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18.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7.xml" ContentType="application/vnd.ms-office.activeX+xml"/>
  <Override PartName="/xl/activeX/activeX27.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drawings/drawing2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3.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E1989E7A-F7D1-4502-B884-391A3FE92A41}" xr6:coauthVersionLast="47" xr6:coauthVersionMax="47" xr10:uidLastSave="{00000000-0000-0000-0000-000000000000}"/>
  <bookViews>
    <workbookView xWindow="-120" yWindow="-120" windowWidth="29040" windowHeight="15840" tabRatio="903" firstSheet="3" activeTab="3" xr2:uid="{89DA8244-8C83-4FCA-9FCF-C8D71646EB25}"/>
  </bookViews>
  <sheets>
    <sheet name="Heures_Jour_Prof" sheetId="254" state="hidden" r:id="rId1"/>
    <sheet name="Analyse_Intégrité" sheetId="253" state="hidden" r:id="rId2"/>
    <sheet name="Doc_Search_Utility_Results" sheetId="282" state="hidden" r:id="rId3"/>
    <sheet name="Menu" sheetId="12" r:id="rId4"/>
    <sheet name="Admin" sheetId="11" state="hidden" r:id="rId5"/>
    <sheet name="BD_Clients" sheetId="6" state="hidden" r:id="rId6"/>
    <sheet name="BD_Fournisseurs" sheetId="139" state="hidden" r:id="rId7"/>
    <sheet name="CAR" sheetId="34" state="hidden" r:id="rId8"/>
    <sheet name="CAR_Dashboard" sheetId="39" state="hidden" r:id="rId9"/>
    <sheet name="CC_Analyse" sheetId="164" state="hidden" r:id="rId10"/>
    <sheet name="Clipboard" sheetId="268" state="hidden" r:id="rId11"/>
    <sheet name="CC_Annulation" sheetId="165" state="hidden" r:id="rId12"/>
    <sheet name="CSV_File" sheetId="130" state="hidden" r:id="rId13"/>
    <sheet name="DEB_Recurrent" sheetId="127" state="hidden" r:id="rId14"/>
    <sheet name="DEB_Saisie" sheetId="60" state="hidden" r:id="rId15"/>
    <sheet name="DEB_Trans" sheetId="61" state="hidden" r:id="rId16"/>
    <sheet name="Doc_Application" sheetId="32" state="hidden" r:id="rId17"/>
    <sheet name="Doc_ConditionalFormatting" sheetId="51" state="hidden" r:id="rId18"/>
    <sheet name="Doc_Formules" sheetId="48" state="hidden" r:id="rId19"/>
    <sheet name="Doc_Log_Appli" sheetId="52" state="hidden" r:id="rId20"/>
    <sheet name="Doc_NamedRanges" sheetId="50" state="hidden" r:id="rId21"/>
    <sheet name="Doc_Subs&amp;Functions" sheetId="49" state="hidden" r:id="rId22"/>
    <sheet name="Doc_TableLayouts" sheetId="53" state="hidden" r:id="rId23"/>
    <sheet name="Doc_Tests_And_Todos" sheetId="57" state="hidden" r:id="rId24"/>
    <sheet name="ENC_Détails" sheetId="36" state="hidden" r:id="rId25"/>
    <sheet name="ENC_Entête" sheetId="35" state="hidden" r:id="rId26"/>
    <sheet name="ENC_Saisie" sheetId="33" state="hidden" r:id="rId27"/>
    <sheet name="FAC_Brouillon" sheetId="21" state="hidden" r:id="rId28"/>
    <sheet name="FAC_Détails" sheetId="23" state="hidden" r:id="rId29"/>
    <sheet name="FAC_Entête" sheetId="22" state="hidden" r:id="rId30"/>
    <sheet name="FAC_Finale" sheetId="28" state="hidden" r:id="rId31"/>
    <sheet name="FAC_Histo" sheetId="129" state="hidden" r:id="rId32"/>
    <sheet name="FAC_Projets_Détails" sheetId="141" state="hidden" r:id="rId33"/>
    <sheet name="FAC_Projets_Entête" sheetId="142" state="hidden" r:id="rId34"/>
    <sheet name="FAC_Sommaire_Taux" sheetId="166" state="hidden" r:id="rId35"/>
    <sheet name="GL_BV" sheetId="20" state="hidden" r:id="rId36"/>
    <sheet name="GL_EJ" sheetId="31" state="hidden" r:id="rId37"/>
    <sheet name="GL_EJ_Auto" sheetId="19" state="hidden" r:id="rId38"/>
    <sheet name="GL_Rapport_Out" sheetId="281" state="hidden" r:id="rId39"/>
    <sheet name="GL_Rapport" sheetId="63" state="hidden" r:id="rId40"/>
    <sheet name="GL_Trans" sheetId="30" state="hidden" r:id="rId41"/>
    <sheet name="Invoice List" sheetId="40" state="hidden" r:id="rId42"/>
    <sheet name="MenuDEB" sheetId="15" state="hidden" r:id="rId43"/>
    <sheet name="MenuFACT" sheetId="14" state="hidden" r:id="rId44"/>
    <sheet name="MenuGL" sheetId="16" state="hidden" r:id="rId45"/>
    <sheet name="MenuTEC" sheetId="13" state="hidden" r:id="rId46"/>
    <sheet name="TEC_Analyse" sheetId="140" state="hidden" r:id="rId47"/>
    <sheet name="TEC_TDB" sheetId="54" state="hidden" r:id="rId48"/>
    <sheet name="TEC_TDB_Data" sheetId="55" state="hidden" r:id="rId49"/>
    <sheet name="HresJourProf" sheetId="250" state="hidden" r:id="rId50"/>
    <sheet name="TEC_TDB_PivotTable" sheetId="56" state="hidden" r:id="rId51"/>
    <sheet name="TEC_Local" sheetId="8" state="hidden" r:id="rId52"/>
    <sheet name="zPivot Data" sheetId="42" state="hidden" r:id="rId53"/>
  </sheets>
  <functionGroups builtInGroupCount="19"/>
  <externalReferences>
    <externalReference r:id="rId54"/>
  </externalReferences>
  <definedNames>
    <definedName name="_xlnm._FilterDatabase" localSheetId="5" hidden="1">BD_Clients!$A$1:$O$1276</definedName>
    <definedName name="_xlnm._FilterDatabase" localSheetId="7" hidden="1">CAR!$A$2:$K$121</definedName>
    <definedName name="_xlnm._FilterDatabase" localSheetId="13" hidden="1">DEB_Recurrent!$A$1:$M$13</definedName>
    <definedName name="_xlnm._FilterDatabase" localSheetId="15" hidden="1">DEB_Trans!$A$1:$P$65</definedName>
    <definedName name="_xlnm._FilterDatabase" localSheetId="18" hidden="1">Doc_Formules!$A$1:$G$764</definedName>
    <definedName name="_xlnm._FilterDatabase" localSheetId="19" hidden="1">Doc_Log_Appli!$A$1:$E$1</definedName>
    <definedName name="_xlnm._FilterDatabase" localSheetId="20" hidden="1">Doc_NamedRanges!$A$1:$H$1</definedName>
    <definedName name="_xlnm._FilterDatabase" localSheetId="21" hidden="1">'Doc_Subs&amp;Functions'!$A$1:$I$563</definedName>
    <definedName name="_xlnm._FilterDatabase" localSheetId="22" hidden="1">Doc_TableLayouts!$A$1:$E$134</definedName>
    <definedName name="_xlnm._FilterDatabase" localSheetId="24" hidden="1">ENC_Détails!$A$1:$F$2</definedName>
    <definedName name="_xlnm._FilterDatabase" localSheetId="25" hidden="1">ENC_Entête!$A$3:$F$3</definedName>
    <definedName name="_xlnm._FilterDatabase" localSheetId="28" hidden="1">FAC_Détails!$A$1:$T$388</definedName>
    <definedName name="_xlnm._FilterDatabase" localSheetId="29" hidden="1">FAC_Entête!$A$2:$V$3</definedName>
    <definedName name="_xlnm._FilterDatabase" localSheetId="40" hidden="1">GL_Trans!$A$1:$J$20</definedName>
    <definedName name="_xlnm._FilterDatabase" localSheetId="41" hidden="1">'Invoice List'!$A$2:$J$47</definedName>
    <definedName name="_xlnm._FilterDatabase" localSheetId="3" hidden="1">Menu!#REF!</definedName>
    <definedName name="_xlnm._FilterDatabase" localSheetId="42" hidden="1">MenuDEB!$D$2:$J$7</definedName>
    <definedName name="_xlnm._FilterDatabase" localSheetId="43" hidden="1">MenuFACT!#REF!</definedName>
    <definedName name="_xlnm._FilterDatabase" localSheetId="44" hidden="1">MenuGL!#REF!</definedName>
    <definedName name="_xlnm._FilterDatabase" localSheetId="45" hidden="1">MenuTEC!#REF!</definedName>
    <definedName name="_xlnm._FilterDatabase" localSheetId="51" hidden="1">TEC_Local!$A$2:$P$463</definedName>
    <definedName name="_xlnm._FilterDatabase" localSheetId="48"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7">CAR!$M$2:$N$3</definedName>
    <definedName name="_xlnm.Criteria" localSheetId="24">ENC_Détails!$V$2:$V$3</definedName>
    <definedName name="_xlnm.Criteria" localSheetId="28">FAC_Détails!$H$2:$H$3</definedName>
    <definedName name="_xlnm.Criteria" localSheetId="29">FAC_Entête!$X$2:$X$3</definedName>
    <definedName name="_xlnm.Criteria" localSheetId="40">GL_Trans!$L$2:$N$3</definedName>
    <definedName name="_xlnm.Criteria" localSheetId="41">'Invoice List'!$Y$1:$Z$2</definedName>
    <definedName name="_xlnm.Criteria" localSheetId="51">TEC_Local!$AK$2:$AO$3</definedName>
    <definedName name="Cust_ID" localSheetId="41">OFFSET(#REF!,1,,COUNTA(#REF!)-1,1)</definedName>
    <definedName name="Cust_ID" localSheetId="52">OFFSET(#REF!,1,,COUNTA(#REF!)-1,1)</definedName>
    <definedName name="Cust_ID" hidden="1">OFFSET(#REF!,1,,COUNTA(#REF!)-1,1)</definedName>
    <definedName name="Cust_Name" localSheetId="41">OFFSET(#REF!,1,,COUNTA(#REF!)-1,1)</definedName>
    <definedName name="Cust_Name" localSheetId="52">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 localSheetId="49">tblTauxHoraire[]</definedName>
    <definedName name="dnrTauxHoraire">tblTauxHoraire[]</definedName>
    <definedName name="dnrTypeCompteGL">OFFSET(Admin!$I$68,,,COUNTA(Admin!$I$68:$I$75),1)</definedName>
    <definedName name="DonnéesExternes_1" localSheetId="12">CSV_File!$A$2:$N$27</definedName>
    <definedName name="DonnéesExternes_2" localSheetId="12">CSV_File!$A$2:$N$27</definedName>
    <definedName name="DonnéesExternes_3" localSheetId="12">CSV_File!$A$2:$N$27</definedName>
    <definedName name="DonnéesExternes_4" localSheetId="12">CSV_File!$A$2:$N$27</definedName>
    <definedName name="DonnéesExternes_5" localSheetId="12">CSV_File!$A$2:$N$27</definedName>
    <definedName name="DonnéesExternes_6" localSheetId="12">CSV_File!$A$2:$N$27</definedName>
    <definedName name="DonnéesExternes_7" localSheetId="12">CSV_File!$A$2:$N$27</definedName>
    <definedName name="DonnéesExternes_8" localSheetId="12">CSV_File!$A$2:$N$27</definedName>
    <definedName name="_xlnm.Extract" localSheetId="7">CAR!$P$2:$U$2</definedName>
    <definedName name="_xlnm.Extract" localSheetId="24">ENC_Détails!$X$3:$AC$3</definedName>
    <definedName name="_xlnm.Extract" localSheetId="28">FAC_Détails!$J$2:$N$2</definedName>
    <definedName name="_xlnm.Extract" localSheetId="29">FAC_Entête!$Z$2:$AU$2</definedName>
    <definedName name="_xlnm.Extract" localSheetId="40">GL_Trans!$P$1:$Y$1</definedName>
    <definedName name="_xlnm.Extract" localSheetId="41">'Invoice List'!$AB$2:$AJ$2</definedName>
    <definedName name="_xlnm.Extract" localSheetId="51">TEC_Local!$AQ$2:$BE$2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1">Analyse_Intégrité!$1:$1</definedName>
    <definedName name="_xlnm.Print_Titles" localSheetId="20">Doc_NamedRanges!$1:$1</definedName>
    <definedName name="_xlnm.Print_Titles" localSheetId="2">Doc_Search_Utility_Results!$1:$1</definedName>
    <definedName name="_xlnm.Print_Titles" localSheetId="21">'Doc_Subs&amp;Functions'!$1:$1</definedName>
    <definedName name="_xlnm.Print_Titles" localSheetId="22">Doc_TableLayouts!$1:$1</definedName>
    <definedName name="_xlnm.Print_Titles" localSheetId="23">Doc_Tests_And_Todos!$1:$1</definedName>
    <definedName name="_xlnm.Print_Titles" localSheetId="38">GL_Rapport_Out!$1:$2</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41">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ste">[1]Activités!$C$5:$C$47</definedName>
    <definedName name="Paste2">[1]Activités!$C$5:$C$47</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30">OFFSET(#REF!,1,,COUNTA(#REF!)-1,1)</definedName>
    <definedName name="Proj_Name" localSheetId="30">OFFSET(#REF!,1,,COUNTA(#REF!)-1,1)</definedName>
    <definedName name="QuinzeJoursA">Admin!$R$19</definedName>
    <definedName name="QuinzeJoursDe">Admin!$Q$19</definedName>
    <definedName name="SeptJoursA">Admin!$R$18</definedName>
    <definedName name="SeptJoursDe">Admin!$Q$18</definedName>
    <definedName name="ServItem_ID" localSheetId="30">OFFSET(#REF!,1,,COUNTA(#REF!)-1,1)</definedName>
    <definedName name="ServItem_Name" localSheetId="30">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51">TEC_Local!$A$2:$P$238</definedName>
    <definedName name="TEC_Local_Table">TEC_Local!$A$2:$P$2</definedName>
    <definedName name="TEC_Prof_ID">Admin!$B$4</definedName>
    <definedName name="TotalDue" localSheetId="52">'Invoice List'!$K$2</definedName>
    <definedName name="TotalOverdue" localSheetId="52">'Invoice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1">Analyse_Intégrité!$A$2:$C$87</definedName>
    <definedName name="_xlnm.Print_Area" localSheetId="20">Doc_NamedRanges!$A$2:$H$173</definedName>
    <definedName name="_xlnm.Print_Area" localSheetId="2">Doc_Search_Utility_Results!$B$2:$G$82</definedName>
    <definedName name="_xlnm.Print_Area" localSheetId="22">Doc_TableLayouts!$A$2:$E$142</definedName>
    <definedName name="_xlnm.Print_Area" localSheetId="23">Doc_Tests_And_Todos!$A$74:$E$74</definedName>
    <definedName name="_xlnm.Print_Area" localSheetId="27">FAC_Brouillon!$J$2:$P$60</definedName>
    <definedName name="_xlnm.Print_Area" localSheetId="30">FAC_Finale!$A$1:$F$89</definedName>
    <definedName name="_xlnm.Print_Area" localSheetId="35">GL_BV!$L$1:$T$5</definedName>
    <definedName name="_xlnm.Print_Area" localSheetId="38">GL_Rapport_Out!$A$3:$H$140</definedName>
    <definedName name="_xlnm.Print_Area" localSheetId="40">GL_Trans!$D$1:$G$1</definedName>
  </definedNames>
  <calcPr calcId="191029" calcMode="manual"/>
  <pivotCaches>
    <pivotCache cacheId="0" r:id="rId55"/>
    <pivotCache cacheId="1" r:id="rId56"/>
    <pivotCache cacheId="2" r:id="rId57"/>
    <pivotCache cacheId="3" r:id="rId58"/>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4" r:id="rId59"/>
      </x15:timelineCachePivotCaches>
    </ext>
    <ext xmlns:x15="http://schemas.microsoft.com/office/spreadsheetml/2010/11/main" uri="{D0CA8CA8-9F24-4464-BF8E-62219DCF47F9}">
      <x15:timelineCacheRefs>
        <x15:timelineCacheRef r:id="rId60"/>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9" i="28" l="1"/>
  <c r="C75" i="28"/>
  <c r="C74" i="28"/>
  <c r="E72" i="28"/>
  <c r="B72" i="28"/>
  <c r="E71" i="28"/>
  <c r="B71" i="28"/>
  <c r="E70" i="28"/>
  <c r="B70" i="28"/>
  <c r="E28" i="28"/>
  <c r="B21" i="28"/>
  <c r="S28" i="21"/>
  <c r="U28" i="21" s="1"/>
  <c r="S27" i="21"/>
  <c r="U27" i="21" s="1"/>
  <c r="S26" i="21"/>
  <c r="U26" i="21" s="1"/>
  <c r="S25" i="21"/>
  <c r="U25" i="21" s="1"/>
  <c r="U35" i="21" l="1"/>
  <c r="S35" i="21"/>
  <c r="B19" i="21"/>
  <c r="O47" i="21" l="1"/>
  <c r="O51" i="21" l="1"/>
  <c r="O53" i="21" s="1"/>
  <c r="E69" i="28"/>
  <c r="E73" i="28" s="1"/>
  <c r="I452" i="55"/>
  <c r="K452" i="55" s="1"/>
  <c r="I453" i="55"/>
  <c r="K453" i="55" s="1"/>
  <c r="I454" i="55"/>
  <c r="K454" i="55" s="1"/>
  <c r="I455" i="55"/>
  <c r="J455" i="55" s="1"/>
  <c r="I456" i="55"/>
  <c r="J456" i="55" s="1"/>
  <c r="I457" i="55"/>
  <c r="J457" i="55" s="1"/>
  <c r="I458" i="55"/>
  <c r="I459" i="55"/>
  <c r="J459" i="55" s="1"/>
  <c r="I460" i="55"/>
  <c r="K460" i="55" s="1"/>
  <c r="I461" i="55"/>
  <c r="K461" i="55" s="1"/>
  <c r="I462" i="55"/>
  <c r="K462" i="55" s="1"/>
  <c r="N462" i="55" s="1"/>
  <c r="J454" i="55"/>
  <c r="J458" i="55"/>
  <c r="J462" i="55"/>
  <c r="K458" i="55"/>
  <c r="L458" i="55" s="1"/>
  <c r="K459" i="55"/>
  <c r="N459" i="55" s="1"/>
  <c r="M452" i="55"/>
  <c r="M453" i="55"/>
  <c r="M454" i="55"/>
  <c r="M455" i="55"/>
  <c r="M456" i="55"/>
  <c r="M457" i="55"/>
  <c r="M458" i="55"/>
  <c r="M459" i="55"/>
  <c r="M460" i="55"/>
  <c r="M461" i="55"/>
  <c r="M462" i="55"/>
  <c r="O452" i="55"/>
  <c r="S452" i="55" s="1"/>
  <c r="O453" i="55"/>
  <c r="R453" i="55" s="1"/>
  <c r="O454" i="55"/>
  <c r="O455" i="55"/>
  <c r="R455" i="55" s="1"/>
  <c r="O456" i="55"/>
  <c r="R456" i="55" s="1"/>
  <c r="O457" i="55"/>
  <c r="S457" i="55" s="1"/>
  <c r="O458" i="55"/>
  <c r="Q458" i="55" s="1"/>
  <c r="O459" i="55"/>
  <c r="Q459" i="55" s="1"/>
  <c r="O460" i="55"/>
  <c r="S460" i="55" s="1"/>
  <c r="O461" i="55"/>
  <c r="R461" i="55" s="1"/>
  <c r="O462" i="55"/>
  <c r="O52" i="21" l="1"/>
  <c r="O55" i="21" s="1"/>
  <c r="O59" i="21" s="1"/>
  <c r="E75" i="28"/>
  <c r="E74" i="28"/>
  <c r="J460" i="55"/>
  <c r="J461" i="55"/>
  <c r="J452" i="55"/>
  <c r="L462" i="55"/>
  <c r="L454" i="55"/>
  <c r="N454" i="55"/>
  <c r="P454" i="55" s="1"/>
  <c r="P462" i="55"/>
  <c r="N458" i="55"/>
  <c r="K457" i="55"/>
  <c r="N457" i="55" s="1"/>
  <c r="P457" i="55" s="1"/>
  <c r="L459" i="55"/>
  <c r="K456" i="55"/>
  <c r="K455" i="55"/>
  <c r="N455" i="55" s="1"/>
  <c r="J453" i="55"/>
  <c r="R458" i="55"/>
  <c r="P458" i="55"/>
  <c r="S458" i="55"/>
  <c r="R460" i="55"/>
  <c r="R459" i="55"/>
  <c r="R457" i="55"/>
  <c r="Q457" i="55"/>
  <c r="S459" i="55"/>
  <c r="P459" i="55"/>
  <c r="R452" i="55"/>
  <c r="R462" i="55"/>
  <c r="Q462" i="55"/>
  <c r="Q456" i="55"/>
  <c r="Q455" i="55"/>
  <c r="S456" i="55"/>
  <c r="Q454" i="55"/>
  <c r="S455" i="55"/>
  <c r="R454" i="55"/>
  <c r="N461" i="55"/>
  <c r="P461" i="55" s="1"/>
  <c r="L461" i="55"/>
  <c r="N453" i="55"/>
  <c r="P453" i="55" s="1"/>
  <c r="L453" i="55"/>
  <c r="L460" i="55"/>
  <c r="N460" i="55"/>
  <c r="P460" i="55" s="1"/>
  <c r="L452" i="55"/>
  <c r="N452" i="55"/>
  <c r="P452" i="55" s="1"/>
  <c r="Q461" i="55"/>
  <c r="Q453" i="55"/>
  <c r="S462" i="55"/>
  <c r="S454" i="55"/>
  <c r="Q460" i="55"/>
  <c r="P455" i="55"/>
  <c r="Q452" i="55"/>
  <c r="S461" i="55"/>
  <c r="S453" i="55"/>
  <c r="I324" i="55"/>
  <c r="I325" i="55"/>
  <c r="I326" i="55"/>
  <c r="I327" i="55"/>
  <c r="K327" i="55" s="1"/>
  <c r="I328" i="55"/>
  <c r="K328" i="55" s="1"/>
  <c r="I329" i="55"/>
  <c r="K329" i="55" s="1"/>
  <c r="I330" i="55"/>
  <c r="K330" i="55" s="1"/>
  <c r="I331" i="55"/>
  <c r="I332" i="55"/>
  <c r="I333" i="55"/>
  <c r="K333" i="55" s="1"/>
  <c r="I334" i="55"/>
  <c r="I335" i="55"/>
  <c r="I336" i="55"/>
  <c r="I337" i="55"/>
  <c r="K337" i="55" s="1"/>
  <c r="I338" i="55"/>
  <c r="K338" i="55" s="1"/>
  <c r="I339" i="55"/>
  <c r="K339" i="55" s="1"/>
  <c r="I340" i="55"/>
  <c r="K340" i="55" s="1"/>
  <c r="I341" i="55"/>
  <c r="K341" i="55" s="1"/>
  <c r="I342" i="55"/>
  <c r="I343" i="55"/>
  <c r="I344" i="55"/>
  <c r="I345" i="55"/>
  <c r="K345" i="55" s="1"/>
  <c r="I346" i="55"/>
  <c r="K346" i="55" s="1"/>
  <c r="I347" i="55"/>
  <c r="I348" i="55"/>
  <c r="I349" i="55"/>
  <c r="K349" i="55" s="1"/>
  <c r="I350" i="55"/>
  <c r="K350" i="55" s="1"/>
  <c r="I351" i="55"/>
  <c r="I352" i="55"/>
  <c r="I353" i="55"/>
  <c r="K353" i="55" s="1"/>
  <c r="I354" i="55"/>
  <c r="J354" i="55" s="1"/>
  <c r="I355" i="55"/>
  <c r="J355" i="55" s="1"/>
  <c r="I356" i="55"/>
  <c r="I357" i="55"/>
  <c r="J357" i="55" s="1"/>
  <c r="I358" i="55"/>
  <c r="I359" i="55"/>
  <c r="K359" i="55" s="1"/>
  <c r="I360" i="55"/>
  <c r="K360" i="55" s="1"/>
  <c r="I361" i="55"/>
  <c r="K361" i="55" s="1"/>
  <c r="I362" i="55"/>
  <c r="J362" i="55" s="1"/>
  <c r="I363" i="55"/>
  <c r="I364" i="55"/>
  <c r="J364" i="55" s="1"/>
  <c r="I365" i="55"/>
  <c r="J365" i="55" s="1"/>
  <c r="I366" i="55"/>
  <c r="I367" i="55"/>
  <c r="I368" i="55"/>
  <c r="I369" i="55"/>
  <c r="J369" i="55" s="1"/>
  <c r="I370" i="55"/>
  <c r="J370" i="55" s="1"/>
  <c r="I371" i="55"/>
  <c r="K371" i="55" s="1"/>
  <c r="I372" i="55"/>
  <c r="K372" i="55" s="1"/>
  <c r="I373" i="55"/>
  <c r="I374" i="55"/>
  <c r="J374" i="55" s="1"/>
  <c r="I375" i="55"/>
  <c r="J375" i="55" s="1"/>
  <c r="I376" i="55"/>
  <c r="I377" i="55"/>
  <c r="J377" i="55" s="1"/>
  <c r="I378" i="55"/>
  <c r="J378" i="55" s="1"/>
  <c r="I379" i="55"/>
  <c r="I380" i="55"/>
  <c r="I381" i="55"/>
  <c r="K381" i="55" s="1"/>
  <c r="I382" i="55"/>
  <c r="K382" i="55" s="1"/>
  <c r="I383" i="55"/>
  <c r="I384" i="55"/>
  <c r="J384" i="55" s="1"/>
  <c r="I385" i="55"/>
  <c r="J385" i="55" s="1"/>
  <c r="I386" i="55"/>
  <c r="J386" i="55" s="1"/>
  <c r="I387" i="55"/>
  <c r="J387" i="55" s="1"/>
  <c r="I388" i="55"/>
  <c r="I389" i="55"/>
  <c r="K389" i="55" s="1"/>
  <c r="N389" i="55" s="1"/>
  <c r="I390" i="55"/>
  <c r="I391" i="55"/>
  <c r="K391" i="55" s="1"/>
  <c r="I392" i="55"/>
  <c r="K392" i="55" s="1"/>
  <c r="I393" i="55"/>
  <c r="J393" i="55" s="1"/>
  <c r="I394" i="55"/>
  <c r="J394" i="55" s="1"/>
  <c r="I395" i="55"/>
  <c r="I396" i="55"/>
  <c r="J396" i="55" s="1"/>
  <c r="I397" i="55"/>
  <c r="J397" i="55" s="1"/>
  <c r="I398" i="55"/>
  <c r="I399" i="55"/>
  <c r="I400" i="55"/>
  <c r="I401" i="55"/>
  <c r="J401" i="55" s="1"/>
  <c r="I402" i="55"/>
  <c r="J402" i="55" s="1"/>
  <c r="I403" i="55"/>
  <c r="K403" i="55" s="1"/>
  <c r="I404" i="55"/>
  <c r="K404" i="55" s="1"/>
  <c r="I405" i="55"/>
  <c r="J405" i="55" s="1"/>
  <c r="I406" i="55"/>
  <c r="J406" i="55" s="1"/>
  <c r="I407" i="55"/>
  <c r="J407" i="55" s="1"/>
  <c r="I408" i="55"/>
  <c r="I409" i="55"/>
  <c r="J409" i="55" s="1"/>
  <c r="I410" i="55"/>
  <c r="J410" i="55" s="1"/>
  <c r="I411" i="55"/>
  <c r="I412" i="55"/>
  <c r="I413" i="55"/>
  <c r="K413" i="55" s="1"/>
  <c r="I414" i="55"/>
  <c r="K414" i="55" s="1"/>
  <c r="I415" i="55"/>
  <c r="I416" i="55"/>
  <c r="J416" i="55" s="1"/>
  <c r="I417" i="55"/>
  <c r="J417" i="55" s="1"/>
  <c r="I418" i="55"/>
  <c r="J418" i="55" s="1"/>
  <c r="I419" i="55"/>
  <c r="J419" i="55" s="1"/>
  <c r="I420" i="55"/>
  <c r="J420" i="55" s="1"/>
  <c r="I421" i="55"/>
  <c r="J421" i="55" s="1"/>
  <c r="I422" i="55"/>
  <c r="I423" i="55"/>
  <c r="K423" i="55" s="1"/>
  <c r="I424" i="55"/>
  <c r="K424" i="55" s="1"/>
  <c r="I425" i="55"/>
  <c r="J425" i="55" s="1"/>
  <c r="I426" i="55"/>
  <c r="J426" i="55" s="1"/>
  <c r="I427" i="55"/>
  <c r="J427" i="55" s="1"/>
  <c r="I428" i="55"/>
  <c r="J428" i="55" s="1"/>
  <c r="I429" i="55"/>
  <c r="J429" i="55" s="1"/>
  <c r="I430" i="55"/>
  <c r="J430" i="55" s="1"/>
  <c r="I431" i="55"/>
  <c r="J431" i="55" s="1"/>
  <c r="I432" i="55"/>
  <c r="J432" i="55" s="1"/>
  <c r="I433" i="55"/>
  <c r="J433" i="55" s="1"/>
  <c r="I434" i="55"/>
  <c r="J434" i="55" s="1"/>
  <c r="I435" i="55"/>
  <c r="J435" i="55" s="1"/>
  <c r="I436" i="55"/>
  <c r="K436" i="55" s="1"/>
  <c r="I437" i="55"/>
  <c r="J437" i="55" s="1"/>
  <c r="I438" i="55"/>
  <c r="I439" i="55"/>
  <c r="I440" i="55"/>
  <c r="I441" i="55"/>
  <c r="J441" i="55" s="1"/>
  <c r="I442" i="55"/>
  <c r="J442" i="55" s="1"/>
  <c r="I443" i="55"/>
  <c r="J443" i="55" s="1"/>
  <c r="I444" i="55"/>
  <c r="J444" i="55" s="1"/>
  <c r="I445" i="55"/>
  <c r="K445" i="55" s="1"/>
  <c r="I446" i="55"/>
  <c r="J446" i="55" s="1"/>
  <c r="I447" i="55"/>
  <c r="I448" i="55"/>
  <c r="I449" i="55"/>
  <c r="J449" i="55" s="1"/>
  <c r="I450" i="55"/>
  <c r="J450" i="55" s="1"/>
  <c r="I451" i="55"/>
  <c r="J451" i="55" s="1"/>
  <c r="J324" i="55"/>
  <c r="J325" i="55"/>
  <c r="J326" i="55"/>
  <c r="J327" i="55"/>
  <c r="J328" i="55"/>
  <c r="J329" i="55"/>
  <c r="J330" i="55"/>
  <c r="J331" i="55"/>
  <c r="J332" i="55"/>
  <c r="J333" i="55"/>
  <c r="J334" i="55"/>
  <c r="J335" i="55"/>
  <c r="J336" i="55"/>
  <c r="J337" i="55"/>
  <c r="J338" i="55"/>
  <c r="J339" i="55"/>
  <c r="J340" i="55"/>
  <c r="J341" i="55"/>
  <c r="J342" i="55"/>
  <c r="J343" i="55"/>
  <c r="J344" i="55"/>
  <c r="J345" i="55"/>
  <c r="J346" i="55"/>
  <c r="J347" i="55"/>
  <c r="J348" i="55"/>
  <c r="J349" i="55"/>
  <c r="J350" i="55"/>
  <c r="J351" i="55"/>
  <c r="J352" i="55"/>
  <c r="J353" i="55"/>
  <c r="J356" i="55"/>
  <c r="J358" i="55"/>
  <c r="J359" i="55"/>
  <c r="J360" i="55"/>
  <c r="J363" i="55"/>
  <c r="J366" i="55"/>
  <c r="J367" i="55"/>
  <c r="J368" i="55"/>
  <c r="J371" i="55"/>
  <c r="J372" i="55"/>
  <c r="J373" i="55"/>
  <c r="J376" i="55"/>
  <c r="J379" i="55"/>
  <c r="J380" i="55"/>
  <c r="J381" i="55"/>
  <c r="J382" i="55"/>
  <c r="J383" i="55"/>
  <c r="J388" i="55"/>
  <c r="J389" i="55"/>
  <c r="J390" i="55"/>
  <c r="J391" i="55"/>
  <c r="J392" i="55"/>
  <c r="J395" i="55"/>
  <c r="J398" i="55"/>
  <c r="J399" i="55"/>
  <c r="J400" i="55"/>
  <c r="J403" i="55"/>
  <c r="J404" i="55"/>
  <c r="J408" i="55"/>
  <c r="J411" i="55"/>
  <c r="J412" i="55"/>
  <c r="J414" i="55"/>
  <c r="J415" i="55"/>
  <c r="J422" i="55"/>
  <c r="J423" i="55"/>
  <c r="J424" i="55"/>
  <c r="J436" i="55"/>
  <c r="J438" i="55"/>
  <c r="J439" i="55"/>
  <c r="J440" i="55"/>
  <c r="J447" i="55"/>
  <c r="J448" i="55"/>
  <c r="K324" i="55"/>
  <c r="K325" i="55"/>
  <c r="K326" i="55"/>
  <c r="K331" i="55"/>
  <c r="K332" i="55"/>
  <c r="K334" i="55"/>
  <c r="K335" i="55"/>
  <c r="N335" i="55" s="1"/>
  <c r="K336" i="55"/>
  <c r="K342" i="55"/>
  <c r="K343" i="55"/>
  <c r="N343" i="55" s="1"/>
  <c r="K344" i="55"/>
  <c r="K347" i="55"/>
  <c r="K348" i="55"/>
  <c r="K351" i="55"/>
  <c r="N351" i="55" s="1"/>
  <c r="K352" i="55"/>
  <c r="K355" i="55"/>
  <c r="K356" i="55"/>
  <c r="K357" i="55"/>
  <c r="N357" i="55" s="1"/>
  <c r="K358" i="55"/>
  <c r="K363" i="55"/>
  <c r="K364" i="55"/>
  <c r="K365" i="55"/>
  <c r="N365" i="55" s="1"/>
  <c r="K366" i="55"/>
  <c r="K367" i="55"/>
  <c r="K368" i="55"/>
  <c r="K373" i="55"/>
  <c r="N373" i="55" s="1"/>
  <c r="K374" i="55"/>
  <c r="K375" i="55"/>
  <c r="K376" i="55"/>
  <c r="K379" i="55"/>
  <c r="K380" i="55"/>
  <c r="K383" i="55"/>
  <c r="K384" i="55"/>
  <c r="K387" i="55"/>
  <c r="K388" i="55"/>
  <c r="K390" i="55"/>
  <c r="K395" i="55"/>
  <c r="K396" i="55"/>
  <c r="K398" i="55"/>
  <c r="K399" i="55"/>
  <c r="N399" i="55" s="1"/>
  <c r="K400" i="55"/>
  <c r="K406" i="55"/>
  <c r="K407" i="55"/>
  <c r="N407" i="55" s="1"/>
  <c r="K408" i="55"/>
  <c r="K411" i="55"/>
  <c r="K412" i="55"/>
  <c r="K415" i="55"/>
  <c r="N415" i="55" s="1"/>
  <c r="K416" i="55"/>
  <c r="K419" i="55"/>
  <c r="K420" i="55"/>
  <c r="K421" i="55"/>
  <c r="N421" i="55" s="1"/>
  <c r="K422" i="55"/>
  <c r="K427" i="55"/>
  <c r="K428" i="55"/>
  <c r="K429" i="55"/>
  <c r="N429" i="55" s="1"/>
  <c r="K430" i="55"/>
  <c r="K431" i="55"/>
  <c r="K432" i="55"/>
  <c r="K437" i="55"/>
  <c r="N437" i="55" s="1"/>
  <c r="K438" i="55"/>
  <c r="K439" i="55"/>
  <c r="K440" i="55"/>
  <c r="K443" i="55"/>
  <c r="K444" i="55"/>
  <c r="K447" i="55"/>
  <c r="K448" i="55"/>
  <c r="K451" i="55"/>
  <c r="L324" i="55"/>
  <c r="L325" i="55"/>
  <c r="L326" i="55"/>
  <c r="L331" i="55"/>
  <c r="L332" i="55"/>
  <c r="L334" i="55"/>
  <c r="L335" i="55"/>
  <c r="L336" i="55"/>
  <c r="L342" i="55"/>
  <c r="L343" i="55"/>
  <c r="L344" i="55"/>
  <c r="L347" i="55"/>
  <c r="L348" i="55"/>
  <c r="L351" i="55"/>
  <c r="L352" i="55"/>
  <c r="L355" i="55"/>
  <c r="L356" i="55"/>
  <c r="L357" i="55"/>
  <c r="L358" i="55"/>
  <c r="L363" i="55"/>
  <c r="L364" i="55"/>
  <c r="L365" i="55"/>
  <c r="L366" i="55"/>
  <c r="L367" i="55"/>
  <c r="L368" i="55"/>
  <c r="L373" i="55"/>
  <c r="L374" i="55"/>
  <c r="L375" i="55"/>
  <c r="L376" i="55"/>
  <c r="L379" i="55"/>
  <c r="L380" i="55"/>
  <c r="L383" i="55"/>
  <c r="L384" i="55"/>
  <c r="L387" i="55"/>
  <c r="L388" i="55"/>
  <c r="L390" i="55"/>
  <c r="L395" i="55"/>
  <c r="L396" i="55"/>
  <c r="L398" i="55"/>
  <c r="L399" i="55"/>
  <c r="L400" i="55"/>
  <c r="L406" i="55"/>
  <c r="L407" i="55"/>
  <c r="L408" i="55"/>
  <c r="L411" i="55"/>
  <c r="L412" i="55"/>
  <c r="L415" i="55"/>
  <c r="L416" i="55"/>
  <c r="L419" i="55"/>
  <c r="L420" i="55"/>
  <c r="L421" i="55"/>
  <c r="L422" i="55"/>
  <c r="L427" i="55"/>
  <c r="L428" i="55"/>
  <c r="L429" i="55"/>
  <c r="L430" i="55"/>
  <c r="L431" i="55"/>
  <c r="L432" i="55"/>
  <c r="L437" i="55"/>
  <c r="L438" i="55"/>
  <c r="L439" i="55"/>
  <c r="L440" i="55"/>
  <c r="L443" i="55"/>
  <c r="L444" i="55"/>
  <c r="L447" i="55"/>
  <c r="L448" i="55"/>
  <c r="L451" i="55"/>
  <c r="M324" i="55"/>
  <c r="M325" i="55"/>
  <c r="M326" i="55"/>
  <c r="M327" i="55"/>
  <c r="M328" i="55"/>
  <c r="M329" i="55"/>
  <c r="M330" i="55"/>
  <c r="M331" i="55"/>
  <c r="N331" i="55" s="1"/>
  <c r="M332" i="55"/>
  <c r="M333" i="55"/>
  <c r="M334" i="55"/>
  <c r="M335" i="55"/>
  <c r="M336" i="55"/>
  <c r="M337" i="55"/>
  <c r="M338" i="55"/>
  <c r="M339" i="55"/>
  <c r="M340" i="55"/>
  <c r="M341" i="55"/>
  <c r="M342" i="55"/>
  <c r="M343" i="55"/>
  <c r="M344" i="55"/>
  <c r="M345" i="55"/>
  <c r="M346" i="55"/>
  <c r="M347" i="55"/>
  <c r="N347" i="55" s="1"/>
  <c r="M348" i="55"/>
  <c r="M349" i="55"/>
  <c r="M350" i="55"/>
  <c r="M351" i="55"/>
  <c r="M352" i="55"/>
  <c r="M353" i="55"/>
  <c r="M354" i="55"/>
  <c r="M355" i="55"/>
  <c r="M356" i="55"/>
  <c r="M357" i="55"/>
  <c r="M358" i="55"/>
  <c r="M359" i="55"/>
  <c r="M360" i="55"/>
  <c r="M361" i="55"/>
  <c r="M362" i="55"/>
  <c r="M363" i="55"/>
  <c r="N363" i="55" s="1"/>
  <c r="M364" i="55"/>
  <c r="M365" i="55"/>
  <c r="M366" i="55"/>
  <c r="M367" i="55"/>
  <c r="N367" i="55" s="1"/>
  <c r="M368" i="55"/>
  <c r="M369" i="55"/>
  <c r="M370" i="55"/>
  <c r="M371" i="55"/>
  <c r="M372" i="55"/>
  <c r="M373" i="55"/>
  <c r="M374" i="55"/>
  <c r="M375" i="55"/>
  <c r="N375" i="55" s="1"/>
  <c r="M376" i="55"/>
  <c r="M377" i="55"/>
  <c r="M378" i="55"/>
  <c r="M379" i="55"/>
  <c r="N379" i="55" s="1"/>
  <c r="M380" i="55"/>
  <c r="M381" i="55"/>
  <c r="M382" i="55"/>
  <c r="M383" i="55"/>
  <c r="N383" i="55" s="1"/>
  <c r="M384" i="55"/>
  <c r="M385" i="55"/>
  <c r="M386" i="55"/>
  <c r="M387" i="55"/>
  <c r="M388" i="55"/>
  <c r="M389" i="55"/>
  <c r="M390" i="55"/>
  <c r="M391" i="55"/>
  <c r="M392" i="55"/>
  <c r="M393" i="55"/>
  <c r="M394" i="55"/>
  <c r="M395" i="55"/>
  <c r="N395" i="55" s="1"/>
  <c r="M396" i="55"/>
  <c r="M397" i="55"/>
  <c r="M398" i="55"/>
  <c r="M399" i="55"/>
  <c r="M400" i="55"/>
  <c r="M401" i="55"/>
  <c r="M402" i="55"/>
  <c r="M403" i="55"/>
  <c r="M404" i="55"/>
  <c r="M405" i="55"/>
  <c r="M406" i="55"/>
  <c r="M407" i="55"/>
  <c r="M408" i="55"/>
  <c r="M409" i="55"/>
  <c r="M410" i="55"/>
  <c r="M411" i="55"/>
  <c r="N411" i="55" s="1"/>
  <c r="M412" i="55"/>
  <c r="M413" i="55"/>
  <c r="M414" i="55"/>
  <c r="M415" i="55"/>
  <c r="M416" i="55"/>
  <c r="M417" i="55"/>
  <c r="M418" i="55"/>
  <c r="M419" i="55"/>
  <c r="M420" i="55"/>
  <c r="M421" i="55"/>
  <c r="M422" i="55"/>
  <c r="M423" i="55"/>
  <c r="M424" i="55"/>
  <c r="M425" i="55"/>
  <c r="M426" i="55"/>
  <c r="M427" i="55"/>
  <c r="N427" i="55" s="1"/>
  <c r="M428" i="55"/>
  <c r="M429" i="55"/>
  <c r="M430" i="55"/>
  <c r="M431" i="55"/>
  <c r="N431" i="55" s="1"/>
  <c r="M432" i="55"/>
  <c r="M433" i="55"/>
  <c r="M434" i="55"/>
  <c r="M435" i="55"/>
  <c r="M436" i="55"/>
  <c r="M437" i="55"/>
  <c r="M438" i="55"/>
  <c r="M439" i="55"/>
  <c r="N439" i="55" s="1"/>
  <c r="M440" i="55"/>
  <c r="M441" i="55"/>
  <c r="M442" i="55"/>
  <c r="M443" i="55"/>
  <c r="N443" i="55" s="1"/>
  <c r="M444" i="55"/>
  <c r="M445" i="55"/>
  <c r="M446" i="55"/>
  <c r="M447" i="55"/>
  <c r="N447" i="55" s="1"/>
  <c r="M448" i="55"/>
  <c r="M449" i="55"/>
  <c r="M450" i="55"/>
  <c r="M451" i="55"/>
  <c r="N324" i="55"/>
  <c r="N325" i="55"/>
  <c r="N326" i="55"/>
  <c r="N332" i="55"/>
  <c r="N334" i="55"/>
  <c r="N336" i="55"/>
  <c r="N342" i="55"/>
  <c r="N344" i="55"/>
  <c r="N348" i="55"/>
  <c r="N352" i="55"/>
  <c r="N355" i="55"/>
  <c r="N356" i="55"/>
  <c r="N358" i="55"/>
  <c r="N364" i="55"/>
  <c r="N366" i="55"/>
  <c r="N368" i="55"/>
  <c r="N374" i="55"/>
  <c r="N376" i="55"/>
  <c r="N380" i="55"/>
  <c r="N384" i="55"/>
  <c r="N387" i="55"/>
  <c r="N388" i="55"/>
  <c r="N390" i="55"/>
  <c r="N396" i="55"/>
  <c r="N398" i="55"/>
  <c r="N400" i="55"/>
  <c r="N406" i="55"/>
  <c r="N408" i="55"/>
  <c r="N412" i="55"/>
  <c r="N416" i="55"/>
  <c r="N419" i="55"/>
  <c r="N420" i="55"/>
  <c r="N422" i="55"/>
  <c r="N428" i="55"/>
  <c r="N430" i="55"/>
  <c r="N432" i="55"/>
  <c r="N438" i="55"/>
  <c r="N440" i="55"/>
  <c r="N444" i="55"/>
  <c r="N448" i="55"/>
  <c r="N451" i="55"/>
  <c r="O324" i="55"/>
  <c r="Q324" i="55" s="1"/>
  <c r="O325" i="55"/>
  <c r="S325" i="55" s="1"/>
  <c r="O326" i="55"/>
  <c r="Q326" i="55" s="1"/>
  <c r="O327" i="55"/>
  <c r="Q327" i="55" s="1"/>
  <c r="O328" i="55"/>
  <c r="R328" i="55" s="1"/>
  <c r="O329" i="55"/>
  <c r="Q329" i="55" s="1"/>
  <c r="O330" i="55"/>
  <c r="S330" i="55" s="1"/>
  <c r="O331" i="55"/>
  <c r="Q331" i="55" s="1"/>
  <c r="O332" i="55"/>
  <c r="S332" i="55" s="1"/>
  <c r="O333" i="55"/>
  <c r="Q333" i="55" s="1"/>
  <c r="O334" i="55"/>
  <c r="Q334" i="55" s="1"/>
  <c r="O335" i="55"/>
  <c r="Q335" i="55" s="1"/>
  <c r="O336" i="55"/>
  <c r="R336" i="55" s="1"/>
  <c r="O337" i="55"/>
  <c r="Q337" i="55" s="1"/>
  <c r="O338" i="55"/>
  <c r="Q338" i="55" s="1"/>
  <c r="O339" i="55"/>
  <c r="Q339" i="55" s="1"/>
  <c r="O340" i="55"/>
  <c r="S340" i="55" s="1"/>
  <c r="O341" i="55"/>
  <c r="Q341" i="55" s="1"/>
  <c r="O342" i="55"/>
  <c r="Q342" i="55" s="1"/>
  <c r="O343" i="55"/>
  <c r="Q343" i="55" s="1"/>
  <c r="O344" i="55"/>
  <c r="R344" i="55" s="1"/>
  <c r="O345" i="55"/>
  <c r="Q345" i="55" s="1"/>
  <c r="O346" i="55"/>
  <c r="S346" i="55" s="1"/>
  <c r="O347" i="55"/>
  <c r="S347" i="55" s="1"/>
  <c r="O348" i="55"/>
  <c r="S348" i="55" s="1"/>
  <c r="O349" i="55"/>
  <c r="R349" i="55" s="1"/>
  <c r="O350" i="55"/>
  <c r="S350" i="55" s="1"/>
  <c r="O351" i="55"/>
  <c r="Q351" i="55" s="1"/>
  <c r="O352" i="55"/>
  <c r="Q352" i="55" s="1"/>
  <c r="O353" i="55"/>
  <c r="Q353" i="55" s="1"/>
  <c r="O354" i="55"/>
  <c r="O355" i="55"/>
  <c r="Q355" i="55" s="1"/>
  <c r="O356" i="55"/>
  <c r="P356" i="55" s="1"/>
  <c r="O357" i="55"/>
  <c r="Q357" i="55" s="1"/>
  <c r="O358" i="55"/>
  <c r="Q358" i="55" s="1"/>
  <c r="O359" i="55"/>
  <c r="O360" i="55"/>
  <c r="Q360" i="55" s="1"/>
  <c r="O361" i="55"/>
  <c r="O362" i="55"/>
  <c r="S362" i="55" s="1"/>
  <c r="O363" i="55"/>
  <c r="O364" i="55"/>
  <c r="O365" i="55"/>
  <c r="O366" i="55"/>
  <c r="Q366" i="55" s="1"/>
  <c r="O367" i="55"/>
  <c r="O368" i="55"/>
  <c r="S368" i="55" s="1"/>
  <c r="O369" i="55"/>
  <c r="O370" i="55"/>
  <c r="R370" i="55" s="1"/>
  <c r="O371" i="55"/>
  <c r="O372" i="55"/>
  <c r="Q372" i="55" s="1"/>
  <c r="O373" i="55"/>
  <c r="Q373" i="55" s="1"/>
  <c r="O374" i="55"/>
  <c r="P374" i="55" s="1"/>
  <c r="O375" i="55"/>
  <c r="O376" i="55"/>
  <c r="S376" i="55" s="1"/>
  <c r="O377" i="55"/>
  <c r="O378" i="55"/>
  <c r="R378" i="55" s="1"/>
  <c r="O379" i="55"/>
  <c r="O380" i="55"/>
  <c r="Q380" i="55" s="1"/>
  <c r="O381" i="55"/>
  <c r="O382" i="55"/>
  <c r="O383" i="55"/>
  <c r="O384" i="55"/>
  <c r="O385" i="55"/>
  <c r="O386" i="55"/>
  <c r="R386" i="55" s="1"/>
  <c r="O387" i="55"/>
  <c r="P387" i="55" s="1"/>
  <c r="O388" i="55"/>
  <c r="P388" i="55" s="1"/>
  <c r="O389" i="55"/>
  <c r="R389" i="55" s="1"/>
  <c r="O390" i="55"/>
  <c r="Q390" i="55" s="1"/>
  <c r="O391" i="55"/>
  <c r="O392" i="55"/>
  <c r="O393" i="55"/>
  <c r="O394" i="55"/>
  <c r="O395" i="55"/>
  <c r="O396" i="55"/>
  <c r="Q396" i="55" s="1"/>
  <c r="O397" i="55"/>
  <c r="Q397" i="55" s="1"/>
  <c r="O398" i="55"/>
  <c r="Q398" i="55" s="1"/>
  <c r="O399" i="55"/>
  <c r="O400" i="55"/>
  <c r="O401" i="55"/>
  <c r="O402" i="55"/>
  <c r="O403" i="55"/>
  <c r="O404" i="55"/>
  <c r="Q404" i="55" s="1"/>
  <c r="O405" i="55"/>
  <c r="R405" i="55" s="1"/>
  <c r="O406" i="55"/>
  <c r="Q406" i="55" s="1"/>
  <c r="O407" i="55"/>
  <c r="O408" i="55"/>
  <c r="Q408" i="55" s="1"/>
  <c r="O409" i="55"/>
  <c r="O410" i="55"/>
  <c r="R410" i="55" s="1"/>
  <c r="O411" i="55"/>
  <c r="O412" i="55"/>
  <c r="P412" i="55" s="1"/>
  <c r="O413" i="55"/>
  <c r="R413" i="55" s="1"/>
  <c r="O414" i="55"/>
  <c r="O415" i="55"/>
  <c r="O416" i="55"/>
  <c r="O417" i="55"/>
  <c r="O418" i="55"/>
  <c r="Q418" i="55" s="1"/>
  <c r="O419" i="55"/>
  <c r="P419" i="55" s="1"/>
  <c r="O420" i="55"/>
  <c r="R420" i="55" s="1"/>
  <c r="O421" i="55"/>
  <c r="R421" i="55" s="1"/>
  <c r="O422" i="55"/>
  <c r="P422" i="55" s="1"/>
  <c r="O423" i="55"/>
  <c r="O424" i="55"/>
  <c r="O425" i="55"/>
  <c r="O426" i="55"/>
  <c r="O427" i="55"/>
  <c r="O428" i="55"/>
  <c r="Q428" i="55" s="1"/>
  <c r="O429" i="55"/>
  <c r="R429" i="55" s="1"/>
  <c r="O430" i="55"/>
  <c r="R430" i="55" s="1"/>
  <c r="O431" i="55"/>
  <c r="O432" i="55"/>
  <c r="R432" i="55" s="1"/>
  <c r="O433" i="55"/>
  <c r="O434" i="55"/>
  <c r="R434" i="55" s="1"/>
  <c r="O435" i="55"/>
  <c r="O436" i="55"/>
  <c r="R436" i="55" s="1"/>
  <c r="O437" i="55"/>
  <c r="Q437" i="55" s="1"/>
  <c r="O438" i="55"/>
  <c r="R438" i="55" s="1"/>
  <c r="O439" i="55"/>
  <c r="O440" i="55"/>
  <c r="Q440" i="55" s="1"/>
  <c r="O441" i="55"/>
  <c r="O442" i="55"/>
  <c r="R442" i="55" s="1"/>
  <c r="O443" i="55"/>
  <c r="O444" i="55"/>
  <c r="S444" i="55" s="1"/>
  <c r="O445" i="55"/>
  <c r="O446" i="55"/>
  <c r="Q446" i="55" s="1"/>
  <c r="O447" i="55"/>
  <c r="O448" i="55"/>
  <c r="O449" i="55"/>
  <c r="O450" i="55"/>
  <c r="O451" i="55"/>
  <c r="P451" i="55" s="1"/>
  <c r="E77" i="28" l="1"/>
  <c r="E81" i="28" s="1"/>
  <c r="N341" i="55"/>
  <c r="P341" i="55" s="1"/>
  <c r="L341" i="55"/>
  <c r="N333" i="55"/>
  <c r="L333" i="55"/>
  <c r="L405" i="55"/>
  <c r="L389" i="55"/>
  <c r="K405" i="55"/>
  <c r="N405" i="55" s="1"/>
  <c r="N423" i="55"/>
  <c r="N391" i="55"/>
  <c r="N359" i="55"/>
  <c r="N327" i="55"/>
  <c r="N414" i="55"/>
  <c r="N382" i="55"/>
  <c r="P382" i="55" s="1"/>
  <c r="N350" i="55"/>
  <c r="N445" i="55"/>
  <c r="N413" i="55"/>
  <c r="N381" i="55"/>
  <c r="P381" i="55" s="1"/>
  <c r="N349" i="55"/>
  <c r="N436" i="55"/>
  <c r="N404" i="55"/>
  <c r="N372" i="55"/>
  <c r="P372" i="55" s="1"/>
  <c r="N340" i="55"/>
  <c r="P365" i="55"/>
  <c r="K397" i="55"/>
  <c r="N397" i="55" s="1"/>
  <c r="J413" i="55"/>
  <c r="N403" i="55"/>
  <c r="N371" i="55"/>
  <c r="N339" i="55"/>
  <c r="P364" i="55"/>
  <c r="N424" i="55"/>
  <c r="N392" i="55"/>
  <c r="N360" i="55"/>
  <c r="P360" i="55" s="1"/>
  <c r="N328" i="55"/>
  <c r="P324" i="55"/>
  <c r="P414" i="55"/>
  <c r="P443" i="55"/>
  <c r="P403" i="55"/>
  <c r="P371" i="55"/>
  <c r="P448" i="55"/>
  <c r="P424" i="55"/>
  <c r="P416" i="55"/>
  <c r="P400" i="55"/>
  <c r="P392" i="55"/>
  <c r="P384" i="55"/>
  <c r="L436" i="55"/>
  <c r="L424" i="55"/>
  <c r="L414" i="55"/>
  <c r="L404" i="55"/>
  <c r="L392" i="55"/>
  <c r="L382" i="55"/>
  <c r="L372" i="55"/>
  <c r="L360" i="55"/>
  <c r="L350" i="55"/>
  <c r="L340" i="55"/>
  <c r="L328" i="55"/>
  <c r="K446" i="55"/>
  <c r="N446" i="55" s="1"/>
  <c r="J445" i="55"/>
  <c r="N346" i="55"/>
  <c r="P346" i="55" s="1"/>
  <c r="N338" i="55"/>
  <c r="P338" i="55" s="1"/>
  <c r="N330" i="55"/>
  <c r="P330" i="55" s="1"/>
  <c r="L456" i="55"/>
  <c r="N456" i="55"/>
  <c r="P456" i="55" s="1"/>
  <c r="P447" i="55"/>
  <c r="P439" i="55"/>
  <c r="P431" i="55"/>
  <c r="P423" i="55"/>
  <c r="P415" i="55"/>
  <c r="P407" i="55"/>
  <c r="P399" i="55"/>
  <c r="P391" i="55"/>
  <c r="P383" i="55"/>
  <c r="P375" i="55"/>
  <c r="P367" i="55"/>
  <c r="P359" i="55"/>
  <c r="L445" i="55"/>
  <c r="L423" i="55"/>
  <c r="L413" i="55"/>
  <c r="L403" i="55"/>
  <c r="L391" i="55"/>
  <c r="L381" i="55"/>
  <c r="L371" i="55"/>
  <c r="L359" i="55"/>
  <c r="L349" i="55"/>
  <c r="L339" i="55"/>
  <c r="L327" i="55"/>
  <c r="K435" i="55"/>
  <c r="N435" i="55" s="1"/>
  <c r="P435" i="55" s="1"/>
  <c r="P379" i="55"/>
  <c r="L455" i="55"/>
  <c r="P411" i="55"/>
  <c r="P363" i="55"/>
  <c r="P445" i="55"/>
  <c r="P427" i="55"/>
  <c r="P395" i="55"/>
  <c r="L457" i="55"/>
  <c r="L361" i="55"/>
  <c r="N361" i="55"/>
  <c r="P361" i="55" s="1"/>
  <c r="L353" i="55"/>
  <c r="N353" i="55"/>
  <c r="L345" i="55"/>
  <c r="N345" i="55"/>
  <c r="P345" i="55" s="1"/>
  <c r="L337" i="55"/>
  <c r="N337" i="55"/>
  <c r="P337" i="55" s="1"/>
  <c r="L329" i="55"/>
  <c r="N329" i="55"/>
  <c r="P329" i="55" s="1"/>
  <c r="L346" i="55"/>
  <c r="L338" i="55"/>
  <c r="L330" i="55"/>
  <c r="K450" i="55"/>
  <c r="N450" i="55" s="1"/>
  <c r="P450" i="55" s="1"/>
  <c r="K442" i="55"/>
  <c r="N442" i="55" s="1"/>
  <c r="K434" i="55"/>
  <c r="N434" i="55" s="1"/>
  <c r="K426" i="55"/>
  <c r="N426" i="55" s="1"/>
  <c r="P426" i="55" s="1"/>
  <c r="K418" i="55"/>
  <c r="N418" i="55" s="1"/>
  <c r="K410" i="55"/>
  <c r="N410" i="55" s="1"/>
  <c r="K402" i="55"/>
  <c r="N402" i="55" s="1"/>
  <c r="P402" i="55" s="1"/>
  <c r="K394" i="55"/>
  <c r="N394" i="55" s="1"/>
  <c r="P394" i="55" s="1"/>
  <c r="K386" i="55"/>
  <c r="N386" i="55" s="1"/>
  <c r="P386" i="55" s="1"/>
  <c r="K378" i="55"/>
  <c r="N378" i="55" s="1"/>
  <c r="K370" i="55"/>
  <c r="N370" i="55" s="1"/>
  <c r="K362" i="55"/>
  <c r="N362" i="55" s="1"/>
  <c r="P362" i="55" s="1"/>
  <c r="K354" i="55"/>
  <c r="N354" i="55" s="1"/>
  <c r="P354" i="55" s="1"/>
  <c r="J361" i="55"/>
  <c r="L417" i="55"/>
  <c r="K449" i="55"/>
  <c r="N449" i="55" s="1"/>
  <c r="P449" i="55" s="1"/>
  <c r="K441" i="55"/>
  <c r="N441" i="55" s="1"/>
  <c r="P441" i="55" s="1"/>
  <c r="K433" i="55"/>
  <c r="N433" i="55" s="1"/>
  <c r="P433" i="55" s="1"/>
  <c r="K425" i="55"/>
  <c r="N425" i="55" s="1"/>
  <c r="P425" i="55" s="1"/>
  <c r="K417" i="55"/>
  <c r="N417" i="55" s="1"/>
  <c r="P417" i="55" s="1"/>
  <c r="K409" i="55"/>
  <c r="K401" i="55"/>
  <c r="K393" i="55"/>
  <c r="K385" i="55"/>
  <c r="K377" i="55"/>
  <c r="K369" i="55"/>
  <c r="P328" i="55"/>
  <c r="P326" i="55"/>
  <c r="P325" i="55"/>
  <c r="P334" i="55"/>
  <c r="P327" i="55"/>
  <c r="S328" i="55"/>
  <c r="P331" i="55"/>
  <c r="P351" i="55"/>
  <c r="P350" i="55"/>
  <c r="S336" i="55"/>
  <c r="P352" i="55"/>
  <c r="P344" i="55"/>
  <c r="S344" i="55"/>
  <c r="P343" i="55"/>
  <c r="P368" i="55"/>
  <c r="P336" i="55"/>
  <c r="Q344" i="55"/>
  <c r="S352" i="55"/>
  <c r="P339" i="55"/>
  <c r="P347" i="55"/>
  <c r="P335" i="55"/>
  <c r="P353" i="55"/>
  <c r="P342" i="55"/>
  <c r="P349" i="55"/>
  <c r="P348" i="55"/>
  <c r="P340" i="55"/>
  <c r="P332" i="55"/>
  <c r="P333" i="55"/>
  <c r="R382" i="55"/>
  <c r="Q382" i="55"/>
  <c r="S334" i="55"/>
  <c r="Q350" i="55"/>
  <c r="P366" i="55"/>
  <c r="R350" i="55"/>
  <c r="R358" i="55"/>
  <c r="R342" i="55"/>
  <c r="S366" i="55"/>
  <c r="S342" i="55"/>
  <c r="R334" i="55"/>
  <c r="Q370" i="55"/>
  <c r="S339" i="55"/>
  <c r="R418" i="55"/>
  <c r="P430" i="55"/>
  <c r="Q410" i="55"/>
  <c r="S355" i="55"/>
  <c r="S363" i="55"/>
  <c r="S331" i="55"/>
  <c r="R398" i="55"/>
  <c r="Q374" i="55"/>
  <c r="S435" i="55"/>
  <c r="P406" i="55"/>
  <c r="S414" i="55"/>
  <c r="S358" i="55"/>
  <c r="R390" i="55"/>
  <c r="R347" i="55"/>
  <c r="S390" i="55"/>
  <c r="R379" i="55"/>
  <c r="S387" i="55"/>
  <c r="R374" i="55"/>
  <c r="R331" i="55"/>
  <c r="P358" i="55"/>
  <c r="S374" i="55"/>
  <c r="S326" i="55"/>
  <c r="R326" i="55"/>
  <c r="S398" i="55"/>
  <c r="Q347" i="55"/>
  <c r="R366" i="55"/>
  <c r="S371" i="55"/>
  <c r="R422" i="55"/>
  <c r="R363" i="55"/>
  <c r="R446" i="55"/>
  <c r="S446" i="55"/>
  <c r="S422" i="55"/>
  <c r="Q438" i="55"/>
  <c r="S430" i="55"/>
  <c r="R414" i="55"/>
  <c r="Q430" i="55"/>
  <c r="S356" i="55"/>
  <c r="S411" i="55"/>
  <c r="S395" i="55"/>
  <c r="R387" i="55"/>
  <c r="R355" i="55"/>
  <c r="R411" i="55"/>
  <c r="S379" i="55"/>
  <c r="P355" i="55"/>
  <c r="R403" i="55"/>
  <c r="R371" i="55"/>
  <c r="R339" i="55"/>
  <c r="Q379" i="55"/>
  <c r="S403" i="55"/>
  <c r="R395" i="55"/>
  <c r="R443" i="55"/>
  <c r="Q363" i="55"/>
  <c r="S450" i="55"/>
  <c r="Q330" i="55"/>
  <c r="Q354" i="55"/>
  <c r="P410" i="55"/>
  <c r="S394" i="55"/>
  <c r="S426" i="55"/>
  <c r="R338" i="55"/>
  <c r="Q346" i="55"/>
  <c r="S338" i="55"/>
  <c r="R426" i="55"/>
  <c r="R362" i="55"/>
  <c r="Q378" i="55"/>
  <c r="S354" i="55"/>
  <c r="Q422" i="55"/>
  <c r="P446" i="55"/>
  <c r="P398" i="55"/>
  <c r="Q414" i="55"/>
  <c r="P438" i="55"/>
  <c r="P390" i="55"/>
  <c r="S442" i="55"/>
  <c r="S406" i="55"/>
  <c r="S382" i="55"/>
  <c r="R406" i="55"/>
  <c r="R354" i="55"/>
  <c r="P418" i="55"/>
  <c r="P378" i="55"/>
  <c r="S438" i="55"/>
  <c r="S402" i="55"/>
  <c r="S378" i="55"/>
  <c r="R402" i="55"/>
  <c r="Q442" i="55"/>
  <c r="S418" i="55"/>
  <c r="R450" i="55"/>
  <c r="Q434" i="55"/>
  <c r="Q402" i="55"/>
  <c r="R394" i="55"/>
  <c r="R330" i="55"/>
  <c r="Q426" i="55"/>
  <c r="Q394" i="55"/>
  <c r="P442" i="55"/>
  <c r="P370" i="55"/>
  <c r="S370" i="55"/>
  <c r="S410" i="55"/>
  <c r="S386" i="55"/>
  <c r="R346" i="55"/>
  <c r="Q450" i="55"/>
  <c r="Q386" i="55"/>
  <c r="Q362" i="55"/>
  <c r="P434" i="55"/>
  <c r="S434" i="55"/>
  <c r="Q427" i="55"/>
  <c r="S419" i="55"/>
  <c r="R427" i="55"/>
  <c r="S427" i="55"/>
  <c r="Q411" i="55"/>
  <c r="S432" i="55"/>
  <c r="S416" i="55"/>
  <c r="Q328" i="55"/>
  <c r="S448" i="55"/>
  <c r="Q392" i="55"/>
  <c r="R408" i="55"/>
  <c r="R392" i="55"/>
  <c r="R376" i="55"/>
  <c r="R360" i="55"/>
  <c r="Q432" i="55"/>
  <c r="S440" i="55"/>
  <c r="S424" i="55"/>
  <c r="R424" i="55"/>
  <c r="Q336" i="55"/>
  <c r="R440" i="55"/>
  <c r="Q400" i="55"/>
  <c r="P432" i="55"/>
  <c r="S400" i="55"/>
  <c r="S360" i="55"/>
  <c r="R416" i="55"/>
  <c r="R400" i="55"/>
  <c r="R384" i="55"/>
  <c r="R368" i="55"/>
  <c r="R352" i="55"/>
  <c r="Q443" i="55"/>
  <c r="S451" i="55"/>
  <c r="S349" i="55"/>
  <c r="S443" i="55"/>
  <c r="Q395" i="55"/>
  <c r="R448" i="55"/>
  <c r="Q416" i="55"/>
  <c r="P408" i="55"/>
  <c r="Q376" i="55"/>
  <c r="S408" i="55"/>
  <c r="S392" i="55"/>
  <c r="R428" i="55"/>
  <c r="Q424" i="55"/>
  <c r="P440" i="55"/>
  <c r="P396" i="55"/>
  <c r="P376" i="55"/>
  <c r="S420" i="55"/>
  <c r="Q368" i="55"/>
  <c r="S388" i="55"/>
  <c r="Q384" i="55"/>
  <c r="S384" i="55"/>
  <c r="S324" i="55"/>
  <c r="Q448" i="55"/>
  <c r="Q412" i="55"/>
  <c r="P437" i="55"/>
  <c r="Q325" i="55"/>
  <c r="S413" i="55"/>
  <c r="S397" i="55"/>
  <c r="R373" i="55"/>
  <c r="S373" i="55"/>
  <c r="S437" i="55"/>
  <c r="R341" i="55"/>
  <c r="Q436" i="55"/>
  <c r="S421" i="55"/>
  <c r="P405" i="55"/>
  <c r="Q381" i="55"/>
  <c r="P421" i="55"/>
  <c r="S445" i="55"/>
  <c r="R437" i="55"/>
  <c r="R397" i="55"/>
  <c r="R333" i="55"/>
  <c r="Q421" i="55"/>
  <c r="Q365" i="55"/>
  <c r="P389" i="55"/>
  <c r="P373" i="55"/>
  <c r="P357" i="55"/>
  <c r="S357" i="55"/>
  <c r="S333" i="55"/>
  <c r="R357" i="55"/>
  <c r="Q445" i="55"/>
  <c r="Q349" i="55"/>
  <c r="S429" i="55"/>
  <c r="S405" i="55"/>
  <c r="S381" i="55"/>
  <c r="R381" i="55"/>
  <c r="Q405" i="55"/>
  <c r="R445" i="55"/>
  <c r="Q429" i="55"/>
  <c r="P397" i="55"/>
  <c r="Q389" i="55"/>
  <c r="P429" i="55"/>
  <c r="P413" i="55"/>
  <c r="S389" i="55"/>
  <c r="S365" i="55"/>
  <c r="S341" i="55"/>
  <c r="R365" i="55"/>
  <c r="Q413" i="55"/>
  <c r="R325" i="55"/>
  <c r="S436" i="55"/>
  <c r="S404" i="55"/>
  <c r="S372" i="55"/>
  <c r="R396" i="55"/>
  <c r="R364" i="55"/>
  <c r="R332" i="55"/>
  <c r="Q356" i="55"/>
  <c r="Q332" i="55"/>
  <c r="P436" i="55"/>
  <c r="R372" i="55"/>
  <c r="R340" i="55"/>
  <c r="Q388" i="55"/>
  <c r="Q364" i="55"/>
  <c r="P420" i="55"/>
  <c r="R404" i="55"/>
  <c r="S428" i="55"/>
  <c r="S396" i="55"/>
  <c r="S364" i="55"/>
  <c r="Q444" i="55"/>
  <c r="Q340" i="55"/>
  <c r="P444" i="55"/>
  <c r="P380" i="55"/>
  <c r="R380" i="55"/>
  <c r="Q420" i="55"/>
  <c r="P404" i="55"/>
  <c r="R412" i="55"/>
  <c r="Q348" i="55"/>
  <c r="P428" i="55"/>
  <c r="R444" i="55"/>
  <c r="R388" i="55"/>
  <c r="R356" i="55"/>
  <c r="R324" i="55"/>
  <c r="R348" i="55"/>
  <c r="S412" i="55"/>
  <c r="S380" i="55"/>
  <c r="R451" i="55"/>
  <c r="R419" i="55"/>
  <c r="Q451" i="55"/>
  <c r="Q419" i="55"/>
  <c r="Q387" i="55"/>
  <c r="R435" i="55"/>
  <c r="Q435" i="55"/>
  <c r="Q403" i="55"/>
  <c r="Q371" i="55"/>
  <c r="S449" i="55"/>
  <c r="S441" i="55"/>
  <c r="S433" i="55"/>
  <c r="S425" i="55"/>
  <c r="S417" i="55"/>
  <c r="S409" i="55"/>
  <c r="S401" i="55"/>
  <c r="S393" i="55"/>
  <c r="S385" i="55"/>
  <c r="S377" i="55"/>
  <c r="S369" i="55"/>
  <c r="S361" i="55"/>
  <c r="S353" i="55"/>
  <c r="S345" i="55"/>
  <c r="S337" i="55"/>
  <c r="S329" i="55"/>
  <c r="R449" i="55"/>
  <c r="R441" i="55"/>
  <c r="R433" i="55"/>
  <c r="R425" i="55"/>
  <c r="R417" i="55"/>
  <c r="R409" i="55"/>
  <c r="R401" i="55"/>
  <c r="R393" i="55"/>
  <c r="R385" i="55"/>
  <c r="R377" i="55"/>
  <c r="R369" i="55"/>
  <c r="R361" i="55"/>
  <c r="R353" i="55"/>
  <c r="R345" i="55"/>
  <c r="R337" i="55"/>
  <c r="R329" i="55"/>
  <c r="Q449" i="55"/>
  <c r="Q441" i="55"/>
  <c r="Q433" i="55"/>
  <c r="Q425" i="55"/>
  <c r="Q417" i="55"/>
  <c r="Q409" i="55"/>
  <c r="Q401" i="55"/>
  <c r="Q393" i="55"/>
  <c r="Q385" i="55"/>
  <c r="Q377" i="55"/>
  <c r="Q369" i="55"/>
  <c r="Q361" i="55"/>
  <c r="S447" i="55"/>
  <c r="S439" i="55"/>
  <c r="S431" i="55"/>
  <c r="S423" i="55"/>
  <c r="S415" i="55"/>
  <c r="S407" i="55"/>
  <c r="S399" i="55"/>
  <c r="S391" i="55"/>
  <c r="S383" i="55"/>
  <c r="S375" i="55"/>
  <c r="S367" i="55"/>
  <c r="S359" i="55"/>
  <c r="S351" i="55"/>
  <c r="S343" i="55"/>
  <c r="S335" i="55"/>
  <c r="S327" i="55"/>
  <c r="R447" i="55"/>
  <c r="R439" i="55"/>
  <c r="R431" i="55"/>
  <c r="R423" i="55"/>
  <c r="R415" i="55"/>
  <c r="R407" i="55"/>
  <c r="R399" i="55"/>
  <c r="R391" i="55"/>
  <c r="R383" i="55"/>
  <c r="R375" i="55"/>
  <c r="R367" i="55"/>
  <c r="R359" i="55"/>
  <c r="R351" i="55"/>
  <c r="R343" i="55"/>
  <c r="R335" i="55"/>
  <c r="R327" i="55"/>
  <c r="Q447" i="55"/>
  <c r="Q439" i="55"/>
  <c r="Q431" i="55"/>
  <c r="Q423" i="55"/>
  <c r="Q415" i="55"/>
  <c r="Q407" i="55"/>
  <c r="Q399" i="55"/>
  <c r="Q391" i="55"/>
  <c r="Q383" i="55"/>
  <c r="Q375" i="55"/>
  <c r="Q367" i="55"/>
  <c r="Q359" i="55"/>
  <c r="I323" i="55"/>
  <c r="J323" i="55" s="1"/>
  <c r="M323" i="55"/>
  <c r="O323" i="55"/>
  <c r="Q323" i="55" s="1"/>
  <c r="I322" i="55"/>
  <c r="K322" i="55" s="1"/>
  <c r="M322" i="55"/>
  <c r="O322" i="55"/>
  <c r="Q322" i="55" s="1"/>
  <c r="L449" i="55" l="1"/>
  <c r="L397" i="55"/>
  <c r="L446" i="55"/>
  <c r="L433" i="55"/>
  <c r="K323" i="55"/>
  <c r="N323" i="55" s="1"/>
  <c r="P323" i="55" s="1"/>
  <c r="L435" i="55"/>
  <c r="L377" i="55"/>
  <c r="N377" i="55"/>
  <c r="P377" i="55" s="1"/>
  <c r="L386" i="55"/>
  <c r="L450" i="55"/>
  <c r="L385" i="55"/>
  <c r="N385" i="55"/>
  <c r="P385" i="55" s="1"/>
  <c r="L394" i="55"/>
  <c r="J322" i="55"/>
  <c r="L393" i="55"/>
  <c r="N393" i="55"/>
  <c r="P393" i="55" s="1"/>
  <c r="L402" i="55"/>
  <c r="L401" i="55"/>
  <c r="N401" i="55"/>
  <c r="P401" i="55" s="1"/>
  <c r="L425" i="55"/>
  <c r="L410" i="55"/>
  <c r="L409" i="55"/>
  <c r="N409" i="55"/>
  <c r="P409" i="55" s="1"/>
  <c r="L354" i="55"/>
  <c r="L418" i="55"/>
  <c r="L441" i="55"/>
  <c r="L362" i="55"/>
  <c r="L426" i="55"/>
  <c r="L370" i="55"/>
  <c r="L434" i="55"/>
  <c r="L369" i="55"/>
  <c r="N369" i="55"/>
  <c r="P369" i="55" s="1"/>
  <c r="L378" i="55"/>
  <c r="L442" i="55"/>
  <c r="L322" i="55"/>
  <c r="N322" i="55"/>
  <c r="P322" i="55" s="1"/>
  <c r="S323" i="55"/>
  <c r="R323" i="55"/>
  <c r="S322" i="55"/>
  <c r="R322" i="55"/>
  <c r="O321" i="55"/>
  <c r="S321" i="55" s="1"/>
  <c r="M321" i="55"/>
  <c r="I321" i="55"/>
  <c r="J321" i="55" s="1"/>
  <c r="O320" i="55"/>
  <c r="M320" i="55"/>
  <c r="I320" i="55"/>
  <c r="O319" i="55"/>
  <c r="R319" i="55" s="1"/>
  <c r="M319" i="55"/>
  <c r="I319" i="55"/>
  <c r="J319" i="55" s="1"/>
  <c r="O318" i="55"/>
  <c r="M318" i="55"/>
  <c r="I318" i="55"/>
  <c r="O317" i="55"/>
  <c r="M317" i="55"/>
  <c r="I317" i="55"/>
  <c r="J317" i="55" s="1"/>
  <c r="O316" i="55"/>
  <c r="S316" i="55" s="1"/>
  <c r="M316" i="55"/>
  <c r="I316" i="55"/>
  <c r="K316" i="55" s="1"/>
  <c r="L316" i="55" s="1"/>
  <c r="O315" i="55"/>
  <c r="Q315" i="55" s="1"/>
  <c r="M315" i="55"/>
  <c r="I315" i="55"/>
  <c r="O314" i="55"/>
  <c r="Q314" i="55" s="1"/>
  <c r="M314" i="55"/>
  <c r="I314" i="55"/>
  <c r="K314" i="55" s="1"/>
  <c r="O313" i="55"/>
  <c r="M313" i="55"/>
  <c r="I313" i="55"/>
  <c r="J313" i="55" s="1"/>
  <c r="O312" i="55"/>
  <c r="R312" i="55" s="1"/>
  <c r="M312" i="55"/>
  <c r="K312" i="55"/>
  <c r="I312" i="55"/>
  <c r="O311" i="55"/>
  <c r="R311" i="55" s="1"/>
  <c r="M311" i="55"/>
  <c r="K311" i="55"/>
  <c r="I311" i="55"/>
  <c r="J311" i="55" s="1"/>
  <c r="O310" i="55"/>
  <c r="M310" i="55"/>
  <c r="I310" i="55"/>
  <c r="J310" i="55" s="1"/>
  <c r="O309" i="55"/>
  <c r="S309" i="55" s="1"/>
  <c r="M309" i="55"/>
  <c r="I309" i="55"/>
  <c r="K309" i="55" s="1"/>
  <c r="O308" i="55"/>
  <c r="S308" i="55" s="1"/>
  <c r="M308" i="55"/>
  <c r="I308" i="55"/>
  <c r="J308" i="55" s="1"/>
  <c r="O307" i="55"/>
  <c r="Q307" i="55" s="1"/>
  <c r="M307" i="55"/>
  <c r="I307" i="55"/>
  <c r="O306" i="55"/>
  <c r="M306" i="55"/>
  <c r="I306" i="55"/>
  <c r="K306" i="55" s="1"/>
  <c r="O305" i="55"/>
  <c r="R305" i="55" s="1"/>
  <c r="M305" i="55"/>
  <c r="I305" i="55"/>
  <c r="J305" i="55" s="1"/>
  <c r="O304" i="55"/>
  <c r="R304" i="55" s="1"/>
  <c r="M304" i="55"/>
  <c r="K304" i="55"/>
  <c r="I304" i="55"/>
  <c r="O303" i="55"/>
  <c r="R303" i="55" s="1"/>
  <c r="M303" i="55"/>
  <c r="K303" i="55"/>
  <c r="I303" i="55"/>
  <c r="J303" i="55" s="1"/>
  <c r="O302" i="55"/>
  <c r="M302" i="55"/>
  <c r="I302" i="55"/>
  <c r="O301" i="55"/>
  <c r="S301" i="55" s="1"/>
  <c r="M301" i="55"/>
  <c r="I301" i="55"/>
  <c r="J301" i="55" s="1"/>
  <c r="O300" i="55"/>
  <c r="S300" i="55" s="1"/>
  <c r="M300" i="55"/>
  <c r="I300" i="55"/>
  <c r="J300" i="55" s="1"/>
  <c r="O299" i="55"/>
  <c r="Q299" i="55" s="1"/>
  <c r="M299" i="55"/>
  <c r="I299" i="55"/>
  <c r="O298" i="55"/>
  <c r="M298" i="55"/>
  <c r="I298" i="55"/>
  <c r="K298" i="55" s="1"/>
  <c r="O297" i="55"/>
  <c r="S297" i="55" s="1"/>
  <c r="M297" i="55"/>
  <c r="I297" i="55"/>
  <c r="J297" i="55" s="1"/>
  <c r="O296" i="55"/>
  <c r="R296" i="55" s="1"/>
  <c r="M296" i="55"/>
  <c r="I296" i="55"/>
  <c r="O295" i="55"/>
  <c r="R295" i="55" s="1"/>
  <c r="M295" i="55"/>
  <c r="K295" i="55"/>
  <c r="I295" i="55"/>
  <c r="J295" i="55" s="1"/>
  <c r="O294" i="55"/>
  <c r="S294" i="55" s="1"/>
  <c r="M294" i="55"/>
  <c r="I294" i="55"/>
  <c r="O293" i="55"/>
  <c r="S293" i="55" s="1"/>
  <c r="M293" i="55"/>
  <c r="I293" i="55"/>
  <c r="K293" i="55" s="1"/>
  <c r="O292" i="55"/>
  <c r="S292" i="55" s="1"/>
  <c r="M292" i="55"/>
  <c r="I292" i="55"/>
  <c r="K292" i="55" s="1"/>
  <c r="L292" i="55" s="1"/>
  <c r="O291" i="55"/>
  <c r="Q291" i="55" s="1"/>
  <c r="M291" i="55"/>
  <c r="I291" i="55"/>
  <c r="O290" i="55"/>
  <c r="Q290" i="55" s="1"/>
  <c r="M290" i="55"/>
  <c r="I290" i="55"/>
  <c r="K290" i="55" s="1"/>
  <c r="O289" i="55"/>
  <c r="S289" i="55" s="1"/>
  <c r="M289" i="55"/>
  <c r="I289" i="55"/>
  <c r="J289" i="55" s="1"/>
  <c r="O288" i="55"/>
  <c r="R288" i="55" s="1"/>
  <c r="M288" i="55"/>
  <c r="I288" i="55"/>
  <c r="O287" i="55"/>
  <c r="R287" i="55" s="1"/>
  <c r="M287" i="55"/>
  <c r="I287" i="55"/>
  <c r="J287" i="55" s="1"/>
  <c r="O286" i="55"/>
  <c r="S286" i="55" s="1"/>
  <c r="M286" i="55"/>
  <c r="I286" i="55"/>
  <c r="O285" i="55"/>
  <c r="R285" i="55" s="1"/>
  <c r="M285" i="55"/>
  <c r="K285" i="55"/>
  <c r="I285" i="55"/>
  <c r="O284" i="55"/>
  <c r="S284" i="55" s="1"/>
  <c r="M284" i="55"/>
  <c r="K284" i="55"/>
  <c r="L284" i="55" s="1"/>
  <c r="I284" i="55"/>
  <c r="J284" i="55" s="1"/>
  <c r="O283" i="55"/>
  <c r="M283" i="55"/>
  <c r="I283" i="55"/>
  <c r="J283" i="55" s="1"/>
  <c r="O282" i="55"/>
  <c r="M282" i="55"/>
  <c r="I282" i="55"/>
  <c r="K282" i="55" s="1"/>
  <c r="O281" i="55"/>
  <c r="S281" i="55" s="1"/>
  <c r="M281" i="55"/>
  <c r="I281" i="55"/>
  <c r="J281" i="55" s="1"/>
  <c r="O280" i="55"/>
  <c r="Q280" i="55" s="1"/>
  <c r="M280" i="55"/>
  <c r="I280" i="55"/>
  <c r="O279" i="55"/>
  <c r="R279" i="55" s="1"/>
  <c r="M279" i="55"/>
  <c r="K279" i="55"/>
  <c r="I279" i="55"/>
  <c r="J279" i="55" s="1"/>
  <c r="O278" i="55"/>
  <c r="S278" i="55" s="1"/>
  <c r="M278" i="55"/>
  <c r="I278" i="55"/>
  <c r="O277" i="55"/>
  <c r="R277" i="55" s="1"/>
  <c r="M277" i="55"/>
  <c r="I277" i="55"/>
  <c r="J277" i="55" s="1"/>
  <c r="O276" i="55"/>
  <c r="S276" i="55" s="1"/>
  <c r="M276" i="55"/>
  <c r="I276" i="55"/>
  <c r="J276" i="55" s="1"/>
  <c r="O275" i="55"/>
  <c r="M275" i="55"/>
  <c r="I275" i="55"/>
  <c r="J275" i="55" s="1"/>
  <c r="O274" i="55"/>
  <c r="M274" i="55"/>
  <c r="I274" i="55"/>
  <c r="K274" i="55" s="1"/>
  <c r="O273" i="55"/>
  <c r="S273" i="55" s="1"/>
  <c r="M273" i="55"/>
  <c r="I273" i="55"/>
  <c r="J273" i="55" s="1"/>
  <c r="O272" i="55"/>
  <c r="Q272" i="55" s="1"/>
  <c r="M272" i="55"/>
  <c r="I272" i="55"/>
  <c r="O271" i="55"/>
  <c r="R271" i="55" s="1"/>
  <c r="M271" i="55"/>
  <c r="I271" i="55"/>
  <c r="J271" i="55" s="1"/>
  <c r="O270" i="55"/>
  <c r="S270" i="55" s="1"/>
  <c r="M270" i="55"/>
  <c r="I270" i="55"/>
  <c r="O269" i="55"/>
  <c r="S269" i="55" s="1"/>
  <c r="M269" i="55"/>
  <c r="I269" i="55"/>
  <c r="J269" i="55" s="1"/>
  <c r="O268" i="55"/>
  <c r="S268" i="55" s="1"/>
  <c r="M268" i="55"/>
  <c r="I268" i="55"/>
  <c r="K268" i="55" s="1"/>
  <c r="L268" i="55" s="1"/>
  <c r="O267" i="55"/>
  <c r="M267" i="55"/>
  <c r="I267" i="55"/>
  <c r="J267" i="55" s="1"/>
  <c r="O266" i="55"/>
  <c r="M266" i="55"/>
  <c r="K266" i="55"/>
  <c r="I266" i="55"/>
  <c r="J266" i="55" s="1"/>
  <c r="O265" i="55"/>
  <c r="S265" i="55" s="1"/>
  <c r="M265" i="55"/>
  <c r="I265" i="55"/>
  <c r="J265" i="55" s="1"/>
  <c r="O264" i="55"/>
  <c r="Q264" i="55" s="1"/>
  <c r="M264" i="55"/>
  <c r="I264" i="55"/>
  <c r="O263" i="55"/>
  <c r="R263" i="55" s="1"/>
  <c r="M263" i="55"/>
  <c r="K263" i="55"/>
  <c r="I263" i="55"/>
  <c r="J263" i="55" s="1"/>
  <c r="O262" i="55"/>
  <c r="S262" i="55" s="1"/>
  <c r="M262" i="55"/>
  <c r="I262" i="55"/>
  <c r="O261" i="55"/>
  <c r="M261" i="55"/>
  <c r="I261" i="55"/>
  <c r="J261" i="55" s="1"/>
  <c r="O260" i="55"/>
  <c r="S260" i="55" s="1"/>
  <c r="M260" i="55"/>
  <c r="I260" i="55"/>
  <c r="K260" i="55" s="1"/>
  <c r="L260" i="55" s="1"/>
  <c r="O259" i="55"/>
  <c r="M259" i="55"/>
  <c r="I259" i="55"/>
  <c r="J259" i="55" s="1"/>
  <c r="O258" i="55"/>
  <c r="M258" i="55"/>
  <c r="I258" i="55"/>
  <c r="K258" i="55" s="1"/>
  <c r="O257" i="55"/>
  <c r="S257" i="55" s="1"/>
  <c r="M257" i="55"/>
  <c r="I257" i="55"/>
  <c r="J257" i="55" s="1"/>
  <c r="O256" i="55"/>
  <c r="Q256" i="55" s="1"/>
  <c r="M256" i="55"/>
  <c r="I256" i="55"/>
  <c r="O255" i="55"/>
  <c r="R255" i="55" s="1"/>
  <c r="M255" i="55"/>
  <c r="I255" i="55"/>
  <c r="J255" i="55" s="1"/>
  <c r="O254" i="55"/>
  <c r="S254" i="55" s="1"/>
  <c r="M254" i="55"/>
  <c r="I254" i="55"/>
  <c r="O253" i="55"/>
  <c r="R253" i="55" s="1"/>
  <c r="M253" i="55"/>
  <c r="I253" i="55"/>
  <c r="J253" i="55" s="1"/>
  <c r="O252" i="55"/>
  <c r="S252" i="55" s="1"/>
  <c r="M252" i="55"/>
  <c r="I252" i="55"/>
  <c r="K252" i="55" s="1"/>
  <c r="L252" i="55" s="1"/>
  <c r="O251" i="55"/>
  <c r="M251" i="55"/>
  <c r="I251" i="55"/>
  <c r="J251" i="55" s="1"/>
  <c r="O250" i="55"/>
  <c r="M250" i="55"/>
  <c r="I250" i="55"/>
  <c r="K250" i="55" s="1"/>
  <c r="O249" i="55"/>
  <c r="S249" i="55" s="1"/>
  <c r="M249" i="55"/>
  <c r="I249" i="55"/>
  <c r="J249" i="55" s="1"/>
  <c r="O248" i="55"/>
  <c r="Q248" i="55" s="1"/>
  <c r="M248" i="55"/>
  <c r="I248" i="55"/>
  <c r="K248" i="55" s="1"/>
  <c r="O247" i="55"/>
  <c r="R247" i="55" s="1"/>
  <c r="M247" i="55"/>
  <c r="I247" i="55"/>
  <c r="J247" i="55" s="1"/>
  <c r="O246" i="55"/>
  <c r="S246" i="55" s="1"/>
  <c r="M246" i="55"/>
  <c r="I246" i="55"/>
  <c r="O245" i="55"/>
  <c r="R245" i="55" s="1"/>
  <c r="M245" i="55"/>
  <c r="I245" i="55"/>
  <c r="J245" i="55" s="1"/>
  <c r="O244" i="55"/>
  <c r="S244" i="55" s="1"/>
  <c r="M244" i="55"/>
  <c r="I244" i="55"/>
  <c r="J244" i="55" s="1"/>
  <c r="O243" i="55"/>
  <c r="M243" i="55"/>
  <c r="I243" i="55"/>
  <c r="J243" i="55" s="1"/>
  <c r="O242" i="55"/>
  <c r="M242" i="55"/>
  <c r="I242" i="55"/>
  <c r="K242" i="55" s="1"/>
  <c r="O241" i="55"/>
  <c r="S241" i="55" s="1"/>
  <c r="M241" i="55"/>
  <c r="I241" i="55"/>
  <c r="J241" i="55" s="1"/>
  <c r="O240" i="55"/>
  <c r="Q240" i="55" s="1"/>
  <c r="M240" i="55"/>
  <c r="I240" i="55"/>
  <c r="K240" i="55" s="1"/>
  <c r="O239" i="55"/>
  <c r="R239" i="55" s="1"/>
  <c r="M239" i="55"/>
  <c r="I239" i="55"/>
  <c r="J239" i="55" s="1"/>
  <c r="O238" i="55"/>
  <c r="S238" i="55" s="1"/>
  <c r="M238" i="55"/>
  <c r="I238" i="55"/>
  <c r="J238" i="55" s="1"/>
  <c r="O237" i="55"/>
  <c r="M237" i="55"/>
  <c r="I237" i="55"/>
  <c r="J237" i="55" s="1"/>
  <c r="O236" i="55"/>
  <c r="S236" i="55" s="1"/>
  <c r="M236" i="55"/>
  <c r="I236" i="55"/>
  <c r="J236" i="55" s="1"/>
  <c r="O235" i="55"/>
  <c r="M235" i="55"/>
  <c r="I235" i="55"/>
  <c r="J235" i="55" s="1"/>
  <c r="O234" i="55"/>
  <c r="P234" i="55" s="1"/>
  <c r="M234" i="55"/>
  <c r="I234" i="55"/>
  <c r="K234" i="55" s="1"/>
  <c r="O233" i="55"/>
  <c r="S233" i="55" s="1"/>
  <c r="M233" i="55"/>
  <c r="I233" i="55"/>
  <c r="J233" i="55" s="1"/>
  <c r="O232" i="55"/>
  <c r="M232" i="55"/>
  <c r="I232" i="55"/>
  <c r="K232" i="55" s="1"/>
  <c r="O231" i="55"/>
  <c r="R231" i="55" s="1"/>
  <c r="M231" i="55"/>
  <c r="I231" i="55"/>
  <c r="J231" i="55" s="1"/>
  <c r="O230" i="55"/>
  <c r="S230" i="55" s="1"/>
  <c r="M230" i="55"/>
  <c r="I230" i="55"/>
  <c r="K230" i="55" s="1"/>
  <c r="L230" i="55" s="1"/>
  <c r="O229" i="55"/>
  <c r="P229" i="55" s="1"/>
  <c r="M229" i="55"/>
  <c r="I229" i="55"/>
  <c r="J229" i="55" s="1"/>
  <c r="O228" i="55"/>
  <c r="S228" i="55" s="1"/>
  <c r="M228" i="55"/>
  <c r="I228" i="55"/>
  <c r="K228" i="55" s="1"/>
  <c r="L228" i="55" s="1"/>
  <c r="O227" i="55"/>
  <c r="P227" i="55" s="1"/>
  <c r="M227" i="55"/>
  <c r="J227" i="55"/>
  <c r="I227" i="55"/>
  <c r="O226" i="55"/>
  <c r="P226" i="55" s="1"/>
  <c r="M226" i="55"/>
  <c r="I226" i="55"/>
  <c r="K226" i="55" s="1"/>
  <c r="O225" i="55"/>
  <c r="S225" i="55" s="1"/>
  <c r="M225" i="55"/>
  <c r="I225" i="55"/>
  <c r="J225" i="55" s="1"/>
  <c r="O224" i="55"/>
  <c r="Q224" i="55" s="1"/>
  <c r="M224" i="55"/>
  <c r="I224" i="55"/>
  <c r="O223" i="55"/>
  <c r="R223" i="55" s="1"/>
  <c r="M223" i="55"/>
  <c r="I223" i="55"/>
  <c r="J223" i="55" s="1"/>
  <c r="O222" i="55"/>
  <c r="S222" i="55" s="1"/>
  <c r="M222" i="55"/>
  <c r="I222" i="55"/>
  <c r="O221" i="55"/>
  <c r="R221" i="55" s="1"/>
  <c r="M221" i="55"/>
  <c r="I221" i="55"/>
  <c r="J221" i="55" s="1"/>
  <c r="O220" i="55"/>
  <c r="S220" i="55" s="1"/>
  <c r="M220" i="55"/>
  <c r="I220" i="55"/>
  <c r="J220" i="55" s="1"/>
  <c r="O219" i="55"/>
  <c r="M219" i="55"/>
  <c r="I219" i="55"/>
  <c r="K219" i="55" s="1"/>
  <c r="O218" i="55"/>
  <c r="M218" i="55"/>
  <c r="I218" i="55"/>
  <c r="K218" i="55" s="1"/>
  <c r="O217" i="55"/>
  <c r="S217" i="55" s="1"/>
  <c r="M217" i="55"/>
  <c r="I217" i="55"/>
  <c r="J217" i="55" s="1"/>
  <c r="O216" i="55"/>
  <c r="Q216" i="55" s="1"/>
  <c r="M216" i="55"/>
  <c r="I216" i="55"/>
  <c r="O215" i="55"/>
  <c r="R215" i="55" s="1"/>
  <c r="M215" i="55"/>
  <c r="I215" i="55"/>
  <c r="J215" i="55" s="1"/>
  <c r="O214" i="55"/>
  <c r="S214" i="55" s="1"/>
  <c r="M214" i="55"/>
  <c r="I214" i="55"/>
  <c r="O213" i="55"/>
  <c r="M213" i="55"/>
  <c r="I213" i="55"/>
  <c r="J213" i="55" s="1"/>
  <c r="O212" i="55"/>
  <c r="S212" i="55" s="1"/>
  <c r="M212" i="55"/>
  <c r="I212" i="55"/>
  <c r="K212" i="55" s="1"/>
  <c r="L212" i="55" s="1"/>
  <c r="O211" i="55"/>
  <c r="M211" i="55"/>
  <c r="I211" i="55"/>
  <c r="K211" i="55" s="1"/>
  <c r="O210" i="55"/>
  <c r="S210" i="55" s="1"/>
  <c r="M210" i="55"/>
  <c r="I210" i="55"/>
  <c r="K210" i="55" s="1"/>
  <c r="O209" i="55"/>
  <c r="S209" i="55" s="1"/>
  <c r="M209" i="55"/>
  <c r="I209" i="55"/>
  <c r="J209" i="55" s="1"/>
  <c r="O208" i="55"/>
  <c r="Q208" i="55" s="1"/>
  <c r="M208" i="55"/>
  <c r="I208" i="55"/>
  <c r="K208" i="55" s="1"/>
  <c r="O207" i="55"/>
  <c r="R207" i="55" s="1"/>
  <c r="M207" i="55"/>
  <c r="I207" i="55"/>
  <c r="O206" i="55"/>
  <c r="S206" i="55" s="1"/>
  <c r="M206" i="55"/>
  <c r="I206" i="55"/>
  <c r="O205" i="55"/>
  <c r="R205" i="55" s="1"/>
  <c r="M205" i="55"/>
  <c r="I205" i="55"/>
  <c r="J205" i="55" s="1"/>
  <c r="O204" i="55"/>
  <c r="S204" i="55" s="1"/>
  <c r="M204" i="55"/>
  <c r="I204" i="55"/>
  <c r="K204" i="55" s="1"/>
  <c r="L204" i="55" s="1"/>
  <c r="O203" i="55"/>
  <c r="M203" i="55"/>
  <c r="I203" i="55"/>
  <c r="O202" i="55"/>
  <c r="M202" i="55"/>
  <c r="I202" i="55"/>
  <c r="K202" i="55" s="1"/>
  <c r="O201" i="55"/>
  <c r="S201" i="55" s="1"/>
  <c r="M201" i="55"/>
  <c r="I201" i="55"/>
  <c r="J201" i="55" s="1"/>
  <c r="O200" i="55"/>
  <c r="Q200" i="55" s="1"/>
  <c r="M200" i="55"/>
  <c r="I200" i="55"/>
  <c r="K200" i="55" s="1"/>
  <c r="O199" i="55"/>
  <c r="R199" i="55" s="1"/>
  <c r="M199" i="55"/>
  <c r="I199" i="55"/>
  <c r="O198" i="55"/>
  <c r="S198" i="55" s="1"/>
  <c r="M198" i="55"/>
  <c r="I198" i="55"/>
  <c r="K198" i="55" s="1"/>
  <c r="O197" i="55"/>
  <c r="M197" i="55"/>
  <c r="I197" i="55"/>
  <c r="J197" i="55" s="1"/>
  <c r="O196" i="55"/>
  <c r="R196" i="55" s="1"/>
  <c r="M196" i="55"/>
  <c r="I196" i="55"/>
  <c r="K196" i="55" s="1"/>
  <c r="L196" i="55" s="1"/>
  <c r="O195" i="55"/>
  <c r="R195" i="55" s="1"/>
  <c r="M195" i="55"/>
  <c r="I195" i="55"/>
  <c r="J195" i="55" s="1"/>
  <c r="O194" i="55"/>
  <c r="Q194" i="55" s="1"/>
  <c r="M194" i="55"/>
  <c r="I194" i="55"/>
  <c r="K194" i="55" s="1"/>
  <c r="O193" i="55"/>
  <c r="S193" i="55" s="1"/>
  <c r="M193" i="55"/>
  <c r="I193" i="55"/>
  <c r="J193" i="55" s="1"/>
  <c r="O192" i="55"/>
  <c r="S192" i="55" s="1"/>
  <c r="M192" i="55"/>
  <c r="I192" i="55"/>
  <c r="O191" i="55"/>
  <c r="R191" i="55" s="1"/>
  <c r="M191" i="55"/>
  <c r="I191" i="55"/>
  <c r="J191" i="55" s="1"/>
  <c r="O190" i="55"/>
  <c r="S190" i="55" s="1"/>
  <c r="M190" i="55"/>
  <c r="I190" i="55"/>
  <c r="O189" i="55"/>
  <c r="M189" i="55"/>
  <c r="I189" i="55"/>
  <c r="K189" i="55" s="1"/>
  <c r="O188" i="55"/>
  <c r="S188" i="55" s="1"/>
  <c r="M188" i="55"/>
  <c r="I188" i="55"/>
  <c r="J188" i="55" s="1"/>
  <c r="O187" i="55"/>
  <c r="R187" i="55" s="1"/>
  <c r="M187" i="55"/>
  <c r="I187" i="55"/>
  <c r="K187" i="55" s="1"/>
  <c r="O186" i="55"/>
  <c r="Q186" i="55" s="1"/>
  <c r="M186" i="55"/>
  <c r="I186" i="55"/>
  <c r="K186" i="55" s="1"/>
  <c r="O185" i="55"/>
  <c r="M185" i="55"/>
  <c r="I185" i="55"/>
  <c r="J185" i="55" s="1"/>
  <c r="O184" i="55"/>
  <c r="S184" i="55" s="1"/>
  <c r="M184" i="55"/>
  <c r="I184" i="55"/>
  <c r="K184" i="55" s="1"/>
  <c r="O183" i="55"/>
  <c r="R183" i="55" s="1"/>
  <c r="M183" i="55"/>
  <c r="I183" i="55"/>
  <c r="J183" i="55" s="1"/>
  <c r="O182" i="55"/>
  <c r="Q182" i="55" s="1"/>
  <c r="M182" i="55"/>
  <c r="I182" i="55"/>
  <c r="K182" i="55" s="1"/>
  <c r="L182" i="55" s="1"/>
  <c r="O181" i="55"/>
  <c r="M181" i="55"/>
  <c r="I181" i="55"/>
  <c r="J181" i="55" s="1"/>
  <c r="O180" i="55"/>
  <c r="M180" i="55"/>
  <c r="I180" i="55"/>
  <c r="K180" i="55" s="1"/>
  <c r="L180" i="55" s="1"/>
  <c r="O179" i="55"/>
  <c r="R179" i="55" s="1"/>
  <c r="M179" i="55"/>
  <c r="I179" i="55"/>
  <c r="J179" i="55" s="1"/>
  <c r="O178" i="55"/>
  <c r="Q178" i="55" s="1"/>
  <c r="M178" i="55"/>
  <c r="I178" i="55"/>
  <c r="K178" i="55" s="1"/>
  <c r="O177" i="55"/>
  <c r="M177" i="55"/>
  <c r="I177" i="55"/>
  <c r="J177" i="55" s="1"/>
  <c r="O176" i="55"/>
  <c r="S176" i="55" s="1"/>
  <c r="M176" i="55"/>
  <c r="I176" i="55"/>
  <c r="K176" i="55" s="1"/>
  <c r="O175" i="55"/>
  <c r="R175" i="55" s="1"/>
  <c r="M175" i="55"/>
  <c r="I175" i="55"/>
  <c r="J175" i="55" s="1"/>
  <c r="O174" i="55"/>
  <c r="Q174" i="55" s="1"/>
  <c r="M174" i="55"/>
  <c r="I174" i="55"/>
  <c r="K174" i="55" s="1"/>
  <c r="L174" i="55" s="1"/>
  <c r="O173" i="55"/>
  <c r="M173" i="55"/>
  <c r="I173" i="55"/>
  <c r="J173" i="55" s="1"/>
  <c r="O172" i="55"/>
  <c r="S172" i="55" s="1"/>
  <c r="M172" i="55"/>
  <c r="I172" i="55"/>
  <c r="K172" i="55" s="1"/>
  <c r="O171" i="55"/>
  <c r="S171" i="55" s="1"/>
  <c r="M171" i="55"/>
  <c r="I171" i="55"/>
  <c r="J171" i="55" s="1"/>
  <c r="O170" i="55"/>
  <c r="Q170" i="55" s="1"/>
  <c r="M170" i="55"/>
  <c r="I170" i="55"/>
  <c r="O169" i="55"/>
  <c r="S169" i="55" s="1"/>
  <c r="M169" i="55"/>
  <c r="I169" i="55"/>
  <c r="J169" i="55" s="1"/>
  <c r="O168" i="55"/>
  <c r="S168" i="55" s="1"/>
  <c r="M168" i="55"/>
  <c r="I168" i="55"/>
  <c r="K168" i="55" s="1"/>
  <c r="L168" i="55" s="1"/>
  <c r="O167" i="55"/>
  <c r="R167" i="55" s="1"/>
  <c r="M167" i="55"/>
  <c r="I167" i="55"/>
  <c r="J167" i="55" s="1"/>
  <c r="O166" i="55"/>
  <c r="Q166" i="55" s="1"/>
  <c r="M166" i="55"/>
  <c r="I166" i="55"/>
  <c r="J166" i="55" s="1"/>
  <c r="O165" i="55"/>
  <c r="M165" i="55"/>
  <c r="I165" i="55"/>
  <c r="K165" i="55" s="1"/>
  <c r="O164" i="55"/>
  <c r="S164" i="55" s="1"/>
  <c r="M164" i="55"/>
  <c r="I164" i="55"/>
  <c r="K164" i="55" s="1"/>
  <c r="O163" i="55"/>
  <c r="R163" i="55" s="1"/>
  <c r="M163" i="55"/>
  <c r="I163" i="55"/>
  <c r="O162" i="55"/>
  <c r="Q162" i="55" s="1"/>
  <c r="M162" i="55"/>
  <c r="I162" i="55"/>
  <c r="J162" i="55" s="1"/>
  <c r="O161" i="55"/>
  <c r="S161" i="55" s="1"/>
  <c r="M161" i="55"/>
  <c r="I161" i="55"/>
  <c r="J161" i="55" s="1"/>
  <c r="O160" i="55"/>
  <c r="S160" i="55" s="1"/>
  <c r="M160" i="55"/>
  <c r="I160" i="55"/>
  <c r="K160" i="55" s="1"/>
  <c r="O159" i="55"/>
  <c r="R159" i="55" s="1"/>
  <c r="M159" i="55"/>
  <c r="I159" i="55"/>
  <c r="J159" i="55" s="1"/>
  <c r="O158" i="55"/>
  <c r="Q158" i="55" s="1"/>
  <c r="M158" i="55"/>
  <c r="I158" i="55"/>
  <c r="K158" i="55" s="1"/>
  <c r="O157" i="55"/>
  <c r="M157" i="55"/>
  <c r="I157" i="55"/>
  <c r="J157" i="55" s="1"/>
  <c r="O156" i="55"/>
  <c r="R156" i="55" s="1"/>
  <c r="M156" i="55"/>
  <c r="I156" i="55"/>
  <c r="K156" i="55" s="1"/>
  <c r="O155" i="55"/>
  <c r="S155" i="55" s="1"/>
  <c r="M155" i="55"/>
  <c r="I155" i="55"/>
  <c r="O154" i="55"/>
  <c r="Q154" i="55" s="1"/>
  <c r="M154" i="55"/>
  <c r="I154" i="55"/>
  <c r="J154" i="55" s="1"/>
  <c r="O153" i="55"/>
  <c r="S153" i="55" s="1"/>
  <c r="M153" i="55"/>
  <c r="I153" i="55"/>
  <c r="J153" i="55" s="1"/>
  <c r="O152" i="55"/>
  <c r="S152" i="55" s="1"/>
  <c r="M152" i="55"/>
  <c r="I152" i="55"/>
  <c r="K152" i="55" s="1"/>
  <c r="N152" i="55" s="1"/>
  <c r="O151" i="55"/>
  <c r="R151" i="55" s="1"/>
  <c r="M151" i="55"/>
  <c r="I151" i="55"/>
  <c r="J151" i="55" s="1"/>
  <c r="O150" i="55"/>
  <c r="M150" i="55"/>
  <c r="I150" i="55"/>
  <c r="K150" i="55" s="1"/>
  <c r="O149" i="55"/>
  <c r="P149" i="55" s="1"/>
  <c r="M149" i="55"/>
  <c r="I149" i="55"/>
  <c r="J149" i="55" s="1"/>
  <c r="O148" i="55"/>
  <c r="P148" i="55" s="1"/>
  <c r="M148" i="55"/>
  <c r="I148" i="55"/>
  <c r="J148" i="55" s="1"/>
  <c r="O147" i="55"/>
  <c r="S147" i="55" s="1"/>
  <c r="M147" i="55"/>
  <c r="I147" i="55"/>
  <c r="O146" i="55"/>
  <c r="M146" i="55"/>
  <c r="I146" i="55"/>
  <c r="J146" i="55" s="1"/>
  <c r="O145" i="55"/>
  <c r="S145" i="55" s="1"/>
  <c r="M145" i="55"/>
  <c r="I145" i="55"/>
  <c r="K145" i="55" s="1"/>
  <c r="O144" i="55"/>
  <c r="S144" i="55" s="1"/>
  <c r="M144" i="55"/>
  <c r="I144" i="55"/>
  <c r="K144" i="55" s="1"/>
  <c r="N144" i="55" s="1"/>
  <c r="O143" i="55"/>
  <c r="R143" i="55" s="1"/>
  <c r="M143" i="55"/>
  <c r="I143" i="55"/>
  <c r="J143" i="55" s="1"/>
  <c r="O142" i="55"/>
  <c r="M142" i="55"/>
  <c r="I142" i="55"/>
  <c r="K142" i="55" s="1"/>
  <c r="O141" i="55"/>
  <c r="P141" i="55" s="1"/>
  <c r="M141" i="55"/>
  <c r="I141" i="55"/>
  <c r="J141" i="55" s="1"/>
  <c r="O140" i="55"/>
  <c r="S140" i="55" s="1"/>
  <c r="M140" i="55"/>
  <c r="I140" i="55"/>
  <c r="J140" i="55" s="1"/>
  <c r="O139" i="55"/>
  <c r="S139" i="55" s="1"/>
  <c r="M139" i="55"/>
  <c r="I139" i="55"/>
  <c r="O138" i="55"/>
  <c r="M138" i="55"/>
  <c r="I138" i="55"/>
  <c r="O137" i="55"/>
  <c r="P137" i="55" s="1"/>
  <c r="M137" i="55"/>
  <c r="I137" i="55"/>
  <c r="K137" i="55" s="1"/>
  <c r="O136" i="55"/>
  <c r="S136" i="55" s="1"/>
  <c r="M136" i="55"/>
  <c r="I136" i="55"/>
  <c r="K136" i="55" s="1"/>
  <c r="O135" i="55"/>
  <c r="R135" i="55" s="1"/>
  <c r="M135" i="55"/>
  <c r="I135" i="55"/>
  <c r="J135" i="55" s="1"/>
  <c r="O134" i="55"/>
  <c r="M134" i="55"/>
  <c r="I134" i="55"/>
  <c r="K134" i="55" s="1"/>
  <c r="O133" i="55"/>
  <c r="P133" i="55" s="1"/>
  <c r="M133" i="55"/>
  <c r="I133" i="55"/>
  <c r="J133" i="55" s="1"/>
  <c r="O132" i="55"/>
  <c r="S132" i="55" s="1"/>
  <c r="M132" i="55"/>
  <c r="I132" i="55"/>
  <c r="J132" i="55" s="1"/>
  <c r="O131" i="55"/>
  <c r="R131" i="55" s="1"/>
  <c r="M131" i="55"/>
  <c r="I131" i="55"/>
  <c r="O130" i="55"/>
  <c r="M130" i="55"/>
  <c r="I130" i="55"/>
  <c r="J130" i="55" s="1"/>
  <c r="O129" i="55"/>
  <c r="S129" i="55" s="1"/>
  <c r="M129" i="55"/>
  <c r="I129" i="55"/>
  <c r="K129" i="55" s="1"/>
  <c r="N129" i="55" s="1"/>
  <c r="O128" i="55"/>
  <c r="S128" i="55" s="1"/>
  <c r="M128" i="55"/>
  <c r="I128" i="55"/>
  <c r="K128" i="55" s="1"/>
  <c r="O127" i="55"/>
  <c r="R127" i="55" s="1"/>
  <c r="M127" i="55"/>
  <c r="I127" i="55"/>
  <c r="J127" i="55" s="1"/>
  <c r="O126" i="55"/>
  <c r="M126" i="55"/>
  <c r="I126" i="55"/>
  <c r="K126" i="55" s="1"/>
  <c r="O125" i="55"/>
  <c r="P125" i="55" s="1"/>
  <c r="M125" i="55"/>
  <c r="I125" i="55"/>
  <c r="J125" i="55" s="1"/>
  <c r="O124" i="55"/>
  <c r="S124" i="55" s="1"/>
  <c r="M124" i="55"/>
  <c r="I124" i="55"/>
  <c r="J124" i="55" s="1"/>
  <c r="O123" i="55"/>
  <c r="R123" i="55" s="1"/>
  <c r="M123" i="55"/>
  <c r="I123" i="55"/>
  <c r="O122" i="55"/>
  <c r="M122" i="55"/>
  <c r="I122" i="55"/>
  <c r="O121" i="55"/>
  <c r="S121" i="55" s="1"/>
  <c r="M121" i="55"/>
  <c r="I121" i="55"/>
  <c r="K121" i="55" s="1"/>
  <c r="O120" i="55"/>
  <c r="S120" i="55" s="1"/>
  <c r="M120" i="55"/>
  <c r="I120" i="55"/>
  <c r="K120" i="55" s="1"/>
  <c r="O119" i="55"/>
  <c r="S119" i="55" s="1"/>
  <c r="M119" i="55"/>
  <c r="I119" i="55"/>
  <c r="J119" i="55" s="1"/>
  <c r="O118" i="55"/>
  <c r="M118" i="55"/>
  <c r="I118" i="55"/>
  <c r="K118" i="55" s="1"/>
  <c r="O117" i="55"/>
  <c r="P117" i="55" s="1"/>
  <c r="M117" i="55"/>
  <c r="I117" i="55"/>
  <c r="J117" i="55" s="1"/>
  <c r="O116" i="55"/>
  <c r="R116" i="55" s="1"/>
  <c r="M116" i="55"/>
  <c r="I116" i="55"/>
  <c r="K116" i="55" s="1"/>
  <c r="O115" i="55"/>
  <c r="M115" i="55"/>
  <c r="I115" i="55"/>
  <c r="O114" i="55"/>
  <c r="M114" i="55"/>
  <c r="I114" i="55"/>
  <c r="O113" i="55"/>
  <c r="P113" i="55" s="1"/>
  <c r="M113" i="55"/>
  <c r="I113" i="55"/>
  <c r="O112" i="55"/>
  <c r="S112" i="55" s="1"/>
  <c r="M112" i="55"/>
  <c r="I112" i="55"/>
  <c r="K112" i="55" s="1"/>
  <c r="O111" i="55"/>
  <c r="R111" i="55" s="1"/>
  <c r="M111" i="55"/>
  <c r="I111" i="55"/>
  <c r="J111" i="55" s="1"/>
  <c r="O110" i="55"/>
  <c r="M110" i="55"/>
  <c r="I110" i="55"/>
  <c r="K110" i="55" s="1"/>
  <c r="O109" i="55"/>
  <c r="P109" i="55" s="1"/>
  <c r="M109" i="55"/>
  <c r="I109" i="55"/>
  <c r="J109" i="55" s="1"/>
  <c r="O108" i="55"/>
  <c r="R108" i="55" s="1"/>
  <c r="M108" i="55"/>
  <c r="I108" i="55"/>
  <c r="J108" i="55" s="1"/>
  <c r="O107" i="55"/>
  <c r="R107" i="55" s="1"/>
  <c r="M107" i="55"/>
  <c r="I107" i="55"/>
  <c r="O106" i="55"/>
  <c r="M106" i="55"/>
  <c r="I106" i="55"/>
  <c r="K106" i="55" s="1"/>
  <c r="O105" i="55"/>
  <c r="P105" i="55" s="1"/>
  <c r="M105" i="55"/>
  <c r="I105" i="55"/>
  <c r="O104" i="55"/>
  <c r="S104" i="55" s="1"/>
  <c r="M104" i="55"/>
  <c r="I104" i="55"/>
  <c r="K104" i="55" s="1"/>
  <c r="O103" i="55"/>
  <c r="R103" i="55" s="1"/>
  <c r="M103" i="55"/>
  <c r="I103" i="55"/>
  <c r="J103" i="55" s="1"/>
  <c r="O102" i="55"/>
  <c r="M102" i="55"/>
  <c r="I102" i="55"/>
  <c r="K102" i="55" s="1"/>
  <c r="O101" i="55"/>
  <c r="P101" i="55" s="1"/>
  <c r="M101" i="55"/>
  <c r="I101" i="55"/>
  <c r="J101" i="55" s="1"/>
  <c r="O100" i="55"/>
  <c r="S100" i="55" s="1"/>
  <c r="M100" i="55"/>
  <c r="I100" i="55"/>
  <c r="O99" i="55"/>
  <c r="S99" i="55" s="1"/>
  <c r="M99" i="55"/>
  <c r="I99" i="55"/>
  <c r="O98" i="55"/>
  <c r="M98" i="55"/>
  <c r="I98" i="55"/>
  <c r="J98" i="55" s="1"/>
  <c r="O97" i="55"/>
  <c r="S97" i="55" s="1"/>
  <c r="M97" i="55"/>
  <c r="I97" i="55"/>
  <c r="K97" i="55" s="1"/>
  <c r="O96" i="55"/>
  <c r="P96" i="55" s="1"/>
  <c r="M96" i="55"/>
  <c r="I96" i="55"/>
  <c r="K96" i="55" s="1"/>
  <c r="O95" i="55"/>
  <c r="S95" i="55" s="1"/>
  <c r="M95" i="55"/>
  <c r="I95" i="55"/>
  <c r="J95" i="55" s="1"/>
  <c r="O94" i="55"/>
  <c r="S94" i="55" s="1"/>
  <c r="M94" i="55"/>
  <c r="I94" i="55"/>
  <c r="K94" i="55" s="1"/>
  <c r="O93" i="55"/>
  <c r="P93" i="55" s="1"/>
  <c r="M93" i="55"/>
  <c r="I93" i="55"/>
  <c r="J93" i="55" s="1"/>
  <c r="O92" i="55"/>
  <c r="S92" i="55" s="1"/>
  <c r="M92" i="55"/>
  <c r="I92" i="55"/>
  <c r="O91" i="55"/>
  <c r="S91" i="55" s="1"/>
  <c r="M91" i="55"/>
  <c r="I91" i="55"/>
  <c r="O90" i="55"/>
  <c r="S90" i="55" s="1"/>
  <c r="M90" i="55"/>
  <c r="I90" i="55"/>
  <c r="O89" i="55"/>
  <c r="S89" i="55" s="1"/>
  <c r="M89" i="55"/>
  <c r="I89" i="55"/>
  <c r="O88" i="55"/>
  <c r="M88" i="55"/>
  <c r="I88" i="55"/>
  <c r="K88" i="55" s="1"/>
  <c r="O87" i="55"/>
  <c r="M87" i="55"/>
  <c r="I87" i="55"/>
  <c r="J87" i="55" s="1"/>
  <c r="O86" i="55"/>
  <c r="S86" i="55" s="1"/>
  <c r="M86" i="55"/>
  <c r="I86" i="55"/>
  <c r="K86" i="55" s="1"/>
  <c r="O85" i="55"/>
  <c r="P85" i="55" s="1"/>
  <c r="M85" i="55"/>
  <c r="I85" i="55"/>
  <c r="J85" i="55" s="1"/>
  <c r="O84" i="55"/>
  <c r="S84" i="55" s="1"/>
  <c r="M84" i="55"/>
  <c r="I84" i="55"/>
  <c r="J84" i="55" s="1"/>
  <c r="O83" i="55"/>
  <c r="S83" i="55" s="1"/>
  <c r="M83" i="55"/>
  <c r="I83" i="55"/>
  <c r="O82" i="55"/>
  <c r="M82" i="55"/>
  <c r="I82" i="55"/>
  <c r="K82" i="55" s="1"/>
  <c r="O81" i="55"/>
  <c r="S81" i="55" s="1"/>
  <c r="M81" i="55"/>
  <c r="I81" i="55"/>
  <c r="O80" i="55"/>
  <c r="M80" i="55"/>
  <c r="I80" i="55"/>
  <c r="K80" i="55" s="1"/>
  <c r="O79" i="55"/>
  <c r="M79" i="55"/>
  <c r="I79" i="55"/>
  <c r="J79" i="55" s="1"/>
  <c r="O78" i="55"/>
  <c r="S78" i="55" s="1"/>
  <c r="M78" i="55"/>
  <c r="I78" i="55"/>
  <c r="K78" i="55" s="1"/>
  <c r="O77" i="55"/>
  <c r="P77" i="55" s="1"/>
  <c r="M77" i="55"/>
  <c r="I77" i="55"/>
  <c r="J77" i="55" s="1"/>
  <c r="O76" i="55"/>
  <c r="S76" i="55" s="1"/>
  <c r="M76" i="55"/>
  <c r="I76" i="55"/>
  <c r="O75" i="55"/>
  <c r="S75" i="55" s="1"/>
  <c r="M75" i="55"/>
  <c r="I75" i="55"/>
  <c r="O74" i="55"/>
  <c r="S74" i="55" s="1"/>
  <c r="M74" i="55"/>
  <c r="I74" i="55"/>
  <c r="O73" i="55"/>
  <c r="S73" i="55" s="1"/>
  <c r="M73" i="55"/>
  <c r="I73" i="55"/>
  <c r="K73" i="55" s="1"/>
  <c r="O72" i="55"/>
  <c r="M72" i="55"/>
  <c r="I72" i="55"/>
  <c r="K72" i="55" s="1"/>
  <c r="O71" i="55"/>
  <c r="M71" i="55"/>
  <c r="I71" i="55"/>
  <c r="J71" i="55" s="1"/>
  <c r="O70" i="55"/>
  <c r="M70" i="55"/>
  <c r="I70" i="55"/>
  <c r="K70" i="55" s="1"/>
  <c r="O69" i="55"/>
  <c r="P69" i="55" s="1"/>
  <c r="M69" i="55"/>
  <c r="I69" i="55"/>
  <c r="J69" i="55" s="1"/>
  <c r="O68" i="55"/>
  <c r="M68" i="55"/>
  <c r="I68" i="55"/>
  <c r="O67" i="55"/>
  <c r="M67" i="55"/>
  <c r="I67" i="55"/>
  <c r="O66" i="55"/>
  <c r="P66" i="55" s="1"/>
  <c r="M66" i="55"/>
  <c r="I66" i="55"/>
  <c r="O65" i="55"/>
  <c r="M65" i="55"/>
  <c r="I65" i="55"/>
  <c r="O64" i="55"/>
  <c r="M64" i="55"/>
  <c r="I64" i="55"/>
  <c r="K64" i="55" s="1"/>
  <c r="O63" i="55"/>
  <c r="R63" i="55" s="1"/>
  <c r="M63" i="55"/>
  <c r="I63" i="55"/>
  <c r="J63" i="55" s="1"/>
  <c r="O62" i="55"/>
  <c r="M62" i="55"/>
  <c r="I62" i="55"/>
  <c r="K62" i="55" s="1"/>
  <c r="O61" i="55"/>
  <c r="P61" i="55" s="1"/>
  <c r="M61" i="55"/>
  <c r="I61" i="55"/>
  <c r="J61" i="55" s="1"/>
  <c r="O60" i="55"/>
  <c r="M60" i="55"/>
  <c r="I60" i="55"/>
  <c r="O59" i="55"/>
  <c r="M59" i="55"/>
  <c r="I59" i="55"/>
  <c r="O58" i="55"/>
  <c r="R58" i="55" s="1"/>
  <c r="M58" i="55"/>
  <c r="I58" i="55"/>
  <c r="K58" i="55" s="1"/>
  <c r="O57" i="55"/>
  <c r="M57" i="55"/>
  <c r="I57" i="55"/>
  <c r="K57" i="55" s="1"/>
  <c r="O56" i="55"/>
  <c r="P56" i="55" s="1"/>
  <c r="M56" i="55"/>
  <c r="I56" i="55"/>
  <c r="K56" i="55" s="1"/>
  <c r="N56" i="55" s="1"/>
  <c r="O55" i="55"/>
  <c r="R55" i="55" s="1"/>
  <c r="M55" i="55"/>
  <c r="I55" i="55"/>
  <c r="O54" i="55"/>
  <c r="M54" i="55"/>
  <c r="I54" i="55"/>
  <c r="K54" i="55" s="1"/>
  <c r="O53" i="55"/>
  <c r="P53" i="55" s="1"/>
  <c r="M53" i="55"/>
  <c r="I53" i="55"/>
  <c r="J53" i="55" s="1"/>
  <c r="O52" i="55"/>
  <c r="M52" i="55"/>
  <c r="I52" i="55"/>
  <c r="K52" i="55" s="1"/>
  <c r="O51" i="55"/>
  <c r="M51" i="55"/>
  <c r="I51" i="55"/>
  <c r="O50" i="55"/>
  <c r="R50" i="55" s="1"/>
  <c r="M50" i="55"/>
  <c r="I50" i="55"/>
  <c r="O49" i="55"/>
  <c r="M49" i="55"/>
  <c r="I49" i="55"/>
  <c r="K49" i="55" s="1"/>
  <c r="O48" i="55"/>
  <c r="R48" i="55" s="1"/>
  <c r="M48" i="55"/>
  <c r="I48" i="55"/>
  <c r="K48" i="55" s="1"/>
  <c r="N48" i="55" s="1"/>
  <c r="O47" i="55"/>
  <c r="R47" i="55" s="1"/>
  <c r="M47" i="55"/>
  <c r="I47" i="55"/>
  <c r="O46" i="55"/>
  <c r="M46" i="55"/>
  <c r="I46" i="55"/>
  <c r="K46" i="55" s="1"/>
  <c r="O45" i="55"/>
  <c r="P45" i="55" s="1"/>
  <c r="M45" i="55"/>
  <c r="I45" i="55"/>
  <c r="J45" i="55" s="1"/>
  <c r="O44" i="55"/>
  <c r="M44" i="55"/>
  <c r="I44" i="55"/>
  <c r="O43" i="55"/>
  <c r="M43" i="55"/>
  <c r="I43" i="55"/>
  <c r="O42" i="55"/>
  <c r="R42" i="55" s="1"/>
  <c r="M42" i="55"/>
  <c r="I42" i="55"/>
  <c r="J42" i="55" s="1"/>
  <c r="O41" i="55"/>
  <c r="S41" i="55" s="1"/>
  <c r="M41" i="55"/>
  <c r="I41" i="55"/>
  <c r="O40" i="55"/>
  <c r="R40" i="55" s="1"/>
  <c r="M40" i="55"/>
  <c r="I40" i="55"/>
  <c r="K40" i="55" s="1"/>
  <c r="N40" i="55" s="1"/>
  <c r="O39" i="55"/>
  <c r="R39" i="55" s="1"/>
  <c r="M39" i="55"/>
  <c r="I39" i="55"/>
  <c r="O38" i="55"/>
  <c r="S38" i="55" s="1"/>
  <c r="M38" i="55"/>
  <c r="I38" i="55"/>
  <c r="K38" i="55" s="1"/>
  <c r="O37" i="55"/>
  <c r="M37" i="55"/>
  <c r="I37" i="55"/>
  <c r="J37" i="55" s="1"/>
  <c r="O36" i="55"/>
  <c r="S36" i="55" s="1"/>
  <c r="M36" i="55"/>
  <c r="I36" i="55"/>
  <c r="K36" i="55" s="1"/>
  <c r="O35" i="55"/>
  <c r="S35" i="55" s="1"/>
  <c r="M35" i="55"/>
  <c r="I35" i="55"/>
  <c r="K35" i="55" s="1"/>
  <c r="O34" i="55"/>
  <c r="M34" i="55"/>
  <c r="I34" i="55"/>
  <c r="J34" i="55" s="1"/>
  <c r="O33" i="55"/>
  <c r="S33" i="55" s="1"/>
  <c r="M33" i="55"/>
  <c r="I33" i="55"/>
  <c r="K33" i="55" s="1"/>
  <c r="O32" i="55"/>
  <c r="S32" i="55" s="1"/>
  <c r="M32" i="55"/>
  <c r="I32" i="55"/>
  <c r="J32" i="55" s="1"/>
  <c r="O31" i="55"/>
  <c r="R31" i="55" s="1"/>
  <c r="M31" i="55"/>
  <c r="I31" i="55"/>
  <c r="O30" i="55"/>
  <c r="S30" i="55" s="1"/>
  <c r="M30" i="55"/>
  <c r="I30" i="55"/>
  <c r="K30" i="55" s="1"/>
  <c r="O29" i="55"/>
  <c r="I29" i="55"/>
  <c r="J29" i="55" s="1"/>
  <c r="M29" i="55" s="1"/>
  <c r="O28" i="55"/>
  <c r="S28" i="55" s="1"/>
  <c r="I28" i="55"/>
  <c r="K28" i="55" s="1"/>
  <c r="O27" i="55"/>
  <c r="S27" i="55" s="1"/>
  <c r="M27" i="55"/>
  <c r="I27" i="55"/>
  <c r="J27" i="55" s="1"/>
  <c r="O26" i="55"/>
  <c r="R26" i="55" s="1"/>
  <c r="M26" i="55"/>
  <c r="I26" i="55"/>
  <c r="K26" i="55" s="1"/>
  <c r="O25" i="55"/>
  <c r="S25" i="55" s="1"/>
  <c r="I25" i="55"/>
  <c r="O24" i="55"/>
  <c r="M24" i="55"/>
  <c r="I24" i="55"/>
  <c r="O23" i="55"/>
  <c r="R23" i="55" s="1"/>
  <c r="M23" i="55"/>
  <c r="I23" i="55"/>
  <c r="J23" i="55" s="1"/>
  <c r="O22" i="55"/>
  <c r="S22" i="55" s="1"/>
  <c r="M22" i="55"/>
  <c r="I22" i="55"/>
  <c r="O21" i="55"/>
  <c r="I21" i="55"/>
  <c r="J21" i="55" s="1"/>
  <c r="M21" i="55" s="1"/>
  <c r="O20" i="55"/>
  <c r="S20" i="55" s="1"/>
  <c r="M20" i="55"/>
  <c r="I20" i="55"/>
  <c r="J20" i="55" s="1"/>
  <c r="O19" i="55"/>
  <c r="S19" i="55" s="1"/>
  <c r="M19" i="55"/>
  <c r="I19" i="55"/>
  <c r="J19" i="55" s="1"/>
  <c r="O18" i="55"/>
  <c r="R18" i="55" s="1"/>
  <c r="M18" i="55"/>
  <c r="I18" i="55"/>
  <c r="J18" i="55" s="1"/>
  <c r="O17" i="55"/>
  <c r="S17" i="55" s="1"/>
  <c r="M17" i="55"/>
  <c r="I17" i="55"/>
  <c r="O16" i="55"/>
  <c r="R16" i="55" s="1"/>
  <c r="I16" i="55"/>
  <c r="O15" i="55"/>
  <c r="R15" i="55" s="1"/>
  <c r="M15" i="55"/>
  <c r="I15" i="55"/>
  <c r="J15" i="55" s="1"/>
  <c r="O14" i="55"/>
  <c r="S14" i="55" s="1"/>
  <c r="I14" i="55"/>
  <c r="O13" i="55"/>
  <c r="P13" i="55" s="1"/>
  <c r="M13" i="55"/>
  <c r="I13" i="55"/>
  <c r="J13" i="55" s="1"/>
  <c r="O12" i="55"/>
  <c r="S12" i="55" s="1"/>
  <c r="I12" i="55"/>
  <c r="K12" i="55" s="1"/>
  <c r="O11" i="55"/>
  <c r="S11" i="55" s="1"/>
  <c r="I11" i="55"/>
  <c r="J11" i="55" s="1"/>
  <c r="M11" i="55" s="1"/>
  <c r="O10" i="55"/>
  <c r="R10" i="55" s="1"/>
  <c r="M10" i="55"/>
  <c r="I10" i="55"/>
  <c r="K10" i="55" s="1"/>
  <c r="O9" i="55"/>
  <c r="S9" i="55" s="1"/>
  <c r="M9" i="55"/>
  <c r="I9" i="55"/>
  <c r="O8" i="55"/>
  <c r="R8" i="55" s="1"/>
  <c r="M8" i="55"/>
  <c r="I8" i="55"/>
  <c r="K8" i="55" s="1"/>
  <c r="N8" i="55" s="1"/>
  <c r="O7" i="55"/>
  <c r="R7" i="55" s="1"/>
  <c r="M7" i="55"/>
  <c r="I7" i="55"/>
  <c r="J7" i="55" s="1"/>
  <c r="O6" i="55"/>
  <c r="S6" i="55" s="1"/>
  <c r="M6" i="55"/>
  <c r="I6" i="55"/>
  <c r="O5" i="55"/>
  <c r="P5" i="55" s="1"/>
  <c r="M5" i="55"/>
  <c r="I5" i="55"/>
  <c r="K5" i="55" s="1"/>
  <c r="O4" i="55"/>
  <c r="S4" i="55" s="1"/>
  <c r="I4" i="55"/>
  <c r="K4" i="55" s="1"/>
  <c r="O3" i="55"/>
  <c r="S3" i="55" s="1"/>
  <c r="M3" i="55"/>
  <c r="I3" i="55"/>
  <c r="J3" i="55" s="1"/>
  <c r="O2" i="55"/>
  <c r="P2" i="55" s="1"/>
  <c r="M2" i="55"/>
  <c r="I2" i="55"/>
  <c r="J2" i="55" s="1"/>
  <c r="V5" i="54"/>
  <c r="H358" i="140"/>
  <c r="H356" i="140"/>
  <c r="H354" i="140"/>
  <c r="H344" i="140"/>
  <c r="H342" i="140"/>
  <c r="H332" i="140"/>
  <c r="H330" i="140"/>
  <c r="H328" i="140"/>
  <c r="H326" i="140"/>
  <c r="H324" i="140"/>
  <c r="H322" i="140"/>
  <c r="H312" i="140"/>
  <c r="H306" i="140"/>
  <c r="H299" i="140"/>
  <c r="H296" i="140"/>
  <c r="H294" i="140"/>
  <c r="H290" i="140"/>
  <c r="H271" i="140"/>
  <c r="H268" i="140"/>
  <c r="H265" i="140"/>
  <c r="Q264" i="140"/>
  <c r="N264" i="140"/>
  <c r="L264" i="140"/>
  <c r="N263" i="140"/>
  <c r="H262" i="140"/>
  <c r="H260" i="140"/>
  <c r="H258" i="140"/>
  <c r="H253" i="140"/>
  <c r="H251" i="140"/>
  <c r="H248" i="140"/>
  <c r="H246" i="140"/>
  <c r="H242" i="140"/>
  <c r="H240" i="140"/>
  <c r="H238" i="140"/>
  <c r="H230" i="140"/>
  <c r="H228" i="140"/>
  <c r="H226" i="140"/>
  <c r="H216" i="140"/>
  <c r="H214" i="140"/>
  <c r="H208" i="140"/>
  <c r="H203" i="140"/>
  <c r="H195" i="140"/>
  <c r="H193" i="140"/>
  <c r="H189" i="140"/>
  <c r="H182" i="140"/>
  <c r="H179" i="140"/>
  <c r="H171" i="140"/>
  <c r="H169" i="140"/>
  <c r="H162" i="140"/>
  <c r="H160" i="140"/>
  <c r="H156" i="140"/>
  <c r="H154" i="140"/>
  <c r="H152" i="140"/>
  <c r="H149" i="140"/>
  <c r="H147" i="140"/>
  <c r="H145" i="140"/>
  <c r="H142" i="140"/>
  <c r="H140" i="140"/>
  <c r="H138" i="140"/>
  <c r="H136" i="140"/>
  <c r="H133" i="140"/>
  <c r="H130" i="140"/>
  <c r="H128" i="140"/>
  <c r="H124" i="140"/>
  <c r="H107" i="140"/>
  <c r="H104" i="140"/>
  <c r="H96" i="140"/>
  <c r="H93" i="140"/>
  <c r="H91" i="140"/>
  <c r="H87" i="140"/>
  <c r="H85" i="140"/>
  <c r="H71" i="140"/>
  <c r="H68" i="140"/>
  <c r="H65" i="140"/>
  <c r="H61" i="140"/>
  <c r="H56" i="140"/>
  <c r="H47" i="140"/>
  <c r="H45" i="140"/>
  <c r="H43" i="140"/>
  <c r="H40" i="140"/>
  <c r="H38" i="140"/>
  <c r="H33" i="140"/>
  <c r="H31" i="140"/>
  <c r="H29" i="140"/>
  <c r="H27" i="140"/>
  <c r="H22" i="140"/>
  <c r="H18" i="140"/>
  <c r="H15" i="140"/>
  <c r="H13" i="140"/>
  <c r="H8" i="140"/>
  <c r="H7" i="140"/>
  <c r="D6" i="140"/>
  <c r="H47" i="40"/>
  <c r="J47" i="40" s="1"/>
  <c r="H46" i="40"/>
  <c r="J46" i="40" s="1"/>
  <c r="H45" i="40"/>
  <c r="I45" i="40" s="1"/>
  <c r="H44" i="40"/>
  <c r="J44" i="40" s="1"/>
  <c r="H43" i="40"/>
  <c r="J43" i="40" s="1"/>
  <c r="H42" i="40"/>
  <c r="J42" i="40" s="1"/>
  <c r="H41" i="40"/>
  <c r="I41" i="40" s="1"/>
  <c r="H40" i="40"/>
  <c r="I40" i="40" s="1"/>
  <c r="H39" i="40"/>
  <c r="J39" i="40" s="1"/>
  <c r="H38" i="40"/>
  <c r="J38" i="40" s="1"/>
  <c r="H37" i="40"/>
  <c r="I37" i="40" s="1"/>
  <c r="H36" i="40"/>
  <c r="J36" i="40" s="1"/>
  <c r="H35" i="40"/>
  <c r="J35" i="40" s="1"/>
  <c r="H34" i="40"/>
  <c r="J34" i="40" s="1"/>
  <c r="H33" i="40"/>
  <c r="I33" i="40" s="1"/>
  <c r="H32" i="40"/>
  <c r="J32" i="40" s="1"/>
  <c r="H31" i="40"/>
  <c r="J31" i="40" s="1"/>
  <c r="H30" i="40"/>
  <c r="J30" i="40" s="1"/>
  <c r="H29" i="40"/>
  <c r="I29" i="40" s="1"/>
  <c r="H28" i="40"/>
  <c r="J28" i="40" s="1"/>
  <c r="H27" i="40"/>
  <c r="J27" i="40" s="1"/>
  <c r="H26" i="40"/>
  <c r="J26" i="40" s="1"/>
  <c r="H25" i="40"/>
  <c r="J25" i="40" s="1"/>
  <c r="H24" i="40"/>
  <c r="J24" i="40" s="1"/>
  <c r="W23" i="40"/>
  <c r="H23" i="40"/>
  <c r="I23" i="40" s="1"/>
  <c r="W22" i="40"/>
  <c r="H22" i="40"/>
  <c r="J22" i="40" s="1"/>
  <c r="W21" i="40"/>
  <c r="H21" i="40"/>
  <c r="I21" i="40" s="1"/>
  <c r="W20" i="40"/>
  <c r="H20" i="40"/>
  <c r="J20" i="40" s="1"/>
  <c r="W19" i="40"/>
  <c r="H19" i="40"/>
  <c r="I19" i="40" s="1"/>
  <c r="W18" i="40"/>
  <c r="H18" i="40"/>
  <c r="J18" i="40" s="1"/>
  <c r="W17" i="40"/>
  <c r="H17" i="40"/>
  <c r="I17" i="40" s="1"/>
  <c r="W16" i="40"/>
  <c r="H16" i="40"/>
  <c r="J16" i="40" s="1"/>
  <c r="W15" i="40"/>
  <c r="H15" i="40"/>
  <c r="J15" i="40" s="1"/>
  <c r="W14" i="40"/>
  <c r="H14" i="40"/>
  <c r="J14" i="40" s="1"/>
  <c r="W13" i="40"/>
  <c r="H13" i="40"/>
  <c r="J13" i="40" s="1"/>
  <c r="W12" i="40"/>
  <c r="H12" i="40"/>
  <c r="J12" i="40" s="1"/>
  <c r="W11" i="40"/>
  <c r="H11" i="40"/>
  <c r="I11" i="40" s="1"/>
  <c r="W10" i="40"/>
  <c r="H10" i="40"/>
  <c r="J10" i="40" s="1"/>
  <c r="W9" i="40"/>
  <c r="H9" i="40"/>
  <c r="I9" i="40" s="1"/>
  <c r="W8" i="40"/>
  <c r="H8" i="40"/>
  <c r="J8" i="40" s="1"/>
  <c r="W7" i="40"/>
  <c r="H7" i="40"/>
  <c r="I7" i="40" s="1"/>
  <c r="W6" i="40"/>
  <c r="H6" i="40"/>
  <c r="J6" i="40" s="1"/>
  <c r="W5" i="40"/>
  <c r="H5" i="40"/>
  <c r="I5" i="40" s="1"/>
  <c r="W4" i="40"/>
  <c r="H4" i="40"/>
  <c r="I4" i="40" s="1"/>
  <c r="W3" i="40"/>
  <c r="H3" i="40"/>
  <c r="I3" i="40" s="1"/>
  <c r="AM2" i="40"/>
  <c r="AL2" i="40"/>
  <c r="Z2" i="40"/>
  <c r="Y2" i="40"/>
  <c r="L2" i="40"/>
  <c r="H1" i="40"/>
  <c r="I26" i="31"/>
  <c r="H26" i="31"/>
  <c r="B4" i="20"/>
  <c r="P36" i="129"/>
  <c r="N36" i="129"/>
  <c r="M36" i="129"/>
  <c r="L36" i="129"/>
  <c r="K36" i="129"/>
  <c r="J36" i="129"/>
  <c r="I36" i="129"/>
  <c r="H36" i="129"/>
  <c r="G36" i="129"/>
  <c r="F36" i="129"/>
  <c r="S49" i="21"/>
  <c r="U48" i="21"/>
  <c r="U47" i="21"/>
  <c r="U46" i="21"/>
  <c r="U45" i="21"/>
  <c r="U44" i="21"/>
  <c r="B22"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G25" i="165"/>
  <c r="I24" i="165"/>
  <c r="I23" i="165"/>
  <c r="I22" i="165"/>
  <c r="I21" i="165"/>
  <c r="I20" i="165"/>
  <c r="G18" i="165"/>
  <c r="I17" i="165"/>
  <c r="I16" i="165"/>
  <c r="I15" i="165"/>
  <c r="I14" i="165"/>
  <c r="I13" i="165"/>
  <c r="K7" i="164"/>
  <c r="J7" i="164"/>
  <c r="I7" i="164"/>
  <c r="H7" i="164"/>
  <c r="G7" i="164"/>
  <c r="F7" i="164"/>
  <c r="K6" i="164"/>
  <c r="J6" i="164"/>
  <c r="I6" i="164"/>
  <c r="H6" i="164"/>
  <c r="G6" i="164"/>
  <c r="F6" i="164"/>
  <c r="K5" i="164"/>
  <c r="J5" i="164"/>
  <c r="I5" i="164"/>
  <c r="H5" i="164"/>
  <c r="B505" i="39"/>
  <c r="S3" i="34"/>
  <c r="M3" i="34"/>
  <c r="S1" i="34"/>
  <c r="R53" i="11"/>
  <c r="J47" i="11"/>
  <c r="R19" i="11"/>
  <c r="Q19" i="11"/>
  <c r="R18" i="11"/>
  <c r="Q18" i="11"/>
  <c r="R13" i="11"/>
  <c r="Q13" i="11"/>
  <c r="R12" i="11"/>
  <c r="Q12" i="11"/>
  <c r="R11" i="11"/>
  <c r="Q11" i="11"/>
  <c r="R15" i="11" s="1"/>
  <c r="I25" i="165" l="1"/>
  <c r="I18" i="165"/>
  <c r="S70" i="55"/>
  <c r="N116" i="55"/>
  <c r="K101" i="55"/>
  <c r="U49" i="21"/>
  <c r="L323" i="55"/>
  <c r="N33" i="55"/>
  <c r="N57" i="55"/>
  <c r="L312" i="55"/>
  <c r="N312" i="55"/>
  <c r="K175" i="55"/>
  <c r="L175" i="55" s="1"/>
  <c r="N165" i="55"/>
  <c r="N218" i="55"/>
  <c r="N226" i="55"/>
  <c r="N36" i="55"/>
  <c r="N73" i="55"/>
  <c r="N120" i="55"/>
  <c r="K133" i="55"/>
  <c r="N133" i="55" s="1"/>
  <c r="N306" i="55"/>
  <c r="K220" i="55"/>
  <c r="L220" i="55" s="1"/>
  <c r="K238" i="55"/>
  <c r="L238" i="55" s="1"/>
  <c r="K108" i="55"/>
  <c r="N108" i="55" s="1"/>
  <c r="Q108" i="55" s="1"/>
  <c r="K181" i="55"/>
  <c r="N181" i="55" s="1"/>
  <c r="K300" i="55"/>
  <c r="L300" i="55" s="1"/>
  <c r="K166" i="55"/>
  <c r="N166" i="55" s="1"/>
  <c r="P166" i="55" s="1"/>
  <c r="N46" i="55"/>
  <c r="N54" i="55"/>
  <c r="N96" i="55"/>
  <c r="R96" i="55" s="1"/>
  <c r="N101" i="55"/>
  <c r="N49" i="55"/>
  <c r="N104" i="55"/>
  <c r="N145" i="55"/>
  <c r="N194" i="55"/>
  <c r="J293" i="55"/>
  <c r="N295" i="55"/>
  <c r="N298" i="55"/>
  <c r="P298" i="55" s="1"/>
  <c r="N128" i="55"/>
  <c r="K179" i="55"/>
  <c r="N30" i="55"/>
  <c r="N35" i="55"/>
  <c r="K45" i="55"/>
  <c r="N58" i="55"/>
  <c r="N121" i="55"/>
  <c r="K162" i="55"/>
  <c r="L162" i="55" s="1"/>
  <c r="N211" i="55"/>
  <c r="N219" i="55"/>
  <c r="K277" i="55"/>
  <c r="N277" i="55" s="1"/>
  <c r="N282" i="55"/>
  <c r="L311" i="55"/>
  <c r="K20" i="55"/>
  <c r="L20" i="55" s="1"/>
  <c r="J33" i="55"/>
  <c r="N64" i="55"/>
  <c r="S64" i="55" s="1"/>
  <c r="N80" i="55"/>
  <c r="J129" i="55"/>
  <c r="N178" i="55"/>
  <c r="N198" i="55"/>
  <c r="K229" i="55"/>
  <c r="L229" i="55" s="1"/>
  <c r="K244" i="55"/>
  <c r="L244" i="55" s="1"/>
  <c r="L285" i="55"/>
  <c r="N304" i="55"/>
  <c r="N314" i="55"/>
  <c r="K319" i="55"/>
  <c r="L319" i="55" s="1"/>
  <c r="N26" i="55"/>
  <c r="N38" i="55"/>
  <c r="N72" i="55"/>
  <c r="S72" i="55" s="1"/>
  <c r="N160" i="55"/>
  <c r="K171" i="55"/>
  <c r="N171" i="55" s="1"/>
  <c r="N187" i="55"/>
  <c r="N234" i="55"/>
  <c r="K236" i="55"/>
  <c r="L236" i="55" s="1"/>
  <c r="N250" i="55"/>
  <c r="N258" i="55"/>
  <c r="P258" i="55" s="1"/>
  <c r="N279" i="55"/>
  <c r="N309" i="55"/>
  <c r="J56" i="55"/>
  <c r="J58" i="55"/>
  <c r="K92" i="55"/>
  <c r="N92" i="55" s="1"/>
  <c r="R92" i="55" s="1"/>
  <c r="K141" i="55"/>
  <c r="N141" i="55" s="1"/>
  <c r="J180" i="55"/>
  <c r="J316" i="55"/>
  <c r="J68" i="55"/>
  <c r="K85" i="55"/>
  <c r="N85" i="55" s="1"/>
  <c r="R85" i="55" s="1"/>
  <c r="J104" i="55"/>
  <c r="J121" i="55"/>
  <c r="K130" i="55"/>
  <c r="N130" i="55" s="1"/>
  <c r="K146" i="55"/>
  <c r="N146" i="55" s="1"/>
  <c r="J174" i="55"/>
  <c r="J190" i="55"/>
  <c r="J211" i="55"/>
  <c r="K261" i="55"/>
  <c r="N261" i="55" s="1"/>
  <c r="J294" i="55"/>
  <c r="N10" i="55"/>
  <c r="Q10" i="55" s="1"/>
  <c r="J12" i="55"/>
  <c r="M12" i="55" s="1"/>
  <c r="K68" i="55"/>
  <c r="N68" i="55" s="1"/>
  <c r="N88" i="55"/>
  <c r="R88" i="55" s="1"/>
  <c r="N112" i="55"/>
  <c r="Q112" i="55" s="1"/>
  <c r="K161" i="55"/>
  <c r="L161" i="55" s="1"/>
  <c r="J172" i="55"/>
  <c r="K188" i="55"/>
  <c r="L188" i="55" s="1"/>
  <c r="K190" i="55"/>
  <c r="L190" i="55" s="1"/>
  <c r="K197" i="55"/>
  <c r="N197" i="55" s="1"/>
  <c r="J204" i="55"/>
  <c r="J228" i="55"/>
  <c r="K237" i="55"/>
  <c r="N237" i="55" s="1"/>
  <c r="P237" i="55" s="1"/>
  <c r="J285" i="55"/>
  <c r="K294" i="55"/>
  <c r="L294" i="55" s="1"/>
  <c r="K301" i="55"/>
  <c r="N301" i="55" s="1"/>
  <c r="L303" i="55"/>
  <c r="K310" i="55"/>
  <c r="L310" i="55" s="1"/>
  <c r="L58" i="55"/>
  <c r="J10" i="55"/>
  <c r="L57" i="55"/>
  <c r="K61" i="55"/>
  <c r="N61" i="55" s="1"/>
  <c r="J88" i="55"/>
  <c r="J112" i="55"/>
  <c r="N186" i="55"/>
  <c r="N202" i="55"/>
  <c r="N266" i="55"/>
  <c r="K276" i="55"/>
  <c r="L276" i="55" s="1"/>
  <c r="N285" i="55"/>
  <c r="P285" i="55" s="1"/>
  <c r="K308" i="55"/>
  <c r="L308" i="55" s="1"/>
  <c r="L116" i="55"/>
  <c r="S68" i="55"/>
  <c r="L36" i="55"/>
  <c r="K18" i="55"/>
  <c r="N18" i="55" s="1"/>
  <c r="J40" i="55"/>
  <c r="K84" i="55"/>
  <c r="N84" i="55" s="1"/>
  <c r="J96" i="55"/>
  <c r="J120" i="55"/>
  <c r="N136" i="55"/>
  <c r="K138" i="55"/>
  <c r="N138" i="55" s="1"/>
  <c r="Q138" i="55" s="1"/>
  <c r="K157" i="55"/>
  <c r="N157" i="55" s="1"/>
  <c r="J164" i="55"/>
  <c r="L198" i="55"/>
  <c r="J200" i="55"/>
  <c r="N210" i="55"/>
  <c r="K231" i="55"/>
  <c r="L231" i="55" s="1"/>
  <c r="J260" i="55"/>
  <c r="K262" i="55"/>
  <c r="L262" i="55" s="1"/>
  <c r="L304" i="55"/>
  <c r="K317" i="55"/>
  <c r="N317" i="55" s="1"/>
  <c r="P317" i="55" s="1"/>
  <c r="N52" i="55"/>
  <c r="L52" i="55"/>
  <c r="L28" i="55"/>
  <c r="N28" i="55"/>
  <c r="P28" i="55" s="1"/>
  <c r="L164" i="55"/>
  <c r="N164" i="55"/>
  <c r="N82" i="55"/>
  <c r="R82" i="55" s="1"/>
  <c r="L82" i="55"/>
  <c r="N106" i="55"/>
  <c r="Q106" i="55" s="1"/>
  <c r="L106" i="55"/>
  <c r="L12" i="55"/>
  <c r="N12" i="55"/>
  <c r="L156" i="55"/>
  <c r="N156" i="55"/>
  <c r="N230" i="55"/>
  <c r="K34" i="55"/>
  <c r="N34" i="55" s="1"/>
  <c r="K37" i="55"/>
  <c r="L37" i="55" s="1"/>
  <c r="L54" i="55"/>
  <c r="J60" i="55"/>
  <c r="J90" i="55"/>
  <c r="K93" i="55"/>
  <c r="N93" i="55" s="1"/>
  <c r="J105" i="55"/>
  <c r="L108" i="55"/>
  <c r="J114" i="55"/>
  <c r="K117" i="55"/>
  <c r="N117" i="55" s="1"/>
  <c r="Q117" i="55" s="1"/>
  <c r="L129" i="55"/>
  <c r="L130" i="55"/>
  <c r="K132" i="55"/>
  <c r="N132" i="55" s="1"/>
  <c r="L145" i="55"/>
  <c r="K148" i="55"/>
  <c r="N148" i="55" s="1"/>
  <c r="J152" i="55"/>
  <c r="J165" i="55"/>
  <c r="J187" i="55"/>
  <c r="J192" i="55"/>
  <c r="L197" i="55"/>
  <c r="J206" i="55"/>
  <c r="J219" i="55"/>
  <c r="J222" i="55"/>
  <c r="J246" i="55"/>
  <c r="J252" i="55"/>
  <c r="K255" i="55"/>
  <c r="J270" i="55"/>
  <c r="J286" i="55"/>
  <c r="J292" i="55"/>
  <c r="L4" i="55"/>
  <c r="J36" i="55"/>
  <c r="K60" i="55"/>
  <c r="N60" i="55" s="1"/>
  <c r="S60" i="55" s="1"/>
  <c r="J64" i="55"/>
  <c r="J66" i="55"/>
  <c r="K69" i="55"/>
  <c r="N69" i="55" s="1"/>
  <c r="R69" i="55" s="1"/>
  <c r="K81" i="55"/>
  <c r="N81" i="55" s="1"/>
  <c r="R81" i="55" s="1"/>
  <c r="K90" i="55"/>
  <c r="N90" i="55" s="1"/>
  <c r="J92" i="55"/>
  <c r="K105" i="55"/>
  <c r="N105" i="55" s="1"/>
  <c r="K114" i="55"/>
  <c r="N114" i="55" s="1"/>
  <c r="J116" i="55"/>
  <c r="J136" i="55"/>
  <c r="J145" i="55"/>
  <c r="K154" i="55"/>
  <c r="N154" i="55" s="1"/>
  <c r="P154" i="55" s="1"/>
  <c r="J156" i="55"/>
  <c r="J160" i="55"/>
  <c r="N168" i="55"/>
  <c r="L171" i="55"/>
  <c r="K192" i="55"/>
  <c r="N192" i="55" s="1"/>
  <c r="J203" i="55"/>
  <c r="K206" i="55"/>
  <c r="L206" i="55" s="1"/>
  <c r="J212" i="55"/>
  <c r="K215" i="55"/>
  <c r="N215" i="55" s="1"/>
  <c r="K222" i="55"/>
  <c r="L222" i="55" s="1"/>
  <c r="K246" i="55"/>
  <c r="L246" i="55" s="1"/>
  <c r="K270" i="55"/>
  <c r="L270" i="55" s="1"/>
  <c r="N274" i="55"/>
  <c r="P274" i="55" s="1"/>
  <c r="K286" i="55"/>
  <c r="L286" i="55" s="1"/>
  <c r="N290" i="55"/>
  <c r="P290" i="55" s="1"/>
  <c r="L295" i="55"/>
  <c r="J309" i="55"/>
  <c r="N310" i="55"/>
  <c r="J318" i="55"/>
  <c r="K66" i="55"/>
  <c r="N66" i="55" s="1"/>
  <c r="S66" i="55" s="1"/>
  <c r="J138" i="55"/>
  <c r="K183" i="55"/>
  <c r="J196" i="55"/>
  <c r="K199" i="55"/>
  <c r="N199" i="55" s="1"/>
  <c r="K203" i="55"/>
  <c r="N203" i="55" s="1"/>
  <c r="J254" i="55"/>
  <c r="L263" i="55"/>
  <c r="K318" i="55"/>
  <c r="L318" i="55" s="1"/>
  <c r="N182" i="55"/>
  <c r="K29" i="55"/>
  <c r="N29" i="55" s="1"/>
  <c r="K42" i="55"/>
  <c r="N42" i="55" s="1"/>
  <c r="J44" i="55"/>
  <c r="J72" i="55"/>
  <c r="J74" i="55"/>
  <c r="K77" i="55"/>
  <c r="N77" i="55" s="1"/>
  <c r="J89" i="55"/>
  <c r="K98" i="55"/>
  <c r="N98" i="55" s="1"/>
  <c r="R98" i="55" s="1"/>
  <c r="J100" i="55"/>
  <c r="J113" i="55"/>
  <c r="J122" i="55"/>
  <c r="K125" i="55"/>
  <c r="N125" i="55" s="1"/>
  <c r="Q125" i="55" s="1"/>
  <c r="K167" i="55"/>
  <c r="K191" i="55"/>
  <c r="K205" i="55"/>
  <c r="L211" i="55"/>
  <c r="J214" i="55"/>
  <c r="K221" i="55"/>
  <c r="N221" i="55" s="1"/>
  <c r="K245" i="55"/>
  <c r="N245" i="55" s="1"/>
  <c r="N246" i="55"/>
  <c r="K254" i="55"/>
  <c r="L254" i="55" s="1"/>
  <c r="K269" i="55"/>
  <c r="N269" i="55" s="1"/>
  <c r="L279" i="55"/>
  <c r="J302" i="55"/>
  <c r="N303" i="55"/>
  <c r="L187" i="55"/>
  <c r="K21" i="55"/>
  <c r="N21" i="55" s="1"/>
  <c r="P21" i="55" s="1"/>
  <c r="L29" i="55"/>
  <c r="K44" i="55"/>
  <c r="N44" i="55" s="1"/>
  <c r="J48" i="55"/>
  <c r="J50" i="55"/>
  <c r="K53" i="55"/>
  <c r="N53" i="55" s="1"/>
  <c r="S53" i="55" s="1"/>
  <c r="K74" i="55"/>
  <c r="N74" i="55" s="1"/>
  <c r="J76" i="55"/>
  <c r="K89" i="55"/>
  <c r="N89" i="55" s="1"/>
  <c r="K100" i="55"/>
  <c r="N100" i="55" s="1"/>
  <c r="K113" i="55"/>
  <c r="N113" i="55" s="1"/>
  <c r="Q113" i="55" s="1"/>
  <c r="K122" i="55"/>
  <c r="N122" i="55" s="1"/>
  <c r="L137" i="55"/>
  <c r="K140" i="55"/>
  <c r="N140" i="55" s="1"/>
  <c r="K173" i="55"/>
  <c r="N174" i="55"/>
  <c r="L179" i="55"/>
  <c r="J182" i="55"/>
  <c r="J198" i="55"/>
  <c r="K214" i="55"/>
  <c r="L214" i="55" s="1"/>
  <c r="J230" i="55"/>
  <c r="N231" i="55"/>
  <c r="Q231" i="55" s="1"/>
  <c r="K239" i="55"/>
  <c r="J262" i="55"/>
  <c r="N263" i="55"/>
  <c r="J278" i="55"/>
  <c r="K302" i="55"/>
  <c r="L302" i="55" s="1"/>
  <c r="L219" i="55"/>
  <c r="K3" i="55"/>
  <c r="N3" i="55" s="1"/>
  <c r="Q3" i="55" s="1"/>
  <c r="K13" i="55"/>
  <c r="N13" i="55" s="1"/>
  <c r="Q13" i="55" s="1"/>
  <c r="J26" i="55"/>
  <c r="J28" i="55"/>
  <c r="M28" i="55" s="1"/>
  <c r="K50" i="55"/>
  <c r="N50" i="55" s="1"/>
  <c r="J52" i="55"/>
  <c r="K65" i="55"/>
  <c r="N65" i="55" s="1"/>
  <c r="K76" i="55"/>
  <c r="N76" i="55" s="1"/>
  <c r="J80" i="55"/>
  <c r="J82" i="55"/>
  <c r="L97" i="55"/>
  <c r="J106" i="55"/>
  <c r="K109" i="55"/>
  <c r="N109" i="55" s="1"/>
  <c r="L121" i="55"/>
  <c r="K124" i="55"/>
  <c r="N124" i="55" s="1"/>
  <c r="Q124" i="55" s="1"/>
  <c r="J128" i="55"/>
  <c r="J137" i="55"/>
  <c r="J144" i="55"/>
  <c r="K153" i="55"/>
  <c r="N153" i="55" s="1"/>
  <c r="K253" i="55"/>
  <c r="J268" i="55"/>
  <c r="K278" i="55"/>
  <c r="N278" i="55" s="1"/>
  <c r="P278" i="55" s="1"/>
  <c r="J5" i="55"/>
  <c r="K41" i="55"/>
  <c r="N41" i="55" s="1"/>
  <c r="L73" i="55"/>
  <c r="N97" i="55"/>
  <c r="N137" i="55"/>
  <c r="K149" i="55"/>
  <c r="N149" i="55" s="1"/>
  <c r="Q149" i="55" s="1"/>
  <c r="N179" i="55"/>
  <c r="K195" i="55"/>
  <c r="N195" i="55" s="1"/>
  <c r="K207" i="55"/>
  <c r="N207" i="55" s="1"/>
  <c r="K213" i="55"/>
  <c r="N214" i="55"/>
  <c r="K223" i="55"/>
  <c r="K227" i="55"/>
  <c r="N227" i="55" s="1"/>
  <c r="N242" i="55"/>
  <c r="P242" i="55" s="1"/>
  <c r="K247" i="55"/>
  <c r="K271" i="55"/>
  <c r="K287" i="55"/>
  <c r="N293" i="55"/>
  <c r="N302" i="55"/>
  <c r="P302" i="55" s="1"/>
  <c r="N311" i="55"/>
  <c r="L5" i="55"/>
  <c r="N5" i="55"/>
  <c r="Q5" i="55" s="1"/>
  <c r="K2" i="55"/>
  <c r="L2" i="55" s="1"/>
  <c r="K11" i="55"/>
  <c r="N11" i="55" s="1"/>
  <c r="K19" i="55"/>
  <c r="N19" i="55" s="1"/>
  <c r="K27" i="55"/>
  <c r="N27" i="55" s="1"/>
  <c r="L33" i="55"/>
  <c r="L46" i="55"/>
  <c r="N70" i="55"/>
  <c r="L70" i="55"/>
  <c r="P29" i="55"/>
  <c r="K43" i="55"/>
  <c r="N43" i="55" s="1"/>
  <c r="S43" i="55" s="1"/>
  <c r="J43" i="55"/>
  <c r="N102" i="55"/>
  <c r="Q102" i="55" s="1"/>
  <c r="L102" i="55"/>
  <c r="K6" i="55"/>
  <c r="N6" i="55" s="1"/>
  <c r="Q6" i="55" s="1"/>
  <c r="J6" i="55"/>
  <c r="K14" i="55"/>
  <c r="J14" i="55"/>
  <c r="M14" i="55" s="1"/>
  <c r="K22" i="55"/>
  <c r="N22" i="55" s="1"/>
  <c r="J22" i="55"/>
  <c r="N78" i="55"/>
  <c r="R78" i="55" s="1"/>
  <c r="L78" i="55"/>
  <c r="N126" i="55"/>
  <c r="Q126" i="55" s="1"/>
  <c r="L126" i="55"/>
  <c r="N142" i="55"/>
  <c r="Q142" i="55" s="1"/>
  <c r="L142" i="55"/>
  <c r="J9" i="55"/>
  <c r="L10" i="55"/>
  <c r="J17" i="55"/>
  <c r="L18" i="55"/>
  <c r="J25" i="55"/>
  <c r="M25" i="55" s="1"/>
  <c r="L26" i="55"/>
  <c r="L30" i="55"/>
  <c r="K32" i="55"/>
  <c r="N32" i="55" s="1"/>
  <c r="L35" i="55"/>
  <c r="J35" i="55"/>
  <c r="L38" i="55"/>
  <c r="J47" i="55"/>
  <c r="K47" i="55"/>
  <c r="N47" i="55" s="1"/>
  <c r="L49" i="55"/>
  <c r="J37" i="40"/>
  <c r="L8" i="55"/>
  <c r="K9" i="55"/>
  <c r="N9" i="55" s="1"/>
  <c r="K17" i="55"/>
  <c r="N17" i="55" s="1"/>
  <c r="Q17" i="55" s="1"/>
  <c r="K25" i="55"/>
  <c r="N45" i="55"/>
  <c r="L45" i="55"/>
  <c r="N86" i="55"/>
  <c r="L86" i="55"/>
  <c r="N110" i="55"/>
  <c r="Q110" i="55" s="1"/>
  <c r="L110" i="55"/>
  <c r="J4" i="55"/>
  <c r="M4" i="55" s="1"/>
  <c r="N4" i="55" s="1"/>
  <c r="Q4" i="55" s="1"/>
  <c r="J8" i="55"/>
  <c r="J16" i="55"/>
  <c r="M16" i="55" s="1"/>
  <c r="J24" i="55"/>
  <c r="K51" i="55"/>
  <c r="N51" i="55" s="1"/>
  <c r="J51" i="55"/>
  <c r="N150" i="55"/>
  <c r="Q150" i="55" s="1"/>
  <c r="L150" i="55"/>
  <c r="K16" i="55"/>
  <c r="K24" i="55"/>
  <c r="N24" i="55" s="1"/>
  <c r="P24" i="55" s="1"/>
  <c r="S49" i="55"/>
  <c r="N62" i="55"/>
  <c r="L62" i="55"/>
  <c r="N134" i="55"/>
  <c r="L134" i="55"/>
  <c r="N158" i="55"/>
  <c r="P158" i="55" s="1"/>
  <c r="L158" i="55"/>
  <c r="K7" i="55"/>
  <c r="N7" i="55" s="1"/>
  <c r="Q7" i="55" s="1"/>
  <c r="K15" i="55"/>
  <c r="N15" i="55" s="1"/>
  <c r="K23" i="55"/>
  <c r="N23" i="55" s="1"/>
  <c r="J31" i="55"/>
  <c r="K31" i="55"/>
  <c r="N31" i="55" s="1"/>
  <c r="P31" i="55" s="1"/>
  <c r="J39" i="55"/>
  <c r="K39" i="55"/>
  <c r="N39" i="55" s="1"/>
  <c r="J55" i="55"/>
  <c r="K55" i="55"/>
  <c r="N55" i="55" s="1"/>
  <c r="N94" i="55"/>
  <c r="R94" i="55" s="1"/>
  <c r="L94" i="55"/>
  <c r="N118" i="55"/>
  <c r="Q118" i="55" s="1"/>
  <c r="L118" i="55"/>
  <c r="J30" i="55"/>
  <c r="J38" i="55"/>
  <c r="L40" i="55"/>
  <c r="J46" i="55"/>
  <c r="L48" i="55"/>
  <c r="S51" i="55"/>
  <c r="J54" i="55"/>
  <c r="L56" i="55"/>
  <c r="J62" i="55"/>
  <c r="K63" i="55"/>
  <c r="N63" i="55" s="1"/>
  <c r="S63" i="55" s="1"/>
  <c r="L64" i="55"/>
  <c r="J70" i="55"/>
  <c r="K71" i="55"/>
  <c r="N71" i="55" s="1"/>
  <c r="R71" i="55" s="1"/>
  <c r="L72" i="55"/>
  <c r="J78" i="55"/>
  <c r="K79" i="55"/>
  <c r="N79" i="55" s="1"/>
  <c r="R79" i="55" s="1"/>
  <c r="L80" i="55"/>
  <c r="J86" i="55"/>
  <c r="K87" i="55"/>
  <c r="N87" i="55" s="1"/>
  <c r="R87" i="55" s="1"/>
  <c r="L88" i="55"/>
  <c r="J94" i="55"/>
  <c r="K95" i="55"/>
  <c r="N95" i="55" s="1"/>
  <c r="L96" i="55"/>
  <c r="J102" i="55"/>
  <c r="K103" i="55"/>
  <c r="N103" i="55" s="1"/>
  <c r="L104" i="55"/>
  <c r="J110" i="55"/>
  <c r="K111" i="55"/>
  <c r="N111" i="55" s="1"/>
  <c r="L112" i="55"/>
  <c r="J118" i="55"/>
  <c r="K119" i="55"/>
  <c r="N119" i="55" s="1"/>
  <c r="Q119" i="55" s="1"/>
  <c r="L120" i="55"/>
  <c r="J126" i="55"/>
  <c r="K127" i="55"/>
  <c r="N127" i="55" s="1"/>
  <c r="L128" i="55"/>
  <c r="J134" i="55"/>
  <c r="K135" i="55"/>
  <c r="N135" i="55" s="1"/>
  <c r="L136" i="55"/>
  <c r="J142" i="55"/>
  <c r="K143" i="55"/>
  <c r="N143" i="55" s="1"/>
  <c r="L144" i="55"/>
  <c r="J150" i="55"/>
  <c r="K151" i="55"/>
  <c r="N151" i="55" s="1"/>
  <c r="Q151" i="55" s="1"/>
  <c r="L152" i="55"/>
  <c r="J158" i="55"/>
  <c r="K159" i="55"/>
  <c r="N159" i="55" s="1"/>
  <c r="L160" i="55"/>
  <c r="P34" i="55"/>
  <c r="Q130" i="55"/>
  <c r="Q146" i="55"/>
  <c r="N161" i="55"/>
  <c r="S57" i="55"/>
  <c r="S65" i="55"/>
  <c r="K170" i="55"/>
  <c r="N170" i="55" s="1"/>
  <c r="P170" i="55" s="1"/>
  <c r="J170" i="55"/>
  <c r="N184" i="55"/>
  <c r="L184" i="55"/>
  <c r="N200" i="55"/>
  <c r="L200" i="55"/>
  <c r="N232" i="55"/>
  <c r="Q232" i="55" s="1"/>
  <c r="L232" i="55"/>
  <c r="J59" i="55"/>
  <c r="L61" i="55"/>
  <c r="J67" i="55"/>
  <c r="J75" i="55"/>
  <c r="R80" i="55"/>
  <c r="J83" i="55"/>
  <c r="L85" i="55"/>
  <c r="J91" i="55"/>
  <c r="L93" i="55"/>
  <c r="J99" i="55"/>
  <c r="L101" i="55"/>
  <c r="J107" i="55"/>
  <c r="J115" i="55"/>
  <c r="J123" i="55"/>
  <c r="J131" i="55"/>
  <c r="L133" i="55"/>
  <c r="J139" i="55"/>
  <c r="L141" i="55"/>
  <c r="J147" i="55"/>
  <c r="J155" i="55"/>
  <c r="J163" i="55"/>
  <c r="L165" i="55"/>
  <c r="K59" i="55"/>
  <c r="N59" i="55" s="1"/>
  <c r="S59" i="55" s="1"/>
  <c r="K67" i="55"/>
  <c r="N67" i="55" s="1"/>
  <c r="S67" i="55" s="1"/>
  <c r="K75" i="55"/>
  <c r="N75" i="55" s="1"/>
  <c r="K83" i="55"/>
  <c r="N83" i="55" s="1"/>
  <c r="R83" i="55" s="1"/>
  <c r="K91" i="55"/>
  <c r="N91" i="55" s="1"/>
  <c r="R91" i="55" s="1"/>
  <c r="K99" i="55"/>
  <c r="N99" i="55" s="1"/>
  <c r="K107" i="55"/>
  <c r="N107" i="55" s="1"/>
  <c r="K115" i="55"/>
  <c r="N115" i="55" s="1"/>
  <c r="K123" i="55"/>
  <c r="N123" i="55" s="1"/>
  <c r="Q123" i="55" s="1"/>
  <c r="K131" i="55"/>
  <c r="N131" i="55" s="1"/>
  <c r="K139" i="55"/>
  <c r="N139" i="55" s="1"/>
  <c r="K147" i="55"/>
  <c r="N147" i="55" s="1"/>
  <c r="K155" i="55"/>
  <c r="N155" i="55" s="1"/>
  <c r="P155" i="55" s="1"/>
  <c r="K163" i="55"/>
  <c r="N163" i="55" s="1"/>
  <c r="L172" i="55"/>
  <c r="N172" i="55"/>
  <c r="P172" i="55" s="1"/>
  <c r="N240" i="55"/>
  <c r="P240" i="55" s="1"/>
  <c r="L240" i="55"/>
  <c r="J41" i="55"/>
  <c r="S46" i="55"/>
  <c r="J49" i="55"/>
  <c r="S54" i="55"/>
  <c r="J57" i="55"/>
  <c r="S62" i="55"/>
  <c r="J65" i="55"/>
  <c r="J73" i="55"/>
  <c r="J81" i="55"/>
  <c r="J97" i="55"/>
  <c r="Q134" i="55"/>
  <c r="N189" i="55"/>
  <c r="L189" i="55"/>
  <c r="P157" i="55"/>
  <c r="N208" i="55"/>
  <c r="P208" i="55" s="1"/>
  <c r="L208" i="55"/>
  <c r="N248" i="55"/>
  <c r="L248" i="55"/>
  <c r="S44" i="55"/>
  <c r="S52" i="55"/>
  <c r="N176" i="55"/>
  <c r="L176" i="55"/>
  <c r="P165" i="55"/>
  <c r="J168" i="55"/>
  <c r="K169" i="55"/>
  <c r="N169" i="55" s="1"/>
  <c r="J176" i="55"/>
  <c r="K177" i="55"/>
  <c r="N177" i="55" s="1"/>
  <c r="P177" i="55" s="1"/>
  <c r="L178" i="55"/>
  <c r="N180" i="55"/>
  <c r="P180" i="55" s="1"/>
  <c r="P181" i="55"/>
  <c r="J184" i="55"/>
  <c r="K185" i="55"/>
  <c r="N185" i="55" s="1"/>
  <c r="L186" i="55"/>
  <c r="N188" i="55"/>
  <c r="P189" i="55"/>
  <c r="K193" i="55"/>
  <c r="N193" i="55" s="1"/>
  <c r="P193" i="55" s="1"/>
  <c r="L194" i="55"/>
  <c r="N196" i="55"/>
  <c r="P197" i="55"/>
  <c r="K201" i="55"/>
  <c r="N201" i="55" s="1"/>
  <c r="L202" i="55"/>
  <c r="N204" i="55"/>
  <c r="J208" i="55"/>
  <c r="K209" i="55"/>
  <c r="N209" i="55" s="1"/>
  <c r="P209" i="55" s="1"/>
  <c r="L210" i="55"/>
  <c r="N212" i="55"/>
  <c r="J216" i="55"/>
  <c r="K217" i="55"/>
  <c r="N217" i="55" s="1"/>
  <c r="L218" i="55"/>
  <c r="J224" i="55"/>
  <c r="K225" i="55"/>
  <c r="N225" i="55" s="1"/>
  <c r="L226" i="55"/>
  <c r="N228" i="55"/>
  <c r="J232" i="55"/>
  <c r="K233" i="55"/>
  <c r="N233" i="55" s="1"/>
  <c r="L234" i="55"/>
  <c r="N236" i="55"/>
  <c r="J240" i="55"/>
  <c r="K241" i="55"/>
  <c r="N241" i="55" s="1"/>
  <c r="L242" i="55"/>
  <c r="N244" i="55"/>
  <c r="J248" i="55"/>
  <c r="K249" i="55"/>
  <c r="N249" i="55" s="1"/>
  <c r="L250" i="55"/>
  <c r="N252" i="55"/>
  <c r="P252" i="55" s="1"/>
  <c r="J256" i="55"/>
  <c r="K257" i="55"/>
  <c r="N257" i="55" s="1"/>
  <c r="L258" i="55"/>
  <c r="N260" i="55"/>
  <c r="P261" i="55"/>
  <c r="J264" i="55"/>
  <c r="K265" i="55"/>
  <c r="N265" i="55" s="1"/>
  <c r="L266" i="55"/>
  <c r="N268" i="55"/>
  <c r="P268" i="55" s="1"/>
  <c r="J272" i="55"/>
  <c r="K273" i="55"/>
  <c r="N273" i="55" s="1"/>
  <c r="L274" i="55"/>
  <c r="N276" i="55"/>
  <c r="J280" i="55"/>
  <c r="K281" i="55"/>
  <c r="N281" i="55" s="1"/>
  <c r="L282" i="55"/>
  <c r="N284" i="55"/>
  <c r="P284" i="55" s="1"/>
  <c r="J288" i="55"/>
  <c r="K289" i="55"/>
  <c r="N289" i="55" s="1"/>
  <c r="L290" i="55"/>
  <c r="N292" i="55"/>
  <c r="J296" i="55"/>
  <c r="K297" i="55"/>
  <c r="N297" i="55" s="1"/>
  <c r="P297" i="55" s="1"/>
  <c r="L298" i="55"/>
  <c r="N300" i="55"/>
  <c r="P300" i="55" s="1"/>
  <c r="J304" i="55"/>
  <c r="K305" i="55"/>
  <c r="N305" i="55" s="1"/>
  <c r="L306" i="55"/>
  <c r="J312" i="55"/>
  <c r="K313" i="55"/>
  <c r="N313" i="55" s="1"/>
  <c r="P313" i="55" s="1"/>
  <c r="L314" i="55"/>
  <c r="N316" i="55"/>
  <c r="P316" i="55" s="1"/>
  <c r="J320" i="55"/>
  <c r="K321" i="55"/>
  <c r="N321" i="55" s="1"/>
  <c r="J199" i="55"/>
  <c r="J207" i="55"/>
  <c r="K216" i="55"/>
  <c r="N216" i="55" s="1"/>
  <c r="K224" i="55"/>
  <c r="N224" i="55" s="1"/>
  <c r="P224" i="55" s="1"/>
  <c r="L233" i="55"/>
  <c r="K256" i="55"/>
  <c r="N256" i="55" s="1"/>
  <c r="K264" i="55"/>
  <c r="N264" i="55" s="1"/>
  <c r="P264" i="55" s="1"/>
  <c r="K272" i="55"/>
  <c r="N272" i="55" s="1"/>
  <c r="K280" i="55"/>
  <c r="N280" i="55" s="1"/>
  <c r="K288" i="55"/>
  <c r="N288" i="55" s="1"/>
  <c r="K296" i="55"/>
  <c r="N296" i="55" s="1"/>
  <c r="K320" i="55"/>
  <c r="N320" i="55" s="1"/>
  <c r="P320" i="55" s="1"/>
  <c r="P203" i="55"/>
  <c r="P211" i="55"/>
  <c r="P219" i="55"/>
  <c r="J189" i="55"/>
  <c r="P202" i="55"/>
  <c r="P218" i="55"/>
  <c r="P250" i="55"/>
  <c r="P266" i="55"/>
  <c r="P282" i="55"/>
  <c r="P306" i="55"/>
  <c r="P185" i="55"/>
  <c r="J291" i="55"/>
  <c r="L293" i="55"/>
  <c r="J299" i="55"/>
  <c r="L301" i="55"/>
  <c r="J307" i="55"/>
  <c r="L309" i="55"/>
  <c r="J315" i="55"/>
  <c r="J178" i="55"/>
  <c r="J186" i="55"/>
  <c r="J194" i="55"/>
  <c r="J202" i="55"/>
  <c r="J210" i="55"/>
  <c r="J218" i="55"/>
  <c r="J226" i="55"/>
  <c r="J234" i="55"/>
  <c r="K235" i="55"/>
  <c r="N235" i="55" s="1"/>
  <c r="P235" i="55" s="1"/>
  <c r="J242" i="55"/>
  <c r="K243" i="55"/>
  <c r="N243" i="55" s="1"/>
  <c r="P243" i="55" s="1"/>
  <c r="J250" i="55"/>
  <c r="K251" i="55"/>
  <c r="N251" i="55" s="1"/>
  <c r="P251" i="55" s="1"/>
  <c r="J258" i="55"/>
  <c r="K259" i="55"/>
  <c r="N259" i="55" s="1"/>
  <c r="P259" i="55" s="1"/>
  <c r="K267" i="55"/>
  <c r="N267" i="55" s="1"/>
  <c r="P267" i="55" s="1"/>
  <c r="J274" i="55"/>
  <c r="K275" i="55"/>
  <c r="N275" i="55" s="1"/>
  <c r="P275" i="55" s="1"/>
  <c r="J282" i="55"/>
  <c r="K283" i="55"/>
  <c r="N283" i="55" s="1"/>
  <c r="P283" i="55" s="1"/>
  <c r="J290" i="55"/>
  <c r="K291" i="55"/>
  <c r="N291" i="55" s="1"/>
  <c r="P291" i="55" s="1"/>
  <c r="J298" i="55"/>
  <c r="K299" i="55"/>
  <c r="N299" i="55" s="1"/>
  <c r="J306" i="55"/>
  <c r="K307" i="55"/>
  <c r="N307" i="55" s="1"/>
  <c r="J314" i="55"/>
  <c r="K315" i="55"/>
  <c r="N315" i="55" s="1"/>
  <c r="P310" i="55"/>
  <c r="R1" i="36"/>
  <c r="Q148" i="55"/>
  <c r="P108" i="55"/>
  <c r="P152" i="55"/>
  <c r="J33" i="40"/>
  <c r="R34" i="55"/>
  <c r="R177" i="55"/>
  <c r="Q235" i="55"/>
  <c r="Q24" i="55"/>
  <c r="Q96" i="55"/>
  <c r="Q105" i="55"/>
  <c r="Q253" i="55"/>
  <c r="P82" i="55"/>
  <c r="P88" i="55"/>
  <c r="P90" i="55"/>
  <c r="S71" i="55"/>
  <c r="P72" i="55"/>
  <c r="S82" i="55"/>
  <c r="Q83" i="55"/>
  <c r="S88" i="55"/>
  <c r="Q90" i="55"/>
  <c r="Q91" i="55"/>
  <c r="R120" i="55"/>
  <c r="Q121" i="55"/>
  <c r="Q85" i="55"/>
  <c r="S87" i="55"/>
  <c r="Q93" i="55"/>
  <c r="Q205" i="55"/>
  <c r="R240" i="55"/>
  <c r="P10" i="55"/>
  <c r="Q238" i="55"/>
  <c r="Q297" i="55"/>
  <c r="Q20" i="11"/>
  <c r="R20" i="11" s="1"/>
  <c r="J3" i="40"/>
  <c r="R24" i="55"/>
  <c r="Q26" i="55"/>
  <c r="R93" i="55"/>
  <c r="R235" i="55"/>
  <c r="R238" i="55"/>
  <c r="S240" i="55"/>
  <c r="R269" i="55"/>
  <c r="S24" i="55"/>
  <c r="S26" i="55"/>
  <c r="S93" i="55"/>
  <c r="S96" i="55"/>
  <c r="Q172" i="55"/>
  <c r="S235" i="55"/>
  <c r="Q267" i="55"/>
  <c r="Q14" i="11"/>
  <c r="S10" i="55"/>
  <c r="Q11" i="55"/>
  <c r="S34" i="55"/>
  <c r="S123" i="55"/>
  <c r="P124" i="55"/>
  <c r="R150" i="55"/>
  <c r="R213" i="55"/>
  <c r="P246" i="55"/>
  <c r="S213" i="55"/>
  <c r="Q246" i="55"/>
  <c r="Q156" i="55"/>
  <c r="R174" i="55"/>
  <c r="R176" i="55"/>
  <c r="Q177" i="55"/>
  <c r="Q213" i="55"/>
  <c r="S218" i="55"/>
  <c r="S253" i="55"/>
  <c r="Q293" i="55"/>
  <c r="Q294" i="55"/>
  <c r="S296" i="55"/>
  <c r="Q302" i="55"/>
  <c r="R320" i="55"/>
  <c r="J5" i="40"/>
  <c r="S15" i="55"/>
  <c r="P16" i="55"/>
  <c r="P83" i="55"/>
  <c r="S116" i="55"/>
  <c r="P118" i="55"/>
  <c r="R121" i="55"/>
  <c r="Q141" i="55"/>
  <c r="P142" i="55"/>
  <c r="S150" i="55"/>
  <c r="R152" i="55"/>
  <c r="R153" i="55"/>
  <c r="S156" i="55"/>
  <c r="Q157" i="55"/>
  <c r="S174" i="55"/>
  <c r="R294" i="55"/>
  <c r="R302" i="55"/>
  <c r="J17" i="40"/>
  <c r="S5" i="40" s="1"/>
  <c r="R13" i="55"/>
  <c r="Q37" i="55"/>
  <c r="R142" i="55"/>
  <c r="P144" i="55"/>
  <c r="R158" i="55"/>
  <c r="R197" i="55"/>
  <c r="Q237" i="55"/>
  <c r="R297" i="55"/>
  <c r="Q298" i="55"/>
  <c r="R299" i="55"/>
  <c r="J21" i="40"/>
  <c r="S142" i="55"/>
  <c r="Q144" i="55"/>
  <c r="P269" i="55"/>
  <c r="I26" i="40"/>
  <c r="P27" i="55"/>
  <c r="Q29" i="55"/>
  <c r="S31" i="55"/>
  <c r="P32" i="55"/>
  <c r="S48" i="55"/>
  <c r="P58" i="55"/>
  <c r="P184" i="55"/>
  <c r="S205" i="55"/>
  <c r="Q241" i="55"/>
  <c r="Q242" i="55"/>
  <c r="R267" i="55"/>
  <c r="Q269" i="55"/>
  <c r="R14" i="11"/>
  <c r="I1" i="40"/>
  <c r="Q27" i="55"/>
  <c r="R29" i="55"/>
  <c r="P43" i="55"/>
  <c r="Q45" i="55"/>
  <c r="R56" i="55"/>
  <c r="P98" i="55"/>
  <c r="Q164" i="55"/>
  <c r="R182" i="55"/>
  <c r="R184" i="55"/>
  <c r="R185" i="55"/>
  <c r="Q230" i="55"/>
  <c r="R242" i="55"/>
  <c r="R246" i="55"/>
  <c r="Q17" i="11"/>
  <c r="Q43" i="55"/>
  <c r="R45" i="55"/>
  <c r="Q75" i="55"/>
  <c r="S108" i="55"/>
  <c r="R109" i="55"/>
  <c r="S242" i="55"/>
  <c r="Q286" i="55"/>
  <c r="P150" i="55"/>
  <c r="P156" i="55"/>
  <c r="S173" i="55"/>
  <c r="P174" i="55"/>
  <c r="S211" i="55"/>
  <c r="P212" i="55"/>
  <c r="Q217" i="55"/>
  <c r="R218" i="55"/>
  <c r="R16" i="11"/>
  <c r="I44" i="40"/>
  <c r="P11" i="55"/>
  <c r="P35" i="55"/>
  <c r="Q56" i="55"/>
  <c r="P75" i="55"/>
  <c r="Q77" i="55"/>
  <c r="Q109" i="55"/>
  <c r="P112" i="55"/>
  <c r="P116" i="55"/>
  <c r="Q120" i="55"/>
  <c r="R145" i="55"/>
  <c r="R146" i="55"/>
  <c r="Q153" i="55"/>
  <c r="R161" i="55"/>
  <c r="R162" i="55"/>
  <c r="S163" i="55"/>
  <c r="P164" i="55"/>
  <c r="R168" i="55"/>
  <c r="Q169" i="55"/>
  <c r="P176" i="55"/>
  <c r="Q180" i="55"/>
  <c r="S182" i="55"/>
  <c r="Q185" i="55"/>
  <c r="Q197" i="55"/>
  <c r="P217" i="55"/>
  <c r="S318" i="55"/>
  <c r="S320" i="55"/>
  <c r="J4" i="40"/>
  <c r="J11" i="40"/>
  <c r="J23" i="40"/>
  <c r="S9" i="40" s="1"/>
  <c r="I28" i="40"/>
  <c r="J40" i="40"/>
  <c r="S13" i="55"/>
  <c r="S56" i="55"/>
  <c r="Q58" i="55"/>
  <c r="Q66" i="55"/>
  <c r="Q72" i="55"/>
  <c r="S98" i="55"/>
  <c r="P99" i="55"/>
  <c r="P100" i="55"/>
  <c r="S109" i="55"/>
  <c r="R112" i="55"/>
  <c r="Q129" i="55"/>
  <c r="S131" i="55"/>
  <c r="P132" i="55"/>
  <c r="Q136" i="55"/>
  <c r="R164" i="55"/>
  <c r="S185" i="55"/>
  <c r="R194" i="55"/>
  <c r="S197" i="55"/>
  <c r="P198" i="55"/>
  <c r="P200" i="55"/>
  <c r="R202" i="55"/>
  <c r="Q203" i="55"/>
  <c r="P214" i="55"/>
  <c r="S219" i="55"/>
  <c r="P221" i="55"/>
  <c r="R248" i="55"/>
  <c r="S250" i="55"/>
  <c r="Q251" i="55"/>
  <c r="Q261" i="55"/>
  <c r="Q274" i="55"/>
  <c r="S280" i="55"/>
  <c r="P281" i="55"/>
  <c r="Q310" i="55"/>
  <c r="Q313" i="55"/>
  <c r="R2" i="55"/>
  <c r="S16" i="55"/>
  <c r="P42" i="55"/>
  <c r="S58" i="55"/>
  <c r="P59" i="55"/>
  <c r="Q61" i="55"/>
  <c r="P64" i="55"/>
  <c r="R66" i="55"/>
  <c r="Q100" i="55"/>
  <c r="R124" i="55"/>
  <c r="R129" i="55"/>
  <c r="Q132" i="55"/>
  <c r="R198" i="55"/>
  <c r="R200" i="55"/>
  <c r="Q206" i="55"/>
  <c r="S221" i="55"/>
  <c r="R243" i="55"/>
  <c r="S248" i="55"/>
  <c r="Q254" i="55"/>
  <c r="S256" i="55"/>
  <c r="Q257" i="55"/>
  <c r="Q258" i="55"/>
  <c r="R259" i="55"/>
  <c r="R261" i="55"/>
  <c r="R264" i="55"/>
  <c r="R272" i="55"/>
  <c r="R274" i="55"/>
  <c r="S275" i="55"/>
  <c r="P276" i="55"/>
  <c r="P277" i="55"/>
  <c r="R307" i="55"/>
  <c r="R310" i="55"/>
  <c r="R313" i="55"/>
  <c r="J29" i="40"/>
  <c r="S2" i="55"/>
  <c r="P3" i="55"/>
  <c r="S42" i="55"/>
  <c r="Q59" i="55"/>
  <c r="R61" i="55"/>
  <c r="P67" i="55"/>
  <c r="R100" i="55"/>
  <c r="S125" i="55"/>
  <c r="P126" i="55"/>
  <c r="R132" i="55"/>
  <c r="R206" i="55"/>
  <c r="R208" i="55"/>
  <c r="Q222" i="55"/>
  <c r="R224" i="55"/>
  <c r="Q226" i="55"/>
  <c r="R227" i="55"/>
  <c r="Q234" i="55"/>
  <c r="R254" i="55"/>
  <c r="S261" i="55"/>
  <c r="Q262" i="55"/>
  <c r="Q270" i="55"/>
  <c r="S277" i="55"/>
  <c r="R298" i="55"/>
  <c r="S307" i="55"/>
  <c r="S310" i="55"/>
  <c r="S313" i="55"/>
  <c r="I42" i="40"/>
  <c r="P26" i="55"/>
  <c r="S47" i="55"/>
  <c r="P48" i="55"/>
  <c r="S208" i="55"/>
  <c r="Q209" i="55"/>
  <c r="P210" i="55"/>
  <c r="Q211" i="55"/>
  <c r="R222" i="55"/>
  <c r="S224" i="55"/>
  <c r="S227" i="55"/>
  <c r="R229" i="55"/>
  <c r="P232" i="55"/>
  <c r="R234" i="55"/>
  <c r="S299" i="55"/>
  <c r="P301" i="55"/>
  <c r="Q34" i="55"/>
  <c r="S45" i="55"/>
  <c r="Q48" i="55"/>
  <c r="R211" i="55"/>
  <c r="S229" i="55"/>
  <c r="S234" i="55"/>
  <c r="Q301" i="55"/>
  <c r="R286" i="55"/>
  <c r="U12" i="40"/>
  <c r="T12" i="40"/>
  <c r="S12" i="40"/>
  <c r="R12" i="40"/>
  <c r="Q12" i="40"/>
  <c r="R4" i="36"/>
  <c r="J7" i="40"/>
  <c r="J9" i="40"/>
  <c r="U4" i="40" s="1"/>
  <c r="J19" i="40"/>
  <c r="I32" i="40"/>
  <c r="I36" i="40"/>
  <c r="J45" i="40"/>
  <c r="S22" i="40" s="1"/>
  <c r="S8" i="55"/>
  <c r="S18" i="55"/>
  <c r="P19" i="55"/>
  <c r="Q21" i="55"/>
  <c r="S29" i="55"/>
  <c r="Q32" i="55"/>
  <c r="S40" i="55"/>
  <c r="Q42" i="55"/>
  <c r="S50" i="55"/>
  <c r="P51" i="55"/>
  <c r="Q53" i="55"/>
  <c r="S61" i="55"/>
  <c r="Q64" i="55"/>
  <c r="R72" i="55"/>
  <c r="P74" i="55"/>
  <c r="S80" i="55"/>
  <c r="Q82" i="55"/>
  <c r="R90" i="55"/>
  <c r="Q99" i="55"/>
  <c r="R105" i="55"/>
  <c r="R118" i="55"/>
  <c r="R126" i="55"/>
  <c r="P128" i="55"/>
  <c r="R136" i="55"/>
  <c r="Q137" i="55"/>
  <c r="P140" i="55"/>
  <c r="R148" i="55"/>
  <c r="P160" i="55"/>
  <c r="R169" i="55"/>
  <c r="R170" i="55"/>
  <c r="R180" i="55"/>
  <c r="S194" i="55"/>
  <c r="S195" i="55"/>
  <c r="P196" i="55"/>
  <c r="R203" i="55"/>
  <c r="Q210" i="55"/>
  <c r="Q214" i="55"/>
  <c r="P216" i="55"/>
  <c r="Q221" i="55"/>
  <c r="R226" i="55"/>
  <c r="R230" i="55"/>
  <c r="R232" i="55"/>
  <c r="R237" i="55"/>
  <c r="S243" i="55"/>
  <c r="P244" i="55"/>
  <c r="P245" i="55"/>
  <c r="R251" i="55"/>
  <c r="R258" i="55"/>
  <c r="R262" i="55"/>
  <c r="S264" i="55"/>
  <c r="Q265" i="55"/>
  <c r="Q266" i="55"/>
  <c r="R270" i="55"/>
  <c r="S272" i="55"/>
  <c r="P273" i="55"/>
  <c r="Q281" i="55"/>
  <c r="Q282" i="55"/>
  <c r="Q283" i="55"/>
  <c r="S305" i="55"/>
  <c r="Q306" i="55"/>
  <c r="Q16" i="11"/>
  <c r="I12" i="40"/>
  <c r="I13" i="40"/>
  <c r="J41" i="40"/>
  <c r="Q19" i="55"/>
  <c r="R21" i="55"/>
  <c r="S23" i="55"/>
  <c r="R32" i="55"/>
  <c r="Q51" i="55"/>
  <c r="R53" i="55"/>
  <c r="S55" i="55"/>
  <c r="R64" i="55"/>
  <c r="Q74" i="55"/>
  <c r="P91" i="55"/>
  <c r="R99" i="55"/>
  <c r="S105" i="55"/>
  <c r="S118" i="55"/>
  <c r="P120" i="55"/>
  <c r="S126" i="55"/>
  <c r="Q128" i="55"/>
  <c r="R137" i="55"/>
  <c r="Q140" i="55"/>
  <c r="S148" i="55"/>
  <c r="S158" i="55"/>
  <c r="R160" i="55"/>
  <c r="Q161" i="55"/>
  <c r="R172" i="55"/>
  <c r="Q173" i="55"/>
  <c r="S180" i="55"/>
  <c r="Q181" i="55"/>
  <c r="P182" i="55"/>
  <c r="S196" i="55"/>
  <c r="S203" i="55"/>
  <c r="P204" i="55"/>
  <c r="R210" i="55"/>
  <c r="R214" i="55"/>
  <c r="R216" i="55"/>
  <c r="S226" i="55"/>
  <c r="Q227" i="55"/>
  <c r="S232" i="55"/>
  <c r="Q233" i="55"/>
  <c r="S237" i="55"/>
  <c r="Q245" i="55"/>
  <c r="S251" i="55"/>
  <c r="S258" i="55"/>
  <c r="Q259" i="55"/>
  <c r="R266" i="55"/>
  <c r="Q273" i="55"/>
  <c r="R283" i="55"/>
  <c r="R306" i="55"/>
  <c r="S21" i="55"/>
  <c r="R74" i="55"/>
  <c r="R128" i="55"/>
  <c r="S137" i="55"/>
  <c r="R140" i="55"/>
  <c r="S149" i="55"/>
  <c r="S216" i="55"/>
  <c r="S245" i="55"/>
  <c r="Q275" i="55"/>
  <c r="S283" i="55"/>
  <c r="P309" i="55"/>
  <c r="Q218" i="55"/>
  <c r="P228" i="55"/>
  <c r="P248" i="55"/>
  <c r="S259" i="55"/>
  <c r="P260" i="55"/>
  <c r="S267" i="55"/>
  <c r="R275" i="55"/>
  <c r="S285" i="55"/>
  <c r="S312" i="55"/>
  <c r="W25" i="40"/>
  <c r="I8" i="40"/>
  <c r="I15" i="40"/>
  <c r="I34" i="40"/>
  <c r="R5" i="55"/>
  <c r="S7" i="55"/>
  <c r="P8" i="55"/>
  <c r="P18" i="55"/>
  <c r="Q35" i="55"/>
  <c r="R37" i="55"/>
  <c r="S39" i="55"/>
  <c r="P40" i="55"/>
  <c r="P50" i="55"/>
  <c r="Q67" i="55"/>
  <c r="Q69" i="55"/>
  <c r="R75" i="55"/>
  <c r="R77" i="55"/>
  <c r="S79" i="55"/>
  <c r="P80" i="55"/>
  <c r="S85" i="55"/>
  <c r="Q88" i="55"/>
  <c r="Q98" i="55"/>
  <c r="Q101" i="55"/>
  <c r="P104" i="55"/>
  <c r="R113" i="55"/>
  <c r="Q116" i="55"/>
  <c r="Q133" i="55"/>
  <c r="P134" i="55"/>
  <c r="R154" i="55"/>
  <c r="Q165" i="55"/>
  <c r="R186" i="55"/>
  <c r="S187" i="55"/>
  <c r="P188" i="55"/>
  <c r="P192" i="55"/>
  <c r="Q193" i="55"/>
  <c r="P194" i="55"/>
  <c r="Q219" i="55"/>
  <c r="P225" i="55"/>
  <c r="Q249" i="55"/>
  <c r="Q250" i="55"/>
  <c r="P256" i="55"/>
  <c r="S288" i="55"/>
  <c r="P289" i="55"/>
  <c r="R291" i="55"/>
  <c r="S304" i="55"/>
  <c r="P305" i="55"/>
  <c r="R315" i="55"/>
  <c r="Q318" i="55"/>
  <c r="S5" i="55"/>
  <c r="Q8" i="55"/>
  <c r="Q18" i="55"/>
  <c r="S37" i="55"/>
  <c r="Q40" i="55"/>
  <c r="Q50" i="55"/>
  <c r="R67" i="55"/>
  <c r="S77" i="55"/>
  <c r="Q80" i="55"/>
  <c r="R101" i="55"/>
  <c r="Q104" i="55"/>
  <c r="S113" i="55"/>
  <c r="R134" i="55"/>
  <c r="P136" i="55"/>
  <c r="R144" i="55"/>
  <c r="Q145" i="55"/>
  <c r="R166" i="55"/>
  <c r="P168" i="55"/>
  <c r="S177" i="55"/>
  <c r="R178" i="55"/>
  <c r="S179" i="55"/>
  <c r="R188" i="55"/>
  <c r="Q189" i="55"/>
  <c r="R190" i="55"/>
  <c r="S200" i="55"/>
  <c r="Q201" i="55"/>
  <c r="Q202" i="55"/>
  <c r="R219" i="55"/>
  <c r="Q225" i="55"/>
  <c r="P230" i="55"/>
  <c r="P236" i="55"/>
  <c r="Q243" i="55"/>
  <c r="R250" i="55"/>
  <c r="R256" i="55"/>
  <c r="Q278" i="55"/>
  <c r="R280" i="55"/>
  <c r="Q289" i="55"/>
  <c r="S291" i="55"/>
  <c r="P292" i="55"/>
  <c r="P293" i="55"/>
  <c r="S302" i="55"/>
  <c r="Q305" i="55"/>
  <c r="S315" i="55"/>
  <c r="R318" i="55"/>
  <c r="Q320" i="55"/>
  <c r="S69" i="55"/>
  <c r="S101" i="55"/>
  <c r="R104" i="55"/>
  <c r="S134" i="55"/>
  <c r="S166" i="55"/>
  <c r="R278" i="55"/>
  <c r="U20" i="40"/>
  <c r="T20" i="40"/>
  <c r="R20" i="40"/>
  <c r="S20" i="40"/>
  <c r="Q20" i="40"/>
  <c r="U23" i="40"/>
  <c r="T23" i="40"/>
  <c r="S23" i="40"/>
  <c r="R23" i="40"/>
  <c r="Q23" i="40"/>
  <c r="S17" i="40"/>
  <c r="R17" i="40"/>
  <c r="Q17" i="40"/>
  <c r="U17" i="40"/>
  <c r="T17" i="40"/>
  <c r="K2" i="40"/>
  <c r="U8" i="40"/>
  <c r="T8" i="40"/>
  <c r="S8" i="40"/>
  <c r="Q8" i="40"/>
  <c r="R8" i="40"/>
  <c r="Q10" i="40"/>
  <c r="U10" i="40"/>
  <c r="T10" i="40"/>
  <c r="S10" i="40"/>
  <c r="R10" i="40"/>
  <c r="Q14" i="40"/>
  <c r="U14" i="40"/>
  <c r="T14" i="40"/>
  <c r="S14" i="40"/>
  <c r="R14" i="40"/>
  <c r="Q18" i="40"/>
  <c r="U18" i="40"/>
  <c r="T18" i="40"/>
  <c r="S18" i="40"/>
  <c r="R18" i="40"/>
  <c r="S21" i="40"/>
  <c r="R21" i="40"/>
  <c r="Q21" i="40"/>
  <c r="U21" i="40"/>
  <c r="T21" i="40"/>
  <c r="U11" i="40"/>
  <c r="S11" i="40"/>
  <c r="T11" i="40"/>
  <c r="R11" i="40"/>
  <c r="Q11" i="40"/>
  <c r="U15" i="40"/>
  <c r="T15" i="40"/>
  <c r="S15" i="40"/>
  <c r="R15" i="40"/>
  <c r="Q15" i="40"/>
  <c r="U16" i="40"/>
  <c r="T16" i="40"/>
  <c r="R16" i="40"/>
  <c r="S16" i="40"/>
  <c r="Q16" i="40"/>
  <c r="I16" i="40"/>
  <c r="I20" i="40"/>
  <c r="I24" i="40"/>
  <c r="I27" i="40"/>
  <c r="I35" i="40"/>
  <c r="I43" i="40"/>
  <c r="P6" i="55"/>
  <c r="P14" i="55"/>
  <c r="P22" i="55"/>
  <c r="P30" i="55"/>
  <c r="P38" i="55"/>
  <c r="P46" i="55"/>
  <c r="P54" i="55"/>
  <c r="P62" i="55"/>
  <c r="P70" i="55"/>
  <c r="P78" i="55"/>
  <c r="P86" i="55"/>
  <c r="P94" i="55"/>
  <c r="P102" i="55"/>
  <c r="P106" i="55"/>
  <c r="Q114" i="55"/>
  <c r="P114" i="55"/>
  <c r="S114" i="55"/>
  <c r="R115" i="55"/>
  <c r="Q115" i="55"/>
  <c r="P115" i="55"/>
  <c r="R17" i="11"/>
  <c r="I30" i="40"/>
  <c r="I38" i="40"/>
  <c r="I46" i="40"/>
  <c r="R3" i="55"/>
  <c r="P9" i="55"/>
  <c r="R11" i="55"/>
  <c r="P17" i="55"/>
  <c r="R19" i="55"/>
  <c r="Q22" i="55"/>
  <c r="R27" i="55"/>
  <c r="Q30" i="55"/>
  <c r="P33" i="55"/>
  <c r="R35" i="55"/>
  <c r="Q38" i="55"/>
  <c r="P41" i="55"/>
  <c r="R43" i="55"/>
  <c r="Q46" i="55"/>
  <c r="P49" i="55"/>
  <c r="R51" i="55"/>
  <c r="Q54" i="55"/>
  <c r="P57" i="55"/>
  <c r="R59" i="55"/>
  <c r="Q62" i="55"/>
  <c r="P65" i="55"/>
  <c r="Q70" i="55"/>
  <c r="P73" i="55"/>
  <c r="Q78" i="55"/>
  <c r="P81" i="55"/>
  <c r="Q86" i="55"/>
  <c r="P89" i="55"/>
  <c r="Q94" i="55"/>
  <c r="P97" i="55"/>
  <c r="R102" i="55"/>
  <c r="R106" i="55"/>
  <c r="P110" i="55"/>
  <c r="R114" i="55"/>
  <c r="S115" i="55"/>
  <c r="Q122" i="55"/>
  <c r="P122" i="55"/>
  <c r="S122" i="55"/>
  <c r="R122" i="55"/>
  <c r="P4" i="55"/>
  <c r="R6" i="55"/>
  <c r="Q9" i="55"/>
  <c r="P12" i="55"/>
  <c r="R14" i="55"/>
  <c r="R22" i="55"/>
  <c r="Q25" i="55"/>
  <c r="R30" i="55"/>
  <c r="Q33" i="55"/>
  <c r="P36" i="55"/>
  <c r="R38" i="55"/>
  <c r="Q41" i="55"/>
  <c r="P44" i="55"/>
  <c r="R46" i="55"/>
  <c r="Q49" i="55"/>
  <c r="P52" i="55"/>
  <c r="R54" i="55"/>
  <c r="Q57" i="55"/>
  <c r="P60" i="55"/>
  <c r="R62" i="55"/>
  <c r="Q65" i="55"/>
  <c r="P68" i="55"/>
  <c r="R70" i="55"/>
  <c r="Q73" i="55"/>
  <c r="P76" i="55"/>
  <c r="Q81" i="55"/>
  <c r="P84" i="55"/>
  <c r="R86" i="55"/>
  <c r="Q89" i="55"/>
  <c r="P92" i="55"/>
  <c r="Q97" i="55"/>
  <c r="S102" i="55"/>
  <c r="P103" i="55"/>
  <c r="S106" i="55"/>
  <c r="P107" i="55"/>
  <c r="R110" i="55"/>
  <c r="I25" i="40"/>
  <c r="P7" i="55"/>
  <c r="R9" i="55"/>
  <c r="Q12" i="55"/>
  <c r="P15" i="55"/>
  <c r="R17" i="55"/>
  <c r="P23" i="55"/>
  <c r="R25" i="55"/>
  <c r="Q28" i="55"/>
  <c r="R33" i="55"/>
  <c r="Q36" i="55"/>
  <c r="P39" i="55"/>
  <c r="R41" i="55"/>
  <c r="Q44" i="55"/>
  <c r="P47" i="55"/>
  <c r="R49" i="55"/>
  <c r="Q52" i="55"/>
  <c r="P55" i="55"/>
  <c r="R57" i="55"/>
  <c r="Q60" i="55"/>
  <c r="P63" i="55"/>
  <c r="R65" i="55"/>
  <c r="Q68" i="55"/>
  <c r="P71" i="55"/>
  <c r="R73" i="55"/>
  <c r="Q76" i="55"/>
  <c r="P79" i="55"/>
  <c r="Q84" i="55"/>
  <c r="P87" i="55"/>
  <c r="R89" i="55"/>
  <c r="Q92" i="55"/>
  <c r="P95" i="55"/>
  <c r="R97" i="55"/>
  <c r="Q103" i="55"/>
  <c r="Q107" i="55"/>
  <c r="S110" i="55"/>
  <c r="P111" i="55"/>
  <c r="Q15" i="11"/>
  <c r="I6" i="40"/>
  <c r="I10" i="40"/>
  <c r="I14" i="40"/>
  <c r="I18" i="40"/>
  <c r="I22" i="40"/>
  <c r="I31" i="40"/>
  <c r="I39" i="40"/>
  <c r="I47" i="40"/>
  <c r="R4" i="55"/>
  <c r="R12" i="55"/>
  <c r="Q15" i="55"/>
  <c r="R20" i="55"/>
  <c r="Q23" i="55"/>
  <c r="R28" i="55"/>
  <c r="Q31" i="55"/>
  <c r="R36" i="55"/>
  <c r="Q39" i="55"/>
  <c r="R44" i="55"/>
  <c r="Q47" i="55"/>
  <c r="R52" i="55"/>
  <c r="Q55" i="55"/>
  <c r="R60" i="55"/>
  <c r="Q63" i="55"/>
  <c r="R68" i="55"/>
  <c r="Q71" i="55"/>
  <c r="R76" i="55"/>
  <c r="Q79" i="55"/>
  <c r="R84" i="55"/>
  <c r="Q87" i="55"/>
  <c r="Q95" i="55"/>
  <c r="S103" i="55"/>
  <c r="S107" i="55"/>
  <c r="Q111" i="55"/>
  <c r="J1" i="40"/>
  <c r="R95" i="55"/>
  <c r="S111" i="55"/>
  <c r="R119" i="55"/>
  <c r="P119" i="55"/>
  <c r="S127" i="55"/>
  <c r="R130" i="55"/>
  <c r="S135" i="55"/>
  <c r="R138" i="55"/>
  <c r="S143" i="55"/>
  <c r="S151" i="55"/>
  <c r="S159" i="55"/>
  <c r="S167" i="55"/>
  <c r="S175" i="55"/>
  <c r="S183" i="55"/>
  <c r="S191" i="55"/>
  <c r="S199" i="55"/>
  <c r="S207" i="55"/>
  <c r="S215" i="55"/>
  <c r="S223" i="55"/>
  <c r="S231" i="55"/>
  <c r="S239" i="55"/>
  <c r="S247" i="55"/>
  <c r="S255" i="55"/>
  <c r="S263" i="55"/>
  <c r="S271" i="55"/>
  <c r="P272" i="55"/>
  <c r="Q277" i="55"/>
  <c r="S279" i="55"/>
  <c r="P280" i="55"/>
  <c r="R282" i="55"/>
  <c r="Q285" i="55"/>
  <c r="S287" i="55"/>
  <c r="P288" i="55"/>
  <c r="R290" i="55"/>
  <c r="S295" i="55"/>
  <c r="P296" i="55"/>
  <c r="S303" i="55"/>
  <c r="P304" i="55"/>
  <c r="Q309" i="55"/>
  <c r="S311" i="55"/>
  <c r="P312" i="55"/>
  <c r="R314" i="55"/>
  <c r="Q317" i="55"/>
  <c r="S319" i="55"/>
  <c r="R117" i="55"/>
  <c r="P123" i="55"/>
  <c r="R125" i="55"/>
  <c r="S130" i="55"/>
  <c r="P131" i="55"/>
  <c r="R133" i="55"/>
  <c r="S138" i="55"/>
  <c r="P139" i="55"/>
  <c r="R141" i="55"/>
  <c r="S146" i="55"/>
  <c r="P147" i="55"/>
  <c r="R149" i="55"/>
  <c r="Q152" i="55"/>
  <c r="S154" i="55"/>
  <c r="R157" i="55"/>
  <c r="Q160" i="55"/>
  <c r="S162" i="55"/>
  <c r="P163" i="55"/>
  <c r="R165" i="55"/>
  <c r="Q168" i="55"/>
  <c r="S170" i="55"/>
  <c r="P171" i="55"/>
  <c r="R173" i="55"/>
  <c r="Q176" i="55"/>
  <c r="S178" i="55"/>
  <c r="P179" i="55"/>
  <c r="R181" i="55"/>
  <c r="Q184" i="55"/>
  <c r="S186" i="55"/>
  <c r="P187" i="55"/>
  <c r="R189" i="55"/>
  <c r="Q192" i="55"/>
  <c r="P195" i="55"/>
  <c r="S202" i="55"/>
  <c r="S266" i="55"/>
  <c r="S274" i="55"/>
  <c r="S282" i="55"/>
  <c r="Q288" i="55"/>
  <c r="S290" i="55"/>
  <c r="R293" i="55"/>
  <c r="Q296" i="55"/>
  <c r="S298" i="55"/>
  <c r="P299" i="55"/>
  <c r="R301" i="55"/>
  <c r="Q304" i="55"/>
  <c r="S306" i="55"/>
  <c r="P307" i="55"/>
  <c r="R309" i="55"/>
  <c r="Q312" i="55"/>
  <c r="S314" i="55"/>
  <c r="P315" i="55"/>
  <c r="R317" i="55"/>
  <c r="S117" i="55"/>
  <c r="Q131" i="55"/>
  <c r="S133" i="55"/>
  <c r="Q139" i="55"/>
  <c r="S141" i="55"/>
  <c r="Q147" i="55"/>
  <c r="Q155" i="55"/>
  <c r="S157" i="55"/>
  <c r="Q163" i="55"/>
  <c r="S165" i="55"/>
  <c r="Q171" i="55"/>
  <c r="Q179" i="55"/>
  <c r="S181" i="55"/>
  <c r="Q187" i="55"/>
  <c r="S189" i="55"/>
  <c r="R192" i="55"/>
  <c r="Q195" i="55"/>
  <c r="S317" i="55"/>
  <c r="P121" i="55"/>
  <c r="P129" i="55"/>
  <c r="R139" i="55"/>
  <c r="P145" i="55"/>
  <c r="R147" i="55"/>
  <c r="P153" i="55"/>
  <c r="R155" i="55"/>
  <c r="P161" i="55"/>
  <c r="P169" i="55"/>
  <c r="R171" i="55"/>
  <c r="Q190" i="55"/>
  <c r="Q198" i="55"/>
  <c r="P201" i="55"/>
  <c r="P233" i="55"/>
  <c r="P241" i="55"/>
  <c r="P249" i="55"/>
  <c r="P257" i="55"/>
  <c r="P265" i="55"/>
  <c r="P321" i="55"/>
  <c r="Q321" i="55"/>
  <c r="P127" i="55"/>
  <c r="P135" i="55"/>
  <c r="P143" i="55"/>
  <c r="P151" i="55"/>
  <c r="P159" i="55"/>
  <c r="Q188" i="55"/>
  <c r="R193" i="55"/>
  <c r="Q196" i="55"/>
  <c r="P199" i="55"/>
  <c r="R201" i="55"/>
  <c r="Q204" i="55"/>
  <c r="P207" i="55"/>
  <c r="R209" i="55"/>
  <c r="Q212" i="55"/>
  <c r="P215" i="55"/>
  <c r="R217" i="55"/>
  <c r="Q220" i="55"/>
  <c r="R225" i="55"/>
  <c r="Q228" i="55"/>
  <c r="P231" i="55"/>
  <c r="R233" i="55"/>
  <c r="Q236" i="55"/>
  <c r="R241" i="55"/>
  <c r="Q244" i="55"/>
  <c r="R249" i="55"/>
  <c r="Q252" i="55"/>
  <c r="R257" i="55"/>
  <c r="Q260" i="55"/>
  <c r="P263" i="55"/>
  <c r="R265" i="55"/>
  <c r="Q268" i="55"/>
  <c r="R273" i="55"/>
  <c r="Q276" i="55"/>
  <c r="P279" i="55"/>
  <c r="R281" i="55"/>
  <c r="Q284" i="55"/>
  <c r="R289" i="55"/>
  <c r="Q292" i="55"/>
  <c r="P295" i="55"/>
  <c r="Q300" i="55"/>
  <c r="P303" i="55"/>
  <c r="Q308" i="55"/>
  <c r="P311" i="55"/>
  <c r="Q316" i="55"/>
  <c r="R321" i="55"/>
  <c r="Q127" i="55"/>
  <c r="P130" i="55"/>
  <c r="Q135" i="55"/>
  <c r="P138" i="55"/>
  <c r="Q143" i="55"/>
  <c r="P146" i="55"/>
  <c r="Q159" i="55"/>
  <c r="Q167" i="55"/>
  <c r="Q175" i="55"/>
  <c r="P178" i="55"/>
  <c r="Q183" i="55"/>
  <c r="P186" i="55"/>
  <c r="Q191" i="55"/>
  <c r="Q199" i="55"/>
  <c r="R204" i="55"/>
  <c r="Q207" i="55"/>
  <c r="R212" i="55"/>
  <c r="Q215" i="55"/>
  <c r="R220" i="55"/>
  <c r="Q223" i="55"/>
  <c r="R228" i="55"/>
  <c r="R236" i="55"/>
  <c r="Q239" i="55"/>
  <c r="R244" i="55"/>
  <c r="Q247" i="55"/>
  <c r="R252" i="55"/>
  <c r="Q255" i="55"/>
  <c r="R260" i="55"/>
  <c r="Q263" i="55"/>
  <c r="R268" i="55"/>
  <c r="Q271" i="55"/>
  <c r="R276" i="55"/>
  <c r="Q279" i="55"/>
  <c r="R284" i="55"/>
  <c r="Q287" i="55"/>
  <c r="R292" i="55"/>
  <c r="Q295" i="55"/>
  <c r="R300" i="55"/>
  <c r="Q303" i="55"/>
  <c r="R308" i="55"/>
  <c r="Q311" i="55"/>
  <c r="P314" i="55"/>
  <c r="R316" i="55"/>
  <c r="Q319" i="55"/>
  <c r="N25" i="55" l="1"/>
  <c r="P25" i="55" s="1"/>
  <c r="N16" i="55"/>
  <c r="Q16" i="55" s="1"/>
  <c r="N238" i="55"/>
  <c r="P238" i="55" s="1"/>
  <c r="N229" i="55"/>
  <c r="Q229" i="55" s="1"/>
  <c r="L95" i="55"/>
  <c r="N14" i="55"/>
  <c r="Q14" i="55" s="1"/>
  <c r="L166" i="55"/>
  <c r="N20" i="55"/>
  <c r="L109" i="55"/>
  <c r="N162" i="55"/>
  <c r="P162" i="55" s="1"/>
  <c r="N319" i="55"/>
  <c r="P319" i="55" s="1"/>
  <c r="L146" i="55"/>
  <c r="L111" i="55"/>
  <c r="N175" i="55"/>
  <c r="P175" i="55" s="1"/>
  <c r="L261" i="55"/>
  <c r="L114" i="55"/>
  <c r="N37" i="55"/>
  <c r="P37" i="55" s="1"/>
  <c r="L277" i="55"/>
  <c r="N220" i="55"/>
  <c r="P220" i="55" s="1"/>
  <c r="L201" i="55"/>
  <c r="L69" i="55"/>
  <c r="L185" i="55"/>
  <c r="L53" i="55"/>
  <c r="L241" i="55"/>
  <c r="L181" i="55"/>
  <c r="L63" i="55"/>
  <c r="L15" i="55"/>
  <c r="L77" i="55"/>
  <c r="L207" i="55"/>
  <c r="N222" i="55"/>
  <c r="P222" i="55" s="1"/>
  <c r="L157" i="55"/>
  <c r="L117" i="55"/>
  <c r="L135" i="55"/>
  <c r="L154" i="55"/>
  <c r="N262" i="55"/>
  <c r="P262" i="55" s="1"/>
  <c r="L119" i="55"/>
  <c r="N254" i="55"/>
  <c r="P254" i="55" s="1"/>
  <c r="L65" i="55"/>
  <c r="L74" i="55"/>
  <c r="N294" i="55"/>
  <c r="P294" i="55" s="1"/>
  <c r="L68" i="55"/>
  <c r="L216" i="55"/>
  <c r="N318" i="55"/>
  <c r="P318" i="55" s="1"/>
  <c r="L84" i="55"/>
  <c r="L317" i="55"/>
  <c r="N286" i="55"/>
  <c r="P286" i="55" s="1"/>
  <c r="L34" i="55"/>
  <c r="L225" i="55"/>
  <c r="N308" i="55"/>
  <c r="P308" i="55" s="1"/>
  <c r="L195" i="55"/>
  <c r="L148" i="55"/>
  <c r="L138" i="55"/>
  <c r="L92" i="55"/>
  <c r="L143" i="55"/>
  <c r="L79" i="55"/>
  <c r="L55" i="55"/>
  <c r="L13" i="55"/>
  <c r="N270" i="55"/>
  <c r="P270" i="55" s="1"/>
  <c r="L44" i="55"/>
  <c r="L237" i="55"/>
  <c r="L217" i="55"/>
  <c r="L149" i="55"/>
  <c r="L21" i="55"/>
  <c r="N206" i="55"/>
  <c r="P206" i="55" s="1"/>
  <c r="N190" i="55"/>
  <c r="P190" i="55" s="1"/>
  <c r="S3" i="40"/>
  <c r="L321" i="55"/>
  <c r="L249" i="55"/>
  <c r="L288" i="55"/>
  <c r="L22" i="55"/>
  <c r="L271" i="55"/>
  <c r="N271" i="55"/>
  <c r="P271" i="55" s="1"/>
  <c r="L153" i="55"/>
  <c r="L255" i="55"/>
  <c r="N255" i="55"/>
  <c r="P255" i="55" s="1"/>
  <c r="L66" i="55"/>
  <c r="L98" i="55"/>
  <c r="L113" i="55"/>
  <c r="L193" i="55"/>
  <c r="L125" i="55"/>
  <c r="L299" i="55"/>
  <c r="L31" i="55"/>
  <c r="L19" i="55"/>
  <c r="L17" i="55"/>
  <c r="L245" i="55"/>
  <c r="L215" i="55"/>
  <c r="L89" i="55"/>
  <c r="L100" i="55"/>
  <c r="L60" i="55"/>
  <c r="L50" i="55"/>
  <c r="L267" i="55"/>
  <c r="L11" i="55"/>
  <c r="L25" i="55"/>
  <c r="L239" i="55"/>
  <c r="N239" i="55"/>
  <c r="P239" i="55" s="1"/>
  <c r="L105" i="55"/>
  <c r="L192" i="55"/>
  <c r="L140" i="55"/>
  <c r="L159" i="55"/>
  <c r="L275" i="55"/>
  <c r="L91" i="55"/>
  <c r="L223" i="55"/>
  <c r="N223" i="55"/>
  <c r="P223" i="55" s="1"/>
  <c r="N253" i="55"/>
  <c r="P253" i="55" s="1"/>
  <c r="L253" i="55"/>
  <c r="N205" i="55"/>
  <c r="P205" i="55" s="1"/>
  <c r="L205" i="55"/>
  <c r="L199" i="55"/>
  <c r="L81" i="55"/>
  <c r="L278" i="55"/>
  <c r="L42" i="55"/>
  <c r="L124" i="55"/>
  <c r="L151" i="55"/>
  <c r="L147" i="55"/>
  <c r="L75" i="55"/>
  <c r="L99" i="55"/>
  <c r="L163" i="55"/>
  <c r="N173" i="55"/>
  <c r="P173" i="55" s="1"/>
  <c r="L173" i="55"/>
  <c r="L191" i="55"/>
  <c r="N191" i="55"/>
  <c r="P191" i="55" s="1"/>
  <c r="L3" i="55"/>
  <c r="L269" i="55"/>
  <c r="L76" i="55"/>
  <c r="N213" i="55"/>
  <c r="P213" i="55" s="1"/>
  <c r="L213" i="55"/>
  <c r="L41" i="55"/>
  <c r="L227" i="55"/>
  <c r="L167" i="55"/>
  <c r="N167" i="55"/>
  <c r="P167" i="55" s="1"/>
  <c r="L183" i="55"/>
  <c r="N183" i="55"/>
  <c r="P183" i="55" s="1"/>
  <c r="L122" i="55"/>
  <c r="L247" i="55"/>
  <c r="N247" i="55"/>
  <c r="P247" i="55" s="1"/>
  <c r="L87" i="55"/>
  <c r="L43" i="55"/>
  <c r="L59" i="55"/>
  <c r="L287" i="55"/>
  <c r="N287" i="55"/>
  <c r="P287" i="55" s="1"/>
  <c r="L203" i="55"/>
  <c r="L221" i="55"/>
  <c r="L90" i="55"/>
  <c r="L132" i="55"/>
  <c r="L289" i="55"/>
  <c r="L257" i="55"/>
  <c r="L177" i="55"/>
  <c r="L272" i="55"/>
  <c r="L259" i="55"/>
  <c r="L256" i="55"/>
  <c r="L155" i="55"/>
  <c r="L209" i="55"/>
  <c r="L169" i="55"/>
  <c r="L251" i="55"/>
  <c r="L307" i="55"/>
  <c r="L280" i="55"/>
  <c r="L127" i="55"/>
  <c r="L7" i="55"/>
  <c r="L51" i="55"/>
  <c r="L16" i="55"/>
  <c r="L47" i="55"/>
  <c r="L6" i="55"/>
  <c r="L67" i="55"/>
  <c r="L115" i="55"/>
  <c r="L281" i="55"/>
  <c r="L224" i="55"/>
  <c r="L283" i="55"/>
  <c r="L235" i="55"/>
  <c r="L264" i="55"/>
  <c r="L170" i="55"/>
  <c r="L71" i="55"/>
  <c r="L27" i="55"/>
  <c r="N2" i="55"/>
  <c r="R3" i="54"/>
  <c r="L313" i="55"/>
  <c r="L273" i="55"/>
  <c r="L131" i="55"/>
  <c r="L305" i="55"/>
  <c r="L320" i="55"/>
  <c r="L243" i="55"/>
  <c r="L103" i="55"/>
  <c r="L296" i="55"/>
  <c r="L39" i="55"/>
  <c r="L23" i="55"/>
  <c r="L139" i="55"/>
  <c r="L297" i="55"/>
  <c r="L265" i="55"/>
  <c r="L315" i="55"/>
  <c r="L291" i="55"/>
  <c r="L107" i="55"/>
  <c r="L123" i="55"/>
  <c r="L32" i="55"/>
  <c r="L14" i="55"/>
  <c r="L9" i="55"/>
  <c r="L83" i="55"/>
  <c r="L24" i="55"/>
  <c r="T9" i="40"/>
  <c r="U7" i="40"/>
  <c r="R3" i="40"/>
  <c r="U5" i="40"/>
  <c r="U6" i="40"/>
  <c r="Q4" i="40"/>
  <c r="R4" i="40"/>
  <c r="T4" i="40"/>
  <c r="S4" i="40"/>
  <c r="U3" i="40"/>
  <c r="Q7" i="40"/>
  <c r="T3" i="40"/>
  <c r="S7" i="40"/>
  <c r="Q3" i="40"/>
  <c r="R7" i="40"/>
  <c r="T5" i="40"/>
  <c r="Q5" i="40"/>
  <c r="R5" i="40"/>
  <c r="Q6" i="40"/>
  <c r="T7" i="40"/>
  <c r="U9" i="40"/>
  <c r="S6" i="40"/>
  <c r="Q9" i="40"/>
  <c r="T6" i="40"/>
  <c r="R6" i="40"/>
  <c r="R9" i="40"/>
  <c r="T19" i="40"/>
  <c r="S19" i="40"/>
  <c r="R19" i="40"/>
  <c r="Q19" i="40"/>
  <c r="U19" i="40"/>
  <c r="K4" i="40"/>
  <c r="V16" i="40"/>
  <c r="U13" i="40"/>
  <c r="T13" i="40"/>
  <c r="S13" i="40"/>
  <c r="R13" i="40"/>
  <c r="Q13" i="40"/>
  <c r="V12" i="40"/>
  <c r="U22" i="40"/>
  <c r="T22" i="40"/>
  <c r="R22" i="40"/>
  <c r="Q22" i="40"/>
  <c r="V23" i="40"/>
  <c r="V14" i="40"/>
  <c r="V8" i="40"/>
  <c r="V18" i="40"/>
  <c r="V11" i="40"/>
  <c r="V21" i="40"/>
  <c r="V17" i="40"/>
  <c r="V10" i="40"/>
  <c r="V20" i="40"/>
  <c r="V15" i="40"/>
  <c r="P20" i="55" l="1"/>
  <c r="Q20" i="55"/>
  <c r="U3" i="54"/>
  <c r="Q2" i="55"/>
  <c r="V4" i="40"/>
  <c r="V3" i="40"/>
  <c r="V6" i="40"/>
  <c r="V5" i="40"/>
  <c r="V7" i="40"/>
  <c r="S25" i="40"/>
  <c r="Q25" i="40"/>
  <c r="U25" i="40"/>
  <c r="V9" i="40"/>
  <c r="T25" i="40"/>
  <c r="R25" i="40"/>
  <c r="V19" i="40"/>
  <c r="V22" i="40"/>
  <c r="V13"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<sst xmlns="http://schemas.openxmlformats.org/spreadsheetml/2006/main" count="71012" uniqueCount="18594">
  <si>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</si>
  <si>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</si>
  <si>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</si>
  <si>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</si>
  <si>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</si>
  <si>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</si>
  <si>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</si>
  <si>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</si>
  <si>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</si>
  <si>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</si>
  <si>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</si>
  <si>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</si>
  <si>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</si>
  <si>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</si>
  <si>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</si>
  <si>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</si>
  <si>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</si>
  <si>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</si>
  <si>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</si>
  <si>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</si>
  <si>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</si>
  <si>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</si>
  <si>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</si>
  <si>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</si>
  <si>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</si>
  <si>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</si>
  <si>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</si>
  <si>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</si>
  <si>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</si>
  <si>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</si>
  <si>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</si>
  <si>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</si>
  <si>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</si>
  <si>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</si>
  <si>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</si>
  <si>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</si>
  <si>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</si>
  <si>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</si>
  <si>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</si>
  <si>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</si>
  <si>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</si>
  <si>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</si>
  <si>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</si>
  <si>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</si>
  <si>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</si>
  <si>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</si>
  <si>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</si>
  <si>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</si>
  <si>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</si>
  <si>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</si>
  <si>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</si>
  <si>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</si>
  <si>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</si>
  <si>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</si>
  <si>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</si>
  <si>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</si>
  <si>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</si>
  <si>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</si>
  <si>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</si>
  <si>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</si>
  <si>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</si>
  <si>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</si>
  <si>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</si>
  <si>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</si>
  <si>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</si>
  <si>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</si>
  <si>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</si>
  <si>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</si>
  <si>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</si>
  <si>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</si>
  <si>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</si>
  <si>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</si>
  <si>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</si>
  <si>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</si>
  <si>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</si>
  <si>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</si>
  <si>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</si>
  <si>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</si>
  <si>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</si>
  <si>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</si>
  <si>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</si>
  <si>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</si>
  <si>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</si>
  <si>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</si>
  <si>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</si>
  <si>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</si>
  <si>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</si>
  <si>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</si>
  <si>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</si>
  <si>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</si>
  <si>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</si>
  <si>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</si>
  <si>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</si>
  <si>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</si>
  <si>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</si>
  <si>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</si>
  <si>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</si>
  <si>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</si>
  <si>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</si>
  <si>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</si>
  <si>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</si>
  <si>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</si>
  <si>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</si>
  <si>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</si>
  <si>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</si>
  <si>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</si>
  <si>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</si>
  <si>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</si>
  <si>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</si>
  <si>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</si>
  <si>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</si>
  <si>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</si>
  <si>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</si>
  <si>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</si>
  <si>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</si>
  <si>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</si>
  <si>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</si>
  <si>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</si>
  <si>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</si>
  <si>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</si>
  <si>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</si>
  <si>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</si>
  <si>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</si>
  <si>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</si>
  <si>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</si>
  <si>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</si>
  <si>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</si>
  <si>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</si>
  <si>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</si>
  <si>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</si>
  <si>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</si>
  <si>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</si>
  <si>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</si>
  <si>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</si>
  <si>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</si>
  <si>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</si>
  <si>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</si>
  <si>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</si>
  <si>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</si>
  <si>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</si>
  <si>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</si>
  <si>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</si>
  <si>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</si>
  <si>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</si>
  <si>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</si>
  <si>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</si>
  <si>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</si>
  <si>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</si>
  <si>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</si>
  <si>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</si>
  <si>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</si>
  <si>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</si>
  <si>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</si>
  <si>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</si>
  <si>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</si>
  <si>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</si>
  <si>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</si>
  <si>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</si>
  <si>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</si>
  <si>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</si>
  <si>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</si>
  <si>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</si>
  <si>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</si>
  <si>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</si>
  <si>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</si>
  <si>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</si>
  <si>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</si>
  <si>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</si>
  <si>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</si>
  <si>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</si>
  <si>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</si>
  <si>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</si>
  <si>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</si>
  <si>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</si>
  <si>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</si>
  <si>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</si>
  <si>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</si>
  <si>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</si>
  <si>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</si>
  <si>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</si>
  <si>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</si>
  <si>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</si>
  <si>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</si>
  <si>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</si>
  <si>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</si>
  <si>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</si>
  <si>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</si>
  <si>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</si>
  <si>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</si>
  <si>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</si>
  <si>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</si>
  <si>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</si>
  <si>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</si>
  <si>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</si>
  <si>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</si>
  <si>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</si>
  <si>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</si>
  <si>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</si>
  <si>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</si>
  <si>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</si>
  <si>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</si>
  <si>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</si>
  <si>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</si>
  <si>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</si>
  <si>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</si>
  <si>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</si>
  <si>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</si>
  <si>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</si>
  <si>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</si>
  <si>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</si>
  <si>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</si>
  <si>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</si>
  <si>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</si>
  <si>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</si>
  <si>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</si>
  <si>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</si>
  <si>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</si>
  <si>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</si>
  <si>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</si>
  <si>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</si>
  <si>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</si>
  <si>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</si>
  <si>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</si>
  <si>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</si>
  <si>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</si>
  <si>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</si>
  <si>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</si>
  <si>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</si>
  <si>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</si>
  <si>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</si>
  <si>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</si>
  <si>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</si>
  <si>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</si>
  <si>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</si>
  <si>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</si>
  <si>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</si>
  <si>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</si>
  <si>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</si>
  <si>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</si>
  <si>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</si>
  <si>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</si>
  <si>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</si>
  <si>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</si>
  <si>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</si>
  <si>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</si>
  <si>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</si>
  <si>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</si>
  <si>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</si>
  <si>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</si>
  <si>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</si>
  <si>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</si>
  <si>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</si>
  <si>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</si>
  <si>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</si>
  <si>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</si>
  <si>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</si>
  <si>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</si>
  <si>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</si>
  <si>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</si>
  <si>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</si>
  <si>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</si>
  <si>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</si>
  <si>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</si>
  <si>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</si>
  <si>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</si>
  <si>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</si>
  <si>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</si>
  <si>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</si>
  <si>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</si>
  <si>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</si>
  <si>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</si>
  <si>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</si>
  <si>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</si>
  <si>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</si>
  <si>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</si>
  <si>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</si>
  <si>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</si>
  <si>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</si>
  <si>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</si>
  <si>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</si>
  <si>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</si>
  <si>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</si>
  <si>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</si>
  <si>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</si>
  <si>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</si>
  <si>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</si>
  <si>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</si>
  <si>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</si>
  <si>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</si>
  <si>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</si>
  <si>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</si>
  <si>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</si>
  <si>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</si>
  <si>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</si>
  <si>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</si>
  <si>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</si>
  <si>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</si>
  <si>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</si>
  <si>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</si>
  <si>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</si>
  <si>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</si>
  <si>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</si>
  <si>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</si>
  <si>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</si>
  <si>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</si>
  <si>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</si>
  <si>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</si>
  <si>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</si>
  <si>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</si>
  <si>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</si>
  <si>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</si>
  <si>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</si>
  <si>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</si>
  <si>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</si>
  <si>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</si>
  <si>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</si>
  <si>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</si>
  <si>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</si>
  <si>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</si>
  <si>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</si>
  <si>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</si>
  <si>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</si>
  <si>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</si>
  <si>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</si>
  <si>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</si>
  <si>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</si>
  <si>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</si>
  <si>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</si>
  <si>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</si>
  <si>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</si>
  <si>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</si>
  <si>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</si>
  <si>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</si>
  <si>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</si>
  <si>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</si>
  <si>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</si>
  <si>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</si>
  <si>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</si>
  <si>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</si>
  <si>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</si>
  <si>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</si>
  <si>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</si>
  <si>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</si>
  <si>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</si>
  <si>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</si>
  <si>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</si>
  <si>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</si>
  <si>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</si>
  <si>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</si>
  <si>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</si>
  <si>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</si>
  <si>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</si>
  <si>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</si>
  <si>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</si>
  <si>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</si>
  <si>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</si>
  <si>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</si>
  <si>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</si>
  <si>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</si>
  <si>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</si>
  <si>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</si>
  <si>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</si>
  <si>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</si>
  <si>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</si>
  <si>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</si>
  <si>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</si>
  <si>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</si>
  <si>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</si>
  <si>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</si>
  <si>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</si>
  <si>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</si>
  <si>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</si>
  <si>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</si>
  <si>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</si>
  <si>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</si>
  <si>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</si>
  <si>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</si>
  <si>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</si>
  <si>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</si>
  <si>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</si>
  <si>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</si>
  <si>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</si>
  <si>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</si>
  <si>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</si>
  <si>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</si>
  <si>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</si>
  <si>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</si>
  <si>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</si>
  <si>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</si>
  <si>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</si>
  <si>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</si>
  <si>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</si>
  <si>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</si>
  <si>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</si>
  <si>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</si>
  <si>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</si>
  <si>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</si>
  <si>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</si>
  <si>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</si>
  <si>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</si>
  <si>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</si>
  <si>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</si>
  <si>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</si>
  <si>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</si>
  <si>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</si>
  <si>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</si>
  <si>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</si>
  <si>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</si>
  <si>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</si>
  <si>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</si>
  <si>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</si>
  <si>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</si>
  <si>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</si>
  <si>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</si>
  <si>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</si>
  <si>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</si>
  <si>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</si>
  <si>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</si>
  <si>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</si>
  <si>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</si>
  <si>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</si>
  <si>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</si>
  <si>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</si>
  <si>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</si>
  <si>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</si>
  <si>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</si>
  <si>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</si>
  <si>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</si>
  <si>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</si>
  <si>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</si>
  <si>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</si>
  <si>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</si>
  <si>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</si>
  <si>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</si>
  <si>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</si>
  <si>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</si>
  <si>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</si>
  <si>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</si>
  <si>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</si>
  <si>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</si>
  <si>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</si>
  <si>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</si>
  <si>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</si>
  <si>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</si>
  <si>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</si>
  <si>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</si>
  <si>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</si>
  <si>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</si>
  <si>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</si>
  <si>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</si>
  <si>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</si>
  <si>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</si>
  <si>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</si>
  <si>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</si>
  <si>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</si>
  <si>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</si>
  <si>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</si>
  <si>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</si>
  <si>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</si>
  <si>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</si>
  <si>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</si>
  <si>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</si>
  <si>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</si>
  <si>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</si>
  <si>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</si>
  <si>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</si>
  <si>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</si>
  <si>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</si>
  <si>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</si>
  <si>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</si>
  <si>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</si>
  <si>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</si>
  <si>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</si>
  <si>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</si>
  <si>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</si>
  <si>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</si>
  <si>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</si>
  <si>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</si>
  <si>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</si>
  <si>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</si>
  <si>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</si>
  <si>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</si>
  <si>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</si>
  <si>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</si>
  <si>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</si>
  <si>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</si>
  <si>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</si>
  <si>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</si>
  <si>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</si>
  <si>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</si>
  <si>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</si>
  <si>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</si>
  <si>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</si>
  <si>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</si>
  <si>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</si>
  <si>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</si>
  <si>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</si>
  <si>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</si>
  <si>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</si>
  <si>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</si>
  <si>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</si>
  <si>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</si>
  <si>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</si>
  <si>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</si>
  <si>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</si>
  <si>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</si>
  <si>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</si>
  <si>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</si>
  <si>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</si>
  <si>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</si>
  <si>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</si>
  <si>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</si>
  <si>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</si>
  <si>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</si>
  <si>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</si>
  <si>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</si>
  <si>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</si>
  <si>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</si>
  <si>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</si>
  <si>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</si>
  <si>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</si>
  <si>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</si>
  <si>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</si>
  <si>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</si>
  <si>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</si>
  <si>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</si>
  <si>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</si>
  <si>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</si>
  <si>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</si>
  <si>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</si>
  <si>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</si>
  <si>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</si>
  <si>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</si>
  <si>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</si>
  <si>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</si>
  <si>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</si>
  <si>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</si>
  <si>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</si>
  <si>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</si>
  <si>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</si>
  <si>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</si>
  <si>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</si>
  <si>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</si>
  <si>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</si>
  <si>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</si>
  <si>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</si>
  <si>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</si>
  <si>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</si>
  <si>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</si>
  <si>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</si>
  <si>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</si>
  <si>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</si>
  <si>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</si>
  <si>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</si>
  <si>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</si>
  <si>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</si>
  <si>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</si>
  <si>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</si>
  <si>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</si>
  <si>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</si>
  <si>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</si>
  <si>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</si>
  <si>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</si>
  <si>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</si>
  <si>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</si>
  <si>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</si>
  <si>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</si>
  <si>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</si>
  <si>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</si>
  <si>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</si>
  <si>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</si>
  <si>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</si>
  <si>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</si>
  <si>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</si>
  <si>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</si>
  <si>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</si>
  <si>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</si>
  <si>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</si>
  <si>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</si>
  <si>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</si>
  <si>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</si>
  <si>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</si>
  <si>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</si>
  <si>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</si>
  <si>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</si>
  <si>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</si>
  <si>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</si>
  <si>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</si>
  <si>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</si>
  <si>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</si>
  <si>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</si>
  <si>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</si>
  <si>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</si>
  <si>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</si>
  <si>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</si>
  <si>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</si>
  <si>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</si>
  <si>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</si>
  <si>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</si>
  <si>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</si>
  <si>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</si>
  <si>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</si>
  <si>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</si>
  <si>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</si>
  <si>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</si>
  <si>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</si>
  <si>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</si>
  <si>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</si>
  <si>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</si>
  <si>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</si>
  <si>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</si>
  <si>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</si>
  <si>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</si>
  <si>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</si>
  <si>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</si>
  <si>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</si>
  <si>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</si>
  <si>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</si>
  <si>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</si>
  <si>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</si>
  <si>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</si>
  <si>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</si>
  <si>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</si>
  <si>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</si>
  <si>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</si>
  <si>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</si>
  <si>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</si>
  <si>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</si>
  <si>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</si>
  <si>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</si>
  <si>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</si>
  <si>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</si>
  <si>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</si>
  <si>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</si>
  <si>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</si>
  <si>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</si>
  <si>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</si>
  <si>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</si>
  <si>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</si>
  <si>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</si>
  <si>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</si>
  <si>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</si>
  <si>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</si>
  <si>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</si>
  <si>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</si>
  <si>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</si>
  <si>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</si>
  <si>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</si>
  <si>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</si>
  <si>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</si>
  <si>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</si>
  <si>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</si>
  <si>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</si>
  <si>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</si>
  <si>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</si>
  <si>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</si>
  <si>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</si>
  <si>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</si>
  <si>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</si>
  <si>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</si>
  <si>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</si>
  <si>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</si>
  <si>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</si>
  <si>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</si>
  <si>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</si>
  <si>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</si>
  <si>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</si>
  <si>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</si>
  <si>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</si>
  <si>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</si>
  <si>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</si>
  <si>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</si>
  <si>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</si>
  <si>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</si>
  <si>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</si>
  <si>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</si>
  <si>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</si>
  <si>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</si>
  <si>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</si>
  <si>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</si>
  <si>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</si>
  <si>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</si>
  <si>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</si>
  <si>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</si>
  <si>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</si>
  <si>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</si>
  <si>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</si>
  <si>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</si>
  <si>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</si>
  <si>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</si>
  <si>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</si>
  <si>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</si>
  <si>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</si>
  <si>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</si>
  <si>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</si>
  <si>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</si>
  <si>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</si>
  <si>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</si>
  <si>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</si>
  <si>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</si>
  <si>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</si>
  <si>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</si>
  <si>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</si>
  <si>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</si>
  <si>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</si>
  <si>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</si>
  <si>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</si>
  <si>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</si>
  <si>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</si>
  <si>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</si>
  <si>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</si>
  <si>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</si>
  <si>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</si>
  <si>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</si>
  <si>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</si>
  <si>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</si>
  <si>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</si>
  <si>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</si>
  <si>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</si>
  <si>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</si>
  <si>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</si>
  <si>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</si>
  <si>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</si>
  <si>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</si>
  <si>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</si>
  <si>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</si>
  <si>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</si>
  <si>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</si>
  <si>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</si>
  <si>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</si>
  <si>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</si>
  <si>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</si>
  <si>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</si>
  <si>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</si>
  <si>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</si>
  <si>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</si>
  <si>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</si>
  <si>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</si>
  <si>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</si>
  <si>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</si>
  <si>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</si>
  <si>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</si>
  <si>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</si>
  <si>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</si>
  <si>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</si>
  <si>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</si>
  <si>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</si>
  <si>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</si>
  <si>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</si>
  <si>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</si>
  <si>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</si>
  <si>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</si>
  <si>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</si>
  <si>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</si>
  <si>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</si>
  <si>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</si>
  <si>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</si>
  <si>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</si>
  <si>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</si>
  <si>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</si>
  <si>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</si>
  <si>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</si>
  <si>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</si>
  <si>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</si>
  <si>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</si>
  <si>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</si>
  <si>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</si>
  <si>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</si>
  <si>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</si>
  <si>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</si>
  <si>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</si>
  <si>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</si>
  <si>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</si>
  <si>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</si>
  <si>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</si>
  <si>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</si>
  <si>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</si>
  <si>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</si>
  <si>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</si>
  <si>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</si>
  <si>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</si>
  <si>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</si>
  <si>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</si>
  <si>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</si>
  <si>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</si>
  <si>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</si>
  <si>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</si>
  <si>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</si>
  <si>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</si>
  <si>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</si>
  <si>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</si>
  <si>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</si>
  <si>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</si>
  <si>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</si>
  <si>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</si>
  <si>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</si>
  <si>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</si>
  <si>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</si>
  <si>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</si>
  <si>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</si>
  <si>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</si>
  <si>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</si>
  <si>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</si>
  <si>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</si>
  <si>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</si>
  <si>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</si>
  <si>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</si>
  <si>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</si>
  <si>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</si>
  <si>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</si>
  <si>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</si>
  <si>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</si>
  <si>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</si>
  <si>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</si>
  <si>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</si>
  <si>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</si>
  <si>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</si>
  <si>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</si>
  <si>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</si>
  <si>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</si>
  <si>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</si>
  <si>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</si>
  <si>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</si>
  <si>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</si>
  <si>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</si>
  <si>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</si>
  <si>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</si>
  <si>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</si>
  <si>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</si>
  <si>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</si>
  <si>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</si>
  <si>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</si>
  <si>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</si>
  <si>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</si>
  <si>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</si>
  <si>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</si>
  <si>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</si>
  <si>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</si>
  <si>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</si>
  <si>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</si>
  <si>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</si>
  <si>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</si>
  <si>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</si>
  <si>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</si>
  <si>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</si>
  <si>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</si>
  <si>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</si>
  <si>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</si>
  <si>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</si>
  <si>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</si>
  <si>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</si>
  <si>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</si>
  <si>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</si>
  <si>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</si>
  <si>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</si>
  <si>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</si>
  <si>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</si>
  <si>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</si>
  <si>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</si>
  <si>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</si>
  <si>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</si>
  <si>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</si>
  <si>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</si>
  <si>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</si>
  <si>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</si>
  <si>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</si>
  <si>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</si>
  <si>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</si>
  <si>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</si>
  <si>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</si>
  <si>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</si>
  <si>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</si>
  <si>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</si>
  <si>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</si>
  <si>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</si>
  <si>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</si>
  <si>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</si>
  <si>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</si>
  <si>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</si>
  <si>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</si>
  <si>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</si>
  <si>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</si>
  <si>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</si>
  <si>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</si>
  <si>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</si>
  <si>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</si>
  <si>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</si>
  <si>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</si>
  <si>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</si>
  <si>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</si>
  <si>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</si>
  <si>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</si>
  <si>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</si>
  <si>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</si>
  <si>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</si>
  <si>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</si>
  <si>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</si>
  <si>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</si>
  <si>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</si>
  <si>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</si>
  <si>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</si>
  <si>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</si>
  <si>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</si>
  <si>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</si>
  <si>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</si>
  <si>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</si>
  <si>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</si>
  <si>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</si>
  <si>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</si>
  <si>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</si>
  <si>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</si>
  <si>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</si>
  <si>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</si>
  <si>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</si>
  <si>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</si>
  <si>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</si>
  <si>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</si>
  <si>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</si>
  <si>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</si>
  <si>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</si>
  <si>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</si>
  <si>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</si>
  <si>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</si>
  <si>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</si>
  <si>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</si>
  <si>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</si>
  <si>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</si>
  <si>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</si>
  <si>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</si>
  <si>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</si>
  <si>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</si>
  <si>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</si>
  <si>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</si>
  <si>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</si>
  <si>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</si>
  <si>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</si>
  <si>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</si>
  <si>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</si>
  <si>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</si>
  <si>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</si>
  <si>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</si>
  <si>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</si>
  <si>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</si>
  <si>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</si>
  <si>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</si>
  <si>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</si>
  <si>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</si>
  <si>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</si>
  <si>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</si>
  <si>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</si>
  <si>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</si>
  <si>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</si>
  <si>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</si>
  <si>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</si>
  <si>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</si>
  <si>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</si>
  <si>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</si>
  <si>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</si>
  <si>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</si>
  <si>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</si>
  <si>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</si>
  <si>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</si>
  <si>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</si>
  <si>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</si>
  <si>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</si>
  <si>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</si>
  <si>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</si>
  <si>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</si>
  <si>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</si>
  <si>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</si>
  <si>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</si>
  <si>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</si>
  <si>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</si>
  <si>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</si>
  <si>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</si>
  <si>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</si>
  <si>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</si>
  <si>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</si>
  <si>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</si>
  <si>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</si>
  <si>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</si>
  <si>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</si>
  <si>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</si>
  <si>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</si>
  <si>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</si>
  <si>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</si>
  <si>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</si>
  <si>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</si>
  <si>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</si>
  <si>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</si>
  <si>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</si>
  <si>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</si>
  <si>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</si>
  <si>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</si>
  <si>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</si>
  <si>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</si>
  <si>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</si>
  <si>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</si>
  <si>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</si>
  <si>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</si>
  <si>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</si>
  <si>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</si>
  <si>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</si>
  <si>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</si>
  <si>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</si>
  <si>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</si>
  <si>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</si>
  <si>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</si>
  <si>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</si>
  <si>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</si>
  <si>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</si>
  <si>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</si>
  <si>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</si>
  <si>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</si>
  <si>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</si>
  <si>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</si>
  <si>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</si>
  <si>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</si>
  <si>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</si>
  <si>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</si>
  <si>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</si>
  <si>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</si>
  <si>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</si>
  <si>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</si>
  <si>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</si>
  <si>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</si>
  <si>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</si>
  <si>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</si>
  <si>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</si>
  <si>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</si>
  <si>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</si>
  <si>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</si>
  <si>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</si>
  <si>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</si>
  <si>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</si>
  <si>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</si>
  <si>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</si>
  <si>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</si>
  <si>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</si>
  <si>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</si>
  <si>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</si>
  <si>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</si>
  <si>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</si>
  <si>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</si>
  <si>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</si>
  <si>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</si>
  <si>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</si>
  <si>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</si>
  <si>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</si>
  <si>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</si>
  <si>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</si>
  <si>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</si>
  <si>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</si>
  <si>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</si>
  <si>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</si>
  <si>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</si>
  <si>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</si>
  <si>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</si>
  <si>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</si>
  <si>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</si>
  <si>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</si>
  <si>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</si>
  <si>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</si>
  <si>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</si>
  <si>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</si>
  <si>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</si>
  <si>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</si>
  <si>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</si>
  <si>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</si>
  <si>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</si>
  <si>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</si>
  <si>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</si>
  <si>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</si>
  <si>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</si>
  <si>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</si>
  <si>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</si>
  <si>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</si>
  <si>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</si>
  <si>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</si>
  <si>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</si>
  <si>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</si>
  <si>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</si>
  <si>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</si>
  <si>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</si>
  <si>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</si>
  <si>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</si>
  <si>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</si>
  <si>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</si>
  <si>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</si>
  <si>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</si>
  <si>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</si>
  <si>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</si>
  <si>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</si>
  <si>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</si>
  <si>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</si>
  <si>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</si>
  <si>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</si>
  <si>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</si>
  <si>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</si>
  <si>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</si>
  <si>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</si>
  <si>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</si>
  <si>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</si>
  <si>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</si>
  <si>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</si>
  <si>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</si>
  <si>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</si>
  <si>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</si>
  <si>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</si>
  <si>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</si>
  <si>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</si>
  <si>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</si>
  <si>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</si>
  <si>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</si>
  <si>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</si>
  <si>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</si>
  <si>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</si>
  <si>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</si>
  <si>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</si>
  <si>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</si>
  <si>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</si>
  <si>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</si>
  <si>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</si>
  <si>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</si>
  <si>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</si>
  <si>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</si>
  <si>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</si>
  <si>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</si>
  <si>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</si>
  <si>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</si>
  <si>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</si>
  <si>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</si>
  <si>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</si>
  <si>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</si>
  <si>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</si>
  <si>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</si>
  <si>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</si>
  <si>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</si>
  <si>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</si>
  <si>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</si>
  <si>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</si>
  <si>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</si>
  <si>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</si>
  <si>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</si>
  <si>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</si>
  <si>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</si>
  <si>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</si>
  <si>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</si>
  <si>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</si>
  <si>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</si>
  <si>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</si>
  <si>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</si>
  <si>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</si>
  <si>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</si>
  <si>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</si>
  <si>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</si>
  <si>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</si>
  <si>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</si>
  <si>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</si>
  <si>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</si>
  <si>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</si>
  <si>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</si>
  <si>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</si>
  <si>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</si>
  <si>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</si>
  <si>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</si>
  <si>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</si>
  <si>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</si>
  <si>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</si>
  <si>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</si>
  <si>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</si>
  <si>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</si>
  <si>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</si>
  <si>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</si>
  <si>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</si>
  <si>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</si>
  <si>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</si>
  <si>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</si>
  <si>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</si>
  <si>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</si>
  <si>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</si>
  <si>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</si>
  <si>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</si>
  <si>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</si>
  <si>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</si>
  <si>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</si>
  <si>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</si>
  <si>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</si>
  <si>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</si>
  <si>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</si>
  <si>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</si>
  <si>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</si>
  <si>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</si>
  <si>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</si>
  <si>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</si>
  <si>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</si>
  <si>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</si>
  <si>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</si>
  <si>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</si>
  <si>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</si>
  <si>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</si>
  <si>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</si>
  <si>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</si>
  <si>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</si>
  <si>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</si>
  <si>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</si>
  <si>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</si>
  <si>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</si>
  <si>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</si>
  <si>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</si>
  <si>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</si>
  <si>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</si>
  <si>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</si>
  <si>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</si>
  <si>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</si>
  <si>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</si>
  <si>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</si>
  <si>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</si>
  <si>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</si>
  <si>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</si>
  <si>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</si>
  <si>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</si>
  <si>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</si>
  <si>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</si>
  <si>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</si>
  <si>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</si>
  <si>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</si>
  <si>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</si>
  <si>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</si>
  <si>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</si>
  <si>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</si>
  <si>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</si>
  <si>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</si>
  <si>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</si>
  <si>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</si>
  <si>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</si>
  <si>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</si>
  <si>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</si>
  <si>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</si>
  <si>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</si>
  <si>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</si>
  <si>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</si>
  <si>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</si>
  <si>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</si>
  <si>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</si>
  <si>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</si>
  <si>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</si>
  <si>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</si>
  <si>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</si>
  <si>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</si>
  <si>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</si>
  <si>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</si>
  <si>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</si>
  <si>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</si>
  <si>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</si>
  <si>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</si>
  <si>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</si>
  <si>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</si>
  <si>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</si>
  <si>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</si>
  <si>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</si>
  <si>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</si>
  <si>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</si>
  <si>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</si>
  <si>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</si>
  <si>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</si>
  <si>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</si>
  <si>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</si>
  <si>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</si>
  <si>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</si>
  <si>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</si>
  <si>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</si>
  <si>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</si>
  <si>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</si>
  <si>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</si>
  <si>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</si>
  <si>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</si>
  <si>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</si>
  <si>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</si>
  <si>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</si>
  <si>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</si>
  <si>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</si>
  <si>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</si>
  <si>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</si>
  <si>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</si>
  <si>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</si>
  <si>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</si>
  <si>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</si>
  <si>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</si>
  <si>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</si>
  <si>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</si>
  <si>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</si>
  <si>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</si>
  <si>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</si>
  <si>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</si>
  <si>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</si>
  <si>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</si>
  <si>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</si>
  <si>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</si>
  <si>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</si>
  <si>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</si>
  <si>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</si>
  <si>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</si>
  <si>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</si>
  <si>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</si>
  <si>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</si>
  <si>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</si>
  <si>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</si>
  <si>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</si>
  <si>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</si>
  <si>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</si>
  <si>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</si>
  <si>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</si>
  <si>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</si>
  <si>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</si>
  <si>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</si>
  <si>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</si>
  <si>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</si>
  <si>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</si>
  <si>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</si>
  <si>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</si>
  <si>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</si>
  <si>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</si>
  <si>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</si>
  <si>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</si>
  <si>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</si>
  <si>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</si>
  <si>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</si>
  <si>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</si>
  <si>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</si>
  <si>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</si>
  <si>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</si>
  <si>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</si>
  <si>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</si>
  <si>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</si>
  <si>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</si>
  <si>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</si>
  <si>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</si>
  <si>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</si>
  <si>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</si>
  <si>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</si>
  <si>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</si>
  <si>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</si>
  <si>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</si>
  <si>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</si>
  <si>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</si>
  <si>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</si>
  <si>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</si>
  <si>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</si>
  <si>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</si>
  <si>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</si>
  <si>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</si>
  <si>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</si>
  <si>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</si>
  <si>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</si>
  <si>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</si>
  <si>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</si>
  <si>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</si>
  <si>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</si>
  <si>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</si>
  <si>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</si>
  <si>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</si>
  <si>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</si>
  <si>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</si>
  <si>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</si>
  <si>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</si>
  <si>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</si>
  <si>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</si>
  <si>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</si>
  <si>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</si>
  <si>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</si>
  <si>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</si>
  <si>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</si>
  <si>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</si>
  <si>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</si>
  <si>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</si>
  <si>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</si>
  <si>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</si>
  <si>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</si>
  <si>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</si>
  <si>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</si>
  <si>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</si>
  <si>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</si>
  <si>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</si>
  <si>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</si>
  <si>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</si>
  <si>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</si>
  <si>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</si>
  <si>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</si>
  <si>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</si>
  <si>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</si>
  <si>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</si>
  <si>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</si>
  <si>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</si>
  <si>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</si>
  <si>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</si>
  <si>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</si>
  <si>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</si>
  <si>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</si>
  <si>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</si>
  <si>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</si>
  <si>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</si>
  <si>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</si>
  <si>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</si>
  <si>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</si>
  <si>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</si>
  <si>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</si>
  <si>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</si>
  <si>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</si>
  <si>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</si>
  <si>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</si>
  <si>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</si>
  <si>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</si>
  <si>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</si>
  <si>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</si>
  <si>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</si>
  <si>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</si>
  <si>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</si>
  <si>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</si>
  <si>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</si>
  <si>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</si>
  <si>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</si>
  <si>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</si>
  <si>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</si>
  <si>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</si>
  <si>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</si>
  <si>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</si>
  <si>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</si>
  <si>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</si>
  <si>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</si>
  <si>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</si>
  <si>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</si>
  <si>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</si>
  <si>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</si>
  <si>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</si>
  <si>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</si>
  <si>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</si>
  <si>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</si>
  <si>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</si>
  <si>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</si>
  <si>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</si>
  <si>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</si>
  <si>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</si>
  <si>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</si>
  <si>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</si>
  <si>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</si>
  <si>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</si>
  <si>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</si>
  <si>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</si>
  <si>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</si>
  <si>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</si>
  <si>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</si>
  <si>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</si>
  <si>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</si>
  <si>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</si>
  <si>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</si>
  <si>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</si>
  <si>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</si>
  <si>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</si>
  <si>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</si>
  <si>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</si>
  <si>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</si>
  <si>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</si>
  <si>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</si>
  <si>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</si>
  <si>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</si>
  <si>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</si>
  <si>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</si>
  <si>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</si>
  <si>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</si>
  <si>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</si>
  <si>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</si>
  <si>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</si>
  <si>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</si>
  <si>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</si>
  <si>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</si>
  <si>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</si>
  <si>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</si>
  <si>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</si>
  <si>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</si>
  <si>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</si>
  <si>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</si>
  <si>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</si>
  <si>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</si>
  <si>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</si>
  <si>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</si>
  <si>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</si>
  <si>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</si>
  <si>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</si>
  <si>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</si>
  <si>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</si>
  <si>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</si>
  <si>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</si>
  <si>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</si>
  <si>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</si>
  <si>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</si>
  <si>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</si>
  <si>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</si>
  <si>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</si>
  <si>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</si>
  <si>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</si>
  <si>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</si>
  <si>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</si>
  <si>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</si>
  <si>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</si>
  <si>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</si>
  <si>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</si>
  <si>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</si>
  <si>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</si>
  <si>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</si>
  <si>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</si>
  <si>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</si>
  <si>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</si>
  <si>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</si>
  <si>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</si>
  <si>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</si>
  <si>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</si>
  <si>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</si>
  <si>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</si>
  <si>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</si>
  <si>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</si>
  <si>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</si>
  <si>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</si>
  <si>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</si>
  <si>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</si>
  <si>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</si>
  <si>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</si>
  <si>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</si>
  <si>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</si>
  <si>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</si>
  <si>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</si>
  <si>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</si>
  <si>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</si>
  <si>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</si>
  <si>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</si>
  <si>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</si>
  <si>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</si>
  <si>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</si>
  <si>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</si>
  <si>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</si>
  <si>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</si>
  <si>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</si>
  <si>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</si>
  <si>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</si>
  <si>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</si>
  <si>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</si>
  <si>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</si>
  <si>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</si>
  <si>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</si>
  <si>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</si>
  <si>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</si>
  <si>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</si>
  <si>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</si>
  <si>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</si>
  <si>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</si>
  <si>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</si>
  <si>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</si>
  <si>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</si>
  <si>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</si>
  <si>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</si>
  <si>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</si>
  <si>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</si>
  <si>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</si>
  <si>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</si>
  <si>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</si>
  <si>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</si>
  <si>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</si>
  <si>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</si>
  <si>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</si>
  <si>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</si>
  <si>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</si>
  <si>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</si>
  <si>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</si>
  <si>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</si>
  <si>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</si>
  <si>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</si>
  <si>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</si>
  <si>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</si>
  <si>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</si>
  <si>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</si>
  <si>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</si>
  <si>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</si>
  <si>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</si>
  <si>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</si>
  <si>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</si>
  <si>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</si>
  <si>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</si>
  <si>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</si>
  <si>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</si>
  <si>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</si>
  <si>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</si>
  <si>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</si>
  <si>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</si>
  <si>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</si>
  <si>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</si>
  <si>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</si>
  <si>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</si>
  <si>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</si>
  <si>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</si>
  <si>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</si>
  <si>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</si>
  <si>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</si>
  <si>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</si>
  <si>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</si>
  <si>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</si>
  <si>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</si>
  <si>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</si>
  <si>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</si>
  <si>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</si>
  <si>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</si>
  <si>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</si>
  <si>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</si>
  <si>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</si>
  <si>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</si>
  <si>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</si>
  <si>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</si>
  <si>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</si>
  <si>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</si>
  <si>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</si>
  <si>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</si>
  <si>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</si>
  <si>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</si>
  <si>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</si>
  <si>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</si>
  <si>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</si>
  <si>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</si>
  <si>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</si>
  <si>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</si>
  <si>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</si>
  <si>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</si>
  <si>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</si>
  <si>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</si>
  <si>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</si>
  <si>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</si>
  <si>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</si>
  <si>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</si>
  <si>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</si>
  <si>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</si>
  <si>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</si>
  <si>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</si>
  <si>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</si>
  <si>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</si>
  <si>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</si>
  <si>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</si>
  <si>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</si>
  <si>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</si>
  <si>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</si>
  <si>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</si>
  <si>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</si>
  <si>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</si>
  <si>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</si>
  <si>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</si>
  <si>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</si>
  <si>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</si>
  <si>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</si>
  <si>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</si>
  <si>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</si>
  <si>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</si>
  <si>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</si>
  <si>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</si>
  <si>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</si>
  <si>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</si>
  <si>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</si>
  <si>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</si>
  <si>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</si>
  <si>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</si>
  <si>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</si>
  <si>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</si>
  <si>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</si>
  <si>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</si>
  <si>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</si>
  <si>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</si>
  <si>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</si>
  <si>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</si>
  <si>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</si>
  <si>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</si>
  <si>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</si>
  <si>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</si>
  <si>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</si>
  <si>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</si>
  <si>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</si>
  <si>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</si>
  <si>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</si>
  <si>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</si>
  <si>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</si>
  <si>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</si>
  <si>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</si>
  <si>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</si>
  <si>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</si>
  <si>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</si>
  <si>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</si>
  <si>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</si>
  <si>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</si>
  <si>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</si>
  <si>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</si>
  <si>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</si>
  <si>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</si>
  <si>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</si>
  <si>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</si>
  <si>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</si>
  <si>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</si>
  <si>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</si>
  <si>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</si>
  <si>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</si>
  <si>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</si>
  <si>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</si>
  <si>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</si>
  <si>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</si>
  <si>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</si>
  <si>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</si>
  <si>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</si>
  <si>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</si>
  <si>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</si>
  <si>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</si>
  <si>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</si>
  <si>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</si>
  <si>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</si>
  <si>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</si>
  <si>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</si>
  <si>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</si>
  <si>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</si>
  <si>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</si>
  <si>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</si>
  <si>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</si>
  <si>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</si>
  <si>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</si>
  <si>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</si>
  <si>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</si>
  <si>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</si>
  <si>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</si>
  <si>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</si>
  <si>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</si>
  <si>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</si>
  <si>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</si>
  <si>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</si>
  <si>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</si>
  <si>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</si>
  <si>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</si>
  <si>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</si>
  <si>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</si>
  <si>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</si>
  <si>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</si>
  <si>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</si>
  <si>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</si>
  <si>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</si>
  <si>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</si>
  <si>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</si>
  <si>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</si>
  <si>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</si>
  <si>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</si>
  <si>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</si>
  <si>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</si>
  <si>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</si>
  <si>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</si>
  <si>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</si>
  <si>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</si>
  <si>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</si>
  <si>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</si>
  <si>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</si>
  <si>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</si>
  <si>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</si>
  <si>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</si>
  <si>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</si>
  <si>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</si>
  <si>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</si>
  <si>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</si>
  <si>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</si>
  <si>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</si>
  <si>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</si>
  <si>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</si>
  <si>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</si>
  <si>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</si>
  <si>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</si>
  <si>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</si>
  <si>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</si>
  <si>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</si>
  <si>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</si>
  <si>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</si>
  <si>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</si>
  <si>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</si>
  <si>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</si>
  <si>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</si>
  <si>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</si>
  <si>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</si>
  <si>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</si>
  <si>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</si>
  <si>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</si>
  <si>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</si>
  <si>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</si>
  <si>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</si>
  <si>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</si>
  <si>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</si>
  <si>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</si>
  <si>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</si>
  <si>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</si>
  <si>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</si>
  <si>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</si>
  <si>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</si>
  <si>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</si>
  <si>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</si>
  <si>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</si>
  <si>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</si>
  <si>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</si>
  <si>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</si>
  <si>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</si>
  <si>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</si>
  <si>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</si>
  <si>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</si>
  <si>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</si>
  <si>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</si>
  <si>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</si>
  <si>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</si>
  <si>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</si>
  <si>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</si>
  <si>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</si>
  <si>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</si>
  <si>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</si>
  <si>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</si>
  <si>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</si>
  <si>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</si>
  <si>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</si>
  <si>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</si>
  <si>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</si>
  <si>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</si>
  <si>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</si>
  <si>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</si>
  <si>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</si>
  <si>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</si>
  <si>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</si>
  <si>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</si>
  <si>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</si>
  <si>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</si>
  <si>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</si>
  <si>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</si>
  <si>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</si>
  <si>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</si>
  <si>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</si>
  <si>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</si>
  <si>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</si>
  <si>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</si>
  <si>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</si>
  <si>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</si>
  <si>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</si>
  <si>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</si>
  <si>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</si>
  <si>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</si>
  <si>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</si>
  <si>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</si>
  <si>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</si>
  <si>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</si>
  <si>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</si>
  <si>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</si>
  <si>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</si>
  <si>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</si>
  <si>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</si>
  <si>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</si>
  <si>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</si>
  <si>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</si>
  <si>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</si>
  <si>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</si>
  <si>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</si>
  <si>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</si>
  <si>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</si>
  <si>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</si>
  <si>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</si>
  <si>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</si>
  <si>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</si>
  <si>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</si>
  <si>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</si>
  <si>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</si>
  <si>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</si>
  <si>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</si>
  <si>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</si>
  <si>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</si>
  <si>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</si>
  <si>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</si>
  <si>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</si>
  <si>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</si>
  <si>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</si>
  <si>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</si>
  <si>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</si>
  <si>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</si>
  <si>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</si>
  <si>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</si>
  <si>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</si>
  <si>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</si>
  <si>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</si>
  <si>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</si>
  <si>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</si>
  <si>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</si>
  <si>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</si>
  <si>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</si>
  <si>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</si>
  <si>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</si>
  <si>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</si>
  <si>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</si>
  <si>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</si>
  <si>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</si>
  <si>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</si>
  <si>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</si>
  <si>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</si>
  <si>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</si>
  <si>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</si>
  <si>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</si>
  <si>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</si>
  <si>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</si>
  <si>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</si>
  <si>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</si>
  <si>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</si>
  <si>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</si>
  <si>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</si>
  <si>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</si>
  <si>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</si>
  <si>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</si>
  <si>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</si>
  <si>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</si>
  <si>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</si>
  <si>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</si>
  <si>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</si>
  <si>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</si>
  <si>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</si>
  <si>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</si>
  <si>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</si>
  <si>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</si>
  <si>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</si>
  <si>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</si>
  <si>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</si>
  <si>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</si>
  <si>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</si>
  <si>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</si>
  <si>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</si>
  <si>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</si>
  <si>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</si>
  <si>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</si>
  <si>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</si>
  <si>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</si>
  <si>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</si>
  <si>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</si>
  <si>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</si>
  <si>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</si>
  <si>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</si>
  <si>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</si>
  <si>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</si>
  <si>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</si>
  <si>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</si>
  <si>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</si>
  <si>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</si>
  <si>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</si>
  <si>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</si>
  <si>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</si>
  <si>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</si>
  <si>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</si>
  <si>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</si>
  <si>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</si>
  <si>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</si>
  <si>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</si>
  <si>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</si>
  <si>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</si>
  <si>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</si>
  <si>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</si>
  <si>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</si>
  <si>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</si>
  <si>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</si>
  <si>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</si>
  <si>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</si>
  <si>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</si>
  <si>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</si>
  <si>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</si>
  <si>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</si>
  <si>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</si>
  <si>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</si>
  <si>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</si>
  <si>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</si>
  <si>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</si>
  <si>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</si>
  <si>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</si>
  <si>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</si>
  <si>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</si>
  <si>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</si>
  <si>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</si>
  <si>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</si>
  <si>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</si>
  <si>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</si>
  <si>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</si>
  <si>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</si>
  <si>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</si>
  <si>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</si>
  <si>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</si>
  <si>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</si>
  <si>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</si>
  <si>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</si>
  <si>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</si>
  <si>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</si>
  <si>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</si>
  <si>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</si>
  <si>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</si>
  <si>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</si>
  <si>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</si>
  <si>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</si>
  <si>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</si>
  <si>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</si>
  <si>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</si>
  <si>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</si>
  <si>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</si>
  <si>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</si>
  <si>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</si>
  <si>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</si>
  <si>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</si>
  <si>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</si>
  <si>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</si>
  <si>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</si>
  <si>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</si>
  <si>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</si>
  <si>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</si>
  <si>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</si>
  <si>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</si>
  <si>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</si>
  <si>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</si>
  <si>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</si>
  <si>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</si>
  <si>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</si>
  <si>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</si>
  <si>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</si>
  <si>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</si>
  <si>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</si>
  <si>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</si>
  <si>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</si>
  <si>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</si>
  <si>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</si>
  <si>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</si>
  <si>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</si>
  <si>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</si>
  <si>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</si>
  <si>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</si>
  <si>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</si>
  <si>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</si>
  <si>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</si>
  <si>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</si>
  <si>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</si>
  <si>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</si>
  <si>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</si>
  <si>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</si>
  <si>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</si>
  <si>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</si>
  <si>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</si>
  <si>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</si>
  <si>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</si>
  <si>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</si>
  <si>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</si>
  <si>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</si>
  <si>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</si>
  <si>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</si>
  <si>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</si>
  <si>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</si>
  <si>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</si>
  <si>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</si>
  <si>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</si>
  <si>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</si>
  <si>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</si>
  <si>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</si>
  <si>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</si>
  <si>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</si>
  <si>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</si>
  <si>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</si>
  <si>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</si>
  <si>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</si>
  <si>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</si>
  <si>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</si>
  <si>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</si>
  <si>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</si>
  <si>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</si>
  <si>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</si>
  <si>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</si>
  <si>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</si>
  <si>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</si>
  <si>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</si>
  <si>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</si>
  <si>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</si>
  <si>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</si>
  <si>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</si>
  <si>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</si>
  <si>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</si>
  <si>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</si>
  <si>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</si>
  <si>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</si>
  <si>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</si>
  <si>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</si>
  <si>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</si>
  <si>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</si>
  <si>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</si>
  <si>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</si>
  <si>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</si>
  <si>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</si>
  <si>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</si>
  <si>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</si>
  <si>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</si>
  <si>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</si>
  <si>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</si>
  <si>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</si>
  <si>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</si>
  <si>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</si>
  <si>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</si>
  <si>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</si>
  <si>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</si>
  <si>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</si>
  <si>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</si>
  <si>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</si>
  <si>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</si>
  <si>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</si>
  <si>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</si>
  <si>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</si>
  <si>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</si>
  <si>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</si>
  <si>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</si>
  <si>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</si>
  <si>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</si>
  <si>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</si>
  <si>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</si>
  <si>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</si>
  <si>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</si>
  <si>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</si>
  <si>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</si>
  <si>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</si>
  <si>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</si>
  <si>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</si>
  <si>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</si>
  <si>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</si>
  <si>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</si>
  <si>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</si>
  <si>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</si>
  <si>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</si>
  <si>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</si>
  <si>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</si>
  <si>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</si>
  <si>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</si>
  <si>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</si>
  <si>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</si>
  <si>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</si>
  <si>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</si>
  <si>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</si>
  <si>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</si>
  <si>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</si>
  <si>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</si>
  <si>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</si>
  <si>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</si>
  <si>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</si>
  <si>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</si>
  <si>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</si>
  <si>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</si>
  <si>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</si>
  <si>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</si>
  <si>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</si>
  <si>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</si>
  <si>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</si>
  <si>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</si>
  <si>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</si>
  <si>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</si>
  <si>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</si>
  <si>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</si>
  <si>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</si>
  <si>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</si>
  <si>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</si>
  <si>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</si>
  <si>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</si>
  <si>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</si>
  <si>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</si>
  <si>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</si>
  <si>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</si>
  <si>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</si>
  <si>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</si>
  <si>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</si>
  <si>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</si>
  <si>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</si>
  <si>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</si>
  <si>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</si>
  <si>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</si>
  <si>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</si>
  <si>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</si>
  <si>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</si>
  <si>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</si>
  <si>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</si>
  <si>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</si>
  <si>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</si>
  <si>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</si>
  <si>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</si>
  <si>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</si>
  <si>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</si>
  <si>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</si>
  <si>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</si>
  <si>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</si>
  <si>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</si>
  <si>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</si>
  <si>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</si>
  <si>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</si>
  <si>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</si>
  <si>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</si>
  <si>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</si>
  <si>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</si>
  <si>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</si>
  <si>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</si>
  <si>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</si>
  <si>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</si>
  <si>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</si>
  <si>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</si>
  <si>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</si>
  <si>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</si>
  <si>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</si>
  <si>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</si>
  <si>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</si>
  <si>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</si>
  <si>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</si>
  <si>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</si>
  <si>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</si>
  <si>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</si>
  <si>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</si>
  <si>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</si>
  <si>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</si>
  <si>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</si>
  <si>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</si>
  <si>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</si>
  <si>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</si>
  <si>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</si>
  <si>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</si>
  <si>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</si>
  <si>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</si>
  <si>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</si>
  <si>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</si>
  <si>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</si>
  <si>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</si>
  <si>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</si>
  <si>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</si>
  <si>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</si>
  <si>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</si>
  <si>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</si>
  <si>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</si>
  <si>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</si>
  <si>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</si>
  <si>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</si>
  <si>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</si>
  <si>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</si>
  <si>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</si>
  <si>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</si>
  <si>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</si>
  <si>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</si>
  <si>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</si>
  <si>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</si>
  <si>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</si>
  <si>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</si>
  <si>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</si>
  <si>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</si>
  <si>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</si>
  <si>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</si>
  <si>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</si>
  <si>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</si>
  <si>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</si>
  <si>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</si>
  <si>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</si>
  <si>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</si>
  <si>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</si>
  <si>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</si>
  <si>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</si>
  <si>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</si>
  <si>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</si>
  <si>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</si>
  <si>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</si>
  <si>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</si>
  <si>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</si>
  <si>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</si>
  <si>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</si>
  <si>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</si>
  <si>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</si>
  <si>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</si>
  <si>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</si>
  <si>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</si>
  <si>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</si>
  <si>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</si>
  <si>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</si>
  <si>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</si>
  <si>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</si>
  <si>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</si>
  <si>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</si>
  <si>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</si>
  <si>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</si>
  <si>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</si>
  <si>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</si>
  <si>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</si>
  <si>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</si>
  <si>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</si>
  <si>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</si>
  <si>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</si>
  <si>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</si>
  <si>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</si>
  <si>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</si>
  <si>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</si>
  <si>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</si>
  <si>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</si>
  <si>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</si>
  <si>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</si>
  <si>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</si>
  <si>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</si>
  <si>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</si>
  <si>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</si>
  <si>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</si>
  <si>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</si>
  <si>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</si>
  <si>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</si>
  <si>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</si>
  <si>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</si>
  <si>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</si>
  <si>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</si>
  <si>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</si>
  <si>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</si>
  <si>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</si>
  <si>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</si>
  <si>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</si>
  <si>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</si>
  <si>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</si>
  <si>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</si>
  <si>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</si>
  <si>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</si>
  <si>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</si>
  <si>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</si>
  <si>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</si>
  <si>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</si>
  <si>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</si>
  <si>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</si>
  <si>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</si>
  <si>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</si>
  <si>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</si>
  <si>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</si>
  <si>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</si>
  <si>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</si>
  <si>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</si>
  <si>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</si>
  <si>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</si>
  <si>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</si>
  <si>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</si>
  <si>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</si>
  <si>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</si>
  <si>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</si>
  <si>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</si>
  <si>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</si>
  <si>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</si>
  <si>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</si>
  <si>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</si>
  <si>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</si>
  <si>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</si>
  <si>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</si>
  <si>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</si>
  <si>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</si>
  <si>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</si>
  <si>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</si>
  <si>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</si>
  <si>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</si>
  <si>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</si>
  <si>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</si>
  <si>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</si>
  <si>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</si>
  <si>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</si>
  <si>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</si>
  <si>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</si>
  <si>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</si>
  <si>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</si>
  <si>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</si>
  <si>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</si>
  <si>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</si>
  <si>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</si>
  <si>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</si>
  <si>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</si>
  <si>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</si>
  <si>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</si>
  <si>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</si>
  <si>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</si>
  <si>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</si>
  <si>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</si>
  <si>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</si>
  <si>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</si>
  <si>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</si>
  <si>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</si>
  <si>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</si>
  <si>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</si>
  <si>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</si>
  <si>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</si>
  <si>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</si>
  <si>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</si>
  <si>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</si>
  <si>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</si>
  <si>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</si>
  <si>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</si>
  <si>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</si>
  <si>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</si>
  <si>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</si>
  <si>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</si>
  <si>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</si>
  <si>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</si>
  <si>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</si>
  <si>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</si>
  <si>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</si>
  <si>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</si>
  <si>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</si>
  <si>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</si>
  <si>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</si>
  <si>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</si>
  <si>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</si>
  <si>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</si>
  <si>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</si>
  <si>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</si>
  <si>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</si>
  <si>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</si>
  <si>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</si>
  <si>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</si>
  <si>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</si>
  <si>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</si>
  <si>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</si>
  <si>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</si>
  <si>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</si>
  <si>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</si>
  <si>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</si>
  <si>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</si>
  <si>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</si>
  <si>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</si>
  <si>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</si>
  <si>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</si>
  <si>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</si>
  <si>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</si>
  <si>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</si>
  <si>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</si>
  <si>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</si>
  <si>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</si>
  <si>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</si>
  <si>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</si>
  <si>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</si>
  <si>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</si>
  <si>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</si>
  <si>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</si>
  <si>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</si>
  <si>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</si>
  <si>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</si>
  <si>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</si>
  <si>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</si>
  <si>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</si>
  <si>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</si>
  <si>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</si>
  <si>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</si>
  <si>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</si>
  <si>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</si>
  <si>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</si>
  <si>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</si>
  <si>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</si>
  <si>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</si>
  <si>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</si>
  <si>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</si>
  <si>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</si>
  <si>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</si>
  <si>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</si>
  <si>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</si>
  <si>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</si>
  <si>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</si>
  <si>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</si>
  <si>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</si>
  <si>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</si>
  <si>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</si>
  <si>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</si>
  <si>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</si>
  <si>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</si>
  <si>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</si>
  <si>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</si>
  <si>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</si>
  <si>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</si>
  <si>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</si>
  <si>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</si>
  <si>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</si>
  <si>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</si>
  <si>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</si>
  <si>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</si>
  <si>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</si>
  <si>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</si>
  <si>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</si>
  <si>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</si>
  <si>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</si>
  <si>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</si>
  <si>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</si>
  <si>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</si>
  <si>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</si>
  <si>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</si>
  <si>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</si>
  <si>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</si>
  <si>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</si>
  <si>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</si>
  <si>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</si>
  <si>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</si>
  <si>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</si>
  <si>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</si>
  <si>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</si>
  <si>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</si>
  <si>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</si>
  <si>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</si>
  <si>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</si>
  <si>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</si>
  <si>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</si>
  <si>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</si>
  <si>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</si>
  <si>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</si>
  <si>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</si>
  <si>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</si>
  <si>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</si>
  <si>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</si>
  <si>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</si>
  <si>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</si>
  <si>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</si>
  <si>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</si>
  <si>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</si>
  <si>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</si>
  <si>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</si>
  <si>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</si>
  <si>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</si>
  <si>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</si>
  <si>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</si>
  <si>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</si>
  <si>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</si>
  <si>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</si>
  <si>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</si>
  <si>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</si>
  <si>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</si>
  <si>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</si>
  <si>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</si>
  <si>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</si>
  <si>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</si>
  <si>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</si>
  <si>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</si>
  <si>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</si>
  <si>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</si>
  <si>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</si>
  <si>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</si>
  <si>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</si>
  <si>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</si>
  <si>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</si>
  <si>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</si>
  <si>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</si>
  <si>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</si>
  <si>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</si>
  <si>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</si>
  <si>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</si>
  <si>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</si>
  <si>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</si>
  <si>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</si>
  <si>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</si>
  <si>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</si>
  <si>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</si>
  <si>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</si>
  <si>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</si>
  <si>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</si>
  <si>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</si>
  <si>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</si>
  <si>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</si>
  <si>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</si>
  <si>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</si>
  <si>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</si>
  <si>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</si>
  <si>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</si>
  <si>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</si>
  <si>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</si>
  <si>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</si>
  <si>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</si>
  <si>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</si>
  <si>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</si>
  <si>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</si>
  <si>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</si>
  <si>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</si>
  <si>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</si>
  <si>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</si>
  <si>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</si>
  <si>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</si>
  <si>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</si>
  <si>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</si>
  <si>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</si>
  <si>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</si>
  <si>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</si>
  <si>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</si>
  <si>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</si>
  <si>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</si>
  <si>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</si>
  <si>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</si>
  <si>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</si>
  <si>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</si>
  <si>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</si>
  <si>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</si>
  <si>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</si>
  <si>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</si>
  <si>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</si>
  <si>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</si>
  <si>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</si>
  <si>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</si>
  <si>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</si>
  <si>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</si>
  <si>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</si>
  <si>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</si>
  <si>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</si>
  <si>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</si>
  <si>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</si>
  <si>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</si>
  <si>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</si>
  <si>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</si>
  <si>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</si>
  <si>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</si>
  <si>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</si>
  <si>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</si>
  <si>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</si>
  <si>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</si>
  <si>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</si>
  <si>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</si>
  <si>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</si>
  <si>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</si>
  <si>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</si>
  <si>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</si>
  <si>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</si>
  <si>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</si>
  <si>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</si>
  <si>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</si>
  <si>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</si>
  <si>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</si>
  <si>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</si>
  <si>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</si>
  <si>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</si>
  <si>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</si>
  <si>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</si>
  <si>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</si>
  <si>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</si>
  <si>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</si>
  <si>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</si>
  <si>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</si>
  <si>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</si>
  <si>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</si>
  <si>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</si>
  <si>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</si>
  <si>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</si>
  <si>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</si>
  <si>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</si>
  <si>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</si>
  <si>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</si>
  <si>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</si>
  <si>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</si>
  <si>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</si>
  <si>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</si>
  <si>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</si>
  <si>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</si>
  <si>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</si>
  <si>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</si>
  <si>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</si>
  <si>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</si>
  <si>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</si>
  <si>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</si>
  <si>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</si>
  <si>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</si>
  <si>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</si>
  <si>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</si>
  <si>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</si>
  <si>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</si>
  <si>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</si>
  <si>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</si>
  <si>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</si>
  <si>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</si>
  <si>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</si>
  <si>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</si>
  <si>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</si>
  <si>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</si>
  <si>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</si>
  <si>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</si>
  <si>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</si>
  <si>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</si>
  <si>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</si>
  <si>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</si>
  <si>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</si>
  <si>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</si>
  <si>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</si>
  <si>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</si>
  <si>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</si>
  <si>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</si>
  <si>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</si>
  <si>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</si>
  <si>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</si>
  <si>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</si>
  <si>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</si>
  <si>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</si>
  <si>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</si>
  <si>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</si>
  <si>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</si>
  <si>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</si>
  <si>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</si>
  <si>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</si>
  <si>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</si>
  <si>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</si>
  <si>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</si>
  <si>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</si>
  <si>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</si>
  <si>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</si>
  <si>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</si>
  <si>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</si>
  <si>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</si>
  <si>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</si>
  <si>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</si>
  <si>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</si>
  <si>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</si>
  <si>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</si>
  <si>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</si>
  <si>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</si>
  <si>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</si>
  <si>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</si>
  <si>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</si>
  <si>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</si>
  <si>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</si>
  <si>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</si>
  <si>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</si>
  <si>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</si>
  <si>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</si>
  <si>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</si>
  <si>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</si>
  <si>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</si>
  <si>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</si>
  <si>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</si>
  <si>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</si>
  <si>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</si>
  <si>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</si>
  <si>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</si>
  <si>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</si>
  <si>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</si>
  <si>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</si>
  <si>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</si>
  <si>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</si>
  <si>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</si>
  <si>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</si>
  <si>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</si>
  <si>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</si>
  <si>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</si>
  <si>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</si>
  <si>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</si>
  <si>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</si>
  <si>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</si>
  <si>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</si>
  <si>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</si>
  <si>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</si>
  <si>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</si>
  <si>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</si>
  <si>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</si>
  <si>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</si>
  <si>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</si>
  <si>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</si>
  <si>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</si>
  <si>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</si>
  <si>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</si>
  <si>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</si>
  <si>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</si>
  <si>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</si>
  <si>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</si>
  <si>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</si>
  <si>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</si>
  <si>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</si>
  <si>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</si>
  <si>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</si>
  <si>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</si>
  <si>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</si>
  <si>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</si>
  <si>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</si>
  <si>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</si>
  <si>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</si>
  <si>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</si>
  <si>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</si>
  <si>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</si>
  <si>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</si>
  <si>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</si>
  <si>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</si>
  <si>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</si>
  <si>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</si>
  <si>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</si>
  <si>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</si>
  <si>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</si>
  <si>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</si>
  <si>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</si>
  <si>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</si>
  <si>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</si>
  <si>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</si>
  <si>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</si>
  <si>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</si>
  <si>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</si>
  <si>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</si>
  <si>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</si>
  <si>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</si>
  <si>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</si>
  <si>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</si>
  <si>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</si>
  <si>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</si>
  <si>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</si>
  <si>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</si>
  <si>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</si>
  <si>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</si>
  <si>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</si>
  <si>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</si>
  <si>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</si>
  <si>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</si>
  <si>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</si>
  <si>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</si>
  <si>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</si>
  <si>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</si>
  <si>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</si>
  <si>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</si>
  <si>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</si>
  <si>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</si>
  <si>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</si>
  <si>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</si>
  <si>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</si>
  <si>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</si>
  <si>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</si>
  <si>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</si>
  <si>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</si>
  <si>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</si>
  <si>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</si>
  <si>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</si>
  <si>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</si>
  <si>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</si>
  <si>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</si>
  <si>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</si>
  <si>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</si>
  <si>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</si>
  <si>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</si>
  <si>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</si>
  <si>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</si>
  <si>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</si>
  <si>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</si>
  <si>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</si>
  <si>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</si>
  <si>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</si>
  <si>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</si>
  <si>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</si>
  <si>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</si>
  <si>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</si>
  <si>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</si>
  <si>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</si>
  <si>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</si>
  <si>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</si>
  <si>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</si>
  <si>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</si>
  <si>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</si>
  <si>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</si>
  <si>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</si>
  <si>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</si>
  <si>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</si>
  <si>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</si>
  <si>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</si>
  <si>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</si>
  <si>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</si>
  <si>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</si>
  <si>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</si>
  <si>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</si>
  <si>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</si>
  <si>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</si>
  <si>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</si>
  <si>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</si>
  <si>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</si>
  <si>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</si>
  <si>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</si>
  <si>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</si>
  <si>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</si>
  <si>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</si>
  <si>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</si>
  <si>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</si>
  <si>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</si>
  <si>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</si>
  <si>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</si>
  <si>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</si>
  <si>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</si>
  <si>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</si>
  <si>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</si>
  <si>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</si>
  <si>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</si>
  <si>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</si>
  <si>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</si>
  <si>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</si>
  <si>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</si>
  <si>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</si>
  <si>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</si>
  <si>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</si>
  <si>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</si>
  <si>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</si>
  <si>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</si>
  <si>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</si>
  <si>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</si>
  <si>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</si>
  <si>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</si>
  <si>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</si>
  <si>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</si>
  <si>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</si>
  <si>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</si>
  <si>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</si>
  <si>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</si>
  <si>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</si>
  <si>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</si>
  <si>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</si>
  <si>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</si>
  <si>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</si>
  <si>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</si>
  <si>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</si>
  <si>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</si>
  <si>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</si>
  <si>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</si>
  <si>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</si>
  <si>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</si>
  <si>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</si>
  <si>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</si>
  <si>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</si>
  <si>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</si>
  <si>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</si>
  <si>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</si>
  <si>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</si>
  <si>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</si>
  <si>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</si>
  <si>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</si>
  <si>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</si>
  <si>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</si>
  <si>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</si>
  <si>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</si>
  <si>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</si>
  <si>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</si>
  <si>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</si>
  <si>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</si>
  <si>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</si>
  <si>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</si>
  <si>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</si>
  <si>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</si>
  <si>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</si>
  <si>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</si>
  <si>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</si>
  <si>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</si>
  <si>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</si>
  <si>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</si>
  <si>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</si>
  <si>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</si>
  <si>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</si>
  <si>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</si>
  <si>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</si>
  <si>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</si>
  <si>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</si>
  <si>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</si>
  <si>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</si>
  <si>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</si>
  <si>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</si>
  <si>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</si>
  <si>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</si>
  <si>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</si>
  <si>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</si>
  <si>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</si>
  <si>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</si>
  <si>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</si>
  <si>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</si>
  <si>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</si>
  <si>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</si>
  <si>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</si>
  <si>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</si>
  <si>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</si>
  <si>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</si>
  <si>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</si>
  <si>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</si>
  <si>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</si>
  <si>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</si>
  <si>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</si>
  <si>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</si>
  <si>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</si>
  <si>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</si>
  <si>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</si>
  <si>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</si>
  <si>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</si>
  <si>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</si>
  <si>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</si>
  <si>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</si>
  <si>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</si>
  <si>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</si>
  <si>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</si>
  <si>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</si>
  <si>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</si>
  <si>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</si>
  <si>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</si>
  <si>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</si>
  <si>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</si>
  <si>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</si>
  <si>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</si>
  <si>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</si>
  <si>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</si>
  <si>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</si>
  <si>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</si>
  <si>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</si>
  <si>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</si>
  <si>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</si>
  <si>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</si>
  <si>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</si>
  <si>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</si>
  <si>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</si>
  <si>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</si>
  <si>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</si>
  <si>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</si>
  <si>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</si>
  <si>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</si>
  <si>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</si>
  <si>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</si>
  <si>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</si>
  <si>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</si>
  <si>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</si>
  <si>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</si>
  <si>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</si>
  <si>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</si>
  <si>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</si>
  <si>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</si>
  <si>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</si>
  <si>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</si>
  <si>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</si>
  <si>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</si>
  <si>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</si>
  <si>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</si>
  <si>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</si>
  <si>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</si>
  <si>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</si>
  <si>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</si>
  <si>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</si>
  <si>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</si>
  <si>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</si>
  <si>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</si>
  <si>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</si>
  <si>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</si>
  <si>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</si>
  <si>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</si>
  <si>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</si>
  <si>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</si>
  <si>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</si>
  <si>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</si>
  <si>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</si>
  <si>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</si>
  <si>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</si>
  <si>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</si>
  <si>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</si>
  <si>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</si>
  <si>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</si>
  <si>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</si>
  <si>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</si>
  <si>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</si>
  <si>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</si>
  <si>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</si>
  <si>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</si>
  <si>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</si>
  <si>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</si>
  <si>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</si>
  <si>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</si>
  <si>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</si>
  <si>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</si>
  <si>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</si>
  <si>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</si>
  <si>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</si>
  <si>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</si>
  <si>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</si>
  <si>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</si>
  <si>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</si>
  <si>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</si>
  <si>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</si>
  <si>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</si>
  <si>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</si>
  <si>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</si>
  <si>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</si>
  <si>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</si>
  <si>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</si>
  <si>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</si>
  <si>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</si>
  <si>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</si>
  <si>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</si>
  <si>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</si>
  <si>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</si>
  <si>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</si>
  <si>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</si>
  <si>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</si>
  <si>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</si>
  <si>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</si>
  <si>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</si>
  <si>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</si>
  <si>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</si>
  <si>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</si>
  <si>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</si>
  <si>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</si>
  <si>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</si>
  <si>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</si>
  <si>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</si>
  <si>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</si>
  <si>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</si>
  <si>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</si>
  <si>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</si>
  <si>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</si>
  <si>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</si>
  <si>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</si>
  <si>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</si>
  <si>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</si>
  <si>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</si>
  <si>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</si>
  <si>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</si>
  <si>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</si>
  <si>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</si>
  <si>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</si>
  <si>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</si>
  <si>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</si>
  <si>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</si>
  <si>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</si>
  <si>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</si>
  <si>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</si>
  <si>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</si>
  <si>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</si>
  <si>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</si>
  <si>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</si>
  <si>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</si>
  <si>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</si>
  <si>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</si>
  <si>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</si>
  <si>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</si>
  <si>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</si>
  <si>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</si>
  <si>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</si>
  <si>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</si>
  <si>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</si>
  <si>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</si>
  <si>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</si>
  <si>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</si>
  <si>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</si>
  <si>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</si>
  <si>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</si>
  <si>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</si>
  <si>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</si>
  <si>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</si>
  <si>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</si>
  <si>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</si>
  <si>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</si>
  <si>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</si>
  <si>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</si>
  <si>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</si>
  <si>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</si>
  <si>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</si>
  <si>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</si>
  <si>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</si>
  <si>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</si>
  <si>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</si>
  <si>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</si>
  <si>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</si>
  <si>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</si>
  <si>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</si>
  <si>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</si>
  <si>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</si>
  <si>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</si>
  <si>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</si>
  <si>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</si>
  <si>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</si>
  <si>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</si>
  <si>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</si>
  <si>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</si>
  <si>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</si>
  <si>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</si>
  <si>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</si>
  <si>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</si>
  <si>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</si>
  <si>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</si>
  <si>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</si>
  <si>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</si>
  <si>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</si>
  <si>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</si>
  <si>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</si>
  <si>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</si>
  <si>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</si>
  <si>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</si>
  <si>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</si>
  <si>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</si>
  <si>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</si>
  <si>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</si>
  <si>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</si>
  <si>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</si>
  <si>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</si>
  <si>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</si>
  <si>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</si>
  <si>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</si>
  <si>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</si>
  <si>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</si>
  <si>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</si>
  <si>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</si>
  <si>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</si>
  <si>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</si>
  <si>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</si>
  <si>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</si>
  <si>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</si>
  <si>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</si>
  <si>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</si>
  <si>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</si>
  <si>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</si>
  <si>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</si>
  <si>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</si>
  <si>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</si>
  <si>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</si>
  <si>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</si>
  <si>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</si>
  <si>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</si>
  <si>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</si>
  <si>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</si>
  <si>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</si>
  <si>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</si>
  <si>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</si>
  <si>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</si>
  <si>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</si>
  <si>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</si>
  <si>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</si>
  <si>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</si>
  <si>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</si>
  <si>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</si>
  <si>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</si>
  <si>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</si>
  <si>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</si>
  <si>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</si>
  <si>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</si>
  <si>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</si>
  <si>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</si>
  <si>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</si>
  <si>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</si>
  <si>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</si>
  <si>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</si>
  <si>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</si>
  <si>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</si>
  <si>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</si>
  <si>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</si>
  <si>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</si>
  <si>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</si>
  <si>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</si>
  <si>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</si>
  <si>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</si>
  <si>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</si>
  <si>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</si>
  <si>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</si>
  <si>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</si>
  <si>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</si>
  <si>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</si>
  <si>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</si>
  <si>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</si>
  <si>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</si>
  <si>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</si>
  <si>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</si>
  <si>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</si>
  <si>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</si>
  <si>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</si>
  <si>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</si>
  <si>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</si>
  <si>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</si>
  <si>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</si>
  <si>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</si>
  <si>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</si>
  <si>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</si>
  <si>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</si>
  <si>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</si>
  <si>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</si>
  <si>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</si>
  <si>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</si>
  <si>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</si>
  <si>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</si>
  <si>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</si>
  <si>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</si>
  <si>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</si>
  <si>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</si>
  <si>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</si>
  <si>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</si>
  <si>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</si>
  <si>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</si>
  <si>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</si>
  <si>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</si>
  <si>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</si>
  <si>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</si>
  <si>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</si>
  <si>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</si>
  <si>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</si>
  <si>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</si>
  <si>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</si>
  <si>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</si>
  <si>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</si>
  <si>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</si>
  <si>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</si>
  <si>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</si>
  <si>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</si>
  <si>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</si>
  <si>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</si>
  <si>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</si>
  <si>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</si>
  <si>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</si>
  <si>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</si>
  <si>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</si>
  <si>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</si>
  <si>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</si>
  <si>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</si>
  <si>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</si>
  <si>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</si>
  <si>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</si>
  <si>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</si>
  <si>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</si>
  <si>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</si>
  <si>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</si>
  <si>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</si>
  <si>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</si>
  <si>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</si>
  <si>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</si>
  <si>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</si>
  <si>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</si>
  <si>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</si>
  <si>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</si>
  <si>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</si>
  <si>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</si>
  <si>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</si>
  <si>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</si>
  <si>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</si>
  <si>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</si>
  <si>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</si>
  <si>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</si>
  <si>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</si>
  <si>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</si>
  <si>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</si>
  <si>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</si>
  <si>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</si>
  <si>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</si>
  <si>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</si>
  <si>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</si>
  <si>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</si>
  <si>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</si>
  <si>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</si>
  <si>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</si>
  <si>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</si>
  <si>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</si>
  <si>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</si>
  <si>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</si>
  <si>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</si>
  <si>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</si>
  <si>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</si>
  <si>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</si>
  <si>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</si>
  <si>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</si>
  <si>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</si>
  <si>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</si>
  <si>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</si>
  <si>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</si>
  <si>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</si>
  <si>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</si>
  <si>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</si>
  <si>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</si>
  <si>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</si>
  <si>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</si>
  <si>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</si>
  <si>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</si>
  <si>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</si>
  <si>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</si>
  <si>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</si>
  <si>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</si>
  <si>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</si>
  <si>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</si>
  <si>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</si>
  <si>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</si>
  <si>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</si>
  <si>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</si>
  <si>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</si>
  <si>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</si>
  <si>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</si>
  <si>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</si>
  <si>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</si>
  <si>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</si>
  <si>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</si>
  <si>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</si>
  <si>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</si>
  <si>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</si>
  <si>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</si>
  <si>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</si>
  <si>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</si>
  <si>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</si>
  <si>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</si>
  <si>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</si>
  <si>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</si>
  <si>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</si>
  <si>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</si>
  <si>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</si>
  <si>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</si>
  <si>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</si>
  <si>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</si>
  <si>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</si>
  <si>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</si>
  <si>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</si>
  <si>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</si>
  <si>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</si>
  <si>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</si>
  <si>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</si>
  <si>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</si>
  <si>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</si>
  <si>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</si>
  <si>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</si>
  <si>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</si>
  <si>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</si>
  <si>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</si>
  <si>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</si>
  <si>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</si>
  <si>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</si>
  <si>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</si>
  <si>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</si>
  <si>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</si>
  <si>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</si>
  <si>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</si>
  <si>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</si>
  <si>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</si>
  <si>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</si>
  <si>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</si>
  <si>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</si>
  <si>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</si>
  <si>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</si>
  <si>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</si>
  <si>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</si>
  <si>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</si>
  <si>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</si>
  <si>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</si>
  <si>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</si>
  <si>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</si>
  <si>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</si>
  <si>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</si>
  <si>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</si>
  <si>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</si>
  <si>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</si>
  <si>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</si>
  <si>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</si>
  <si>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</si>
  <si>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</si>
  <si>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</si>
  <si>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</si>
  <si>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</si>
  <si>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</si>
  <si>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</si>
  <si>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</si>
  <si>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</si>
  <si>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</si>
  <si>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</si>
  <si>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</si>
  <si>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</si>
  <si>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</si>
  <si>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</si>
  <si>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</si>
  <si>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</si>
  <si>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</si>
  <si>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</si>
  <si>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</si>
  <si>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</si>
  <si>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</si>
  <si>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</si>
  <si>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</si>
  <si>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</si>
  <si>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</si>
  <si>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</si>
  <si>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</si>
  <si>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</si>
  <si>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</si>
  <si>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</si>
  <si>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</si>
  <si>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</si>
  <si>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</si>
  <si>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</si>
  <si>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</si>
  <si>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</si>
  <si>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</si>
  <si>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</si>
  <si>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</si>
  <si>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</si>
  <si>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</si>
  <si>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</si>
  <si>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</si>
  <si>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</si>
  <si>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</si>
  <si>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</si>
  <si>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</si>
  <si>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</si>
  <si>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</si>
  <si>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</si>
  <si>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</si>
  <si>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</si>
  <si>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</si>
  <si>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</si>
  <si>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</si>
  <si>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</si>
  <si>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</si>
  <si>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</si>
  <si>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</si>
  <si>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</si>
  <si>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</si>
  <si>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</si>
  <si>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</si>
  <si>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</si>
  <si>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</si>
  <si>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</si>
  <si>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</si>
  <si>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</si>
  <si>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</si>
  <si>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</si>
  <si>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</si>
  <si>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</si>
  <si>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</si>
  <si>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</si>
  <si>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</si>
  <si>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</si>
  <si>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</si>
  <si>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</si>
  <si>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</si>
  <si>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</si>
  <si>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</si>
  <si>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</si>
  <si>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</si>
  <si>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</si>
  <si>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</si>
  <si>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</si>
  <si>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</si>
  <si>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</si>
  <si>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</si>
  <si>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</si>
  <si>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</si>
  <si>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</si>
  <si>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</si>
  <si>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</si>
  <si>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</si>
  <si>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</si>
  <si>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</si>
  <si>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</si>
  <si>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</si>
  <si>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</si>
  <si>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</si>
  <si>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</si>
  <si>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</si>
  <si>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</si>
  <si>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</si>
  <si>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</si>
  <si>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</si>
  <si>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</si>
  <si>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</si>
  <si>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</si>
  <si>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</si>
  <si>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</si>
  <si>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</si>
  <si>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</si>
  <si>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</si>
  <si>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</si>
  <si>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</si>
  <si>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</si>
  <si>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</si>
  <si>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</si>
  <si>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</si>
  <si>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</si>
  <si>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</si>
  <si>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</si>
  <si>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</si>
  <si>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</si>
  <si>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</si>
  <si>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</si>
  <si>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</si>
  <si>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</si>
  <si>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</si>
  <si>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</si>
  <si>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</si>
  <si>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</si>
  <si>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</si>
  <si>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</si>
  <si>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</si>
  <si>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</si>
  <si>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</si>
  <si>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</si>
  <si>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</si>
  <si>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</si>
  <si>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</si>
  <si>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</si>
  <si>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</si>
  <si>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</si>
  <si>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</si>
  <si>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</si>
  <si>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</si>
  <si>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</si>
  <si>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</si>
  <si>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</si>
  <si>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</si>
  <si>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</si>
  <si>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</si>
  <si>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</si>
  <si>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</si>
  <si>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</si>
  <si>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</si>
  <si>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</si>
  <si>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</si>
  <si>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</si>
  <si>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</si>
  <si>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</si>
  <si>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</si>
  <si>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</si>
  <si>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</si>
  <si>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</si>
  <si>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</si>
  <si>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</si>
  <si>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</si>
  <si>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</si>
  <si>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</si>
  <si>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</si>
  <si>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</si>
  <si>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</si>
  <si>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</si>
  <si>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</si>
  <si>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</si>
  <si>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</si>
  <si>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</si>
  <si>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</si>
  <si>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</si>
  <si>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</si>
  <si>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</si>
  <si>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</si>
  <si>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</si>
  <si>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</si>
  <si>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</si>
  <si>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</si>
  <si>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</si>
  <si>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</si>
  <si>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</si>
  <si>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</si>
  <si>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</si>
  <si>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</si>
  <si>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</si>
  <si>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</si>
  <si>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</si>
  <si>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</si>
  <si>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</si>
  <si>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</si>
  <si>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</si>
  <si>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</si>
  <si>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</si>
  <si>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</si>
  <si>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</si>
  <si>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</si>
  <si>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</si>
  <si>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</si>
  <si>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</si>
  <si>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</si>
  <si>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</si>
  <si>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</si>
  <si>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</si>
  <si>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</si>
  <si>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</si>
  <si>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</si>
  <si>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</si>
  <si>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</si>
  <si>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</si>
  <si>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</si>
  <si>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</si>
  <si>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</si>
  <si>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</si>
  <si>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</si>
  <si>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</si>
  <si>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</si>
  <si>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</si>
  <si>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</si>
  <si>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</si>
  <si>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</si>
  <si>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</si>
  <si>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</si>
  <si>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</si>
  <si>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</si>
  <si>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</si>
  <si>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</si>
  <si>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</si>
  <si>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</si>
  <si>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</si>
  <si>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</si>
  <si>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</si>
  <si>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</si>
  <si>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</si>
  <si>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</si>
  <si>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</si>
  <si>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</si>
  <si>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</si>
  <si>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</si>
  <si>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</si>
  <si>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</si>
  <si>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</si>
  <si>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</si>
  <si>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</si>
  <si>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</si>
  <si>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</si>
  <si>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</si>
  <si>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</si>
  <si>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</si>
  <si>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</si>
  <si>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</si>
  <si>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</si>
  <si>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</si>
  <si>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</si>
  <si>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</si>
  <si>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</si>
  <si>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</si>
  <si>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</si>
  <si>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</si>
  <si>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</si>
  <si>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</si>
  <si>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</si>
  <si>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</si>
  <si>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</si>
  <si>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</si>
  <si>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</si>
  <si>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</si>
  <si>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</si>
  <si>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</si>
  <si>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</si>
  <si>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</si>
  <si>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</si>
  <si>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</si>
  <si>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</si>
  <si>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</si>
  <si>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</si>
  <si>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</si>
  <si>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</si>
  <si>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</si>
  <si>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</si>
  <si>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</si>
  <si>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</si>
  <si>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</si>
  <si>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</si>
  <si>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</si>
  <si>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</si>
  <si>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</si>
  <si>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</si>
  <si>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</si>
  <si>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</si>
  <si>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</si>
  <si>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</si>
  <si>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</si>
  <si>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</si>
  <si>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</si>
  <si>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</si>
  <si>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</si>
  <si>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</si>
  <si>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</si>
  <si>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</si>
  <si>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</si>
  <si>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</si>
  <si>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</si>
  <si>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</si>
  <si>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</si>
  <si>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</si>
  <si>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</si>
  <si>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</si>
  <si>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</si>
  <si>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</si>
  <si>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</si>
  <si>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</si>
  <si>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</si>
  <si>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</si>
  <si>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</si>
  <si>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</si>
  <si>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</si>
  <si>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</si>
  <si>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</si>
  <si>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</si>
  <si>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</si>
  <si>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</si>
  <si>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</si>
  <si>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</si>
  <si>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</si>
  <si>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</si>
  <si>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</si>
  <si>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</si>
  <si>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</si>
  <si>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</si>
  <si>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</si>
  <si>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</si>
  <si>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</si>
  <si>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</si>
  <si>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</si>
  <si>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</si>
  <si>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</si>
  <si>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</si>
  <si>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</si>
  <si>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</si>
  <si>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</si>
  <si>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</si>
  <si>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</si>
  <si>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</si>
  <si>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</si>
  <si>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</si>
  <si>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</si>
  <si>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</si>
  <si>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</si>
  <si>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</si>
  <si>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</si>
  <si>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</si>
  <si>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</si>
  <si>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</si>
  <si>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</si>
  <si>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</si>
  <si>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</si>
  <si>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</si>
  <si>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</si>
  <si>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</si>
  <si>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</si>
  <si>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</si>
  <si>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</si>
  <si>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</si>
  <si>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</si>
  <si>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</si>
  <si>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</si>
  <si>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</si>
  <si>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</si>
  <si>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</si>
  <si>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</si>
  <si>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</si>
  <si>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</si>
  <si>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</si>
  <si>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</si>
  <si>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</si>
  <si>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</si>
  <si>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</si>
  <si>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</si>
  <si>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</si>
  <si>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</si>
  <si>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</si>
  <si>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</si>
  <si>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</si>
  <si>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</si>
  <si>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</si>
  <si>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</si>
  <si>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</si>
  <si>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</si>
  <si>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</si>
  <si>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</si>
  <si>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</si>
  <si>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</si>
  <si>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</si>
  <si>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</si>
  <si>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</si>
  <si>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</si>
  <si>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</si>
  <si>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</si>
  <si>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</si>
  <si>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</si>
  <si>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</si>
  <si>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</si>
  <si>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</si>
  <si>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</si>
  <si>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</si>
  <si>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</si>
  <si>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</si>
  <si>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</si>
  <si>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</si>
  <si>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</si>
  <si>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</si>
  <si>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</si>
  <si>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</si>
  <si>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</si>
  <si>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</si>
  <si>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</si>
  <si>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</si>
  <si>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</si>
  <si>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</si>
  <si>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</si>
  <si>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</si>
  <si>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</si>
  <si>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</si>
  <si>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</si>
  <si>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</si>
  <si>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</si>
  <si>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</si>
  <si>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</si>
  <si>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</si>
  <si>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</si>
  <si>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</si>
  <si>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</si>
  <si>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</si>
  <si>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</si>
  <si>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</si>
  <si>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</si>
  <si>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</si>
  <si>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</si>
  <si>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</si>
  <si>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</si>
  <si>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</si>
  <si>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</si>
  <si>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</si>
  <si>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</si>
  <si>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</si>
  <si>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</si>
  <si>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</si>
  <si>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</si>
  <si>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</si>
  <si>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</si>
  <si>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</si>
  <si>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</si>
  <si>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</si>
  <si>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</si>
  <si>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</si>
  <si>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</si>
  <si>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</si>
  <si>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</si>
  <si>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</si>
  <si>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</si>
  <si>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</si>
  <si>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</si>
  <si>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</si>
  <si>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</si>
  <si>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</si>
  <si>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</si>
  <si>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</si>
  <si>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</si>
  <si>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</si>
  <si>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</si>
  <si>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</si>
  <si>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</si>
  <si>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</si>
  <si>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</si>
  <si>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</si>
  <si>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</si>
  <si>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</si>
  <si>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</si>
  <si>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</si>
  <si>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</si>
  <si>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</si>
  <si>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</si>
  <si>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</si>
  <si>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</si>
  <si>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</si>
  <si>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</si>
  <si>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</si>
  <si>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</si>
  <si>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</si>
  <si>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</si>
  <si>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</si>
  <si>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</si>
  <si>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</si>
  <si>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</si>
  <si>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</si>
  <si>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</si>
  <si>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</si>
  <si>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</si>
  <si>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</si>
  <si>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</si>
  <si>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</si>
  <si>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</si>
  <si>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</si>
  <si>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</si>
  <si>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</si>
  <si>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</si>
  <si>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</si>
  <si>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</si>
  <si>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</si>
  <si>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</si>
  <si>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</si>
  <si>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</si>
  <si>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</si>
  <si>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</si>
  <si>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</si>
  <si>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</si>
  <si>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</si>
  <si>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</si>
  <si>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</si>
  <si>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</si>
  <si>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</si>
  <si>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</si>
  <si>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</si>
  <si>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</si>
  <si>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</si>
  <si>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</si>
  <si>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</si>
  <si>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</si>
  <si>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</si>
  <si>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</si>
  <si>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</si>
  <si>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</si>
  <si>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</si>
  <si>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</si>
  <si>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</si>
  <si>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</si>
  <si>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</si>
  <si>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</si>
  <si>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</si>
  <si>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</si>
  <si>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</si>
  <si>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</si>
  <si>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</si>
  <si>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</si>
  <si>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</si>
  <si>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</si>
  <si>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</si>
  <si>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</si>
  <si>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</si>
  <si>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</si>
  <si>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</si>
  <si>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</si>
  <si>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</si>
  <si>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</si>
  <si>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</si>
  <si>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</si>
  <si>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</si>
  <si>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</si>
  <si>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</si>
  <si>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</si>
  <si>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</si>
  <si>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</si>
  <si>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</si>
  <si>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</si>
  <si>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</si>
  <si>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</si>
  <si>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</si>
  <si>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</si>
  <si>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</si>
  <si>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</si>
  <si>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</si>
  <si>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</si>
  <si>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</si>
  <si>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</si>
  <si>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</si>
  <si>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</si>
  <si>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</si>
  <si>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</si>
  <si>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</si>
  <si>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</si>
  <si>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</si>
  <si>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</si>
  <si>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</si>
  <si>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</si>
  <si>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</si>
  <si>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</si>
  <si>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</si>
  <si>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</si>
  <si>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</si>
  <si>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</si>
  <si>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</si>
  <si>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</si>
  <si>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</si>
  <si>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</si>
  <si>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</si>
  <si>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</si>
  <si>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</si>
  <si>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</si>
  <si>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</si>
  <si>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</si>
  <si>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</si>
  <si>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</si>
  <si>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</si>
  <si>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</si>
  <si>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</si>
  <si>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</si>
  <si>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</si>
  <si>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</si>
  <si>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</si>
  <si>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</si>
  <si>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</si>
  <si>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</si>
  <si>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</si>
  <si>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</si>
  <si>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</si>
  <si>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</si>
  <si>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</si>
  <si>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</si>
  <si>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</si>
  <si>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</si>
  <si>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</si>
  <si>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</si>
  <si>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</si>
  <si>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</si>
  <si>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</si>
  <si>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</si>
  <si>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</si>
  <si>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</si>
  <si>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</si>
  <si>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</si>
  <si>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</si>
  <si>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</si>
  <si>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</si>
  <si>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</si>
  <si>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</si>
  <si>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</si>
  <si>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</si>
  <si>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</si>
  <si>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</si>
  <si>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</si>
  <si>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</si>
  <si>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</si>
  <si>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</si>
  <si>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</si>
  <si>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</si>
  <si>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</si>
  <si>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</si>
  <si>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</si>
  <si>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</si>
  <si>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</si>
  <si>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</si>
  <si>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</si>
  <si>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</si>
  <si>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</si>
  <si>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</si>
  <si>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</si>
  <si>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</si>
  <si>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</si>
  <si>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</si>
  <si>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</si>
  <si>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</si>
  <si>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</si>
  <si>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</si>
  <si>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</si>
  <si>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</si>
  <si>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</si>
  <si>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</si>
  <si>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</si>
  <si>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</si>
  <si>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</si>
  <si>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</si>
  <si>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</si>
  <si>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</si>
  <si>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</si>
  <si>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</si>
  <si>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</si>
  <si>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</si>
  <si>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</si>
  <si>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</si>
  <si>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</si>
  <si>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</si>
  <si>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</si>
  <si>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</si>
  <si>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</si>
  <si>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</si>
  <si>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</si>
  <si>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</si>
  <si>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</si>
  <si>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</si>
  <si>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</si>
  <si>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</si>
  <si>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</si>
  <si>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</si>
  <si>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</si>
  <si>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</si>
  <si>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</si>
  <si>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</si>
  <si>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</si>
  <si>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</si>
  <si>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</si>
  <si>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</si>
  <si>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</si>
  <si>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</si>
  <si>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</si>
  <si>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</si>
  <si>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</si>
  <si>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</si>
  <si>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</si>
  <si>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</si>
  <si>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</si>
  <si>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</si>
  <si>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</si>
  <si>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</si>
  <si>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</si>
  <si>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</si>
  <si>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</si>
  <si>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</si>
  <si>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</si>
  <si>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</si>
  <si>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</si>
  <si>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</si>
  <si>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</si>
  <si>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</si>
  <si>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</si>
  <si>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</si>
  <si>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</si>
  <si>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</si>
  <si>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</si>
  <si>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</si>
  <si>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</si>
  <si>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</si>
  <si>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</si>
  <si>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</si>
  <si>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</si>
  <si>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</si>
  <si>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</si>
  <si>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</si>
  <si>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</si>
  <si>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</si>
  <si>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</si>
  <si>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</si>
  <si>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</si>
  <si>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</si>
  <si>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</si>
  <si>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</si>
  <si>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</si>
  <si>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</si>
  <si>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</si>
  <si>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</si>
  <si>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</si>
  <si>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</si>
  <si>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</si>
  <si>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</si>
  <si>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</si>
  <si>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</si>
  <si>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</si>
  <si>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</si>
  <si>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</si>
  <si>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</si>
  <si>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</si>
  <si>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</si>
  <si>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</si>
  <si>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</si>
  <si>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</si>
  <si>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</si>
  <si>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</si>
  <si>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</si>
  <si>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</si>
  <si>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</si>
  <si>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</si>
  <si>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</si>
  <si>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</si>
  <si>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</si>
  <si>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</si>
  <si>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</si>
  <si>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</si>
  <si>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</si>
  <si>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</si>
  <si>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</si>
  <si>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</si>
  <si>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</si>
  <si>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</si>
  <si>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</si>
  <si>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</si>
  <si>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</si>
  <si>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</si>
  <si>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</si>
  <si>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</si>
  <si>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</si>
  <si>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</si>
  <si>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</si>
  <si>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</si>
  <si>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</si>
  <si>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</si>
  <si>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</si>
  <si>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</si>
  <si>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</si>
  <si>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</si>
  <si>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</si>
  <si>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</si>
  <si>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</si>
  <si>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</si>
  <si>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</si>
  <si>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</si>
  <si>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</si>
  <si>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</si>
  <si>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</si>
  <si>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</si>
  <si>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</si>
  <si>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</si>
  <si>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</si>
  <si>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</si>
  <si>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</si>
  <si>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</si>
  <si>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</si>
  <si>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</si>
  <si>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</si>
  <si>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</si>
  <si>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</si>
  <si>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</si>
  <si>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</si>
  <si>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</si>
  <si>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</si>
  <si>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</si>
  <si>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</si>
  <si>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</si>
  <si>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</si>
  <si>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</si>
  <si>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</si>
  <si>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</si>
  <si>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</si>
  <si>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</si>
  <si>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</si>
  <si>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</si>
  <si>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</si>
  <si>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</si>
  <si>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</si>
  <si>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</si>
  <si>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</si>
  <si>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</si>
  <si>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</si>
  <si>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</si>
  <si>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</si>
  <si>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</si>
  <si>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</si>
  <si>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</si>
  <si>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</si>
  <si>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</si>
  <si>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</si>
  <si>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</si>
  <si>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</si>
  <si>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</si>
  <si>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</si>
  <si>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</si>
  <si>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</si>
  <si>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</si>
  <si>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</si>
  <si>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</si>
  <si>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</si>
  <si>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</si>
  <si>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</si>
  <si>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</si>
  <si>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</si>
  <si>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</si>
  <si>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</si>
  <si>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</si>
  <si>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</si>
  <si>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</si>
  <si>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</si>
  <si>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</si>
  <si>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</si>
  <si>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</si>
  <si>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</si>
  <si>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</si>
  <si>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</si>
  <si>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</si>
  <si>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</si>
  <si>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</si>
  <si>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</si>
  <si>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</si>
  <si>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</si>
  <si>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</si>
  <si>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</si>
  <si>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</si>
  <si>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</si>
  <si>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</si>
  <si>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</si>
  <si>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</si>
  <si>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</si>
  <si>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</si>
  <si>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</si>
  <si>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</si>
  <si>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</si>
  <si>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</si>
  <si>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</si>
  <si>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</si>
  <si>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</si>
  <si>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</si>
  <si>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</si>
  <si>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</si>
  <si>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</si>
  <si>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</si>
  <si>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</si>
  <si>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</si>
  <si>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</si>
  <si>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</si>
  <si>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</si>
  <si>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</si>
  <si>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</si>
  <si>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</si>
  <si>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</si>
  <si>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</si>
  <si>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</si>
  <si>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</si>
  <si>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</si>
  <si>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</si>
  <si>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</si>
  <si>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</si>
  <si>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</si>
  <si>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</si>
  <si>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</si>
  <si>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</si>
  <si>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</si>
  <si>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</si>
  <si>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</si>
  <si>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</si>
  <si>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</si>
  <si>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</si>
  <si>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</si>
  <si>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</si>
  <si>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</si>
  <si>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</si>
  <si>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</si>
  <si>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</si>
  <si>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</si>
  <si>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</si>
  <si>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</si>
  <si>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</si>
  <si>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</si>
  <si>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</si>
  <si>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</si>
  <si>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</si>
  <si>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</si>
  <si>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</si>
  <si>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</si>
  <si>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</si>
  <si>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</si>
  <si>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</si>
  <si>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</si>
  <si>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</si>
  <si>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</si>
  <si>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</si>
  <si>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</si>
  <si>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</si>
  <si>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</si>
  <si>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</si>
  <si>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</si>
  <si>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</si>
  <si>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</si>
  <si>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</si>
  <si>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</si>
  <si>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</si>
  <si>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</si>
  <si>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</si>
  <si>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</si>
  <si>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</si>
  <si>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</si>
  <si>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</si>
  <si>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</si>
  <si>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</si>
  <si>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</si>
  <si>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</si>
  <si>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</si>
  <si>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</si>
  <si>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</si>
  <si>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</si>
  <si>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</si>
  <si>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</si>
  <si>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</si>
  <si>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</si>
  <si>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</si>
  <si>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</si>
  <si>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</si>
  <si>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</si>
  <si>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</si>
  <si>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</si>
  <si>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</si>
  <si>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</si>
  <si>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</si>
  <si>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</si>
  <si>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</si>
  <si>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</si>
  <si>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</si>
  <si>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</si>
  <si>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</si>
  <si>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</si>
  <si>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</si>
  <si>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</si>
  <si>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</si>
  <si>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</si>
  <si>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</si>
  <si>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</si>
  <si>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</si>
  <si>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</si>
  <si>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</si>
  <si>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</si>
  <si>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</si>
  <si>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</si>
  <si>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</si>
  <si>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</si>
  <si>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</si>
  <si>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</si>
  <si>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</si>
  <si>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</si>
  <si>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</si>
  <si>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</si>
  <si>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</si>
  <si>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</si>
  <si>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</si>
  <si>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</si>
  <si>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</si>
  <si>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</si>
  <si>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</si>
  <si>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</si>
  <si>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</si>
  <si>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</si>
  <si>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</si>
  <si>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</si>
  <si>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</si>
  <si>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</si>
  <si>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</si>
  <si>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</si>
  <si>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</si>
  <si>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</si>
  <si>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</si>
  <si>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</si>
  <si>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</si>
  <si>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</si>
  <si>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</si>
  <si>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</si>
  <si>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</si>
  <si>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</si>
  <si>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</si>
  <si>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</si>
  <si>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</si>
  <si>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</si>
  <si>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</si>
  <si>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</si>
  <si>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</si>
  <si>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</si>
  <si>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</si>
  <si>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</si>
  <si>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</si>
  <si>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</si>
  <si>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</si>
  <si>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</si>
  <si>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</si>
  <si>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</si>
  <si>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</si>
  <si>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</si>
  <si>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</si>
  <si>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</si>
  <si>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</si>
  <si>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</si>
  <si>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</si>
  <si>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</si>
  <si>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</si>
  <si>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</si>
  <si>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</si>
  <si>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</si>
  <si>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</si>
  <si>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</si>
  <si>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</si>
  <si>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</si>
  <si>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</si>
  <si>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</si>
  <si>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</si>
  <si>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</si>
  <si>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</si>
  <si>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</si>
  <si>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</si>
  <si>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</si>
  <si>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</si>
  <si>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</si>
  <si>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</si>
  <si>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</si>
  <si>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</si>
  <si>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</si>
  <si>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</si>
  <si>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</si>
  <si>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</si>
  <si>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</si>
  <si>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</si>
  <si>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</si>
  <si>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</si>
  <si>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</si>
  <si>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</si>
  <si>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</si>
  <si>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</si>
  <si>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</si>
  <si>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</si>
  <si>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</si>
  <si>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</si>
  <si>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</si>
  <si>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</si>
  <si>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</si>
  <si>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</si>
  <si>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</si>
  <si>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</si>
  <si>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</si>
  <si>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</si>
  <si>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</si>
  <si>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</si>
  <si>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</si>
  <si>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</si>
  <si>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</si>
  <si>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</si>
  <si>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</si>
  <si>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</si>
  <si>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</si>
  <si>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</si>
  <si>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</si>
  <si>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</si>
  <si>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</si>
  <si>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</si>
  <si>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</si>
  <si>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</si>
  <si>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</si>
  <si>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</si>
  <si>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</si>
  <si>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</si>
  <si>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</si>
  <si>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</si>
  <si>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</si>
  <si>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</si>
  <si>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</si>
  <si>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</si>
  <si>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</si>
  <si>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</si>
  <si>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</si>
  <si>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</si>
  <si>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</si>
  <si>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</si>
  <si>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</si>
  <si>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</si>
  <si>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</si>
  <si>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</si>
  <si>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</si>
  <si>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</si>
  <si>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</si>
  <si>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</si>
  <si>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</si>
  <si>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</si>
  <si>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</si>
  <si>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</si>
  <si>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</si>
  <si>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</si>
  <si>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</si>
  <si>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</si>
  <si>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</si>
  <si>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</si>
  <si>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</si>
  <si>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</si>
  <si>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</si>
  <si>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</si>
  <si>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</si>
  <si>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</si>
  <si>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</si>
  <si>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</si>
  <si>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</si>
  <si>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</si>
  <si>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</si>
  <si>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</si>
  <si>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</si>
  <si>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</si>
  <si>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</si>
  <si>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</si>
  <si>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</si>
  <si>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</si>
  <si>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</si>
  <si>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</si>
  <si>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</si>
  <si>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</si>
  <si>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</si>
  <si>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</si>
  <si>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</si>
  <si>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</si>
  <si>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</si>
  <si>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</si>
  <si>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</si>
  <si>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</si>
  <si>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</si>
  <si>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</si>
  <si>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</si>
  <si>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</si>
  <si>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</si>
  <si>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</si>
  <si>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</si>
  <si>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</si>
  <si>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</si>
  <si>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</si>
  <si>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</si>
  <si>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</si>
  <si>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</si>
  <si>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</si>
  <si>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</si>
  <si>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</si>
  <si>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</si>
  <si>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</si>
  <si>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</si>
  <si>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</si>
  <si>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</si>
  <si>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</si>
  <si>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</si>
  <si>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</si>
  <si>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</si>
  <si>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</si>
  <si>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</si>
  <si>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</si>
  <si>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</si>
  <si>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</si>
  <si>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</si>
  <si>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</si>
  <si>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</si>
  <si>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</si>
  <si>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</si>
  <si>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</si>
  <si>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</si>
  <si>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</si>
  <si>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</si>
  <si>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</si>
  <si>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</si>
  <si>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</si>
  <si>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</si>
  <si>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</si>
  <si>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</si>
  <si>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</si>
  <si>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</si>
  <si>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</si>
  <si>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</si>
  <si>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</si>
  <si>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</si>
  <si>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</si>
  <si>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</si>
  <si>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</si>
  <si>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</si>
  <si>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</si>
  <si>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</si>
  <si>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</si>
  <si>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</si>
  <si>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</si>
  <si>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</si>
  <si>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</si>
  <si>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</si>
  <si>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</si>
  <si>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</si>
  <si>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</si>
  <si>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</si>
  <si>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</si>
  <si>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</si>
  <si>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</si>
  <si>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</si>
  <si>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</si>
  <si>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</si>
  <si>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</si>
  <si>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</si>
  <si>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</si>
  <si>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</si>
  <si>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</si>
  <si>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</si>
  <si>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</si>
  <si>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</si>
  <si>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</si>
  <si>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</si>
  <si>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</si>
  <si>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</si>
  <si>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</si>
  <si>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</si>
  <si>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</si>
  <si>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</si>
  <si>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</si>
  <si>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</si>
  <si>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</si>
  <si>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</si>
  <si>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</si>
  <si>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</si>
  <si>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</si>
  <si>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</si>
  <si>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</si>
  <si>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</si>
  <si>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</si>
  <si>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</si>
  <si>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</si>
  <si>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</si>
  <si>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</si>
  <si>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</si>
  <si>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</si>
  <si>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</si>
  <si>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</si>
  <si>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</si>
  <si>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</si>
  <si>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</si>
  <si>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</si>
  <si>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</si>
  <si>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</si>
  <si>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</si>
  <si>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</si>
  <si>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</si>
  <si>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</si>
  <si>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</si>
  <si>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</si>
  <si>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</si>
  <si>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</si>
  <si>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</si>
  <si>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</si>
  <si>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</si>
  <si>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</si>
  <si>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</si>
  <si>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</si>
  <si>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</si>
  <si>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</si>
  <si>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</si>
  <si>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</si>
  <si>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</si>
  <si>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</si>
  <si>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</si>
  <si>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</si>
  <si>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</si>
  <si>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</si>
  <si>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</si>
  <si>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</si>
  <si>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</si>
  <si>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</si>
  <si>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</si>
  <si>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</si>
  <si>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</si>
  <si>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</si>
  <si>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</si>
  <si>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</si>
  <si>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</si>
  <si>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</si>
  <si>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</si>
  <si>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</si>
  <si>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</si>
  <si>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</si>
  <si>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</si>
  <si>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</si>
  <si>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</si>
  <si>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</si>
  <si>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</si>
  <si>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</si>
  <si>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</si>
  <si>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</si>
  <si>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</si>
  <si>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</si>
  <si>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</si>
  <si>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</si>
  <si>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</si>
  <si>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</si>
  <si>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</si>
  <si>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</si>
  <si>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</si>
  <si>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</si>
  <si>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</si>
  <si>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</si>
  <si>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</si>
  <si>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</si>
  <si>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</si>
  <si>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</si>
  <si>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</si>
  <si>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</si>
  <si>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</si>
  <si>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</si>
  <si>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</si>
  <si>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</si>
  <si>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</si>
  <si>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</si>
  <si>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</si>
  <si>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</si>
  <si>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</si>
  <si>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</si>
  <si>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</si>
  <si>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</si>
  <si>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</si>
  <si>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</si>
  <si>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</si>
  <si>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</si>
  <si>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</si>
  <si>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</si>
  <si>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</si>
  <si>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</si>
  <si>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</si>
  <si>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</si>
  <si>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</si>
  <si>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</si>
  <si>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</si>
  <si>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</si>
  <si>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</si>
  <si>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</si>
  <si>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</si>
  <si>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</si>
  <si>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</si>
  <si>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</si>
  <si>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</si>
  <si>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</si>
  <si>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</si>
  <si>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</si>
  <si>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</si>
  <si>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</si>
  <si>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</si>
  <si>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</si>
  <si>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</si>
  <si>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</si>
  <si>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</si>
  <si>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</si>
  <si>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</si>
  <si>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</si>
  <si>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</si>
  <si>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</si>
  <si>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</si>
  <si>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</si>
  <si>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</si>
  <si>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</si>
  <si>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</si>
  <si>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</si>
  <si>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</si>
  <si>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</si>
  <si>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</si>
  <si>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</si>
  <si>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</si>
  <si>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</si>
  <si>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</si>
  <si>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</si>
  <si>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</si>
  <si>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</si>
  <si>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</si>
  <si>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</si>
  <si>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</si>
  <si>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</si>
  <si>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</si>
  <si>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</si>
  <si>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</si>
  <si>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</si>
  <si>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</si>
  <si>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</si>
  <si>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</si>
  <si>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</si>
  <si>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</si>
  <si>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</si>
  <si>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</si>
  <si>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</si>
  <si>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</si>
  <si>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</si>
  <si>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</si>
  <si>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</si>
  <si>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</si>
  <si>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</si>
  <si>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</si>
  <si>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</si>
  <si>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</si>
  <si>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</si>
  <si>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</si>
  <si>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</si>
  <si>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</si>
  <si>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</si>
  <si>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</si>
  <si>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</si>
  <si>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</si>
  <si>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</si>
  <si>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</si>
  <si>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</si>
  <si>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</si>
  <si>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</si>
  <si>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</si>
  <si>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</si>
  <si>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</si>
  <si>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</si>
  <si>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</si>
  <si>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</si>
  <si>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</si>
  <si>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</si>
  <si>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</si>
  <si>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</si>
  <si>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</si>
  <si>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</si>
  <si>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</si>
  <si>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</si>
  <si>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</si>
  <si>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</si>
  <si>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</si>
  <si>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</si>
  <si>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</si>
  <si>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</si>
  <si>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</si>
  <si>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</si>
  <si>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</si>
  <si>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</si>
  <si>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</si>
  <si>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</si>
  <si>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</si>
  <si>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</si>
  <si>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</si>
  <si>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</si>
  <si>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</si>
  <si>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</si>
  <si>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</si>
  <si>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</si>
  <si>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</si>
  <si>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</si>
  <si>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</si>
  <si>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</si>
  <si>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</si>
  <si>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</si>
  <si>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</si>
  <si>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</si>
  <si>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</si>
  <si>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</si>
  <si>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</si>
  <si>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</si>
  <si>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</si>
  <si>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</si>
  <si>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</si>
  <si>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</si>
  <si>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</si>
  <si>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</si>
  <si>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</si>
  <si>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</si>
  <si>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</si>
  <si>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</si>
  <si>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</si>
  <si>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</si>
  <si>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</si>
  <si>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</si>
  <si>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</si>
  <si>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</si>
  <si>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</si>
  <si>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</si>
  <si>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</si>
  <si>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</si>
  <si>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</si>
  <si>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</si>
  <si>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</si>
  <si>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</si>
  <si>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</si>
  <si>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</si>
  <si>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</si>
  <si>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</si>
  <si>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</si>
  <si>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</si>
  <si>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</si>
  <si>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</si>
  <si>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</si>
  <si>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</si>
  <si>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</si>
  <si>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</si>
  <si>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</si>
  <si>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</si>
  <si>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</si>
  <si>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</si>
  <si>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</si>
  <si>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</si>
  <si>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</si>
  <si>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</si>
  <si>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</si>
  <si>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</si>
  <si>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</si>
  <si>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</si>
  <si>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</si>
  <si>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</si>
  <si>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</si>
  <si>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</si>
  <si>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</si>
  <si>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</si>
  <si>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</si>
  <si>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</si>
  <si>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</si>
  <si>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</si>
  <si>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</si>
  <si>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</si>
  <si>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</si>
  <si>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</si>
  <si>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</si>
  <si>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</si>
  <si>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</si>
  <si>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</si>
  <si>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</si>
  <si>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</si>
  <si>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</si>
  <si>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</si>
  <si>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</si>
  <si>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</si>
  <si>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</si>
  <si>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</si>
  <si>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</si>
  <si>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</si>
  <si>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</si>
  <si>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</si>
  <si>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</si>
  <si>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</si>
  <si>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</si>
  <si>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</si>
  <si>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</si>
  <si>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</si>
  <si>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</si>
  <si>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</si>
  <si>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</si>
  <si>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</si>
  <si>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</si>
  <si>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</si>
  <si>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</si>
  <si>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</si>
  <si>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</si>
  <si>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</si>
  <si>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</si>
  <si>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</si>
  <si>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</si>
  <si>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</si>
  <si>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</si>
  <si>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</si>
  <si>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</si>
  <si>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</si>
  <si>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</si>
  <si>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</si>
  <si>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</si>
  <si>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</si>
  <si>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</si>
  <si>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</si>
  <si>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</si>
  <si>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</si>
  <si>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</si>
  <si>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</si>
  <si>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</si>
  <si>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</si>
  <si>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</si>
  <si>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</si>
  <si>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</si>
  <si>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</si>
  <si>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</si>
  <si>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</si>
  <si>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</si>
  <si>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</si>
  <si>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</si>
  <si>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</si>
  <si>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</si>
  <si>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</si>
  <si>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</si>
  <si>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</si>
  <si>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</si>
  <si>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</si>
  <si>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</si>
  <si>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</si>
  <si>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</si>
  <si>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</si>
  <si>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</si>
  <si>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</si>
  <si>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</si>
  <si>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</si>
  <si>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</si>
  <si>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</si>
  <si>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</si>
  <si>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</si>
  <si>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</si>
  <si>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</si>
  <si>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</si>
  <si>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</si>
  <si>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</si>
  <si>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</si>
  <si>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</si>
  <si>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</si>
  <si>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</si>
  <si>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</si>
  <si>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</si>
  <si>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</si>
  <si>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</si>
  <si>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</si>
  <si>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</si>
  <si>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</si>
  <si>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</si>
  <si>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</si>
  <si>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</si>
  <si>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</si>
  <si>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</si>
  <si>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</si>
  <si>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</si>
  <si>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</si>
  <si>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</si>
  <si>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</si>
  <si>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</si>
  <si>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</si>
  <si>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</si>
  <si>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</si>
  <si>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</si>
  <si>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</si>
  <si>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</si>
  <si>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</si>
  <si>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</si>
  <si>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</si>
  <si>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</si>
  <si>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</si>
  <si>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</si>
  <si>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</si>
  <si>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</si>
  <si>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</si>
  <si>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</si>
  <si>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</si>
  <si>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</si>
  <si>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</si>
  <si>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</si>
  <si>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</si>
  <si>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</si>
  <si>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</si>
  <si>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</si>
  <si>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</si>
  <si>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</si>
  <si>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</si>
  <si>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</si>
  <si>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</si>
  <si>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</si>
  <si>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</si>
  <si>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</si>
  <si>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</si>
  <si>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</si>
  <si>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</si>
  <si>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</si>
  <si>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</si>
  <si>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</si>
  <si>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</si>
  <si>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</si>
  <si>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</si>
  <si>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</si>
  <si>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</si>
  <si>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</si>
  <si>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</si>
  <si>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</si>
  <si>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</si>
  <si>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</si>
  <si>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</si>
  <si>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</si>
  <si>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</si>
  <si>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</si>
  <si>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</si>
  <si>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</si>
  <si>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</si>
  <si>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</si>
  <si>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</si>
  <si>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</si>
  <si>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</si>
  <si>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</si>
  <si>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</si>
  <si>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</si>
  <si>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</si>
  <si>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</si>
  <si>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</si>
  <si>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</si>
  <si>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</si>
  <si>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</si>
  <si>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</si>
  <si>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</si>
  <si>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</si>
  <si>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</si>
  <si>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</si>
  <si>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</si>
  <si>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</si>
  <si>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</si>
  <si>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</si>
  <si>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</si>
  <si>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</si>
  <si>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</si>
  <si>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</si>
  <si>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</si>
  <si>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</si>
  <si>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</si>
  <si>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</si>
  <si>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</si>
  <si>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</si>
  <si>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</si>
  <si>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</si>
  <si>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</si>
  <si>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</si>
  <si>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</si>
  <si>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</si>
  <si>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</si>
  <si>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</si>
  <si>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</si>
  <si>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</si>
  <si>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</si>
  <si>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</si>
  <si>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</si>
  <si>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</si>
  <si>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</si>
  <si>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</si>
  <si>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</si>
  <si>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</si>
  <si>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</si>
  <si>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</si>
  <si>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</si>
  <si>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</si>
  <si>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</si>
  <si>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</si>
  <si>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</si>
  <si>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</si>
  <si>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</si>
  <si>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</si>
  <si>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</si>
  <si>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</si>
  <si>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</si>
  <si>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</si>
  <si>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</si>
  <si>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</si>
  <si>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</si>
  <si>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</si>
  <si>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</si>
  <si>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</si>
  <si>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</si>
  <si>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</si>
  <si>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</si>
  <si>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</si>
  <si>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</si>
  <si>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</si>
  <si>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</si>
  <si>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</si>
  <si>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</si>
  <si>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</si>
  <si>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</si>
  <si>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</si>
  <si>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</si>
  <si>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</si>
  <si>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</si>
  <si>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</si>
  <si>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</si>
  <si>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</si>
  <si>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</si>
  <si>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</si>
  <si>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</si>
  <si>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</si>
  <si>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</si>
  <si>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</si>
  <si>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</si>
  <si>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</si>
  <si>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</si>
  <si>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</si>
  <si>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</si>
  <si>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</si>
  <si>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</si>
  <si>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</si>
  <si>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</si>
  <si>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</si>
  <si>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</si>
  <si>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</si>
  <si>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</si>
  <si>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</si>
  <si>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</si>
  <si>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</si>
  <si>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</si>
  <si>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</si>
  <si>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</si>
  <si>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</si>
  <si>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</si>
  <si>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</si>
  <si>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</si>
  <si>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</si>
  <si>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</si>
  <si>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</si>
  <si>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</si>
  <si>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</si>
  <si>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</si>
  <si>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</si>
  <si>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</si>
  <si>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</si>
  <si>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</si>
  <si>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</si>
  <si>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</si>
  <si>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</si>
  <si>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</si>
  <si>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</si>
  <si>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</si>
  <si>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</si>
  <si>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</si>
  <si>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</si>
  <si>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</si>
  <si>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</si>
  <si>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</si>
  <si>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</si>
  <si>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</si>
  <si>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</si>
  <si>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</si>
  <si>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</si>
  <si>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</si>
  <si>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</si>
  <si>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</si>
  <si>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</si>
  <si>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</si>
  <si>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</si>
  <si>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</si>
  <si>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</si>
  <si>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</si>
  <si>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</si>
  <si>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</si>
  <si>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</si>
  <si>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</si>
  <si>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</si>
  <si>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</si>
  <si>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</si>
  <si>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</si>
  <si>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</si>
  <si>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</si>
  <si>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</si>
  <si>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</si>
  <si>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</si>
  <si>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</si>
  <si>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</si>
  <si>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</si>
  <si>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</si>
  <si>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</si>
  <si>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</si>
  <si>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</si>
  <si>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</si>
  <si>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</si>
  <si>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</si>
  <si>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</si>
  <si>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</si>
  <si>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</si>
  <si>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</si>
  <si>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</si>
  <si>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</si>
  <si>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</si>
  <si>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</si>
  <si>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</si>
  <si>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</si>
  <si>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</si>
  <si>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</si>
  <si>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</si>
  <si>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</si>
  <si>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</si>
  <si>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</si>
  <si>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</si>
  <si>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</si>
  <si>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</si>
  <si>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</si>
  <si>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</si>
  <si>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</si>
  <si>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</si>
  <si>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</si>
  <si>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</si>
  <si>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</si>
  <si>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</si>
  <si>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</si>
  <si>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</si>
  <si>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</si>
  <si>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</si>
  <si>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</si>
  <si>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</si>
  <si>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</si>
  <si>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</si>
  <si>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</si>
  <si>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</si>
  <si>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</si>
  <si>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</si>
  <si>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</si>
  <si>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</si>
  <si>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</si>
  <si>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</si>
  <si>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</si>
  <si>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</si>
  <si>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</si>
  <si>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</si>
  <si>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</si>
  <si>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</si>
  <si>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</si>
  <si>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</si>
  <si>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</si>
  <si>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</si>
  <si>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</si>
  <si>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</si>
  <si>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</si>
  <si>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</si>
  <si>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</si>
  <si>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</si>
  <si>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</si>
  <si>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</si>
  <si>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</si>
  <si>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</si>
  <si>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</si>
  <si>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</si>
  <si>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</si>
  <si>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</si>
  <si>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</si>
  <si>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</si>
  <si>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</si>
  <si>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</si>
  <si>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</si>
  <si>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</si>
  <si>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</si>
  <si>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</si>
  <si>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</si>
  <si>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</si>
  <si>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</si>
  <si>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</si>
  <si>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</si>
  <si>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</si>
  <si>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</si>
  <si>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</si>
  <si>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</si>
  <si>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</si>
  <si>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</si>
  <si>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</si>
  <si>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</si>
  <si>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</si>
  <si>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</si>
  <si>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</si>
  <si>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</si>
  <si>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</si>
  <si>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</si>
  <si>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</si>
  <si>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</si>
  <si>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</si>
  <si>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</si>
  <si>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</si>
  <si>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</si>
  <si>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</si>
  <si>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</si>
  <si>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</si>
  <si>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</si>
  <si>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</si>
  <si>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</si>
  <si>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</si>
  <si>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</si>
  <si>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</si>
  <si>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</si>
  <si>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</si>
  <si>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</si>
  <si>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</si>
  <si>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</si>
  <si>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</si>
  <si>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</si>
  <si>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</si>
  <si>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</si>
  <si>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</si>
  <si>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</si>
  <si>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</si>
  <si>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</si>
  <si>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</si>
  <si>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</si>
  <si>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</si>
  <si>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</si>
  <si>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</si>
  <si>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</si>
  <si>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</si>
  <si>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</si>
  <si>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</si>
  <si>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</si>
  <si>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</si>
  <si>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</si>
  <si>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</si>
  <si>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</si>
  <si>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</si>
  <si>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</si>
  <si>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</si>
  <si>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</si>
  <si>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</si>
  <si>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</si>
  <si>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</si>
  <si>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</si>
  <si>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</si>
  <si>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</si>
  <si>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</si>
  <si>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</si>
  <si>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</si>
  <si>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</si>
  <si>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</si>
  <si>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</si>
  <si>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</si>
  <si>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</si>
  <si>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</si>
  <si>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</si>
  <si>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</si>
  <si>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</si>
  <si>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</si>
  <si>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</si>
  <si>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</si>
  <si>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</si>
  <si>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</si>
  <si>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</si>
  <si>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</si>
  <si>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</si>
  <si>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</si>
  <si>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</si>
  <si>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</si>
  <si>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</si>
  <si>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</si>
  <si>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</si>
  <si>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</si>
  <si>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</si>
  <si>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</si>
  <si>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</si>
  <si>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</si>
  <si>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</si>
  <si>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</si>
  <si>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</si>
  <si>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</si>
  <si>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</si>
  <si>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</si>
  <si>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</si>
  <si>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</si>
  <si>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</si>
  <si>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</si>
  <si>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</si>
  <si>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</si>
  <si>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</si>
  <si>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</si>
  <si>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</si>
  <si>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</si>
  <si>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</si>
  <si>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</si>
  <si>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</si>
  <si>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</si>
  <si>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</si>
  <si>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</si>
  <si>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</si>
  <si>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</si>
  <si>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</si>
  <si>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</si>
  <si>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</si>
  <si>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</si>
  <si>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</si>
  <si>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</si>
  <si>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</si>
  <si>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</si>
  <si>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</si>
  <si>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</si>
  <si>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</si>
  <si>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</si>
  <si>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</si>
  <si>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</si>
  <si>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</si>
  <si>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</si>
  <si>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</si>
  <si>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</si>
  <si>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</si>
  <si>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</si>
  <si>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</si>
  <si>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</si>
  <si>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</si>
  <si>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</si>
  <si>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</si>
  <si>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</si>
  <si>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</si>
  <si>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</si>
  <si>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</si>
  <si>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</si>
  <si>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</si>
  <si>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</si>
  <si>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</si>
  <si>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</si>
  <si>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</si>
  <si>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</si>
  <si>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</si>
  <si>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</si>
  <si>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</si>
  <si>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</si>
  <si>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</si>
  <si>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</si>
  <si>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</si>
  <si>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</si>
  <si>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</si>
  <si>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</si>
  <si>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</si>
  <si>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</si>
  <si>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</si>
  <si>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</si>
  <si>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</si>
  <si>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</si>
  <si>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</si>
  <si>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</si>
  <si>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</si>
  <si>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</si>
  <si>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</si>
  <si>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</si>
  <si>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</si>
  <si>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</si>
  <si>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</si>
  <si>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</si>
  <si>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</si>
  <si>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</si>
  <si>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</si>
  <si>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</si>
  <si>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</si>
  <si>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</si>
  <si>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</si>
  <si>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</si>
  <si>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</si>
  <si>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</si>
  <si>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</si>
  <si>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</si>
  <si>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</si>
  <si>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</si>
  <si>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</si>
  <si>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</si>
  <si>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</si>
  <si>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</si>
  <si>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</si>
  <si>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</si>
  <si>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</si>
  <si>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</si>
  <si>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</si>
  <si>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</si>
  <si>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</si>
  <si>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</si>
  <si>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</si>
  <si>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</si>
  <si>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</si>
  <si>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</si>
  <si>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</si>
  <si>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</si>
  <si>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</si>
  <si>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</si>
  <si>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</si>
  <si>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</si>
  <si>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</si>
  <si>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</si>
  <si>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</si>
  <si>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</si>
  <si>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</si>
  <si>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</si>
  <si>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</si>
  <si>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</si>
  <si>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</si>
  <si>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</si>
  <si>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</si>
  <si>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</si>
  <si>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</si>
  <si>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</si>
  <si>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</si>
  <si>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</si>
  <si>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</si>
  <si>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</si>
  <si>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</si>
  <si>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</si>
  <si>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</si>
  <si>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</si>
  <si>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</si>
  <si>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</si>
  <si>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</si>
  <si>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</si>
  <si>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</si>
  <si>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</si>
  <si>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</si>
  <si>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</si>
  <si>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</si>
  <si>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</si>
  <si>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</si>
  <si>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</si>
  <si>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</si>
  <si>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</si>
  <si>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</si>
  <si>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</si>
  <si>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</si>
  <si>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</si>
  <si>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</si>
  <si>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</si>
  <si>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</si>
  <si>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</si>
  <si>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</si>
  <si>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</si>
  <si>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</si>
  <si>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</si>
  <si>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</si>
  <si>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</si>
  <si>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</si>
  <si>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</si>
  <si>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</si>
  <si>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</si>
  <si>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</si>
  <si>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</si>
  <si>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</si>
  <si>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</si>
  <si>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</si>
  <si>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</si>
  <si>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</si>
  <si>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</si>
  <si>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</si>
  <si>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</si>
  <si>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</si>
  <si>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</si>
  <si>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</si>
  <si>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</si>
  <si>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</si>
  <si>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</si>
  <si>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</si>
  <si>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</si>
  <si>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</si>
  <si>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</si>
  <si>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</si>
  <si>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</si>
  <si>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</si>
  <si>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</si>
  <si>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</si>
  <si>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</si>
  <si>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</si>
  <si>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</si>
  <si>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</si>
  <si>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</si>
  <si>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</si>
  <si>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</si>
  <si>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</si>
  <si>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</si>
  <si>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</si>
  <si>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</si>
  <si>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</si>
  <si>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</si>
  <si>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</si>
  <si>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</si>
  <si>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</si>
  <si>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</si>
  <si>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</si>
  <si>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</si>
  <si>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</si>
  <si>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</si>
  <si>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</si>
  <si>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</si>
  <si>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</si>
  <si>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</si>
  <si>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</si>
  <si>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</si>
  <si>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</si>
  <si>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</si>
  <si>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</si>
  <si>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</si>
  <si>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</si>
  <si>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</si>
  <si>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</si>
  <si>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</si>
  <si>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</si>
  <si>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</si>
  <si>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</si>
  <si>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</si>
  <si>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</si>
  <si>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</si>
  <si>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</si>
  <si>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</si>
  <si>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</si>
  <si>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</si>
  <si>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</si>
  <si>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</si>
  <si>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</si>
  <si>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</si>
  <si>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</si>
  <si>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</si>
  <si>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</si>
  <si>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</si>
  <si>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</si>
  <si>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</si>
  <si>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</si>
  <si>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</si>
  <si>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</si>
  <si>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</si>
  <si>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</si>
  <si>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</si>
  <si>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</si>
  <si>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</si>
  <si>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</si>
  <si>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</si>
  <si>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</si>
  <si>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</si>
  <si>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</si>
  <si>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</si>
  <si>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</si>
  <si>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</si>
  <si>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</si>
  <si>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</si>
  <si>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</si>
  <si>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</si>
  <si>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</si>
  <si>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</si>
  <si>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</si>
  <si>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</si>
  <si>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</si>
  <si>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</si>
  <si>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</si>
  <si>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</si>
  <si>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</si>
  <si>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</si>
  <si>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</si>
  <si>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</si>
  <si>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</si>
  <si>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</si>
  <si>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</si>
  <si>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</si>
  <si>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</si>
  <si>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</si>
  <si>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</si>
  <si>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</si>
  <si>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</si>
  <si>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</si>
  <si>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</si>
  <si>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</si>
  <si>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</si>
  <si>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</si>
  <si>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</si>
  <si>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</si>
  <si>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</si>
  <si>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</si>
  <si>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</si>
  <si>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</si>
  <si>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</si>
  <si>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</si>
  <si>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</si>
  <si>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</si>
  <si>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</si>
  <si>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</si>
  <si>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</si>
  <si>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</si>
  <si>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</si>
  <si>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</si>
  <si>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</si>
  <si>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</si>
  <si>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</si>
  <si>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</si>
  <si>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</si>
  <si>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</si>
  <si>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</si>
  <si>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</si>
  <si>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</si>
  <si>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</si>
  <si>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</si>
  <si>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</si>
  <si>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</si>
  <si>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</si>
  <si>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</si>
  <si>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</si>
  <si>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</si>
  <si>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</si>
  <si>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</si>
  <si>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</si>
  <si>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</si>
  <si>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</si>
  <si>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</si>
  <si>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</si>
  <si>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</si>
  <si>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</si>
  <si>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</si>
  <si>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</si>
  <si>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</si>
  <si>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</si>
  <si>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</si>
  <si>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</si>
  <si>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</si>
  <si>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</si>
  <si>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</si>
  <si>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</si>
  <si>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</si>
  <si>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</si>
  <si>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</si>
  <si>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</si>
  <si>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</si>
  <si>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</si>
  <si>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</si>
  <si>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</si>
  <si>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</si>
  <si>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</si>
  <si>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</si>
  <si>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</si>
  <si>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</si>
  <si>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</si>
  <si>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</si>
  <si>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</si>
  <si>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</si>
  <si>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</si>
  <si>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</si>
  <si>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</si>
  <si>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</si>
  <si>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</si>
  <si>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</si>
  <si>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</si>
  <si>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</si>
  <si>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</si>
  <si>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</si>
  <si>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</si>
  <si>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</si>
  <si>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</si>
  <si>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</si>
  <si>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</si>
  <si>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</si>
  <si>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</si>
  <si>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</si>
  <si>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</si>
  <si>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</si>
  <si>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</si>
  <si>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</si>
  <si>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</si>
  <si>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</si>
  <si>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</si>
  <si>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</si>
  <si>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</si>
  <si>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</si>
  <si>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</si>
  <si>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</si>
  <si>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</si>
  <si>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</si>
  <si>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</si>
  <si>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</si>
  <si>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</si>
  <si>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</si>
  <si>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</si>
  <si>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</si>
  <si>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</si>
  <si>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</si>
  <si>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</si>
  <si>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</si>
  <si>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</si>
  <si>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</si>
  <si>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</si>
  <si>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</si>
  <si>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</si>
  <si>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</si>
  <si>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</si>
  <si>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</si>
  <si>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</si>
  <si>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</si>
  <si>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</si>
  <si>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</si>
  <si>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</si>
  <si>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</si>
  <si>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</si>
  <si>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</si>
  <si>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</si>
  <si>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</si>
  <si>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</si>
  <si>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</si>
  <si>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</si>
  <si>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</si>
  <si>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</si>
  <si>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</si>
  <si>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</si>
  <si>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</si>
  <si>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</si>
  <si>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</si>
  <si>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</si>
  <si>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</si>
  <si>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</si>
  <si>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</si>
  <si>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</si>
  <si>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</si>
  <si>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</si>
  <si>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</si>
  <si>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</si>
  <si>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</si>
  <si>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</si>
  <si>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</si>
  <si>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</si>
  <si>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</si>
  <si>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</si>
  <si>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</si>
  <si>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</si>
  <si>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</si>
  <si>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</si>
  <si>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</si>
  <si>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</si>
  <si>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</si>
  <si>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</si>
  <si>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</si>
  <si>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</si>
  <si>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</si>
  <si>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</si>
  <si>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</si>
  <si>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</si>
  <si>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</si>
  <si>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</si>
  <si>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</si>
  <si>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</si>
  <si>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</si>
  <si>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</si>
  <si>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</si>
  <si>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</si>
  <si>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</si>
  <si>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</si>
  <si>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</si>
  <si>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</si>
  <si>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</si>
  <si>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</si>
  <si>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</si>
  <si>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</si>
  <si>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</si>
  <si>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</si>
  <si>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</si>
  <si>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</si>
  <si>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</si>
  <si>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</si>
  <si>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</si>
  <si>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</si>
  <si>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</si>
  <si>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</si>
  <si>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</si>
  <si>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</si>
  <si>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</si>
  <si>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</si>
  <si>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</si>
  <si>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</si>
  <si>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</si>
  <si>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</si>
  <si>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</si>
  <si>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</si>
  <si>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</si>
  <si>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</si>
  <si>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</si>
  <si>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</si>
  <si>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</si>
  <si>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</si>
  <si>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</si>
  <si>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</si>
  <si>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</si>
  <si>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</si>
  <si>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</si>
  <si>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</si>
  <si>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</si>
  <si>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</si>
  <si>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</si>
  <si>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</si>
  <si>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</si>
  <si>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</si>
  <si>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</si>
  <si>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</si>
  <si>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</si>
  <si>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</si>
  <si>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</si>
  <si>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</si>
  <si>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</si>
  <si>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</si>
  <si>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</si>
  <si>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</si>
  <si>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</si>
  <si>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</si>
  <si>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</si>
  <si>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</si>
  <si>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</si>
  <si>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</si>
  <si>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</si>
  <si>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</si>
  <si>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</si>
  <si>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</si>
  <si>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</si>
  <si>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</si>
  <si>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</si>
  <si>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</si>
  <si>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</si>
  <si>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</si>
  <si>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</si>
  <si>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</si>
  <si>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</si>
  <si>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</si>
  <si>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</si>
  <si>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</si>
  <si>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</si>
  <si>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</si>
  <si>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</si>
  <si>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</si>
  <si>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</si>
  <si>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</si>
  <si>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</si>
  <si>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</si>
  <si>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</si>
  <si>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</si>
  <si>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</si>
  <si>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</si>
  <si>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</si>
  <si>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</si>
  <si>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</si>
  <si>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</si>
  <si>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</si>
  <si>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</si>
  <si>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</si>
  <si>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</si>
  <si>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</si>
  <si>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</si>
  <si>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</si>
  <si>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</si>
  <si>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</si>
  <si>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</si>
  <si>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</si>
  <si>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</si>
  <si>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</si>
  <si>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</si>
  <si>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</si>
  <si>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</si>
  <si>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</si>
  <si>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</si>
  <si>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</si>
  <si>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</si>
  <si>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</si>
  <si>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</si>
  <si>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</si>
  <si>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</si>
  <si>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</si>
  <si>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</si>
  <si>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</si>
  <si>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</si>
  <si>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</si>
  <si>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</si>
  <si>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</si>
  <si>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</si>
  <si>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</si>
  <si>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</si>
  <si>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</si>
  <si>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</si>
  <si>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</si>
  <si>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</si>
  <si>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</si>
  <si>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</si>
  <si>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</si>
  <si>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</si>
  <si>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</si>
  <si>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</si>
  <si>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</si>
  <si>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</si>
  <si>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</si>
  <si>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</si>
  <si>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</si>
  <si>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</si>
  <si>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</si>
  <si>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</si>
  <si>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</si>
  <si>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</si>
  <si>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</si>
  <si>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</si>
  <si>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</si>
  <si>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</si>
  <si>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</si>
  <si>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</si>
  <si>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</si>
  <si>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</si>
  <si>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</si>
  <si>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</si>
  <si>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</si>
  <si>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</si>
  <si>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</si>
  <si>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</si>
  <si>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</si>
  <si>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</si>
  <si>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</si>
  <si>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</si>
  <si>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</si>
  <si>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</si>
  <si>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</si>
  <si>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</si>
  <si>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</si>
  <si>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</si>
  <si>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</si>
  <si>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</si>
  <si>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</si>
  <si>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</si>
  <si>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</si>
  <si>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</si>
  <si>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</si>
  <si>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</si>
  <si>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</si>
  <si>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</si>
  <si>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</si>
  <si>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</si>
  <si>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</si>
  <si>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</si>
  <si>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</si>
  <si>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</si>
  <si>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</si>
  <si>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</si>
  <si>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</si>
  <si>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</si>
  <si>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</si>
  <si>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</si>
  <si>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</si>
  <si>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</si>
  <si>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</si>
  <si>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</si>
  <si>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</si>
  <si>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</si>
  <si>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</si>
  <si>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</si>
  <si>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</si>
  <si>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</si>
  <si>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</si>
  <si>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</si>
  <si>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</si>
  <si>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</si>
  <si>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</si>
  <si>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</si>
  <si>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</si>
  <si>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</si>
  <si>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</si>
  <si>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</si>
  <si>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</si>
  <si>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</si>
  <si>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</si>
  <si>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</si>
  <si>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</si>
  <si>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</si>
  <si>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</si>
  <si>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</si>
  <si>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</si>
  <si>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</si>
  <si>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</si>
  <si>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</si>
  <si>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</si>
  <si>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</si>
  <si>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</si>
  <si>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</si>
  <si>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</si>
  <si>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</si>
  <si>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</si>
  <si>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</si>
  <si>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</si>
  <si>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</si>
  <si>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</si>
  <si>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</si>
  <si>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</si>
  <si>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</si>
  <si>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</si>
  <si>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</si>
  <si>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</si>
  <si>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</si>
  <si>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</si>
  <si>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</si>
  <si>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</si>
  <si>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</si>
  <si>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</si>
  <si>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</si>
  <si>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</si>
  <si>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</si>
  <si>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</si>
  <si>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</si>
  <si>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</si>
  <si>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</si>
  <si>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</si>
  <si>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</si>
  <si>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</si>
  <si>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</si>
  <si>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</si>
  <si>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</si>
  <si>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</si>
  <si>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</si>
  <si>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</si>
  <si>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</si>
  <si>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</si>
  <si>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</si>
  <si>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</si>
  <si>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</si>
  <si>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</si>
  <si>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</si>
  <si>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</si>
  <si>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</si>
  <si>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</si>
  <si>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</si>
  <si>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</si>
  <si>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</si>
  <si>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</si>
  <si>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</si>
  <si>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</si>
  <si>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</si>
  <si>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</si>
  <si>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</si>
  <si>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</si>
  <si>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</si>
  <si>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</si>
  <si>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</si>
  <si>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</si>
  <si>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</si>
  <si>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</si>
  <si>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</si>
  <si>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</si>
  <si>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</si>
  <si>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</si>
  <si>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</si>
  <si>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</si>
  <si>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</si>
  <si>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</si>
  <si>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</si>
  <si>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</si>
  <si>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</si>
  <si>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</si>
  <si>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</si>
  <si>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</si>
  <si>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</si>
  <si>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</si>
  <si>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</si>
  <si>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</si>
  <si>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</si>
  <si>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</si>
  <si>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</si>
  <si>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</si>
  <si>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</si>
  <si>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</si>
  <si>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</si>
  <si>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</si>
  <si>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</si>
  <si>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</si>
  <si>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</si>
  <si>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</si>
  <si>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</si>
  <si>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</si>
  <si>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</si>
  <si>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</si>
  <si>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</si>
  <si>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</si>
  <si>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</si>
  <si>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</si>
  <si>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</si>
  <si>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</si>
  <si>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</si>
  <si>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</si>
  <si>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</si>
  <si>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</si>
  <si>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</si>
  <si>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</si>
  <si>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</si>
  <si>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</si>
  <si>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</si>
  <si>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</si>
  <si>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</si>
  <si>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</si>
  <si>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</si>
  <si>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</si>
  <si>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</si>
  <si>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</si>
  <si>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</si>
  <si>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</si>
  <si>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</si>
  <si>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</si>
  <si>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</si>
  <si>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</si>
  <si>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</si>
  <si>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</si>
  <si>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</si>
  <si>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</si>
  <si>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</si>
  <si>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</si>
  <si>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</si>
  <si>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</si>
  <si>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</si>
  <si>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</si>
  <si>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</si>
  <si>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</si>
  <si>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</si>
  <si>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</si>
  <si>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</si>
  <si>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</si>
  <si>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</si>
  <si>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</si>
  <si>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</si>
  <si>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</si>
  <si>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</si>
  <si>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</si>
  <si>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</si>
  <si>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</si>
  <si>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</si>
  <si>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</si>
  <si>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</si>
  <si>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</si>
  <si>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</si>
  <si>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</si>
  <si>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</si>
  <si>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</si>
  <si>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</si>
  <si>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</si>
  <si>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</si>
  <si>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</si>
  <si>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</si>
  <si>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</si>
  <si>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</si>
  <si>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</si>
  <si>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</si>
  <si>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</si>
  <si>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</si>
  <si>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</si>
  <si>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</si>
  <si>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</si>
  <si>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</si>
  <si>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</si>
  <si>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</si>
  <si>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</si>
  <si>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</si>
  <si>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</si>
  <si>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</si>
  <si>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</si>
  <si>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</si>
  <si>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</si>
  <si>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</si>
  <si>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</si>
  <si>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</si>
  <si>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</si>
  <si>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</si>
  <si>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</si>
  <si>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</si>
  <si>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</si>
  <si>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</si>
  <si>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</si>
  <si>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</si>
  <si>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</si>
  <si>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</si>
  <si>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</si>
  <si>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</si>
  <si>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</si>
  <si>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</si>
  <si>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</si>
  <si>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</si>
  <si>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</si>
  <si>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</si>
  <si>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</si>
  <si>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</si>
  <si>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</si>
  <si>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</si>
  <si>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</si>
  <si>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</si>
  <si>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</si>
  <si>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</si>
  <si>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</si>
  <si>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</si>
  <si>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</si>
  <si>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</si>
  <si>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</si>
  <si>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</si>
  <si>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</si>
  <si>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</si>
  <si>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</si>
  <si>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</si>
  <si>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</si>
  <si>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</si>
  <si>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</si>
  <si>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</si>
  <si>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</si>
  <si>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</si>
  <si>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</si>
  <si>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</si>
  <si>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</si>
  <si>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</si>
  <si>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</si>
  <si>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</si>
  <si>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</si>
  <si>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</si>
  <si>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</si>
  <si>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</si>
  <si>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</si>
  <si>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</si>
  <si>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</si>
  <si>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</si>
  <si>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</si>
  <si>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</si>
  <si>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</si>
  <si>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</si>
  <si>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</si>
  <si>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</si>
  <si>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</si>
  <si>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</si>
  <si>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</si>
  <si>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</si>
  <si>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</si>
  <si>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</si>
  <si>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</si>
  <si>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</si>
  <si>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</si>
  <si>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</si>
  <si>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</si>
  <si>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</si>
  <si>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</si>
  <si>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</si>
  <si>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</si>
  <si>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</si>
  <si>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</si>
  <si>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</si>
  <si>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</si>
  <si>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</si>
  <si>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</si>
  <si>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</si>
  <si>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</si>
  <si>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</si>
  <si>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</si>
  <si>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</si>
  <si>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</si>
  <si>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</si>
  <si>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</si>
  <si>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</si>
  <si>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</si>
  <si>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</si>
  <si>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</si>
  <si>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</si>
  <si>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</si>
  <si>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</si>
  <si>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</si>
  <si>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</si>
  <si>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</si>
  <si>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</si>
  <si>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</si>
  <si>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</si>
  <si>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</si>
  <si>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</si>
  <si>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</si>
  <si>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</si>
  <si>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</si>
  <si>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</si>
  <si>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</si>
  <si>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</si>
  <si>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</si>
  <si>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</si>
  <si>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</si>
  <si>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</si>
  <si>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</si>
  <si>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</si>
  <si>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</si>
  <si>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</si>
  <si>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</si>
  <si>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</si>
  <si>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</si>
  <si>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</si>
  <si>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</si>
  <si>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</si>
  <si>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</si>
  <si>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</si>
  <si>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</si>
  <si>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</si>
  <si>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</si>
  <si>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</si>
  <si>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</si>
  <si>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</si>
  <si>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</si>
  <si>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</si>
  <si>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</si>
  <si>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</si>
  <si>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</si>
  <si>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</si>
  <si>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</si>
  <si>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</si>
  <si>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</si>
  <si>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</si>
  <si>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</si>
  <si>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</si>
  <si>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</si>
  <si>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</si>
  <si>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</si>
  <si>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</si>
  <si>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</si>
  <si>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</si>
  <si>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</si>
  <si>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</si>
  <si>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</si>
  <si>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</si>
  <si>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</si>
  <si>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</si>
  <si>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</si>
  <si>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</si>
  <si>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</si>
  <si>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</si>
  <si>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</si>
  <si>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</si>
  <si>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</si>
  <si>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</si>
  <si>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</si>
  <si>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</si>
  <si>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</si>
  <si>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</si>
  <si>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</si>
  <si>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</si>
  <si>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</si>
  <si>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</si>
  <si>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</si>
  <si>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</si>
  <si>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</si>
  <si>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</si>
  <si>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</si>
  <si>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</si>
  <si>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</si>
  <si>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</si>
  <si>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</si>
  <si>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</si>
  <si>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</si>
  <si>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</si>
  <si>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</si>
  <si>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</si>
  <si>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</si>
  <si>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</si>
  <si>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</si>
  <si>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</si>
  <si>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</si>
  <si>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</si>
  <si>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</si>
  <si>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</si>
  <si>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</si>
  <si>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</si>
  <si>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</si>
  <si>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</si>
  <si>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</si>
  <si>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</si>
  <si>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</si>
  <si>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</si>
  <si>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</si>
  <si>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</si>
  <si>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</si>
  <si>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</si>
  <si>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</si>
  <si>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</si>
  <si>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</si>
  <si>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</si>
  <si>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</si>
  <si>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</si>
  <si>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</si>
  <si>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</si>
  <si>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</si>
  <si>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</si>
  <si>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</si>
  <si>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</si>
  <si>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</si>
  <si>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</si>
  <si>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</si>
  <si>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</si>
  <si>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</si>
  <si>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</si>
  <si>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</si>
  <si>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</si>
  <si>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</si>
  <si>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</si>
  <si>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</si>
  <si>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</si>
  <si>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</si>
  <si>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</si>
  <si>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</si>
  <si>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</si>
  <si>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</si>
  <si>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</si>
  <si>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</si>
  <si>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</si>
  <si>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</si>
  <si>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</si>
  <si>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</si>
  <si>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</si>
  <si>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</si>
  <si>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</si>
  <si>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</si>
  <si>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</si>
  <si>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</si>
  <si>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</si>
  <si>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</si>
  <si>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</si>
  <si>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</si>
  <si>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</si>
  <si>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</si>
  <si>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</si>
  <si>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</si>
  <si>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</si>
  <si>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</si>
  <si>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</si>
  <si>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</si>
  <si>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</si>
  <si>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</si>
  <si>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</si>
  <si>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</si>
  <si>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</si>
  <si>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</si>
  <si>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</si>
  <si>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</si>
  <si>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</si>
  <si>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</si>
  <si>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</si>
  <si>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</si>
  <si>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</si>
  <si>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</si>
  <si>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</si>
  <si>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</si>
  <si>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</si>
  <si>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</si>
  <si>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</si>
  <si>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</si>
  <si>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</si>
  <si>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</si>
  <si>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</si>
  <si>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</si>
  <si>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</si>
  <si>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</si>
  <si>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</si>
  <si>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</si>
  <si>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</si>
  <si>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</si>
  <si>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</si>
  <si>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</si>
  <si>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</si>
  <si>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</si>
  <si>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</si>
  <si>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</si>
  <si>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</si>
  <si>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</si>
  <si>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</si>
  <si>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</si>
  <si>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</si>
  <si>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</si>
  <si>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</si>
  <si>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</si>
  <si>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</si>
  <si>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</si>
  <si>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</si>
  <si>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</si>
  <si>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</si>
  <si>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</si>
  <si>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</si>
  <si>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</si>
  <si>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</si>
  <si>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</si>
  <si>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</si>
  <si>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</si>
  <si>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</si>
  <si>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</si>
  <si>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</si>
  <si>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</si>
  <si>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</si>
  <si>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</si>
  <si>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</si>
  <si>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</si>
  <si>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</si>
  <si>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</si>
  <si>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</si>
  <si>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</si>
  <si>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</si>
  <si>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</si>
  <si>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</si>
  <si>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</si>
  <si>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</si>
  <si>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</si>
  <si>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</si>
  <si>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</si>
  <si>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</si>
  <si>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</si>
  <si>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</si>
  <si>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</si>
  <si>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</si>
  <si>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</si>
  <si>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</si>
  <si>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</si>
  <si>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</si>
  <si>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</si>
  <si>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</si>
  <si>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</si>
  <si>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</si>
  <si>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</si>
  <si>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</si>
  <si>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</si>
  <si>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</si>
  <si>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</si>
  <si>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</si>
  <si>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</si>
  <si>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</si>
  <si>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</si>
  <si>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</si>
  <si>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</si>
  <si>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</si>
  <si>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</si>
  <si>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</si>
  <si>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</si>
  <si>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</si>
  <si>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</si>
  <si>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</si>
  <si>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</si>
  <si>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</si>
  <si>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</si>
  <si>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</si>
  <si>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</si>
  <si>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</si>
  <si>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</si>
  <si>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</si>
  <si>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</si>
  <si>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</si>
  <si>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</si>
  <si>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</si>
  <si>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</si>
  <si>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</si>
  <si>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</si>
  <si>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</si>
  <si>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</si>
  <si>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</si>
  <si>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</si>
  <si>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</si>
  <si>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</si>
  <si>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</si>
  <si>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</si>
  <si>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</si>
  <si>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</si>
  <si>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</si>
  <si>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</si>
  <si>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</si>
  <si>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</si>
  <si>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</si>
  <si>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</si>
  <si>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</si>
  <si>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</si>
  <si>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</si>
  <si>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</si>
  <si>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</si>
  <si>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</si>
  <si>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</si>
  <si>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</si>
  <si>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</si>
  <si>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</si>
  <si>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</si>
  <si>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</si>
  <si>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</si>
  <si>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</si>
  <si>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</si>
  <si>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</si>
  <si>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</si>
  <si>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</si>
  <si>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</si>
  <si>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</si>
  <si>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</si>
  <si>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</si>
  <si>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</si>
  <si>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</si>
  <si>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</si>
  <si>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</si>
  <si>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</si>
  <si>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</si>
  <si>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</si>
  <si>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</si>
  <si>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</si>
  <si>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</si>
  <si>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</si>
  <si>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</si>
  <si>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</si>
  <si>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</si>
  <si>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</si>
  <si>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</si>
  <si>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</si>
  <si>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</si>
  <si>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</si>
  <si>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</si>
  <si>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</si>
  <si>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</si>
  <si>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</si>
  <si>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</si>
  <si>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</si>
  <si>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</si>
  <si>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</si>
  <si>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</si>
  <si>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</si>
  <si>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</si>
  <si>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</si>
  <si>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</si>
  <si>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</si>
  <si>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</si>
  <si>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</si>
  <si>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</si>
  <si>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</si>
  <si>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</si>
  <si>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</si>
  <si>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</si>
  <si>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</si>
  <si>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</si>
  <si>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</si>
  <si>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</si>
  <si>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</si>
  <si>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</si>
  <si>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</si>
  <si>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</si>
  <si>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</si>
  <si>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</si>
  <si>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</si>
  <si>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</si>
  <si>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</si>
  <si>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</si>
  <si>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</si>
  <si>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</si>
  <si>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</si>
  <si>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</si>
  <si>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</si>
  <si>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</si>
  <si>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</si>
  <si>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</si>
  <si>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</si>
  <si>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</si>
  <si>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</si>
  <si>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</si>
  <si>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</si>
  <si>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</si>
  <si>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</si>
  <si>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</si>
  <si>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</si>
  <si>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</si>
  <si>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</si>
  <si>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</si>
  <si>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</si>
  <si>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</si>
  <si>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</si>
  <si>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</si>
  <si>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</si>
  <si>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</si>
  <si>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</si>
  <si>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</si>
  <si>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</si>
  <si>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</si>
  <si>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</si>
  <si>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</si>
  <si>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</si>
  <si>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</si>
  <si>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</si>
  <si>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</si>
  <si>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</si>
  <si>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</si>
  <si>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</si>
  <si>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</si>
  <si>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</si>
  <si>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</si>
  <si>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</si>
  <si>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</si>
  <si>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</si>
  <si>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</si>
  <si>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</si>
  <si>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</si>
  <si>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</si>
  <si>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</si>
  <si>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</si>
  <si>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</si>
  <si>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</si>
  <si>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</si>
  <si>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</si>
  <si>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</si>
  <si>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</si>
  <si>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</si>
  <si>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</si>
  <si>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</si>
  <si>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</si>
  <si>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</si>
  <si>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</si>
  <si>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</si>
  <si>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</si>
  <si>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</si>
  <si>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</si>
  <si>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</si>
  <si>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</si>
  <si>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</si>
  <si>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</si>
  <si>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</si>
  <si>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</si>
  <si>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</si>
  <si>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</si>
  <si>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</si>
  <si>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</si>
  <si>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</si>
  <si>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</si>
  <si>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</si>
  <si>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</si>
  <si>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</si>
  <si>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</si>
  <si>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</si>
  <si>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</si>
  <si>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</si>
  <si>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</si>
  <si>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</si>
  <si>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</si>
  <si>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</si>
  <si>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</si>
  <si>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</si>
  <si>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</si>
  <si>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</si>
  <si>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</si>
  <si>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</si>
  <si>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</si>
  <si>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</si>
  <si>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</si>
  <si>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</si>
  <si>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</si>
  <si>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</si>
  <si>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</si>
  <si>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</si>
  <si>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</si>
  <si>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</si>
  <si>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</si>
  <si>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</si>
  <si>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</si>
  <si>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</si>
  <si>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</si>
  <si>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</si>
  <si>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</si>
  <si>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</si>
  <si>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</si>
  <si>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</si>
  <si>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</si>
  <si>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</si>
  <si>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</si>
  <si>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</si>
  <si>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</si>
  <si>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</si>
  <si>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</si>
  <si>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</si>
  <si>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</si>
  <si>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</si>
  <si>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</si>
  <si>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</si>
  <si>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</si>
  <si>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</si>
  <si>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</si>
  <si>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</si>
  <si>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</si>
  <si>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</si>
  <si>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</si>
  <si>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</si>
  <si>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</si>
  <si>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</si>
  <si>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</si>
  <si>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</si>
  <si>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</si>
  <si>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</si>
  <si>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</si>
  <si>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</si>
  <si>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</si>
  <si>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</si>
  <si>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</si>
  <si>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</si>
  <si>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</si>
  <si>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</si>
  <si>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</si>
  <si>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</si>
  <si>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</si>
  <si>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</si>
  <si>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</si>
  <si>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</si>
  <si>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</si>
  <si>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</si>
  <si>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</si>
  <si>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</si>
  <si>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</si>
  <si>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</si>
  <si>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</si>
  <si>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</si>
  <si>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</si>
  <si>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</si>
  <si>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</si>
  <si>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</si>
  <si>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</si>
  <si>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</si>
  <si>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</si>
  <si>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</si>
  <si>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</si>
  <si>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</si>
  <si>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</si>
  <si>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</si>
  <si>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</si>
  <si>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</si>
  <si>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</si>
  <si>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</si>
  <si>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</si>
  <si>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</si>
  <si>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</si>
  <si>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</si>
  <si>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</si>
  <si>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</si>
  <si>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</si>
  <si>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</si>
  <si>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</si>
  <si>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</si>
  <si>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</si>
  <si>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</si>
  <si>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</si>
  <si>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</si>
  <si>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</si>
  <si>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</si>
  <si>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</si>
  <si>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</si>
  <si>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</si>
  <si>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</si>
  <si>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</si>
  <si>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</si>
  <si>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</si>
  <si>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</si>
  <si>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</si>
  <si>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</si>
  <si>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</si>
  <si>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</si>
  <si>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</si>
  <si>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</si>
  <si>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</si>
  <si>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</si>
  <si>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</si>
  <si>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</si>
  <si>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</si>
  <si>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</si>
  <si>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</si>
  <si>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</si>
  <si>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</si>
  <si>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</si>
  <si>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</si>
  <si>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</si>
  <si>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</si>
  <si>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</si>
  <si>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</si>
  <si>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</si>
  <si>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</si>
  <si>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</si>
  <si>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</si>
  <si>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</si>
  <si>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</si>
  <si>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</si>
  <si>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</si>
  <si>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</si>
  <si>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</si>
  <si>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</si>
  <si>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</si>
  <si>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</si>
  <si>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</si>
  <si>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</si>
  <si>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</si>
  <si>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</si>
  <si>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</si>
  <si>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</si>
  <si>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</si>
  <si>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</si>
  <si>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</si>
  <si>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</si>
  <si>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</si>
  <si>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</si>
  <si>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</si>
  <si>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</si>
  <si>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</si>
  <si>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</si>
  <si>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</si>
  <si>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</si>
  <si>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</si>
  <si>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</si>
  <si>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</si>
  <si>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</si>
  <si>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</si>
  <si>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</si>
  <si>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</si>
  <si>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</si>
  <si>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</si>
  <si>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</si>
  <si>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</si>
  <si>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</si>
  <si>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</si>
  <si>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</si>
  <si>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</si>
  <si>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</si>
  <si>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</si>
  <si>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</si>
  <si>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</si>
  <si>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</si>
  <si>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</si>
  <si>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</si>
  <si>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</si>
  <si>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</si>
  <si>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</si>
  <si>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</si>
  <si>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</si>
  <si>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</si>
  <si>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</si>
  <si>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</si>
  <si>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</si>
  <si>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</si>
  <si>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</si>
  <si>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</si>
  <si>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</si>
  <si>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</si>
  <si>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</si>
  <si>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</si>
  <si>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</si>
  <si>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</si>
  <si>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</si>
  <si>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</si>
  <si>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</si>
  <si>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</si>
  <si>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</si>
  <si>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</si>
  <si>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</si>
  <si>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</si>
  <si>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</si>
  <si>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</si>
  <si>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</si>
  <si>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</si>
  <si>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</si>
  <si>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</si>
  <si>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</si>
  <si>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</si>
  <si>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</si>
  <si>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</si>
  <si>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</si>
  <si>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</si>
  <si>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</si>
  <si>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</si>
  <si>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</si>
  <si>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</si>
  <si>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</si>
  <si>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</si>
  <si>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</si>
  <si>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</si>
  <si>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</si>
  <si>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</si>
  <si>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</si>
  <si>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</si>
  <si>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</si>
  <si>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</si>
  <si>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</si>
  <si>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</si>
  <si>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</si>
  <si>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</si>
  <si>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</si>
  <si>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</si>
  <si>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</si>
  <si>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</si>
  <si>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</si>
  <si>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</si>
  <si>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</si>
  <si>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</si>
  <si>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</si>
  <si>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</si>
  <si>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</si>
  <si>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</si>
  <si>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</si>
  <si>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</si>
  <si>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</si>
  <si>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</si>
  <si>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</si>
  <si>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</si>
  <si>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</si>
  <si>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</si>
  <si>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</si>
  <si>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</si>
  <si>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</si>
  <si>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</si>
  <si>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</si>
  <si>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</si>
  <si>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</si>
  <si>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</si>
  <si>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</si>
  <si>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</si>
  <si>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</si>
  <si>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</si>
  <si>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</si>
  <si>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</si>
  <si>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</si>
  <si>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</si>
  <si>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</si>
  <si>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</si>
  <si>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</si>
  <si>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</si>
  <si>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</si>
  <si>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</si>
  <si>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</si>
  <si>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</si>
  <si>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</si>
  <si>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</si>
  <si>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</si>
  <si>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</si>
  <si>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</si>
  <si>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</si>
  <si>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</si>
  <si>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</si>
  <si>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</si>
  <si>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</si>
  <si>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</si>
  <si>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</si>
  <si>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</si>
  <si>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</si>
  <si>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</si>
  <si>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</si>
  <si>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</si>
  <si>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</si>
  <si>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</si>
  <si>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</si>
  <si>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</si>
  <si>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</si>
  <si>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</si>
  <si>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</si>
  <si>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</si>
  <si>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</si>
  <si>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</si>
  <si>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</si>
  <si>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</si>
  <si>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</si>
  <si>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</si>
  <si>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</si>
  <si>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</si>
  <si>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</si>
  <si>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</si>
  <si>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</si>
  <si>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</si>
  <si>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</si>
  <si>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</si>
  <si>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</si>
  <si>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</si>
  <si>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</si>
  <si>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</si>
  <si>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</si>
  <si>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</si>
  <si>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</si>
  <si>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</si>
  <si>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</si>
  <si>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</si>
  <si>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</si>
  <si>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</si>
  <si>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</si>
  <si>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</si>
  <si>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</si>
  <si>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</si>
  <si>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</si>
  <si>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</si>
  <si>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</si>
  <si>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</si>
  <si>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</si>
  <si>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</si>
  <si>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</si>
  <si>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</si>
  <si>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</si>
  <si>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</si>
  <si>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</si>
  <si>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</si>
  <si>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</si>
  <si>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</si>
  <si>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</si>
  <si>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</si>
  <si>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</si>
  <si>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</si>
  <si>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</si>
  <si>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</si>
  <si>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</si>
  <si>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</si>
  <si>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</si>
  <si>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</si>
  <si>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</si>
  <si>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</si>
  <si>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</si>
  <si>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</si>
  <si>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</si>
  <si>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</si>
  <si>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</si>
  <si>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</si>
  <si>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</si>
  <si>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</si>
  <si>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</si>
  <si>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</si>
  <si>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</si>
  <si>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</si>
  <si>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</si>
  <si>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</si>
  <si>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</si>
  <si>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</si>
  <si>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</si>
  <si>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</si>
  <si>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</si>
  <si>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</si>
  <si>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</si>
  <si>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</si>
  <si>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</si>
  <si>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</si>
  <si>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</si>
  <si>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</si>
  <si>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</si>
  <si>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</si>
  <si>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</si>
  <si>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</si>
  <si>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</si>
  <si>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</si>
  <si>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</si>
  <si>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</si>
  <si>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</si>
  <si>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</si>
  <si>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</si>
  <si>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</si>
  <si>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</si>
  <si>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</si>
  <si>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</si>
  <si>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</si>
  <si>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</si>
  <si>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</si>
  <si>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</si>
  <si>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</si>
  <si>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</si>
  <si>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</si>
  <si>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</si>
  <si>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</si>
  <si>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</si>
  <si>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</si>
  <si>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</si>
  <si>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</si>
  <si>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</si>
  <si>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</si>
  <si>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</si>
  <si>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</si>
  <si>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</si>
  <si>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</si>
  <si>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</si>
  <si>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</si>
  <si>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</si>
  <si>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</si>
  <si>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</si>
  <si>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</si>
  <si>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</si>
  <si>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</si>
  <si>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</si>
  <si>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</si>
  <si>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</si>
  <si>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</si>
  <si>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</si>
  <si>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</si>
  <si>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</si>
  <si>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</si>
  <si>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</si>
  <si>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</si>
  <si>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</si>
  <si>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</si>
  <si>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</si>
  <si>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</si>
  <si>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</si>
  <si>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</si>
  <si>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</si>
  <si>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</si>
  <si>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</si>
  <si>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</si>
  <si>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</si>
  <si>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</si>
  <si>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</si>
  <si>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</si>
  <si>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</si>
  <si>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</si>
  <si>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</si>
  <si>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</si>
  <si>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</si>
  <si>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</si>
  <si>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</si>
  <si>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</si>
  <si>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</si>
  <si>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</si>
  <si>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</si>
  <si>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</si>
  <si>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</si>
  <si>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</si>
  <si>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</si>
  <si>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</si>
  <si>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</si>
  <si>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</si>
  <si>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</si>
  <si>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</si>
  <si>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</si>
  <si>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</si>
  <si>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</si>
  <si>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</si>
  <si>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</si>
  <si>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</si>
  <si>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</si>
  <si>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</si>
  <si>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</si>
  <si>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</si>
  <si>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</si>
  <si>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</si>
  <si>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</si>
  <si>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</si>
  <si>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</si>
  <si>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</si>
  <si>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</si>
  <si>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</si>
  <si>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</si>
  <si>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</si>
  <si>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</si>
  <si>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</si>
  <si>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</si>
  <si>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</si>
  <si>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</si>
  <si>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</si>
  <si>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</si>
  <si>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</si>
  <si>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</si>
  <si>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</si>
  <si>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</si>
  <si>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</si>
  <si>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</si>
  <si>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</si>
  <si>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</si>
  <si>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</si>
  <si>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</si>
  <si>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</si>
  <si>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</si>
  <si>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</si>
  <si>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</si>
  <si>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</si>
  <si>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</si>
  <si>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</si>
  <si>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</si>
  <si>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</si>
  <si>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</si>
  <si>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</si>
  <si>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</si>
  <si>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</si>
  <si>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</si>
  <si>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</si>
  <si>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</si>
  <si>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</si>
  <si>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</si>
  <si>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</si>
  <si>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</si>
  <si>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</si>
  <si>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</si>
  <si>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</si>
  <si>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</si>
  <si>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</si>
  <si>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</si>
  <si>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</si>
  <si>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</si>
  <si>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</si>
  <si>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</si>
  <si>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</si>
  <si>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</si>
  <si>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</si>
  <si>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</si>
  <si>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</si>
  <si>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</si>
  <si>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</si>
  <si>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</si>
  <si>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</si>
  <si>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</si>
  <si>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</si>
  <si>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</si>
  <si>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</si>
  <si>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</si>
  <si>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</si>
  <si>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</si>
  <si>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</si>
  <si>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</si>
  <si>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</si>
  <si>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</si>
  <si>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</si>
  <si>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</si>
  <si>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</si>
  <si>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</si>
  <si>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</si>
  <si>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</si>
  <si>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</si>
  <si>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</si>
  <si>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</si>
  <si>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</si>
  <si>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</si>
  <si>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</si>
  <si>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</si>
  <si>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</si>
  <si>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</si>
  <si>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</si>
  <si>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</si>
  <si>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</si>
  <si>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</si>
  <si>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</si>
  <si>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</si>
  <si>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</si>
  <si>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</si>
  <si>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</si>
  <si>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</si>
  <si>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</si>
  <si>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</si>
  <si>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</si>
  <si>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</si>
  <si>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</si>
  <si>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</si>
  <si>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</si>
  <si>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</si>
  <si>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</si>
  <si>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</si>
  <si>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</si>
  <si>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</si>
  <si>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</si>
  <si>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</si>
  <si>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</si>
  <si>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</si>
  <si>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</si>
  <si>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</si>
  <si>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</si>
  <si>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</si>
  <si>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</si>
  <si>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</si>
  <si>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</si>
  <si>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</si>
  <si>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</si>
  <si>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</si>
  <si>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</si>
  <si>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</si>
  <si>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</si>
  <si>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</si>
  <si>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</si>
  <si>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</si>
  <si>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</si>
  <si>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</si>
  <si>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</si>
  <si>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</si>
  <si>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</si>
  <si>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</si>
  <si>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</si>
  <si>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</si>
  <si>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</si>
  <si>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</si>
  <si>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</si>
  <si>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</si>
  <si>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</si>
  <si>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</si>
  <si>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</si>
  <si>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</si>
  <si>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</si>
  <si>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</si>
  <si>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</si>
  <si>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</si>
  <si>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</si>
  <si>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</si>
  <si>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</si>
  <si>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</si>
  <si>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</si>
  <si>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</si>
  <si>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</si>
  <si>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</si>
  <si>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</si>
  <si>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</si>
  <si>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</si>
  <si>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</si>
  <si>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</si>
  <si>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</si>
  <si>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</si>
  <si>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</si>
  <si>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</si>
  <si>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</si>
  <si>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</si>
  <si>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</si>
  <si>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</si>
  <si>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</si>
  <si>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</si>
  <si>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</si>
  <si>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</si>
  <si>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</si>
  <si>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</si>
  <si>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</si>
  <si>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</si>
  <si>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</si>
  <si>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</si>
  <si>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</si>
  <si>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</si>
  <si>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</si>
  <si>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</si>
  <si>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</si>
  <si>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</si>
  <si>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</si>
  <si>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</si>
  <si>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</si>
  <si>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</si>
  <si>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</si>
  <si>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</si>
  <si>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</si>
  <si>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</si>
  <si>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</si>
  <si>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</si>
  <si>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</si>
  <si>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</si>
  <si>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</si>
  <si>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</si>
  <si>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</si>
  <si>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</si>
  <si>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</si>
  <si>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</si>
  <si>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</si>
  <si>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</si>
  <si>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</si>
  <si>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</si>
  <si>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</si>
  <si>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</si>
  <si>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</si>
  <si>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</si>
  <si>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</si>
  <si>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</si>
  <si>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</si>
  <si>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</si>
  <si>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</si>
  <si>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</si>
  <si>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</si>
  <si>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</si>
  <si>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</si>
  <si>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</si>
  <si>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</si>
  <si>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</si>
  <si>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</si>
  <si>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</si>
  <si>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</si>
  <si>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</si>
  <si>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</si>
  <si>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</si>
  <si>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</si>
  <si>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</si>
  <si>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</si>
  <si>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</si>
  <si>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</si>
  <si>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</si>
  <si>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</si>
  <si>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</si>
  <si>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</si>
  <si>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</si>
  <si>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</si>
  <si>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</si>
  <si>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</si>
  <si>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</si>
  <si>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</si>
  <si>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</si>
  <si>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</si>
  <si>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</si>
  <si>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</si>
  <si>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</si>
  <si>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</si>
  <si>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</si>
  <si>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</si>
  <si>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</si>
  <si>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</si>
  <si>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</si>
  <si>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</si>
  <si>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</si>
  <si>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</si>
  <si>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</si>
  <si>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</si>
  <si>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</si>
  <si>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</si>
  <si>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</si>
  <si>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</si>
  <si>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</si>
  <si>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</si>
  <si>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</si>
  <si>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</si>
  <si>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</si>
  <si>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</si>
  <si>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</si>
  <si>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</si>
  <si>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</si>
  <si>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</si>
  <si>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</si>
  <si>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</si>
  <si>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</si>
  <si>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</si>
  <si>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</si>
  <si>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</si>
  <si>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</si>
  <si>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</si>
  <si>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</si>
  <si>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</si>
  <si>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</si>
  <si>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</si>
  <si>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</si>
  <si>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</si>
  <si>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</si>
  <si>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</si>
  <si>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</si>
  <si>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</si>
  <si>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</si>
  <si>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</si>
  <si>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</si>
  <si>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</si>
  <si>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</si>
  <si>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</si>
  <si>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</si>
  <si>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</si>
  <si>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</si>
  <si>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</si>
  <si>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</si>
  <si>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</si>
  <si>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</si>
  <si>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</si>
  <si>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</si>
  <si>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</si>
  <si>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</si>
  <si>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</si>
  <si>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</si>
  <si>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</si>
  <si>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</si>
  <si>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</si>
  <si>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</si>
  <si>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</si>
  <si>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</si>
  <si>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</si>
  <si>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</si>
  <si>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</si>
  <si>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</si>
  <si>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</si>
  <si>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</si>
  <si>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</si>
  <si>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</si>
  <si>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</si>
  <si>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</si>
  <si>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</si>
  <si>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</si>
  <si>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</si>
  <si>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</si>
  <si>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</si>
  <si>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</si>
  <si>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</si>
  <si>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</si>
  <si>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</si>
  <si>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</si>
  <si>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</si>
  <si>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</si>
  <si>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</si>
  <si>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</si>
  <si>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</si>
  <si>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</si>
  <si>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</si>
  <si>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</si>
  <si>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</si>
  <si>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</si>
  <si>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</si>
  <si>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</si>
  <si>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</si>
  <si>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</si>
  <si>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</si>
  <si>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</si>
  <si>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</si>
  <si>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</si>
  <si>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</si>
  <si>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</si>
  <si>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</si>
  <si>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</si>
  <si>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</si>
  <si>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</si>
  <si>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</si>
  <si>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</si>
  <si>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</si>
  <si>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</si>
  <si>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</si>
  <si>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</si>
  <si>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</si>
  <si>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</si>
  <si>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</si>
  <si>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</si>
  <si>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</si>
  <si>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</si>
  <si>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</si>
  <si>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</si>
  <si>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</si>
  <si>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</si>
  <si>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</si>
  <si>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</si>
  <si>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</si>
  <si>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</si>
  <si>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</si>
  <si>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</si>
  <si>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</si>
  <si>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</si>
  <si>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</si>
  <si>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</si>
  <si>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</si>
  <si>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</si>
  <si>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</si>
  <si>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</si>
  <si>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</si>
  <si>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</si>
  <si>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</si>
  <si>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</si>
  <si>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</si>
  <si>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</si>
  <si>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</si>
  <si>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</si>
  <si>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</si>
  <si>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</si>
  <si>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</si>
  <si>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</si>
  <si>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</si>
  <si>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</si>
  <si>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</si>
  <si>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</si>
  <si>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</si>
  <si>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</si>
  <si>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</si>
  <si>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</si>
  <si>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</si>
  <si>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</si>
  <si>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</si>
  <si>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</si>
  <si>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</si>
  <si>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</si>
  <si>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</si>
  <si>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</si>
  <si>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</si>
  <si>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</si>
  <si>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</si>
  <si>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</si>
  <si>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</si>
  <si>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</si>
  <si>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</si>
  <si>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</si>
  <si>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</si>
  <si>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</si>
  <si>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</si>
  <si>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</si>
  <si>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</si>
  <si>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</si>
  <si>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</si>
  <si>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</si>
  <si>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</si>
  <si>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</si>
  <si>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</si>
  <si>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</si>
  <si>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</si>
  <si>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</si>
  <si>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</si>
  <si>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</si>
  <si>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</si>
  <si>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</si>
  <si>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</si>
  <si>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</si>
  <si>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</si>
  <si>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</si>
  <si>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</si>
  <si>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</si>
  <si>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</si>
  <si>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</si>
  <si>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</si>
  <si>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</si>
  <si>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</si>
  <si>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</si>
  <si>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</si>
  <si>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</si>
  <si>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</si>
  <si>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</si>
  <si>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</si>
  <si>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</si>
  <si>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</si>
  <si>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</si>
  <si>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</si>
  <si>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</si>
  <si>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</si>
  <si>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</si>
  <si>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</si>
  <si>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</si>
  <si>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</si>
  <si>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</si>
  <si>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</si>
  <si>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</si>
  <si>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</si>
  <si>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</si>
  <si>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</si>
  <si>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</si>
  <si>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</si>
  <si>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</si>
  <si>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</si>
  <si>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</si>
  <si>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</si>
  <si>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</si>
  <si>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</si>
  <si>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</si>
  <si>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</si>
  <si>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</si>
  <si>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</si>
  <si>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</si>
  <si>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</si>
  <si>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</si>
  <si>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</si>
  <si>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</si>
  <si>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</si>
  <si>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</si>
  <si>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</si>
  <si>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</si>
  <si>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</si>
  <si>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</si>
  <si>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</si>
  <si>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</si>
  <si>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</si>
  <si>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</si>
  <si>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</si>
  <si>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</si>
  <si>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</si>
  <si>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</si>
  <si>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</si>
  <si>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</si>
  <si>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</si>
  <si>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</si>
  <si>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</si>
  <si>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</si>
  <si>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</si>
  <si>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</si>
  <si>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</si>
  <si>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</si>
  <si>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</si>
  <si>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</si>
  <si>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</si>
  <si>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</si>
  <si>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</si>
  <si>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</si>
  <si>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</si>
  <si>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</si>
  <si>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</si>
  <si>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</si>
  <si>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</si>
  <si>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</si>
  <si>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</si>
  <si>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</si>
  <si>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</si>
  <si>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</si>
  <si>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</si>
  <si>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</si>
  <si>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</si>
  <si>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</si>
  <si>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</si>
  <si>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</si>
  <si>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</si>
  <si>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</si>
  <si>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</si>
  <si>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</si>
  <si>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</si>
  <si>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</si>
  <si>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</si>
  <si>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</si>
  <si>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</si>
  <si>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</si>
  <si>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</si>
  <si>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</si>
  <si>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</si>
  <si>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</si>
  <si>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</si>
  <si>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</si>
  <si>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</si>
  <si>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</si>
  <si>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</si>
  <si>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</si>
  <si>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</si>
  <si>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</si>
  <si>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</si>
  <si>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</si>
  <si>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</si>
  <si>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</si>
  <si>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</si>
  <si>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</si>
  <si>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</si>
  <si>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</si>
  <si>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</si>
  <si>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</si>
  <si>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</si>
  <si>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</si>
  <si>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</si>
  <si>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</si>
  <si>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</si>
  <si>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</si>
  <si>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</si>
  <si>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</si>
  <si>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</si>
  <si>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</si>
  <si>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</si>
  <si>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</si>
  <si>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</si>
  <si>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</si>
  <si>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</si>
  <si>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</si>
  <si>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</si>
  <si>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</si>
  <si>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</si>
  <si>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</si>
  <si>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</si>
  <si>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</si>
  <si>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</si>
  <si>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</si>
  <si>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</si>
  <si>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</si>
  <si>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</si>
  <si>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</si>
  <si>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</si>
  <si>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</si>
  <si>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</si>
  <si>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</si>
  <si>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</si>
  <si>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</si>
  <si>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</si>
  <si>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</si>
  <si>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</si>
  <si>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</si>
  <si>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</si>
  <si>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</si>
  <si>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</si>
  <si>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</si>
  <si>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</si>
  <si>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</si>
  <si>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</si>
  <si>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</si>
  <si>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</si>
  <si>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</si>
  <si>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</si>
  <si>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</si>
  <si>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</si>
  <si>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</si>
  <si>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</si>
  <si>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</si>
  <si>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</si>
  <si>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</si>
  <si>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</si>
  <si>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</si>
  <si>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</si>
  <si>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</si>
  <si>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</si>
  <si>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</si>
  <si>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</si>
  <si>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</si>
  <si>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</si>
  <si>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</si>
  <si>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</si>
  <si>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</si>
  <si>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</si>
  <si>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</si>
  <si>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</si>
  <si>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</si>
  <si>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</si>
  <si>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</si>
  <si>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</si>
  <si>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</si>
  <si>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</si>
  <si>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</si>
  <si>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</si>
  <si>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</si>
  <si>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</si>
  <si>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</si>
  <si>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</si>
  <si>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</si>
  <si>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</si>
  <si>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</si>
  <si>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</si>
  <si>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</si>
  <si>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</si>
  <si>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</si>
  <si>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</si>
  <si>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</si>
  <si>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</si>
  <si>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</si>
  <si>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</si>
  <si>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</si>
  <si>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</si>
  <si>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</si>
  <si>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</si>
  <si>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</si>
  <si>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</si>
  <si>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</si>
  <si>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</si>
  <si>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</si>
  <si>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</si>
  <si>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</si>
  <si>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</si>
  <si>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</si>
  <si>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</si>
  <si>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</si>
  <si>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</si>
  <si>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</si>
  <si>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</si>
  <si>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</si>
  <si>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</si>
  <si>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</si>
  <si>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</si>
  <si>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</si>
  <si>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</si>
  <si>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</si>
  <si>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</si>
  <si>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</si>
  <si>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</si>
  <si>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</si>
  <si>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</si>
  <si>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</si>
  <si>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</si>
  <si>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</si>
  <si>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</si>
  <si>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</si>
  <si>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</si>
  <si>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</si>
  <si>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</si>
  <si>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</si>
  <si>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</si>
  <si>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</si>
  <si>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</si>
  <si>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</si>
  <si>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</si>
  <si>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</si>
  <si>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</si>
  <si>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</si>
  <si>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</si>
  <si>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</si>
  <si>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</si>
  <si>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</si>
  <si>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</si>
  <si>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</si>
  <si>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</si>
  <si>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</si>
  <si>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</si>
  <si>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</si>
  <si>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</si>
  <si>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</si>
  <si>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</si>
  <si>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</si>
  <si>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</si>
  <si>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</si>
  <si>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</si>
  <si>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</si>
  <si>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</si>
  <si>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</si>
  <si>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</si>
  <si>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</si>
  <si>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</si>
  <si>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</si>
  <si>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</si>
  <si>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</si>
  <si>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</si>
  <si>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</si>
  <si>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</si>
  <si>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</si>
  <si>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</si>
  <si>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</si>
  <si>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</si>
  <si>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</si>
  <si>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</si>
  <si>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</si>
  <si>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</si>
  <si>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</si>
  <si>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</si>
  <si>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</si>
  <si>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</si>
  <si>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</si>
  <si>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</si>
  <si>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</si>
  <si>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</si>
  <si>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</si>
  <si>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</si>
  <si>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</si>
  <si>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</si>
  <si>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</si>
  <si>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</si>
  <si>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</si>
  <si>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</si>
  <si>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</si>
  <si>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</si>
  <si>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</si>
  <si>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</si>
  <si>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</si>
  <si>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</si>
  <si>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</si>
  <si>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</si>
  <si>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</si>
  <si>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</si>
  <si>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</si>
  <si>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</si>
  <si>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</si>
  <si>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</si>
  <si>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</si>
  <si>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</si>
  <si>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</si>
  <si>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</si>
  <si>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</si>
  <si>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</si>
  <si>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</si>
  <si>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</si>
  <si>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</si>
  <si>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</si>
  <si>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</si>
  <si>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</si>
  <si>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</si>
  <si>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</si>
  <si>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</si>
  <si>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</si>
  <si>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</si>
  <si>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</si>
  <si>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</si>
  <si>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</si>
  <si>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</si>
  <si>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</si>
  <si>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</si>
  <si>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</si>
  <si>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</si>
  <si>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</si>
  <si>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</si>
  <si>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</si>
  <si>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</si>
  <si>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</si>
  <si>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</si>
  <si>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</si>
  <si>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</si>
  <si>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</si>
  <si>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</si>
  <si>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</si>
  <si>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</si>
  <si>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</si>
  <si>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</si>
  <si>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</si>
  <si>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</si>
  <si>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</si>
  <si>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</si>
  <si>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</si>
  <si>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</si>
  <si>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</si>
  <si>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</si>
  <si>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</si>
  <si>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</si>
  <si>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</si>
  <si>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</si>
  <si>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</si>
  <si>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</si>
  <si>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</si>
  <si>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</si>
  <si>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</si>
  <si>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</si>
  <si>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</si>
  <si>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</si>
  <si>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</si>
  <si>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</si>
  <si>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</si>
  <si>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</si>
  <si>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</si>
  <si>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</si>
  <si>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</si>
  <si>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</si>
  <si>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</si>
  <si>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</si>
  <si>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</si>
  <si>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</si>
  <si>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</si>
  <si>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</si>
  <si>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</si>
  <si>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</si>
  <si>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</si>
  <si>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</si>
  <si>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</si>
  <si>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</si>
  <si>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</si>
  <si>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</si>
  <si>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</si>
  <si>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</si>
  <si>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</si>
  <si>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</si>
  <si>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</si>
  <si>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</si>
  <si>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</si>
  <si>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</si>
  <si>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</si>
  <si>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</si>
  <si>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</si>
  <si>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</si>
  <si>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</si>
  <si>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</si>
  <si>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</si>
  <si>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</si>
  <si>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</si>
  <si>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</si>
  <si>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</si>
  <si>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</si>
  <si>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</si>
  <si>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</si>
  <si>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</si>
  <si>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</si>
  <si>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</si>
  <si>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</si>
  <si>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</si>
  <si>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</si>
  <si>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</si>
  <si>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</si>
  <si>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</si>
  <si>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</si>
  <si>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</si>
  <si>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</si>
  <si>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</si>
  <si>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</si>
  <si>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</si>
  <si>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</si>
  <si>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</si>
  <si>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</si>
  <si>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</si>
  <si>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</si>
  <si>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</si>
  <si>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</si>
  <si>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</si>
  <si>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</si>
  <si>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</si>
  <si>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</si>
  <si>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</si>
  <si>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</si>
  <si>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</si>
  <si>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</si>
  <si>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</si>
  <si>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</si>
  <si>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</si>
  <si>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</si>
  <si>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</si>
  <si>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</si>
  <si>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</si>
  <si>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</si>
  <si>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</si>
  <si>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</si>
  <si>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</si>
  <si>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</si>
  <si>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</si>
  <si>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</si>
  <si>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</si>
  <si>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</si>
  <si>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</si>
  <si>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</si>
  <si>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</si>
  <si>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</si>
  <si>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</si>
  <si>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</si>
  <si>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</si>
  <si>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</si>
  <si>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</si>
  <si>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</si>
  <si>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</si>
  <si>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</si>
  <si>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</si>
  <si>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</si>
  <si>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</si>
  <si>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</si>
  <si>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</si>
  <si>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</si>
  <si>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</si>
  <si>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</si>
  <si>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</si>
  <si>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</si>
  <si>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</si>
  <si>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</si>
  <si>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</si>
  <si>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</si>
  <si>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</si>
  <si>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</si>
  <si>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</si>
  <si>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</si>
  <si>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</si>
  <si>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</si>
  <si>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</si>
  <si>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</si>
  <si>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</si>
  <si>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</si>
  <si>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</si>
  <si>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</si>
  <si>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</si>
  <si>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</si>
  <si>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</si>
  <si>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</si>
  <si>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</si>
  <si>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</si>
  <si>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</si>
  <si>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</si>
  <si>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</si>
  <si>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</si>
  <si>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</si>
  <si>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</si>
  <si>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</si>
  <si>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</si>
  <si>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</si>
  <si>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</si>
  <si>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</si>
  <si>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</si>
  <si>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</si>
  <si>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</si>
  <si>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</si>
  <si>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</si>
  <si>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</si>
  <si>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</si>
  <si>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</si>
  <si>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</si>
  <si>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</si>
  <si>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</si>
  <si>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</si>
  <si>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</si>
  <si>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</si>
  <si>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</si>
  <si>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</si>
  <si>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</si>
  <si>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</si>
  <si>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</si>
  <si>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</si>
  <si>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</si>
  <si>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</si>
  <si>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</si>
  <si>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</si>
  <si>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</si>
  <si>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</si>
  <si>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</si>
  <si>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</si>
  <si>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</si>
  <si>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</si>
  <si>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</si>
  <si>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</si>
  <si>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</si>
  <si>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</si>
  <si>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</si>
  <si>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</si>
  <si>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</si>
  <si>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</si>
  <si>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</si>
  <si>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</si>
  <si>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</si>
  <si>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</si>
  <si>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</si>
  <si>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</si>
  <si>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</si>
  <si>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</si>
  <si>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</si>
  <si>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</si>
  <si>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</si>
  <si>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</si>
  <si>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</si>
  <si>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</si>
  <si>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</si>
  <si>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</si>
  <si>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</si>
  <si>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</si>
  <si>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</si>
  <si>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</si>
  <si>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</si>
  <si>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</si>
  <si>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</si>
  <si>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</si>
  <si>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</si>
  <si>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</si>
  <si>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</si>
  <si>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</si>
  <si>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</si>
  <si>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</si>
  <si>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</si>
  <si>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</si>
  <si>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</si>
  <si>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</si>
  <si>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</si>
  <si>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</si>
  <si>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</si>
  <si>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</si>
  <si>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</si>
  <si>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</si>
  <si>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</si>
  <si>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</si>
  <si>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</si>
  <si>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</si>
  <si>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</si>
  <si>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</si>
  <si>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</si>
  <si>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</si>
  <si>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</si>
  <si>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</si>
  <si>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</si>
  <si>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</si>
  <si>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</si>
  <si>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</si>
  <si>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</si>
  <si>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</si>
  <si>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</si>
  <si>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</si>
  <si>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</si>
  <si>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</si>
  <si>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</si>
  <si>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</si>
  <si>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</si>
  <si>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</si>
  <si>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</si>
  <si>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</si>
  <si>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</si>
  <si>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</si>
  <si>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</si>
  <si>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</si>
  <si>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</si>
  <si>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</si>
  <si>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</si>
  <si>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</si>
  <si>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</si>
  <si>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</si>
  <si>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</si>
  <si>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</si>
  <si>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</si>
  <si>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</si>
  <si>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</si>
  <si>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</si>
  <si>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</si>
  <si>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</si>
  <si>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</si>
  <si>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</si>
  <si>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</si>
  <si>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</si>
  <si>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</si>
  <si>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</si>
  <si>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</si>
  <si>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</si>
  <si>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</si>
  <si>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</si>
  <si>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</si>
  <si>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</si>
  <si>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</si>
  <si>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</si>
  <si>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</si>
  <si>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</si>
  <si>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</si>
  <si>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</si>
  <si>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</si>
  <si>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</si>
  <si>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</si>
  <si>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</si>
  <si>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</si>
  <si>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</si>
  <si>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</si>
  <si>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</si>
  <si>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</si>
  <si>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</si>
  <si>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</si>
  <si>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</si>
  <si>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</si>
  <si>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</si>
  <si>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</si>
  <si>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</si>
  <si>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</si>
  <si>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</si>
  <si>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</si>
  <si>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</si>
  <si>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</si>
  <si>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</si>
  <si>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</si>
  <si>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</si>
  <si>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</si>
  <si>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</si>
  <si>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</si>
  <si>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</si>
  <si>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</si>
  <si>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</si>
  <si>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</si>
  <si>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</si>
  <si>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</si>
  <si>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</si>
  <si>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</si>
  <si>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</si>
  <si>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</si>
  <si>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</si>
  <si>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</si>
  <si>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</si>
  <si>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</si>
  <si>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</si>
  <si>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</si>
  <si>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</si>
  <si>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</si>
  <si>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</si>
  <si>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</si>
  <si>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</si>
  <si>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</si>
  <si>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</si>
  <si>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</si>
  <si>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</si>
  <si>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</si>
  <si>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</si>
  <si>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</si>
  <si>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</si>
  <si>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</si>
  <si>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</si>
  <si>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</si>
  <si>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</si>
  <si>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</si>
  <si>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</si>
  <si>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</si>
  <si>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</si>
  <si>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</si>
  <si>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</si>
  <si>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</si>
  <si>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</si>
  <si>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</si>
  <si>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</si>
  <si>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</si>
  <si>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</si>
  <si>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</si>
  <si>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</si>
  <si>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</si>
  <si>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</si>
  <si>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</si>
  <si>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</si>
  <si>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</si>
  <si>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</si>
  <si>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</si>
  <si>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</si>
  <si>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</si>
  <si>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</si>
  <si>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</si>
  <si>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</si>
  <si>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</si>
  <si>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</si>
  <si>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</si>
  <si>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</si>
  <si>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</si>
  <si>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</si>
  <si>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</si>
  <si>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</si>
  <si>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</si>
  <si>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</si>
  <si>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</si>
  <si>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</si>
  <si>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</si>
  <si>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</si>
  <si>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</si>
  <si>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</si>
  <si>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</si>
  <si>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</si>
  <si>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</si>
  <si>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</si>
  <si>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</si>
  <si>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</si>
  <si>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</si>
  <si>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</si>
  <si>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</si>
  <si>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</si>
  <si>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</si>
  <si>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</si>
  <si>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</si>
  <si>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</si>
  <si>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</si>
  <si>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</si>
  <si>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</si>
  <si>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</si>
  <si>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</si>
  <si>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</si>
  <si>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</si>
  <si>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</si>
  <si>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</si>
  <si>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</si>
  <si>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</si>
  <si>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</si>
  <si>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</si>
  <si>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</si>
  <si>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</si>
  <si>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</si>
  <si>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</si>
  <si>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</si>
  <si>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</si>
  <si>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</si>
  <si>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</si>
  <si>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</si>
  <si>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</si>
  <si>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</si>
  <si>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</si>
  <si>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</si>
  <si>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</si>
  <si>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</si>
  <si>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</si>
  <si>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</si>
  <si>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</si>
  <si>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</si>
  <si>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</si>
  <si>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</si>
  <si>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</si>
  <si>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</si>
  <si>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</si>
  <si>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</si>
  <si>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</si>
  <si>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</si>
  <si>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</si>
  <si>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</si>
  <si>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</si>
  <si>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</si>
  <si>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</si>
  <si>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</si>
  <si>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</si>
  <si>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</si>
  <si>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</si>
  <si>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</si>
  <si>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</si>
  <si>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</si>
  <si>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</si>
  <si>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</si>
  <si>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</si>
  <si>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</si>
  <si>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</si>
  <si>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</si>
  <si>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</si>
  <si>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</si>
  <si>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</si>
  <si>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</si>
  <si>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</si>
  <si>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</si>
  <si>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</si>
  <si>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</si>
  <si>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</si>
  <si>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</si>
  <si>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</si>
  <si>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</si>
  <si>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</si>
  <si>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</si>
  <si>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</si>
  <si>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</si>
  <si>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</si>
  <si>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</si>
  <si>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</si>
  <si>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</si>
  <si>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</si>
  <si>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</si>
  <si>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</si>
  <si>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</si>
  <si>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</si>
  <si>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</si>
  <si>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</si>
  <si>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</si>
  <si>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</si>
  <si>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</si>
  <si>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</si>
  <si>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</si>
  <si>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</si>
  <si>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</si>
  <si>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</si>
  <si>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</si>
  <si>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</si>
  <si>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</si>
  <si>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</si>
  <si>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</si>
  <si>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</si>
  <si>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</si>
  <si>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</si>
  <si>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</si>
  <si>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</si>
  <si>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</si>
  <si>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</si>
  <si>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</si>
  <si>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</si>
  <si>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</si>
  <si>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</si>
  <si>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</si>
  <si>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</si>
  <si>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</si>
  <si>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</si>
  <si>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</si>
  <si>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</si>
  <si>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</si>
  <si>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</si>
  <si>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</si>
  <si>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</si>
  <si>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</si>
  <si>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</si>
  <si>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</si>
  <si>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</si>
  <si>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</si>
  <si>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</si>
  <si>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</si>
  <si>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</si>
  <si>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</si>
  <si>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</si>
  <si>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</si>
  <si>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</si>
  <si>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</si>
  <si>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</si>
  <si>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</si>
  <si>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</si>
  <si>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</si>
  <si>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</si>
  <si>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</si>
  <si>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</si>
  <si>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</si>
  <si>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</si>
  <si>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</si>
  <si>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</si>
  <si>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</si>
  <si>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</si>
  <si>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</si>
  <si>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</si>
  <si>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</si>
  <si>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</si>
  <si>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</si>
  <si>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</si>
  <si>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</si>
  <si>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</si>
  <si>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</si>
  <si>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</si>
  <si>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</si>
  <si>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</si>
  <si>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</si>
  <si>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</si>
  <si>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</si>
  <si>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</si>
  <si>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</si>
  <si>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</si>
  <si>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</si>
  <si>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</si>
  <si>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</si>
  <si>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</si>
  <si>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</si>
  <si>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</si>
  <si>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</si>
  <si>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</si>
  <si>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</si>
  <si>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</si>
  <si>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</si>
  <si>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</si>
  <si>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</si>
  <si>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</si>
  <si>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</si>
  <si>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</si>
  <si>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</si>
  <si>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</si>
  <si>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</si>
  <si>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</si>
  <si>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</si>
  <si>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</si>
  <si>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</si>
  <si>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</si>
  <si>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</si>
  <si>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</si>
  <si>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</si>
  <si>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</si>
  <si>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</si>
  <si>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</si>
  <si>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</si>
  <si>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</si>
  <si>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</si>
  <si>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</si>
  <si>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</si>
  <si>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</si>
  <si>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</si>
  <si>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</si>
  <si>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</si>
  <si>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</si>
  <si>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</si>
  <si>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</si>
  <si>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</si>
  <si>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</si>
  <si>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</si>
  <si>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</si>
  <si>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</si>
  <si>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</si>
  <si>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</si>
  <si>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</si>
  <si>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</si>
  <si>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</si>
  <si>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</si>
  <si>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</si>
  <si>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</si>
  <si>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</si>
  <si>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</si>
  <si>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</si>
  <si>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</si>
  <si>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</si>
  <si>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</si>
  <si>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</si>
  <si>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</si>
  <si>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</si>
  <si>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</si>
  <si>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</si>
  <si>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</si>
  <si>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</si>
  <si>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</si>
  <si>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</si>
  <si>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</si>
  <si>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</si>
  <si>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</si>
  <si>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</si>
  <si>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</si>
  <si>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</si>
  <si>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</si>
  <si>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</si>
  <si>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</si>
  <si>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</si>
  <si>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</si>
  <si>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</si>
  <si>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</si>
  <si>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</si>
  <si>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</si>
  <si>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</si>
  <si>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</si>
  <si>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</si>
  <si>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</si>
  <si>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</si>
  <si>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</si>
  <si>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</si>
  <si>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</si>
  <si>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</si>
  <si>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</si>
  <si>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</si>
  <si>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</si>
  <si>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</si>
  <si>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</si>
  <si>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</si>
  <si>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</si>
  <si>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</si>
  <si>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</si>
  <si>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</si>
  <si>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</si>
  <si>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</si>
  <si>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</si>
  <si>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</si>
  <si>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</si>
  <si>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</si>
  <si>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</si>
  <si>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</si>
  <si>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</si>
  <si>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</si>
  <si>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</si>
  <si>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</si>
  <si>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</si>
  <si>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</si>
  <si>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</si>
  <si>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</si>
  <si>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</si>
  <si>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</si>
  <si>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</si>
  <si>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</si>
  <si>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</si>
  <si>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</si>
  <si>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</si>
  <si>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</si>
  <si>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</si>
  <si>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</si>
  <si>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</si>
  <si>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</si>
  <si>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</si>
  <si>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</si>
  <si>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</si>
  <si>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</si>
  <si>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</si>
  <si>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</si>
  <si>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</si>
  <si>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</si>
  <si>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</si>
  <si>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</si>
  <si>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</si>
  <si>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</si>
  <si>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</si>
  <si>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</si>
  <si>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</si>
  <si>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</si>
  <si>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</si>
  <si>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</si>
  <si>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</si>
  <si>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</si>
  <si>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</si>
  <si>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</si>
  <si>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</si>
  <si>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</si>
  <si>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</si>
  <si>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</si>
  <si>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</si>
  <si>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</si>
  <si>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</si>
  <si>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</si>
  <si>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</si>
  <si>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</si>
  <si>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</si>
  <si>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</si>
  <si>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</si>
  <si>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</si>
  <si>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</si>
  <si>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</si>
  <si>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</si>
  <si>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</si>
  <si>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</si>
  <si>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</si>
  <si>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</si>
  <si>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</si>
  <si>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</si>
  <si>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</si>
  <si>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</si>
  <si>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</si>
  <si>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</si>
  <si>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</si>
  <si>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</si>
  <si>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</si>
  <si>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</si>
  <si>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</si>
  <si>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</si>
  <si>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</si>
  <si>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</si>
  <si>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</si>
  <si>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</si>
  <si>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</si>
  <si>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</si>
  <si>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</si>
  <si>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</si>
  <si>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</si>
  <si>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</si>
  <si>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</si>
  <si>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</si>
  <si>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</si>
  <si>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</si>
  <si>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</si>
  <si>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</si>
  <si>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</si>
  <si>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</si>
  <si>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</si>
  <si>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</si>
  <si>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</si>
  <si>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</si>
  <si>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</si>
  <si>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</si>
  <si>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</si>
  <si>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</si>
  <si>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</si>
  <si>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</si>
  <si>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</si>
  <si>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</si>
  <si>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</si>
  <si>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</si>
  <si>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</si>
  <si>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</si>
  <si>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</si>
  <si>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</si>
  <si>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</si>
  <si>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</si>
  <si>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</si>
  <si>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</si>
  <si>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</si>
  <si>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</si>
  <si>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</si>
  <si>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</si>
  <si>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</si>
  <si>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</si>
  <si>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</si>
  <si>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</si>
  <si>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</si>
  <si>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</si>
  <si>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</si>
  <si>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</si>
  <si>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</si>
  <si>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</si>
  <si>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</si>
  <si>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</si>
  <si>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</si>
  <si>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</si>
  <si>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</si>
  <si>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</si>
  <si>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</si>
  <si>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</si>
  <si>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</si>
  <si>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</si>
  <si>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</si>
  <si>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</si>
  <si>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</si>
  <si>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</si>
  <si>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</si>
  <si>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</si>
  <si>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</si>
  <si>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</si>
  <si>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</si>
  <si>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</si>
  <si>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</si>
  <si>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</si>
  <si>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</si>
  <si>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</si>
  <si>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</si>
  <si>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</si>
  <si>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</si>
  <si>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</si>
  <si>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</si>
  <si>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</si>
  <si>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</si>
  <si>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</si>
  <si>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</si>
  <si>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</si>
  <si>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</si>
  <si>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</si>
  <si>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</si>
  <si>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</si>
  <si>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</si>
  <si>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</si>
  <si>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</si>
  <si>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</si>
  <si>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</si>
  <si>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</si>
  <si>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</si>
  <si>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</si>
  <si>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</si>
  <si>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</si>
  <si>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</si>
  <si>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</si>
  <si>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</si>
  <si>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</si>
  <si>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</si>
  <si>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</si>
  <si>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</si>
  <si>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</si>
  <si>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</si>
  <si>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</si>
  <si>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</si>
  <si>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</si>
  <si>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</si>
  <si>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</si>
  <si>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</si>
  <si>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</si>
  <si>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</si>
  <si>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</si>
  <si>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</si>
  <si>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</si>
  <si>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</si>
  <si>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</si>
  <si>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</si>
  <si>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</si>
  <si>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</si>
  <si>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</si>
  <si>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</si>
  <si>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</si>
  <si>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</si>
  <si>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</si>
  <si>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</si>
  <si>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</si>
  <si>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</si>
  <si>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</si>
  <si>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</si>
  <si>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</si>
  <si>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</si>
  <si>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</si>
  <si>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</si>
  <si>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</si>
  <si>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</si>
  <si>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</si>
  <si>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</si>
  <si>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</si>
  <si>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</si>
  <si>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</si>
  <si>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</si>
  <si>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</si>
  <si>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</si>
  <si>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</si>
  <si>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</si>
  <si>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</si>
  <si>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</si>
  <si>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</si>
  <si>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</si>
  <si>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</si>
  <si>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</si>
  <si>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</si>
  <si>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</si>
  <si>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</si>
  <si>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</si>
  <si>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</si>
  <si>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</si>
  <si>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</si>
  <si>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</si>
  <si>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</si>
  <si>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</si>
  <si>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</si>
  <si>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</si>
  <si>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</si>
  <si>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</si>
  <si>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</si>
  <si>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</si>
  <si>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</si>
  <si>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</si>
  <si>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</si>
  <si>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</si>
  <si>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</si>
  <si>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</si>
  <si>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</si>
  <si>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</si>
  <si>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</si>
  <si>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</si>
  <si>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</si>
  <si>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</si>
  <si>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</si>
  <si>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</si>
  <si>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</si>
  <si>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</si>
  <si>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</si>
  <si>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</si>
  <si>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</si>
  <si>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</si>
  <si>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</si>
  <si>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</si>
  <si>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</si>
  <si>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</si>
  <si>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</si>
  <si>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</si>
  <si>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</si>
  <si>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</si>
  <si>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</si>
  <si>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</si>
  <si>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</si>
  <si>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</si>
  <si>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</si>
  <si>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</si>
  <si>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</si>
  <si>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</si>
  <si>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</si>
  <si>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</si>
  <si>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</si>
  <si>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</si>
  <si>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</si>
  <si>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</si>
  <si>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</si>
  <si>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</si>
  <si>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</si>
  <si>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</si>
  <si>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</si>
  <si>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</si>
  <si>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</si>
  <si>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</si>
  <si>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</si>
  <si>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</si>
  <si>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</si>
  <si>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</si>
  <si>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</si>
  <si>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</si>
  <si>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</si>
  <si>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</si>
  <si>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</si>
  <si>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</si>
  <si>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</si>
  <si>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</si>
  <si>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</si>
  <si>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</si>
  <si>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</si>
  <si>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</si>
  <si>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</si>
  <si>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</si>
  <si>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</si>
  <si>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</si>
  <si>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</si>
  <si>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</si>
  <si>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</si>
  <si>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</si>
  <si>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</si>
  <si>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</si>
  <si>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</si>
  <si>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</si>
  <si>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</si>
  <si>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</si>
  <si>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</si>
  <si>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</si>
  <si>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</si>
  <si>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</si>
  <si>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</si>
  <si>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</si>
  <si>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</si>
  <si>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</si>
  <si>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</si>
  <si>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</si>
  <si>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</si>
  <si>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</si>
  <si>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</si>
  <si>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</si>
  <si>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</si>
  <si>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</si>
  <si>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</si>
  <si>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</si>
  <si>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</si>
  <si>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</si>
  <si>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</si>
  <si>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</si>
  <si>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</si>
  <si>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</si>
  <si>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</si>
  <si>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</si>
  <si>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</si>
  <si>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</si>
  <si>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</si>
  <si>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</si>
  <si>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</si>
  <si>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</si>
  <si>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</si>
  <si>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</si>
  <si>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</si>
  <si>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</si>
  <si>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</si>
  <si>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</si>
  <si>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</si>
  <si>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</si>
  <si>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</si>
  <si>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</si>
  <si>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</si>
  <si>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</si>
  <si>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</si>
  <si>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</si>
  <si>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</si>
  <si>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</si>
  <si>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</si>
  <si>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</si>
  <si>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</si>
  <si>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</si>
  <si>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</si>
  <si>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</si>
  <si>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</si>
  <si>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</si>
  <si>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</si>
  <si>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</si>
  <si>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</si>
  <si>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</si>
  <si>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</si>
  <si>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</si>
  <si>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</si>
  <si>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</si>
  <si>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</si>
  <si>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</si>
  <si>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</si>
  <si>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</si>
  <si>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</si>
  <si>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</si>
  <si>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</si>
  <si>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</si>
  <si>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</si>
  <si>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</si>
  <si>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</si>
  <si>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</si>
  <si>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</si>
  <si>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</si>
  <si>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</si>
  <si>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</si>
  <si>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</si>
  <si>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</si>
  <si>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</si>
  <si>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</si>
  <si>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</si>
  <si>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</si>
  <si>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</si>
  <si>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</si>
  <si>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</si>
  <si>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</si>
  <si>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</si>
  <si>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</si>
  <si>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</si>
  <si>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</si>
  <si>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</si>
  <si>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</si>
  <si>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</si>
  <si>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</si>
  <si>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</si>
  <si>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</si>
  <si>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</si>
  <si>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</si>
  <si>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</si>
  <si>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</si>
  <si>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</si>
  <si>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</si>
  <si>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</si>
  <si>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</si>
  <si>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</si>
  <si>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</si>
  <si>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</si>
  <si>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</si>
  <si>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</si>
  <si>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</si>
  <si>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</si>
  <si>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</si>
  <si>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</si>
  <si>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</si>
  <si>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</si>
  <si>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</si>
  <si>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</si>
  <si>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</si>
  <si>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</si>
  <si>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</si>
  <si>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</si>
  <si>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</si>
  <si>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</si>
  <si>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</si>
  <si>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</si>
  <si>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</si>
  <si>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</si>
  <si>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</si>
  <si>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</si>
  <si>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</si>
  <si>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</si>
  <si>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</si>
  <si>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</si>
  <si>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</si>
  <si>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</si>
  <si>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</si>
  <si>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</si>
  <si>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</si>
  <si>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</si>
  <si>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</si>
  <si>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</si>
  <si>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</si>
  <si>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</si>
  <si>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</si>
  <si>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</si>
  <si>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</si>
  <si>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</si>
  <si>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</si>
  <si>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</si>
  <si>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</si>
  <si>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</si>
  <si>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</si>
  <si>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</si>
  <si>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</si>
  <si>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</si>
  <si>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</si>
  <si>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</si>
  <si>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</si>
  <si>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</si>
  <si>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</si>
  <si>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</si>
  <si>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</si>
  <si>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</si>
  <si>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</si>
  <si>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</si>
  <si>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</si>
  <si>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</si>
  <si>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</si>
  <si>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</si>
  <si>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</si>
  <si>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</si>
  <si>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</si>
  <si>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</si>
  <si>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</si>
  <si>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</si>
  <si>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</si>
  <si>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</si>
  <si>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</si>
  <si>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</si>
  <si>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</si>
  <si>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</si>
  <si>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</si>
  <si>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</si>
  <si>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</si>
  <si>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</si>
  <si>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</si>
  <si>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</si>
  <si>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</si>
  <si>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</si>
  <si>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</si>
  <si>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</si>
  <si>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</si>
  <si>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</si>
  <si>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</si>
  <si>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</si>
  <si>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</si>
  <si>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</si>
  <si>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</si>
  <si>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</si>
  <si>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</si>
  <si>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</si>
  <si>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</si>
  <si>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</si>
  <si>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</si>
  <si>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</si>
  <si>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</si>
  <si>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</si>
  <si>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</si>
  <si>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</si>
  <si>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</si>
  <si>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</si>
  <si>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</si>
  <si>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</si>
  <si>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</si>
  <si>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</si>
  <si>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</si>
  <si>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</si>
  <si>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</si>
  <si>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</si>
  <si>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</si>
  <si>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</si>
  <si>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</si>
  <si>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</si>
  <si>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</si>
  <si>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</si>
  <si>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</si>
  <si>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</si>
  <si>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</si>
  <si>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</si>
  <si>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</si>
  <si>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</si>
  <si>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</si>
  <si>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</si>
  <si>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</si>
  <si>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</si>
  <si>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</si>
  <si>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</si>
  <si>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</si>
  <si>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</si>
  <si>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</si>
  <si>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</si>
  <si>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</si>
  <si>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</si>
  <si>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</si>
  <si>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</si>
  <si>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</si>
  <si>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</si>
  <si>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</si>
  <si>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</si>
  <si>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</si>
  <si>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</si>
  <si>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</si>
  <si>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</si>
  <si>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</si>
  <si>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</si>
  <si>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</si>
  <si>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</si>
  <si>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</si>
  <si>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</si>
  <si>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</si>
  <si>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</si>
  <si>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</si>
  <si>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</si>
  <si>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</si>
  <si>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</si>
  <si>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</si>
  <si>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</si>
  <si>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</si>
  <si>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</si>
  <si>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</si>
  <si>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</si>
  <si>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</si>
  <si>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</si>
  <si>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</si>
  <si>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</si>
  <si>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</si>
  <si>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</si>
  <si>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</si>
  <si>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</si>
  <si>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</si>
  <si>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</si>
  <si>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</si>
  <si>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</si>
  <si>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</si>
  <si>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</si>
  <si>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</si>
  <si>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</si>
  <si>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</si>
  <si>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</si>
  <si>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</si>
  <si>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</si>
  <si>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</si>
  <si>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</si>
  <si>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</si>
  <si>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</si>
  <si>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</si>
  <si>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</si>
  <si>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</si>
  <si>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</si>
  <si>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</si>
  <si>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</si>
  <si>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</si>
  <si>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</si>
  <si>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</si>
  <si>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</si>
  <si>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</si>
  <si>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</si>
  <si>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</si>
  <si>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</si>
  <si>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</si>
  <si>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</si>
  <si>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</si>
  <si>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</si>
  <si>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</si>
  <si>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</si>
  <si>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</si>
  <si>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</si>
  <si>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</si>
  <si>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</si>
  <si>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</si>
  <si>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</si>
  <si>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</si>
  <si>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</si>
  <si>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</si>
  <si>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</si>
  <si>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</si>
  <si>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</si>
  <si>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</si>
  <si>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</si>
  <si>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</si>
  <si>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</si>
  <si>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</si>
  <si>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</si>
  <si>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</si>
  <si>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</si>
  <si>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</si>
  <si>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</si>
  <si>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</si>
  <si>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</si>
  <si>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</si>
  <si>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</si>
  <si>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</si>
  <si>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</si>
  <si>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</si>
  <si>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</si>
  <si>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</si>
  <si>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</si>
  <si>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</si>
  <si>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</si>
  <si>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</si>
  <si>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</si>
  <si>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</si>
  <si>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</si>
  <si>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</si>
  <si>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</si>
  <si>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</si>
  <si>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</si>
  <si>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</si>
  <si>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</si>
  <si>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</si>
  <si>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</si>
  <si>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</si>
  <si>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</si>
  <si>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</si>
  <si>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</si>
  <si>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</si>
  <si>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</si>
  <si>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</si>
  <si>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</si>
  <si>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</si>
  <si>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</si>
  <si>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</si>
  <si>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</si>
  <si>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</si>
  <si>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</si>
  <si>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</si>
  <si>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</si>
  <si>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</si>
  <si>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</si>
  <si>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</si>
  <si>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</si>
  <si>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</si>
  <si>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</si>
  <si>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</si>
  <si>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</si>
  <si>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</si>
  <si>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</si>
  <si>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</si>
  <si>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</si>
  <si>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</si>
  <si>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</si>
  <si>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</si>
  <si>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</si>
  <si>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</si>
  <si>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</si>
  <si>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</si>
  <si>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</si>
  <si>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</si>
  <si>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</si>
  <si>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</si>
  <si>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</si>
  <si>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</si>
  <si>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</si>
  <si>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</si>
  <si>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</si>
  <si>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</si>
  <si>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</si>
  <si>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</si>
  <si>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</si>
  <si>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</si>
  <si>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</si>
  <si>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</si>
  <si>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</si>
  <si>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</si>
  <si>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</si>
  <si>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</si>
  <si>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</si>
  <si>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</si>
  <si>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</si>
  <si>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</si>
  <si>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</si>
  <si>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</si>
  <si>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</si>
  <si>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</si>
  <si>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</si>
  <si>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</si>
  <si>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</si>
  <si>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</si>
  <si>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</si>
  <si>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</si>
  <si>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</si>
  <si>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</si>
  <si>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</si>
  <si>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</si>
  <si>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</si>
  <si>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</si>
  <si>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</si>
  <si>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</si>
  <si>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</si>
  <si>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</si>
  <si>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</si>
  <si>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</si>
  <si>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</si>
  <si>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</si>
  <si>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</si>
  <si>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</si>
  <si>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</si>
  <si>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</si>
  <si>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</si>
  <si>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</si>
  <si>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</si>
  <si>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</si>
  <si>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</si>
  <si>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</si>
  <si>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</si>
  <si>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</si>
  <si>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</si>
  <si>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</si>
  <si>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</si>
  <si>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</si>
  <si>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</si>
  <si>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</si>
  <si>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</si>
  <si>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</si>
  <si>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</si>
  <si>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</si>
  <si>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</si>
  <si>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</si>
  <si>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</si>
  <si>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</si>
  <si>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</si>
  <si>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</si>
  <si>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</si>
  <si>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</si>
  <si>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</si>
  <si>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</si>
  <si>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</si>
  <si>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</si>
  <si>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</si>
  <si>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</si>
  <si>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</si>
  <si>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</si>
  <si>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</si>
  <si>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</si>
  <si>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</si>
  <si>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</si>
  <si>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</si>
  <si>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</si>
  <si>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</si>
  <si>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</si>
  <si>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</si>
  <si>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</si>
  <si>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</si>
  <si>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</si>
  <si>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</si>
  <si>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</si>
  <si>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</si>
  <si>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</si>
  <si>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</si>
  <si>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</si>
  <si>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</si>
  <si>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</si>
  <si>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</si>
  <si>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</si>
  <si>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</si>
  <si>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</si>
  <si>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</si>
  <si>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</si>
  <si>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</si>
  <si>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</si>
  <si>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</si>
  <si>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</si>
  <si>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</si>
  <si>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</si>
  <si>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</si>
  <si>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</si>
  <si>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</si>
  <si>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</si>
  <si>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</si>
  <si>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</si>
  <si>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</si>
  <si>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</si>
  <si>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</si>
  <si>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</si>
  <si>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</si>
  <si>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</si>
  <si>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</si>
  <si>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</si>
  <si>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</si>
  <si>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</si>
  <si>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</si>
  <si>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</si>
  <si>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</si>
  <si>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</si>
  <si>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</si>
  <si>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</si>
  <si>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</si>
  <si>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</si>
  <si>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</si>
  <si>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</si>
  <si>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</si>
  <si>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</si>
  <si>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</si>
  <si>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</si>
  <si>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</si>
  <si>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</si>
  <si>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</si>
  <si>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</si>
  <si>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</si>
  <si>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</si>
  <si>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</si>
  <si>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</si>
  <si>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</si>
  <si>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</si>
  <si>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</si>
  <si>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</si>
  <si>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</si>
  <si>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</si>
  <si>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</si>
  <si>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</si>
  <si>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</si>
  <si>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</si>
  <si>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</si>
  <si>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</si>
  <si>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</si>
  <si>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</si>
  <si>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</si>
  <si>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</si>
  <si>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</si>
  <si>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</si>
  <si>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</si>
  <si>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</si>
  <si>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</si>
  <si>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</si>
  <si>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</si>
  <si>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</si>
  <si>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</si>
  <si>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</si>
  <si>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</si>
  <si>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</si>
  <si>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</si>
  <si>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</si>
  <si>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</si>
  <si>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</si>
  <si>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</si>
  <si>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</si>
  <si>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</si>
  <si>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</si>
  <si>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</si>
  <si>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</si>
  <si>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</si>
  <si>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</si>
  <si>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</si>
  <si>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</si>
  <si>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</si>
  <si>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</si>
  <si>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</si>
  <si>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</si>
  <si>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</si>
  <si>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</si>
  <si>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</si>
  <si>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</si>
  <si>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</si>
  <si>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</si>
  <si>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</si>
  <si>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</si>
  <si>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</si>
  <si>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</si>
  <si>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</si>
  <si>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</si>
  <si>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</si>
  <si>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</si>
  <si>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</si>
  <si>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</si>
  <si>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</si>
  <si>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</si>
  <si>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</si>
  <si>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</si>
  <si>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</si>
  <si>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</si>
  <si>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</si>
  <si>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</si>
  <si>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</si>
  <si>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</si>
  <si>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</si>
  <si>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</si>
  <si>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</si>
  <si>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</si>
  <si>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</si>
  <si>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</si>
  <si>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</si>
  <si>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</si>
  <si>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</si>
  <si>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</si>
  <si>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</si>
  <si>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</si>
  <si>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</si>
  <si>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</si>
  <si>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</si>
  <si>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</si>
  <si>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</si>
  <si>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</si>
  <si>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</si>
  <si>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</si>
  <si>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</si>
  <si>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</si>
  <si>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</si>
  <si>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</si>
  <si>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</si>
  <si>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</si>
  <si>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</si>
  <si>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</si>
  <si>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</si>
  <si>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</si>
  <si>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</si>
  <si>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</si>
  <si>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</si>
  <si>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</si>
  <si>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</si>
  <si>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</si>
  <si>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</si>
  <si>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</si>
  <si>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</si>
  <si>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</si>
  <si>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</si>
  <si>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</si>
  <si>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</si>
  <si>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</si>
  <si>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</si>
  <si>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</si>
  <si>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</si>
  <si>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</si>
  <si>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</si>
  <si>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</si>
  <si>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</si>
  <si>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</si>
  <si>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</si>
  <si>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</si>
  <si>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</si>
  <si>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</si>
  <si>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</si>
  <si>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</si>
  <si>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</si>
  <si>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</si>
  <si>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</si>
  <si>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</si>
  <si>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</si>
  <si>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</si>
  <si>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</si>
  <si>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</si>
  <si>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</si>
  <si>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</si>
  <si>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</si>
  <si>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</si>
  <si>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</si>
  <si>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</si>
  <si>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</si>
  <si>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</si>
  <si>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</si>
  <si>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</si>
  <si>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</si>
  <si>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</si>
  <si>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</si>
  <si>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</si>
  <si>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</si>
  <si>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</si>
  <si>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</si>
  <si>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</si>
  <si>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</si>
  <si>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</si>
  <si>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</si>
  <si>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</si>
  <si>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</si>
  <si>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</si>
  <si>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</si>
  <si>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</si>
  <si>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</si>
  <si>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</si>
  <si>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</si>
  <si>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</si>
  <si>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</si>
  <si>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</si>
  <si>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</si>
  <si>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</si>
  <si>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</si>
  <si>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</si>
  <si>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</si>
  <si>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</si>
  <si>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</si>
  <si>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</si>
  <si>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</si>
  <si>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</si>
  <si>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</si>
  <si>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</si>
  <si>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</si>
  <si>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</si>
  <si>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</si>
  <si>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</si>
  <si>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</si>
  <si>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</si>
  <si>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</si>
  <si>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</si>
  <si>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</si>
  <si>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</si>
  <si>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</si>
  <si>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</si>
  <si>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</si>
  <si>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</si>
  <si>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</si>
  <si>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</si>
  <si>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</si>
  <si>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</si>
  <si>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</si>
  <si>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</si>
  <si>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</si>
  <si>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</si>
  <si>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</si>
  <si>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</si>
  <si>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</si>
  <si>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</si>
  <si>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</si>
  <si>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</si>
  <si>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</si>
  <si>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</si>
  <si>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</si>
  <si>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</si>
  <si>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</si>
  <si>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</si>
  <si>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</si>
  <si>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</si>
  <si>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</si>
  <si>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</si>
  <si>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</si>
  <si>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</si>
  <si>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</si>
  <si>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</si>
  <si>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</si>
  <si>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</si>
  <si>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</si>
  <si>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</si>
  <si>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</si>
  <si>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</si>
  <si>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</si>
  <si>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</si>
  <si>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</si>
  <si>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</si>
  <si>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</si>
  <si>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</si>
  <si>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</si>
  <si>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</si>
  <si>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</si>
  <si>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</si>
  <si>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</si>
  <si>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</si>
  <si>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</si>
  <si>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</si>
  <si>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</si>
  <si>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</si>
  <si>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</si>
  <si>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</si>
  <si>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</si>
  <si>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</si>
  <si>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</si>
  <si>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</si>
  <si>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</si>
  <si>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</si>
  <si>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</si>
  <si>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</si>
  <si>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</si>
  <si>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</si>
  <si>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</si>
  <si>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</si>
  <si>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</si>
  <si>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</si>
  <si>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</si>
  <si>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</si>
  <si>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</si>
  <si>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</si>
  <si>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</si>
  <si>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</si>
  <si>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</si>
  <si>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</si>
  <si>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</si>
  <si>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</si>
  <si>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</si>
  <si>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</si>
  <si>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</si>
  <si>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</si>
  <si>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</si>
  <si>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</si>
  <si>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</si>
  <si>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</si>
  <si>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</si>
  <si>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</si>
  <si>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</si>
  <si>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</si>
  <si>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</si>
  <si>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</si>
  <si>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</si>
  <si>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</si>
  <si>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</si>
  <si>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</si>
  <si>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</si>
  <si>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</si>
  <si>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</si>
  <si>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</si>
  <si>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</si>
  <si>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</si>
  <si>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</si>
  <si>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</si>
  <si>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</si>
  <si>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</si>
  <si>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</si>
  <si>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</si>
  <si>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</si>
  <si>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</si>
  <si>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</si>
  <si>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</si>
  <si>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</si>
  <si>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</si>
  <si>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</si>
  <si>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</si>
  <si>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</si>
  <si>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</si>
  <si>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</si>
  <si>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</si>
  <si>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</si>
  <si>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</si>
  <si>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</si>
  <si>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</si>
  <si>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</si>
  <si>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</si>
  <si>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</si>
  <si>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</si>
  <si>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</si>
  <si>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</si>
  <si>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</si>
  <si>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</si>
  <si>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</si>
  <si>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</si>
  <si>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</si>
  <si>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</si>
  <si>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</si>
  <si>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</si>
  <si>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</si>
  <si>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</si>
  <si>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</si>
  <si>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</si>
  <si>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</si>
  <si>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</si>
  <si>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</si>
  <si>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</si>
  <si>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</si>
  <si>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</si>
  <si>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</si>
  <si>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</si>
  <si>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</si>
  <si>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</si>
  <si>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</si>
  <si>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</si>
  <si>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</si>
  <si>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</si>
  <si>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</si>
  <si>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</si>
  <si>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</si>
  <si>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</si>
  <si>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</si>
  <si>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</si>
  <si>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</si>
  <si>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</si>
  <si>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</si>
  <si>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</si>
  <si>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</si>
  <si>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</si>
  <si>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</si>
  <si>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</si>
  <si>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</si>
  <si>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</si>
  <si>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</si>
  <si>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</si>
  <si>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</si>
  <si>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</si>
  <si>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</si>
  <si>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</si>
  <si>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</si>
  <si>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</si>
  <si>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</si>
  <si>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</si>
  <si>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</si>
  <si>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</si>
  <si>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</si>
  <si>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</si>
  <si>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</si>
  <si>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</si>
  <si>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</si>
  <si>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</si>
  <si>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</si>
  <si>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</si>
  <si>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</si>
  <si>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</si>
  <si>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</si>
  <si>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</si>
  <si>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</si>
  <si>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</si>
  <si>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</si>
  <si>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</si>
  <si>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</si>
  <si>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</si>
  <si>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</si>
  <si>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</si>
  <si>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</si>
  <si>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</si>
  <si>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</si>
  <si>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</si>
  <si>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</si>
  <si>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</si>
  <si>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</si>
  <si>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</si>
  <si>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</si>
  <si>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</si>
  <si>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</si>
  <si>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</si>
  <si>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</si>
  <si>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</si>
  <si>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</si>
  <si>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</si>
  <si>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</si>
  <si>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</si>
  <si>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</si>
  <si>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</si>
  <si>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</si>
  <si>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</si>
  <si>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</si>
  <si>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</si>
  <si>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</si>
  <si>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</si>
  <si>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</si>
  <si>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</si>
  <si>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</si>
  <si>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</si>
  <si>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</si>
  <si>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</si>
  <si>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</si>
  <si>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</si>
  <si>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</si>
  <si>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</si>
  <si>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</si>
  <si>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</si>
  <si>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</si>
  <si>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</si>
  <si>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</si>
  <si>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</si>
  <si>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</si>
  <si>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</si>
  <si>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</si>
  <si>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</si>
  <si>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</si>
  <si>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</si>
  <si>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</si>
  <si>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</si>
  <si>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</si>
  <si>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</si>
  <si>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</si>
  <si>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</si>
  <si>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</si>
  <si>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</si>
  <si>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</si>
  <si>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</si>
  <si>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</si>
  <si>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</si>
  <si>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</si>
  <si>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</si>
  <si>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</si>
  <si>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</si>
  <si>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</si>
  <si>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</si>
  <si>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</si>
  <si>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</si>
  <si>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</si>
  <si>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</si>
  <si>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</si>
  <si>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</si>
  <si>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</si>
  <si>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</si>
  <si>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</si>
  <si>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</si>
  <si>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</si>
  <si>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</si>
  <si>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</si>
  <si>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</si>
  <si>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</si>
  <si>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</si>
  <si>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</si>
  <si>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</si>
  <si>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</si>
  <si>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</si>
  <si>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</si>
  <si>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</si>
  <si>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</si>
  <si>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</si>
  <si>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</si>
  <si>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</si>
  <si>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</si>
  <si>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</si>
  <si>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</si>
  <si>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</si>
  <si>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</si>
  <si>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</si>
  <si>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</si>
  <si>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</si>
  <si>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</si>
  <si>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</si>
  <si>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</si>
  <si>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</si>
  <si>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</si>
  <si>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</si>
  <si>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</si>
  <si>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</si>
  <si>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</si>
  <si>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</si>
  <si>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</si>
  <si>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</si>
  <si>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</si>
  <si>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</si>
  <si>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</si>
  <si>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</si>
  <si>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</si>
  <si>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</si>
  <si>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</si>
  <si>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</si>
  <si>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</si>
  <si>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</si>
  <si>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</si>
  <si>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</si>
  <si>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</si>
  <si>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</si>
  <si>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</si>
  <si>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</si>
  <si>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</si>
  <si>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</si>
  <si>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</si>
  <si>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</si>
  <si>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</si>
  <si>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</si>
  <si>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</si>
  <si>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</si>
  <si>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</si>
  <si>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</si>
  <si>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</si>
  <si>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</si>
  <si>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</si>
  <si>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</si>
  <si>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</si>
  <si>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</si>
  <si>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</si>
  <si>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</si>
  <si>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</si>
  <si>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</si>
  <si>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</si>
  <si>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</si>
  <si>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</si>
  <si>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</si>
  <si>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</si>
  <si>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</si>
  <si>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</si>
  <si>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</si>
  <si>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</si>
  <si>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</si>
  <si>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</si>
  <si>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</si>
  <si>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</si>
  <si>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</si>
  <si>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</si>
  <si>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</si>
  <si>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</si>
  <si>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</si>
  <si>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</si>
  <si>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</si>
  <si>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</si>
  <si>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</si>
  <si>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</si>
  <si>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</si>
  <si>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</si>
  <si>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</si>
  <si>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</si>
  <si>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</si>
  <si>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</si>
  <si>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</si>
  <si>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</si>
  <si>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</si>
  <si>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</si>
  <si>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</si>
  <si>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</si>
  <si>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</si>
  <si>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</si>
  <si>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</si>
  <si>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</si>
  <si>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</si>
  <si>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</si>
  <si>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</si>
  <si>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</si>
  <si>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</si>
  <si>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</si>
  <si>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</si>
  <si>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</si>
  <si>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</si>
  <si>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</si>
  <si>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</si>
  <si>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</si>
  <si>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</si>
  <si>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</si>
  <si>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</si>
  <si>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</si>
  <si>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</si>
  <si>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</si>
  <si>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</si>
  <si>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</si>
  <si>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</si>
  <si>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</si>
  <si>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</si>
  <si>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</si>
  <si>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</si>
  <si>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</si>
  <si>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</si>
  <si>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</si>
  <si>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</si>
  <si>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</si>
  <si>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</si>
  <si>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</si>
  <si>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</si>
  <si>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</si>
  <si>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</si>
  <si>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</si>
  <si>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</si>
  <si>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</si>
  <si>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</si>
  <si>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</si>
  <si>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</si>
  <si>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</si>
  <si>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</si>
  <si>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</si>
  <si>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</si>
  <si>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</si>
  <si>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</si>
  <si>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</si>
  <si>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</si>
  <si>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</si>
  <si>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</si>
  <si>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</si>
  <si>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</si>
  <si>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</si>
  <si>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</si>
  <si>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</si>
  <si>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</si>
  <si>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</si>
  <si>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</si>
  <si>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</si>
  <si>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</si>
  <si>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</si>
  <si>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</si>
  <si>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</si>
  <si>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</si>
  <si>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</si>
  <si>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</si>
  <si>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</si>
  <si>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</si>
  <si>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</si>
  <si>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</si>
  <si>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</si>
  <si>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</si>
  <si>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</si>
  <si>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</si>
  <si>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</si>
  <si>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</si>
  <si>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</si>
  <si>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</si>
  <si>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</si>
  <si>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</si>
  <si>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</si>
  <si>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</si>
  <si>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</si>
  <si>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</si>
  <si>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</si>
  <si>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</si>
  <si>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</si>
  <si>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</si>
  <si>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</si>
  <si>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</si>
  <si>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</si>
  <si>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</si>
  <si>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</si>
  <si>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</si>
  <si>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</si>
  <si>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</si>
  <si>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</si>
  <si>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</si>
  <si>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</si>
  <si>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</si>
  <si>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</si>
  <si>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</si>
  <si>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</si>
  <si>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</si>
  <si>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</si>
  <si>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</si>
  <si>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</si>
  <si>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</si>
  <si>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</si>
  <si>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</si>
  <si>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</si>
  <si>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</si>
  <si>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</si>
  <si>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</si>
  <si>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</si>
  <si>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</si>
  <si>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</si>
  <si>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</si>
  <si>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</si>
  <si>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</si>
  <si>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</si>
  <si>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</si>
  <si>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</si>
  <si>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</si>
  <si>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</si>
  <si>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</si>
  <si>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</si>
  <si>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</si>
  <si>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</si>
  <si>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</si>
  <si>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</si>
  <si>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</si>
  <si>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</si>
  <si>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</si>
  <si>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</si>
  <si>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</si>
  <si>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</si>
  <si>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</si>
  <si>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</si>
  <si>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</si>
  <si>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</si>
  <si>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</si>
  <si>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</si>
  <si>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</si>
  <si>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</si>
  <si>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</si>
  <si>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</si>
  <si>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</si>
  <si>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</si>
  <si>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</si>
  <si>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</si>
  <si>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</si>
  <si>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</si>
  <si>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</si>
  <si>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</si>
  <si>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</si>
  <si>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</si>
  <si>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</si>
  <si>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</si>
  <si>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</si>
  <si>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</si>
  <si>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</si>
  <si>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</si>
  <si>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</si>
  <si>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</si>
  <si>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</si>
  <si>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</si>
  <si>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</si>
  <si>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</si>
  <si>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</si>
  <si>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</si>
  <si>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</si>
  <si>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</si>
  <si>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</si>
  <si>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</si>
  <si>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</si>
  <si>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</si>
  <si>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</si>
  <si>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</si>
  <si>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</si>
  <si>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</si>
  <si>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</si>
  <si>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</si>
  <si>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</si>
  <si>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</si>
  <si>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</si>
  <si>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</si>
  <si>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</si>
  <si>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</si>
  <si>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</si>
  <si>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</si>
  <si>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</si>
  <si>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</si>
  <si>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</si>
  <si>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</si>
  <si>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</si>
  <si>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</si>
  <si>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</si>
  <si>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</si>
  <si>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</si>
  <si>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</si>
  <si>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</si>
  <si>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</si>
  <si>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</si>
  <si>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</si>
  <si>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</si>
  <si>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</si>
  <si>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</si>
  <si>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</si>
  <si>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</si>
  <si>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</si>
  <si>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</si>
  <si>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</si>
  <si>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</si>
  <si>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</si>
  <si>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</si>
  <si>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</si>
  <si>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</si>
  <si>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</si>
  <si>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</si>
  <si>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</si>
  <si>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</si>
  <si>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</si>
  <si>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</si>
  <si>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</si>
  <si>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</si>
  <si>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</si>
  <si>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</si>
  <si>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</si>
  <si>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</si>
  <si>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</si>
  <si>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</si>
  <si>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</si>
  <si>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</si>
  <si>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</si>
  <si>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</si>
  <si>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</si>
  <si>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</si>
  <si>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</si>
  <si>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</si>
  <si>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</si>
  <si>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</si>
  <si>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</si>
  <si>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</si>
  <si>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</si>
  <si>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</si>
  <si>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</si>
  <si>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</si>
  <si>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</si>
  <si>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</si>
  <si>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</si>
  <si>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</si>
  <si>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</si>
  <si>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</si>
  <si>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</si>
  <si>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</si>
  <si>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</si>
  <si>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</si>
  <si>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</si>
  <si>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</si>
  <si>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</si>
  <si>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</si>
  <si>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</si>
  <si>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</si>
  <si>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</si>
  <si>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</si>
  <si>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</si>
  <si>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</si>
  <si>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</si>
  <si>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</si>
  <si>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</si>
  <si>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</si>
  <si>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</si>
  <si>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</si>
  <si>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</si>
  <si>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</si>
  <si>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</si>
  <si>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</si>
  <si>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</si>
  <si>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</si>
  <si>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</si>
  <si>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</si>
  <si>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</si>
  <si>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</si>
  <si>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</si>
  <si>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</si>
  <si>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</si>
  <si>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</si>
  <si>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</si>
  <si>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</si>
  <si>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</si>
  <si>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</si>
  <si>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</si>
  <si>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</si>
  <si>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</si>
  <si>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</si>
  <si>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</si>
  <si>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</si>
  <si>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</si>
  <si>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</si>
  <si>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</si>
  <si>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</si>
  <si>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</si>
  <si>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</si>
  <si>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</si>
  <si>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</si>
  <si>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</si>
  <si>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</si>
  <si>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</si>
  <si>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</si>
  <si>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</si>
  <si>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</si>
  <si>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</si>
  <si>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</si>
  <si>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</si>
  <si>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</si>
  <si>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</si>
  <si>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</si>
  <si>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</si>
  <si>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</si>
  <si>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</si>
  <si>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</si>
  <si>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</si>
  <si>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</si>
  <si>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</si>
  <si>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</si>
  <si>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</si>
  <si>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</si>
  <si>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</si>
  <si>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</si>
  <si>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</si>
  <si>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</si>
  <si>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</si>
  <si>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</si>
  <si>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</si>
  <si>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</si>
  <si>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</si>
  <si>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</si>
  <si>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</si>
  <si>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</si>
  <si>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</si>
  <si>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</si>
  <si>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</si>
  <si>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</si>
  <si>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</si>
  <si>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</si>
  <si>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</si>
  <si>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</si>
  <si>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</si>
  <si>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</si>
  <si>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</si>
  <si>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</si>
  <si>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</si>
  <si>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</si>
  <si>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</si>
  <si>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</si>
  <si>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</si>
  <si>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</si>
  <si>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</si>
  <si>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</si>
  <si>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</si>
  <si>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</si>
  <si>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</si>
  <si>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</si>
  <si>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</si>
  <si>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</si>
  <si>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</si>
  <si>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</si>
  <si>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</si>
  <si>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</si>
  <si>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</si>
  <si>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</si>
  <si>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</si>
  <si>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</si>
  <si>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</si>
  <si>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</si>
  <si>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</si>
  <si>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</si>
  <si>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</si>
  <si>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</si>
  <si>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</si>
  <si>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</si>
  <si>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</si>
  <si>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</si>
  <si>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</si>
  <si>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</si>
  <si>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</si>
  <si>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</si>
  <si>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</si>
  <si>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</si>
  <si>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</si>
  <si>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</si>
  <si>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</si>
  <si>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</si>
  <si>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</si>
  <si>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</si>
  <si>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</si>
  <si>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</si>
  <si>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</si>
  <si>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</si>
  <si>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</si>
  <si>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</si>
  <si>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</si>
  <si>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</si>
  <si>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</si>
  <si>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</si>
  <si>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</si>
  <si>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</si>
  <si>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</si>
  <si>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</si>
  <si>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</si>
  <si>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</si>
  <si>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</si>
  <si>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</si>
  <si>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</si>
  <si>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</si>
  <si>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</si>
  <si>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</si>
  <si>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</si>
  <si>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</si>
  <si>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</si>
  <si>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</si>
  <si>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</si>
  <si>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</si>
  <si>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</si>
  <si>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</si>
  <si>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</si>
  <si>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</si>
  <si>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</si>
  <si>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</si>
  <si>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</si>
  <si>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</si>
  <si>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</si>
  <si>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</si>
  <si>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</si>
  <si>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</si>
  <si>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</si>
  <si>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</si>
  <si>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</si>
  <si>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</si>
  <si>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</si>
  <si>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</si>
  <si>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</si>
  <si>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</si>
  <si>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</si>
  <si>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</si>
  <si>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</si>
  <si>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</si>
  <si>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</si>
  <si>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</si>
  <si>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</si>
  <si>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</si>
  <si>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</si>
  <si>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</si>
  <si>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</si>
  <si>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</si>
  <si>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</si>
  <si>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</si>
  <si>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</si>
  <si>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</si>
  <si>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</si>
  <si>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</si>
  <si>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</si>
  <si>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</si>
  <si>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</si>
  <si>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</si>
  <si>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</si>
  <si>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</si>
  <si>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</si>
  <si>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</si>
  <si>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</si>
  <si>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</si>
  <si>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</si>
  <si>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</si>
  <si>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</si>
  <si>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</si>
  <si>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</si>
  <si>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</si>
  <si>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</si>
  <si>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</si>
  <si>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</si>
  <si>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</si>
  <si>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</si>
  <si>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</si>
  <si>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</si>
  <si>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</si>
  <si>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</si>
  <si>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</si>
  <si>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</si>
  <si>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</si>
  <si>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</si>
  <si>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</si>
  <si>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</si>
  <si>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</si>
  <si>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</si>
  <si>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</si>
  <si>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</si>
  <si>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</si>
  <si>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</si>
  <si>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</si>
  <si>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</si>
  <si>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</si>
  <si>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</si>
  <si>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</si>
  <si>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</si>
  <si>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</si>
  <si>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</si>
  <si>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</si>
  <si>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</si>
  <si>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</si>
  <si>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</si>
  <si>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</si>
  <si>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</si>
  <si>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</si>
  <si>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</si>
  <si>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</si>
  <si>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</si>
  <si>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</si>
  <si>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</si>
  <si>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</si>
  <si>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</si>
  <si>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</si>
  <si>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</si>
  <si>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</si>
  <si>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</si>
  <si>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</si>
  <si>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</si>
  <si>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</si>
  <si>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</si>
  <si>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</si>
  <si>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</si>
  <si>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</si>
  <si>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</si>
  <si>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</si>
  <si>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</si>
  <si>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</si>
  <si>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</si>
  <si>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</si>
  <si>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</si>
  <si>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</si>
  <si>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</si>
  <si>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</si>
  <si>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</si>
  <si>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</si>
  <si>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</si>
  <si>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</si>
  <si>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</si>
  <si>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</si>
  <si>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</si>
  <si>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</si>
  <si>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</si>
  <si>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</si>
  <si>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</si>
  <si>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</si>
  <si>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</si>
  <si>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</si>
  <si>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</si>
  <si>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</si>
  <si>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</si>
  <si>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</si>
  <si>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</si>
  <si>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</si>
  <si>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</si>
  <si>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</si>
  <si>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</si>
  <si>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</si>
  <si>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</si>
  <si>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</si>
  <si>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</si>
  <si>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</si>
  <si>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</si>
  <si>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</si>
  <si>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</si>
  <si>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</si>
  <si>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</si>
  <si>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</si>
  <si>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</si>
  <si>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</si>
  <si>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</si>
  <si>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</si>
  <si>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</si>
  <si>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</si>
  <si>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</si>
  <si>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</si>
  <si>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</si>
  <si>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</si>
  <si>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</si>
  <si>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</si>
  <si>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</si>
  <si>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</si>
  <si>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</si>
  <si>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</si>
  <si>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</si>
  <si>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</si>
  <si>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</si>
  <si>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</si>
  <si>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</si>
  <si>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</si>
  <si>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</si>
  <si>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</si>
  <si>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</si>
  <si>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</si>
  <si>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</si>
  <si>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</si>
  <si>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</si>
  <si>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</si>
  <si>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</si>
  <si>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</si>
  <si>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</si>
  <si>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</si>
  <si>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</si>
  <si>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</si>
  <si>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</si>
  <si>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</si>
  <si>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</si>
  <si>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</si>
  <si>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</si>
  <si>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</si>
  <si>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</si>
  <si>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</si>
  <si>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</si>
  <si>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</si>
  <si>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</si>
  <si>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</si>
  <si>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</si>
  <si>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</si>
  <si>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</si>
  <si>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</si>
  <si>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</si>
  <si>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</si>
  <si>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</si>
  <si>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</si>
  <si>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</si>
  <si>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</si>
  <si>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</si>
  <si>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</si>
  <si>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</si>
  <si>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</si>
  <si>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</si>
  <si>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</si>
  <si>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</si>
  <si>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</si>
  <si>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</si>
  <si>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</si>
  <si>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</si>
  <si>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</si>
  <si>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</si>
  <si>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</si>
  <si>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</si>
  <si>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</si>
  <si>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</si>
  <si>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</si>
  <si>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</si>
  <si>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</si>
  <si>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</si>
  <si>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</si>
  <si>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</si>
  <si>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</si>
  <si>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</si>
  <si>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</si>
  <si>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</si>
  <si>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</si>
  <si>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</si>
  <si>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</si>
  <si>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</si>
  <si>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</si>
  <si>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</si>
  <si>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</si>
  <si>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</si>
  <si>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</si>
  <si>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</si>
  <si>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</si>
  <si>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</si>
  <si>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</si>
  <si>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</si>
  <si>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</si>
  <si>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</si>
  <si>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</si>
  <si>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</si>
  <si>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</si>
  <si>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</si>
  <si>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</si>
  <si>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</si>
  <si>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</si>
  <si>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</si>
  <si>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</si>
  <si>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</si>
  <si>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</si>
  <si>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</si>
  <si>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</si>
  <si>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</si>
  <si>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</si>
  <si>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</si>
  <si>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</si>
  <si>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</si>
  <si>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</si>
  <si>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</si>
  <si>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</si>
  <si>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</si>
  <si>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</si>
  <si>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</si>
  <si>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</si>
  <si>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</si>
  <si>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</si>
  <si>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</si>
  <si>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</si>
  <si>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</si>
  <si>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</si>
  <si>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</si>
  <si>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</si>
  <si>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</si>
  <si>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</si>
  <si>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</si>
  <si>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</si>
  <si>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</si>
  <si>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</si>
  <si>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</si>
  <si>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</si>
  <si>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</si>
  <si>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</si>
  <si>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</si>
  <si>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</si>
  <si>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</si>
  <si>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</si>
  <si>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</si>
  <si>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</si>
  <si>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</si>
  <si>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</si>
  <si>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</si>
  <si>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</si>
  <si>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</si>
  <si>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</si>
  <si>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</si>
  <si>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</si>
  <si>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</si>
  <si>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</si>
  <si>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</si>
  <si>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</si>
  <si>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</si>
  <si>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</si>
  <si>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</si>
  <si>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</si>
  <si>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</si>
  <si>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</si>
  <si>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</si>
  <si>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</si>
  <si>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</si>
  <si>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</si>
  <si>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</si>
  <si>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</si>
  <si>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</si>
  <si>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</si>
  <si>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</si>
  <si>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</si>
  <si>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</si>
  <si>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</si>
  <si>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</si>
  <si>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</si>
  <si>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</si>
  <si>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</si>
  <si>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</si>
  <si>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</si>
  <si>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</si>
  <si>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</si>
  <si>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</si>
  <si>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</si>
  <si>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</si>
  <si>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</si>
  <si>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</si>
  <si>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</si>
  <si>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</si>
  <si>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</si>
  <si>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</si>
  <si>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</si>
  <si>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</si>
  <si>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</si>
  <si>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</si>
  <si>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</si>
  <si>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</si>
  <si>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</si>
  <si>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</si>
  <si>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</si>
  <si>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</si>
  <si>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</si>
  <si>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</si>
  <si>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</si>
  <si>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</si>
  <si>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</si>
  <si>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</si>
  <si>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</si>
  <si>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</si>
  <si>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</si>
  <si>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</si>
  <si>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</si>
  <si>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</si>
  <si>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</si>
  <si>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</si>
  <si>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</si>
  <si>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</si>
  <si>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</si>
  <si>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</si>
  <si>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</si>
  <si>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</si>
  <si>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</si>
  <si>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</si>
  <si>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</si>
  <si>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</si>
  <si>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</si>
  <si>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</si>
  <si>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</si>
  <si>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</si>
  <si>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</si>
  <si>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</si>
  <si>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</si>
  <si>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</si>
  <si>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</si>
  <si>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</si>
  <si>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</si>
  <si>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</si>
  <si>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</si>
  <si>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</si>
  <si>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</si>
  <si>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</si>
  <si>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</si>
  <si>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</si>
  <si>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</si>
  <si>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</si>
  <si>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</si>
  <si>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</si>
  <si>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</si>
  <si>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</si>
  <si>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</si>
  <si>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</si>
  <si>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</si>
  <si>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</si>
  <si>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</si>
  <si>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</si>
  <si>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</si>
  <si>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</si>
  <si>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</si>
  <si>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</si>
  <si>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</si>
  <si>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</si>
  <si>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</si>
  <si>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</si>
  <si>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</si>
  <si>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</si>
  <si>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</si>
  <si>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</si>
  <si>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</si>
  <si>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</si>
  <si>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</si>
  <si>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</si>
  <si>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</si>
  <si>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</si>
  <si>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</si>
  <si>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</si>
  <si>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</si>
  <si>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</si>
  <si>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</si>
  <si>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</si>
  <si>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</si>
  <si>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</si>
  <si>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</si>
  <si>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</si>
  <si>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</si>
  <si>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</si>
  <si>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</si>
  <si>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</si>
  <si>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</si>
  <si>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</si>
  <si>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</si>
  <si>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</si>
  <si>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</si>
  <si>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</si>
  <si>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</si>
  <si>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</si>
  <si>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</si>
  <si>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</si>
  <si>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</si>
  <si>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</si>
  <si>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</si>
  <si>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</si>
  <si>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</si>
  <si>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</si>
  <si>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</si>
  <si>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</si>
  <si>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</si>
  <si>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</si>
  <si>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</si>
  <si>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</si>
  <si>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</si>
  <si>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</si>
  <si>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</si>
  <si>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</si>
  <si>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</si>
  <si>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</si>
  <si>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</si>
  <si>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</si>
  <si>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</si>
  <si>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</si>
  <si>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</si>
  <si>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</si>
  <si>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</si>
  <si>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</si>
  <si>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</si>
  <si>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</si>
  <si>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</si>
  <si>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</si>
  <si>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</si>
  <si>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</si>
  <si>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</si>
  <si>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</si>
  <si>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</si>
  <si>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</si>
  <si>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</si>
  <si>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</si>
  <si>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</si>
  <si>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</si>
  <si>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</si>
  <si>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</si>
  <si>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</si>
  <si>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</si>
  <si>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</si>
  <si>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</si>
  <si>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</si>
  <si>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</si>
  <si>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</si>
  <si>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</si>
  <si>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</si>
  <si>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</si>
  <si>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</si>
  <si>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</si>
  <si>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</si>
  <si>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</si>
  <si>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</si>
  <si>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</si>
  <si>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</si>
  <si>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</si>
  <si>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</si>
  <si>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</si>
  <si>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</si>
  <si>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</si>
  <si>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</si>
  <si>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</si>
  <si>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</si>
  <si>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</si>
  <si>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</si>
  <si>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</si>
  <si>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</si>
  <si>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</si>
  <si>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</si>
  <si>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</si>
  <si>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</si>
  <si>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</si>
  <si>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</si>
  <si>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</si>
  <si>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</si>
  <si>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</si>
  <si>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</si>
  <si>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</si>
  <si>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</si>
  <si>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</si>
  <si>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</si>
  <si>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</si>
  <si>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</si>
  <si>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</si>
  <si>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</si>
  <si>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</si>
  <si>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</si>
  <si>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</si>
  <si>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</si>
  <si>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</si>
  <si>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</si>
  <si>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</si>
  <si>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</si>
  <si>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</si>
  <si>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</si>
  <si>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</si>
  <si>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</si>
  <si>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</si>
  <si>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</si>
  <si>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</si>
  <si>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</si>
  <si>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</si>
  <si>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</si>
  <si>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</si>
  <si>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</si>
  <si>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</si>
  <si>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</si>
  <si>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</si>
  <si>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</si>
  <si>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</si>
  <si>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</si>
  <si>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</si>
  <si>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</si>
  <si>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</si>
  <si>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</si>
  <si>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</si>
  <si>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</si>
  <si>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</si>
  <si>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</si>
  <si>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</si>
  <si>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</si>
  <si>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</si>
  <si>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</si>
  <si>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</si>
  <si>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</si>
  <si>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</si>
  <si>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</si>
  <si>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</si>
  <si>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</si>
  <si>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</si>
  <si>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</si>
  <si>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</si>
  <si>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</si>
  <si>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</si>
  <si>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</si>
  <si>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</si>
  <si>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</si>
  <si>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</si>
  <si>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</si>
  <si>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</si>
  <si>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</si>
  <si>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</si>
  <si>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</si>
  <si>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</si>
  <si>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</si>
  <si>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</si>
  <si>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</si>
  <si>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</si>
  <si>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</si>
  <si>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</si>
  <si>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</si>
  <si>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</si>
  <si>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</si>
  <si>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</si>
  <si>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</si>
  <si>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</si>
  <si>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</si>
  <si>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</si>
  <si>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</si>
  <si>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</si>
  <si>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</si>
  <si>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</si>
  <si>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</si>
  <si>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</si>
  <si>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</si>
  <si>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</si>
  <si>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</si>
  <si>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</si>
  <si>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</si>
  <si>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</si>
  <si>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</si>
  <si>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</si>
  <si>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</si>
  <si>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</si>
  <si>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</si>
  <si>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</si>
  <si>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</si>
  <si>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</si>
  <si>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</si>
  <si>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</si>
  <si>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</si>
  <si>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</si>
  <si>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</si>
  <si>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</si>
  <si>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</si>
  <si>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</si>
  <si>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</si>
  <si>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</si>
  <si>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</si>
  <si>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</si>
  <si>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</si>
  <si>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</si>
  <si>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</si>
  <si>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</si>
  <si>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</si>
  <si>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</si>
  <si>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</si>
  <si>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</si>
  <si>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</si>
  <si>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</si>
  <si>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</si>
  <si>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</si>
  <si>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</si>
  <si>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</si>
  <si>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</si>
  <si>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</si>
  <si>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</si>
  <si>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</si>
  <si>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</si>
  <si>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</si>
  <si>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</si>
  <si>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</si>
  <si>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</si>
  <si>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</si>
  <si>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</si>
  <si>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</si>
  <si>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</si>
  <si>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</si>
  <si>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</si>
  <si>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</si>
  <si>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</si>
  <si>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</si>
  <si>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</si>
  <si>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</si>
  <si>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</si>
  <si>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</si>
  <si>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</si>
  <si>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</si>
  <si>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</si>
  <si>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</si>
  <si>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</si>
  <si>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</si>
  <si>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</si>
  <si>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</si>
  <si>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</si>
  <si>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</si>
  <si>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</si>
  <si>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</si>
  <si>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</si>
  <si>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</si>
  <si>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</si>
  <si>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</si>
  <si>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</si>
  <si>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</si>
  <si>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</si>
  <si>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</si>
  <si>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</si>
  <si>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</si>
  <si>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</si>
  <si>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</si>
  <si>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</si>
  <si>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</si>
  <si>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</si>
  <si>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</si>
  <si>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</si>
  <si>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</si>
  <si>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</si>
  <si>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</si>
  <si>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</si>
  <si>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</si>
  <si>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</si>
  <si>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</si>
  <si>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</si>
  <si>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</si>
  <si>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</si>
  <si>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</si>
  <si>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</si>
  <si>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</si>
  <si>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</si>
  <si>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</si>
  <si>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</si>
  <si>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</si>
  <si>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</si>
  <si>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</si>
  <si>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</si>
  <si>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</si>
  <si>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</si>
  <si>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</si>
  <si>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</si>
  <si>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</si>
  <si>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</si>
  <si>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</si>
  <si>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</si>
  <si>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</si>
  <si>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</si>
  <si>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</si>
  <si>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</si>
  <si>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</si>
  <si>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</si>
  <si>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</si>
  <si>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</si>
  <si>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</si>
  <si>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</si>
  <si>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</si>
  <si>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</si>
  <si>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</si>
  <si>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</si>
  <si>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</si>
  <si>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</si>
  <si>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</si>
  <si>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</si>
  <si>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</si>
  <si>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</si>
  <si>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</si>
  <si>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</si>
  <si>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</si>
  <si>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</si>
  <si>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</si>
  <si>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</si>
  <si>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</si>
  <si>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</si>
  <si>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</si>
  <si>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</si>
  <si>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</si>
  <si>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</si>
  <si>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</si>
  <si>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</si>
  <si>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</si>
  <si>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</si>
  <si>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</si>
  <si>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</si>
  <si>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</si>
  <si>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</si>
  <si>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</si>
  <si>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</si>
  <si>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</si>
  <si>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</si>
  <si>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</si>
  <si>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</si>
  <si>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</si>
  <si>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</si>
  <si>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</si>
  <si>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</si>
  <si>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</si>
  <si>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</si>
  <si>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</si>
  <si>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</si>
  <si>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</si>
  <si>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</si>
  <si>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</si>
  <si>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</si>
  <si>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</si>
  <si>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</si>
  <si>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</si>
  <si>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</si>
  <si>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</si>
  <si>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</si>
  <si>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</si>
  <si>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</si>
  <si>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</si>
  <si>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</si>
  <si>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</si>
  <si>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</si>
  <si>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</si>
  <si>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</si>
  <si>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</si>
  <si>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</si>
  <si>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</si>
  <si>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</si>
  <si>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</si>
  <si>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</si>
  <si>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</si>
  <si>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</si>
  <si>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</si>
  <si>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</si>
  <si>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</si>
  <si>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</si>
  <si>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</si>
  <si>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</si>
  <si>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</si>
  <si>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</si>
  <si>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</si>
  <si>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</si>
  <si>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</si>
  <si>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</si>
  <si>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</si>
  <si>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</si>
  <si>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</si>
  <si>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</si>
  <si>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</si>
  <si>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</si>
  <si>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</si>
  <si>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</si>
  <si>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</si>
  <si>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</si>
  <si>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</si>
  <si>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</si>
  <si>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</si>
  <si>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</si>
  <si>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</si>
  <si>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</si>
  <si>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</si>
  <si>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</si>
  <si>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</si>
  <si>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</si>
  <si>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</si>
  <si>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</si>
  <si>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</si>
  <si>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</si>
  <si>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</si>
  <si>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</si>
  <si>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</si>
  <si>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</si>
  <si>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</si>
  <si>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</si>
  <si>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</si>
  <si>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</si>
  <si>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</si>
  <si>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</si>
  <si>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</si>
  <si>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</si>
  <si>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</si>
  <si>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</si>
  <si>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</si>
  <si>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</si>
  <si>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</si>
  <si>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</si>
  <si>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</si>
  <si>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</si>
  <si>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</si>
  <si>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</si>
  <si>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</si>
  <si>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</si>
  <si>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</si>
  <si>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</si>
  <si>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</si>
  <si>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</si>
  <si>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</si>
  <si>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</si>
  <si>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</si>
  <si>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</si>
  <si>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</si>
  <si>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</si>
  <si>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</si>
  <si>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</si>
  <si>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</si>
  <si>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</si>
  <si>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</si>
  <si>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</si>
  <si>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</si>
  <si>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</si>
  <si>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</si>
  <si>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</si>
  <si>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</si>
  <si>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</si>
  <si>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</si>
  <si>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</si>
  <si>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</si>
  <si>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</si>
  <si>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</si>
  <si>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</si>
  <si>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</si>
  <si>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</si>
  <si>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</si>
  <si>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</si>
  <si>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</si>
  <si>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</si>
  <si>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</si>
  <si>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</si>
  <si>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</si>
  <si>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</si>
  <si>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</si>
  <si>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</si>
  <si>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</si>
  <si>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</si>
  <si>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</si>
  <si>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</si>
  <si>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</si>
  <si>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</si>
  <si>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</si>
  <si>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</si>
  <si>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</si>
  <si>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</si>
  <si>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</si>
  <si>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</si>
  <si>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</si>
  <si>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</si>
  <si>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</si>
  <si>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</si>
  <si>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</si>
  <si>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</si>
  <si>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</si>
  <si>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</si>
  <si>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</si>
  <si>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</si>
  <si>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</si>
  <si>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</si>
  <si>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</si>
  <si>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</si>
  <si>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</si>
  <si>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</si>
  <si>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</si>
  <si>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</si>
  <si>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</si>
  <si>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</si>
  <si>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</si>
  <si>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</si>
  <si>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</si>
  <si>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</si>
  <si>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</si>
  <si>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</si>
  <si>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</si>
  <si>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</si>
  <si>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</si>
  <si>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</si>
  <si>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</si>
  <si>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</si>
  <si>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</si>
  <si>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</si>
  <si>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</si>
  <si>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</si>
  <si>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</si>
  <si>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</si>
  <si>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</si>
  <si>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</si>
  <si>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</si>
  <si>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</si>
  <si>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</si>
  <si>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</si>
  <si>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</si>
  <si>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</si>
  <si>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</si>
  <si>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</si>
  <si>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</si>
  <si>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</si>
  <si>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</si>
  <si>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</si>
  <si>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</si>
  <si>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</si>
  <si>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</si>
  <si>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</si>
  <si>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</si>
  <si>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</si>
  <si>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</si>
  <si>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</si>
  <si>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</si>
  <si>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</si>
  <si>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</si>
  <si>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</si>
  <si>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</si>
  <si>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</si>
  <si>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</si>
  <si>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</si>
  <si>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</si>
  <si>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</si>
  <si>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</si>
  <si>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</si>
  <si>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</si>
  <si>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</si>
  <si>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</si>
  <si>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</si>
  <si>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</si>
  <si>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</si>
  <si>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</si>
  <si>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</si>
  <si>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</si>
  <si>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</si>
  <si>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</si>
  <si>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</si>
  <si>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</si>
  <si>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</si>
  <si>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</si>
  <si>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</si>
  <si>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</si>
  <si>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</si>
  <si>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</si>
  <si>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</si>
  <si>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</si>
  <si>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</si>
  <si>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</si>
  <si>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</si>
  <si>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</si>
  <si>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</si>
  <si>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</si>
  <si>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</si>
  <si>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</si>
  <si>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</si>
  <si>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</si>
  <si>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</si>
  <si>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</si>
  <si>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</si>
  <si>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</si>
  <si>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</si>
  <si>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</si>
  <si>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</si>
  <si>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</si>
  <si>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</si>
  <si>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</si>
  <si>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</si>
  <si>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</si>
  <si>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</si>
  <si>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</si>
  <si>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</si>
  <si>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</si>
  <si>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</si>
  <si>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</si>
  <si>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</si>
  <si>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</si>
  <si>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</si>
  <si>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</si>
  <si>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</si>
  <si>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</si>
  <si>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</si>
  <si>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</si>
  <si>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</si>
  <si>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</si>
  <si>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</si>
  <si>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</si>
  <si>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</si>
  <si>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</si>
  <si>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</si>
  <si>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</si>
  <si>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</si>
  <si>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</si>
  <si>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</si>
  <si>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</si>
  <si>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</si>
  <si>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</si>
  <si>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</si>
  <si>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</si>
  <si>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</si>
  <si>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</si>
  <si>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</si>
  <si>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</si>
  <si>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</si>
  <si>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</si>
  <si>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</si>
  <si>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</si>
  <si>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</si>
  <si>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</si>
  <si>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</si>
  <si>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</si>
  <si>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</si>
  <si>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</si>
  <si>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</si>
  <si>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</si>
  <si>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</si>
  <si>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</si>
  <si>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</si>
  <si>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</si>
  <si>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</si>
  <si>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</si>
  <si>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</si>
  <si>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</si>
  <si>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</si>
  <si>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</si>
  <si>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</si>
  <si>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</si>
  <si>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</si>
  <si>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</si>
  <si>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</si>
  <si>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</si>
  <si>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</si>
  <si>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</si>
  <si>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</si>
  <si>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</si>
  <si>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</si>
  <si>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</si>
  <si>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</si>
  <si>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</si>
  <si>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</si>
  <si>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</si>
  <si>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</si>
  <si>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</si>
  <si>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</si>
  <si>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</si>
  <si>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</si>
  <si>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</si>
  <si>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</si>
  <si>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</si>
  <si>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</si>
  <si>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</si>
  <si>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</si>
  <si>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</si>
  <si>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</si>
  <si>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</si>
  <si>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</si>
  <si>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</si>
  <si>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</si>
  <si>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</si>
  <si>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</si>
  <si>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</si>
  <si>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</si>
  <si>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</si>
  <si>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</si>
  <si>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</si>
  <si>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</si>
  <si>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</si>
  <si>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</si>
  <si>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</si>
  <si>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</si>
  <si>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</si>
  <si>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</si>
  <si>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</si>
  <si>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</si>
  <si>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</si>
  <si>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</si>
  <si>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</si>
  <si>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</si>
  <si>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</si>
  <si>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</si>
  <si>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</si>
  <si>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</si>
  <si>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</si>
  <si>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</si>
  <si>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</si>
  <si>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</si>
  <si>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</si>
  <si>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</si>
  <si>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</si>
  <si>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</si>
  <si>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</si>
  <si>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</si>
  <si>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</si>
  <si>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</si>
  <si>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</si>
  <si>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</si>
  <si>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</si>
  <si>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</si>
  <si>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</si>
  <si>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</si>
  <si>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</si>
  <si>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</si>
  <si>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</si>
  <si>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</si>
  <si>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</si>
  <si>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</si>
  <si>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</si>
  <si>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</si>
  <si>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</si>
  <si>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</si>
  <si>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</si>
  <si>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</si>
  <si>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</si>
  <si>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</si>
  <si>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</si>
  <si>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</si>
  <si>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</si>
  <si>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</si>
  <si>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</si>
  <si>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</si>
  <si>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</si>
  <si>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</si>
  <si>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</si>
  <si>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</si>
  <si>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</si>
  <si>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</si>
  <si>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</si>
  <si>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</si>
  <si>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</si>
  <si>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</si>
  <si>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</si>
  <si>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</si>
  <si>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</si>
  <si>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</si>
  <si>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</si>
  <si>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</si>
  <si>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</si>
  <si>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</si>
  <si>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</si>
  <si>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</si>
  <si>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</si>
  <si>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</si>
  <si>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</si>
  <si>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</si>
  <si>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</si>
  <si>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</si>
  <si>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</si>
  <si>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</si>
  <si>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</si>
  <si>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</si>
  <si>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</si>
  <si>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</si>
  <si>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</si>
  <si>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</si>
  <si>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</si>
  <si>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</si>
  <si>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</si>
  <si>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</si>
  <si>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</si>
  <si>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</si>
  <si>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</si>
  <si>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</si>
  <si>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</si>
  <si>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</si>
  <si>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</si>
  <si>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</si>
  <si>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</si>
  <si>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</si>
  <si>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</si>
  <si>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</si>
  <si>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</si>
  <si>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</si>
  <si>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</si>
  <si>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</si>
  <si>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</si>
  <si>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</si>
  <si>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</si>
  <si>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</si>
  <si>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</si>
  <si>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</si>
  <si>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</si>
  <si>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</si>
  <si>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</si>
  <si>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</si>
  <si>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</si>
  <si>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</si>
  <si>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</si>
  <si>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</si>
  <si>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</si>
  <si>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</si>
  <si>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</si>
  <si>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</si>
  <si>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</si>
  <si>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</si>
  <si>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</si>
  <si>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</si>
  <si>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</si>
  <si>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</si>
  <si>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</si>
  <si>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</si>
  <si>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</si>
  <si>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</si>
  <si>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</si>
  <si>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</si>
  <si>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</si>
  <si>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</si>
  <si>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</si>
  <si>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</si>
  <si>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</si>
  <si>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</si>
  <si>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</si>
  <si>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</si>
  <si>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</si>
  <si>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</si>
  <si>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</si>
  <si>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</si>
  <si>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</si>
  <si>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</si>
  <si>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</si>
  <si>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</si>
  <si>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</si>
  <si>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</si>
  <si>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</si>
  <si>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</si>
  <si>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</si>
  <si>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</si>
  <si>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</si>
  <si>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</si>
  <si>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</si>
  <si>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</si>
  <si>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</si>
  <si>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</si>
  <si>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</si>
  <si>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</si>
  <si>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</si>
  <si>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</si>
  <si>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</si>
  <si>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</si>
  <si>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</si>
  <si>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</si>
  <si>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</si>
  <si>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</si>
  <si>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</si>
  <si>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</si>
  <si>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</si>
  <si>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</si>
  <si>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</si>
  <si>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</si>
  <si>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</si>
  <si>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</si>
  <si>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</si>
  <si>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</si>
  <si>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</si>
  <si>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</si>
  <si>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</si>
  <si>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</si>
  <si>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</si>
  <si>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</si>
  <si>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</si>
  <si>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</si>
  <si>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</si>
  <si>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</si>
  <si>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</si>
  <si>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</si>
  <si>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</si>
  <si>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</si>
  <si>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</si>
  <si>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</si>
  <si>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</si>
  <si>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</si>
  <si>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</si>
  <si>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</si>
  <si>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</si>
  <si>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</si>
  <si>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</si>
  <si>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</si>
  <si>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</si>
  <si>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</si>
  <si>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</si>
  <si>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</si>
  <si>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</si>
  <si>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</si>
  <si>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</si>
  <si>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</si>
  <si>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</si>
  <si>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</si>
  <si>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</si>
  <si>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</si>
  <si>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</si>
  <si>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</si>
  <si>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</si>
  <si>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</si>
  <si>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</si>
  <si>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</si>
  <si>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</si>
  <si>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</si>
  <si>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</si>
  <si>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</si>
  <si>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</si>
  <si>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</si>
  <si>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</si>
  <si>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</si>
  <si>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</si>
  <si>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</si>
  <si>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</si>
  <si>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</si>
  <si>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</si>
  <si>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</si>
  <si>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</si>
  <si>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</si>
  <si>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</si>
  <si>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</si>
  <si>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</si>
  <si>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</si>
  <si>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</si>
  <si>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</si>
  <si>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</si>
  <si>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</si>
  <si>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</si>
  <si>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</si>
  <si>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</si>
  <si>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</si>
  <si>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</si>
  <si>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</si>
  <si>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</si>
  <si>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</si>
  <si>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</si>
  <si>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</si>
  <si>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</si>
  <si>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</si>
  <si>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</si>
  <si>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</si>
  <si>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</si>
  <si>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</si>
  <si>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</si>
  <si>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</si>
  <si>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</si>
  <si>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</si>
  <si>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</si>
  <si>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</si>
  <si>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</si>
  <si>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</si>
  <si>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</si>
  <si>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</si>
  <si>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</si>
  <si>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</si>
  <si>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</si>
  <si>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</si>
  <si>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</si>
  <si>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</si>
  <si>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</si>
  <si>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</si>
  <si>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</si>
  <si>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</si>
  <si>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</si>
  <si>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</si>
  <si>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</si>
  <si>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</si>
  <si>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</si>
  <si>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</si>
  <si>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</si>
  <si>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</si>
  <si>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</si>
  <si>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</si>
  <si>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</si>
  <si>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</si>
  <si>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</si>
  <si>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</si>
  <si>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</si>
  <si>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</si>
  <si>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</si>
  <si>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</si>
  <si>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</si>
  <si>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</si>
  <si>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</si>
  <si>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</si>
  <si>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</si>
  <si>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</si>
  <si>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</si>
  <si>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</si>
  <si>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</si>
  <si>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</si>
  <si>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</si>
  <si>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</si>
  <si>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</si>
  <si>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</si>
  <si>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</si>
  <si>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</si>
  <si>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</si>
  <si>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</si>
  <si>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</si>
  <si>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</si>
  <si>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</si>
  <si>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</si>
  <si>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</si>
  <si>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</si>
  <si>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</si>
  <si>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</si>
  <si>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</si>
  <si>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</si>
  <si>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</si>
  <si>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</si>
  <si>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</si>
  <si>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</si>
  <si>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</si>
  <si>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</si>
  <si>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</si>
  <si>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</si>
  <si>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</si>
  <si>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</si>
  <si>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</si>
  <si>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</si>
  <si>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</si>
  <si>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</si>
  <si>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</si>
  <si>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</si>
  <si>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</si>
  <si>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</si>
  <si>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</si>
  <si>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</si>
  <si>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</si>
  <si>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</si>
  <si>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</si>
  <si>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</si>
  <si>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</si>
  <si>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</si>
  <si>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</si>
  <si>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</si>
  <si>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</si>
  <si>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</si>
  <si>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</si>
  <si>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</si>
  <si>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</si>
  <si>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</si>
  <si>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</si>
  <si>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</si>
  <si>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</si>
  <si>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</si>
  <si>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</si>
  <si>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</si>
  <si>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</si>
  <si>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</si>
  <si>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</si>
  <si>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</si>
  <si>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</si>
  <si>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</si>
  <si>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</si>
  <si>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</si>
  <si>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</si>
  <si>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</si>
  <si>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</si>
  <si>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</si>
  <si>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</si>
  <si>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</si>
  <si>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</si>
  <si>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</si>
  <si>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</si>
  <si>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</si>
  <si>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</si>
  <si>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</si>
  <si>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</si>
  <si>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</si>
  <si>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</si>
  <si>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</si>
  <si>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</si>
  <si>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</si>
  <si>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</si>
  <si>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</si>
  <si>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</si>
  <si>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</si>
  <si>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</si>
  <si>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</si>
  <si>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</si>
  <si>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</si>
  <si>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</si>
  <si>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</si>
  <si>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</si>
  <si>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</si>
  <si>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</si>
  <si>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</si>
  <si>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</si>
  <si>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</si>
  <si>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</si>
  <si>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</si>
  <si>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</si>
  <si>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</si>
  <si>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</si>
  <si>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</si>
  <si>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</si>
  <si>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</si>
  <si>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</si>
  <si>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</si>
  <si>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</si>
  <si>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</si>
  <si>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</si>
  <si>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</si>
  <si>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</si>
  <si>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</si>
  <si>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</si>
  <si>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</si>
  <si>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</si>
  <si>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</si>
  <si>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</si>
  <si>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</si>
  <si>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</si>
  <si>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</si>
  <si>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</si>
  <si>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</si>
  <si>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</si>
  <si>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</si>
  <si>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</si>
  <si>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</si>
  <si>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</si>
  <si>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</si>
  <si>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</si>
  <si>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</si>
  <si>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</si>
  <si>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</si>
  <si>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</si>
  <si>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</si>
  <si>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</si>
  <si>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</si>
  <si>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</si>
  <si>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</si>
  <si>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</si>
  <si>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</si>
  <si>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</si>
  <si>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</si>
  <si>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</si>
  <si>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</si>
  <si>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</si>
  <si>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</si>
  <si>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</si>
  <si>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</si>
  <si>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</si>
  <si>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</si>
  <si>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</si>
  <si>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</si>
  <si>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</si>
  <si>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</si>
  <si>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</si>
  <si>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</si>
  <si>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</si>
  <si>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</si>
  <si>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</si>
  <si>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</si>
  <si>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</si>
  <si>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</si>
  <si>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</si>
  <si>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</si>
  <si>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</si>
  <si>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</si>
  <si>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</si>
  <si>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</si>
  <si>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</si>
  <si>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</si>
  <si>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</si>
  <si>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</si>
  <si>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</si>
  <si>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</si>
  <si>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</si>
  <si>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</si>
  <si>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</si>
  <si>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</si>
  <si>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</si>
  <si>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</si>
  <si>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</si>
  <si>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</si>
  <si>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</si>
  <si>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</si>
  <si>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</si>
  <si>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</si>
  <si>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</si>
  <si>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</si>
  <si>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</si>
  <si>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</si>
  <si>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</si>
  <si>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</si>
  <si>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</si>
  <si>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</si>
  <si>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</si>
  <si>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</si>
  <si>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</si>
  <si>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</si>
  <si>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</si>
  <si>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</si>
  <si>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</si>
  <si>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</si>
  <si>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</si>
  <si>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</si>
  <si>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</si>
  <si>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</si>
  <si>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</si>
  <si>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</si>
  <si>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</si>
  <si>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</si>
  <si>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</si>
  <si>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</si>
  <si>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</si>
  <si>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</si>
  <si>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</si>
  <si>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</si>
  <si>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</si>
  <si>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</si>
  <si>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</si>
  <si>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</si>
  <si>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</si>
  <si>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</si>
  <si>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</si>
  <si>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</si>
  <si>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</si>
  <si>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</si>
  <si>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</si>
  <si>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</si>
  <si>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</si>
  <si>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</si>
  <si>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</si>
  <si>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</si>
  <si>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</si>
  <si>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</si>
  <si>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</si>
  <si>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</si>
  <si>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</si>
  <si>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</si>
  <si>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</si>
  <si>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</si>
  <si>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</si>
  <si>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</si>
  <si>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</si>
  <si>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</si>
  <si>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</si>
  <si>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</si>
  <si>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</si>
  <si>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</si>
  <si>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</si>
  <si>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</si>
  <si>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</si>
  <si>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</si>
  <si>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</si>
  <si>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</si>
  <si>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</si>
  <si>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</si>
  <si>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</si>
  <si>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</si>
  <si>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</si>
  <si>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</si>
  <si>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</si>
  <si>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</si>
  <si>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</si>
  <si>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</si>
  <si>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</si>
  <si>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</si>
  <si>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</si>
  <si>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</si>
  <si>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</si>
  <si>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</si>
  <si>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</si>
  <si>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</si>
  <si>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</si>
  <si>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</si>
  <si>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</si>
  <si>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</si>
  <si>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</si>
  <si>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</si>
  <si>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</si>
  <si>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</si>
  <si>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</si>
  <si>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</si>
  <si>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</si>
  <si>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</si>
  <si>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</si>
  <si>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</si>
  <si>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</si>
  <si>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</si>
  <si>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</si>
  <si>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</si>
  <si>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</si>
  <si>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</si>
  <si>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</si>
  <si>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</si>
  <si>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</si>
  <si>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</si>
  <si>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</si>
  <si>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</si>
  <si>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</si>
  <si>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</si>
  <si>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</si>
  <si>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</si>
  <si>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</si>
  <si>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</si>
  <si>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</si>
  <si>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</si>
  <si>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</si>
  <si>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</si>
  <si>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</si>
  <si>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</si>
  <si>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</si>
  <si>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</si>
  <si>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</si>
  <si>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</si>
  <si>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</si>
  <si>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</si>
  <si>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</si>
  <si>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</si>
  <si>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</si>
  <si>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</si>
  <si>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</si>
  <si>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</si>
  <si>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</si>
  <si>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</si>
  <si>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</si>
  <si>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</si>
  <si>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</si>
  <si>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</si>
  <si>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</si>
  <si>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</si>
  <si>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</si>
  <si>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</si>
  <si>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</si>
  <si>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</si>
  <si>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</si>
  <si>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</si>
  <si>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</si>
  <si>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</si>
  <si>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</si>
  <si>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</si>
  <si>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</si>
  <si>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</si>
  <si>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</si>
  <si>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</si>
  <si>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</si>
  <si>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</si>
  <si>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</si>
  <si>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</si>
  <si>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</si>
  <si>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</si>
  <si>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</si>
  <si>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</si>
  <si>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</si>
  <si>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</si>
  <si>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</si>
  <si>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</si>
  <si>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</si>
  <si>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</si>
  <si>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</si>
  <si>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</si>
  <si>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</si>
  <si>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</si>
  <si>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</si>
  <si>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</si>
  <si>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</si>
  <si>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</si>
  <si>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</si>
  <si>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</si>
  <si>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</si>
  <si>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</si>
  <si>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</si>
  <si>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</si>
  <si>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</si>
  <si>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</si>
  <si>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</si>
  <si>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</si>
  <si>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</si>
  <si>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</si>
  <si>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</si>
  <si>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</si>
  <si>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</si>
  <si>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</si>
  <si>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</si>
  <si>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</si>
  <si>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</si>
  <si>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</si>
  <si>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</si>
  <si>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</si>
  <si>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</si>
  <si>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</si>
  <si>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</si>
  <si>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</si>
  <si>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</si>
  <si>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</si>
  <si>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</si>
  <si>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</si>
  <si>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</si>
  <si>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</si>
  <si>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</si>
  <si>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</si>
  <si>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</si>
  <si>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</si>
  <si>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</si>
  <si>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</si>
  <si>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</si>
  <si>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</si>
  <si>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</si>
  <si>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</si>
  <si>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</si>
  <si>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</si>
  <si>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</si>
  <si>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</si>
  <si>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</si>
  <si>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</si>
  <si>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</si>
  <si>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</si>
  <si>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</si>
  <si>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</si>
  <si>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</si>
  <si>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</si>
  <si>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</si>
  <si>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</si>
  <si>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</si>
  <si>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</si>
  <si>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</si>
  <si>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</si>
  <si>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</si>
  <si>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</si>
  <si>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</si>
  <si>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</si>
  <si>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</si>
  <si>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</si>
  <si>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</si>
  <si>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</si>
  <si>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</si>
  <si>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</si>
  <si>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</si>
  <si>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</si>
  <si>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</si>
  <si>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</si>
  <si>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</si>
  <si>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</si>
  <si>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</si>
  <si>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</si>
  <si>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</si>
  <si>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</si>
  <si>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</si>
  <si>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</si>
  <si>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</si>
  <si>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</si>
  <si>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</si>
  <si>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</si>
  <si>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</si>
  <si>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</si>
  <si>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</si>
  <si>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</si>
  <si>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</si>
  <si>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</si>
  <si>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</si>
  <si>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</si>
  <si>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</si>
  <si>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</si>
  <si>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</si>
  <si>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</si>
  <si>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</si>
  <si>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</si>
  <si>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</si>
  <si>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</si>
  <si>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</si>
  <si>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</si>
  <si>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</si>
  <si>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</si>
  <si>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</si>
  <si>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</si>
  <si>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</si>
  <si>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</si>
  <si>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</si>
  <si>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</si>
  <si>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</si>
  <si>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</si>
  <si>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</si>
  <si>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</si>
  <si>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</si>
  <si>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</si>
  <si>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</si>
  <si>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</si>
  <si>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</si>
  <si>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</si>
  <si>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</si>
  <si>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</si>
  <si>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</si>
  <si>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</si>
  <si>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</si>
  <si>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</si>
  <si>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</si>
  <si>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</si>
  <si>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</si>
  <si>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</si>
  <si>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</si>
  <si>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</si>
  <si>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</si>
  <si>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</si>
  <si>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</si>
  <si>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</si>
  <si>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</si>
  <si>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</si>
  <si>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</si>
  <si>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</si>
  <si>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</si>
  <si>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</si>
  <si>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</si>
  <si>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</si>
  <si>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</si>
  <si>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</si>
  <si>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</si>
  <si>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</si>
  <si>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</si>
  <si>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</si>
  <si>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</si>
  <si>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</si>
  <si>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</si>
  <si>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</si>
  <si>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</si>
  <si>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</si>
  <si>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</si>
  <si>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</si>
  <si>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</si>
  <si>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</si>
  <si>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</si>
  <si>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</si>
  <si>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</si>
  <si>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</si>
  <si>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</si>
  <si>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</si>
  <si>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</si>
  <si>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</si>
  <si>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</si>
  <si>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</si>
  <si>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</si>
  <si>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</si>
  <si>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</si>
  <si>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</si>
  <si>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</si>
  <si>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</si>
  <si>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</si>
  <si>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</si>
  <si>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</si>
  <si>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</si>
  <si>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</si>
  <si>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</si>
  <si>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</si>
  <si>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</si>
  <si>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</si>
  <si>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</si>
  <si>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</si>
  <si>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</si>
  <si>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</si>
  <si>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</si>
  <si>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</si>
  <si>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</si>
  <si>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</si>
  <si>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</si>
  <si>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</si>
  <si>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</si>
  <si>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</si>
  <si>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</si>
  <si>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</si>
  <si>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</si>
  <si>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</si>
  <si>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</si>
  <si>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</si>
  <si>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</si>
  <si>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</si>
  <si>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</si>
  <si>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</si>
  <si>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</si>
  <si>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</si>
  <si>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</si>
  <si>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</si>
  <si>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</si>
  <si>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</si>
  <si>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</si>
  <si>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</si>
  <si>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</si>
  <si>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</si>
  <si>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</si>
  <si>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</si>
  <si>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</si>
  <si>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</si>
  <si>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</si>
  <si>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</si>
  <si>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</si>
  <si>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</si>
  <si>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</si>
  <si>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</si>
  <si>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</si>
  <si>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</si>
  <si>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</si>
  <si>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</si>
  <si>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</si>
  <si>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</si>
  <si>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</si>
  <si>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</si>
  <si>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</si>
  <si>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</si>
  <si>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</si>
  <si>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</si>
  <si>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</si>
  <si>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</si>
  <si>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</si>
  <si>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</si>
  <si>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</si>
  <si>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</si>
  <si>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</si>
  <si>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</si>
  <si>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</si>
  <si>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</si>
  <si>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</si>
  <si>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</si>
  <si>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</si>
  <si>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</si>
  <si>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</si>
  <si>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</si>
  <si>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</si>
  <si>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</si>
  <si>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</si>
  <si>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</si>
  <si>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</si>
  <si>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</si>
  <si>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</si>
  <si>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</si>
  <si>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</si>
  <si>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</si>
  <si>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</si>
  <si>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</si>
  <si>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</si>
  <si>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</si>
  <si>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</si>
  <si>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</si>
  <si>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</si>
  <si>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</si>
  <si>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</si>
  <si>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</si>
  <si>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</si>
  <si>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</si>
  <si>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</si>
  <si>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</si>
  <si>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</si>
  <si>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</si>
  <si>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</si>
  <si>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</si>
  <si>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</si>
  <si>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</si>
  <si>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</si>
  <si>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</si>
  <si>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</si>
  <si>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</si>
  <si>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</si>
  <si>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</si>
  <si>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</si>
  <si>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</si>
  <si>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</si>
  <si>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</si>
  <si>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</si>
  <si>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</si>
  <si>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</si>
  <si>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</si>
  <si>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</si>
  <si>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</si>
  <si>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</si>
  <si>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</si>
  <si>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</si>
  <si>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</si>
  <si>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</si>
  <si>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</si>
  <si>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</si>
  <si>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</si>
  <si>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</si>
  <si>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</si>
  <si>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</si>
  <si>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</si>
  <si>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</si>
  <si>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</si>
  <si>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</si>
  <si>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</si>
  <si>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</si>
  <si>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</si>
  <si>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</si>
  <si>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</si>
  <si>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</si>
  <si>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</si>
  <si>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</si>
  <si>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</si>
  <si>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</si>
  <si>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</si>
  <si>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</si>
  <si>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</si>
  <si>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</si>
  <si>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</si>
  <si>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</si>
  <si>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</si>
  <si>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</si>
  <si>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</si>
  <si>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</si>
  <si>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</si>
  <si>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</si>
  <si>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</si>
  <si>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</si>
  <si>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</si>
  <si>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</si>
  <si>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</si>
  <si>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</si>
  <si>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</si>
  <si>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</si>
  <si>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</si>
  <si>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</si>
  <si>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</si>
  <si>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</si>
  <si>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</si>
  <si>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</si>
  <si>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</si>
  <si>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</si>
  <si>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</si>
  <si>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</si>
  <si>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</si>
  <si>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</si>
  <si>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</si>
  <si>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</si>
  <si>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</si>
  <si>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</si>
  <si>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</si>
  <si>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</si>
  <si>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</si>
  <si>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</si>
  <si>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</si>
  <si>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</si>
  <si>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</si>
  <si>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</si>
  <si>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</si>
  <si>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</si>
  <si>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</si>
  <si>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</si>
  <si>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</si>
  <si>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</si>
  <si>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</si>
  <si>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</si>
  <si>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</si>
  <si>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</si>
  <si>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</si>
  <si>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</si>
  <si>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</si>
  <si>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</si>
  <si>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</si>
  <si>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</si>
  <si>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</si>
  <si>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</si>
  <si>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</si>
  <si>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</si>
  <si>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</si>
  <si>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</si>
  <si>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</si>
  <si>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</si>
  <si>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</si>
  <si>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</si>
  <si>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</si>
  <si>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</si>
  <si>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</si>
  <si>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</si>
  <si>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</si>
  <si>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</si>
  <si>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</si>
  <si>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</si>
  <si>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</si>
  <si>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</si>
  <si>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</si>
  <si>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</si>
  <si>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</si>
  <si>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</si>
  <si>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</si>
  <si>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</si>
  <si>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</si>
  <si>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</si>
  <si>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</si>
  <si>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</si>
  <si>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</si>
  <si>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</si>
  <si>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</si>
  <si>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</si>
  <si>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</si>
  <si>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</si>
  <si>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</si>
  <si>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</si>
  <si>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</si>
  <si>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</si>
  <si>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</si>
  <si>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</si>
  <si>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</si>
  <si>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</si>
  <si>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</si>
  <si>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</si>
  <si>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</si>
  <si>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</si>
  <si>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</si>
  <si>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</si>
  <si>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</si>
  <si>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</si>
  <si>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</si>
  <si>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</si>
  <si>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</si>
  <si>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</si>
  <si>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</si>
  <si>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</si>
  <si>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</si>
  <si>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</si>
  <si>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</si>
  <si>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</si>
  <si>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</si>
  <si>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</si>
  <si>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</si>
  <si>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</si>
  <si>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</si>
  <si>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</si>
  <si>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</si>
  <si>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</si>
  <si>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</si>
  <si>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</si>
  <si>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</si>
  <si>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</si>
  <si>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</si>
  <si>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</si>
  <si>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</si>
  <si>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</si>
  <si>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</si>
  <si>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</si>
  <si>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</si>
  <si>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</si>
  <si>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</si>
  <si>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</si>
  <si>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</si>
  <si>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</si>
  <si>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</si>
  <si>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</si>
  <si>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</si>
  <si>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</si>
  <si>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</si>
  <si>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</si>
  <si>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</si>
  <si>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</si>
  <si>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</si>
  <si>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</si>
  <si>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</si>
  <si>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</si>
  <si>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</si>
  <si>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</si>
  <si>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</si>
  <si>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</si>
  <si>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</si>
  <si>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</si>
  <si>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</si>
  <si>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</si>
  <si>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</si>
  <si>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</si>
  <si>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</si>
  <si>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</si>
  <si>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</si>
  <si>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</si>
  <si>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</si>
  <si>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</si>
  <si>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</si>
  <si>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</si>
  <si>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</si>
  <si>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</si>
  <si>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</si>
  <si>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</si>
  <si>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</si>
  <si>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</si>
  <si>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</si>
  <si>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</si>
  <si>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</si>
  <si>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</si>
  <si>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</si>
  <si>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</si>
  <si>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</si>
  <si>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</si>
  <si>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</si>
  <si>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</si>
  <si>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</si>
  <si>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</si>
  <si>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</si>
  <si>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</si>
  <si>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</si>
  <si>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</si>
  <si>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</si>
  <si>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</si>
  <si>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</si>
  <si>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</si>
  <si>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</si>
  <si>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</si>
  <si>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</si>
  <si>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</si>
  <si>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</si>
  <si>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</si>
  <si>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</si>
  <si>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</si>
  <si>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</si>
  <si>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</si>
  <si>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</si>
  <si>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</si>
  <si>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</si>
  <si>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</si>
  <si>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</si>
  <si>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</si>
  <si>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</si>
  <si>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</si>
  <si>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</si>
  <si>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</si>
  <si>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</si>
  <si>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</si>
  <si>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</si>
  <si>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</si>
  <si>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</si>
  <si>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</si>
  <si>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</si>
  <si>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</si>
  <si>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</si>
  <si>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</si>
  <si>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</si>
  <si>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</si>
  <si>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</si>
  <si>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</si>
  <si>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</si>
  <si>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</si>
  <si>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</si>
  <si>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</si>
  <si>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</si>
  <si>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</si>
  <si>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</si>
  <si>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</si>
  <si>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</si>
  <si>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</si>
  <si>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</si>
  <si>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</si>
  <si>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</si>
  <si>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</si>
  <si>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</si>
  <si>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</si>
  <si>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</si>
  <si>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</si>
  <si>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</si>
  <si>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</si>
  <si>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</si>
  <si>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</si>
  <si>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</si>
  <si>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</si>
  <si>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</si>
  <si>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</si>
  <si>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</si>
  <si>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</si>
  <si>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</si>
  <si>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</si>
  <si>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</si>
  <si>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</si>
  <si>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</si>
  <si>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</si>
  <si>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</si>
  <si>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</si>
  <si>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</si>
  <si>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</si>
  <si>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</si>
  <si>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</si>
  <si>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</si>
  <si>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</si>
  <si>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</si>
  <si>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</si>
  <si>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</si>
  <si>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</si>
  <si>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</si>
  <si>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</si>
  <si>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</si>
  <si>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</si>
  <si>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</si>
  <si>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</si>
  <si>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</si>
  <si>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</si>
  <si>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</si>
  <si>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</si>
  <si>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</si>
  <si>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</si>
  <si>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</si>
  <si>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</si>
  <si>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</si>
  <si>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</si>
  <si>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</si>
  <si>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</si>
  <si>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</si>
  <si>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</si>
  <si>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</si>
  <si>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</si>
  <si>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</si>
  <si>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</si>
  <si>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</si>
  <si>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</si>
  <si>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</si>
  <si>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</si>
  <si>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</si>
  <si>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</si>
  <si>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</si>
  <si>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</si>
  <si>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</si>
  <si>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</si>
  <si>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</si>
  <si>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</si>
  <si>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</si>
  <si>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</si>
  <si>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</si>
  <si>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</si>
  <si>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</si>
  <si>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</si>
  <si>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</si>
  <si>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</si>
  <si>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</si>
  <si>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</si>
  <si>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</si>
  <si>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</si>
  <si>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</si>
  <si>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</si>
  <si>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</si>
  <si>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</si>
  <si>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</si>
  <si>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</si>
  <si>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</si>
  <si>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</si>
  <si>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</si>
  <si>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</si>
  <si>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</si>
  <si>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</si>
  <si>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</si>
  <si>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</si>
  <si>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</si>
  <si>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</si>
  <si>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</si>
  <si>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</si>
  <si>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</si>
  <si>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</si>
  <si>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</si>
  <si>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</si>
  <si>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</si>
  <si>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</si>
  <si>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</si>
  <si>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</si>
  <si>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</si>
  <si>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</si>
  <si>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</si>
  <si>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</si>
  <si>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</si>
  <si>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</si>
  <si>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</si>
  <si>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</si>
  <si>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</si>
  <si>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</si>
  <si>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</si>
  <si>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</si>
  <si>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</si>
  <si>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</si>
  <si>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</si>
  <si>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</si>
  <si>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</si>
  <si>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</si>
  <si>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</si>
  <si>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</si>
  <si>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</si>
  <si>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</si>
  <si>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</si>
  <si>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</si>
  <si>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</si>
  <si>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</si>
  <si>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</si>
  <si>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</si>
  <si>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</si>
  <si>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</si>
  <si>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</si>
  <si>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</si>
  <si>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</si>
  <si>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</si>
  <si>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</si>
  <si>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</si>
  <si>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</si>
  <si>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</si>
  <si>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</si>
  <si>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</si>
  <si>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</si>
  <si>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</si>
  <si>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</si>
  <si>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</si>
  <si>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</si>
  <si>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</si>
  <si>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</si>
  <si>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</si>
  <si>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</si>
  <si>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</si>
  <si>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</si>
  <si>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</si>
  <si>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</si>
  <si>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</si>
  <si>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</si>
  <si>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</si>
  <si>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</si>
  <si>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</si>
  <si>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</si>
  <si>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</si>
  <si>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</si>
  <si>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</si>
  <si>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</si>
  <si>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</si>
  <si>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</si>
  <si>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</si>
  <si>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</si>
  <si>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</si>
  <si>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</si>
  <si>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</si>
  <si>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</si>
  <si>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</si>
  <si>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</si>
  <si>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</si>
  <si>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</si>
  <si>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</si>
  <si>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</si>
  <si>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</si>
  <si>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</si>
  <si>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</si>
  <si>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</si>
  <si>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</si>
  <si>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</si>
  <si>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</si>
  <si>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</si>
  <si>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</si>
  <si>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</si>
  <si>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</si>
  <si>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</si>
  <si>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</si>
  <si>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</si>
  <si>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</si>
  <si>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</si>
  <si>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</si>
  <si>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</si>
  <si>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</si>
  <si>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</si>
  <si>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</si>
  <si>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</si>
  <si>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</si>
  <si>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</si>
  <si>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</si>
  <si>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</si>
  <si>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</si>
  <si>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</si>
  <si>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</si>
  <si>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</si>
  <si>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</si>
  <si>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</si>
  <si>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</si>
  <si>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</si>
  <si>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</si>
  <si>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</si>
  <si>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</si>
  <si>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</si>
  <si>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</si>
  <si>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</si>
  <si>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</si>
  <si>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</si>
  <si>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</si>
  <si>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</si>
  <si>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</si>
  <si>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</si>
  <si>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</si>
  <si>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</si>
  <si>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</si>
  <si>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</si>
  <si>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</si>
  <si>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</si>
  <si>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</si>
  <si>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</si>
  <si>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</si>
  <si>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</si>
  <si>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</si>
  <si>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</si>
  <si>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</si>
  <si>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</si>
  <si>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</si>
  <si>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</si>
  <si>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</si>
  <si>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</si>
  <si>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</si>
  <si>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</si>
  <si>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</si>
  <si>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</si>
  <si>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</si>
  <si>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</si>
  <si>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</si>
  <si>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</si>
  <si>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</si>
  <si>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</si>
  <si>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</si>
  <si>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</si>
  <si>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</si>
  <si>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</si>
  <si>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</si>
  <si>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</si>
  <si>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</si>
  <si>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</si>
  <si>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</si>
  <si>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</si>
  <si>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</si>
  <si>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</si>
  <si>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</si>
  <si>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</si>
  <si>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</si>
  <si>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</si>
  <si>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</si>
  <si>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</si>
  <si>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</si>
  <si>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</si>
  <si>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</si>
  <si>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</si>
  <si>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</si>
  <si>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</si>
  <si>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</si>
  <si>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</si>
  <si>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</si>
  <si>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</si>
  <si>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</si>
  <si>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</si>
  <si>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</si>
  <si>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</si>
  <si>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</si>
  <si>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</si>
  <si>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</si>
  <si>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</si>
  <si>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</si>
  <si>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</si>
  <si>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</si>
  <si>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</si>
  <si>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</si>
  <si>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</si>
  <si>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</si>
  <si>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</si>
  <si>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</si>
  <si>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</si>
  <si>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</si>
  <si>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</si>
  <si>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</si>
  <si>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</si>
  <si>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</si>
  <si>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</si>
  <si>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</si>
  <si>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</si>
  <si>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</si>
  <si>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</si>
  <si>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</si>
  <si>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</si>
  <si>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</si>
  <si>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</si>
  <si>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</si>
  <si>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</si>
  <si>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</si>
  <si>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</si>
  <si>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</si>
  <si>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</si>
  <si>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</si>
  <si>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</si>
  <si>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</si>
  <si>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</si>
  <si>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</si>
  <si>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</si>
  <si>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</si>
  <si>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</si>
  <si>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</si>
  <si>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</si>
  <si>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</si>
  <si>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</si>
  <si>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</si>
  <si>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</si>
  <si>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</si>
  <si>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</si>
  <si>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</si>
  <si>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</si>
  <si>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</si>
  <si>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</si>
  <si>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</si>
  <si>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</si>
  <si>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</si>
  <si>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</si>
  <si>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</si>
  <si>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</si>
  <si>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</si>
  <si>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</si>
  <si>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</si>
  <si>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</si>
  <si>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</si>
  <si>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</si>
  <si>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</si>
  <si>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</si>
  <si>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</si>
  <si>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</si>
  <si>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</si>
  <si>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</si>
  <si>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</si>
  <si>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</si>
  <si>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</si>
  <si>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</si>
  <si>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</si>
  <si>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</si>
  <si>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</si>
  <si>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</si>
  <si>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</si>
  <si>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</si>
  <si>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</si>
  <si>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</si>
  <si>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</si>
  <si>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</si>
  <si>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</si>
  <si>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</si>
  <si>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</si>
  <si>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</si>
  <si>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</si>
  <si>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</si>
  <si>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</si>
  <si>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</si>
  <si>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</si>
  <si>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</si>
  <si>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</si>
  <si>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</si>
  <si>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</si>
  <si>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</si>
  <si>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</si>
  <si>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</si>
  <si>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</si>
  <si>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</si>
  <si>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</si>
  <si>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</si>
  <si>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</si>
  <si>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</si>
  <si>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</si>
  <si>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</si>
  <si>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</si>
  <si>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</si>
  <si>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</si>
  <si>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</si>
  <si>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</si>
  <si>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</si>
  <si>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</si>
  <si>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</si>
  <si>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</si>
  <si>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</si>
  <si>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</si>
  <si>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</si>
  <si>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</si>
  <si>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</si>
  <si>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</si>
  <si>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</si>
  <si>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</si>
  <si>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</si>
  <si>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</si>
  <si>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</si>
  <si>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</si>
  <si>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</si>
  <si>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</si>
  <si>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</si>
  <si>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</si>
  <si>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</si>
  <si>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</si>
  <si>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</si>
  <si>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</si>
  <si>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</si>
  <si>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</si>
  <si>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</si>
  <si>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</si>
  <si>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</si>
  <si>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</si>
  <si>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</si>
  <si>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</si>
  <si>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</si>
  <si>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</si>
  <si>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</si>
  <si>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</si>
  <si>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</si>
  <si>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</si>
  <si>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</si>
  <si>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</si>
  <si>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</si>
  <si>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</si>
  <si>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</si>
  <si>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</si>
  <si>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</si>
  <si>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</si>
  <si>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</si>
  <si>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</si>
  <si>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</si>
  <si>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</si>
  <si>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</si>
  <si>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</si>
  <si>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</si>
  <si>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</si>
  <si>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</si>
  <si>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</si>
  <si>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</si>
  <si>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</si>
  <si>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</si>
  <si>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</si>
  <si>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</si>
  <si>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</si>
  <si>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</si>
  <si>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</si>
  <si>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</si>
  <si>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</si>
  <si>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</si>
  <si>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</si>
  <si>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</si>
  <si>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</si>
  <si>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</si>
  <si>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</si>
  <si>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</si>
  <si>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</si>
  <si>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</si>
  <si>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</si>
  <si>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</si>
  <si>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</si>
  <si>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</si>
  <si>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</si>
  <si>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</si>
  <si>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</si>
  <si>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</si>
  <si>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</si>
  <si>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</si>
  <si>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</si>
  <si>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</si>
  <si>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</si>
  <si>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</si>
  <si>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</si>
  <si>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</si>
  <si>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</si>
  <si>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</si>
  <si>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</si>
  <si>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</si>
  <si>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</si>
  <si>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</si>
  <si>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</si>
  <si>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</si>
  <si>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</si>
  <si>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</si>
  <si>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</si>
  <si>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</si>
  <si>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</si>
  <si>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</si>
  <si>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</si>
  <si>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</si>
  <si>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</si>
  <si>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</si>
  <si>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</si>
  <si>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</si>
  <si>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</si>
  <si>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</si>
  <si>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</si>
  <si>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</si>
  <si>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</si>
  <si>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</si>
  <si>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</si>
  <si>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</si>
  <si>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</si>
  <si>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</si>
  <si>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</si>
  <si>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</si>
  <si>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</si>
  <si>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</si>
  <si>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1132</t>
  </si>
  <si>
    <t>Biplan [Yannick]</t>
  </si>
  <si>
    <t>1133</t>
  </si>
  <si>
    <t>1135</t>
  </si>
  <si>
    <t>Arbo-en-ciel [Guy Doucet]</t>
  </si>
  <si>
    <t>1136</t>
  </si>
  <si>
    <t>1137</t>
  </si>
  <si>
    <t>9241-7344 Québec inc [Carl Paquin]</t>
  </si>
  <si>
    <t>Alain Villeneuve</t>
  </si>
  <si>
    <t>1139</t>
  </si>
  <si>
    <t>1140</t>
  </si>
  <si>
    <t>1141</t>
  </si>
  <si>
    <t>Technobiz [Jacques Bourbonnet]</t>
  </si>
  <si>
    <t>1143</t>
  </si>
  <si>
    <t>9056-3149 Québec inc [Bar B3]</t>
  </si>
  <si>
    <t>1144</t>
  </si>
  <si>
    <t>1145</t>
  </si>
  <si>
    <t>1146</t>
  </si>
  <si>
    <t>1148</t>
  </si>
  <si>
    <t>1149</t>
  </si>
  <si>
    <t>1151</t>
  </si>
  <si>
    <t>1152</t>
  </si>
  <si>
    <t>1153</t>
  </si>
  <si>
    <t>Hamelin Picard Beauvais</t>
  </si>
  <si>
    <t>1154a</t>
  </si>
  <si>
    <t>Roxane Hamelin Avocate inc</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</si>
  <si>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</si>
  <si>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</si>
  <si>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</si>
  <si>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</si>
  <si>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</si>
  <si>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</si>
  <si>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</si>
  <si>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</si>
  <si>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</si>
  <si>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</si>
  <si>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</si>
  <si>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</si>
  <si>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</si>
  <si>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</si>
  <si>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</si>
  <si>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</si>
  <si>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</si>
  <si>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</si>
  <si>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</si>
  <si>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</si>
  <si>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</si>
  <si>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</si>
  <si>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</si>
  <si>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</si>
  <si>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</si>
  <si>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</si>
  <si>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</si>
  <si>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</si>
  <si>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</si>
  <si>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</si>
  <si>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</si>
  <si>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</si>
  <si>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</si>
  <si>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</si>
  <si>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</si>
  <si>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</si>
  <si>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1187</t>
  </si>
  <si>
    <t>1188</t>
  </si>
  <si>
    <t>8372276 Canada inc [France Pelletier]</t>
  </si>
  <si>
    <t>1189</t>
  </si>
  <si>
    <t>1190</t>
  </si>
  <si>
    <t>1191</t>
  </si>
  <si>
    <t>1192</t>
  </si>
  <si>
    <t>1194</t>
  </si>
  <si>
    <t>1195</t>
  </si>
  <si>
    <t>1196</t>
  </si>
  <si>
    <t>Marco Gaggino avocat inc.</t>
  </si>
  <si>
    <t>1197</t>
  </si>
  <si>
    <t>1198</t>
  </si>
  <si>
    <t>1199</t>
  </si>
  <si>
    <t>1200</t>
  </si>
  <si>
    <t>1201</t>
  </si>
  <si>
    <t>1202</t>
  </si>
  <si>
    <t>1203</t>
  </si>
  <si>
    <t>Josée Fortin, Massothérapeuthe</t>
  </si>
  <si>
    <t>1206</t>
  </si>
  <si>
    <t>Alain Payette</t>
  </si>
  <si>
    <t>1207</t>
  </si>
  <si>
    <t>1208</t>
  </si>
  <si>
    <t>1209</t>
  </si>
  <si>
    <t>9163-2563 Québec Inc. [Micah Dass]</t>
  </si>
  <si>
    <t>1211</t>
  </si>
  <si>
    <t>1212</t>
  </si>
  <si>
    <t>1213</t>
  </si>
  <si>
    <t>1214</t>
  </si>
  <si>
    <t>Gestion Pierre Sabourin inc</t>
  </si>
  <si>
    <t>1215</t>
  </si>
  <si>
    <t>1216</t>
  </si>
  <si>
    <t>1217</t>
  </si>
  <si>
    <t>Innovasol inc.</t>
  </si>
  <si>
    <t>1218</t>
  </si>
  <si>
    <t>1219</t>
  </si>
  <si>
    <t>1221</t>
  </si>
  <si>
    <t>1222</t>
  </si>
  <si>
    <t>1223</t>
  </si>
  <si>
    <t>1224</t>
  </si>
  <si>
    <t>1225</t>
  </si>
  <si>
    <t>1230</t>
  </si>
  <si>
    <t>1231</t>
  </si>
  <si>
    <t>1232</t>
  </si>
  <si>
    <t>Global King inc</t>
  </si>
  <si>
    <t>1233</t>
  </si>
  <si>
    <t>1234</t>
  </si>
  <si>
    <t>Auberge Lafontaine</t>
  </si>
  <si>
    <t>1235</t>
  </si>
  <si>
    <t>1236</t>
  </si>
  <si>
    <t>Bois Dorval inc.</t>
  </si>
  <si>
    <t>1237</t>
  </si>
  <si>
    <t>1238</t>
  </si>
  <si>
    <t>1239</t>
  </si>
  <si>
    <t>1240</t>
  </si>
  <si>
    <t>1241</t>
  </si>
  <si>
    <t>1242</t>
  </si>
  <si>
    <t>Équipe Univers Selle</t>
  </si>
  <si>
    <t>1243</t>
  </si>
  <si>
    <t>1244</t>
  </si>
  <si>
    <t>Gestion Carlos Cordoba Inc.</t>
  </si>
  <si>
    <t>1245</t>
  </si>
  <si>
    <t>1246</t>
  </si>
  <si>
    <t>1247</t>
  </si>
  <si>
    <t>Les entreprises Christine Chapeau inc.</t>
  </si>
  <si>
    <t>1248</t>
  </si>
  <si>
    <t>1249</t>
  </si>
  <si>
    <t>1250</t>
  </si>
  <si>
    <t>1251</t>
  </si>
  <si>
    <t>1252</t>
  </si>
  <si>
    <t>À Hauteur d'Homme</t>
  </si>
  <si>
    <t>1253</t>
  </si>
  <si>
    <t>1254</t>
  </si>
  <si>
    <t>1255</t>
  </si>
  <si>
    <t>1256</t>
  </si>
  <si>
    <t>1257</t>
  </si>
  <si>
    <t>1258</t>
  </si>
  <si>
    <t>1259</t>
  </si>
  <si>
    <t>1260</t>
  </si>
  <si>
    <t>Alain Pilon CPA Inc.</t>
  </si>
  <si>
    <t>1261</t>
  </si>
  <si>
    <t>1262</t>
  </si>
  <si>
    <t>1263</t>
  </si>
  <si>
    <t>Nathalie Bruneau - Bleuetière</t>
  </si>
  <si>
    <t>1264</t>
  </si>
  <si>
    <t>1265</t>
  </si>
  <si>
    <t>1266</t>
  </si>
  <si>
    <t>1269</t>
  </si>
  <si>
    <t>1270</t>
  </si>
  <si>
    <t>1271</t>
  </si>
  <si>
    <t>1272</t>
  </si>
  <si>
    <t>1274</t>
  </si>
  <si>
    <t>1275</t>
  </si>
  <si>
    <t>1276</t>
  </si>
  <si>
    <t>1277</t>
  </si>
  <si>
    <t>1278</t>
  </si>
  <si>
    <t>1279</t>
  </si>
  <si>
    <t>1280</t>
  </si>
  <si>
    <t>1281</t>
  </si>
  <si>
    <t>1282</t>
  </si>
  <si>
    <t>1283</t>
  </si>
  <si>
    <t>1284</t>
  </si>
  <si>
    <t>1285</t>
  </si>
  <si>
    <t>1286</t>
  </si>
  <si>
    <t>1287</t>
  </si>
  <si>
    <t>Luc Massé</t>
  </si>
  <si>
    <t>1290</t>
  </si>
  <si>
    <t>Roger Villemur, CPA</t>
  </si>
  <si>
    <t>1293</t>
  </si>
  <si>
    <t>1294</t>
  </si>
  <si>
    <t>1295</t>
  </si>
  <si>
    <t>9206-0797 Québec inc [Réjean Noël]</t>
  </si>
  <si>
    <t>1296</t>
  </si>
  <si>
    <t>Luc Aubin</t>
  </si>
  <si>
    <t>1297</t>
  </si>
  <si>
    <t>Peter Quinn Courtier Hypothécaire inc</t>
  </si>
  <si>
    <t>1298</t>
  </si>
  <si>
    <t>Pedro Antunes</t>
  </si>
  <si>
    <t>1299</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</si>
  <si>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</si>
  <si>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</si>
  <si>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</si>
  <si>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</si>
  <si>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</si>
  <si>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</si>
  <si>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</si>
  <si>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</si>
  <si>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</si>
  <si>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</si>
  <si>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</si>
  <si>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</si>
  <si>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</si>
  <si>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</si>
  <si>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</si>
  <si>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</si>
  <si>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</si>
  <si>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</si>
  <si>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</si>
  <si>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</si>
  <si>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</si>
  <si>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</si>
  <si>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</si>
  <si>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</si>
  <si>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</si>
  <si>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</si>
  <si>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</si>
  <si>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</si>
  <si>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</si>
  <si>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</si>
  <si>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</si>
  <si>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</si>
  <si>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</si>
  <si>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</si>
  <si>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</si>
  <si>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</si>
  <si>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</si>
  <si>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</si>
  <si>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</si>
  <si>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</si>
  <si>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</si>
  <si>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</si>
  <si>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</si>
  <si>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</si>
  <si>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</si>
  <si>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</si>
  <si>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</si>
  <si>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</si>
  <si>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</si>
  <si>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</si>
  <si>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</si>
  <si>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</si>
  <si>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</si>
  <si>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</si>
  <si>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</si>
  <si>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</si>
  <si>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</si>
  <si>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</si>
  <si>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</si>
  <si>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</si>
  <si>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</si>
  <si>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</si>
  <si>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</si>
  <si>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</si>
  <si>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</si>
  <si>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</si>
  <si>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</si>
  <si>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</si>
  <si>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</si>
  <si>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</si>
  <si>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</si>
  <si>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</si>
  <si>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</si>
  <si>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</si>
  <si>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</si>
  <si>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</si>
  <si>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</si>
  <si>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</si>
  <si>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</si>
  <si>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</si>
  <si>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</si>
  <si>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</si>
  <si>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</si>
  <si>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</si>
  <si>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</si>
  <si>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</si>
  <si>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</si>
  <si>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</si>
  <si>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</si>
  <si>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</si>
  <si>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</si>
  <si>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</si>
  <si>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</si>
  <si>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</si>
  <si>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</si>
  <si>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</si>
  <si>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</si>
  <si>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</si>
  <si>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</si>
  <si>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</si>
  <si>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</si>
  <si>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</si>
  <si>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</si>
  <si>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</si>
  <si>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</si>
  <si>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</si>
  <si>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</si>
  <si>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</si>
  <si>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</si>
  <si>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</si>
  <si>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</si>
  <si>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</si>
  <si>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</si>
  <si>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</si>
  <si>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</si>
  <si>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</si>
  <si>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</si>
  <si>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</si>
  <si>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</si>
  <si>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</si>
  <si>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</si>
  <si>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</si>
  <si>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</si>
  <si>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</si>
  <si>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</si>
  <si>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</si>
  <si>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</si>
  <si>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</si>
  <si>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</si>
  <si>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</si>
  <si>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</si>
  <si>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</si>
  <si>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</si>
  <si>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</si>
  <si>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</si>
  <si>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</si>
  <si>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</si>
  <si>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</si>
  <si>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</si>
  <si>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</si>
  <si>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</si>
  <si>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</si>
  <si>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</si>
  <si>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</si>
  <si>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</si>
  <si>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</si>
  <si>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</si>
  <si>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</si>
  <si>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</si>
  <si>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</si>
  <si>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</si>
  <si>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</si>
  <si>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</si>
  <si>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</si>
  <si>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</si>
  <si>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</si>
  <si>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</si>
  <si>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</si>
  <si>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</si>
  <si>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</si>
  <si>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</si>
  <si>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</si>
  <si>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</si>
  <si>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</si>
  <si>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</si>
  <si>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</si>
  <si>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</si>
  <si>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</si>
  <si>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</si>
  <si>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</si>
  <si>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</si>
  <si>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</si>
  <si>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</si>
  <si>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</si>
  <si>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</si>
  <si>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</si>
  <si>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</si>
  <si>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</si>
  <si>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</si>
  <si>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</si>
  <si>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</si>
  <si>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</si>
  <si>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</si>
  <si>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</si>
  <si>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</si>
  <si>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</si>
  <si>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</si>
  <si>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</si>
  <si>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</si>
  <si>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</si>
  <si>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</si>
  <si>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</si>
  <si>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</si>
  <si>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</si>
  <si>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</si>
  <si>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</si>
  <si>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</si>
  <si>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</si>
  <si>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</si>
  <si>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</si>
  <si>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</si>
  <si>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</si>
  <si>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</si>
  <si>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</si>
  <si>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</si>
  <si>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</si>
  <si>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</si>
  <si>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</si>
  <si>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</si>
  <si>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</si>
  <si>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</si>
  <si>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</si>
  <si>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</si>
  <si>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</si>
  <si>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</si>
  <si>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</si>
  <si>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</si>
  <si>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</si>
  <si>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</si>
  <si>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</si>
  <si>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</si>
  <si>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</si>
  <si>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</si>
  <si>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</si>
  <si>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</si>
  <si>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</si>
  <si>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</si>
  <si>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</si>
  <si>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</si>
  <si>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</si>
  <si>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</si>
  <si>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</si>
  <si>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</si>
  <si>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</si>
  <si>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</si>
  <si>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</si>
  <si>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</si>
  <si>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</si>
  <si>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</si>
  <si>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</si>
  <si>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</si>
  <si>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</si>
  <si>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</si>
  <si>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</si>
  <si>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</si>
  <si>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</si>
  <si>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</si>
  <si>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</si>
  <si>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</si>
  <si>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</si>
  <si>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</si>
  <si>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</si>
  <si>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</si>
  <si>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</si>
  <si>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</si>
  <si>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</si>
  <si>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</si>
  <si>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</si>
  <si>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</si>
  <si>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</si>
  <si>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</si>
  <si>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</si>
  <si>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</si>
  <si>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</si>
  <si>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</si>
  <si>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</si>
  <si>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</si>
  <si>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</si>
  <si>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</si>
  <si>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</si>
  <si>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</si>
  <si>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</si>
  <si>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</si>
  <si>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</si>
  <si>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</si>
  <si>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</si>
  <si>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</si>
  <si>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</si>
  <si>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</si>
  <si>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</si>
  <si>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</si>
  <si>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</si>
  <si>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</si>
  <si>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</si>
  <si>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</si>
  <si>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</si>
  <si>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</si>
  <si>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</si>
  <si>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</si>
  <si>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</si>
  <si>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</si>
  <si>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</si>
  <si>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</si>
  <si>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</si>
  <si>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</si>
  <si>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</si>
  <si>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</si>
  <si>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</si>
  <si>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</si>
  <si>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</si>
  <si>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</si>
  <si>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</si>
  <si>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</si>
  <si>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</si>
  <si>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</si>
  <si>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</si>
  <si>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</si>
  <si>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</si>
  <si>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</si>
  <si>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</si>
  <si>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</si>
  <si>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</si>
  <si>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</si>
  <si>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</si>
  <si>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</si>
  <si>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</si>
  <si>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</si>
  <si>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</si>
  <si>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</si>
  <si>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</si>
  <si>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</si>
  <si>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</si>
  <si>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</si>
  <si>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</si>
  <si>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</si>
  <si>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</si>
  <si>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</si>
  <si>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</si>
  <si>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</si>
  <si>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</si>
  <si>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</si>
  <si>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</si>
  <si>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</si>
  <si>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</si>
  <si>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</si>
  <si>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</si>
  <si>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</si>
  <si>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</si>
  <si>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</si>
  <si>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</si>
  <si>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</si>
  <si>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</si>
  <si>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</si>
  <si>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</si>
  <si>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</si>
  <si>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</si>
  <si>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</si>
  <si>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</si>
  <si>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</si>
  <si>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</si>
  <si>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</si>
  <si>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</si>
  <si>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</si>
  <si>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</si>
  <si>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</si>
  <si>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</si>
  <si>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</si>
  <si>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</si>
  <si>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</si>
  <si>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</si>
  <si>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</si>
  <si>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</si>
  <si>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</si>
  <si>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</si>
  <si>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</si>
  <si>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</si>
  <si>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</si>
  <si>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</si>
  <si>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</si>
  <si>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</si>
  <si>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</si>
  <si>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</si>
  <si>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</si>
  <si>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</si>
  <si>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</si>
  <si>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</si>
  <si>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</si>
  <si>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</si>
  <si>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</si>
  <si>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</si>
  <si>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</si>
  <si>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</si>
  <si>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</si>
  <si>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</si>
  <si>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</si>
  <si>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</si>
  <si>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</si>
  <si>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</si>
  <si>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</si>
  <si>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</si>
  <si>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</si>
  <si>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</si>
  <si>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</si>
  <si>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</si>
  <si>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</si>
  <si>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</si>
  <si>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</si>
  <si>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</si>
  <si>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</si>
  <si>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</si>
  <si>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</si>
  <si>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</si>
  <si>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</si>
  <si>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</si>
  <si>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</si>
  <si>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</si>
  <si>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</si>
  <si>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</si>
  <si>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</si>
  <si>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</si>
  <si>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</si>
  <si>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</si>
  <si>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</si>
  <si>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</si>
  <si>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</si>
  <si>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</si>
  <si>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</si>
  <si>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</si>
  <si>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</si>
  <si>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</si>
  <si>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</si>
  <si>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</si>
  <si>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</si>
  <si>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</si>
  <si>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</si>
  <si>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</si>
  <si>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</si>
  <si>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</si>
  <si>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</si>
  <si>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</si>
  <si>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</si>
  <si>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</si>
  <si>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</si>
  <si>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</si>
  <si>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</si>
  <si>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</si>
  <si>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</si>
  <si>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</si>
  <si>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</si>
  <si>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</si>
  <si>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</si>
  <si>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</si>
  <si>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</si>
  <si>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</si>
  <si>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</si>
  <si>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</si>
  <si>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</si>
  <si>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</si>
  <si>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</si>
  <si>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</si>
  <si>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</si>
  <si>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</si>
  <si>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</si>
  <si>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</si>
  <si>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</si>
  <si>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</si>
  <si>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</si>
  <si>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</si>
  <si>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</si>
  <si>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</si>
  <si>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</si>
  <si>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</si>
  <si>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</si>
  <si>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</si>
  <si>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</si>
  <si>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</si>
  <si>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</si>
  <si>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</si>
  <si>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</si>
  <si>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</si>
  <si>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</si>
  <si>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</si>
  <si>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</si>
  <si>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</si>
  <si>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</si>
  <si>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</si>
  <si>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</si>
  <si>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</si>
  <si>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</si>
  <si>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</si>
  <si>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</si>
  <si>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</si>
  <si>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</si>
  <si>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</si>
  <si>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</si>
  <si>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</si>
  <si>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</si>
  <si>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</si>
  <si>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</si>
  <si>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</si>
  <si>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</si>
  <si>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</si>
  <si>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</si>
  <si>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</si>
  <si>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</si>
  <si>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</si>
  <si>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</si>
  <si>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</si>
  <si>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</si>
  <si>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</si>
  <si>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</si>
  <si>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</si>
  <si>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</si>
  <si>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</si>
  <si>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</si>
  <si>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</si>
  <si>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</si>
  <si>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</si>
  <si>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</si>
  <si>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</si>
  <si>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</si>
  <si>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</si>
  <si>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</si>
  <si>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</si>
  <si>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</si>
  <si>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</si>
  <si>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</si>
  <si>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</si>
  <si>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</si>
  <si>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</si>
  <si>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</si>
  <si>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</si>
  <si>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</si>
  <si>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</si>
  <si>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</si>
  <si>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</si>
  <si>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</si>
  <si>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</si>
  <si>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</si>
  <si>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</si>
  <si>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</si>
  <si>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</si>
  <si>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</si>
  <si>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</si>
  <si>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</si>
  <si>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</si>
  <si>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</si>
  <si>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</si>
  <si>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</si>
  <si>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</si>
  <si>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</si>
  <si>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</si>
  <si>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</si>
  <si>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</si>
  <si>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</si>
  <si>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</si>
  <si>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</si>
  <si>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</si>
  <si>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</si>
  <si>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</si>
  <si>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</si>
  <si>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</si>
  <si>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</si>
  <si>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</si>
  <si>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</si>
  <si>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</si>
  <si>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</si>
  <si>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</si>
  <si>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</si>
  <si>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</si>
  <si>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</si>
  <si>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</si>
  <si>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</si>
  <si>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</si>
  <si>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</si>
  <si>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</si>
  <si>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</si>
  <si>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</si>
  <si>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</si>
  <si>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</si>
  <si>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</si>
  <si>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</si>
  <si>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</si>
  <si>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</si>
  <si>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</si>
  <si>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</si>
  <si>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</si>
  <si>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</si>
  <si>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</si>
  <si>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</si>
  <si>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</si>
  <si>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</si>
  <si>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</si>
  <si>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</si>
  <si>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</si>
  <si>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</si>
  <si>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</si>
  <si>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</si>
  <si>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</si>
  <si>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</si>
  <si>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</si>
  <si>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</si>
  <si>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</si>
  <si>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</si>
  <si>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</si>
  <si>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</si>
  <si>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</si>
  <si>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</si>
  <si>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</si>
  <si>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</si>
  <si>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</si>
  <si>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</si>
  <si>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</si>
  <si>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</si>
  <si>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</si>
  <si>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</si>
  <si>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</si>
  <si>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</si>
  <si>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</si>
  <si>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</si>
  <si>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</si>
  <si>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</si>
  <si>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</si>
  <si>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</si>
  <si>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</si>
  <si>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</si>
  <si>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</si>
  <si>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</si>
  <si>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</si>
  <si>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</si>
  <si>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</si>
  <si>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</si>
  <si>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</si>
  <si>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</si>
  <si>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</si>
  <si>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</si>
  <si>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</si>
  <si>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</si>
  <si>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</si>
  <si>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</si>
  <si>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</si>
  <si>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</si>
  <si>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</si>
  <si>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</si>
  <si>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</si>
  <si>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</si>
  <si>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</si>
  <si>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</si>
  <si>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</si>
  <si>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</si>
  <si>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</si>
  <si>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</si>
  <si>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</si>
  <si>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</si>
  <si>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</si>
  <si>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</si>
  <si>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</si>
  <si>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</si>
  <si>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</si>
  <si>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</si>
  <si>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</si>
  <si>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</si>
  <si>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</si>
  <si>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</si>
  <si>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</si>
  <si>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</si>
  <si>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</si>
  <si>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</si>
  <si>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</si>
  <si>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</si>
  <si>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</si>
  <si>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</si>
  <si>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</si>
  <si>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</si>
  <si>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</si>
  <si>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</si>
  <si>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</si>
  <si>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</si>
  <si>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</si>
  <si>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</si>
  <si>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</si>
  <si>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</si>
  <si>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</si>
  <si>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</si>
  <si>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</si>
  <si>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</si>
  <si>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</si>
  <si>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</si>
  <si>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</si>
  <si>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</si>
  <si>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</si>
  <si>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</si>
  <si>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</si>
  <si>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</si>
  <si>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</si>
  <si>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</si>
  <si>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</si>
  <si>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</si>
  <si>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</si>
  <si>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</si>
  <si>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</si>
  <si>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</si>
  <si>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</si>
  <si>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</si>
  <si>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</si>
  <si>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</si>
  <si>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</si>
  <si>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</si>
  <si>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</si>
  <si>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</si>
  <si>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</si>
  <si>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</si>
  <si>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</si>
  <si>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</si>
  <si>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</si>
  <si>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</si>
  <si>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</si>
  <si>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</si>
  <si>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</si>
  <si>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</si>
  <si>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</si>
  <si>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</si>
  <si>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</si>
  <si>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</si>
  <si>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</si>
  <si>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</si>
  <si>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</si>
  <si>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</si>
  <si>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</si>
  <si>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</si>
  <si>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</si>
  <si>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</si>
  <si>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</si>
  <si>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</si>
  <si>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</si>
  <si>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</si>
  <si>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</si>
  <si>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</si>
  <si>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</si>
  <si>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</si>
  <si>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</si>
  <si>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</si>
  <si>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</si>
  <si>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</si>
  <si>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</si>
  <si>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</si>
  <si>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</si>
  <si>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</si>
  <si>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</si>
  <si>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</si>
  <si>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</si>
  <si>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</si>
  <si>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</si>
  <si>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</si>
  <si>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</si>
  <si>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</si>
  <si>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</si>
  <si>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</si>
  <si>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</si>
  <si>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</si>
  <si>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</si>
  <si>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</si>
  <si>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</si>
  <si>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</si>
  <si>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</si>
  <si>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</si>
  <si>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</si>
  <si>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</si>
  <si>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</si>
  <si>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</si>
  <si>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</si>
  <si>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</si>
  <si>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</si>
  <si>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</si>
  <si>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</si>
  <si>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</si>
  <si>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</si>
  <si>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</si>
  <si>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</si>
  <si>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</si>
  <si>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</si>
  <si>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</si>
  <si>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</si>
  <si>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</si>
  <si>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</si>
  <si>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</si>
  <si>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</si>
  <si>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</si>
  <si>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</si>
  <si>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</si>
  <si>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</si>
  <si>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</si>
  <si>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</si>
  <si>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</si>
  <si>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</si>
  <si>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</si>
  <si>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</si>
  <si>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</si>
  <si>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</si>
  <si>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</si>
  <si>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</si>
  <si>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</si>
  <si>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</si>
  <si>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</si>
  <si>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</si>
  <si>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</si>
  <si>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</si>
  <si>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</si>
  <si>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</si>
  <si>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</si>
  <si>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</si>
  <si>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</si>
  <si>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</si>
  <si>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</si>
  <si>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</si>
  <si>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</si>
  <si>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</si>
  <si>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</si>
  <si>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</si>
  <si>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</si>
  <si>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</si>
  <si>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</si>
  <si>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</si>
  <si>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</si>
  <si>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</si>
  <si>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</si>
  <si>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</si>
  <si>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</si>
  <si>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</si>
  <si>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</si>
  <si>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</si>
  <si>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</si>
  <si>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</si>
  <si>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</si>
  <si>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</si>
  <si>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</si>
  <si>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</si>
  <si>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</si>
  <si>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</si>
  <si>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</si>
  <si>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</si>
  <si>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</si>
  <si>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</si>
  <si>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</si>
  <si>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</si>
  <si>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</si>
  <si>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</si>
  <si>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</si>
  <si>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</si>
  <si>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</si>
  <si>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</si>
  <si>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</si>
  <si>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</si>
  <si>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</si>
  <si>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</si>
  <si>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</si>
  <si>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</si>
  <si>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</si>
  <si>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</si>
  <si>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</si>
  <si>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</si>
  <si>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</si>
  <si>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</si>
  <si>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</si>
  <si>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</si>
  <si>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</si>
  <si>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</si>
  <si>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</si>
  <si>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</si>
  <si>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</si>
  <si>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</si>
  <si>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</si>
  <si>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</si>
  <si>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</si>
  <si>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</si>
  <si>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</si>
  <si>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</si>
  <si>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</si>
  <si>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</si>
  <si>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</si>
  <si>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</si>
  <si>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</si>
  <si>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</si>
  <si>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</si>
  <si>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</si>
  <si>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</si>
  <si>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</si>
  <si>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</si>
  <si>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</si>
  <si>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</si>
  <si>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</si>
  <si>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</si>
  <si>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</si>
  <si>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</si>
  <si>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</si>
  <si>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</si>
  <si>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</si>
  <si>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</si>
  <si>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</si>
  <si>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</si>
  <si>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</si>
  <si>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</si>
  <si>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</si>
  <si>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</si>
  <si>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</si>
  <si>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</si>
  <si>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</si>
  <si>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</si>
  <si>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</si>
  <si>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</si>
  <si>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</si>
  <si>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</si>
  <si>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</si>
  <si>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</si>
  <si>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</si>
  <si>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</si>
  <si>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</si>
  <si>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</si>
  <si>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</si>
  <si>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</si>
  <si>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</si>
  <si>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</si>
  <si>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</si>
  <si>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</si>
  <si>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</si>
  <si>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</si>
  <si>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</si>
  <si>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</si>
  <si>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</si>
  <si>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</si>
  <si>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</si>
  <si>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</si>
  <si>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</si>
  <si>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</si>
  <si>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</si>
  <si>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</si>
  <si>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</si>
  <si>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</si>
  <si>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</si>
  <si>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</si>
  <si>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</si>
  <si>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</si>
  <si>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</si>
  <si>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</si>
  <si>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</si>
  <si>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</si>
  <si>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</si>
  <si>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</si>
  <si>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</si>
  <si>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</si>
  <si>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</si>
  <si>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</si>
  <si>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</si>
  <si>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</si>
  <si>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</si>
  <si>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</si>
  <si>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</si>
  <si>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</si>
  <si>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</si>
  <si>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</si>
  <si>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</si>
  <si>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</si>
  <si>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</si>
  <si>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</si>
  <si>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</si>
  <si>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</si>
  <si>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</si>
  <si>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</si>
  <si>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</si>
  <si>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</si>
  <si>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</si>
  <si>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</si>
  <si>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</si>
  <si>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</si>
  <si>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</si>
  <si>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</si>
  <si>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</si>
  <si>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</si>
  <si>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</si>
  <si>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</si>
  <si>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</si>
  <si>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</si>
  <si>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</si>
  <si>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</si>
  <si>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</si>
  <si>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</si>
  <si>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</si>
  <si>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</si>
  <si>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</si>
  <si>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</si>
  <si>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</si>
  <si>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</si>
  <si>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</si>
  <si>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</si>
  <si>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</si>
  <si>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</si>
  <si>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</si>
  <si>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</si>
  <si>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</si>
  <si>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</si>
  <si>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</si>
  <si>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</si>
  <si>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</si>
  <si>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</si>
  <si>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</si>
  <si>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</si>
  <si>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</si>
  <si>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</si>
  <si>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</si>
  <si>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</si>
  <si>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</si>
  <si>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</si>
  <si>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</si>
  <si>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</si>
  <si>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</si>
  <si>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</si>
  <si>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</si>
  <si>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</si>
  <si>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</si>
  <si>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</si>
  <si>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</si>
  <si>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</si>
  <si>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</si>
  <si>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</si>
  <si>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</si>
  <si>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</si>
  <si>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</si>
  <si>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</si>
  <si>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</si>
  <si>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</si>
  <si>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</si>
  <si>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</si>
  <si>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</si>
  <si>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</si>
  <si>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</si>
  <si>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</si>
  <si>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</si>
  <si>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</si>
  <si>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</si>
  <si>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</si>
  <si>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</si>
  <si>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</si>
  <si>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</si>
  <si>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</si>
  <si>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</si>
  <si>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</si>
  <si>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</si>
  <si>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</si>
  <si>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</si>
  <si>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</si>
  <si>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</si>
  <si>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</si>
  <si>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</si>
  <si>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</si>
  <si>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</si>
  <si>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</si>
  <si>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</si>
  <si>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</si>
  <si>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</si>
  <si>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</si>
  <si>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</si>
  <si>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</si>
  <si>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</si>
  <si>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</si>
  <si>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</si>
  <si>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</si>
  <si>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</si>
  <si>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</si>
  <si>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</si>
  <si>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</si>
  <si>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</si>
  <si>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</si>
  <si>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</si>
  <si>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</si>
  <si>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</si>
  <si>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</si>
  <si>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</si>
  <si>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</si>
  <si>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</si>
  <si>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</si>
  <si>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</si>
  <si>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</si>
  <si>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</si>
  <si>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</si>
  <si>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</si>
  <si>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</si>
  <si>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</si>
  <si>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</si>
  <si>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</si>
  <si>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</si>
  <si>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</si>
  <si>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</si>
  <si>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</si>
  <si>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</si>
  <si>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</si>
  <si>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</si>
  <si>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</si>
  <si>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</si>
  <si>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</si>
  <si>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</si>
  <si>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</si>
  <si>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</si>
  <si>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</si>
  <si>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</si>
  <si>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</si>
  <si>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</si>
  <si>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</si>
  <si>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</si>
  <si>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</si>
  <si>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</si>
  <si>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</si>
  <si>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</si>
  <si>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</si>
  <si>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</si>
  <si>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</si>
  <si>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</si>
  <si>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</si>
  <si>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</si>
  <si>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</si>
  <si>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</si>
  <si>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</si>
  <si>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</si>
  <si>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</si>
  <si>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</si>
  <si>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</si>
  <si>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</si>
  <si>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</si>
  <si>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</si>
  <si>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</si>
  <si>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</si>
  <si>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</si>
  <si>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</si>
  <si>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</si>
  <si>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</si>
  <si>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</si>
  <si>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</si>
  <si>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</si>
  <si>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</si>
  <si>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</si>
  <si>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</si>
  <si>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</si>
  <si>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</si>
  <si>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</si>
  <si>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</si>
  <si>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</si>
  <si>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</si>
  <si>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</si>
  <si>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</si>
  <si>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</si>
  <si>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</si>
  <si>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</si>
  <si>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</si>
  <si>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</si>
  <si>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</si>
  <si>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</si>
  <si>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</si>
  <si>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</si>
  <si>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</si>
  <si>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</si>
  <si>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</si>
  <si>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</si>
  <si>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</si>
  <si>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</si>
  <si>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</si>
  <si>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</si>
  <si>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</si>
  <si>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</si>
  <si>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</si>
  <si>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</si>
  <si>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</si>
  <si>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</si>
  <si>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</si>
  <si>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</si>
  <si>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</si>
  <si>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</si>
  <si>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</si>
  <si>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</si>
  <si>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</si>
  <si>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</si>
  <si>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</si>
  <si>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</si>
  <si>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</si>
  <si>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</si>
  <si>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</si>
  <si>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</si>
  <si>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</si>
  <si>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</si>
  <si>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</si>
  <si>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</si>
  <si>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</si>
  <si>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</si>
  <si>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</si>
  <si>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</si>
  <si>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</si>
  <si>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</si>
  <si>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</si>
  <si>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</si>
  <si>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</si>
  <si>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</si>
  <si>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</si>
  <si>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</si>
  <si>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</si>
  <si>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</si>
  <si>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</si>
  <si>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</si>
  <si>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</si>
  <si>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</si>
  <si>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</si>
  <si>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</si>
  <si>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</si>
  <si>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</si>
  <si>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</si>
  <si>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</si>
  <si>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</si>
  <si>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</si>
  <si>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</si>
  <si>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</si>
  <si>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</si>
  <si>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</si>
  <si>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</si>
  <si>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</si>
  <si>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</si>
  <si>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</si>
  <si>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</si>
  <si>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</si>
  <si>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</si>
  <si>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</si>
  <si>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</si>
  <si>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</si>
  <si>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</si>
  <si>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</si>
  <si>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</si>
  <si>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</si>
  <si>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</si>
  <si>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</si>
  <si>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</si>
  <si>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</si>
  <si>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</si>
  <si>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</si>
  <si>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</si>
  <si>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</si>
  <si>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</si>
  <si>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</si>
  <si>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</si>
  <si>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</si>
  <si>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</si>
  <si>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</si>
  <si>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</si>
  <si>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</si>
  <si>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</si>
  <si>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</si>
  <si>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</si>
  <si>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</si>
  <si>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</si>
  <si>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</si>
  <si>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</si>
  <si>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</si>
  <si>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</si>
  <si>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</si>
  <si>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</si>
  <si>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</si>
  <si>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</si>
  <si>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</si>
  <si>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</si>
  <si>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</si>
  <si>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</si>
  <si>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</si>
  <si>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</si>
  <si>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</si>
  <si>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</si>
  <si>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</si>
  <si>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</si>
  <si>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</si>
  <si>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</si>
  <si>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</si>
  <si>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</si>
  <si>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</si>
  <si>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</si>
  <si>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</si>
  <si>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</si>
  <si>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</si>
  <si>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</si>
  <si>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</si>
  <si>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</si>
  <si>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</si>
  <si>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</si>
  <si>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</si>
  <si>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</si>
  <si>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</si>
  <si>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</si>
  <si>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</si>
  <si>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</si>
  <si>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</si>
  <si>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</si>
  <si>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</si>
  <si>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</si>
  <si>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</si>
  <si>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</si>
  <si>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</si>
  <si>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</si>
  <si>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</si>
  <si>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</si>
  <si>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</si>
  <si>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</si>
  <si>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</si>
  <si>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</si>
  <si>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</si>
  <si>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</si>
  <si>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</si>
  <si>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</si>
  <si>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</si>
  <si>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</si>
  <si>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</si>
  <si>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</si>
  <si>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</si>
  <si>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</si>
  <si>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</si>
  <si>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</si>
  <si>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</si>
  <si>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</si>
  <si>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</si>
  <si>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</si>
  <si>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</si>
  <si>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</si>
  <si>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</si>
  <si>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</si>
  <si>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</si>
  <si>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</si>
  <si>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</si>
  <si>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</si>
  <si>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</si>
  <si>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</si>
  <si>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</si>
  <si>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</si>
  <si>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</si>
  <si>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</si>
  <si>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</si>
  <si>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</si>
  <si>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</si>
  <si>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</si>
  <si>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</si>
  <si>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</si>
  <si>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</si>
  <si>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</si>
  <si>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</si>
  <si>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</si>
  <si>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</si>
  <si>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</si>
  <si>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</si>
  <si>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</si>
  <si>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</si>
  <si>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</si>
  <si>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</si>
  <si>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</si>
  <si>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</si>
  <si>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</si>
  <si>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</si>
  <si>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</si>
  <si>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</si>
  <si>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</si>
  <si>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</si>
  <si>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</si>
  <si>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</si>
  <si>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</si>
  <si>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</si>
  <si>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</si>
  <si>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</si>
  <si>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</si>
  <si>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</si>
  <si>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</si>
  <si>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</si>
  <si>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</si>
  <si>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</si>
  <si>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</si>
  <si>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</si>
  <si>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</si>
  <si>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</si>
  <si>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</si>
  <si>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</si>
  <si>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</si>
  <si>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</si>
  <si>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</si>
  <si>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</si>
  <si>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</si>
  <si>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</si>
  <si>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</si>
  <si>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</si>
  <si>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</si>
  <si>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</si>
  <si>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</si>
  <si>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</si>
  <si>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</si>
  <si>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</si>
  <si>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</si>
  <si>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</si>
  <si>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</si>
  <si>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</si>
  <si>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</si>
  <si>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</si>
  <si>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</si>
  <si>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</si>
  <si>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</si>
  <si>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</si>
  <si>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</si>
  <si>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</si>
  <si>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</si>
  <si>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</si>
  <si>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</si>
  <si>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</si>
  <si>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</si>
  <si>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</si>
  <si>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</si>
  <si>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</si>
  <si>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</si>
  <si>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</si>
  <si>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</si>
  <si>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</si>
  <si>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</si>
  <si>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</si>
  <si>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</si>
  <si>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</si>
  <si>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</si>
  <si>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</si>
  <si>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</si>
  <si>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</si>
  <si>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</si>
  <si>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</si>
  <si>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</si>
  <si>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</si>
  <si>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</si>
  <si>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</si>
  <si>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</si>
  <si>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</si>
  <si>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</si>
  <si>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</si>
  <si>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</si>
  <si>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</si>
  <si>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</si>
  <si>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</si>
  <si>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</si>
  <si>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</si>
  <si>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</si>
  <si>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</si>
  <si>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</si>
  <si>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</si>
  <si>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</si>
  <si>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</si>
  <si>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</si>
  <si>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</si>
  <si>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</si>
  <si>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</si>
  <si>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</si>
  <si>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</si>
  <si>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</si>
  <si>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</si>
  <si>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</si>
  <si>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</si>
  <si>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</si>
  <si>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</si>
  <si>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</si>
  <si>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</si>
  <si>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</si>
  <si>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</si>
  <si>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</si>
  <si>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</si>
  <si>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</si>
  <si>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</si>
  <si>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</si>
  <si>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</si>
  <si>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</si>
  <si>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</si>
  <si>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</si>
  <si>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</si>
  <si>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</si>
  <si>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</si>
  <si>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</si>
  <si>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</si>
  <si>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</si>
  <si>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</si>
  <si>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</si>
  <si>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</si>
  <si>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</si>
  <si>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</si>
  <si>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</si>
  <si>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</si>
  <si>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</si>
  <si>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</si>
  <si>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</si>
  <si>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</si>
  <si>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</si>
  <si>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</si>
  <si>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</si>
  <si>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</si>
  <si>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</si>
  <si>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</si>
  <si>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</si>
  <si>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</si>
  <si>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</si>
  <si>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</si>
  <si>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</si>
  <si>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</si>
  <si>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</si>
  <si>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</si>
  <si>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</si>
  <si>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</si>
  <si>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</si>
  <si>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</si>
  <si>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</si>
  <si>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</si>
  <si>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</si>
  <si>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</si>
  <si>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</si>
  <si>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</si>
  <si>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</si>
  <si>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</si>
  <si>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</si>
  <si>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</si>
  <si>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</si>
  <si>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</si>
  <si>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</si>
  <si>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</si>
  <si>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</si>
  <si>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</si>
  <si>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</si>
  <si>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</si>
  <si>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</si>
  <si>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</si>
  <si>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</si>
  <si>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</si>
  <si>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</si>
  <si>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</si>
  <si>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</si>
  <si>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</si>
  <si>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</si>
  <si>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</si>
  <si>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</si>
  <si>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</si>
  <si>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</si>
  <si>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</si>
  <si>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</si>
  <si>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</si>
  <si>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</si>
  <si>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</si>
  <si>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</si>
  <si>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</si>
  <si>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</si>
  <si>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</si>
  <si>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</si>
  <si>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</si>
  <si>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</si>
  <si>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</si>
  <si>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</si>
  <si>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</si>
  <si>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</si>
  <si>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</si>
  <si>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</si>
  <si>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</si>
  <si>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</si>
  <si>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</si>
  <si>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</si>
  <si>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</si>
  <si>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</si>
  <si>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</si>
  <si>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</si>
  <si>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</si>
  <si>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</si>
  <si>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</si>
  <si>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</si>
  <si>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</si>
  <si>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</si>
  <si>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</si>
  <si>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</si>
  <si>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</si>
  <si>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</si>
  <si>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</si>
  <si>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</si>
  <si>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</si>
  <si>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</si>
  <si>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</si>
  <si>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</si>
  <si>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</si>
  <si>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</si>
  <si>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</si>
  <si>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</si>
  <si>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</si>
  <si>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</si>
  <si>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</si>
  <si>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</si>
  <si>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</si>
  <si>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</si>
  <si>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</si>
  <si>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</si>
  <si>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</si>
  <si>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</si>
  <si>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</si>
  <si>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</si>
  <si>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</si>
  <si>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</si>
  <si>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</si>
  <si>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</si>
  <si>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</si>
  <si>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</si>
  <si>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</si>
  <si>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</si>
  <si>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</si>
  <si>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</si>
  <si>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</si>
  <si>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</si>
  <si>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</si>
  <si>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</si>
  <si>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</si>
  <si>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</si>
  <si>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</si>
  <si>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</si>
  <si>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</si>
  <si>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</si>
  <si>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</si>
  <si>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</si>
  <si>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</si>
  <si>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</si>
  <si>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</si>
  <si>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</si>
  <si>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</si>
  <si>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</si>
  <si>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</si>
  <si>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</si>
  <si>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</si>
  <si>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</si>
  <si>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</si>
  <si>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</si>
  <si>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</si>
  <si>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</si>
  <si>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</si>
  <si>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</si>
  <si>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</si>
  <si>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</si>
  <si>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</si>
  <si>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</si>
  <si>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</si>
  <si>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</si>
  <si>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</si>
  <si>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</si>
  <si>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</si>
  <si>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</si>
  <si>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</si>
  <si>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</si>
  <si>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</si>
  <si>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</si>
  <si>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</si>
  <si>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</si>
  <si>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</si>
  <si>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</si>
  <si>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</si>
  <si>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</si>
  <si>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</si>
  <si>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</si>
  <si>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</si>
  <si>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</si>
  <si>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</si>
  <si>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</si>
  <si>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</si>
  <si>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</si>
  <si>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</si>
  <si>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</si>
  <si>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</si>
  <si>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</si>
  <si>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</si>
  <si>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</si>
  <si>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</si>
  <si>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</si>
  <si>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</si>
  <si>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</si>
  <si>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</si>
  <si>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</si>
  <si>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</si>
  <si>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</si>
  <si>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</si>
  <si>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</si>
  <si>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</si>
  <si>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</si>
  <si>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</si>
  <si>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</si>
  <si>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</si>
  <si>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</si>
  <si>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</si>
  <si>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</si>
  <si>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</si>
  <si>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</si>
  <si>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</si>
  <si>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</si>
  <si>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</si>
  <si>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</si>
  <si>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</si>
  <si>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</si>
  <si>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</si>
  <si>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</si>
  <si>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</si>
  <si>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</si>
  <si>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</si>
  <si>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</si>
  <si>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</si>
  <si>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</si>
  <si>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</si>
  <si>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</si>
  <si>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</si>
  <si>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</si>
  <si>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</si>
  <si>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</si>
  <si>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</si>
  <si>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</si>
  <si>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</si>
  <si>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</si>
  <si>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</si>
  <si>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</si>
  <si>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</si>
  <si>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</si>
  <si>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</si>
  <si>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</si>
  <si>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</si>
  <si>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</si>
  <si>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</si>
  <si>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</si>
  <si>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</si>
  <si>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</si>
  <si>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</si>
  <si>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</si>
  <si>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</si>
  <si>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</si>
  <si>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</si>
  <si>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</si>
  <si>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</si>
  <si>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</si>
  <si>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</si>
  <si>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</si>
  <si>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</si>
  <si>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</si>
  <si>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</si>
  <si>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</si>
  <si>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</si>
  <si>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</si>
  <si>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</si>
  <si>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</si>
  <si>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</si>
  <si>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</si>
  <si>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</si>
  <si>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</si>
  <si>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</si>
  <si>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</si>
  <si>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</si>
  <si>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</si>
  <si>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</si>
  <si>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</si>
  <si>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</si>
  <si>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</si>
  <si>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</si>
  <si>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</si>
  <si>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</si>
  <si>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</si>
  <si>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</si>
  <si>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</si>
  <si>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</si>
  <si>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</si>
  <si>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</si>
  <si>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</si>
  <si>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</si>
  <si>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</si>
  <si>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</si>
  <si>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</si>
  <si>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</si>
  <si>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</si>
  <si>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</si>
  <si>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</si>
  <si>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</si>
  <si>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</si>
  <si>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</si>
  <si>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</si>
  <si>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</si>
  <si>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</si>
  <si>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</si>
  <si>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</si>
  <si>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</si>
  <si>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</si>
  <si>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</si>
  <si>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</si>
  <si>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</si>
  <si>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</si>
  <si>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</si>
  <si>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</si>
  <si>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</si>
  <si>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</si>
  <si>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</si>
  <si>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</si>
  <si>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</si>
  <si>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</si>
  <si>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</si>
  <si>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</si>
  <si>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</si>
  <si>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</si>
  <si>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</si>
  <si>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</si>
  <si>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</si>
  <si>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</si>
  <si>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</si>
  <si>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</si>
  <si>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</si>
  <si>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</si>
  <si>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</si>
  <si>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</si>
  <si>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</si>
  <si>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</si>
  <si>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</si>
  <si>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</si>
  <si>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</si>
  <si>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</si>
  <si>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</si>
  <si>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</si>
  <si>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</si>
  <si>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</si>
  <si>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</si>
  <si>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</si>
  <si>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</si>
  <si>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</si>
  <si>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</si>
  <si>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</si>
  <si>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</si>
  <si>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</si>
  <si>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</si>
  <si>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</si>
  <si>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</si>
  <si>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</si>
  <si>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</si>
  <si>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</si>
  <si>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</si>
  <si>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</si>
  <si>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</si>
  <si>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</si>
  <si>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</si>
  <si>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</si>
  <si>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</si>
  <si>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</si>
  <si>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</si>
  <si>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</si>
  <si>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</si>
  <si>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</si>
  <si>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</si>
  <si>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</si>
  <si>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</si>
  <si>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</si>
  <si>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</si>
  <si>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</si>
  <si>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</si>
  <si>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</si>
  <si>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</si>
  <si>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</si>
  <si>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</si>
  <si>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</si>
  <si>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</si>
  <si>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</si>
  <si>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</si>
  <si>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</si>
  <si>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</si>
  <si>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</si>
  <si>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</si>
  <si>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</si>
  <si>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</si>
  <si>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</si>
  <si>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</si>
  <si>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</si>
  <si>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</si>
  <si>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</si>
  <si>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</si>
  <si>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</si>
  <si>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</si>
  <si>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</si>
  <si>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</si>
  <si>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</si>
  <si>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</si>
  <si>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</si>
  <si>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</si>
  <si>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</si>
  <si>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</si>
  <si>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</si>
  <si>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</si>
  <si>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</si>
  <si>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</si>
  <si>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</si>
  <si>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</si>
  <si>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</si>
  <si>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</si>
  <si>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</si>
  <si>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</si>
  <si>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</si>
  <si>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</si>
  <si>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</si>
  <si>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</si>
  <si>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</si>
  <si>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</si>
  <si>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</si>
  <si>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</si>
  <si>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</si>
  <si>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</si>
  <si>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</si>
  <si>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</si>
  <si>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</si>
  <si>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</si>
  <si>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</si>
  <si>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</si>
  <si>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</si>
  <si>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</si>
  <si>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</si>
  <si>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</si>
  <si>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</si>
  <si>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</si>
  <si>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</si>
  <si>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</si>
  <si>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</si>
  <si>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</si>
  <si>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</si>
  <si>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</si>
  <si>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</si>
  <si>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</si>
  <si>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</si>
  <si>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</si>
  <si>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</si>
  <si>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</si>
  <si>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</si>
  <si>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</si>
  <si>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</si>
  <si>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</si>
  <si>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</si>
  <si>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</si>
  <si>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</si>
  <si>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</si>
  <si>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</si>
  <si>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</si>
  <si>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</si>
  <si>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</si>
  <si>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</si>
  <si>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</si>
  <si>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</si>
  <si>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</si>
  <si>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</si>
  <si>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</si>
  <si>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</si>
  <si>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</si>
  <si>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</si>
  <si>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</si>
  <si>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</si>
  <si>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</si>
  <si>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</si>
  <si>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</si>
  <si>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</si>
  <si>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</si>
  <si>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</si>
  <si>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</si>
  <si>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</si>
  <si>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</si>
  <si>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</si>
  <si>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</si>
  <si>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</si>
  <si>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</si>
  <si>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</si>
  <si>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</si>
  <si>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</si>
  <si>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</si>
  <si>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</si>
  <si>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</si>
  <si>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</si>
  <si>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</si>
  <si>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</si>
  <si>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</si>
  <si>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</si>
  <si>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</si>
  <si>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</si>
  <si>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</si>
  <si>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</si>
  <si>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</si>
  <si>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</si>
  <si>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</si>
  <si>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</si>
  <si>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</si>
  <si>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</si>
  <si>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</si>
  <si>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</si>
  <si>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</si>
  <si>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</si>
  <si>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</si>
  <si>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</si>
  <si>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</si>
  <si>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</si>
  <si>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</si>
  <si>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</si>
  <si>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</si>
  <si>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</si>
  <si>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</si>
  <si>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</si>
  <si>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</si>
  <si>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</si>
  <si>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</si>
  <si>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</si>
  <si>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</si>
  <si>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</si>
  <si>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</si>
  <si>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</si>
  <si>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</si>
  <si>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</si>
  <si>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</si>
  <si>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</si>
  <si>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</si>
  <si>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</si>
  <si>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</si>
  <si>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</si>
  <si>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</si>
  <si>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</si>
  <si>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</si>
  <si>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</si>
  <si>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</si>
  <si>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</si>
  <si>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</si>
  <si>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</si>
  <si>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</si>
  <si>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</si>
  <si>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</si>
  <si>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</si>
  <si>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</si>
  <si>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</si>
  <si>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</si>
  <si>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</si>
  <si>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</si>
  <si>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</si>
  <si>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</si>
  <si>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</si>
  <si>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</si>
  <si>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</si>
  <si>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</si>
  <si>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</si>
  <si>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</si>
  <si>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</si>
  <si>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</si>
  <si>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</si>
  <si>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</si>
  <si>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</si>
  <si>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</si>
  <si>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</si>
  <si>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</si>
  <si>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</si>
  <si>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</si>
  <si>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</si>
  <si>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</si>
  <si>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</si>
  <si>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</si>
  <si>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</si>
  <si>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</si>
  <si>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</si>
  <si>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</si>
  <si>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</si>
  <si>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</si>
  <si>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</si>
  <si>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</si>
  <si>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</si>
  <si>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</si>
  <si>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</si>
  <si>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</si>
  <si>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</si>
  <si>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</si>
  <si>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</si>
  <si>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</si>
  <si>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</si>
  <si>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</si>
  <si>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</si>
  <si>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</si>
  <si>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</si>
  <si>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</si>
  <si>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</si>
  <si>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</si>
  <si>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</si>
  <si>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</si>
  <si>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</si>
  <si>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</si>
  <si>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</si>
  <si>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</si>
  <si>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</si>
  <si>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</si>
  <si>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</si>
  <si>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</si>
  <si>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</si>
  <si>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</si>
  <si>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</si>
  <si>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</si>
  <si>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</si>
  <si>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</si>
  <si>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</si>
  <si>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</si>
  <si>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</si>
  <si>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</si>
  <si>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</si>
  <si>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</si>
  <si>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</si>
  <si>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</si>
  <si>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</si>
  <si>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</si>
  <si>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</si>
  <si>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</si>
  <si>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</si>
  <si>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</si>
  <si>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</si>
  <si>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</si>
  <si>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</si>
  <si>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</si>
  <si>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</si>
  <si>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</si>
  <si>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</si>
  <si>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</si>
  <si>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</si>
  <si>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</si>
  <si>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</si>
  <si>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</si>
  <si>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</si>
  <si>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</si>
  <si>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</si>
  <si>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</si>
  <si>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</si>
  <si>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</si>
  <si>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</si>
  <si>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</si>
  <si>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</si>
  <si>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</si>
  <si>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</si>
  <si>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</si>
  <si>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</si>
  <si>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</si>
  <si>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</si>
  <si>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</si>
  <si>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</si>
  <si>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</si>
  <si>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</si>
  <si>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</si>
  <si>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</si>
  <si>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</si>
  <si>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</si>
  <si>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</si>
  <si>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</si>
  <si>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</si>
  <si>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</si>
  <si>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</si>
  <si>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</si>
  <si>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</si>
  <si>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</si>
  <si>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</si>
  <si>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</si>
  <si>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</si>
  <si>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</si>
  <si>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</si>
  <si>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</si>
  <si>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</si>
  <si>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</si>
  <si>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</si>
  <si>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</si>
  <si>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</si>
  <si>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</si>
  <si>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</si>
  <si>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</si>
  <si>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</si>
  <si>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</si>
  <si>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</si>
  <si>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</si>
  <si>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</si>
  <si>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</si>
  <si>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</si>
  <si>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</si>
  <si>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</si>
  <si>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</si>
  <si>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</si>
  <si>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</si>
  <si>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</si>
  <si>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</si>
  <si>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</si>
  <si>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</si>
  <si>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</si>
  <si>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</si>
  <si>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</si>
  <si>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</si>
  <si>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</si>
  <si>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</si>
  <si>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</si>
  <si>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</si>
  <si>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</si>
  <si>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</si>
  <si>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</si>
  <si>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</si>
  <si>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</si>
  <si>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</si>
  <si>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</si>
  <si>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</si>
  <si>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</si>
  <si>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</si>
  <si>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</si>
  <si>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</si>
  <si>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</si>
  <si>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</si>
  <si>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</si>
  <si>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</si>
  <si>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</si>
  <si>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</si>
  <si>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</si>
  <si>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</si>
  <si>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</si>
  <si>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</si>
  <si>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</si>
  <si>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</si>
  <si>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</si>
  <si>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</si>
  <si>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</si>
  <si>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</si>
  <si>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</si>
  <si>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</si>
  <si>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</si>
  <si>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</si>
  <si>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</si>
  <si>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</si>
  <si>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</si>
  <si>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</si>
  <si>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</si>
  <si>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</si>
  <si>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</si>
  <si>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</si>
  <si>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</si>
  <si>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</si>
  <si>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</si>
  <si>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</si>
  <si>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</si>
  <si>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</si>
  <si>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</si>
  <si>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</si>
  <si>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</si>
  <si>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</si>
  <si>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</si>
  <si>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</si>
  <si>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</si>
  <si>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</si>
  <si>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</si>
  <si>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</si>
  <si>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</si>
  <si>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</si>
  <si>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</si>
  <si>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</si>
  <si>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</si>
  <si>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</si>
  <si>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</si>
  <si>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</si>
  <si>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</si>
  <si>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</si>
  <si>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</si>
  <si>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</si>
  <si>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</si>
  <si>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</si>
  <si>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</si>
  <si>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</si>
  <si>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</si>
  <si>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</si>
  <si>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</si>
  <si>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</si>
  <si>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</si>
  <si>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</si>
  <si>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</si>
  <si>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</si>
  <si>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</si>
  <si>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</si>
  <si>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</si>
  <si>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</si>
  <si>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</si>
  <si>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</si>
  <si>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</si>
  <si>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</si>
  <si>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</si>
  <si>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</si>
  <si>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</si>
  <si>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</si>
  <si>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</si>
  <si>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</si>
  <si>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</si>
  <si>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</si>
  <si>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</si>
  <si>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</si>
  <si>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</si>
  <si>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</si>
  <si>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</si>
  <si>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</si>
  <si>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</si>
  <si>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</si>
  <si>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</si>
  <si>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</si>
  <si>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</si>
  <si>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</si>
  <si>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</si>
  <si>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</si>
  <si>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</si>
  <si>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</si>
  <si>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</si>
  <si>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</si>
  <si>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</si>
  <si>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</si>
  <si>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</si>
  <si>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</si>
  <si>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</si>
  <si>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</si>
  <si>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</si>
  <si>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</si>
  <si>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</si>
  <si>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</si>
  <si>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</si>
  <si>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</si>
  <si>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</si>
  <si>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</si>
  <si>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</si>
  <si>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</si>
  <si>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</si>
  <si>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</si>
  <si>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</si>
  <si>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</si>
  <si>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</si>
  <si>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</si>
  <si>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</si>
  <si>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</si>
  <si>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</si>
  <si>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</si>
  <si>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</si>
  <si>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</si>
  <si>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</si>
  <si>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</si>
  <si>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</si>
  <si>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</si>
  <si>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</si>
  <si>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</si>
  <si>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</si>
  <si>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</si>
  <si>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</si>
  <si>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</si>
  <si>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</si>
  <si>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</si>
  <si>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</si>
  <si>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</si>
  <si>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</si>
  <si>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</si>
  <si>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</si>
  <si>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</si>
  <si>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</si>
  <si>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</si>
  <si>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</si>
  <si>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</si>
  <si>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</si>
  <si>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</si>
  <si>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</si>
  <si>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</si>
  <si>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</si>
  <si>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</si>
  <si>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</si>
  <si>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</si>
  <si>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</si>
  <si>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</si>
  <si>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</si>
  <si>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</si>
  <si>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</si>
  <si>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</si>
  <si>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</si>
  <si>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</si>
  <si>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</si>
  <si>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</si>
  <si>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</si>
  <si>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</si>
  <si>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</si>
  <si>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</si>
  <si>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</si>
  <si>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</si>
  <si>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</si>
  <si>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</si>
  <si>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</si>
  <si>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</si>
  <si>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</si>
  <si>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</si>
  <si>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</si>
  <si>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</si>
  <si>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</si>
  <si>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</si>
  <si>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</si>
  <si>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</si>
  <si>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</si>
  <si>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</si>
  <si>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</si>
  <si>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</si>
  <si>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</si>
  <si>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</si>
  <si>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</si>
  <si>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</si>
  <si>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</si>
  <si>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</si>
  <si>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</si>
  <si>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</si>
  <si>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</si>
  <si>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</si>
  <si>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</si>
  <si>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</si>
  <si>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</si>
  <si>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</si>
  <si>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</si>
  <si>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</si>
  <si>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</si>
  <si>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</si>
  <si>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</si>
  <si>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</si>
  <si>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</si>
  <si>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</si>
  <si>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</si>
  <si>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</si>
  <si>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</si>
  <si>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</si>
  <si>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</si>
  <si>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</si>
  <si>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</si>
  <si>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</si>
  <si>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</si>
  <si>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</si>
  <si>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</si>
  <si>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</si>
  <si>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</si>
  <si>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</si>
  <si>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</si>
  <si>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</si>
  <si>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</si>
  <si>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</si>
  <si>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</si>
  <si>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</si>
  <si>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</si>
  <si>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</si>
  <si>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</si>
  <si>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</si>
  <si>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</si>
  <si>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</si>
  <si>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</si>
  <si>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</si>
  <si>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</si>
  <si>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</si>
  <si>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</si>
  <si>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</si>
  <si>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</si>
  <si>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</si>
  <si>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</si>
  <si>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</si>
  <si>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</si>
  <si>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</si>
  <si>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</si>
  <si>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</si>
  <si>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</si>
  <si>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</si>
  <si>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</si>
  <si>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</si>
  <si>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</si>
  <si>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</si>
  <si>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</si>
  <si>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</si>
  <si>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</si>
  <si>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</si>
  <si>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</si>
  <si>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</si>
  <si>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</si>
  <si>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</si>
  <si>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</si>
  <si>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</si>
  <si>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</si>
  <si>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</si>
  <si>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</si>
  <si>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</si>
  <si>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</si>
  <si>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</si>
  <si>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</si>
  <si>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</si>
  <si>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</si>
  <si>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</si>
  <si>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</si>
  <si>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</si>
  <si>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</si>
  <si>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</si>
  <si>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</si>
  <si>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</si>
  <si>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</si>
  <si>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</si>
  <si>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</si>
  <si>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</si>
  <si>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</si>
  <si>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</si>
  <si>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</si>
  <si>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</si>
  <si>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</si>
  <si>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</si>
  <si>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</si>
  <si>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</si>
  <si>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</si>
  <si>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</si>
  <si>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</si>
  <si>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</si>
  <si>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</si>
  <si>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</si>
  <si>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</si>
  <si>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</si>
  <si>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</si>
  <si>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</si>
  <si>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</si>
  <si>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</si>
  <si>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</si>
  <si>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</si>
  <si>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</si>
  <si>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</si>
  <si>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</si>
  <si>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</si>
  <si>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</si>
  <si>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</si>
  <si>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</si>
  <si>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</si>
  <si>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</si>
  <si>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</si>
  <si>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</si>
  <si>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</si>
  <si>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</si>
  <si>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</si>
  <si>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</si>
  <si>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</si>
  <si>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</si>
  <si>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</si>
  <si>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</si>
  <si>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</si>
  <si>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</si>
  <si>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</si>
  <si>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</si>
  <si>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</si>
  <si>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</si>
  <si>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</si>
  <si>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</si>
  <si>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</si>
  <si>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</si>
  <si>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</si>
  <si>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</si>
  <si>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</si>
  <si>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</si>
  <si>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</si>
  <si>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</si>
  <si>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</si>
  <si>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</si>
  <si>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</si>
  <si>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</si>
  <si>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</si>
  <si>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</si>
  <si>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</si>
  <si>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</si>
  <si>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</si>
  <si>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</si>
  <si>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</si>
  <si>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</si>
  <si>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</si>
  <si>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</si>
  <si>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</si>
  <si>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</si>
  <si>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</si>
  <si>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</si>
  <si>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</si>
  <si>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</si>
  <si>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</si>
  <si>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</si>
  <si>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</si>
  <si>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</si>
  <si>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</si>
  <si>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</si>
  <si>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</si>
  <si>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</si>
  <si>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</si>
  <si>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</si>
  <si>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</si>
  <si>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</si>
  <si>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</si>
  <si>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</si>
  <si>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</si>
  <si>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</si>
  <si>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</si>
  <si>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</si>
  <si>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</si>
  <si>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</si>
  <si>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</si>
  <si>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</si>
  <si>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</si>
  <si>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</si>
  <si>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</si>
  <si>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</si>
  <si>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</si>
  <si>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</si>
  <si>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</si>
  <si>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</si>
  <si>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</si>
  <si>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</si>
  <si>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</si>
  <si>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</si>
  <si>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</si>
  <si>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</si>
  <si>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</si>
  <si>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</si>
  <si>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</si>
  <si>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</si>
  <si>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</si>
  <si>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</si>
  <si>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</si>
  <si>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</si>
  <si>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</si>
  <si>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</si>
  <si>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</si>
  <si>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</si>
  <si>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</si>
  <si>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</si>
  <si>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</si>
  <si>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</si>
  <si>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</si>
  <si>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</si>
  <si>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</si>
  <si>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</si>
  <si>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</si>
  <si>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</si>
  <si>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</si>
  <si>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</si>
  <si>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</si>
  <si>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</si>
  <si>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</si>
  <si>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</si>
  <si>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</si>
  <si>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</si>
  <si>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</si>
  <si>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</si>
  <si>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</si>
  <si>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</si>
  <si>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</si>
  <si>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</si>
  <si>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</si>
  <si>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</si>
  <si>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</si>
  <si>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</si>
  <si>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</si>
  <si>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</si>
  <si>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</si>
  <si>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</si>
  <si>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</si>
  <si>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</si>
  <si>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</si>
  <si>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</si>
  <si>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</si>
  <si>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</si>
  <si>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</si>
  <si>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</si>
  <si>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</si>
  <si>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</si>
  <si>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</si>
  <si>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</si>
  <si>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</si>
  <si>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</si>
  <si>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</si>
  <si>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</si>
  <si>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</si>
  <si>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</si>
  <si>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</si>
  <si>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</si>
  <si>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</si>
  <si>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</si>
  <si>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</si>
  <si>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</si>
  <si>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</si>
  <si>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</si>
  <si>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</si>
  <si>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</si>
  <si>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</si>
  <si>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</si>
  <si>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</si>
  <si>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</si>
  <si>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</si>
  <si>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</si>
  <si>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</si>
  <si>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</si>
  <si>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</si>
  <si>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</si>
  <si>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</si>
  <si>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</si>
  <si>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</si>
  <si>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</si>
  <si>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</si>
  <si>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</si>
  <si>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</si>
  <si>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</si>
  <si>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</si>
  <si>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</si>
  <si>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</si>
  <si>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</si>
  <si>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</si>
  <si>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</si>
  <si>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</si>
  <si>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</si>
  <si>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</si>
  <si>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</si>
  <si>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</si>
  <si>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</si>
  <si>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</si>
  <si>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</si>
  <si>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</si>
  <si>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</si>
  <si>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</si>
  <si>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</si>
  <si>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</si>
  <si>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</si>
  <si>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</si>
  <si>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</si>
  <si>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</si>
  <si>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</si>
  <si>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</si>
  <si>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</si>
  <si>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</si>
  <si>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</si>
  <si>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</si>
  <si>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</si>
  <si>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</si>
  <si>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</si>
  <si>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</si>
  <si>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</si>
  <si>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</si>
  <si>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</si>
  <si>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</si>
  <si>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</si>
  <si>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</si>
  <si>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</si>
  <si>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</si>
  <si>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</si>
  <si>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</si>
  <si>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</si>
  <si>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</si>
  <si>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</si>
  <si>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</si>
  <si>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</si>
  <si>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</si>
  <si>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</si>
  <si>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</si>
  <si>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</si>
  <si>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</si>
  <si>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</si>
  <si>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</si>
  <si>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</si>
  <si>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</si>
  <si>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</si>
  <si>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</si>
  <si>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</si>
  <si>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</si>
  <si>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</si>
  <si>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</si>
  <si>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</si>
  <si>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</si>
  <si>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</si>
  <si>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</si>
  <si>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</si>
  <si>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</si>
  <si>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</si>
  <si>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</si>
  <si>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</si>
  <si>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</si>
  <si>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</si>
  <si>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</si>
  <si>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</si>
  <si>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</si>
  <si>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</si>
  <si>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</si>
  <si>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</si>
  <si>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</si>
  <si>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</si>
  <si>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</si>
  <si>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</si>
  <si>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</si>
  <si>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</si>
  <si>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</si>
  <si>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</si>
  <si>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</si>
  <si>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</si>
  <si>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</si>
  <si>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</si>
  <si>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</si>
  <si>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</si>
  <si>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</si>
  <si>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</si>
  <si>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</si>
  <si>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</si>
  <si>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</si>
  <si>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</si>
  <si>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</si>
  <si>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</si>
  <si>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</si>
  <si>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</si>
  <si>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</si>
  <si>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</si>
  <si>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</si>
  <si>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</si>
  <si>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</si>
  <si>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</si>
  <si>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</si>
  <si>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</si>
  <si>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</si>
  <si>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</si>
  <si>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</si>
  <si>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</si>
  <si>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</si>
  <si>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</si>
  <si>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</si>
  <si>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</si>
  <si>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</si>
  <si>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</si>
  <si>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</si>
  <si>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</si>
  <si>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</si>
  <si>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</si>
  <si>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</si>
  <si>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</si>
  <si>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</si>
  <si>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</si>
  <si>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</si>
  <si>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</si>
  <si>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</si>
  <si>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</si>
  <si>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</si>
  <si>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</si>
  <si>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</si>
  <si>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</si>
  <si>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</si>
  <si>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</si>
  <si>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</si>
  <si>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</si>
  <si>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</si>
  <si>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</si>
  <si>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</si>
  <si>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</si>
  <si>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</si>
  <si>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</si>
  <si>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</si>
  <si>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</si>
  <si>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</si>
  <si>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</si>
  <si>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</si>
  <si>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</si>
  <si>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</si>
  <si>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</si>
  <si>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</si>
  <si>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</si>
  <si>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</si>
  <si>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</si>
  <si>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</si>
  <si>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</si>
  <si>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</si>
  <si>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</si>
  <si>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</si>
  <si>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</si>
  <si>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</si>
  <si>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</si>
  <si>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</si>
  <si>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</si>
  <si>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</si>
  <si>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</si>
  <si>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</si>
  <si>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</si>
  <si>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</si>
  <si>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</si>
  <si>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</si>
  <si>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</si>
  <si>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</si>
  <si>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</si>
  <si>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</si>
  <si>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</si>
  <si>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</si>
  <si>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</si>
  <si>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</si>
  <si>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</si>
  <si>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</si>
  <si>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</si>
  <si>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</si>
  <si>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</si>
  <si>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</si>
  <si>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</si>
  <si>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</si>
  <si>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</si>
  <si>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</si>
  <si>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</si>
  <si>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</si>
  <si>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</si>
  <si>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</si>
  <si>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</si>
  <si>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</si>
  <si>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</si>
  <si>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</si>
  <si>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</si>
  <si>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</si>
  <si>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</si>
  <si>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</si>
  <si>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</si>
  <si>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</si>
  <si>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</si>
  <si>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</si>
  <si>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</si>
  <si>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</si>
  <si>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</si>
  <si>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</si>
  <si>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</si>
  <si>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</si>
  <si>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</si>
  <si>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</si>
  <si>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</si>
  <si>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</si>
  <si>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</si>
  <si>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</si>
  <si>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</si>
  <si>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</si>
  <si>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</si>
  <si>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</si>
  <si>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</si>
  <si>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</si>
  <si>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</si>
  <si>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</si>
  <si>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</si>
  <si>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</si>
  <si>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</si>
  <si>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</si>
  <si>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</si>
  <si>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</si>
  <si>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</si>
  <si>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</si>
  <si>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</si>
  <si>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</si>
  <si>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</si>
  <si>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</si>
  <si>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</si>
  <si>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</si>
  <si>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</si>
  <si>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</si>
  <si>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</si>
  <si>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</si>
  <si>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</si>
  <si>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</si>
  <si>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</si>
  <si>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</si>
  <si>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</si>
  <si>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</si>
  <si>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</si>
  <si>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</si>
  <si>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</si>
  <si>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</si>
  <si>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</si>
  <si>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</si>
  <si>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</si>
  <si>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</si>
  <si>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</si>
  <si>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</si>
  <si>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</si>
  <si>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</si>
  <si>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</si>
  <si>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</si>
  <si>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</si>
  <si>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</si>
  <si>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</si>
  <si>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</si>
  <si>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</si>
  <si>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</si>
  <si>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</si>
  <si>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</si>
  <si>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</si>
  <si>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</si>
  <si>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</si>
  <si>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</si>
  <si>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</si>
  <si>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</si>
  <si>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</si>
  <si>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</si>
  <si>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</si>
  <si>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</si>
  <si>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</si>
  <si>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</si>
  <si>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</si>
  <si>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</si>
  <si>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</si>
  <si>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</si>
  <si>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</si>
  <si>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</si>
  <si>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</si>
  <si>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</si>
  <si>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</si>
  <si>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</si>
  <si>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</si>
  <si>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</si>
  <si>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</si>
  <si>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</si>
  <si>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</si>
  <si>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</si>
  <si>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</si>
  <si>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</si>
  <si>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</si>
  <si>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</si>
  <si>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</si>
  <si>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</si>
  <si>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</si>
  <si>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</si>
  <si>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</si>
  <si>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</si>
  <si>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</si>
  <si>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</si>
  <si>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</si>
  <si>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</si>
  <si>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</si>
  <si>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</si>
  <si>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</si>
  <si>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</si>
  <si>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</si>
  <si>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</si>
  <si>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</si>
  <si>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</si>
  <si>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</si>
  <si>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</si>
  <si>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</si>
  <si>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</si>
  <si>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</si>
  <si>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</si>
  <si>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</si>
  <si>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</si>
  <si>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</si>
  <si>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</si>
  <si>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</si>
  <si>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</si>
  <si>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</si>
  <si>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</si>
  <si>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</si>
  <si>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</si>
  <si>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</si>
  <si>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</si>
  <si>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</si>
  <si>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</si>
  <si>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</si>
  <si>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</si>
  <si>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</si>
  <si>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</si>
  <si>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</si>
  <si>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</si>
  <si>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</si>
  <si>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</si>
  <si>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</si>
  <si>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</si>
  <si>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</si>
  <si>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</si>
  <si>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</si>
  <si>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</si>
  <si>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</si>
  <si>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</si>
  <si>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</si>
  <si>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</si>
  <si>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</si>
  <si>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</si>
  <si>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</si>
  <si>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</si>
  <si>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</si>
  <si>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</si>
  <si>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</si>
  <si>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</si>
  <si>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</si>
  <si>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</si>
  <si>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</si>
  <si>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</si>
  <si>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</si>
  <si>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</si>
  <si>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</si>
  <si>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</si>
  <si>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</si>
  <si>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</si>
  <si>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</si>
  <si>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</si>
  <si>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</si>
  <si>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</si>
  <si>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</si>
  <si>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</si>
  <si>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</si>
  <si>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</si>
  <si>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</si>
  <si>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</si>
  <si>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</si>
  <si>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</si>
  <si>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</si>
  <si>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</si>
  <si>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</si>
  <si>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</si>
  <si>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</si>
  <si>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</si>
  <si>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</si>
  <si>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</si>
  <si>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</si>
  <si>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</si>
  <si>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</si>
  <si>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</si>
  <si>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</si>
  <si>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</si>
  <si>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</si>
  <si>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</si>
  <si>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</si>
  <si>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</si>
  <si>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</si>
  <si>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</si>
  <si>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</si>
  <si>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</si>
  <si>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</si>
  <si>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</si>
  <si>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</si>
  <si>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</si>
  <si>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</si>
  <si>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</si>
  <si>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</si>
  <si>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</si>
  <si>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</si>
  <si>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</si>
  <si>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</si>
  <si>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</si>
  <si>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</si>
  <si>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</si>
  <si>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</si>
  <si>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</si>
  <si>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</si>
  <si>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</si>
  <si>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</si>
  <si>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</si>
  <si>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</si>
  <si>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</si>
  <si>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</si>
  <si>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</si>
  <si>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</si>
  <si>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</si>
  <si>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</si>
  <si>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</si>
  <si>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</si>
  <si>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</si>
  <si>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</si>
  <si>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</si>
  <si>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</si>
  <si>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</si>
  <si>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</si>
  <si>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</si>
  <si>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</si>
  <si>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</si>
  <si>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</si>
  <si>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</si>
  <si>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</si>
  <si>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</si>
  <si>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</si>
  <si>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</si>
  <si>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</si>
  <si>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</si>
  <si>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</si>
  <si>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</si>
  <si>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</si>
  <si>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</si>
  <si>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</si>
  <si>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</si>
  <si>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</si>
  <si>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</si>
  <si>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</si>
  <si>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</si>
  <si>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</si>
  <si>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</si>
  <si>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</si>
  <si>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</si>
  <si>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</si>
  <si>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</si>
  <si>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</si>
  <si>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</si>
  <si>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</si>
  <si>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</si>
  <si>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</si>
  <si>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</si>
  <si>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</si>
  <si>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</si>
  <si>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</si>
  <si>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</si>
  <si>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</si>
  <si>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</si>
  <si>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</si>
  <si>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</si>
  <si>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</si>
  <si>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</si>
  <si>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</si>
  <si>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</si>
  <si>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</si>
  <si>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</si>
  <si>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</si>
  <si>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</si>
  <si>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</si>
  <si>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</si>
  <si>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</si>
  <si>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</si>
  <si>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</si>
  <si>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</si>
  <si>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</si>
  <si>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</si>
  <si>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</si>
  <si>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</si>
  <si>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</si>
  <si>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</si>
  <si>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</si>
  <si>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</si>
  <si>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</si>
  <si>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</si>
  <si>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</si>
  <si>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</si>
  <si>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</si>
  <si>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</si>
  <si>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</si>
  <si>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</si>
  <si>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</si>
  <si>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</si>
  <si>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</si>
  <si>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</si>
  <si>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</si>
  <si>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</si>
  <si>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</si>
  <si>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</si>
  <si>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</si>
  <si>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</si>
  <si>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</si>
  <si>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</si>
  <si>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</si>
  <si>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</si>
  <si>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</si>
  <si>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</si>
  <si>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</si>
  <si>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</si>
  <si>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</si>
  <si>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</si>
  <si>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</si>
  <si>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</si>
  <si>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</si>
  <si>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</si>
  <si>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</si>
  <si>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</si>
  <si>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</si>
  <si>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</si>
  <si>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</si>
  <si>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</si>
  <si>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Test du samedi matin</t>
  </si>
  <si>
    <t>Test avec Luc</t>
  </si>
  <si>
    <t>Test sur le format de date</t>
  </si>
  <si>
    <t>Test, encore</t>
  </si>
  <si>
    <t>Test pour le NUMLOCK</t>
  </si>
  <si>
    <t>modAppli:Write_Info_On_Main_Menu() - exiting</t>
  </si>
  <si>
    <t>APP_v4.D.1.xlsm</t>
  </si>
  <si>
    <t>31/12</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</si>
  <si>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</si>
  <si>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</si>
  <si>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</si>
  <si>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</si>
  <si>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</si>
  <si>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</si>
  <si>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</si>
  <si>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</si>
  <si>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</si>
  <si>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</si>
  <si>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</si>
  <si>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</si>
  <si>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</si>
  <si>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</si>
  <si>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</si>
  <si>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</si>
  <si>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</si>
  <si>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</si>
  <si>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</si>
  <si>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</si>
  <si>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</si>
  <si>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</si>
  <si>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</si>
  <si>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</si>
  <si>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</si>
  <si>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</si>
  <si>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</si>
  <si>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</si>
  <si>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</si>
  <si>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</si>
  <si>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</si>
  <si>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</si>
  <si>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</si>
  <si>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</si>
  <si>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</si>
  <si>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</si>
  <si>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</si>
  <si>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</si>
  <si>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</si>
  <si>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</si>
  <si>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</si>
  <si>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</si>
  <si>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</si>
  <si>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</si>
  <si>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</si>
  <si>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</si>
  <si>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</si>
  <si>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</si>
  <si>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</si>
  <si>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</si>
  <si>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</si>
  <si>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</si>
  <si>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</si>
  <si>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</si>
  <si>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</si>
  <si>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</si>
  <si>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</si>
  <si>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</si>
  <si>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</si>
  <si>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</si>
  <si>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</si>
  <si>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</si>
  <si>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</si>
  <si>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</si>
  <si>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</si>
  <si>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</si>
  <si>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</si>
  <si>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</si>
  <si>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</si>
  <si>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</si>
  <si>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</si>
  <si>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</si>
  <si>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</si>
  <si>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</si>
  <si>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</si>
  <si>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</si>
  <si>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</si>
  <si>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</si>
  <si>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</si>
  <si>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</si>
  <si>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</si>
  <si>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</si>
  <si>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</si>
  <si>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</si>
  <si>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</si>
  <si>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</si>
  <si>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</si>
  <si>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</si>
  <si>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</si>
  <si>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</si>
  <si>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</si>
  <si>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</si>
  <si>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</si>
  <si>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</si>
  <si>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</si>
  <si>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</si>
  <si>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</si>
  <si>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</si>
  <si>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</si>
  <si>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</si>
  <si>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</si>
  <si>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ATR Communication [Camil Paquet]</t>
  </si>
  <si>
    <t>Joanne Bourbeau</t>
  </si>
  <si>
    <t>1850 boul. Le Corbusier</t>
  </si>
  <si>
    <t>Bureau 209</t>
  </si>
  <si>
    <t>H7S 2K1</t>
  </si>
  <si>
    <t>Les entreprises Houle Excavation inc. [Simon Houle]</t>
  </si>
  <si>
    <t>Simon Houle</t>
  </si>
  <si>
    <t>Actionnaire</t>
  </si>
  <si>
    <t>1645 rue Dauphin</t>
  </si>
  <si>
    <t>H7G 1N2</t>
  </si>
  <si>
    <t>Martial Lavoie Inc</t>
  </si>
  <si>
    <t>Martial Lavoie</t>
  </si>
  <si>
    <t>3131 boul. Saint-Martin Ouest</t>
  </si>
  <si>
    <t>Bureau 340</t>
  </si>
  <si>
    <t>H7T 2Z5</t>
  </si>
  <si>
    <t>Nathalie Bourgeois CPA</t>
  </si>
  <si>
    <t>6040 rue Rodrigue</t>
  </si>
  <si>
    <t>J7M 2C1</t>
  </si>
  <si>
    <t>20 rue Émilien-Marcoux</t>
  </si>
  <si>
    <t>J7C 0B5</t>
  </si>
  <si>
    <t>Assurance Harvey Richard inc [Chantal Richard]</t>
  </si>
  <si>
    <t>4970 rue Victor-Marchand</t>
  </si>
  <si>
    <t>Caroline Gamache</t>
  </si>
  <si>
    <t>85 Rang de la Montagne</t>
  </si>
  <si>
    <t>Mont St-Grégoire</t>
  </si>
  <si>
    <t>J0J 1K0</t>
  </si>
  <si>
    <t>Gagnon, Tremblay inc. [Patrick Lafleur]</t>
  </si>
  <si>
    <t>2500 boul. Lapinière</t>
  </si>
  <si>
    <t>J4Z 3V1</t>
  </si>
  <si>
    <t>Notaire Groupe Conseils Milan Inc. [François Lebreux]</t>
  </si>
  <si>
    <t>7425 boul. Milan</t>
  </si>
  <si>
    <t>J4Y 1H4</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</si>
  <si>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</si>
  <si>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</si>
  <si>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</si>
  <si>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</si>
  <si>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</si>
  <si>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</si>
  <si>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</si>
  <si>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</si>
  <si>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</si>
  <si>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</si>
  <si>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</si>
  <si>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</si>
  <si>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</si>
  <si>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</si>
  <si>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</si>
  <si>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</si>
  <si>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</si>
  <si>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</si>
  <si>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</si>
  <si>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</si>
  <si>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</si>
  <si>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</si>
  <si>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</si>
  <si>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</si>
  <si>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</si>
  <si>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</si>
  <si>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</si>
  <si>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</si>
  <si>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</si>
  <si>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</si>
  <si>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</si>
  <si>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</si>
  <si>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</si>
  <si>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</si>
  <si>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Feuille</t>
  </si>
  <si>
    <t>Message</t>
  </si>
  <si>
    <t>Plan Comptable</t>
  </si>
  <si>
    <t>Il y a 60 comptes et 4 colonnes dans cette table</t>
  </si>
  <si>
    <t>Analyse de 'dnr_PlanComptable_All'</t>
  </si>
  <si>
    <t>Un total de 60 comptes ont été analysés!</t>
  </si>
  <si>
    <t xml:space="preserve">     Aucun doublon de description</t>
  </si>
  <si>
    <t xml:space="preserve">     Aucun doublon de code de G/L</t>
  </si>
  <si>
    <t xml:space="preserve">     Aucun type de G/L invalide</t>
  </si>
  <si>
    <t>La feuille a été importée du fichier BD_MASTER.xlsx</t>
  </si>
  <si>
    <t>Analyse de 'BD_Clients' ou 'wshBD_Clients'</t>
  </si>
  <si>
    <t xml:space="preserve">     Aucun doublon de nom</t>
  </si>
  <si>
    <t xml:space="preserve">     Aucun doublon de code</t>
  </si>
  <si>
    <t>Fournisseurs</t>
  </si>
  <si>
    <t>Il y a 62 lignes et 12 colonnes dans cette table</t>
  </si>
  <si>
    <t>Analyse de 'BD_Fournisseurs' ou 'wshBD_Fournisseurs'</t>
  </si>
  <si>
    <t>Un total de 62 fournisseurs ont été analysés!</t>
  </si>
  <si>
    <t>FAC_Détails a été importée du fichier BD_MASTER.xlsx</t>
  </si>
  <si>
    <t>**** Cette feuille est vide !!!</t>
  </si>
  <si>
    <t>FAC_Entête a été importée du fichier BD_MASTER.xlsx</t>
  </si>
  <si>
    <t>FAC_Projets_Détails</t>
  </si>
  <si>
    <t>FAC_Projets_Détails a été importée du fichier BD_MASTER.xlsx</t>
  </si>
  <si>
    <t>FAC_Projets_Entête</t>
  </si>
  <si>
    <t>FAC_Projets_Entête a été importée du fichier BD_MASTER.xlsx</t>
  </si>
  <si>
    <t>GL_Trans a été importée du fichier BD_MASTER.xlsx</t>
  </si>
  <si>
    <t>Il y a 19 lignes et 10 colonnes dans cette table</t>
  </si>
  <si>
    <t>Analyse de 'GL_Trans' ou 'wshGL_Trans'</t>
  </si>
  <si>
    <t>Un total de 18 lignes de transactions ont été analysées</t>
  </si>
  <si>
    <t xml:space="preserve">     Un total de 1 écritures ont été analysées</t>
  </si>
  <si>
    <t xml:space="preserve">     Chacune des écritures balancent au niveau de l'écriture</t>
  </si>
  <si>
    <t>Les totaux des transactions sont:</t>
  </si>
  <si>
    <t xml:space="preserve">     Dt = 831 189,72 $</t>
  </si>
  <si>
    <t xml:space="preserve">     Ct = 831 189,72 $</t>
  </si>
  <si>
    <t>TEC_TdB_Data</t>
  </si>
  <si>
    <t>Analyse de 'TEC_TDB_Data' ou 'wshTEC_TdB_Data'</t>
  </si>
  <si>
    <t xml:space="preserve">     Aucun doublon de TEC_ID</t>
  </si>
  <si>
    <t xml:space="preserve">     Aucune date INVALIDE</t>
  </si>
  <si>
    <t xml:space="preserve">     La date MINIMALE est '15/09/2023'</t>
  </si>
  <si>
    <t xml:space="preserve">     Aucune heures INVALIDE</t>
  </si>
  <si>
    <t xml:space="preserve">     Aucune valeur 'estFacturable' n'est INVALIDE</t>
  </si>
  <si>
    <t xml:space="preserve">     Aucune valeur 'estFacturee' n'est INVALIDE</t>
  </si>
  <si>
    <t xml:space="preserve">     Aucune valeur 'estDetruit' n'est INVALIDE</t>
  </si>
  <si>
    <t>La somme des heures donne ce résultat:</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</si>
  <si>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</si>
  <si>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</si>
  <si>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</si>
  <si>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</si>
  <si>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</si>
  <si>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</si>
  <si>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</si>
  <si>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</si>
  <si>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</si>
  <si>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</si>
  <si>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</si>
  <si>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</si>
  <si>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</si>
  <si>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</si>
  <si>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</si>
  <si>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</si>
  <si>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</si>
  <si>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</si>
  <si>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</si>
  <si>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</si>
  <si>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</si>
  <si>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</si>
  <si>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</si>
  <si>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</si>
  <si>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</si>
  <si>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</si>
  <si>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</si>
  <si>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</si>
  <si>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</si>
  <si>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</si>
  <si>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</si>
  <si>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</si>
  <si>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</si>
  <si>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</si>
  <si>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</si>
  <si>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</si>
  <si>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</si>
  <si>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</si>
  <si>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</si>
  <si>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</si>
  <si>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</si>
  <si>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</si>
  <si>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</si>
  <si>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</si>
  <si>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</si>
  <si>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TEC_Local a été importée du fichier BD_MASTER.xlsx</t>
  </si>
  <si>
    <t xml:space="preserve">     Heures détruites       :       7,55</t>
  </si>
  <si>
    <t xml:space="preserve">     Heures non_facturables :      13,75</t>
  </si>
  <si>
    <t>APP_v4.D (version 1).xlsb</t>
  </si>
  <si>
    <t>Analyse de 'TEC_Local' ou 'wshTEC_Local'</t>
  </si>
  <si>
    <t xml:space="preserve">     Aucune date dans le futur</t>
  </si>
  <si>
    <t>H/Saisies</t>
  </si>
  <si>
    <t>H/Détruites</t>
  </si>
  <si>
    <t>H/Fact</t>
  </si>
  <si>
    <t>H/NFact</t>
  </si>
  <si>
    <t>H/Facturées</t>
  </si>
  <si>
    <t>H/TEC</t>
  </si>
  <si>
    <t xml:space="preserve">     Heures Facturées       :       0,00</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</si>
  <si>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</si>
  <si>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</si>
  <si>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</si>
  <si>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</si>
  <si>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</si>
  <si>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</si>
  <si>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</si>
  <si>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</si>
  <si>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</si>
  <si>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</si>
  <si>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</si>
  <si>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</si>
  <si>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modTEC:TEC_Modifie_Ligne() - exiting</t>
  </si>
  <si>
    <t>APP_v4.D.3.xlsm</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</si>
  <si>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</si>
  <si>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</si>
  <si>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</si>
  <si>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</si>
  <si>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</si>
  <si>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</si>
  <si>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</si>
  <si>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</si>
  <si>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</si>
  <si>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</si>
  <si>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</si>
  <si>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</si>
  <si>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</si>
  <si>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</si>
  <si>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</si>
  <si>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</si>
  <si>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</si>
  <si>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</si>
  <si>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</si>
  <si>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</si>
  <si>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</si>
  <si>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</si>
  <si>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</si>
  <si>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</si>
  <si>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</si>
  <si>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</si>
  <si>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Jacques Bourbonnet</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</si>
  <si>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</si>
  <si>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</si>
  <si>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</si>
  <si>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</si>
  <si>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</si>
  <si>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</si>
  <si>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</si>
  <si>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</si>
  <si>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</si>
  <si>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</si>
  <si>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</si>
  <si>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</si>
  <si>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</si>
  <si>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</si>
  <si>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</si>
  <si>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</si>
  <si>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</si>
  <si>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</si>
  <si>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</si>
  <si>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</si>
  <si>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</si>
  <si>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</si>
  <si>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</si>
  <si>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</si>
  <si>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</si>
  <si>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</si>
  <si>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</si>
  <si>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</si>
  <si>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</si>
  <si>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</si>
  <si>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</si>
  <si>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</si>
  <si>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</si>
  <si>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</si>
  <si>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</si>
  <si>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</si>
  <si>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</si>
  <si>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</si>
  <si>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</si>
  <si>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</si>
  <si>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</si>
  <si>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</si>
  <si>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</si>
  <si>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</si>
  <si>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</si>
  <si>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</si>
  <si>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</si>
  <si>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</si>
  <si>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</si>
  <si>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</si>
  <si>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</si>
  <si>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</si>
  <si>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</si>
  <si>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</si>
  <si>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</si>
  <si>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</si>
  <si>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</si>
  <si>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</si>
  <si>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</si>
  <si>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</si>
  <si>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</si>
  <si>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</si>
  <si>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</si>
  <si>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</si>
  <si>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</si>
  <si>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</si>
  <si>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</si>
  <si>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</si>
  <si>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</si>
  <si>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</si>
  <si>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</si>
  <si>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</si>
  <si>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</si>
  <si>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</si>
  <si>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</si>
  <si>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</si>
  <si>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</si>
  <si>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</si>
  <si>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</si>
  <si>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</si>
  <si>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</si>
  <si>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</si>
  <si>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</si>
  <si>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</si>
  <si>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</si>
  <si>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</si>
  <si>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</si>
  <si>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</si>
  <si>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</si>
  <si>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</si>
  <si>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</si>
  <si>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</si>
  <si>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</si>
  <si>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</si>
  <si>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</si>
  <si>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</si>
  <si>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</si>
  <si>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</si>
  <si>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</si>
  <si>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</si>
  <si>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</si>
  <si>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Fiducie Familiale François Hamel (2020)</t>
  </si>
  <si>
    <t>François Hamel</t>
  </si>
  <si>
    <t>497 De La Paumelle</t>
  </si>
  <si>
    <t>G1C 8K3</t>
  </si>
  <si>
    <t>Richard Provencher CPA, CA</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</si>
  <si>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</si>
  <si>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</si>
  <si>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</si>
  <si>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</si>
  <si>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</si>
  <si>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</si>
  <si>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</si>
  <si>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</si>
  <si>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</si>
  <si>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</si>
  <si>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</si>
  <si>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</si>
  <si>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</si>
  <si>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</si>
  <si>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</si>
  <si>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</si>
  <si>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</si>
  <si>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Pneus et mécanique Serge Lefebvre Inc.</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</si>
  <si>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</si>
  <si>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</si>
  <si>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</si>
  <si>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</si>
  <si>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</si>
  <si>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</si>
  <si>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</si>
  <si>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</si>
  <si>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</si>
  <si>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</si>
  <si>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</si>
  <si>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</si>
  <si>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</si>
  <si>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</si>
  <si>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</si>
  <si>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</si>
  <si>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</si>
  <si>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</si>
  <si>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</si>
  <si>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</si>
  <si>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</si>
  <si>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</si>
  <si>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</si>
  <si>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</si>
  <si>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</si>
  <si>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</si>
  <si>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</si>
  <si>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</si>
  <si>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</si>
  <si>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</si>
  <si>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</si>
  <si>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</si>
  <si>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</si>
  <si>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Ti-Bonhomme Excavation inc [Roland Bergeron]</t>
  </si>
  <si>
    <t>Roland Bergeron</t>
  </si>
  <si>
    <t>20 Chemin du Lac-Mandeville</t>
  </si>
  <si>
    <t>Mandeville</t>
  </si>
  <si>
    <t>J0K 1L0</t>
  </si>
  <si>
    <t>Gestion Maurice Fluet Inc.</t>
  </si>
  <si>
    <t>6980 avenue Tisserand</t>
  </si>
  <si>
    <t>France Pelletier</t>
  </si>
  <si>
    <t>8455 boul. Décarie</t>
  </si>
  <si>
    <t>H4P 2J2</t>
  </si>
  <si>
    <t>Tavares et cie Inc. [Jean Tavares]</t>
  </si>
  <si>
    <t>Jean Tavares</t>
  </si>
  <si>
    <t>Gestion Gimajo [Gilbert Grimard]</t>
  </si>
  <si>
    <t>Gilbert Grimard</t>
  </si>
  <si>
    <t>18189 rue de Brissac</t>
  </si>
  <si>
    <t>J7J 0Y4</t>
  </si>
  <si>
    <t>6467369 Canada Inc. (Mindcore) [Jules Gilbert]</t>
  </si>
  <si>
    <t>Jules Gilbert</t>
  </si>
  <si>
    <t>3425 boul. de la Pinière</t>
  </si>
  <si>
    <t>J6X 0A1</t>
  </si>
  <si>
    <t>Solstice CNC Inc. [Alexandre Desmarais]</t>
  </si>
  <si>
    <t>Alexandre Desmarais</t>
  </si>
  <si>
    <t>4911 Chemin de la Savane</t>
  </si>
  <si>
    <t>J3Y 9G1</t>
  </si>
  <si>
    <t>Clinique vétérinaire de Loraine Inc. [Si Toan Phan]</t>
  </si>
  <si>
    <t>Si Toan Phan</t>
  </si>
  <si>
    <t>95 boul. de Gaulle</t>
  </si>
  <si>
    <t>Laurraine</t>
  </si>
  <si>
    <t>J6Z 3R8</t>
  </si>
  <si>
    <t>Les Entreprises N.G.A. Inc. [Martin Joyal]</t>
  </si>
  <si>
    <t>Martin Joyal</t>
  </si>
  <si>
    <t>350 rue Rocheleau</t>
  </si>
  <si>
    <t>J2C 7S7</t>
  </si>
  <si>
    <t>Les Immeubles Vito Randazzo inc [Rita Randazzo]</t>
  </si>
  <si>
    <t>Rita Randazzo</t>
  </si>
  <si>
    <t>5185 rue La Durantaye</t>
  </si>
  <si>
    <t>H1R 1Y8</t>
  </si>
  <si>
    <t>Marco Gaggino</t>
  </si>
  <si>
    <t>6555 boul. Métropolitain Est</t>
  </si>
  <si>
    <t>Suite 204</t>
  </si>
  <si>
    <t>H1P 3H3</t>
  </si>
  <si>
    <t>Beccor Construction / Habitation Inc. [Bruno Masson]</t>
  </si>
  <si>
    <t>Bruno Masson</t>
  </si>
  <si>
    <t>1133 Chemin des Patriotes</t>
  </si>
  <si>
    <t>Richelieu</t>
  </si>
  <si>
    <t>J3L 4T9</t>
  </si>
  <si>
    <t>9192-4084 Québec Inc. (Procétec) [André Gobeil]</t>
  </si>
  <si>
    <t>André Gobeil</t>
  </si>
  <si>
    <t>2225 rue Patenaude</t>
  </si>
  <si>
    <t>J3Y 5K2</t>
  </si>
  <si>
    <t>Coffrages Magma (10 ans) Inc. [Yan Le Houillier]</t>
  </si>
  <si>
    <t>Yan Le Houillier</t>
  </si>
  <si>
    <t>1500 rue Marcel-Benoit</t>
  </si>
  <si>
    <t>H7C 0A9</t>
  </si>
  <si>
    <t>PE Moreau avocat Inc. [Pierre Moreau]</t>
  </si>
  <si>
    <t>Pierre Moreau</t>
  </si>
  <si>
    <t>441 de la Gauchetière Est</t>
  </si>
  <si>
    <t>H2L 2M7</t>
  </si>
  <si>
    <t>Courtage conseil Birar inc [André Bilodeau]</t>
  </si>
  <si>
    <t>André Bilodeau</t>
  </si>
  <si>
    <t>7900 boel. Taschereau</t>
  </si>
  <si>
    <t>Suite E-201</t>
  </si>
  <si>
    <t>J4X 1C2</t>
  </si>
  <si>
    <t>Les produits Sanitaires Royal Net inc [Riccardo Capocci]</t>
  </si>
  <si>
    <t>Riccardo Capocci</t>
  </si>
  <si>
    <t>442 rue St-Paul</t>
  </si>
  <si>
    <t>J5Z 0C8</t>
  </si>
  <si>
    <t>Service médical privé M.T. Inc. [Jean-Sébastien Portugais]</t>
  </si>
  <si>
    <t>Jean-Sébastien Portugais</t>
  </si>
  <si>
    <t>100 boul. De Montarville</t>
  </si>
  <si>
    <t>J4B 5M4</t>
  </si>
  <si>
    <t>Josée Fortin</t>
  </si>
  <si>
    <t>2229 rue D'Amboise</t>
  </si>
  <si>
    <t>J7K 0E6</t>
  </si>
  <si>
    <t>Gestion GTM Inc. [Gerry Thibeault]</t>
  </si>
  <si>
    <t>Gerry Thibeault</t>
  </si>
  <si>
    <t>871 boul. Demers</t>
  </si>
  <si>
    <t>J3L 1E4</t>
  </si>
  <si>
    <t>2395 Beaubien Est</t>
  </si>
  <si>
    <t>H2G 1N3</t>
  </si>
  <si>
    <t>Rénotech P.G.P. [Sylvain Provost]</t>
  </si>
  <si>
    <t>Sylvain Provost</t>
  </si>
  <si>
    <t>645 boul. Laurier</t>
  </si>
  <si>
    <t>9285-7325 Québec inc [Guillaume Trudel-Mercier]</t>
  </si>
  <si>
    <t>Guillaume Trudel-Mercier</t>
  </si>
  <si>
    <t>625 rue Ouimet</t>
  </si>
  <si>
    <t>J6W 3B1</t>
  </si>
  <si>
    <t>Vape-Dépôt Distribution Inc. [Dina Girard]</t>
  </si>
  <si>
    <t>Dina Girard</t>
  </si>
  <si>
    <t>175 rue Pigeon</t>
  </si>
  <si>
    <t>Saint-Calixte</t>
  </si>
  <si>
    <t>J0K 1Z0</t>
  </si>
  <si>
    <t>Micah Dass</t>
  </si>
  <si>
    <t>708 rue des Perdrix</t>
  </si>
  <si>
    <t>Saint-Michel</t>
  </si>
  <si>
    <t>J0L 2J0</t>
  </si>
  <si>
    <t>Julie Boivin, M.D. Inc. [Dr Julie Boivin]</t>
  </si>
  <si>
    <t>Dr Julie Boivin</t>
  </si>
  <si>
    <t>130 3ème Rang Ouest</t>
  </si>
  <si>
    <t>New Richmond</t>
  </si>
  <si>
    <t>G0C 2B0</t>
  </si>
  <si>
    <t>9030-1425 Québec inc. [Pierre Niceforo]</t>
  </si>
  <si>
    <t>Pierre Niceforo</t>
  </si>
  <si>
    <t>706 rue de la Visitation</t>
  </si>
  <si>
    <t>Groupe Latitude Inc. [Gaétan Breault]</t>
  </si>
  <si>
    <t>Gaétan Breault</t>
  </si>
  <si>
    <t>700 rue Notre-Dame</t>
  </si>
  <si>
    <t>J5T 1L1</t>
  </si>
  <si>
    <t>Pierre Sabourin</t>
  </si>
  <si>
    <t>475 Chemin des Patriotes N</t>
  </si>
  <si>
    <t>J3H 3H7</t>
  </si>
  <si>
    <t>Studio D (1992) Inc. [François Gadbois]</t>
  </si>
  <si>
    <t>François Gadbois</t>
  </si>
  <si>
    <t>4351 rue Notre-Dame Ouest</t>
  </si>
  <si>
    <t>H4C 1R9</t>
  </si>
  <si>
    <t>Protection Incendie fédéral Inc. [Dominic Tremblay]</t>
  </si>
  <si>
    <t>Dominic Tremblay</t>
  </si>
  <si>
    <t>1041 rue des Forges</t>
  </si>
  <si>
    <t>J6Y 0J9</t>
  </si>
  <si>
    <t>Instal-O-Gaz inc. [Nancy Meredith]</t>
  </si>
  <si>
    <t>Nancy Meredith</t>
  </si>
  <si>
    <t>1393 avenue de Normandie</t>
  </si>
  <si>
    <t>J7L 0A3</t>
  </si>
  <si>
    <t>9179-6847 Québec Inc. (Scrapbooking Céramique) [Geneviève Séguin]</t>
  </si>
  <si>
    <t>Geneviève Séguin</t>
  </si>
  <si>
    <t>378 boul. de l'Ange-Gardien</t>
  </si>
  <si>
    <t>J5W 1S5</t>
  </si>
  <si>
    <t>9216-1819 Québec Inc. [François Germano]</t>
  </si>
  <si>
    <t>François Germano</t>
  </si>
  <si>
    <t>4337 rue d'Assigny</t>
  </si>
  <si>
    <t>J6X 1N9</t>
  </si>
  <si>
    <t>9112-2432 Québec Inc. (Piscine Instech) [Gilles Lachance]</t>
  </si>
  <si>
    <t>Gilles Lachance</t>
  </si>
  <si>
    <t>1336 rue Azalée</t>
  </si>
  <si>
    <t>J5W 5V4</t>
  </si>
  <si>
    <t>Bablito Industries inc [Manon Lamarche / Stéphane Guitard]</t>
  </si>
  <si>
    <t>Manon Lamarche / Stéphane Guitard</t>
  </si>
  <si>
    <t>465 Félicien</t>
  </si>
  <si>
    <t>H7P 3B1</t>
  </si>
  <si>
    <t>Atome Inspection inc [Gregory Savciuc]</t>
  </si>
  <si>
    <t>Gregory Savciuc</t>
  </si>
  <si>
    <t>630 1re Avenue</t>
  </si>
  <si>
    <t>H8S 2S5</t>
  </si>
  <si>
    <t>Stor-All Mini-Entrepôt inc [Luc Beauchemin]</t>
  </si>
  <si>
    <t>Luc Beauchemin</t>
  </si>
  <si>
    <t>9275 rue Boivin</t>
  </si>
  <si>
    <t>Lasalle</t>
  </si>
  <si>
    <t>H8R 2E8</t>
  </si>
  <si>
    <t>9273-3369 Québec Inc. (Climatisation Repentigny) [Guy Gignac]</t>
  </si>
  <si>
    <t>Guy Gignac</t>
  </si>
  <si>
    <t>675B rue Notre-Dame</t>
  </si>
  <si>
    <t>J6A 2W5</t>
  </si>
  <si>
    <t>Services fiscaux Legault, Optiprint Inc. [André Legault]</t>
  </si>
  <si>
    <t>André Legault</t>
  </si>
  <si>
    <t>993 Montée Masson</t>
  </si>
  <si>
    <t>J6W 3A3</t>
  </si>
  <si>
    <t>Services Conseils et Gestion MB Inc. [Mélanie Bonhomme]</t>
  </si>
  <si>
    <t>Mélanie Bonhomme</t>
  </si>
  <si>
    <t>51 François Baillarge</t>
  </si>
  <si>
    <t>J7C 5X8</t>
  </si>
  <si>
    <t>Développement d'affaires Gaétan Bolduc Inc.</t>
  </si>
  <si>
    <t>Gaétan Bolduc</t>
  </si>
  <si>
    <t>918 rue des Merisiers</t>
  </si>
  <si>
    <t>St-Jean-Chrysostome</t>
  </si>
  <si>
    <t>G6Z 3G3</t>
  </si>
  <si>
    <t>Brigitte Martin Avocate Inc.</t>
  </si>
  <si>
    <t>Brigitte Martin</t>
  </si>
  <si>
    <t>7333 Place des Roseraies</t>
  </si>
  <si>
    <t>Suite 202</t>
  </si>
  <si>
    <t>H1M 2X6</t>
  </si>
  <si>
    <t>Yves Chaput</t>
  </si>
  <si>
    <t>1825 Colbert</t>
  </si>
  <si>
    <t>J2S 7J8</t>
  </si>
  <si>
    <t>9326-3820 Québec Inc. (Taverne du Sud) [Pierre Meloche]</t>
  </si>
  <si>
    <t>Pierre Meloche</t>
  </si>
  <si>
    <t>892 rue Laviolette</t>
  </si>
  <si>
    <t>J4J 4R3</t>
  </si>
  <si>
    <t>Fleury Formes inc [Sylvie Ouellet]</t>
  </si>
  <si>
    <t>Sylvie Ouellet</t>
  </si>
  <si>
    <t>48 Rang Sainte-Claire</t>
  </si>
  <si>
    <t>9165-6538 Québec inc. [Phon Chau Tan]</t>
  </si>
  <si>
    <t>Phon Chau Tan</t>
  </si>
  <si>
    <t>7288 13ème Avenue</t>
  </si>
  <si>
    <t>H2A 2X5</t>
  </si>
  <si>
    <t>Gestion D. Apointe (Isolant VIP Inc.) [Denis Lapointe]</t>
  </si>
  <si>
    <t>Denis Lapointe</t>
  </si>
  <si>
    <t>529 rue des Riverains</t>
  </si>
  <si>
    <t>J5T 1H8</t>
  </si>
  <si>
    <t>Équipe Univers Selle Inc. [Orphélie Michel]</t>
  </si>
  <si>
    <t>Orphélie Michel</t>
  </si>
  <si>
    <t>670 rue Poitras</t>
  </si>
  <si>
    <t>J5X 4K3</t>
  </si>
  <si>
    <t>9229-8850 Québec inc (Liquidation 125) [Alain Martel]</t>
  </si>
  <si>
    <t>6759 boul. Pontbriand</t>
  </si>
  <si>
    <t>Carlos Cordoba</t>
  </si>
  <si>
    <t>1705 Socrate</t>
  </si>
  <si>
    <t>J4X 1L6</t>
  </si>
  <si>
    <t>Fiducie Stéphane Simard 2015 (Coffrage Henri Simard Inc.) [Manon L'Archevesque]</t>
  </si>
  <si>
    <t>Manon L'Archevesque</t>
  </si>
  <si>
    <t>137 rue des Outardes</t>
  </si>
  <si>
    <t>J6W 6G2</t>
  </si>
  <si>
    <t>Artotech intégration inc [Marc Bonin]</t>
  </si>
  <si>
    <t>Marc Bonin</t>
  </si>
  <si>
    <t>953 rue des Forges</t>
  </si>
  <si>
    <t>J6Y 0A9</t>
  </si>
  <si>
    <t>Christine Chapeau</t>
  </si>
  <si>
    <t>4380 rue Bouchard</t>
  </si>
  <si>
    <t>J3Y 6H8</t>
  </si>
  <si>
    <t>Les Plantations De Wolfe Ltée</t>
  </si>
  <si>
    <t>181 rue St-Jean Nord Est</t>
  </si>
  <si>
    <t>J5T 3G5</t>
  </si>
  <si>
    <t>Dafco Électrique inc [Daniel Bouchard]</t>
  </si>
  <si>
    <t>14785 rue du Froment</t>
  </si>
  <si>
    <t>J7N 1V1</t>
  </si>
  <si>
    <t>Groupe Solution Expert GSE Inc.</t>
  </si>
  <si>
    <t>27 des Chardonnerets</t>
  </si>
  <si>
    <t>J7C 6A4</t>
  </si>
  <si>
    <t>9141-5315 Québec Inc. (Tim Hortons) [Abdul Hakim Hussainzada]</t>
  </si>
  <si>
    <t>Abdul Hakim Hussainzada</t>
  </si>
  <si>
    <t>6915 rue Saint-Denis</t>
  </si>
  <si>
    <t>Suite 105</t>
  </si>
  <si>
    <t>H2S 2S3</t>
  </si>
  <si>
    <t>On board data Systems [Susan Brossard]</t>
  </si>
  <si>
    <t>Susan Brossard</t>
  </si>
  <si>
    <t>12655 Henri-Fabre</t>
  </si>
  <si>
    <t>Suite 201</t>
  </si>
  <si>
    <t>J7N 1E1</t>
  </si>
  <si>
    <t>modifications au mémorandum pour tous les chiffres</t>
  </si>
  <si>
    <t>suivi avec Julie sur les projets modifiés pour révision en attente + suivi avec Roger sur les transferts de placements + réception de projets légaux manquants + révision de documentation juridique des projets modifiés</t>
  </si>
  <si>
    <t>courriel à l'autre fiscaliste pour expliquer mon intention vs 84.1 + tel avec Lucie pour explications + courriels de rdv</t>
  </si>
  <si>
    <t>recherche 104(18) pour la fiducie testamentaire de Mélanie Houde</t>
  </si>
  <si>
    <t>relancer marie-hélène gravel pour réponse en attente + relancer Jade sur qui signera réorg + tel avec Maude pour procédure de numination de fiduciaire et de changement de liquidateur</t>
  </si>
  <si>
    <t>directives à Jade pour modification directives fiducie en cas de décès</t>
  </si>
  <si>
    <t>courriels avec Mathieu et Steph pour relancer la fiinalisation</t>
  </si>
  <si>
    <t>échanges de questions et réponses avec Michel</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</si>
  <si>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</si>
  <si>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</si>
  <si>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</si>
  <si>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analyse des livres des minutes des sociétés, tableaux, disc avec alain + MH Gravel</t>
  </si>
  <si>
    <t>tel avec Reynald sur documents du comptable</t>
  </si>
  <si>
    <t>tel avec juriglobal pour processus à venir</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</si>
  <si>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</si>
  <si>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</si>
  <si>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</si>
  <si>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</si>
  <si>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</si>
  <si>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</si>
  <si>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</si>
  <si>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modFunctions:Fn_Find_Data_In_A_Range() - entering</t>
  </si>
  <si>
    <t>modFunctions:Fn_Find_Data_In_A_Range() - exiting</t>
  </si>
  <si>
    <t>Fichier Excellence</t>
  </si>
  <si>
    <t>Révision des paies 2023</t>
  </si>
  <si>
    <t>Rapport de gestion juillet</t>
  </si>
  <si>
    <t>Paies de juillet et DAS</t>
  </si>
  <si>
    <t>Conversion Dtmax vs Taxprep 2023</t>
  </si>
  <si>
    <t>Corrections suite au retour de demande de renseignements</t>
  </si>
  <si>
    <t>Classement documents</t>
  </si>
  <si>
    <t>Déjeuner d'équipe</t>
  </si>
  <si>
    <t>Mise à jour du fichier de suivi et changement messages accueils</t>
  </si>
  <si>
    <t>évaluation - analyse des infos reçus, remplir tableau de JVM et courriel d'infos manquantes</t>
  </si>
  <si>
    <t>analyse du travail qu'il y avait à faire et revoir toutes mes notes + tel avec Geneviève</t>
  </si>
  <si>
    <t>analyse de plan de retraite de RBC et commentaires</t>
  </si>
  <si>
    <t>fournir organigramme à faire à Michel</t>
  </si>
  <si>
    <t>avancer organigramme et tableaux de capital-actions + analyse des livres des minutes, états financiers et T2 pour déterminer soldes fiscaux importants</t>
  </si>
  <si>
    <t>réception de t1 adj signé, la scanner et poste</t>
  </si>
  <si>
    <t>avancer organigramme + tableaux de capital-actions + JVM + tel avec Nicole et courriel sommaire de mes questionnements</t>
  </si>
  <si>
    <t>tel avec vlad sur ses questions fiscales</t>
  </si>
  <si>
    <t>courriels pour RPDB et tel avec Michel sur divulgation volontaire</t>
  </si>
  <si>
    <t>videoconférence avec Claude et Jack pour succession et avec Geneviève pour changement d'usage de son condo</t>
  </si>
  <si>
    <t>courriels sur date de closing + tel yves cusson</t>
  </si>
  <si>
    <t>tel avec vincent sur optimisation de fiscalité - salaire vs dividende et toutes les dépenses à mettre dans la société</t>
  </si>
  <si>
    <t>révision juridique des modifications apportées</t>
  </si>
  <si>
    <t>lecture de courriel de projet avec Benoit pour terrains</t>
  </si>
  <si>
    <t>optimisation de dividende 2024 et directives</t>
  </si>
  <si>
    <t>tel avec Michel et travail sur les organigrammes de 9098 avant et après + tel avec Denis sur état de la situation + analyse des documents reçus de Desjardins + envoi de tous les documents manquants et suite</t>
  </si>
  <si>
    <t>courriels de la fiscaliste des acheteurs</t>
  </si>
  <si>
    <t>tel avec MRQ et fournir documents additionnels</t>
  </si>
  <si>
    <t>analyse des documents reçus et commentaires</t>
  </si>
  <si>
    <t>demande de bail dans mes dossiers</t>
  </si>
  <si>
    <t>avancer memo et mise en place + demande des infos manquantes</t>
  </si>
  <si>
    <t>courriel avec michel pour fixer rv + réception d'infos de Desjardins et demander l'info manquante + réception des documents + envoyer doc à comptable</t>
  </si>
  <si>
    <t>suivi de l'avancement + révision de portion légale + demande de NE et montrer à Michel</t>
  </si>
  <si>
    <t>avancer memo + organigramme + tableaux + obtenir infos manquantes + courriels + tel avec Marie-Hélène pour expliquer attributions à tous</t>
  </si>
  <si>
    <t>tel avec stéphane sur comment faire circuler l'argent entre les sociétés</t>
  </si>
  <si>
    <t>tel avec nathalie sur cdc excédentaire + autres points + réception de signature choix de CDC + transmission</t>
  </si>
  <si>
    <t>courriel avec charles sur la possibilité de faire des dons pour réduire l'imposition post décès par la succession/fiducie testamentaire de son père + courriel avec père</t>
  </si>
  <si>
    <t>tel avec vincent et courriel au comptable pour donner le go</t>
  </si>
  <si>
    <t>analyse des questions de planification financières de benoit et demander infos de plus + courriel sacha pour infos sur cdc à obtenir + courriel sur doc</t>
  </si>
  <si>
    <t>suivi avec vlad et révision légale</t>
  </si>
  <si>
    <t>analyse de propositions d'assurances et faire différentes simulations</t>
  </si>
  <si>
    <t>réception de documents comptables</t>
  </si>
  <si>
    <t>préparation videoconférence et videoconférence pour questions sur vente + révision et modifications de la lettre d'intention</t>
  </si>
  <si>
    <t>tel avec kelly + modifications de memo avec chiffres à jour et courriels</t>
  </si>
  <si>
    <t>tel avec Mathieu sur memo fiscal</t>
  </si>
  <si>
    <t>courriel sur documents demandés</t>
  </si>
  <si>
    <t>réception de documents des notaires</t>
  </si>
  <si>
    <t>réception de évaluations</t>
  </si>
  <si>
    <t>courriel pour rendez-vous</t>
  </si>
  <si>
    <t>finalisation de memo, envoie de demandes de financement et envoi au notaire pour rédaction</t>
  </si>
  <si>
    <t>tel avec michel sur vente de portion services financiers</t>
  </si>
  <si>
    <t>courriels avec roger sur délais + répondre questions de Julie + tel avec Julie sur explications des changements + tel avec PF de Roger sur roulement des placements</t>
  </si>
  <si>
    <t>courriel sur lettre mandat des autres fiscalistes</t>
  </si>
  <si>
    <t>courriel sur infos manquantes</t>
  </si>
  <si>
    <t>question de nathalie sur dépôt chèque de fiducie claude + analyse de livre de fiducie et documentation reçue de fiducie + sommaire de ce qu'il y a à faire et suggestion de planification par courriel</t>
  </si>
  <si>
    <t>préparation à la rencontre et rencontre pour transaction à venir achat de part dans cie de benoit + planification de fiducie + réflexion et courriel pour conjointe non résidente</t>
  </si>
  <si>
    <t>fournir documents de vérification diligente + répondre aux questions soulevées par les acheteur + analyse si fait réorganisation</t>
  </si>
  <si>
    <t>analyse des questions des acheteurs, préparation à rencontre et rencontre Teams et modifications memo</t>
  </si>
  <si>
    <t>tel avec vlad sur documentation juridique</t>
  </si>
  <si>
    <t>tel avec vlad + courriel avec Francis</t>
  </si>
  <si>
    <t>question sur T3 vs CDC excédentaire et qui produit quoi?</t>
  </si>
  <si>
    <t>tel avec yvan sur conclusions de charge d'impôts à calculer et sur vente des services financiers + demande des infos requises pour planification de services financiers</t>
  </si>
  <si>
    <t>réception de documents de Denis</t>
  </si>
  <si>
    <t>envoi des informations et documents requis pour mise en place + tel avec client</t>
  </si>
  <si>
    <t>révision des chiffres à jour pour voir si ajustements et sommaire des calculs + révision des questionnements de Vlad au légal</t>
  </si>
  <si>
    <t xml:space="preserve">rédaction du memo, tableaux, organigramme, etc </t>
  </si>
  <si>
    <t>courriel avec sylvie sur financement de 12819 vs valeur de l'immeuble</t>
  </si>
  <si>
    <t>courriel avec alain sur production de t3 amendée</t>
  </si>
  <si>
    <t>analyse des infos sur vente de partie services financiers + tel avec michel, anne-marie et françois sur différents aspects</t>
  </si>
  <si>
    <t>révision des roulements et CDC et planifier rencontre</t>
  </si>
  <si>
    <t>avancement memo de publipage</t>
  </si>
  <si>
    <t>tel avec Marie-Hélène sur points manquants + modifications au memo suite à infos finales</t>
  </si>
  <si>
    <t>validation des soldes fiscaux de benoit et kelly et modif memo et courriel</t>
  </si>
  <si>
    <t>texto avec katie - question de # de taxes</t>
  </si>
  <si>
    <t>réception de documents de denis et relance des infos requises + réception de réponses et échanges courriels</t>
  </si>
  <si>
    <t>courriels avec nathalie sur problématiques de fiducie de claude</t>
  </si>
  <si>
    <t>tel avec fanny sur différentes modifications + demandes diverses de Michel Bisson sur le processus et prochaines étapes</t>
  </si>
  <si>
    <t>tel avec maurice sur clauses shotgun</t>
  </si>
  <si>
    <t>courriel pour rencontre + analyse des analyses de Yves Cusson + révision de contrat de vente</t>
  </si>
  <si>
    <t>question de julie sur étapes</t>
  </si>
  <si>
    <t>répondre question du comptable par courriel</t>
  </si>
  <si>
    <t>1793</t>
  </si>
  <si>
    <t>9063-6580 Québec Inc [Le Lunettier]</t>
  </si>
  <si>
    <t>analyse des documents reçus de France et soumettre les demandes</t>
  </si>
  <si>
    <t>courriel sur la conversion de dette par ASI envers AGT en actions - analyse des possibilités et recommandation de structure</t>
  </si>
  <si>
    <t>tel avec Guy sur planification pré-vente et courriel sur infos manquantes</t>
  </si>
  <si>
    <t>courriel avec Philippe sur structure de la transaction et explications des délais</t>
  </si>
  <si>
    <t>analyse et réflexions sur la vente des services financiers et optimisations + recherches et calculs + modifications au memo</t>
  </si>
  <si>
    <t>préparation du CDC</t>
  </si>
  <si>
    <t>Sommaire des chèques + courriels + suivis + préparer CDC</t>
  </si>
  <si>
    <t>Voir organigramme à jour et voir si changement</t>
  </si>
  <si>
    <t>Lectures</t>
  </si>
  <si>
    <t>Lecture/ formation (assurance-vie + CDC)</t>
  </si>
  <si>
    <t>Planning de la semaine + discussion Guilaume</t>
  </si>
  <si>
    <t>Répondre courriel - Documentation légake</t>
  </si>
  <si>
    <t>Discussion avec Alain Lanthier + Discussion Guillaume + modfier mémo pour assurance-vie</t>
  </si>
  <si>
    <t>Administration + suivis  Classement de courriel</t>
  </si>
  <si>
    <t>9440-2112  Qc Inc. Courriel pour choix 16,,1 + Appel cpmpagnie</t>
  </si>
  <si>
    <t>Courriel + Répondre question + envoi de la déclaration corrigée</t>
  </si>
  <si>
    <t>Courriel recherche dons de bienfaisance + répondre courriel + lecture finale</t>
  </si>
  <si>
    <t>Révision des formulaires de roulemement + révision de la documentation légale + courriel et suivi pour NE + révision CDC + suivi pour otenior extrait + Ajouter les NE et PDF</t>
  </si>
  <si>
    <t>Lire note mémorandum + prise de bote</t>
  </si>
  <si>
    <t>Regarder mémorandum + préparer roulement + sommaire des chèques</t>
  </si>
  <si>
    <t>Déjeuner et suivi</t>
  </si>
  <si>
    <t>Vérifier les extraits de résolutions + Suivi avec Nathalie + package + révison des extraits et suivis</t>
  </si>
  <si>
    <t>9440-2112 Québec Inc. :Appeler le fournisseur pour faire le choix + Discussion avec Laurent pour suivi + Suivi avec Dany</t>
  </si>
  <si>
    <t>Discussion modèle avec Nathalie + Discussion Guillaume</t>
  </si>
  <si>
    <t>Répondre courriel</t>
  </si>
  <si>
    <t>Révision de la documentation légale + sommaire des chèques + révision roulement</t>
  </si>
  <si>
    <t>facturer 9227 Qc Inc de Claude</t>
  </si>
  <si>
    <t>Sur facture, indiquer pour Transfert à Stacy Blain</t>
  </si>
  <si>
    <t>Lecture</t>
  </si>
  <si>
    <t>Hres/Détruites</t>
  </si>
  <si>
    <t>Hres/Saisies</t>
  </si>
  <si>
    <t>Hres/Fact</t>
  </si>
  <si>
    <t>Hres/Nfact</t>
  </si>
  <si>
    <t>Hres/Facturées</t>
  </si>
  <si>
    <t>Hres/TEC</t>
  </si>
  <si>
    <t>Date / Prof.</t>
  </si>
  <si>
    <t>APP_v4.D.4.xlsm</t>
  </si>
  <si>
    <t>Conseils Elokia Inc. [Commandare Inc] [Jean Allan]</t>
  </si>
  <si>
    <t>686471 Canada Inc. [Yupi] [Sean Stewart]</t>
  </si>
  <si>
    <t>Dany Bolduc [Alpha Mosaïk]</t>
  </si>
  <si>
    <t>Dany Bolduc</t>
  </si>
  <si>
    <t>191 boul</t>
  </si>
  <si>
    <t>Air Trans Express Inc [Richard Lavoie]</t>
  </si>
  <si>
    <t>Piscines A9 Inc. [Éric Roy]</t>
  </si>
  <si>
    <t>Éric Roy</t>
  </si>
  <si>
    <t>703 Riopel</t>
  </si>
  <si>
    <t>H1P 1G9</t>
  </si>
  <si>
    <t>Groupe NCN Cardinal Inc. [Nicolas Cardinal]</t>
  </si>
  <si>
    <t>Nicolas Cardinal</t>
  </si>
  <si>
    <t>2010 Michelin</t>
  </si>
  <si>
    <t>H7L 5C2</t>
  </si>
  <si>
    <t>Les Entreprises Moja Technologies Inc. [Guypacom Gbelai / Victor Emmanuel Kodia]</t>
  </si>
  <si>
    <t>Guypacom Gbelai / Victor Emmanuel Kodia</t>
  </si>
  <si>
    <t>38 boul. Carmel</t>
  </si>
  <si>
    <t>J6Y 1T1</t>
  </si>
  <si>
    <t>Marc-André Francoeur Courtier Immobilier Inc.</t>
  </si>
  <si>
    <t>Marc-André Francoeur</t>
  </si>
  <si>
    <t>4000 rue St-Ambroise</t>
  </si>
  <si>
    <t>Suite 186</t>
  </si>
  <si>
    <t>H4C 2C7</t>
  </si>
  <si>
    <t>Association des policiers et policières Provinciaux du Québec [Alain Rousseau / Luc Fournier]</t>
  </si>
  <si>
    <t>Alain Rousseau / Luc Fournier</t>
  </si>
  <si>
    <t>1981 rue Léonard-De Vinci</t>
  </si>
  <si>
    <t>J3E 1Y9</t>
  </si>
  <si>
    <t>W Développement Inc. (Lunettes Dépôt) [Sevan Kechichian]</t>
  </si>
  <si>
    <t>Sevan Kechichian</t>
  </si>
  <si>
    <t>1760 rue Notre-Dame-De-Fatima</t>
  </si>
  <si>
    <t>Suite 208</t>
  </si>
  <si>
    <t>H7G 0A1</t>
  </si>
  <si>
    <t>Alain Pilon</t>
  </si>
  <si>
    <t>950 Montée des Pionners</t>
  </si>
  <si>
    <t>9087-9131 Québec Inc. (Messina) [Franco Lagiorgia]</t>
  </si>
  <si>
    <t>Franco Lagiorgia</t>
  </si>
  <si>
    <t>329 rue Saint-Charles Ouest</t>
  </si>
  <si>
    <t>J4H 1E7</t>
  </si>
  <si>
    <t>Centre dentaire Patrick Canonne Inc.</t>
  </si>
  <si>
    <t>Patrick Canonne</t>
  </si>
  <si>
    <t>6550 rue Jean-Talon Est</t>
  </si>
  <si>
    <t>H1S 1N1</t>
  </si>
  <si>
    <t>Logiciels de Gestion E-Staff Inc. [Marco Michaud]</t>
  </si>
  <si>
    <t>Marco Michaud</t>
  </si>
  <si>
    <t>7005 boul. Taschereau</t>
  </si>
  <si>
    <t>Bureau 265</t>
  </si>
  <si>
    <t>J4Z 1A7</t>
  </si>
  <si>
    <t>Éco-Terres Claudel Inc. [Claude Ouellet / Louise Papin]</t>
  </si>
  <si>
    <t>Claude Ouellet / Louise Papin</t>
  </si>
  <si>
    <t>33 rue Rochefort</t>
  </si>
  <si>
    <t>Gestion Marianth inc [Marco Michaud]</t>
  </si>
  <si>
    <t>1169 3e Rue</t>
  </si>
  <si>
    <t>Val-d'Or</t>
  </si>
  <si>
    <t>J9P 4B2</t>
  </si>
  <si>
    <t>Corposolution Télécom Inc. (HDirect Télécom inc) [Maxime Lemieux]</t>
  </si>
  <si>
    <t>Maxime Lemieux</t>
  </si>
  <si>
    <t>1330 Chemin des Anglais</t>
  </si>
  <si>
    <t>J7L 3R9</t>
  </si>
  <si>
    <t>Gil Goyette, Architecture Conseil Inc.</t>
  </si>
  <si>
    <t>Gil Goyette</t>
  </si>
  <si>
    <t>300 rue Saint-Georges</t>
  </si>
  <si>
    <t>Saint-Lambert</t>
  </si>
  <si>
    <t>J4P 3P9</t>
  </si>
  <si>
    <t>Les érablières Lalanne inc [Daniel Lalanne]</t>
  </si>
  <si>
    <t>Daniel Lalanne</t>
  </si>
  <si>
    <t>164 Des Colibris</t>
  </si>
  <si>
    <t>J2K 3X4</t>
  </si>
  <si>
    <t>D.S.M. Construction Inc. [Lynda Poitras]</t>
  </si>
  <si>
    <t>Lynda Poitras</t>
  </si>
  <si>
    <t>16670 rue de la Tourmaline</t>
  </si>
  <si>
    <t>J7N 0R5</t>
  </si>
  <si>
    <t>Beaudoin Dinh, CPA [Dominique Dinh]</t>
  </si>
  <si>
    <t>Dominique Dinh</t>
  </si>
  <si>
    <t>1405 Henri-Bourassa ouest</t>
  </si>
  <si>
    <t>Bureau 205</t>
  </si>
  <si>
    <t>H3M 3B2</t>
  </si>
  <si>
    <t>FFARIQ [Françcois Garon]</t>
  </si>
  <si>
    <t>François Garon</t>
  </si>
  <si>
    <t>8500 boul. Henri-Bourassa</t>
  </si>
  <si>
    <t>Bureau 256</t>
  </si>
  <si>
    <t>G1G 5X1</t>
  </si>
  <si>
    <t>Bourdon &amp; Guay, CPA Inc. [Patrick Bourdon]</t>
  </si>
  <si>
    <t>1385 avenue du Mistral</t>
  </si>
  <si>
    <t>J7L 4G1</t>
  </si>
  <si>
    <t>Halte garderie la citronelle enr [Johanne Ramaglia]</t>
  </si>
  <si>
    <t>Johanne Ramaglia</t>
  </si>
  <si>
    <t>107 rue du Sacré-Coeur</t>
  </si>
  <si>
    <t>J5Z 1X1</t>
  </si>
  <si>
    <t>Gestion &amp; Développement Bergeron Gagné Inc. [Michelle Bergeron]</t>
  </si>
  <si>
    <t>Michelle Bergeron</t>
  </si>
  <si>
    <t>2027 rue Murray Bay</t>
  </si>
  <si>
    <t>J7L 4G8</t>
  </si>
  <si>
    <t>A.D. Portes et Fenêtres inc. [Claude Tourigny / Jacques Léveillé]</t>
  </si>
  <si>
    <t>Claude Tourigny / Jacques Léveillé</t>
  </si>
  <si>
    <t>295 Marc-Aurèle Fortin</t>
  </si>
  <si>
    <t>H7L 2A3</t>
  </si>
  <si>
    <t>Gestion Profabco Inc. (Physio Ergo +) [Simon Langevin]</t>
  </si>
  <si>
    <t>SERVICE CONSEILS P.C.D.A. INC [Philippe Chapuis]</t>
  </si>
  <si>
    <t>Philippe Chapuis</t>
  </si>
  <si>
    <t>2870 rue Dollard</t>
  </si>
  <si>
    <t>H7E 1S6</t>
  </si>
  <si>
    <t>Aux Saveurs de Sevelin Inc. [Nicolas Sevelin]</t>
  </si>
  <si>
    <t>Nicolas Sevelin</t>
  </si>
  <si>
    <t>1575 boul. Jacques-Cartier Est</t>
  </si>
  <si>
    <t>J4M 2B5</t>
  </si>
  <si>
    <t>Atelier d’ébénisterie SMJ [Jacques Jutras / Sébastien Jutras]</t>
  </si>
  <si>
    <t>Jacques Jutras / Sébastien Jutras</t>
  </si>
  <si>
    <t>219 rang de la Rivière S</t>
  </si>
  <si>
    <t>Saint-Lin-des-Laurentides</t>
  </si>
  <si>
    <t>J5M 2A1</t>
  </si>
  <si>
    <t>Ameublement Concept Confort Corp. [Aziz Ben Moussa / Fouad Ousalh]</t>
  </si>
  <si>
    <t>Aziz Ben Moussa / Fouad Ousalh</t>
  </si>
  <si>
    <t>587 boul. des Seigneurs</t>
  </si>
  <si>
    <t>J6W 1T5</t>
  </si>
  <si>
    <t>Bernard Labelle CPA Inc.</t>
  </si>
  <si>
    <t>Bernard Labelle</t>
  </si>
  <si>
    <t>177 boul. Curé-Labelle</t>
  </si>
  <si>
    <t>Bureau 2</t>
  </si>
  <si>
    <t>H7L 2Z8</t>
  </si>
  <si>
    <t>Isolation F Larente Inc. [François Larente]</t>
  </si>
  <si>
    <t>François Larente</t>
  </si>
  <si>
    <t>90 rue Grenon</t>
  </si>
  <si>
    <t>J6W 4C2</t>
  </si>
  <si>
    <t>Taxpro (Alain Lachapelle) [Marianne Tascillo]</t>
  </si>
  <si>
    <t>Marianne Tascillo</t>
  </si>
  <si>
    <t>1046 Lapointe</t>
  </si>
  <si>
    <t>J7K 2K6</t>
  </si>
  <si>
    <t>Goulet &amp; Jetté CPA Inc. [Stéphanie Goulet]</t>
  </si>
  <si>
    <t>Stéphanie Goulet</t>
  </si>
  <si>
    <t>Bureau 300</t>
  </si>
  <si>
    <t>Les entreprises P. Marion inc. [Yanic Belval]</t>
  </si>
  <si>
    <t>Yanic Belval</t>
  </si>
  <si>
    <t>2636 rang Saint-Jacques</t>
  </si>
  <si>
    <t>9039-1996 Québec Inc. [Luc Massé]</t>
  </si>
  <si>
    <t>959 Delacroix</t>
  </si>
  <si>
    <t>J5Y 3T8</t>
  </si>
  <si>
    <t>Accès Habitation [Catherine Tremblay]</t>
  </si>
  <si>
    <t>2200 boul. Ste-Sophie</t>
  </si>
  <si>
    <t>Ste-Sophie</t>
  </si>
  <si>
    <t>J5J 2P5</t>
  </si>
  <si>
    <t>Assurancia Inc [Jean-Pierre Tardif]</t>
  </si>
  <si>
    <t>Jean-Pierre Tardif</t>
  </si>
  <si>
    <t>6645 boul. Henri-Bourassa</t>
  </si>
  <si>
    <t>G1H 3C4</t>
  </si>
  <si>
    <t>10445 Merritt</t>
  </si>
  <si>
    <t>H2B 2K5</t>
  </si>
  <si>
    <t>RESSAQ [Lucie Vachon]</t>
  </si>
  <si>
    <t>Lucie Vachon</t>
  </si>
  <si>
    <t>11530 2ème avenue</t>
  </si>
  <si>
    <t>Bureau 100</t>
  </si>
  <si>
    <t>Saint-Georges</t>
  </si>
  <si>
    <t>G5Y 6L8</t>
  </si>
  <si>
    <t>François Bellefeuille</t>
  </si>
  <si>
    <t>2169 Des Sables</t>
  </si>
  <si>
    <t>Saint-Lazarre</t>
  </si>
  <si>
    <t>J7T 2C6</t>
  </si>
  <si>
    <t>Réjean Noël</t>
  </si>
  <si>
    <t>2880 rue Sherbrooke</t>
  </si>
  <si>
    <t>Magog</t>
  </si>
  <si>
    <t>J1X 4G4</t>
  </si>
  <si>
    <t>220 Chemin Normandie</t>
  </si>
  <si>
    <t>Saint-Félix-de-Valois</t>
  </si>
  <si>
    <t>J0K 2M0</t>
  </si>
  <si>
    <t>Peter Quinn</t>
  </si>
  <si>
    <t>1450 rue Laure-Conan</t>
  </si>
  <si>
    <t>J5Y 0A2</t>
  </si>
  <si>
    <t>9269-0932 Québec Inc. [Pedro Antunes]</t>
  </si>
  <si>
    <t>150 place des Ancolies</t>
  </si>
  <si>
    <t>J7E 5T1</t>
  </si>
  <si>
    <t>Les entreprises Limoges inc [Clément Limoges]</t>
  </si>
  <si>
    <t>Clément Limoges</t>
  </si>
  <si>
    <t>1030 42E Avenue</t>
  </si>
  <si>
    <t>H1A 3B5</t>
  </si>
  <si>
    <t>28/02</t>
  </si>
  <si>
    <t>Novallier</t>
  </si>
  <si>
    <t>Sophie Meloche</t>
  </si>
  <si>
    <t>B&amp;K Stratégies Financières Inc. [Christopher Knull]</t>
  </si>
  <si>
    <t>1794</t>
  </si>
  <si>
    <t>Christopher Knull</t>
  </si>
  <si>
    <t>Planificateur financier</t>
  </si>
  <si>
    <t>christopher.knull@sunlife.com</t>
  </si>
  <si>
    <t>1436 Grande Allée</t>
  </si>
  <si>
    <t>J6W 6B7</t>
  </si>
  <si>
    <t>XAV</t>
  </si>
  <si>
    <t>Alex Boyer</t>
  </si>
  <si>
    <t>Garage Hébert [Martin Montpas]</t>
  </si>
  <si>
    <t>1795</t>
  </si>
  <si>
    <t>Martin Montpas</t>
  </si>
  <si>
    <t>mmontpas@hotmail.ca</t>
  </si>
  <si>
    <t>Anne Charlebois</t>
  </si>
  <si>
    <t>Alexandre Bourret Courtier Immobilier Inc.</t>
  </si>
  <si>
    <t>1796</t>
  </si>
  <si>
    <t>Alexandre Bourret</t>
  </si>
  <si>
    <t>alexx_2782@hotmail.com</t>
  </si>
  <si>
    <t>546 rue du Chenal</t>
  </si>
  <si>
    <t>J6A 2Z7</t>
  </si>
  <si>
    <t>tel avec Guy sur véhicules en stock vs ajustement prix de vente</t>
  </si>
  <si>
    <t>révision légale de portion #2 + préparation de lettre au banquier pour roulement des placements de RJJK à sa nouvelle société + révision des documents modifiés</t>
  </si>
  <si>
    <t>préparation à la vidéoconférence et vidéoconférence pour stratégie de 84.1</t>
  </si>
  <si>
    <t>tel avec Martyne sur stratégie avec acheteur  sur cash flow + analyse de tous les courriels + reparler avec Martyne + révision de la LOI et commentaires</t>
  </si>
  <si>
    <t>rencontre par vidéoconférence + questions par courriel</t>
  </si>
  <si>
    <t>envoie de liste d'infos requises pour évaluation et tel avec Martin + tel avec Karine + envoi de courriel d'infos pour évaluation à Karine</t>
  </si>
  <si>
    <t>tel avec céline sur avances dans la fiducie et prêts + analyse de yvon + courriel de financement + courriels sur contamination de la fiduciie vs analyse de ce qu'il s'est passé depuis le début</t>
  </si>
  <si>
    <t>répondre aux questions de Nicole sur le mémorandum fiscal</t>
  </si>
  <si>
    <t>avancer le tableau de roulement de l'iimmeuble de 12817 60e avenue et poser des questions additionnelles suite à l'obtention de l'évaluation</t>
  </si>
  <si>
    <t>Révision du contrat de vente et commentaires/modifications</t>
  </si>
  <si>
    <t>courriels sur émission des acitons privilégiées</t>
  </si>
  <si>
    <t>Il y a 1 275 lignes et 15 colonnes dans cette table</t>
  </si>
  <si>
    <t>Un total de 1 275 clients ont été analysés!</t>
  </si>
  <si>
    <t>Il y a 461 lignes et 19 colonnes dans cette table</t>
  </si>
  <si>
    <t>Un total de 461 charges de temps ont été analysées!</t>
  </si>
  <si>
    <t xml:space="preserve">     La date MAXIMALE est '14/08/2024'</t>
  </si>
  <si>
    <t xml:space="preserve">     Heures inscrites       :     587,40</t>
  </si>
  <si>
    <t xml:space="preserve">     Heures restantes       :     579,85</t>
  </si>
  <si>
    <t xml:space="preserve">     Heures facturables     :     566,10</t>
  </si>
  <si>
    <t xml:space="preserve">     Heures TEC             :     566,10</t>
  </si>
  <si>
    <t>Il y a 461 lignes et 16 colonnes dans cette table</t>
  </si>
  <si>
    <t>**** 2 339 lignes analysées dans l'ensemble des tables ***</t>
  </si>
  <si>
    <t>wshMenuFAC:PreparationFacture_Click() - entering</t>
  </si>
  <si>
    <t>wshFAC_Brouillon:Worksheet_Activate() - entering</t>
  </si>
  <si>
    <t>modAppli:SetTabOrder() - entering</t>
  </si>
  <si>
    <t>modAppli:SetTabOrder() - exiting</t>
  </si>
  <si>
    <t>modFAC_Brouillon:FAC_Brouillon_New_Invoice() - entering</t>
  </si>
  <si>
    <t>modFAC_Brouillon:FAC_Brouillon_New_Invoice() - exiting</t>
  </si>
  <si>
    <t>wshFAC_Brouillon:Worksheet_Activate() - exiting</t>
  </si>
  <si>
    <t>wshMenuFAC:PreparationFacture_Click() - exiting</t>
  </si>
  <si>
    <t>wshFAC_Brouillon:Worksheet_Change() - entering</t>
  </si>
  <si>
    <t>modFAC_Brouillon:FAC_Brouillon_Client_Change() - entering</t>
  </si>
  <si>
    <t>modFAC_Brouillon:FAC_Brouillon_Clear_All_TEC_Displayed() - entering</t>
  </si>
  <si>
    <t>modFAC_Brouillon:FAC_Brouillon_Clear_All_TEC_Displayed() - exiting</t>
  </si>
  <si>
    <t>modFAC_Brouillon:FAC_Brouillon_Client_Change() - exiting</t>
  </si>
  <si>
    <t>wshFAC_Brouillon:Worksheet_Change() - exiting</t>
  </si>
  <si>
    <t>wshFAC_Finale:Worksheet_Activate() - entering</t>
  </si>
  <si>
    <t>wshFAC_Finale:Worksheet_Activate() - exiting</t>
  </si>
  <si>
    <t>2960-4105 Québec Inc (Mini Excavation BM) [Marc Beaurivage]</t>
  </si>
  <si>
    <t>modFAC_Brouillon:FAC_Brouillon_Setup_All_Cells() - entering</t>
  </si>
  <si>
    <t>modFAC_Brouillon:FAC_Brouillon_Setup_All_Cells() - exiting</t>
  </si>
  <si>
    <t>modFAC_Finale:FAC_Finale_Setup_All_Cells() - entering</t>
  </si>
  <si>
    <t>modFAC_Finale:FAC_Finale_Setup_All_Cells() - exiting</t>
  </si>
  <si>
    <t>modFAC_Brouillon:FAC_Brouillon_Get_All_TEC_By_Client() - entering</t>
  </si>
  <si>
    <t>modFAC_Brouillon:FAC_Brouillon_TEC_Advanced_Filter_And_Sort() - entering</t>
  </si>
  <si>
    <t>&lt;=08-09-2024</t>
  </si>
  <si>
    <t>modFAC_Brouillon:FAC_Brouillon_TEC_Advanced_Filter_And_Sort() - exiting</t>
  </si>
  <si>
    <t>modFAC_Brouillon:FAC_Brouillon_TEC_Filtered_Entries_Copy_To_FAC_Brouillon() - entering</t>
  </si>
  <si>
    <t>modFAC_Brouillon:FAC_Brouillon_TEC_Add_Check_Boxes() - entering</t>
  </si>
  <si>
    <t>modFAC_Brouillon:FAC_Brouillon_TEC_Add_Check_Boxes() - exiting</t>
  </si>
  <si>
    <t>modFAC_Brouillon:FAC_Brouillon_TEC_Filtered_Entries_Copy_To_FAC_Brouillon() - exiting</t>
  </si>
  <si>
    <t>modFAC_Brouillon:FAC_Brouillon_Get_All_TEC_By_Client() - exiting</t>
  </si>
  <si>
    <t>TRAVAUX EFFECTUÉS ANNUELLEMENT</t>
  </si>
  <si>
    <t>ESTIMATION ANNUELLE: 8 675,00 $</t>
  </si>
  <si>
    <t>FACTURATION TRIMESTRIELLE : 2 168,75 $</t>
  </si>
  <si>
    <t>24-24475</t>
  </si>
  <si>
    <t>modFAC_Brouillon:FAC_Brouillon_Goto_Onglet_FAC_Finale() - entering</t>
  </si>
  <si>
    <t>modFAC_Brouillon:FAC_Brouillon_Goto_Onglet_FAC_Finale() - exiting</t>
  </si>
  <si>
    <t>Mme Kelly Cain</t>
  </si>
  <si>
    <t>modFAC_Brouillon:FAC_Brouillon_TEC_Remove_Check_Boxes() - entering</t>
  </si>
  <si>
    <t>modFAC_Brouillon:FAC_Brouillon_TEC_Remove_Check_Boxes() - exiting</t>
  </si>
  <si>
    <t>Saint-Mathias, QC,  J3L 6E8</t>
  </si>
  <si>
    <t>modFAC_Finale:FAC_Finale_Save() - entering</t>
  </si>
  <si>
    <t>modFAC_Finale:FAC_Finale_Add_Invoice_Header_to_DB() - entering</t>
  </si>
  <si>
    <t>modFAC_Finale:FAC_Finale_Add_Invoice_Header_to_DB() - exiting</t>
  </si>
  <si>
    <t>modFAC_Finale:FAC_Finale_Add_Invoice_Header_Locally() - entering</t>
  </si>
  <si>
    <t>modFAC_Finale:FAC_Finale_Add_Invoice_Header_Locally() - exiting</t>
  </si>
  <si>
    <t>modFAC_Finale:FAC_Finale_Add_Invoice_Details_to_DB() - entering</t>
  </si>
  <si>
    <t>modFAC_Finale:FAC_Finale_Add_Invoice_Details_to_DB() - exiting</t>
  </si>
  <si>
    <t>modFAC_Finale:FAC_Finale_Add_Invoice_Details_Locally() - entering</t>
  </si>
  <si>
    <t>modFAC_Finale:FAC_Finale_Add_Invoice_Details_Locally() - exiting</t>
  </si>
  <si>
    <t>modFAC_Finale:FAC_Finale_Add_Invoice_Somm_Taux_to_DB() - entering</t>
  </si>
  <si>
    <t>modFAC_Finale:FAC_Finale_Add_Invoice_Somm_Taux_to_DB() - exiting</t>
  </si>
  <si>
    <t>modFAC_Finale:FAC_Finale_Add_Invoice_Somm_Taux_Locally() - entering</t>
  </si>
  <si>
    <t>modFAC_Finale:FAC_Finale_Add_Invoice_Somm_Taux_Locally() - exiting</t>
  </si>
  <si>
    <t>modFAC_Finale:FAC_Finale_Add_Comptes_Clients_to_DB() - entering</t>
  </si>
  <si>
    <t>modFAC_Finale:FAC_Finale_Add_Comptes_Clients_to_DB() - exiting</t>
  </si>
  <si>
    <t>modFAC_Finale:FAC_Finale_Add_Comptes_Clients_Locally() - entering</t>
  </si>
  <si>
    <t>modFAC_Finale:FAC_Finale_Add_Comptes_Clients_Locally() - exiting</t>
  </si>
  <si>
    <t>modFAC_Finale:FAC_Finale_TEC_Update_As_Billed_To_DB() - entering</t>
  </si>
  <si>
    <t>modFAC_Finale:FAC_Finale_TEC_Update_As_Billed_To_DB() - exiting</t>
  </si>
  <si>
    <t>modFAC_Finale:FAC_Finale_TEC_Update_As_Billed_Locally() - entering</t>
  </si>
  <si>
    <t>15/08/2024 07:53:05</t>
  </si>
  <si>
    <t>modFAC_Finale:FAC_Finale_TEC_Update_As_Billed_Locally() - exiting</t>
  </si>
  <si>
    <t>Worksheet_Activate(): 15/08/2024 @ 07:53:09</t>
  </si>
  <si>
    <t>modFAC_Finale:FAC_Finale_Save() - exiting</t>
  </si>
  <si>
    <t>wshMenuFAC:FAC_Historique_Click() - entering</t>
  </si>
  <si>
    <t>- Préparation des états financiers et des déclarations fiscales annuels (1 725,00 $)</t>
  </si>
  <si>
    <t>- Préparation des relevés de fin d'année (T4, relevés 1 et autres) (175,00 $)</t>
  </si>
  <si>
    <t>- Préparation des paies et remises à la source (1 300,00 $)</t>
  </si>
  <si>
    <t>- Préparation des déclarations de taxes (TPS, TVQ) aux trimestres (300,00 $)</t>
  </si>
  <si>
    <t>- Autres travaux et rencontres (375,00 $)</t>
  </si>
  <si>
    <t>- Comptabilité complète et rapports comptables trimestriels (4 800,00 $)</t>
  </si>
  <si>
    <t>*** Sommaire des TEC pour la facture - AR</t>
  </si>
  <si>
    <t>16,00</t>
  </si>
  <si>
    <t>100,00 $</t>
  </si>
  <si>
    <t>1 600,00 $</t>
  </si>
  <si>
    <t>wshFAC_Historique:Worksheet_Activate() - entering</t>
  </si>
  <si>
    <t>modFAC_Historique:FAC_Historique_Clear_All_Cells() - entering</t>
  </si>
  <si>
    <t>modFAC_Historique:FAC_Historique_Clear_All_Cells() - exiting</t>
  </si>
  <si>
    <t>wshFAC_Historique:Worksheet_Activate() - exiting</t>
  </si>
  <si>
    <t>wshMenuFAC:FAC_Historique_Click() - exiting</t>
  </si>
  <si>
    <t>wshFAC_Historique:Affiche_Liste_Factures() - entering</t>
  </si>
  <si>
    <t>modFAC_Historique:FAC_Historique_Back_To_FAC_Menu() - entering</t>
  </si>
  <si>
    <t>modFAC_Historique:FAC_Historique_Back_To_FAC_Menu() - exiting</t>
  </si>
  <si>
    <t>wshFAC_Historique:Affiche_Liste_Factures() - exiting</t>
  </si>
  <si>
    <t>APP_v4.D.5.xlsm</t>
  </si>
  <si>
    <t>wshMenuFAC:CC_Annulation_Click() - entering</t>
  </si>
  <si>
    <t>wshCC_Annulation:Worksheet_Activate() - entering</t>
  </si>
  <si>
    <t>wshCC_Annulation:Worksheet_Activate() - exiting</t>
  </si>
  <si>
    <t>wshMenuFAC:CC_Annulation_Click() - exiting</t>
  </si>
  <si>
    <t>modCC_Annulation:Back_To_FAC_Menu() - entering</t>
  </si>
  <si>
    <t>modCC_Annulation:Back_To_FAC_Menu() - exiting</t>
  </si>
  <si>
    <t>Confirmation de facture</t>
  </si>
  <si>
    <t>wshMenuFAC:CAR_Confirmation_Click() - entering</t>
  </si>
  <si>
    <t>wshCAR_Confirmation:Worksheet_Activate() - entering</t>
  </si>
  <si>
    <t>wshCAR_Confirmation:Worksheet_Activate() - exiting</t>
  </si>
  <si>
    <t>wshMenuFAC:CAR_Confirmation_Click() - exiting</t>
  </si>
  <si>
    <t>modCAR_Confirmation:Back_To_FAC_Menu() - entering</t>
  </si>
  <si>
    <t>modCAR_Confirmation:Back_To_FAC_Menu() - exiting</t>
  </si>
  <si>
    <t>wshMenuFAC:FAC_Confirmation_Click() - entering</t>
  </si>
  <si>
    <t>wshFAC_Confirmation:Worksheet_Activate() - entering</t>
  </si>
  <si>
    <t>wshFAC_Confirmation:Worksheet_Activate() - exiting</t>
  </si>
  <si>
    <t>wshMenuFAC:FAC_Confirmation_Click() - exiting</t>
  </si>
  <si>
    <t>modFAC_Confirmation:Back_To_FAC_Menu() - entering</t>
  </si>
  <si>
    <t>modFAC_Confirmation:Back_To_FAC_Menu() - exiting</t>
  </si>
  <si>
    <t>modFAC_Enc:Encaissement_Import_All() - entering</t>
  </si>
  <si>
    <t>modFAC_Enc:FAC_ENC_Entête_Import_All() - entering</t>
  </si>
  <si>
    <t>wshGL_BV:Worksheet_Activate() - entering</t>
  </si>
  <si>
    <t>wshGL_BV:Worksheet_Activate() - exiting</t>
  </si>
  <si>
    <t>modGL_TB:GL_TB_Setup_And_Print() - entering</t>
  </si>
  <si>
    <t>modGL_TB:GL_TB_SetUp_And_Print_Document() - entering</t>
  </si>
  <si>
    <t>modGL_TB:GL_TB_SetUp_And_Print_Document() - exiting</t>
  </si>
  <si>
    <t>modGL_TB:GL_TB_Setup_And_Print() - exiting</t>
  </si>
  <si>
    <t>modGL_TB:GL_TB_Display_Trans_For_Selected_Account() - entering</t>
  </si>
  <si>
    <t>modGL_TB:GL_TB_Display_Trans_For_Selected_Account() - exiting</t>
  </si>
  <si>
    <t>modGL_TB:GL_TB_Setup_And_Print_Trans() - entering</t>
  </si>
  <si>
    <t>modGL_TB:GL_TB_Setup_And_Print_Trans() - exiting</t>
  </si>
  <si>
    <t>wshGL_BV:wshGL_BV_Get_An_JE_Detail_Trans() - entering</t>
  </si>
  <si>
    <t>wshGL_BV:wshGL_BV_Get_An_JE_Detail_Trans() - exiting</t>
  </si>
  <si>
    <t>wshGL_BV:wshGL_BV_Adjust_The_Shape() - entering</t>
  </si>
  <si>
    <t>wshGL_BV:wshGL_BV_Adjust_The_Shape() - exiting</t>
  </si>
  <si>
    <t>1210 - Travaux en cours</t>
  </si>
  <si>
    <t>wshGL_Rapport:Worksheet_Activate() - entering</t>
  </si>
  <si>
    <t>modGL_Rapport:GL_Rapport_Clear_All_Cells() - entering</t>
  </si>
  <si>
    <t>modGL_Rapport:GL_Rapport_Clear_All_Cells() - exiting</t>
  </si>
  <si>
    <t>wshGL_Rapport:Worksheet_Activate() - exiting</t>
  </si>
  <si>
    <t>modGL_Rapport:GL_Rapport_Back_To_Menu() - entering</t>
  </si>
  <si>
    <t>modGL_Rapport:GL_Rapport_Back_To_Menu() - exiting</t>
  </si>
  <si>
    <t>modGL_Rapport:GL_Report_For_Selected_Accounts() - entering</t>
  </si>
  <si>
    <t>modAppli_Utils:CreateOrReplaceWorksheet() - entering</t>
  </si>
  <si>
    <t>modAppli_Utils:CreateOrReplaceWorksheet() - exiting</t>
  </si>
  <si>
    <t>No.Écr.</t>
  </si>
  <si>
    <t>SOLDE</t>
  </si>
  <si>
    <t>modGL_Rapport:get_GL_Trans_With_AF() - entering</t>
  </si>
  <si>
    <t>&gt;=08-01-2023</t>
  </si>
  <si>
    <t>modGL_Rapport:get_GL_Details_For_A_Account() - exiting</t>
  </si>
  <si>
    <t>4000 Revenus de consultation</t>
  </si>
  <si>
    <t>4001 Revenus - Sociétés apparentées</t>
  </si>
  <si>
    <t>4003 Revenus - travaux en cours</t>
  </si>
  <si>
    <t>4100 Revenus d'intérêts</t>
  </si>
  <si>
    <t>4110 Revenus de dividendes</t>
  </si>
  <si>
    <t>5000 Salaires</t>
  </si>
  <si>
    <t>5010 Sous-traitance</t>
  </si>
  <si>
    <t>5020 Frais de déplacement</t>
  </si>
  <si>
    <t>5030 Documentation et outils de recherche</t>
  </si>
  <si>
    <t>5040 Frais de Formations</t>
  </si>
  <si>
    <t>5050 Frais informatiques &amp; Site web</t>
  </si>
  <si>
    <t>5060 Loyer</t>
  </si>
  <si>
    <t>5070 Frais de communications</t>
  </si>
  <si>
    <t>5080 Assurances &amp; Cotisations</t>
  </si>
  <si>
    <t>5090 Frais de publicité</t>
  </si>
  <si>
    <t>5100 Frais de représentation</t>
  </si>
  <si>
    <t>5110 Golf / Pourvoirie</t>
  </si>
  <si>
    <t>5120 Frais de poste</t>
  </si>
  <si>
    <t>5130 Fournitures de bureau</t>
  </si>
  <si>
    <t>5140 Frais financiers</t>
  </si>
  <si>
    <t>5150 Mauvaises créances</t>
  </si>
  <si>
    <t>5160 Amortissement</t>
  </si>
  <si>
    <t>9000 Impôts exigibles</t>
  </si>
  <si>
    <t>1000 Encaisse</t>
  </si>
  <si>
    <t>SortKey</t>
  </si>
  <si>
    <t>ModuleName</t>
  </si>
  <si>
    <t>ProcedureName</t>
  </si>
  <si>
    <t>1_MODULE</t>
  </si>
  <si>
    <t>Sub Erase_Non_Required_Shapes() '2024-08-15 @ 14:42</t>
  </si>
  <si>
    <t>Sub Test_Get_All_Shapes() '2024-08-15 @ 14:42</t>
  </si>
  <si>
    <t>1100 Comptes clients</t>
  </si>
  <si>
    <t>1101 Provision mauvaises créances</t>
  </si>
  <si>
    <t>1200 TPS payées</t>
  </si>
  <si>
    <t>1201 TVQ payées</t>
  </si>
  <si>
    <t>1202 TPS percues</t>
  </si>
  <si>
    <t>1203 TVQ percues</t>
  </si>
  <si>
    <t>1204 Acomptes provisionnels TPS</t>
  </si>
  <si>
    <t>1205 Acomptes provisionnels TVQ</t>
  </si>
  <si>
    <t>1210 Travaux en cours</t>
  </si>
  <si>
    <t>1220 Frais payés d'avance</t>
  </si>
  <si>
    <t>1300 Mobilier de bureau</t>
  </si>
  <si>
    <t>1301 Amort. Cum - mobil. de bureau</t>
  </si>
  <si>
    <t>1310 Matériel informatique</t>
  </si>
  <si>
    <t>1311 Amort. Cum - mat. Inform.</t>
  </si>
  <si>
    <t>1320 Logiciel informatique</t>
  </si>
  <si>
    <t>1321 Amort. Cum - logiciels</t>
  </si>
  <si>
    <t>1330 Achalandage</t>
  </si>
  <si>
    <t>1331 Amort. Cum - Achalandage</t>
  </si>
  <si>
    <t>2000 Marge de crédit</t>
  </si>
  <si>
    <t>2010 Carte de crédit</t>
  </si>
  <si>
    <t>2100 Comptes fournisseurs</t>
  </si>
  <si>
    <t>2105 Salaires à payer</t>
  </si>
  <si>
    <t>2110 Vacances à payer</t>
  </si>
  <si>
    <t>2120 DAS à payer</t>
  </si>
  <si>
    <t>2200 Avances avec Guillaume Charron</t>
  </si>
  <si>
    <t>2210 Avances avec 9249-3626 Québec inc.</t>
  </si>
  <si>
    <t>2220 Avances avec 9333-4829 Québec inc</t>
  </si>
  <si>
    <t>2300 Impôt Fédéral à payer</t>
  </si>
  <si>
    <t>2310 Impôt Québec à payer</t>
  </si>
  <si>
    <t>2320 Acomptes - Impôt Fédéral</t>
  </si>
  <si>
    <t>2330 Acomptes - Impôt Québec</t>
  </si>
  <si>
    <t>2400 Produit perçu d'avance</t>
  </si>
  <si>
    <t>3000 Actions ordinaires</t>
  </si>
  <si>
    <t>3010 Actions privilégiées</t>
  </si>
  <si>
    <t>3100 Bénéfices Non Répartis</t>
  </si>
  <si>
    <t>3200 Dividendes</t>
  </si>
  <si>
    <t>modGL_Rapport:GL_Report_For_Selected_Accounts() - exiting</t>
  </si>
  <si>
    <t>0_WORKSHEET</t>
  </si>
  <si>
    <t>0_Worksheet</t>
  </si>
  <si>
    <t>Sub Process_Change(ByVal Target As Range)</t>
  </si>
  <si>
    <t>Debug.Print cell.Address &amp; " = " &amp; cell.value</t>
  </si>
  <si>
    <t>Debug.Print "Previous cell address = " &amp; previousCellAddress</t>
  </si>
  <si>
    <t>Debug.Print "Amount - " &amp; wshDEB_Saisie.Range("O4").value &amp; " " &amp; wshDEB_Saisie.Range("H" &amp; Target.row).value &amp; " " &amp; _</t>
  </si>
  <si>
    <t>Debug.Print cellNet.Address &amp; " = " &amp; cellNet.value</t>
  </si>
  <si>
    <t>Debug.Print "netAmount - " &amp; wshDEB_Saisie.Range("O4").value &amp; " " &amp; wshDEB_Saisie.Range("H" &amp; Target.row).value &amp; " " &amp; _</t>
  </si>
  <si>
    <t>Debug.Print cellNet.Address</t>
  </si>
  <si>
    <t>Sub wshGL_BV_Adjust_The_Shape()</t>
  </si>
  <si>
    <t>Debug.Print i &amp; " = " &amp; maxLength</t>
  </si>
  <si>
    <t>Sub Start_Timer(subName As String) '2024-06-06 @ 10:12</t>
  </si>
  <si>
    <t>Debug.Print vbNewLine &amp; String(40 + l, "*") &amp; vbNewLine &amp; _</t>
  </si>
  <si>
    <t>Sub End_Timer(subName As String, t As Double)</t>
  </si>
  <si>
    <t>Sub check_TEC(ByRef r As Long, ByRef readRows As Long)</t>
  </si>
  <si>
    <t>Debug.Print i &amp; " Écart - " &amp; TECID &amp; " " &amp; prof &amp; " " &amp; dateTEC &amp; " " &amp; h(1) &amp; " " &amp; h(2) &amp; " vs. " &amp; h(3) &amp; " " &amp; h(4)</t>
  </si>
  <si>
    <t>Sub Import_CSV_File(ws As Worksheet, path As String, fn As String)</t>
  </si>
  <si>
    <t>Debug.Print fn &amp; " a été importée avec succès, " &amp; lastUsedRow - firstAvailRow &amp; " lignes"</t>
  </si>
  <si>
    <t>Function Fn_Correct_Date_Format(wrongFormatDate As String) As Date</t>
  </si>
  <si>
    <t>Debug.Print wrongFormatDate</t>
  </si>
  <si>
    <t>Debug.Print DateSerial(year, month, day)</t>
  </si>
  <si>
    <t>modDataConversion</t>
  </si>
  <si>
    <t>Sub Clients_Ajuste_Nom()</t>
  </si>
  <si>
    <t>Debug.Print i &amp; " - " &amp; client</t>
  </si>
  <si>
    <t>Sub Clients_Ajout_Contact_Dans_Nom()</t>
  </si>
  <si>
    <t>Sub Adjust_Client_Name_In_TEC()  '2024-08-03 @ 09:40</t>
  </si>
  <si>
    <t>Debug.Print i &amp; " : " &amp; codeClient &amp; " - " &amp; nomClient &amp; " ---&gt; " &amp; updatedNomClient</t>
  </si>
  <si>
    <t>Sub Adjust_Client_Name_In_CAR()  '2024-08-07 @ 17:11</t>
  </si>
  <si>
    <t>Sub Check_Client_Name() '2024-08-10 @ 10:13</t>
  </si>
  <si>
    <t>Debug.Print i &amp; " : " &amp; codeClient &amp; " - " &amp; nomClient &amp; " on ajoute '" &amp; contactFact &amp; "'"</t>
  </si>
  <si>
    <t>Sub DEB_Trans_Add_Record_To_DB(r As Long) 'Write/Update a record to external .xlsx file</t>
  </si>
  <si>
    <t>Debug.Print "DEB_Trans - " &amp; CDate(Format$(Now(), "dd/mm/yyyy hh:mm:ss"))</t>
  </si>
  <si>
    <t>Sub FAC_Brouillon_Goto_Onglet_FAC_Finale()</t>
  </si>
  <si>
    <t>Debug.Print wshFAC_Brouillon.Range("L" &amp; i).value</t>
  </si>
  <si>
    <t>Sub test_fn_get_hourly_rate()</t>
  </si>
  <si>
    <t>Debug.Print hr</t>
  </si>
  <si>
    <t>Sub Insert_PDF_Icons(lastUsedRow As Long)</t>
  </si>
  <si>
    <t>Debug.Print pic.width, pic.Height</t>
  </si>
  <si>
    <t>Function Fn_Get_Plan_Comptable(nbCol As Long) As Variant '2024-06-07 @ 07:31</t>
  </si>
  <si>
    <t>Debug.Assert nbCol &gt;= 1 And nbCol &lt;= 4 '2024-07-31 @ 19:26</t>
  </si>
  <si>
    <t>Function Fn_Get_Current_Region(ByVal DataRange As Range, Optional headerSize As Long = 1) As Range</t>
  </si>
  <si>
    <t>Debug.Print Fn_Get_Current_Region.Address</t>
  </si>
  <si>
    <t>Sub GL_Posting_To_DB(df, desc, source, arr As Variant) 'Generic routine 2024-06-06 @ 07:00</t>
  </si>
  <si>
    <t>Debug.Print "GL_Trans - " &amp; CDate(Format$(Now(), "dd/mm/yyyy hh:mm:ss"))</t>
  </si>
  <si>
    <t>Debug.Print shp.name</t>
  </si>
  <si>
    <t>Sub Admin_Import_Worksheet() '2024-07-02 @ 10:14</t>
  </si>
  <si>
    <t>Debug.Print "Source     : " &amp; sourceWorkbook.name &amp; " with " &amp; sourceSheetName</t>
  </si>
  <si>
    <t>Debug.Print "Destination: " &amp; targetWorkbook.name &amp; " with " &amp; targetSheetName</t>
  </si>
  <si>
    <t>Debug.Print "The new sheet is created..."</t>
  </si>
  <si>
    <t>Debug.Print "The new sheet is now called 'TempSheetName'"</t>
  </si>
  <si>
    <t>Debug.Print "About to delete '" &amp; targetSheetName &amp; "'"</t>
  </si>
  <si>
    <t>Sub TEC_Refresh_ListBox_And_Add_Hours() 'Load the listBox with the appropriate records</t>
  </si>
  <si>
    <t>Debug.Print rng.Address</t>
  </si>
  <si>
    <t>Sub Add_Columns_To_Active_Worksheet()</t>
  </si>
  <si>
    <t>Debug.Print colToAdd &amp; " columns added to the worksheet."</t>
  </si>
  <si>
    <t>Sub List_Conditional_Formatting_All() '2024-06-23 @ 18:37</t>
  </si>
  <si>
    <t>Debug.Print ws.name &amp; " - " &amp; area.FormatConditions.count</t>
  </si>
  <si>
    <t>Function HandleComments(ByVal codeLine As String, action As String) As String '2024-06-30 @ 10:45</t>
  </si>
  <si>
    <t>Debug.Assert action = "R" Or action = "U"</t>
  </si>
  <si>
    <t>Sub Menu_Adjust_Shape_Properties()</t>
  </si>
  <si>
    <t>If InStr(shp.name, "Groupe") Then Debug.Print shp.name &amp; " - " &amp; shp.Top</t>
  </si>
  <si>
    <t>Sub List_All_Tables()</t>
  </si>
  <si>
    <t>Debug.Print "Sheet: " &amp; ws.name; Tab(40); "Table: " &amp; lo.name &amp; vbCrLf</t>
  </si>
  <si>
    <t>Sub List_All_Macros_Used_With_Objects() '2024-07-25 @ 11:17</t>
  </si>
  <si>
    <t>Debug.Print rngArea.Address</t>
  </si>
  <si>
    <t>Sub TestArray_2D_Resizer()</t>
  </si>
  <si>
    <t>Debug.Print "Original Array:"</t>
  </si>
  <si>
    <t>Debug.Print originalArray(i, j);</t>
  </si>
  <si>
    <t>Debug.Print</t>
  </si>
  <si>
    <t>Debug.Print "Trimmed Array:"</t>
  </si>
  <si>
    <t>Sub SetTabOrder(ws As Worksheet) '2024-06-15 @ 13:58</t>
  </si>
  <si>
    <t>Debug.Print ws.name &amp; " - Unprotected cells are '" &amp; sortedCells.Address &amp; "' - " &amp; sortedCells.count &amp; " - " &amp; Format$(Now(), "dd/mm/yyyy hh:mm:ss")</t>
  </si>
  <si>
    <t>Sub ExportAllVBAComponentsForGitHub()</t>
  </si>
  <si>
    <t>Debug.Print vbComp.Type</t>
  </si>
  <si>
    <t>*** 15 767 lignes de code dans l'application ***</t>
  </si>
  <si>
    <t>APP_v4.D.6.xlsm</t>
  </si>
  <si>
    <t>Version - APP_v4.D.6.xlsm</t>
  </si>
  <si>
    <t>Heure - 16:27:24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</si>
</sst>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4">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 ##0"/>
  </numFmts>
  <fonts count="161"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b/>
      <sz val="10"/>
      <color theme="1"/>
      <name val="Courier New"/>
      <family val="3"/>
    </font>
    <font>
      <sz val="10"/>
      <color theme="1"/>
      <name val="Courier New"/>
      <family val="3"/>
    </font>
    <font>
      <sz val="11"/>
      <color rgb="FF000000"/>
      <name val="Calibri"/>
      <family val="2"/>
    </font>
    <font>
      <b/>
      <sz val="11"/>
      <color rgb="FF625850"/>
      <name val="Verdana"/>
      <family val="2"/>
    </font>
    <font>
      <sz val="11"/>
      <color theme="1"/>
      <name val="Aptos Narrow"/>
    </font>
    <font>
      <sz val="10"/>
      <color theme="1"/>
      <name val="Aptos Narrow"/>
    </font>
    <font>
      <i/>
      <sz val="10"/>
      <color theme="0"/>
      <name val="Aptos Narrow"/>
    </font>
    <font>
      <b/>
      <sz val="11"/>
      <color theme="1"/>
      <name val="Aptos Narrow"/>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22">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
      <left style="medium">
        <color theme="8" tint="-0.24994659260841701"/>
      </left>
      <right style="medium">
        <color theme="8" tint="-0.24994659260841701"/>
      </right>
      <top style="medium">
        <color theme="8" tint="-0.24994659260841701"/>
      </top>
      <bottom style="medium">
        <color theme="8" tint="-0.24994659260841701"/>
      </bottom>
      <diagonal/>
    </border>
    <border>
      <left style="medium">
        <color theme="8" tint="0.39994506668294322"/>
      </left>
      <right style="medium">
        <color theme="8" tint="0.39994506668294322"/>
      </right>
      <top style="medium">
        <color theme="8" tint="0.39994506668294322"/>
      </top>
      <bottom style="medium">
        <color theme="8" tint="0.39994506668294322"/>
      </bottom>
      <diagonal/>
    </border>
    <border>
      <left style="medium">
        <color theme="8" tint="0.39994506668294322"/>
      </left>
      <right/>
      <top style="medium">
        <color theme="8" tint="0.39994506668294322"/>
      </top>
      <bottom style="medium">
        <color theme="8" tint="0.39994506668294322"/>
      </bottom>
      <diagonal/>
    </border>
    <border>
      <left/>
      <right/>
      <top style="medium">
        <color theme="8" tint="0.39994506668294322"/>
      </top>
      <bottom style="medium">
        <color theme="8" tint="0.39994506668294322"/>
      </bottom>
      <diagonal/>
    </border>
    <border>
      <left/>
      <right style="medium">
        <color theme="8" tint="0.39994506668294322"/>
      </right>
      <top style="medium">
        <color theme="8" tint="0.39994506668294322"/>
      </top>
      <bottom style="medium">
        <color theme="8" tint="0.39994506668294322"/>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49">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4"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1" xfId="0" applyNumberFormat="1" applyFont="1" applyFill="1" applyBorder="1" applyAlignment="1">
      <alignment vertical="center"/>
    </xf>
    <xf numFmtId="14" fontId="14" fillId="24" borderId="252" xfId="0" applyNumberFormat="1" applyFont="1" applyFill="1" applyBorder="1" applyAlignment="1">
      <alignment horizontal="center" vertical="center"/>
    </xf>
    <xf numFmtId="14" fontId="14" fillId="24" borderId="253"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6" xfId="0" applyFont="1" applyBorder="1" applyAlignment="1">
      <alignment horizontal="center" vertical="center"/>
    </xf>
    <xf numFmtId="14" fontId="0" fillId="0" borderId="152" xfId="0" applyNumberFormat="1" applyBorder="1" applyAlignment="1">
      <alignment horizontal="center" vertical="center"/>
    </xf>
    <xf numFmtId="10" fontId="0" fillId="0" borderId="257"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8"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7"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7" xfId="0" applyBorder="1" applyAlignment="1">
      <alignment vertical="center"/>
    </xf>
    <xf numFmtId="0" fontId="0" fillId="0" borderId="268" xfId="0" applyBorder="1" applyAlignment="1">
      <alignment vertical="center"/>
    </xf>
    <xf numFmtId="0" fontId="134" fillId="54" borderId="270" xfId="0" applyFont="1" applyFill="1" applyBorder="1" applyAlignment="1">
      <alignment horizontal="center" vertical="center"/>
    </xf>
    <xf numFmtId="168" fontId="3" fillId="0" borderId="271" xfId="1" applyNumberFormat="1" applyFont="1" applyFill="1" applyBorder="1" applyAlignment="1">
      <alignment horizontal="left" vertical="center"/>
    </xf>
    <xf numFmtId="14" fontId="58" fillId="0" borderId="272" xfId="0" applyNumberFormat="1" applyFont="1" applyBorder="1" applyAlignment="1">
      <alignment horizontal="center" vertical="center"/>
    </xf>
    <xf numFmtId="0" fontId="14" fillId="53" borderId="276" xfId="0" applyFont="1" applyFill="1" applyBorder="1" applyAlignment="1">
      <alignment horizontal="center" vertical="center"/>
    </xf>
    <xf numFmtId="14" fontId="14" fillId="53" borderId="277" xfId="0" applyNumberFormat="1" applyFont="1" applyFill="1" applyBorder="1" applyAlignment="1">
      <alignment horizontal="center" vertical="center"/>
    </xf>
    <xf numFmtId="0" fontId="14" fillId="53" borderId="278" xfId="0" applyFont="1" applyFill="1" applyBorder="1" applyAlignment="1">
      <alignment horizontal="center" vertical="center"/>
    </xf>
    <xf numFmtId="14" fontId="14" fillId="53" borderId="279" xfId="0" applyNumberFormat="1" applyFont="1" applyFill="1" applyBorder="1" applyAlignment="1">
      <alignment horizontal="center" vertical="center"/>
    </xf>
    <xf numFmtId="0" fontId="14" fillId="53" borderId="280" xfId="0" applyFont="1" applyFill="1" applyBorder="1" applyAlignment="1">
      <alignment horizontal="center" vertical="center"/>
    </xf>
    <xf numFmtId="0" fontId="134" fillId="24"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5" xfId="1" applyFont="1" applyFill="1" applyBorder="1" applyAlignment="1">
      <alignment horizontal="left" vertical="center"/>
    </xf>
    <xf numFmtId="3" fontId="0" fillId="0" borderId="283" xfId="0" applyNumberFormat="1" applyBorder="1" applyAlignment="1">
      <alignment horizontal="center" vertical="center"/>
    </xf>
    <xf numFmtId="165" fontId="0" fillId="0" borderId="266"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5" xfId="0" applyFont="1" applyBorder="1" applyAlignment="1">
      <alignment horizontal="center" vertical="center"/>
    </xf>
    <xf numFmtId="0" fontId="4" fillId="0" borderId="283" xfId="0" applyFont="1" applyBorder="1" applyAlignment="1">
      <alignment horizontal="center" vertical="center"/>
    </xf>
    <xf numFmtId="0" fontId="0" fillId="0" borderId="283" xfId="0" applyBorder="1" applyAlignment="1">
      <alignment vertical="center"/>
    </xf>
    <xf numFmtId="0" fontId="0" fillId="0" borderId="266"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4" xfId="0" applyFill="1" applyBorder="1"/>
    <xf numFmtId="0" fontId="0" fillId="31" borderId="285" xfId="0" applyFill="1" applyBorder="1"/>
    <xf numFmtId="0" fontId="0" fillId="31" borderId="286"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4" xfId="0" applyFont="1" applyFill="1" applyBorder="1" applyAlignment="1">
      <alignment horizontal="center" vertical="center"/>
    </xf>
    <xf numFmtId="0" fontId="13" fillId="2" borderId="264"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4"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8"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4"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8" xfId="0" applyFont="1" applyFill="1" applyBorder="1" applyAlignment="1">
      <alignment horizontal="center" vertical="center"/>
    </xf>
    <xf numFmtId="0" fontId="0" fillId="60" borderId="291" xfId="0" applyFill="1" applyBorder="1" applyAlignment="1">
      <alignment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8" borderId="299" xfId="0" applyFill="1" applyBorder="1" applyAlignment="1">
      <alignment vertical="center"/>
    </xf>
    <xf numFmtId="4" fontId="0" fillId="8" borderId="246" xfId="0" applyNumberFormat="1" applyFill="1" applyBorder="1" applyAlignment="1">
      <alignment vertical="center"/>
    </xf>
    <xf numFmtId="164" fontId="0" fillId="8" borderId="246" xfId="0" applyNumberFormat="1" applyFill="1" applyBorder="1" applyAlignment="1">
      <alignment vertical="center"/>
    </xf>
    <xf numFmtId="169" fontId="0" fillId="8" borderId="300"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1" xfId="0" applyNumberFormat="1" applyFont="1" applyFill="1" applyBorder="1" applyAlignment="1">
      <alignment vertical="center"/>
    </xf>
    <xf numFmtId="0" fontId="0" fillId="8" borderId="130" xfId="0" applyFill="1" applyBorder="1" applyAlignment="1">
      <alignment vertical="center"/>
    </xf>
    <xf numFmtId="169" fontId="4" fillId="8" borderId="301"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6" xfId="0"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8" xfId="0" applyBorder="1" applyAlignment="1">
      <alignment vertical="center"/>
    </xf>
    <xf numFmtId="0" fontId="0" fillId="0" borderId="130" xfId="0" applyBorder="1" applyAlignment="1">
      <alignment vertical="center"/>
    </xf>
    <xf numFmtId="0" fontId="0" fillId="60" borderId="302" xfId="0" applyFill="1"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7" xfId="0" applyFill="1" applyBorder="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121" fillId="0" borderId="0" xfId="0" applyFont="1" applyAlignment="1">
      <alignment horizontal="right"/>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0" fillId="59" borderId="0" xfId="0" applyFill="1" applyAlignment="1">
      <alignment vertical="center"/>
    </xf>
    <xf numFmtId="0" fontId="0" fillId="59" borderId="225" xfId="0" applyFill="1" applyBorder="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29" xfId="0" applyFill="1" applyBorder="1" applyAlignment="1">
      <alignment vertical="center"/>
    </xf>
    <xf numFmtId="0" fontId="0" fillId="59" borderId="239" xfId="0" applyFill="1" applyBorder="1" applyAlignment="1">
      <alignment horizontal="center" vertical="center"/>
    </xf>
    <xf numFmtId="14" fontId="0" fillId="59" borderId="232" xfId="0" applyNumberFormat="1" applyFill="1" applyBorder="1" applyAlignment="1">
      <alignment horizontal="center" vertical="center"/>
    </xf>
    <xf numFmtId="169" fontId="0" fillId="59" borderId="240" xfId="0" applyNumberFormat="1" applyFill="1" applyBorder="1" applyAlignment="1">
      <alignment horizontal="right" vertical="center"/>
    </xf>
    <xf numFmtId="3" fontId="0" fillId="59" borderId="240" xfId="0" applyNumberFormat="1" applyFill="1" applyBorder="1" applyAlignment="1">
      <alignment horizontal="center" vertical="center"/>
    </xf>
    <xf numFmtId="169" fontId="0" fillId="59" borderId="241" xfId="0" applyNumberFormat="1" applyFill="1" applyBorder="1" applyAlignment="1">
      <alignment horizontal="right" vertical="center"/>
    </xf>
    <xf numFmtId="0" fontId="0" fillId="59" borderId="233" xfId="0" applyFill="1" applyBorder="1" applyAlignment="1">
      <alignment horizontal="center" vertical="center"/>
    </xf>
    <xf numFmtId="169" fontId="0" fillId="59" borderId="232" xfId="0" applyNumberFormat="1" applyFill="1" applyBorder="1" applyAlignment="1">
      <alignment horizontal="right" vertical="center"/>
    </xf>
    <xf numFmtId="3" fontId="0" fillId="59" borderId="232" xfId="0" applyNumberFormat="1" applyFill="1" applyBorder="1" applyAlignment="1">
      <alignment horizontal="center" vertical="center"/>
    </xf>
    <xf numFmtId="169" fontId="0" fillId="59" borderId="234" xfId="0" applyNumberFormat="1" applyFill="1" applyBorder="1" applyAlignment="1">
      <alignment horizontal="right" vertical="center"/>
    </xf>
    <xf numFmtId="0" fontId="0" fillId="59" borderId="235" xfId="0" applyFill="1" applyBorder="1" applyAlignment="1">
      <alignment horizontal="center" vertical="center"/>
    </xf>
    <xf numFmtId="14" fontId="0" fillId="59" borderId="236" xfId="0" applyNumberFormat="1" applyFill="1" applyBorder="1" applyAlignment="1">
      <alignment horizontal="center" vertical="center"/>
    </xf>
    <xf numFmtId="169" fontId="0" fillId="59" borderId="236" xfId="0" applyNumberFormat="1" applyFill="1" applyBorder="1" applyAlignment="1">
      <alignment horizontal="right" vertical="center"/>
    </xf>
    <xf numFmtId="3" fontId="0" fillId="59" borderId="236" xfId="0" applyNumberFormat="1" applyFill="1" applyBorder="1" applyAlignment="1">
      <alignment horizontal="center" vertical="center"/>
    </xf>
    <xf numFmtId="169" fontId="0" fillId="59" borderId="237"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0" xfId="0" applyFill="1" applyBorder="1" applyAlignment="1">
      <alignment vertical="center"/>
    </xf>
    <xf numFmtId="0" fontId="0" fillId="59" borderId="231" xfId="0" applyFill="1" applyBorder="1" applyAlignment="1">
      <alignment vertical="center"/>
    </xf>
    <xf numFmtId="0" fontId="121" fillId="60" borderId="242" xfId="0" applyFont="1" applyFill="1" applyBorder="1" applyAlignment="1">
      <alignment horizontal="center" vertical="center" wrapText="1"/>
    </xf>
    <xf numFmtId="0" fontId="121" fillId="60" borderId="243" xfId="0" applyFont="1" applyFill="1" applyBorder="1" applyAlignment="1">
      <alignment horizontal="center" vertical="center" wrapText="1"/>
    </xf>
    <xf numFmtId="0" fontId="121" fillId="60" borderId="243" xfId="0" applyFont="1" applyFill="1" applyBorder="1" applyAlignment="1">
      <alignment horizontal="center" vertical="center"/>
    </xf>
    <xf numFmtId="0" fontId="121" fillId="60" borderId="244" xfId="0" applyFont="1" applyFill="1" applyBorder="1" applyAlignment="1">
      <alignment horizontal="center" vertical="center" wrapText="1"/>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7"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2" xfId="0" applyNumberFormat="1" applyFont="1" applyFill="1" applyBorder="1" applyAlignment="1">
      <alignment vertical="center"/>
    </xf>
    <xf numFmtId="169" fontId="18" fillId="44" borderId="253"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0" borderId="0" xfId="0" applyFont="1" applyAlignment="1" applyProtection="1">
      <alignment wrapText="1" shrinkToFit="1"/>
      <protection locked="0"/>
    </xf>
    <xf numFmtId="0" fontId="10" fillId="48" borderId="311"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14" fontId="14" fillId="24" borderId="312"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8" xfId="0" applyNumberFormat="1" applyFont="1" applyFill="1" applyBorder="1" applyAlignment="1">
      <alignment horizontal="center" vertical="center"/>
    </xf>
    <xf numFmtId="0" fontId="50" fillId="4" borderId="245" xfId="0" applyFont="1" applyFill="1" applyBorder="1" applyAlignment="1">
      <alignment vertical="center"/>
    </xf>
    <xf numFmtId="1" fontId="50" fillId="4" borderId="246"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4"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0"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3" xfId="1" applyNumberFormat="1" applyFont="1" applyFill="1" applyBorder="1" applyAlignment="1">
      <alignment horizontal="center" vertical="center"/>
    </xf>
    <xf numFmtId="169" fontId="0" fillId="0" borderId="0" xfId="1" applyNumberFormat="1" applyFont="1" applyAlignment="1">
      <alignment horizontal="center"/>
    </xf>
    <xf numFmtId="49" fontId="0" fillId="5" borderId="0" xfId="0" applyNumberFormat="1" applyFill="1" applyAlignment="1">
      <alignment horizontal="center"/>
    </xf>
    <xf numFmtId="164" fontId="0" fillId="0" borderId="0" xfId="0" applyNumberFormat="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4"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5" xfId="0" applyFill="1" applyBorder="1" applyAlignment="1">
      <alignment vertical="center"/>
    </xf>
    <xf numFmtId="169"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0"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0"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0"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0"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7" fontId="122" fillId="24" borderId="0" xfId="0" applyNumberFormat="1" applyFont="1" applyFill="1" applyAlignment="1">
      <alignment horizontal="center" vertical="center"/>
    </xf>
    <xf numFmtId="187" fontId="19" fillId="0" borderId="0" xfId="0" applyNumberFormat="1" applyFont="1" applyAlignment="1">
      <alignment horizontal="center" vertical="center"/>
    </xf>
    <xf numFmtId="187" fontId="152" fillId="0" borderId="0" xfId="0" applyNumberFormat="1" applyFont="1" applyAlignment="1">
      <alignment horizontal="center" vertical="center"/>
    </xf>
    <xf numFmtId="187" fontId="0" fillId="0" borderId="0" xfId="0" applyNumberFormat="1" applyAlignment="1">
      <alignment horizontal="center"/>
    </xf>
    <xf numFmtId="187"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7"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6" xfId="0" applyNumberFormat="1" applyFont="1" applyFill="1" applyBorder="1" applyAlignment="1">
      <alignment horizontal="right"/>
    </xf>
    <xf numFmtId="185" fontId="4" fillId="63" borderId="316"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153" fillId="0" borderId="0" xfId="0" applyFont="1"/>
    <xf numFmtId="0" fontId="154" fillId="0" borderId="0" xfId="0" applyFont="1"/>
    <xf numFmtId="22" fontId="154" fillId="0" borderId="0" xfId="0" applyNumberFormat="1" applyFont="1"/>
    <xf numFmtId="0" fontId="0" fillId="0" borderId="0" xfId="0" applyAlignment="1">
      <alignment horizontal="left" indent="1"/>
    </xf>
    <xf numFmtId="0" fontId="11" fillId="59" borderId="0" xfId="0" applyFont="1" applyFill="1" applyAlignment="1">
      <alignment horizontal="center"/>
    </xf>
    <xf numFmtId="0" fontId="0" fillId="0" borderId="0" xfId="0" pivotButton="1"/>
    <xf numFmtId="0" fontId="29" fillId="44" borderId="0" xfId="0" applyFont="1" applyFill="1"/>
    <xf numFmtId="49" fontId="94" fillId="0" borderId="0" xfId="1" applyNumberFormat="1" applyFont="1" applyFill="1" applyBorder="1" applyAlignment="1" applyProtection="1">
      <alignment horizontal="center" vertical="center"/>
      <protection locked="0"/>
    </xf>
    <xf numFmtId="4" fontId="158" fillId="42" borderId="159" xfId="0" applyNumberFormat="1" applyFont="1" applyFill="1" applyBorder="1"/>
    <xf numFmtId="4" fontId="158" fillId="42" borderId="160" xfId="0" applyNumberFormat="1" applyFont="1" applyFill="1" applyBorder="1"/>
    <xf numFmtId="4" fontId="158" fillId="42" borderId="161" xfId="0" applyNumberFormat="1" applyFont="1" applyFill="1" applyBorder="1"/>
    <xf numFmtId="0" fontId="158" fillId="42" borderId="33" xfId="0" applyFont="1" applyFill="1" applyBorder="1"/>
    <xf numFmtId="0" fontId="157" fillId="0" borderId="151" xfId="0" applyFont="1" applyBorder="1"/>
    <xf numFmtId="0" fontId="159" fillId="2" borderId="152" xfId="0" applyFont="1" applyFill="1" applyBorder="1" applyAlignment="1">
      <alignment horizontal="center" vertical="center"/>
    </xf>
    <xf numFmtId="0" fontId="159" fillId="2" borderId="153" xfId="0" applyFont="1" applyFill="1" applyBorder="1" applyAlignment="1">
      <alignment horizontal="center" vertical="center"/>
    </xf>
    <xf numFmtId="0" fontId="157" fillId="0" borderId="154" xfId="0" applyFont="1" applyBorder="1" applyAlignment="1">
      <alignment horizontal="left"/>
    </xf>
    <xf numFmtId="2" fontId="157" fillId="0" borderId="29" xfId="0" applyNumberFormat="1" applyFont="1" applyBorder="1"/>
    <xf numFmtId="2" fontId="157" fillId="0" borderId="155" xfId="0" applyNumberFormat="1" applyFont="1" applyBorder="1"/>
    <xf numFmtId="0" fontId="157" fillId="7" borderId="156" xfId="0" applyFont="1" applyFill="1" applyBorder="1" applyAlignment="1">
      <alignment horizontal="left"/>
    </xf>
    <xf numFmtId="2" fontId="157" fillId="7" borderId="157" xfId="0" applyNumberFormat="1" applyFont="1" applyFill="1" applyBorder="1"/>
    <xf numFmtId="2" fontId="157" fillId="7" borderId="158" xfId="0" applyNumberFormat="1" applyFont="1" applyFill="1" applyBorder="1"/>
    <xf numFmtId="2" fontId="160" fillId="0" borderId="29" xfId="0" applyNumberFormat="1" applyFont="1" applyBorder="1"/>
    <xf numFmtId="2" fontId="160" fillId="7" borderId="157" xfId="0" applyNumberFormat="1" applyFont="1" applyFill="1" applyBorder="1"/>
    <xf numFmtId="0" fontId="159" fillId="2" borderId="151" xfId="0" applyFont="1" applyFill="1" applyBorder="1" applyAlignment="1">
      <alignment horizontal="center" vertical="center"/>
    </xf>
    <xf numFmtId="0" fontId="157" fillId="42" borderId="156" xfId="0" applyFont="1" applyFill="1" applyBorder="1" applyAlignment="1">
      <alignment horizontal="left"/>
    </xf>
    <xf numFmtId="2" fontId="157" fillId="42" borderId="157" xfId="0" applyNumberFormat="1" applyFont="1" applyFill="1" applyBorder="1"/>
    <xf numFmtId="2" fontId="157" fillId="42" borderId="158" xfId="0" applyNumberFormat="1" applyFont="1" applyFill="1" applyBorder="1"/>
    <xf numFmtId="0" fontId="0" fillId="59" borderId="0" xfId="0" applyFill="1" applyAlignment="1">
      <alignment horizontal="right" vertical="center"/>
    </xf>
    <xf numFmtId="0" fontId="0" fillId="59" borderId="226" xfId="0" applyFill="1" applyBorder="1" applyAlignment="1">
      <alignment horizontal="right" vertical="center"/>
    </xf>
    <xf numFmtId="164" fontId="0" fillId="59" borderId="240" xfId="0" applyNumberFormat="1" applyFill="1" applyBorder="1" applyAlignment="1">
      <alignment horizontal="right" vertical="center"/>
    </xf>
    <xf numFmtId="0" fontId="0" fillId="59" borderId="232" xfId="0" applyFill="1" applyBorder="1" applyAlignment="1">
      <alignment horizontal="right" vertical="center"/>
    </xf>
    <xf numFmtId="0" fontId="0" fillId="59" borderId="236" xfId="0" applyFill="1" applyBorder="1" applyAlignment="1">
      <alignment horizontal="right" vertical="center"/>
    </xf>
    <xf numFmtId="0" fontId="0" fillId="59" borderId="314" xfId="0" applyFill="1" applyBorder="1" applyAlignment="1">
      <alignment horizontal="right" vertical="center"/>
    </xf>
    <xf numFmtId="0" fontId="4" fillId="59" borderId="0" xfId="0" applyFont="1" applyFill="1" applyAlignment="1">
      <alignment horizontal="center" vertical="center"/>
    </xf>
    <xf numFmtId="169" fontId="0" fillId="59" borderId="0" xfId="0" applyNumberFormat="1" applyFill="1" applyAlignment="1">
      <alignment vertical="center"/>
    </xf>
    <xf numFmtId="14" fontId="121" fillId="59" borderId="0" xfId="0" applyNumberFormat="1" applyFont="1" applyFill="1" applyAlignment="1">
      <alignment horizontal="right" vertical="center"/>
    </xf>
    <xf numFmtId="0" fontId="4" fillId="0" borderId="0" xfId="0" applyFont="1" applyAlignment="1">
      <alignment horizontal="center"/>
    </xf>
    <xf numFmtId="14" fontId="22" fillId="0" borderId="0" xfId="0" applyNumberFormat="1" applyFont="1" applyAlignment="1">
      <alignment vertical="center"/>
    </xf>
    <xf numFmtId="14" fontId="4" fillId="0" borderId="317" xfId="0" applyNumberFormat="1" applyFont="1" applyBorder="1" applyAlignment="1" applyProtection="1">
      <alignment horizontal="center" vertical="center"/>
      <protection locked="0"/>
    </xf>
    <xf numFmtId="0" fontId="22" fillId="44" borderId="0" xfId="0" applyFont="1" applyFill="1" applyAlignment="1" applyProtection="1">
      <alignment horizontal="center" vertical="center"/>
      <protection locked="0"/>
    </xf>
    <xf numFmtId="183" fontId="12" fillId="0" borderId="0" xfId="0" applyNumberFormat="1" applyFont="1" applyAlignment="1" applyProtection="1">
      <alignment horizontal="center" vertical="center"/>
      <protection locked="0"/>
    </xf>
    <xf numFmtId="164" fontId="4" fillId="0" borderId="0" xfId="0" applyNumberFormat="1" applyFont="1"/>
    <xf numFmtId="164" fontId="4" fillId="62" borderId="0" xfId="0" applyNumberFormat="1" applyFont="1" applyFill="1"/>
    <xf numFmtId="0" fontId="121" fillId="62" borderId="0" xfId="0" applyFont="1" applyFill="1" applyAlignment="1">
      <alignment horizontal="center"/>
    </xf>
    <xf numFmtId="0" fontId="0" fillId="0" borderId="246" xfId="0" applyBorder="1" applyAlignment="1">
      <alignment horizontal="center" vertical="center"/>
    </xf>
    <xf numFmtId="0" fontId="56" fillId="0" borderId="29" xfId="0" applyFont="1" applyBorder="1" applyAlignment="1">
      <alignment horizontal="center" vertical="center"/>
    </xf>
    <xf numFmtId="0" fontId="0" fillId="0" borderId="247" xfId="0" applyBorder="1" applyAlignment="1">
      <alignment vertical="center"/>
    </xf>
    <xf numFmtId="0" fontId="0" fillId="0" borderId="32" xfId="0" applyBorder="1" applyAlignment="1">
      <alignment horizontal="left" vertical="center"/>
    </xf>
    <xf numFmtId="0" fontId="56" fillId="0" borderId="30" xfId="0" applyFont="1" applyBorder="1" applyAlignment="1">
      <alignment horizontal="left" vertical="center"/>
    </xf>
    <xf numFmtId="0" fontId="0" fillId="0" borderId="0" xfId="0" quotePrefix="1"/>
    <xf numFmtId="166" fontId="120" fillId="2" borderId="0" xfId="0" applyNumberFormat="1" applyFont="1" applyFill="1" applyAlignment="1">
      <alignment horizontal="center"/>
    </xf>
    <xf numFmtId="164" fontId="0" fillId="0" borderId="316" xfId="0" applyNumberFormat="1" applyBorder="1"/>
    <xf numFmtId="183" fontId="0" fillId="0" borderId="318" xfId="0" applyNumberFormat="1" applyBorder="1" applyAlignment="1" applyProtection="1">
      <alignment horizontal="center" vertical="center"/>
      <protection locked="0"/>
    </xf>
    <xf numFmtId="0" fontId="127" fillId="0" borderId="0" xfId="0" quotePrefix="1" applyFont="1"/>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0" fillId="0" borderId="6" xfId="0" applyBorder="1" applyAlignment="1">
      <alignment horizontal="left" vertical="center"/>
    </xf>
    <xf numFmtId="0" fontId="0" fillId="0" borderId="65" xfId="0" applyBorder="1" applyAlignment="1">
      <alignment horizontal="left"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2" fillId="0" borderId="0" xfId="0" applyFont="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0" fontId="16" fillId="0" borderId="0" xfId="0" applyFont="1" applyAlignment="1">
      <alignment horizontal="right" vertical="center"/>
    </xf>
    <xf numFmtId="14" fontId="0" fillId="0" borderId="0" xfId="0" applyNumberFormat="1" applyAlignment="1">
      <alignment horizontal="right" vertical="center"/>
    </xf>
    <xf numFmtId="0" fontId="0" fillId="0" borderId="0" xfId="0" applyAlignment="1">
      <alignment horizontal="right" vertical="center"/>
    </xf>
    <xf numFmtId="0" fontId="0" fillId="0" borderId="0" xfId="0" applyAlignment="1">
      <alignment horizontal="left"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3"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1"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0" fillId="0" borderId="40" xfId="0" applyBorder="1" applyAlignment="1">
      <alignment horizontal="left" vertical="center"/>
    </xf>
    <xf numFmtId="0" fontId="35" fillId="13" borderId="0" xfId="0" applyFont="1" applyFill="1" applyAlignment="1">
      <alignment horizontal="center" vertical="center"/>
    </xf>
    <xf numFmtId="0" fontId="134" fillId="54" borderId="255" xfId="0" applyFont="1" applyFill="1" applyBorder="1" applyAlignment="1">
      <alignment horizontal="left" vertical="center"/>
    </xf>
    <xf numFmtId="0" fontId="134" fillId="54" borderId="269" xfId="0" applyFont="1" applyFill="1" applyBorder="1" applyAlignment="1">
      <alignment horizontal="left"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4" fontId="22" fillId="24" borderId="248" xfId="0" applyNumberFormat="1" applyFont="1" applyFill="1" applyBorder="1" applyAlignment="1">
      <alignment horizontal="center"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22" fillId="53" borderId="260"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0" fontId="134" fillId="53" borderId="273" xfId="0"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0" fillId="0" borderId="94" xfId="0" applyBorder="1" applyAlignment="1">
      <alignment horizontal="left" vertical="center"/>
    </xf>
    <xf numFmtId="0" fontId="0" fillId="0" borderId="259"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2" xfId="0" applyBorder="1" applyAlignment="1">
      <alignment horizontal="center"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0" fontId="0" fillId="0" borderId="73" xfId="0" applyBorder="1" applyAlignment="1">
      <alignment vertical="center"/>
    </xf>
    <xf numFmtId="0" fontId="0" fillId="0" borderId="49" xfId="0" applyBorder="1" applyAlignment="1">
      <alignmen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2" xfId="0" applyFont="1" applyFill="1" applyBorder="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7"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8"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89"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29" fillId="44" borderId="0" xfId="0" applyFont="1" applyFill="1" applyAlignment="1">
      <alignment horizontal="left" wrapText="1" indent="1" shrinkToFit="1"/>
    </xf>
    <xf numFmtId="0" fontId="156" fillId="44" borderId="0" xfId="0" applyFont="1" applyFill="1" applyAlignment="1">
      <alignment horizontal="left" wrapText="1" indent="1" shrinkToFit="1"/>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2" xfId="0" applyFont="1" applyFill="1" applyBorder="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4" fillId="44" borderId="222" xfId="0" applyFont="1" applyFill="1" applyBorder="1" applyAlignment="1" applyProtection="1">
      <alignment horizontal="left" vertical="center"/>
      <protection locked="0"/>
    </xf>
    <xf numFmtId="0" fontId="4" fillId="44" borderId="223" xfId="0" applyFont="1" applyFill="1" applyBorder="1" applyAlignment="1" applyProtection="1">
      <alignment horizontal="left" vertical="center"/>
      <protection locked="0"/>
    </xf>
    <xf numFmtId="0" fontId="4" fillId="44" borderId="224" xfId="0" applyFont="1" applyFill="1" applyBorder="1" applyAlignment="1" applyProtection="1">
      <alignment horizontal="left" vertical="center"/>
      <protection locked="0"/>
    </xf>
    <xf numFmtId="0" fontId="4" fillId="0" borderId="222" xfId="0" applyFont="1" applyBorder="1" applyAlignment="1" applyProtection="1">
      <alignment horizontal="left" vertical="center"/>
      <protection locked="0"/>
    </xf>
    <xf numFmtId="0" fontId="4" fillId="0" borderId="223" xfId="0" applyFont="1" applyBorder="1" applyAlignment="1" applyProtection="1">
      <alignment horizontal="left" vertical="center"/>
      <protection locked="0"/>
    </xf>
    <xf numFmtId="0" fontId="4" fillId="0" borderId="224" xfId="0" applyFont="1" applyBorder="1" applyAlignment="1" applyProtection="1">
      <alignment horizontal="left"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86" fillId="10"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44" borderId="319" xfId="0" applyNumberFormat="1" applyFill="1" applyBorder="1" applyAlignment="1" applyProtection="1">
      <alignment horizontal="center" vertical="center"/>
      <protection locked="0"/>
    </xf>
    <xf numFmtId="0" fontId="0" fillId="44" borderId="320" xfId="0" applyFill="1" applyBorder="1" applyAlignment="1" applyProtection="1">
      <alignment horizontal="center" vertical="center"/>
      <protection locked="0"/>
    </xf>
    <xf numFmtId="0" fontId="0" fillId="44" borderId="321" xfId="0" applyFill="1" applyBorder="1"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10" fillId="2" borderId="51" xfId="0" applyFont="1" applyFill="1" applyBorder="1" applyAlignment="1">
      <alignment horizontal="center" vertical="center"/>
    </xf>
    <xf numFmtId="166" fontId="127" fillId="10" borderId="0" xfId="0" applyNumberFormat="1" applyFont="1" applyFill="1" applyAlignment="1">
      <alignment horizontal="left"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299">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outline="0">
        <top style="thin">
          <color theme="4" tint="0.39997558519241921"/>
        </top>
      </border>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ill>
        <patternFill patternType="solid">
          <bgColor theme="9" tint="0.59999389629810485"/>
        </patternFill>
      </fill>
    </dxf>
    <dxf>
      <numFmt numFmtId="4" formatCode="#,##0.00"/>
    </dxf>
    <dxf>
      <numFmt numFmtId="4" formatCode="#,##0.00"/>
    </dxf>
    <dxf>
      <font>
        <i/>
      </font>
    </dxf>
    <dxf>
      <font>
        <sz val="10"/>
      </font>
    </dxf>
    <dxf>
      <alignment horizontal="center"/>
    </dxf>
    <dxf>
      <numFmt numFmtId="4" formatCode="#,##0.00"/>
    </dxf>
    <dxf>
      <numFmt numFmtId="4" formatCode="#,##0.00"/>
    </dxf>
    <dxf>
      <numFmt numFmtId="4" formatCode="#,##0.0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fgColor indexed="64"/>
          <bgColor theme="4" tint="0.79995117038483843"/>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298"/>
      <tableStyleElement type="headerRow" dxfId="297"/>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microsoft.com/office/2017/06/relationships/rdRichValueStructure" Target="richData/rdrichvaluestructure.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4.xml"/><Relationship Id="rId66" Type="http://schemas.microsoft.com/office/2022/10/relationships/richValueRel" Target="richData/richValueRel.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sharedStrings" Target="sharedStrings.xml"/><Relationship Id="rId69" Type="http://schemas.microsoft.com/office/2017/06/relationships/rdRichValueTypes" Target="richData/rdRichValueTyp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xml"/><Relationship Id="rId62" Type="http://schemas.openxmlformats.org/officeDocument/2006/relationships/connections" Target="connections.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11/relationships/timelineCache" Target="timelineCaches/timelineCache1.xml"/><Relationship Id="rId65"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2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[APP_v4.D.6.xlsm]TEC_TDB_PivotTable!Tableau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TEC_TDB_PivotTable!$I$4:$I$35</c:f>
              <c:numCache>
                <c:formatCode>0.00</c:formatCode>
                <c:ptCount val="31"/>
                <c:pt idx="0">
                  <c:v>55.54999999999999</c:v>
                </c:pt>
                <c:pt idx="1">
                  <c:v>44.349999999999994</c:v>
                </c:pt>
                <c:pt idx="2">
                  <c:v>37.299999999999997</c:v>
                </c:pt>
                <c:pt idx="3">
                  <c:v>23.15</c:v>
                </c:pt>
                <c:pt idx="4">
                  <c:v>20.65</c:v>
                </c:pt>
                <c:pt idx="5">
                  <c:v>20.5</c:v>
                </c:pt>
                <c:pt idx="6">
                  <c:v>18.099999999999998</c:v>
                </c:pt>
                <c:pt idx="7">
                  <c:v>17.799999999999997</c:v>
                </c:pt>
                <c:pt idx="8">
                  <c:v>16.25</c:v>
                </c:pt>
                <c:pt idx="9">
                  <c:v>13.25</c:v>
                </c:pt>
                <c:pt idx="10">
                  <c:v>12</c:v>
                </c:pt>
                <c:pt idx="11">
                  <c:v>10.9</c:v>
                </c:pt>
                <c:pt idx="12">
                  <c:v>10.65</c:v>
                </c:pt>
                <c:pt idx="13">
                  <c:v>10</c:v>
                </c:pt>
                <c:pt idx="14">
                  <c:v>9.9500000000000011</c:v>
                </c:pt>
                <c:pt idx="15">
                  <c:v>9.8500000000000014</c:v>
                </c:pt>
                <c:pt idx="16">
                  <c:v>8.75</c:v>
                </c:pt>
                <c:pt idx="17">
                  <c:v>8.5500000000000007</c:v>
                </c:pt>
                <c:pt idx="18">
                  <c:v>8.15</c:v>
                </c:pt>
                <c:pt idx="19">
                  <c:v>7.0500000000000007</c:v>
                </c:pt>
                <c:pt idx="20">
                  <c:v>6.5</c:v>
                </c:pt>
                <c:pt idx="21">
                  <c:v>6.25</c:v>
                </c:pt>
                <c:pt idx="22">
                  <c:v>6.1999999999999993</c:v>
                </c:pt>
                <c:pt idx="23">
                  <c:v>5.8</c:v>
                </c:pt>
                <c:pt idx="24">
                  <c:v>5.65</c:v>
                </c:pt>
                <c:pt idx="25">
                  <c:v>5.25</c:v>
                </c:pt>
                <c:pt idx="26">
                  <c:v>5.15</c:v>
                </c:pt>
                <c:pt idx="27">
                  <c:v>5</c:v>
                </c:pt>
                <c:pt idx="28">
                  <c:v>4.75</c:v>
                </c:pt>
                <c:pt idx="29">
                  <c:v>4.6500000000000004</c:v>
                </c:pt>
                <c:pt idx="30">
                  <c:v>4.6500000000000004</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TEC_TDB_PivotTable!$J$4:$J$35</c:f>
              <c:numCache>
                <c:formatCode>0.00</c:formatCode>
                <c:ptCount val="31"/>
                <c:pt idx="0">
                  <c:v>53.04999999999999</c:v>
                </c:pt>
                <c:pt idx="1">
                  <c:v>44.349999999999994</c:v>
                </c:pt>
                <c:pt idx="2">
                  <c:v>17.8</c:v>
                </c:pt>
                <c:pt idx="3">
                  <c:v>19.75</c:v>
                </c:pt>
                <c:pt idx="4">
                  <c:v>20.149999999999999</c:v>
                </c:pt>
                <c:pt idx="5">
                  <c:v>20.5</c:v>
                </c:pt>
                <c:pt idx="6">
                  <c:v>12.05</c:v>
                </c:pt>
                <c:pt idx="7">
                  <c:v>17.799999999999997</c:v>
                </c:pt>
                <c:pt idx="8">
                  <c:v>16.25</c:v>
                </c:pt>
                <c:pt idx="9">
                  <c:v>12.5</c:v>
                </c:pt>
                <c:pt idx="10">
                  <c:v>12</c:v>
                </c:pt>
                <c:pt idx="11">
                  <c:v>10.9</c:v>
                </c:pt>
                <c:pt idx="12">
                  <c:v>10.65</c:v>
                </c:pt>
                <c:pt idx="13">
                  <c:v>8.75</c:v>
                </c:pt>
                <c:pt idx="14">
                  <c:v>9.9500000000000011</c:v>
                </c:pt>
                <c:pt idx="15">
                  <c:v>8.35</c:v>
                </c:pt>
                <c:pt idx="16">
                  <c:v>8.75</c:v>
                </c:pt>
                <c:pt idx="17">
                  <c:v>8.25</c:v>
                </c:pt>
                <c:pt idx="18">
                  <c:v>5.5</c:v>
                </c:pt>
                <c:pt idx="19">
                  <c:v>7.0500000000000007</c:v>
                </c:pt>
                <c:pt idx="20">
                  <c:v>0.5</c:v>
                </c:pt>
                <c:pt idx="21">
                  <c:v>0.5</c:v>
                </c:pt>
                <c:pt idx="22">
                  <c:v>4.3</c:v>
                </c:pt>
                <c:pt idx="23">
                  <c:v>5.8</c:v>
                </c:pt>
                <c:pt idx="24">
                  <c:v>0.4</c:v>
                </c:pt>
                <c:pt idx="25">
                  <c:v>5.25</c:v>
                </c:pt>
                <c:pt idx="26">
                  <c:v>5.15</c:v>
                </c:pt>
                <c:pt idx="27">
                  <c:v>3.5</c:v>
                </c:pt>
                <c:pt idx="28">
                  <c:v>4.75</c:v>
                </c:pt>
                <c:pt idx="29">
                  <c:v>0.4</c:v>
                </c:pt>
                <c:pt idx="30">
                  <c:v>0.25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TEC_TDB_PivotTable!$K$4:$K$35</c:f>
              <c:numCache>
                <c:formatCode>0.00</c:formatCode>
                <c:ptCount val="31"/>
                <c:pt idx="0">
                  <c:v>2.5</c:v>
                </c:pt>
                <c:pt idx="1">
                  <c:v>0</c:v>
                </c:pt>
                <c:pt idx="2">
                  <c:v>19.499999999999996</c:v>
                </c:pt>
                <c:pt idx="3">
                  <c:v>0.75</c:v>
                </c:pt>
                <c:pt idx="4">
                  <c:v>0.5</c:v>
                </c:pt>
                <c:pt idx="5">
                  <c:v>0</c:v>
                </c:pt>
                <c:pt idx="6">
                  <c:v>6.05</c:v>
                </c:pt>
                <c:pt idx="7">
                  <c:v>0</c:v>
                </c:pt>
                <c:pt idx="8">
                  <c:v>0</c:v>
                </c:pt>
                <c:pt idx="9">
                  <c:v>0.75</c:v>
                </c:pt>
                <c:pt idx="10">
                  <c:v>0</c:v>
                </c:pt>
                <c:pt idx="11">
                  <c:v>0</c:v>
                </c:pt>
                <c:pt idx="12">
                  <c:v>0</c:v>
                </c:pt>
                <c:pt idx="13">
                  <c:v>0.75</c:v>
                </c:pt>
                <c:pt idx="14">
                  <c:v>0</c:v>
                </c:pt>
                <c:pt idx="15">
                  <c:v>1</c:v>
                </c:pt>
                <c:pt idx="16">
                  <c:v>0</c:v>
                </c:pt>
                <c:pt idx="17">
                  <c:v>0.3</c:v>
                </c:pt>
                <c:pt idx="18">
                  <c:v>1.4</c:v>
                </c:pt>
                <c:pt idx="19">
                  <c:v>0</c:v>
                </c:pt>
                <c:pt idx="20">
                  <c:v>0</c:v>
                </c:pt>
                <c:pt idx="21">
                  <c:v>0</c:v>
                </c:pt>
                <c:pt idx="22">
                  <c:v>1.9</c:v>
                </c:pt>
                <c:pt idx="23">
                  <c:v>0</c:v>
                </c:pt>
                <c:pt idx="24">
                  <c:v>0.75</c:v>
                </c:pt>
                <c:pt idx="25">
                  <c:v>0</c:v>
                </c:pt>
                <c:pt idx="26">
                  <c:v>0</c:v>
                </c:pt>
                <c:pt idx="27">
                  <c:v>1.5</c:v>
                </c:pt>
                <c:pt idx="28">
                  <c:v>0</c:v>
                </c:pt>
                <c:pt idx="29">
                  <c:v>4.25</c:v>
                </c:pt>
                <c:pt idx="30">
                  <c:v>2.0499999999999998</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TEC_TDB_PivotTable!$L$4:$L$35</c:f>
              <c:numCache>
                <c:formatCode>0.00</c:formatCode>
                <c:ptCount val="31"/>
                <c:pt idx="0">
                  <c:v>0</c:v>
                </c:pt>
                <c:pt idx="1">
                  <c:v>0</c:v>
                </c:pt>
                <c:pt idx="2">
                  <c:v>0</c:v>
                </c:pt>
                <c:pt idx="3">
                  <c:v>2.65</c:v>
                </c:pt>
                <c:pt idx="4">
                  <c:v>0</c:v>
                </c:pt>
                <c:pt idx="5">
                  <c:v>0</c:v>
                </c:pt>
                <c:pt idx="6">
                  <c:v>0</c:v>
                </c:pt>
                <c:pt idx="7">
                  <c:v>0</c:v>
                </c:pt>
                <c:pt idx="8">
                  <c:v>0</c:v>
                </c:pt>
                <c:pt idx="9">
                  <c:v>0</c:v>
                </c:pt>
                <c:pt idx="10">
                  <c:v>0</c:v>
                </c:pt>
                <c:pt idx="11">
                  <c:v>0</c:v>
                </c:pt>
                <c:pt idx="12">
                  <c:v>0</c:v>
                </c:pt>
                <c:pt idx="13">
                  <c:v>0.5</c:v>
                </c:pt>
                <c:pt idx="14">
                  <c:v>0</c:v>
                </c:pt>
                <c:pt idx="15">
                  <c:v>0</c:v>
                </c:pt>
                <c:pt idx="16">
                  <c:v>0</c:v>
                </c:pt>
                <c:pt idx="17">
                  <c:v>0</c:v>
                </c:pt>
                <c:pt idx="18">
                  <c:v>0.75</c:v>
                </c:pt>
                <c:pt idx="19">
                  <c:v>0</c:v>
                </c:pt>
                <c:pt idx="20">
                  <c:v>0</c:v>
                </c:pt>
                <c:pt idx="21">
                  <c:v>0</c:v>
                </c:pt>
                <c:pt idx="22">
                  <c:v>0</c:v>
                </c:pt>
                <c:pt idx="23">
                  <c:v>0</c:v>
                </c:pt>
                <c:pt idx="24">
                  <c:v>1.5</c:v>
                </c:pt>
                <c:pt idx="25">
                  <c:v>0</c:v>
                </c:pt>
                <c:pt idx="26">
                  <c:v>0</c:v>
                </c:pt>
                <c:pt idx="27">
                  <c:v>0</c:v>
                </c:pt>
                <c:pt idx="28">
                  <c:v>0</c:v>
                </c:pt>
                <c:pt idx="29">
                  <c:v>0</c:v>
                </c:pt>
                <c:pt idx="30">
                  <c:v>0.5</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TEC_TDB_PivotTable!$H$4:$H$35</c:f>
              <c:strCache>
                <c:ptCount val="31"/>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Kobloth - Vignoble [Thierry Kobloth]</c:v>
                </c:pt>
                <c:pt idx="10">
                  <c:v>Bureau Vétérinaire Griffintown Inc. [Marie-Hélène Tétreault]</c:v>
                </c:pt>
                <c:pt idx="11">
                  <c:v>Les Toitures C.B.C. Inc. [Francis Bélanger]</c:v>
                </c:pt>
                <c:pt idx="12">
                  <c:v>9112-9031 Québec inc [Guy Béland]</c:v>
                </c:pt>
                <c:pt idx="13">
                  <c:v>Huwiz Inc.</c:v>
                </c:pt>
                <c:pt idx="14">
                  <c:v>Clinique d'optométrie l'Assomption</c:v>
                </c:pt>
                <c:pt idx="15">
                  <c:v>An-Au Construction Inc</c:v>
                </c:pt>
                <c:pt idx="16">
                  <c:v>Groupe Ducharme [Michel Brodeur]</c:v>
                </c:pt>
                <c:pt idx="17">
                  <c:v>Travail dans des dossiers clients mais non chargeables [fournir détails]</c:v>
                </c:pt>
                <c:pt idx="18">
                  <c:v>Clinique d'optométrie Lachenaie [Isabelle Leclerc]</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TEC_TDB_PivotTable!$M$4:$M$35</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0.5</c:v>
                </c:pt>
                <c:pt idx="16">
                  <c:v>0</c:v>
                </c:pt>
                <c:pt idx="17">
                  <c:v>0</c:v>
                </c:pt>
                <c:pt idx="18">
                  <c:v>0.5</c:v>
                </c:pt>
                <c:pt idx="19">
                  <c:v>0</c:v>
                </c:pt>
                <c:pt idx="20">
                  <c:v>6</c:v>
                </c:pt>
                <c:pt idx="21">
                  <c:v>5.75</c:v>
                </c:pt>
                <c:pt idx="22">
                  <c:v>0</c:v>
                </c:pt>
                <c:pt idx="23">
                  <c:v>0</c:v>
                </c:pt>
                <c:pt idx="24">
                  <c:v>3</c:v>
                </c:pt>
                <c:pt idx="25">
                  <c:v>0</c:v>
                </c:pt>
                <c:pt idx="26">
                  <c:v>0</c:v>
                </c:pt>
                <c:pt idx="27">
                  <c:v>0</c:v>
                </c:pt>
                <c:pt idx="28">
                  <c:v>0</c:v>
                </c:pt>
                <c:pt idx="29">
                  <c:v>0</c:v>
                </c:pt>
                <c:pt idx="30">
                  <c:v>1.85</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[APP_v4.D.6.xlsm]TEC_TDB_PivotTable!Tableau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73</c:v>
                </c:pt>
                <c:pt idx="1">
                  <c:v>324.75000000000006</c:v>
                </c:pt>
                <c:pt idx="2">
                  <c:v>46.25</c:v>
                </c:pt>
                <c:pt idx="3">
                  <c:v>106.10000000000001</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60</c:v>
                </c:pt>
                <c:pt idx="1">
                  <c:v>249.20000000000013</c:v>
                </c:pt>
                <c:pt idx="2">
                  <c:v>46.25</c:v>
                </c:pt>
                <c:pt idx="3">
                  <c:v>83.7</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13</c:v>
                </c:pt>
                <c:pt idx="1">
                  <c:v>33.749999999999993</c:v>
                </c:pt>
                <c:pt idx="2">
                  <c:v>0</c:v>
                </c:pt>
                <c:pt idx="3">
                  <c:v>22.4</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17.45</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24.349999999999998</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[APP_v4.D.6.xlsm]TEC_TDB_PivotTable!Tableau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73</c:v>
                </c:pt>
                <c:pt idx="1">
                  <c:v>324.75000000000006</c:v>
                </c:pt>
                <c:pt idx="2">
                  <c:v>46.25</c:v>
                </c:pt>
                <c:pt idx="3">
                  <c:v>106.10000000000001</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60</c:v>
                </c:pt>
                <c:pt idx="1">
                  <c:v>249.20000000000013</c:v>
                </c:pt>
                <c:pt idx="2">
                  <c:v>46.25</c:v>
                </c:pt>
                <c:pt idx="3">
                  <c:v>83.7</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13</c:v>
                </c:pt>
                <c:pt idx="1">
                  <c:v>33.749999999999993</c:v>
                </c:pt>
                <c:pt idx="2">
                  <c:v>0</c:v>
                </c:pt>
                <c:pt idx="3">
                  <c:v>22.4</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17.45</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24.349999999999998</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[APP_v4.D.6.xlsm]TEC_TDB_PivotTable!Tableau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89</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324.75000000000006</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46.25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106.10000000000001</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2.sv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6.svg"/><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0.svg"/><Relationship Id="rId11" Type="http://schemas.openxmlformats.org/officeDocument/2006/relationships/image" Target="../media/image15.png"/><Relationship Id="rId5" Type="http://schemas.openxmlformats.org/officeDocument/2006/relationships/image" Target="../media/image9.png"/><Relationship Id="rId10" Type="http://schemas.openxmlformats.org/officeDocument/2006/relationships/image" Target="../media/image14.svg"/><Relationship Id="rId4" Type="http://schemas.openxmlformats.org/officeDocument/2006/relationships/image" Target="../media/image8.svg"/><Relationship Id="rId9" Type="http://schemas.openxmlformats.org/officeDocument/2006/relationships/image" Target="../media/image13.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7.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svg"/><Relationship Id="rId1" Type="http://schemas.openxmlformats.org/officeDocument/2006/relationships/image" Target="../media/image19.png"/><Relationship Id="rId6" Type="http://schemas.openxmlformats.org/officeDocument/2006/relationships/image" Target="../media/image24.svg"/><Relationship Id="rId5" Type="http://schemas.openxmlformats.org/officeDocument/2006/relationships/image" Target="../media/image23.png"/><Relationship Id="rId4" Type="http://schemas.openxmlformats.org/officeDocument/2006/relationships/image" Target="../media/image22.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3.png"/><Relationship Id="rId13" Type="http://schemas.openxmlformats.org/officeDocument/2006/relationships/image" Target="../media/image38.svg"/><Relationship Id="rId3" Type="http://schemas.openxmlformats.org/officeDocument/2006/relationships/image" Target="../media/image28.svg"/><Relationship Id="rId7" Type="http://schemas.openxmlformats.org/officeDocument/2006/relationships/image" Target="../media/image32.svg"/><Relationship Id="rId12" Type="http://schemas.openxmlformats.org/officeDocument/2006/relationships/image" Target="../media/image37.png"/><Relationship Id="rId2" Type="http://schemas.openxmlformats.org/officeDocument/2006/relationships/image" Target="../media/image27.png"/><Relationship Id="rId1" Type="http://schemas.openxmlformats.org/officeDocument/2006/relationships/image" Target="../media/image26.jpeg"/><Relationship Id="rId6" Type="http://schemas.openxmlformats.org/officeDocument/2006/relationships/image" Target="../media/image31.png"/><Relationship Id="rId11" Type="http://schemas.openxmlformats.org/officeDocument/2006/relationships/image" Target="../media/image36.svg"/><Relationship Id="rId5" Type="http://schemas.openxmlformats.org/officeDocument/2006/relationships/image" Target="../media/image30.svg"/><Relationship Id="rId10" Type="http://schemas.openxmlformats.org/officeDocument/2006/relationships/image" Target="../media/image35.png"/><Relationship Id="rId4" Type="http://schemas.openxmlformats.org/officeDocument/2006/relationships/image" Target="../media/image29.png"/><Relationship Id="rId9" Type="http://schemas.openxmlformats.org/officeDocument/2006/relationships/image" Target="../media/image34.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7.svg"/><Relationship Id="rId1" Type="http://schemas.openxmlformats.org/officeDocument/2006/relationships/image" Target="../media/image46.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6.svg"/><Relationship Id="rId3" Type="http://schemas.openxmlformats.org/officeDocument/2006/relationships/image" Target="../media/image51.png"/><Relationship Id="rId7" Type="http://schemas.openxmlformats.org/officeDocument/2006/relationships/image" Target="../media/image55.png"/><Relationship Id="rId2" Type="http://schemas.openxmlformats.org/officeDocument/2006/relationships/image" Target="../media/image50.svg"/><Relationship Id="rId1" Type="http://schemas.openxmlformats.org/officeDocument/2006/relationships/image" Target="../media/image49.png"/><Relationship Id="rId6" Type="http://schemas.openxmlformats.org/officeDocument/2006/relationships/image" Target="../media/image54.svg"/><Relationship Id="rId5" Type="http://schemas.openxmlformats.org/officeDocument/2006/relationships/image" Target="../media/image53.png"/><Relationship Id="rId4" Type="http://schemas.openxmlformats.org/officeDocument/2006/relationships/image" Target="../media/image52.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5.svg"/><Relationship Id="rId3" Type="http://schemas.openxmlformats.org/officeDocument/2006/relationships/image" Target="../media/image60.png"/><Relationship Id="rId7" Type="http://schemas.openxmlformats.org/officeDocument/2006/relationships/image" Target="../media/image64.png"/><Relationship Id="rId2" Type="http://schemas.openxmlformats.org/officeDocument/2006/relationships/image" Target="../media/image59.svg"/><Relationship Id="rId1" Type="http://schemas.openxmlformats.org/officeDocument/2006/relationships/image" Target="../media/image58.png"/><Relationship Id="rId6" Type="http://schemas.openxmlformats.org/officeDocument/2006/relationships/image" Target="../media/image63.svg"/><Relationship Id="rId5" Type="http://schemas.openxmlformats.org/officeDocument/2006/relationships/image" Target="../media/image62.png"/><Relationship Id="rId4" Type="http://schemas.openxmlformats.org/officeDocument/2006/relationships/image" Target="../media/image61.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8.png"/><Relationship Id="rId2" Type="http://schemas.openxmlformats.org/officeDocument/2006/relationships/image" Target="../media/image67.svg"/><Relationship Id="rId1" Type="http://schemas.openxmlformats.org/officeDocument/2006/relationships/image" Target="../media/image66.png"/><Relationship Id="rId6" Type="http://schemas.openxmlformats.org/officeDocument/2006/relationships/image" Target="../media/image71.svg"/><Relationship Id="rId5" Type="http://schemas.openxmlformats.org/officeDocument/2006/relationships/image" Target="../media/image70.png"/><Relationship Id="rId4" Type="http://schemas.openxmlformats.org/officeDocument/2006/relationships/image" Target="../media/image69.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 Id="rId4" Type="http://schemas.openxmlformats.org/officeDocument/2006/relationships/image" Target="../media/image43.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5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152400</xdr:rowOff>
        </xdr:from>
        <xdr:to>
          <xdr:col>0</xdr:col>
          <xdr:colOff>1619250</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36568</xdr:rowOff>
    </xdr:from>
    <xdr:to>
      <xdr:col>0</xdr:col>
      <xdr:colOff>453716</xdr:colOff>
      <xdr:row>24</xdr:row>
      <xdr:rowOff>126611</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41893"/>
          <a:ext cx="453715" cy="471043"/>
          <a:chOff x="-20638" y="5770763"/>
          <a:chExt cx="396000" cy="431709"/>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30813" y="5806792"/>
            <a:ext cx="426761" cy="354704"/>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0638"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17</xdr:row>
          <xdr:rowOff>152400</xdr:rowOff>
        </xdr:from>
        <xdr:to>
          <xdr:col>0</xdr:col>
          <xdr:colOff>1619250</xdr:colOff>
          <xdr:row>21</xdr:row>
          <xdr:rowOff>9525</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38990</xdr:rowOff>
    </xdr:from>
    <xdr:to>
      <xdr:col>0</xdr:col>
      <xdr:colOff>448332</xdr:colOff>
      <xdr:row>20</xdr:row>
      <xdr:rowOff>145040</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82315"/>
          <a:ext cx="448332" cy="487050"/>
          <a:chOff x="-8575" y="4754262"/>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19953" y="4801259"/>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8575"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13</xdr:row>
          <xdr:rowOff>161925</xdr:rowOff>
        </xdr:from>
        <xdr:to>
          <xdr:col>0</xdr:col>
          <xdr:colOff>1619250</xdr:colOff>
          <xdr:row>17</xdr:row>
          <xdr:rowOff>9525</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55916"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33172"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Comptabilit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55916"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9</xdr:row>
          <xdr:rowOff>161925</xdr:rowOff>
        </xdr:from>
        <xdr:to>
          <xdr:col>0</xdr:col>
          <xdr:colOff>1619250</xdr:colOff>
          <xdr:row>13</xdr:row>
          <xdr:rowOff>9525</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433174</xdr:colOff>
      <xdr:row>12</xdr:row>
      <xdr:rowOff>115585</xdr:rowOff>
    </xdr:to>
    <xdr:grpSp>
      <xdr:nvGrpSpPr>
        <xdr:cNvPr id="25" name="Groupe 3 - Débours">
          <a:extLst>
            <a:ext uri="{FF2B5EF4-FFF2-40B4-BE49-F238E27FC236}">
              <a16:creationId xmlns:a16="http://schemas.microsoft.com/office/drawing/2014/main" id="{73B134E7-12B9-C5D9-536D-DDC9B3DBEC11}"/>
            </a:ext>
          </a:extLst>
        </xdr:cNvPr>
        <xdr:cNvGrpSpPr/>
      </xdr:nvGrpSpPr>
      <xdr:grpSpPr>
        <a:xfrm>
          <a:off x="0" y="2255963"/>
          <a:ext cx="433174" cy="459947"/>
          <a:chOff x="0" y="2255963"/>
          <a:chExt cx="433174" cy="459947"/>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0" y="2282737"/>
            <a:ext cx="459947"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0" y="229950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5</xdr:row>
          <xdr:rowOff>171450</xdr:rowOff>
        </xdr:from>
        <xdr:to>
          <xdr:col>0</xdr:col>
          <xdr:colOff>1619250</xdr:colOff>
          <xdr:row>9</xdr:row>
          <xdr:rowOff>19050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18919</xdr:rowOff>
    </xdr:from>
    <xdr:to>
      <xdr:col>0</xdr:col>
      <xdr:colOff>434099</xdr:colOff>
      <xdr:row>8</xdr:row>
      <xdr:rowOff>99717</xdr:rowOff>
    </xdr:to>
    <xdr:grpSp>
      <xdr:nvGrpSpPr>
        <xdr:cNvPr id="14" name="Groupe 02 - Facturation">
          <a:extLst>
            <a:ext uri="{FF2B5EF4-FFF2-40B4-BE49-F238E27FC236}">
              <a16:creationId xmlns:a16="http://schemas.microsoft.com/office/drawing/2014/main" id="{89781CB7-FF7C-1461-DF53-53BFDBF76E78}"/>
            </a:ext>
          </a:extLst>
        </xdr:cNvPr>
        <xdr:cNvGrpSpPr/>
      </xdr:nvGrpSpPr>
      <xdr:grpSpPr>
        <a:xfrm>
          <a:off x="0" y="1476244"/>
          <a:ext cx="434099" cy="461798"/>
          <a:chOff x="0" y="1476244"/>
          <a:chExt cx="434099" cy="461798"/>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0" y="1503943"/>
            <a:ext cx="461798"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0" y="152606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171450</xdr:rowOff>
        </xdr:from>
        <xdr:to>
          <xdr:col>0</xdr:col>
          <xdr:colOff>1619250</xdr:colOff>
          <xdr:row>5</xdr:row>
          <xdr:rowOff>19050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47611"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24498"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7611"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FAC_Confirmation.FAC_Confirm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FAC_Confirmation_OK_Button_Click" textlink="">
      <xdr:nvSpPr>
        <xdr:cNvPr id="30" name="FAC_Confirm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FAC_Confirmation_Delete_Button_Click" textlink="">
      <xdr:nvSpPr>
        <xdr:cNvPr id="31" name="FAC_Confirm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Confirmer</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E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B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679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544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47109"/>
          <a:ext cx="2160000" cy="360069"/>
          <a:chOff x="12173606" y="13896920"/>
          <a:chExt cx="2160000" cy="360069"/>
        </a:xfrm>
      </xdr:grpSpPr>
      <xdr:sp macro="[0]!FAC_Finale_Creation_PDF"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Création du PDF</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307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5121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779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17</xdr:col>
      <xdr:colOff>38874</xdr:colOff>
      <xdr:row>0</xdr:row>
      <xdr:rowOff>0</xdr:rowOff>
    </xdr:from>
    <xdr:to>
      <xdr:col>18</xdr:col>
      <xdr:colOff>11039</xdr:colOff>
      <xdr:row>0</xdr:row>
      <xdr:rowOff>360000</xdr:rowOff>
    </xdr:to>
    <xdr:sp macro="[0]!FAC_Historique_Back_To_FAC_Menu" textlink="">
      <xdr:nvSpPr>
        <xdr:cNvPr id="2" name="Back_To_Menu">
          <a:extLst>
            <a:ext uri="{FF2B5EF4-FFF2-40B4-BE49-F238E27FC236}">
              <a16:creationId xmlns:a16="http://schemas.microsoft.com/office/drawing/2014/main" id="{CB8931A9-A672-4BA8-9D6A-2BC2EA5BA3BC}"/>
            </a:ext>
          </a:extLst>
        </xdr:cNvPr>
        <xdr:cNvSpPr/>
      </xdr:nvSpPr>
      <xdr:spPr>
        <a:xfrm>
          <a:off x="12772295" y="0"/>
          <a:ext cx="353165"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cmdAfficheFactures" hidden="1">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13</xdr:col>
      <xdr:colOff>50800</xdr:colOff>
      <xdr:row>5</xdr:row>
      <xdr:rowOff>50800</xdr:rowOff>
    </xdr:from>
    <xdr:to>
      <xdr:col>18</xdr:col>
      <xdr:colOff>219075</xdr:colOff>
      <xdr:row>28</xdr:row>
      <xdr:rowOff>121261</xdr:rowOff>
    </xdr:to>
    <xdr:sp macro="" textlink="">
      <xdr:nvSpPr>
        <xdr:cNvPr id="6" name="JE_Detail_Trans" hidden="1">
          <a:extLst>
            <a:ext uri="{FF2B5EF4-FFF2-40B4-BE49-F238E27FC236}">
              <a16:creationId xmlns:a16="http://schemas.microsoft.com/office/drawing/2014/main" id="{5830D2E6-6305-40CC-A8EC-D68F3CCF246C}"/>
            </a:ext>
          </a:extLst>
        </xdr:cNvPr>
        <xdr:cNvSpPr/>
      </xdr:nvSpPr>
      <xdr:spPr>
        <a:xfrm>
          <a:off x="12766675" y="1231900"/>
          <a:ext cx="6807200" cy="4471011"/>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Entrée #: 1</a:t>
          </a:r>
        </a:p>
        <a:p>
          <a:pPr algn="l"/>
          <a:r>
            <a:rPr lang="fr-CA" sz="1100">
              <a:solidFill>
                <a:srgbClr val="000000"/>
              </a:solidFill>
              <a:latin typeface="Consolas" panose="020B0609020204030204" pitchFamily="49" charset="0"/>
            </a:rPr>
            <a:t>Desc    : Solde de fermeture (conversion)</a:t>
          </a:r>
        </a:p>
        <a:p>
          <a:pPr algn="l"/>
          <a:r>
            <a:rPr lang="fr-CA" sz="1100">
              <a:solidFill>
                <a:srgbClr val="000000"/>
              </a:solidFill>
              <a:latin typeface="Consolas" panose="020B0609020204030204" pitchFamily="49" charset="0"/>
            </a:rPr>
            <a:t>Source  : Conv.</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1000  - Encaisse                               124 365,80 $                 </a:t>
          </a:r>
        </a:p>
        <a:p>
          <a:pPr algn="l"/>
          <a:r>
            <a:rPr lang="fr-CA" sz="1100">
              <a:solidFill>
                <a:srgbClr val="000000"/>
              </a:solidFill>
              <a:latin typeface="Consolas" panose="020B0609020204030204" pitchFamily="49" charset="0"/>
            </a:rPr>
            <a:t>   1100  - Comptes clients                        401 270,99 $                 </a:t>
          </a:r>
        </a:p>
        <a:p>
          <a:pPr algn="l"/>
          <a:r>
            <a:rPr lang="fr-CA" sz="1100">
              <a:solidFill>
                <a:srgbClr val="000000"/>
              </a:solidFill>
              <a:latin typeface="Consolas" panose="020B0609020204030204" pitchFamily="49" charset="0"/>
            </a:rPr>
            <a:t>   1204  - Acomptes provisionnels TPS                              57 401,53 $ </a:t>
          </a:r>
        </a:p>
        <a:p>
          <a:pPr algn="l"/>
          <a:r>
            <a:rPr lang="fr-CA" sz="1100">
              <a:solidFill>
                <a:srgbClr val="000000"/>
              </a:solidFill>
              <a:latin typeface="Consolas" panose="020B0609020204030204" pitchFamily="49" charset="0"/>
            </a:rPr>
            <a:t>   1205  - Acomptes provisionnels TVQ                             114 514,79 $ </a:t>
          </a:r>
        </a:p>
        <a:p>
          <a:pPr algn="l"/>
          <a:r>
            <a:rPr lang="fr-CA" sz="1100">
              <a:solidFill>
                <a:srgbClr val="000000"/>
              </a:solidFill>
              <a:latin typeface="Consolas" panose="020B0609020204030204" pitchFamily="49" charset="0"/>
            </a:rPr>
            <a:t> * 1210  - Travaux en cours                        68 313,00 $                 </a:t>
          </a:r>
        </a:p>
        <a:p>
          <a:pPr algn="l"/>
          <a:r>
            <a:rPr lang="fr-CA" sz="1100">
              <a:solidFill>
                <a:srgbClr val="000000"/>
              </a:solidFill>
              <a:latin typeface="Consolas" panose="020B0609020204030204" pitchFamily="49" charset="0"/>
            </a:rPr>
            <a:t>   1220  - Frais payés d'avance                     4 063,00 $                 </a:t>
          </a:r>
        </a:p>
        <a:p>
          <a:pPr algn="l"/>
          <a:r>
            <a:rPr lang="fr-CA" sz="1100">
              <a:solidFill>
                <a:srgbClr val="000000"/>
              </a:solidFill>
              <a:latin typeface="Consolas" panose="020B0609020204030204" pitchFamily="49" charset="0"/>
            </a:rPr>
            <a:t>   1300  - Mobilier de bureau                      91 727,67 $                 </a:t>
          </a:r>
        </a:p>
        <a:p>
          <a:pPr algn="l"/>
          <a:r>
            <a:rPr lang="fr-CA" sz="1100">
              <a:solidFill>
                <a:srgbClr val="000000"/>
              </a:solidFill>
              <a:latin typeface="Consolas" panose="020B0609020204030204" pitchFamily="49" charset="0"/>
            </a:rPr>
            <a:t>   1301  - Amort. Cum - mobil. de bureau                           81 101,17 $ </a:t>
          </a:r>
        </a:p>
        <a:p>
          <a:pPr algn="l"/>
          <a:r>
            <a:rPr lang="fr-CA" sz="1100">
              <a:solidFill>
                <a:srgbClr val="000000"/>
              </a:solidFill>
              <a:latin typeface="Consolas" panose="020B0609020204030204" pitchFamily="49" charset="0"/>
            </a:rPr>
            <a:t>   1310  - Matériel informatique                  113 106,26 $                 </a:t>
          </a:r>
        </a:p>
        <a:p>
          <a:pPr algn="l"/>
          <a:r>
            <a:rPr lang="fr-CA" sz="1100">
              <a:solidFill>
                <a:srgbClr val="000000"/>
              </a:solidFill>
              <a:latin typeface="Consolas" panose="020B0609020204030204" pitchFamily="49" charset="0"/>
            </a:rPr>
            <a:t>   1311  - Amort. Cum - mat. Inform.                              108 457,88 $ </a:t>
          </a:r>
        </a:p>
        <a:p>
          <a:pPr algn="l"/>
          <a:r>
            <a:rPr lang="fr-CA" sz="1100">
              <a:solidFill>
                <a:srgbClr val="000000"/>
              </a:solidFill>
              <a:latin typeface="Consolas" panose="020B0609020204030204" pitchFamily="49" charset="0"/>
            </a:rPr>
            <a:t>   2010  - Carte de crédit                                            359,39 $ </a:t>
          </a:r>
        </a:p>
        <a:p>
          <a:pPr algn="l"/>
          <a:r>
            <a:rPr lang="fr-CA" sz="1100">
              <a:solidFill>
                <a:srgbClr val="000000"/>
              </a:solidFill>
              <a:latin typeface="Consolas" panose="020B0609020204030204" pitchFamily="49" charset="0"/>
            </a:rPr>
            <a:t>   2105  - Salaires à payer                                           188,40 $ </a:t>
          </a:r>
        </a:p>
        <a:p>
          <a:pPr algn="l"/>
          <a:r>
            <a:rPr lang="fr-CA" sz="1100">
              <a:solidFill>
                <a:srgbClr val="000000"/>
              </a:solidFill>
              <a:latin typeface="Consolas" panose="020B0609020204030204" pitchFamily="49" charset="0"/>
            </a:rPr>
            <a:t>   2120  - DAS à payer                                             16 972,54 $ </a:t>
          </a:r>
        </a:p>
        <a:p>
          <a:pPr algn="l"/>
          <a:r>
            <a:rPr lang="fr-CA" sz="1100">
              <a:solidFill>
                <a:srgbClr val="000000"/>
              </a:solidFill>
              <a:latin typeface="Consolas" panose="020B0609020204030204" pitchFamily="49" charset="0"/>
            </a:rPr>
            <a:t>   2320  - Acomptes - Impôt Fédéral                15 567,00 $                 </a:t>
          </a:r>
        </a:p>
        <a:p>
          <a:pPr algn="l"/>
          <a:r>
            <a:rPr lang="fr-CA" sz="1100">
              <a:solidFill>
                <a:srgbClr val="000000"/>
              </a:solidFill>
              <a:latin typeface="Consolas" panose="020B0609020204030204" pitchFamily="49" charset="0"/>
            </a:rPr>
            <a:t>   2330  - Acomptes - Impôt Québec                 12 776,00 $                 </a:t>
          </a:r>
        </a:p>
        <a:p>
          <a:pPr algn="l"/>
          <a:r>
            <a:rPr lang="fr-CA" sz="1100">
              <a:solidFill>
                <a:srgbClr val="000000"/>
              </a:solidFill>
              <a:latin typeface="Consolas" panose="020B0609020204030204" pitchFamily="49" charset="0"/>
            </a:rPr>
            <a:t>   2400  - Produit perçu d'avance                                   1 217,37 $ </a:t>
          </a:r>
        </a:p>
        <a:p>
          <a:pPr algn="l"/>
          <a:r>
            <a:rPr lang="fr-CA" sz="1100">
              <a:solidFill>
                <a:srgbClr val="000000"/>
              </a:solidFill>
              <a:latin typeface="Consolas" panose="020B0609020204030204" pitchFamily="49" charset="0"/>
            </a:rPr>
            <a:t>   3000  - Actions ordinaires                                         100,00 $ </a:t>
          </a:r>
        </a:p>
        <a:p>
          <a:pPr algn="l"/>
          <a:r>
            <a:rPr lang="fr-CA" sz="1100">
              <a:solidFill>
                <a:srgbClr val="000000"/>
              </a:solidFill>
              <a:latin typeface="Consolas" panose="020B0609020204030204" pitchFamily="49" charset="0"/>
            </a:rPr>
            <a:t>   3010  - Actions privilégiées                                       300,00 $ </a:t>
          </a:r>
        </a:p>
        <a:p>
          <a:pPr algn="l"/>
          <a:r>
            <a:rPr lang="fr-CA" sz="1100">
              <a:solidFill>
                <a:srgbClr val="000000"/>
              </a:solidFill>
              <a:latin typeface="Consolas" panose="020B0609020204030204" pitchFamily="49" charset="0"/>
            </a:rPr>
            <a:t>   3100  - Bénéfices Non Répartis                                 450 576,65 $ </a:t>
          </a:r>
        </a:p>
        <a:p>
          <a:pPr algn="l"/>
          <a:endParaRPr lang="fr-CA" sz="1100">
            <a:solidFill>
              <a:srgbClr val="000000"/>
            </a:solidFill>
            <a:latin typeface="Consolas" panose="020B0609020204030204" pitchFamily="49"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4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8</xdr:row>
          <xdr:rowOff>47625</xdr:rowOff>
        </xdr:from>
        <xdr:to>
          <xdr:col>7</xdr:col>
          <xdr:colOff>990600</xdr:colOff>
          <xdr:row>29</xdr:row>
          <xdr:rowOff>66675</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7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30</xdr:row>
          <xdr:rowOff>38100</xdr:rowOff>
        </xdr:from>
        <xdr:to>
          <xdr:col>6</xdr:col>
          <xdr:colOff>238125</xdr:colOff>
          <xdr:row>32</xdr:row>
          <xdr:rowOff>38100</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7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30</xdr:row>
          <xdr:rowOff>114300</xdr:rowOff>
        </xdr:from>
        <xdr:to>
          <xdr:col>4</xdr:col>
          <xdr:colOff>714375</xdr:colOff>
          <xdr:row>32</xdr:row>
          <xdr:rowOff>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7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30</xdr:row>
          <xdr:rowOff>114300</xdr:rowOff>
        </xdr:from>
        <xdr:to>
          <xdr:col>6</xdr:col>
          <xdr:colOff>114300</xdr:colOff>
          <xdr:row>32</xdr:row>
          <xdr:rowOff>0</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7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5</xdr:col>
      <xdr:colOff>852238</xdr:colOff>
      <xdr:row>34</xdr:row>
      <xdr:rowOff>30525</xdr:rowOff>
    </xdr:from>
    <xdr:to>
      <xdr:col>9</xdr:col>
      <xdr:colOff>1</xdr:colOff>
      <xdr:row>36</xdr:row>
      <xdr:rowOff>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376238" y="6627841"/>
          <a:ext cx="2346158"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95250</xdr:colOff>
          <xdr:row>30</xdr:row>
          <xdr:rowOff>95250</xdr:rowOff>
        </xdr:from>
        <xdr:to>
          <xdr:col>8</xdr:col>
          <xdr:colOff>200025</xdr:colOff>
          <xdr:row>31</xdr:row>
          <xdr:rowOff>171450</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7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661736</xdr:colOff>
      <xdr:row>31</xdr:row>
      <xdr:rowOff>120316</xdr:rowOff>
    </xdr:from>
    <xdr:ext cx="184731" cy="264560"/>
    <xdr:sp macro="" textlink="">
      <xdr:nvSpPr>
        <xdr:cNvPr id="3" name="ZoneTexte 2">
          <a:extLst>
            <a:ext uri="{FF2B5EF4-FFF2-40B4-BE49-F238E27FC236}">
              <a16:creationId xmlns:a16="http://schemas.microsoft.com/office/drawing/2014/main" id="{B7A93B5D-8CA0-E794-D3EF-D2850EA2AD0C}"/>
            </a:ext>
          </a:extLst>
        </xdr:cNvPr>
        <xdr:cNvSpPr txBox="1"/>
      </xdr:nvSpPr>
      <xdr:spPr>
        <a:xfrm>
          <a:off x="3950368" y="614613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oneCellAnchor>
    <xdr:from>
      <xdr:col>7</xdr:col>
      <xdr:colOff>661736</xdr:colOff>
      <xdr:row>31</xdr:row>
      <xdr:rowOff>120316</xdr:rowOff>
    </xdr:from>
    <xdr:ext cx="184731" cy="264560"/>
    <xdr:sp macro="" textlink="">
      <xdr:nvSpPr>
        <xdr:cNvPr id="5" name="ZoneTexte 4">
          <a:extLst>
            <a:ext uri="{FF2B5EF4-FFF2-40B4-BE49-F238E27FC236}">
              <a16:creationId xmlns:a16="http://schemas.microsoft.com/office/drawing/2014/main" id="{F8F481BD-1F62-45CF-3DA3-B7E2F387B220}"/>
            </a:ext>
          </a:extLst>
        </xdr:cNvPr>
        <xdr:cNvSpPr txBox="1"/>
      </xdr:nvSpPr>
      <xdr:spPr>
        <a:xfrm>
          <a:off x="3950368" y="614613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A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A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B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B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B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B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B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Confirmation_Hover" hidden="1">
              <a:extLst>
                <a:ext uri="{63B3BB69-23CF-44E3-9099-C40C66FF867C}">
                  <a14:compatExt spid="_x0000_s38921"/>
                </a:ext>
                <a:ext uri="{FF2B5EF4-FFF2-40B4-BE49-F238E27FC236}">
                  <a16:creationId xmlns:a16="http://schemas.microsoft.com/office/drawing/2014/main" id="{00000000-0008-0000-2B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428200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428200" cy="450000"/>
          <a:chOff x="0" y="1850567"/>
          <a:chExt cx="4282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0" y="1872367"/>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0</xdr:colOff>
      <xdr:row>22</xdr:row>
      <xdr:rowOff>178670</xdr:rowOff>
    </xdr:from>
    <xdr:to>
      <xdr:col>0</xdr:col>
      <xdr:colOff>437200</xdr:colOff>
      <xdr:row>25</xdr:row>
      <xdr:rowOff>75170</xdr:rowOff>
    </xdr:to>
    <xdr:grpSp>
      <xdr:nvGrpSpPr>
        <xdr:cNvPr id="5" name="Groupe 5 - Confirmation">
          <a:extLst>
            <a:ext uri="{FF2B5EF4-FFF2-40B4-BE49-F238E27FC236}">
              <a16:creationId xmlns:a16="http://schemas.microsoft.com/office/drawing/2014/main" id="{B06FEF30-63C3-A78B-29F8-D7A71D721E70}"/>
            </a:ext>
          </a:extLst>
        </xdr:cNvPr>
        <xdr:cNvGrpSpPr/>
      </xdr:nvGrpSpPr>
      <xdr:grpSpPr>
        <a:xfrm>
          <a:off x="0" y="4683995"/>
          <a:ext cx="437200" cy="468000"/>
          <a:chOff x="0" y="4683995"/>
          <a:chExt cx="437200" cy="468000"/>
        </a:xfrm>
      </xdr:grpSpPr>
      <xdr:sp macro="[0]!FAC_Confirmation_Click" textlink="">
        <xdr:nvSpPr>
          <xdr:cNvPr id="16" name="btnFAC_Confirm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xdr:nvPicPr>
          <xdr:cNvPr id="21" name="icoFAC_Confirm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C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C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C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C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C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E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2</xdr:row>
      <xdr:rowOff>1</xdr:rowOff>
    </xdr:from>
    <xdr:to>
      <xdr:col>20</xdr:col>
      <xdr:colOff>0</xdr:colOff>
      <xdr:row>7</xdr:row>
      <xdr:rowOff>1</xdr:rowOff>
    </xdr:to>
    <xdr:sp macro="[0]!Update_Hres_Jour_Prof" textlink="">
      <xdr:nvSpPr>
        <xdr:cNvPr id="2" name="Rectangle : coins arrondis 1">
          <a:extLst>
            <a:ext uri="{FF2B5EF4-FFF2-40B4-BE49-F238E27FC236}">
              <a16:creationId xmlns:a16="http://schemas.microsoft.com/office/drawing/2014/main" id="{E8C8E5FC-9737-B3C3-6C54-9BFD28327CEC}"/>
            </a:ext>
          </a:extLst>
        </xdr:cNvPr>
        <xdr:cNvSpPr/>
      </xdr:nvSpPr>
      <xdr:spPr>
        <a:xfrm>
          <a:off x="11599333" y="381001"/>
          <a:ext cx="23812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Importation des données ET mise à jour</a:t>
          </a:r>
          <a:r>
            <a:rPr lang="fr-CA" sz="1400" b="1" baseline="0"/>
            <a:t> du Tableau Croisé Dynamique</a:t>
          </a:r>
          <a:endParaRPr lang="fr-CA" sz="1400" b="1"/>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VBA\GC_FISCALIT&#201;\GCF_DataFiles\2024-08-09%202960-4105%20Qu&#233;bec%20Inc.%20(Mini%20excavation).xlsx" TargetMode="External"/><Relationship Id="rId1" Type="http://schemas.openxmlformats.org/officeDocument/2006/relationships/externalLinkPath" Target="GCF_DataFiles/2024-08-09%202960-4105%20Qu&#233;bec%20Inc.%20(Mini%20excavat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09-08-2024"/>
      <sheetName val="Activités"/>
    </sheetNames>
    <sheetDataSet>
      <sheetData sheetId="0" refreshError="1"/>
      <sheetData sheetId="1">
        <row r="6">
          <cell r="C6" t="str">
            <v xml:space="preserve"> - Rencontre avec vous à nos bureaux;</v>
          </cell>
        </row>
        <row r="7">
          <cell r="C7" t="str">
            <v xml:space="preserve"> - Rencontre avec vous aux bureaux des notaires et déplacement ;</v>
          </cell>
        </row>
        <row r="8">
          <cell r="C8" t="str">
            <v xml:space="preserve"> - Rencontre avec vous à vos bureaux et déplacement;</v>
          </cell>
        </row>
        <row r="9">
          <cell r="C9" t="str">
            <v xml:space="preserve"> - Rencontre avec vous par Vidéoconférence ;</v>
          </cell>
        </row>
        <row r="10">
          <cell r="C10" t="str">
            <v xml:space="preserve"> - Préparation à la rencontre et rencontre avec vous à nos bureaux;</v>
          </cell>
        </row>
        <row r="11">
          <cell r="C11" t="str">
            <v xml:space="preserve"> - Préparation à la rencontre, déplacement et rencontre avec vous aux bureaux des notaires ;</v>
          </cell>
        </row>
        <row r="12">
          <cell r="C12" t="str">
            <v xml:space="preserve"> - Préparation à la rencontre, déplacement et rencontre avec vous à vos bureaux ;</v>
          </cell>
        </row>
        <row r="13">
          <cell r="C13" t="str">
            <v xml:space="preserve"> - Préparation à la rencontre et rencontre avec vous par Vidéoconférence ;</v>
          </cell>
        </row>
        <row r="14">
          <cell r="C14" t="str">
            <v xml:space="preserve"> - Recueullir les différentes informations pertinentes à l'élaboration de la planification fiscale ;</v>
          </cell>
        </row>
        <row r="15">
          <cell r="C15" t="str">
            <v xml:space="preserve"> - Recueuillir les informations pour la création d'une société;</v>
          </cell>
        </row>
        <row r="16">
          <cell r="C16" t="str">
            <v xml:space="preserve"> - Recueuillir les informations pour la création d'une fiducie;</v>
          </cell>
        </row>
        <row r="17">
          <cell r="C17" t="str">
            <v xml:space="preserve"> - Prise de connaissance et analyse des documents soumis;</v>
          </cell>
        </row>
        <row r="18">
          <cell r="C18" t="str">
            <v xml:space="preserve"> - Analyse des livres des minutes pour déterminer les caractéristiques fiscales des actions;</v>
          </cell>
        </row>
        <row r="19">
          <cell r="C19" t="str">
            <v xml:space="preserve"> - Analyse, réflexions et recherches fiscales permettant de déterminer le plan d'action fiscal optimal ;</v>
          </cell>
        </row>
        <row r="20">
          <cell r="C20" t="str">
            <v xml:space="preserve"> - Rédaction d'un mémorandum fiscal pour mettre en place la réorganisation fiscale déterminée ;</v>
          </cell>
        </row>
        <row r="21">
          <cell r="C21" t="str">
            <v xml:space="preserve"> - Rédaction de directives aux juristes afin de mettre en place la planification fiscale ;</v>
          </cell>
        </row>
        <row r="22">
          <cell r="C22" t="str">
            <v xml:space="preserve"> - Préparation d'organigrammes corporatifs avant et après opérations;</v>
          </cell>
        </row>
        <row r="23">
          <cell r="C23" t="str">
            <v xml:space="preserve"> - Recherches et analyses fiscales requises pour la mise en place de la réorganisation;</v>
          </cell>
        </row>
        <row r="24">
          <cell r="C24" t="str">
            <v xml:space="preserve"> - Analyse des risques fiscaux potentiels (règles générales anti-évitement générale et spécifiques);</v>
          </cell>
        </row>
        <row r="25">
          <cell r="C25" t="str">
            <v xml:space="preserve"> - Estimation du calcul du Revenu Protégé année par année nécessaire pour les fins de la réorganisation;</v>
          </cell>
        </row>
        <row r="26">
          <cell r="C26" t="str">
            <v xml:space="preserve"> - Révision de la documentation juridique afférente à la présente réorganisation;</v>
          </cell>
        </row>
        <row r="27">
          <cell r="C27" t="str">
            <v xml:space="preserve"> - Discussion avec un expert en taxes à la consommation pour les différents aspects de la réorganisation;</v>
          </cell>
        </row>
        <row r="28">
          <cell r="C28" t="str">
            <v xml:space="preserve"> - Analyses, calculs et préparation de tableaux en lien avec l'établissement d'une juste valeur marchande de la société ;</v>
          </cell>
        </row>
        <row r="29">
          <cell r="C29" t="str">
            <v xml:space="preserve"> - Divers calculs effectués en lien avec la mise en place;</v>
          </cell>
        </row>
        <row r="30">
          <cell r="C30" t="str">
            <v xml:space="preserve"> - Démarches d'obtention du numéro d'entreprise fédéral pour la nouvelle société ;</v>
          </cell>
        </row>
        <row r="31">
          <cell r="C31" t="str">
            <v xml:space="preserve"> - Préparation des formulaires d'obtention des numéros de fiducie fédéral et provincial pour la nouvelle fiducie ;</v>
          </cell>
        </row>
        <row r="32">
          <cell r="C32" t="str">
            <v xml:space="preserve"> - Préparation des formulaires de roulement T2057 et TP-518 requis;</v>
          </cell>
        </row>
        <row r="33">
          <cell r="C33" t="str">
            <v xml:space="preserve"> - Préparation des formulaires de ventes de comptes clients T2022 et TP-184 requis;</v>
          </cell>
        </row>
        <row r="34">
          <cell r="C34" t="str">
            <v xml:space="preserve"> - Préparation des formulaires de taxes FP-2044 requis pour le transfert de la totalité ou presque d'une entreprise;</v>
          </cell>
        </row>
        <row r="35">
          <cell r="C35" t="str">
            <v xml:space="preserve"> - Préparation des différents formulaires et annexes requises afin de déclarer un CDC ;</v>
          </cell>
        </row>
        <row r="36">
          <cell r="C36" t="str">
            <v xml:space="preserve"> - Préparation du formulaire T2027 - règlement de dette lors de la liquidation de filiale;</v>
          </cell>
        </row>
        <row r="37">
          <cell r="C37" t="str">
            <v xml:space="preserve"> - Préparer un sommaire de chèques à faire pour la séance de clôture ;</v>
          </cell>
        </row>
        <row r="38">
          <cell r="C38" t="str">
            <v xml:space="preserve"> - Validation de la conformité des chèques/virements effectués en concordance avec nos directives ;</v>
          </cell>
        </row>
        <row r="39">
          <cell r="C39" t="str">
            <v xml:space="preserve"> - Préparation des formulaires de choix fiscaux de clauses de non-concurrence;</v>
          </cell>
        </row>
        <row r="40">
          <cell r="C40" t="str">
            <v xml:space="preserve"> - Diverses discussions téléphoniques avec vous ;</v>
          </cell>
        </row>
        <row r="41">
          <cell r="C41" t="str">
            <v xml:space="preserve"> - Diverses discussions téléphoniques avec vous et le juriste;</v>
          </cell>
        </row>
        <row r="42">
          <cell r="C42" t="str">
            <v xml:space="preserve"> - Diverses discussions téléphoniques avec vous, le juriste et votre comptable;</v>
          </cell>
        </row>
        <row r="43">
          <cell r="C43" t="str">
            <v xml:space="preserve"> - Lecture, analyse et rédaction de divers courriels avec les divers intervenants;</v>
          </cell>
        </row>
        <row r="44">
          <cell r="C44" t="str">
            <v xml:space="preserve"> - Préparation à la rencontre et rencontre avec vous pour la signature des documents préparés;</v>
          </cell>
        </row>
        <row r="45">
          <cell r="C45" t="str">
            <v xml:space="preserve"> - Préparation à la rencontre, déplacement et rencontre avec vous pour la signature des documents préparés;</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9.276922106481" createdVersion="3" refreshedVersion="8" minRefreshableVersion="3" recordCount="136" xr:uid="{0B05E12B-C385-496B-8E19-FD3BC0B69869}">
  <cacheSource type="worksheet">
    <worksheetSource ref="A1:H137" sheet="HresJourProf"/>
  </cacheSource>
  <cacheFields count="8">
    <cacheField name="Date" numFmtId="14">
      <sharedItems containsSemiMixedTypes="0" containsNonDate="0" containsDate="1" containsString="0" minDate="2023-09-15T00:00:00" maxDate="2024-08-15T00:00:00" count="86">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4T00:00:00"/>
        <d v="2024-08-05T00:00:00"/>
        <d v="2024-08-06T00:00:00"/>
        <d v="2024-08-07T00:00:00"/>
        <d v="2024-08-08T00:00:00"/>
        <d v="2024-08-09T00:00:00"/>
        <d v="2024-08-10T00:00:00"/>
        <d v="2024-08-11T00:00:00"/>
        <d v="2024-08-12T00:00:00"/>
        <d v="2024-08-13T00:00:00"/>
        <d v="2024-08-14T00:00:00"/>
      </sharedItems>
    </cacheField>
    <cacheField name="Prof." numFmtId="0">
      <sharedItems count="4">
        <s v="GC"/>
        <s v="VG"/>
        <s v="AR"/>
        <s v="ML"/>
      </sharedItems>
    </cacheField>
    <cacheField name="H/Saisies" numFmtId="4">
      <sharedItems containsSemiMixedTypes="0" containsString="0" containsNumber="1" minValue="0.2" maxValue="27.999999999999993"/>
    </cacheField>
    <cacheField name="H/Détruites" numFmtId="4">
      <sharedItems containsSemiMixedTypes="0" containsString="0" containsNumber="1" minValue="0" maxValue="3.5"/>
    </cacheField>
    <cacheField name="H/Fact" numFmtId="4">
      <sharedItems containsSemiMixedTypes="0" containsString="0" containsNumber="1" minValue="0.2" maxValue="27.999999999999993"/>
    </cacheField>
    <cacheField name="H/NFact" numFmtId="4">
      <sharedItems containsSemiMixedTypes="0" containsString="0" containsNumber="1" minValue="0" maxValue="6"/>
    </cacheField>
    <cacheField name="H/Facturées" numFmtId="4">
      <sharedItems containsSemiMixedTypes="0" containsString="0" containsNumber="1" containsInteger="1" minValue="0" maxValue="0"/>
    </cacheField>
    <cacheField name="H/TEC" numFmtId="4">
      <sharedItems containsSemiMixedTypes="0" containsString="0" containsNumber="1" minValue="0.2" maxValue="27.99999999999999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9.328538657406" createdVersion="8" refreshedVersion="8" minRefreshableVersion="3" recordCount="461" xr:uid="{B90C5975-4026-4F7C-9D46-256562CCE052}">
  <cacheSource type="worksheet">
    <worksheetSource name="tblTEC_TDB_Data"/>
  </cacheSource>
  <cacheFields count="19">
    <cacheField name="TEC_ID" numFmtId="0">
      <sharedItems containsSemiMixedTypes="0" containsString="0" containsNumber="1" containsInteger="1" minValue="1" maxValue="462"/>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5T00:00:00"/>
    </cacheField>
    <cacheField name="ClientNom" numFmtId="0">
      <sharedItems containsMixedTypes="1" containsNumber="1" containsInteger="1" minValue="26" maxValue="27" count="114">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s v="KOB10 Vignoble Kobloth et Fils Inc [Roxane Gauthier]"/>
        <s v="MAR12 Les Entreprises Rumsby Inc [Louise Mongeau]"/>
        <s v="Groupe Ducharme [Michel Brodeur]"/>
        <s v="Maranda Lauzon"/>
        <s v="Voyages Synergia Inc. [Richard Kelly]"/>
        <s v="Bureau Vétérinaire Griffintown Inc. [Marie-Hélène Tétreault]"/>
        <s v="Construction PRP Inc."/>
        <s v="Solstice CNC Inc. [Alexandre Desmarais]"/>
        <s v="Platrier Lavoie Inc [Patric Lavoie]"/>
        <s v="9063-6580 Québec Inc [Le Lunettier]"/>
        <s v="Groupe Ducharme - Nicole et Bernard [Josée Plante]"/>
        <s v="Lectures"/>
        <s v="Groupe Teltech [François Tessier]"/>
        <s v="Nadine Pelletier Inc."/>
        <s v="Dr Frédéric Morin Optométriste inc."/>
        <s v="Sphère DI Inc."/>
        <s v="B&amp;K Stratégies Financières Inc. [Christopher Knull]"/>
        <s v="Garage Hébert [Martin Montpas]"/>
        <s v="Assurancia Inc [Jean-Pierre Tardif]"/>
        <n v="26" u="1"/>
        <n v="27" u="1"/>
      </sharedItems>
    </cacheField>
    <cacheField name="H_Saisies" numFmtId="4">
      <sharedItems containsSemiMixedTypes="0" containsString="0" containsNumber="1" minValue="0.1" maxValue="8.5"/>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2.5"/>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minValue="0" maxValue="4.5"/>
    </cacheField>
    <cacheField name="H_Facturées" numFmtId="175">
      <sharedItems containsSemiMixedTypes="0" containsString="0" containsNumber="1" minValue="0" maxValue="5"/>
    </cacheField>
    <cacheField name="H_TEC" numFmtId="175">
      <sharedItems containsSemiMixedTypes="0" containsString="0" containsNumber="1" minValue="0" maxValue="8.5"/>
    </cacheField>
    <cacheField name="Âge" numFmtId="3">
      <sharedItems containsSemiMixedTypes="0" containsString="0" containsNumber="1" containsInteger="1" minValue="1" maxValue="335"/>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x v="0"/>
    <x v="0"/>
    <n v="5.75"/>
    <n v="0"/>
    <n v="5.75"/>
    <n v="0"/>
    <n v="0"/>
    <n v="5.75"/>
  </r>
  <r>
    <x v="1"/>
    <x v="0"/>
    <n v="0.4"/>
    <n v="0"/>
    <n v="0.4"/>
    <n v="0"/>
    <n v="0"/>
    <n v="0.4"/>
  </r>
  <r>
    <x v="2"/>
    <x v="0"/>
    <n v="0.4"/>
    <n v="0"/>
    <n v="0.4"/>
    <n v="0"/>
    <n v="0"/>
    <n v="0.4"/>
  </r>
  <r>
    <x v="3"/>
    <x v="0"/>
    <n v="0.5"/>
    <n v="0"/>
    <n v="0.5"/>
    <n v="0"/>
    <n v="0"/>
    <n v="0.5"/>
  </r>
  <r>
    <x v="4"/>
    <x v="0"/>
    <n v="0.4"/>
    <n v="0"/>
    <n v="0.4"/>
    <n v="0"/>
    <n v="0"/>
    <n v="0.4"/>
  </r>
  <r>
    <x v="5"/>
    <x v="0"/>
    <n v="2.25"/>
    <n v="0"/>
    <n v="2.25"/>
    <n v="0"/>
    <n v="0"/>
    <n v="2.25"/>
  </r>
  <r>
    <x v="6"/>
    <x v="0"/>
    <n v="0.25"/>
    <n v="0"/>
    <n v="0.25"/>
    <n v="0"/>
    <n v="0"/>
    <n v="0.25"/>
  </r>
  <r>
    <x v="7"/>
    <x v="0"/>
    <n v="1"/>
    <n v="0"/>
    <n v="1"/>
    <n v="0"/>
    <n v="0"/>
    <n v="1"/>
  </r>
  <r>
    <x v="8"/>
    <x v="0"/>
    <n v="0.4"/>
    <n v="0"/>
    <n v="0.4"/>
    <n v="0"/>
    <n v="0"/>
    <n v="0.4"/>
  </r>
  <r>
    <x v="9"/>
    <x v="0"/>
    <n v="0.25"/>
    <n v="0"/>
    <n v="0.25"/>
    <n v="0"/>
    <n v="0"/>
    <n v="0.25"/>
  </r>
  <r>
    <x v="10"/>
    <x v="0"/>
    <n v="2.5"/>
    <n v="0"/>
    <n v="2.5"/>
    <n v="0"/>
    <n v="0"/>
    <n v="2.5"/>
  </r>
  <r>
    <x v="11"/>
    <x v="0"/>
    <n v="0.5"/>
    <n v="0"/>
    <n v="0.5"/>
    <n v="0"/>
    <n v="0"/>
    <n v="0.5"/>
  </r>
  <r>
    <x v="12"/>
    <x v="0"/>
    <n v="0.4"/>
    <n v="0"/>
    <n v="0.4"/>
    <n v="0"/>
    <n v="0"/>
    <n v="0.4"/>
  </r>
  <r>
    <x v="13"/>
    <x v="0"/>
    <n v="0.4"/>
    <n v="0"/>
    <n v="0.4"/>
    <n v="0"/>
    <n v="0"/>
    <n v="0.4"/>
  </r>
  <r>
    <x v="14"/>
    <x v="0"/>
    <n v="0.25"/>
    <n v="0"/>
    <n v="0.25"/>
    <n v="0"/>
    <n v="0"/>
    <n v="0.25"/>
  </r>
  <r>
    <x v="15"/>
    <x v="0"/>
    <n v="0.75"/>
    <n v="0"/>
    <n v="0.75"/>
    <n v="0"/>
    <n v="0"/>
    <n v="0.75"/>
  </r>
  <r>
    <x v="16"/>
    <x v="0"/>
    <n v="0.5"/>
    <n v="0"/>
    <n v="0.5"/>
    <n v="0"/>
    <n v="0"/>
    <n v="0.5"/>
  </r>
  <r>
    <x v="17"/>
    <x v="0"/>
    <n v="1"/>
    <n v="0"/>
    <n v="1"/>
    <n v="0"/>
    <n v="0"/>
    <n v="1"/>
  </r>
  <r>
    <x v="18"/>
    <x v="0"/>
    <n v="0.5"/>
    <n v="0"/>
    <n v="0.5"/>
    <n v="0"/>
    <n v="0"/>
    <n v="0.5"/>
  </r>
  <r>
    <x v="19"/>
    <x v="0"/>
    <n v="0.5"/>
    <n v="0"/>
    <n v="0.5"/>
    <n v="0"/>
    <n v="0"/>
    <n v="0.5"/>
  </r>
  <r>
    <x v="20"/>
    <x v="0"/>
    <n v="0.75"/>
    <n v="0"/>
    <n v="0.75"/>
    <n v="0"/>
    <n v="0"/>
    <n v="0.75"/>
  </r>
  <r>
    <x v="21"/>
    <x v="0"/>
    <n v="2.0499999999999998"/>
    <n v="0"/>
    <n v="2.0499999999999998"/>
    <n v="0"/>
    <n v="0"/>
    <n v="2.0499999999999998"/>
  </r>
  <r>
    <x v="22"/>
    <x v="0"/>
    <n v="0.5"/>
    <n v="0"/>
    <n v="0.5"/>
    <n v="0"/>
    <n v="0"/>
    <n v="0.5"/>
  </r>
  <r>
    <x v="23"/>
    <x v="0"/>
    <n v="2.15"/>
    <n v="0"/>
    <n v="2.15"/>
    <n v="0"/>
    <n v="0"/>
    <n v="2.15"/>
  </r>
  <r>
    <x v="24"/>
    <x v="0"/>
    <n v="1"/>
    <n v="0"/>
    <n v="1"/>
    <n v="0"/>
    <n v="0"/>
    <n v="1"/>
  </r>
  <r>
    <x v="25"/>
    <x v="0"/>
    <n v="1"/>
    <n v="0"/>
    <n v="1"/>
    <n v="0"/>
    <n v="0"/>
    <n v="1"/>
  </r>
  <r>
    <x v="26"/>
    <x v="0"/>
    <n v="0.75"/>
    <n v="0"/>
    <n v="0.75"/>
    <n v="0"/>
    <n v="0"/>
    <n v="0.75"/>
  </r>
  <r>
    <x v="27"/>
    <x v="0"/>
    <n v="1.5"/>
    <n v="0"/>
    <n v="1.5"/>
    <n v="0"/>
    <n v="0"/>
    <n v="1.5"/>
  </r>
  <r>
    <x v="28"/>
    <x v="0"/>
    <n v="0.9"/>
    <n v="0"/>
    <n v="0.9"/>
    <n v="0"/>
    <n v="0"/>
    <n v="0.9"/>
  </r>
  <r>
    <x v="29"/>
    <x v="0"/>
    <n v="0.75"/>
    <n v="0"/>
    <n v="0.75"/>
    <n v="0"/>
    <n v="0"/>
    <n v="0.75"/>
  </r>
  <r>
    <x v="30"/>
    <x v="0"/>
    <n v="1.9"/>
    <n v="0"/>
    <n v="1.9"/>
    <n v="0"/>
    <n v="0"/>
    <n v="1.9"/>
  </r>
  <r>
    <x v="31"/>
    <x v="0"/>
    <n v="0.4"/>
    <n v="0"/>
    <n v="0.4"/>
    <n v="0"/>
    <n v="0"/>
    <n v="0.4"/>
  </r>
  <r>
    <x v="32"/>
    <x v="0"/>
    <n v="2.5"/>
    <n v="0"/>
    <n v="2.5"/>
    <n v="0"/>
    <n v="0"/>
    <n v="2.5"/>
  </r>
  <r>
    <x v="33"/>
    <x v="0"/>
    <n v="0.4"/>
    <n v="0"/>
    <n v="0.4"/>
    <n v="0"/>
    <n v="0"/>
    <n v="0.4"/>
  </r>
  <r>
    <x v="34"/>
    <x v="0"/>
    <n v="2.9"/>
    <n v="0"/>
    <n v="2.9"/>
    <n v="0"/>
    <n v="0"/>
    <n v="2.9"/>
  </r>
  <r>
    <x v="35"/>
    <x v="0"/>
    <n v="1.9"/>
    <n v="0"/>
    <n v="1.9"/>
    <n v="0"/>
    <n v="0"/>
    <n v="1.9"/>
  </r>
  <r>
    <x v="36"/>
    <x v="0"/>
    <n v="0.9"/>
    <n v="0"/>
    <n v="0.9"/>
    <n v="0"/>
    <n v="0"/>
    <n v="0.9"/>
  </r>
  <r>
    <x v="37"/>
    <x v="0"/>
    <n v="0.65"/>
    <n v="0"/>
    <n v="0.65"/>
    <n v="0"/>
    <n v="0"/>
    <n v="0.65"/>
  </r>
  <r>
    <x v="38"/>
    <x v="0"/>
    <n v="3.25"/>
    <n v="0"/>
    <n v="3.25"/>
    <n v="0"/>
    <n v="0"/>
    <n v="3.25"/>
  </r>
  <r>
    <x v="39"/>
    <x v="0"/>
    <n v="0.4"/>
    <n v="0"/>
    <n v="0.4"/>
    <n v="0"/>
    <n v="0"/>
    <n v="0.4"/>
  </r>
  <r>
    <x v="40"/>
    <x v="0"/>
    <n v="2.4"/>
    <n v="0"/>
    <n v="2.4"/>
    <n v="0"/>
    <n v="0"/>
    <n v="2.4"/>
  </r>
  <r>
    <x v="40"/>
    <x v="1"/>
    <n v="1.1000000000000001"/>
    <n v="0"/>
    <n v="1.1000000000000001"/>
    <n v="0"/>
    <n v="0"/>
    <n v="1.1000000000000001"/>
  </r>
  <r>
    <x v="41"/>
    <x v="0"/>
    <n v="0.75"/>
    <n v="0"/>
    <n v="0.75"/>
    <n v="0"/>
    <n v="0"/>
    <n v="0.75"/>
  </r>
  <r>
    <x v="42"/>
    <x v="0"/>
    <n v="0.9"/>
    <n v="0"/>
    <n v="0.9"/>
    <n v="0"/>
    <n v="0"/>
    <n v="0.9"/>
  </r>
  <r>
    <x v="42"/>
    <x v="1"/>
    <n v="0.8"/>
    <n v="0"/>
    <n v="0.8"/>
    <n v="0"/>
    <n v="0"/>
    <n v="0.8"/>
  </r>
  <r>
    <x v="43"/>
    <x v="0"/>
    <n v="1.75"/>
    <n v="0"/>
    <n v="1.75"/>
    <n v="0"/>
    <n v="0"/>
    <n v="1.75"/>
  </r>
  <r>
    <x v="44"/>
    <x v="0"/>
    <n v="1.8"/>
    <n v="0"/>
    <n v="1.8"/>
    <n v="0"/>
    <n v="0"/>
    <n v="1.8"/>
  </r>
  <r>
    <x v="45"/>
    <x v="0"/>
    <n v="1.1499999999999999"/>
    <n v="0"/>
    <n v="1.1499999999999999"/>
    <n v="0"/>
    <n v="0"/>
    <n v="1.1499999999999999"/>
  </r>
  <r>
    <x v="46"/>
    <x v="0"/>
    <n v="0.5"/>
    <n v="0"/>
    <n v="0.5"/>
    <n v="0"/>
    <n v="0"/>
    <n v="0.5"/>
  </r>
  <r>
    <x v="46"/>
    <x v="1"/>
    <n v="0.3"/>
    <n v="0"/>
    <n v="0.3"/>
    <n v="0"/>
    <n v="0"/>
    <n v="0.3"/>
  </r>
  <r>
    <x v="47"/>
    <x v="2"/>
    <n v="4.25"/>
    <n v="0"/>
    <n v="4.25"/>
    <n v="0"/>
    <n v="0"/>
    <n v="4.25"/>
  </r>
  <r>
    <x v="47"/>
    <x v="0"/>
    <n v="0.9"/>
    <n v="0"/>
    <n v="0.9"/>
    <n v="0"/>
    <n v="0"/>
    <n v="0.9"/>
  </r>
  <r>
    <x v="48"/>
    <x v="2"/>
    <n v="1.75"/>
    <n v="0"/>
    <n v="1.75"/>
    <n v="0"/>
    <n v="0"/>
    <n v="1.75"/>
  </r>
  <r>
    <x v="48"/>
    <x v="0"/>
    <n v="1.05"/>
    <n v="0"/>
    <n v="1.05"/>
    <n v="0"/>
    <n v="0"/>
    <n v="1.05"/>
  </r>
  <r>
    <x v="48"/>
    <x v="1"/>
    <n v="2.8"/>
    <n v="0"/>
    <n v="2.8"/>
    <n v="0"/>
    <n v="0"/>
    <n v="2.8"/>
  </r>
  <r>
    <x v="49"/>
    <x v="0"/>
    <n v="0.5"/>
    <n v="0"/>
    <n v="0.5"/>
    <n v="0"/>
    <n v="0"/>
    <n v="0.5"/>
  </r>
  <r>
    <x v="49"/>
    <x v="1"/>
    <n v="7.1"/>
    <n v="0"/>
    <n v="7.1"/>
    <n v="0"/>
    <n v="0"/>
    <n v="7.1"/>
  </r>
  <r>
    <x v="50"/>
    <x v="0"/>
    <n v="1"/>
    <n v="0"/>
    <n v="1"/>
    <n v="0"/>
    <n v="0"/>
    <n v="1"/>
  </r>
  <r>
    <x v="50"/>
    <x v="1"/>
    <n v="0.7"/>
    <n v="0"/>
    <n v="0.7"/>
    <n v="0"/>
    <n v="0"/>
    <n v="0.7"/>
  </r>
  <r>
    <x v="51"/>
    <x v="0"/>
    <n v="2"/>
    <n v="0"/>
    <n v="2"/>
    <n v="0"/>
    <n v="0"/>
    <n v="2"/>
  </r>
  <r>
    <x v="52"/>
    <x v="0"/>
    <n v="1.5"/>
    <n v="0"/>
    <n v="1.5"/>
    <n v="0"/>
    <n v="0"/>
    <n v="1.5"/>
  </r>
  <r>
    <x v="53"/>
    <x v="2"/>
    <n v="3.5"/>
    <n v="0"/>
    <n v="3.5"/>
    <n v="0"/>
    <n v="0"/>
    <n v="3.5"/>
  </r>
  <r>
    <x v="53"/>
    <x v="0"/>
    <n v="0.9"/>
    <n v="0"/>
    <n v="0.9"/>
    <n v="0"/>
    <n v="0"/>
    <n v="0.9"/>
  </r>
  <r>
    <x v="54"/>
    <x v="0"/>
    <n v="3.5"/>
    <n v="0"/>
    <n v="3.5"/>
    <n v="0"/>
    <n v="0"/>
    <n v="3.5"/>
  </r>
  <r>
    <x v="54"/>
    <x v="1"/>
    <n v="2.5"/>
    <n v="0"/>
    <n v="2.5"/>
    <n v="0"/>
    <n v="0"/>
    <n v="2.5"/>
  </r>
  <r>
    <x v="55"/>
    <x v="2"/>
    <n v="4.25"/>
    <n v="0"/>
    <n v="4.25"/>
    <n v="0"/>
    <n v="0"/>
    <n v="4.25"/>
  </r>
  <r>
    <x v="55"/>
    <x v="0"/>
    <n v="3.8"/>
    <n v="0"/>
    <n v="3.8"/>
    <n v="0"/>
    <n v="0"/>
    <n v="3.8"/>
  </r>
  <r>
    <x v="55"/>
    <x v="1"/>
    <n v="3.4"/>
    <n v="0"/>
    <n v="3.4"/>
    <n v="0"/>
    <n v="0"/>
    <n v="3.4"/>
  </r>
  <r>
    <x v="56"/>
    <x v="2"/>
    <n v="5.5"/>
    <n v="0"/>
    <n v="5.5"/>
    <n v="0"/>
    <n v="0"/>
    <n v="5.5"/>
  </r>
  <r>
    <x v="56"/>
    <x v="0"/>
    <n v="4.4499999999999993"/>
    <n v="0"/>
    <n v="4.4499999999999993"/>
    <n v="0"/>
    <n v="0"/>
    <n v="4.4499999999999993"/>
  </r>
  <r>
    <x v="56"/>
    <x v="1"/>
    <n v="0.2"/>
    <n v="0"/>
    <n v="0.2"/>
    <n v="0"/>
    <n v="0"/>
    <n v="0.2"/>
  </r>
  <r>
    <x v="57"/>
    <x v="2"/>
    <n v="3.25"/>
    <n v="0"/>
    <n v="3.25"/>
    <n v="0"/>
    <n v="0"/>
    <n v="3.25"/>
  </r>
  <r>
    <x v="57"/>
    <x v="0"/>
    <n v="1.25"/>
    <n v="0"/>
    <n v="1.25"/>
    <n v="0"/>
    <n v="0"/>
    <n v="1.25"/>
  </r>
  <r>
    <x v="57"/>
    <x v="1"/>
    <n v="1.8"/>
    <n v="0"/>
    <n v="1.8"/>
    <n v="0"/>
    <n v="0"/>
    <n v="1.8"/>
  </r>
  <r>
    <x v="58"/>
    <x v="2"/>
    <n v="4.5"/>
    <n v="0"/>
    <n v="4.5"/>
    <n v="0"/>
    <n v="0"/>
    <n v="4.5"/>
  </r>
  <r>
    <x v="58"/>
    <x v="1"/>
    <n v="1.7"/>
    <n v="0"/>
    <n v="1.7"/>
    <n v="0"/>
    <n v="0"/>
    <n v="1.7"/>
  </r>
  <r>
    <x v="59"/>
    <x v="2"/>
    <n v="3"/>
    <n v="0"/>
    <n v="3"/>
    <n v="0"/>
    <n v="0"/>
    <n v="3"/>
  </r>
  <r>
    <x v="59"/>
    <x v="1"/>
    <n v="3.6999999999999997"/>
    <n v="0"/>
    <n v="3.6999999999999997"/>
    <n v="0"/>
    <n v="0"/>
    <n v="3.6999999999999997"/>
  </r>
  <r>
    <x v="60"/>
    <x v="2"/>
    <n v="3.75"/>
    <n v="0"/>
    <n v="3.75"/>
    <n v="0"/>
    <n v="0"/>
    <n v="3.75"/>
  </r>
  <r>
    <x v="60"/>
    <x v="1"/>
    <n v="1.2"/>
    <n v="0"/>
    <n v="1.2"/>
    <n v="0"/>
    <n v="0"/>
    <n v="1.2"/>
  </r>
  <r>
    <x v="61"/>
    <x v="2"/>
    <n v="2.75"/>
    <n v="0"/>
    <n v="2.75"/>
    <n v="0"/>
    <n v="0"/>
    <n v="2.75"/>
  </r>
  <r>
    <x v="62"/>
    <x v="0"/>
    <n v="3.15"/>
    <n v="0"/>
    <n v="3.15"/>
    <n v="0"/>
    <n v="0"/>
    <n v="3.15"/>
  </r>
  <r>
    <x v="63"/>
    <x v="0"/>
    <n v="1.4"/>
    <n v="0"/>
    <n v="1.4"/>
    <n v="0"/>
    <n v="0"/>
    <n v="1.4"/>
  </r>
  <r>
    <x v="64"/>
    <x v="0"/>
    <n v="4.4000000000000004"/>
    <n v="0"/>
    <n v="4.4000000000000004"/>
    <n v="0"/>
    <n v="0"/>
    <n v="4.4000000000000004"/>
  </r>
  <r>
    <x v="64"/>
    <x v="3"/>
    <n v="0.5"/>
    <n v="0"/>
    <n v="0.5"/>
    <n v="0"/>
    <n v="0"/>
    <n v="0.5"/>
  </r>
  <r>
    <x v="64"/>
    <x v="1"/>
    <n v="4"/>
    <n v="0"/>
    <n v="4"/>
    <n v="0"/>
    <n v="0"/>
    <n v="4"/>
  </r>
  <r>
    <x v="65"/>
    <x v="2"/>
    <n v="11.75"/>
    <n v="0"/>
    <n v="11.75"/>
    <n v="0"/>
    <n v="0"/>
    <n v="11.75"/>
  </r>
  <r>
    <x v="65"/>
    <x v="0"/>
    <n v="4.25"/>
    <n v="0"/>
    <n v="4.25"/>
    <n v="0"/>
    <n v="0"/>
    <n v="4.25"/>
  </r>
  <r>
    <x v="65"/>
    <x v="3"/>
    <n v="0.75"/>
    <n v="0"/>
    <n v="0.75"/>
    <n v="0"/>
    <n v="0"/>
    <n v="0.75"/>
  </r>
  <r>
    <x v="65"/>
    <x v="1"/>
    <n v="4.2"/>
    <n v="0"/>
    <n v="4.2"/>
    <n v="0"/>
    <n v="0"/>
    <n v="4.2"/>
  </r>
  <r>
    <x v="66"/>
    <x v="0"/>
    <n v="3.65"/>
    <n v="0"/>
    <n v="3.65"/>
    <n v="0"/>
    <n v="0"/>
    <n v="3.65"/>
  </r>
  <r>
    <x v="66"/>
    <x v="3"/>
    <n v="0.25"/>
    <n v="0"/>
    <n v="0.25"/>
    <n v="0"/>
    <n v="0"/>
    <n v="0.25"/>
  </r>
  <r>
    <x v="66"/>
    <x v="1"/>
    <n v="1.7000000000000002"/>
    <n v="0"/>
    <n v="1.7000000000000002"/>
    <n v="0"/>
    <n v="0"/>
    <n v="1.7000000000000002"/>
  </r>
  <r>
    <x v="67"/>
    <x v="0"/>
    <n v="0.5"/>
    <n v="0"/>
    <n v="0.5"/>
    <n v="0"/>
    <n v="0"/>
    <n v="0.5"/>
  </r>
  <r>
    <x v="67"/>
    <x v="1"/>
    <n v="3.0999999999999996"/>
    <n v="0"/>
    <n v="3.0999999999999996"/>
    <n v="0"/>
    <n v="0"/>
    <n v="3.0999999999999996"/>
  </r>
  <r>
    <x v="68"/>
    <x v="0"/>
    <n v="0.4"/>
    <n v="0"/>
    <n v="0.4"/>
    <n v="0"/>
    <n v="0"/>
    <n v="0.4"/>
  </r>
  <r>
    <x v="68"/>
    <x v="1"/>
    <n v="0.6"/>
    <n v="0"/>
    <n v="0.6"/>
    <n v="0"/>
    <n v="0"/>
    <n v="0.6"/>
  </r>
  <r>
    <x v="69"/>
    <x v="0"/>
    <n v="0.4"/>
    <n v="0"/>
    <n v="0.4"/>
    <n v="0"/>
    <n v="0"/>
    <n v="0.4"/>
  </r>
  <r>
    <x v="70"/>
    <x v="2"/>
    <n v="4"/>
    <n v="0"/>
    <n v="4"/>
    <n v="0"/>
    <n v="0"/>
    <n v="4"/>
  </r>
  <r>
    <x v="70"/>
    <x v="0"/>
    <n v="5.95"/>
    <n v="0"/>
    <n v="5.95"/>
    <n v="0"/>
    <n v="0"/>
    <n v="5.95"/>
  </r>
  <r>
    <x v="70"/>
    <x v="1"/>
    <n v="6.1"/>
    <n v="0"/>
    <n v="6.1"/>
    <n v="0"/>
    <n v="0"/>
    <n v="6.1"/>
  </r>
  <r>
    <x v="71"/>
    <x v="2"/>
    <n v="7.75"/>
    <n v="0"/>
    <n v="7.75"/>
    <n v="0"/>
    <n v="0"/>
    <n v="7.75"/>
  </r>
  <r>
    <x v="71"/>
    <x v="0"/>
    <n v="7.6"/>
    <n v="0"/>
    <n v="7.6"/>
    <n v="0"/>
    <n v="0"/>
    <n v="7.6"/>
  </r>
  <r>
    <x v="71"/>
    <x v="1"/>
    <n v="6.3"/>
    <n v="0"/>
    <n v="6.3"/>
    <n v="0"/>
    <n v="0"/>
    <n v="6.3"/>
  </r>
  <r>
    <x v="72"/>
    <x v="2"/>
    <n v="1.75"/>
    <n v="0"/>
    <n v="1.75"/>
    <n v="0"/>
    <n v="0"/>
    <n v="1.75"/>
  </r>
  <r>
    <x v="72"/>
    <x v="0"/>
    <n v="18.3"/>
    <n v="0"/>
    <n v="18.3"/>
    <n v="0"/>
    <n v="0"/>
    <n v="18.3"/>
  </r>
  <r>
    <x v="72"/>
    <x v="1"/>
    <n v="6.9"/>
    <n v="0"/>
    <n v="6.9"/>
    <n v="0"/>
    <n v="0"/>
    <n v="6.9"/>
  </r>
  <r>
    <x v="73"/>
    <x v="2"/>
    <n v="6.5"/>
    <n v="0"/>
    <n v="6.5"/>
    <n v="0"/>
    <n v="0"/>
    <n v="6.5"/>
  </r>
  <r>
    <x v="73"/>
    <x v="0"/>
    <n v="0.5"/>
    <n v="0"/>
    <n v="0.5"/>
    <n v="0"/>
    <n v="0"/>
    <n v="0.5"/>
  </r>
  <r>
    <x v="73"/>
    <x v="3"/>
    <n v="8.5"/>
    <n v="0"/>
    <n v="8.5"/>
    <n v="0"/>
    <n v="0"/>
    <n v="8.5"/>
  </r>
  <r>
    <x v="73"/>
    <x v="1"/>
    <n v="9.2000000000000011"/>
    <n v="0"/>
    <n v="9.2000000000000011"/>
    <n v="0"/>
    <n v="0"/>
    <n v="9.2000000000000011"/>
  </r>
  <r>
    <x v="74"/>
    <x v="2"/>
    <n v="4"/>
    <n v="0"/>
    <n v="4"/>
    <n v="0"/>
    <n v="0"/>
    <n v="4"/>
  </r>
  <r>
    <x v="74"/>
    <x v="0"/>
    <n v="12.55"/>
    <n v="0"/>
    <n v="12.55"/>
    <n v="0"/>
    <n v="0"/>
    <n v="12.55"/>
  </r>
  <r>
    <x v="74"/>
    <x v="1"/>
    <n v="7.3999999999999995"/>
    <n v="0"/>
    <n v="7.3999999999999995"/>
    <n v="0"/>
    <n v="0"/>
    <n v="7.3999999999999995"/>
  </r>
  <r>
    <x v="75"/>
    <x v="0"/>
    <n v="8.4"/>
    <n v="0"/>
    <n v="8.4"/>
    <n v="0"/>
    <n v="0"/>
    <n v="8.4"/>
  </r>
  <r>
    <x v="76"/>
    <x v="2"/>
    <n v="1.75"/>
    <n v="0"/>
    <n v="1.75"/>
    <n v="0"/>
    <n v="0"/>
    <n v="1.75"/>
  </r>
  <r>
    <x v="76"/>
    <x v="0"/>
    <n v="17.299999999999997"/>
    <n v="0"/>
    <n v="17.299999999999997"/>
    <n v="0"/>
    <n v="0"/>
    <n v="17.299999999999997"/>
  </r>
  <r>
    <x v="76"/>
    <x v="3"/>
    <n v="17"/>
    <n v="3.5"/>
    <n v="7.5"/>
    <n v="6"/>
    <n v="0"/>
    <n v="7.5"/>
  </r>
  <r>
    <x v="76"/>
    <x v="1"/>
    <n v="11.399999999999999"/>
    <n v="0"/>
    <n v="11.399999999999999"/>
    <n v="0"/>
    <n v="0"/>
    <n v="11.399999999999999"/>
  </r>
  <r>
    <x v="77"/>
    <x v="2"/>
    <n v="5.5"/>
    <n v="0"/>
    <n v="5.5"/>
    <n v="0"/>
    <n v="0"/>
    <n v="5.5"/>
  </r>
  <r>
    <x v="77"/>
    <x v="0"/>
    <n v="24.999999999999996"/>
    <n v="0"/>
    <n v="24.999999999999996"/>
    <n v="0"/>
    <n v="0"/>
    <n v="24.999999999999996"/>
  </r>
  <r>
    <x v="77"/>
    <x v="3"/>
    <n v="19.5"/>
    <n v="0"/>
    <n v="15"/>
    <n v="4.5"/>
    <n v="0"/>
    <n v="15"/>
  </r>
  <r>
    <x v="77"/>
    <x v="1"/>
    <n v="9.5"/>
    <n v="0"/>
    <n v="9.5"/>
    <n v="0"/>
    <n v="0"/>
    <n v="9.5"/>
  </r>
  <r>
    <x v="78"/>
    <x v="2"/>
    <n v="8"/>
    <n v="0"/>
    <n v="8"/>
    <n v="0"/>
    <n v="0"/>
    <n v="8"/>
  </r>
  <r>
    <x v="78"/>
    <x v="0"/>
    <n v="22.35"/>
    <n v="0"/>
    <n v="22.35"/>
    <n v="0"/>
    <n v="0"/>
    <n v="22.35"/>
  </r>
  <r>
    <x v="78"/>
    <x v="1"/>
    <n v="8.4"/>
    <n v="0"/>
    <n v="8.4"/>
    <n v="0"/>
    <n v="0"/>
    <n v="8.4"/>
  </r>
  <r>
    <x v="79"/>
    <x v="2"/>
    <n v="1.5"/>
    <n v="0"/>
    <n v="1.5"/>
    <n v="0"/>
    <n v="0"/>
    <n v="1.5"/>
  </r>
  <r>
    <x v="79"/>
    <x v="0"/>
    <n v="21.2"/>
    <n v="2.25"/>
    <n v="18.95"/>
    <n v="0"/>
    <n v="0"/>
    <n v="18.95"/>
  </r>
  <r>
    <x v="79"/>
    <x v="3"/>
    <n v="12.5"/>
    <n v="1.25"/>
    <n v="9.25"/>
    <n v="2"/>
    <n v="0"/>
    <n v="9.25"/>
  </r>
  <r>
    <x v="80"/>
    <x v="0"/>
    <n v="14.3"/>
    <n v="0.30000000000000004"/>
    <n v="14"/>
    <n v="0"/>
    <n v="0"/>
    <n v="14"/>
  </r>
  <r>
    <x v="80"/>
    <x v="3"/>
    <n v="5.75"/>
    <n v="0"/>
    <n v="4.5"/>
    <n v="1.25"/>
    <n v="0"/>
    <n v="4.5"/>
  </r>
  <r>
    <x v="81"/>
    <x v="0"/>
    <n v="4"/>
    <n v="0"/>
    <n v="4"/>
    <n v="0"/>
    <n v="0"/>
    <n v="4"/>
  </r>
  <r>
    <x v="82"/>
    <x v="0"/>
    <n v="7.5"/>
    <n v="0"/>
    <n v="7.5"/>
    <n v="0"/>
    <n v="0"/>
    <n v="7.5"/>
  </r>
  <r>
    <x v="83"/>
    <x v="0"/>
    <n v="21.249999999999993"/>
    <n v="0.25"/>
    <n v="20.999999999999993"/>
    <n v="0"/>
    <n v="0"/>
    <n v="20.999999999999993"/>
  </r>
  <r>
    <x v="84"/>
    <x v="0"/>
    <n v="27.999999999999993"/>
    <n v="0"/>
    <n v="27.999999999999993"/>
    <n v="0"/>
    <n v="0"/>
    <n v="27.999999999999993"/>
  </r>
  <r>
    <x v="85"/>
    <x v="0"/>
    <n v="19.649999999999999"/>
    <n v="0"/>
    <n v="19.649999999999999"/>
    <n v="0"/>
    <n v="0"/>
    <n v="19.64999999999999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1">
  <r>
    <n v="1"/>
    <x v="0"/>
    <d v="2024-07-02T00:00:00"/>
    <x v="0"/>
    <n v="0.25"/>
    <s v="VRAI"/>
    <s v="FAUX"/>
    <s v="FAUX"/>
    <n v="0"/>
    <n v="0.25"/>
    <n v="0.25"/>
    <n v="0"/>
    <n v="0"/>
    <n v="0.25"/>
    <n v="44"/>
    <n v="0"/>
    <n v="0.25"/>
    <n v="0"/>
    <n v="0"/>
  </r>
  <r>
    <n v="2"/>
    <x v="0"/>
    <d v="2024-07-02T00:00:00"/>
    <x v="1"/>
    <n v="3.75"/>
    <s v="VRAI"/>
    <s v="FAUX"/>
    <s v="FAUX"/>
    <n v="0"/>
    <n v="3.75"/>
    <n v="3.75"/>
    <n v="0"/>
    <n v="0"/>
    <n v="3.75"/>
    <n v="44"/>
    <n v="0"/>
    <n v="3.75"/>
    <n v="0"/>
    <n v="0"/>
  </r>
  <r>
    <n v="3"/>
    <x v="0"/>
    <d v="2024-07-02T00:00:00"/>
    <x v="2"/>
    <n v="0.25"/>
    <s v="VRAI"/>
    <s v="VRAI"/>
    <s v="FAUX"/>
    <n v="0"/>
    <n v="0.25"/>
    <n v="0.25"/>
    <n v="0"/>
    <n v="0.25"/>
    <n v="0"/>
    <n v="44"/>
    <n v="0"/>
    <n v="0"/>
    <n v="0"/>
    <n v="0"/>
  </r>
  <r>
    <n v="4"/>
    <x v="0"/>
    <d v="2024-07-03T00:00:00"/>
    <x v="3"/>
    <n v="0.5"/>
    <s v="VRAI"/>
    <s v="FAUX"/>
    <s v="FAUX"/>
    <n v="0"/>
    <n v="0.5"/>
    <n v="0.5"/>
    <n v="0"/>
    <n v="0"/>
    <n v="0.5"/>
    <n v="43"/>
    <n v="0"/>
    <n v="0.5"/>
    <n v="0"/>
    <n v="0"/>
  </r>
  <r>
    <n v="5"/>
    <x v="0"/>
    <d v="2024-07-03T00:00:00"/>
    <x v="1"/>
    <n v="0.25"/>
    <s v="VRAI"/>
    <s v="FAUX"/>
    <s v="FAUX"/>
    <n v="0"/>
    <n v="0.25"/>
    <n v="0.25"/>
    <n v="0"/>
    <n v="0"/>
    <n v="0.25"/>
    <n v="43"/>
    <n v="0"/>
    <n v="0.25"/>
    <n v="0"/>
    <n v="0"/>
  </r>
  <r>
    <n v="6"/>
    <x v="0"/>
    <d v="2024-07-03T00:00:00"/>
    <x v="4"/>
    <n v="1"/>
    <s v="VRAI"/>
    <s v="FAUX"/>
    <s v="FAUX"/>
    <n v="0"/>
    <n v="1"/>
    <n v="1"/>
    <n v="0"/>
    <n v="0"/>
    <n v="1"/>
    <n v="43"/>
    <n v="0"/>
    <n v="1"/>
    <n v="0"/>
    <n v="0"/>
  </r>
  <r>
    <n v="7"/>
    <x v="0"/>
    <d v="2024-07-08T00:00:00"/>
    <x v="5"/>
    <n v="0.75"/>
    <s v="VRAI"/>
    <s v="FAUX"/>
    <s v="FAUX"/>
    <n v="0"/>
    <n v="0.75"/>
    <n v="0.75"/>
    <n v="0"/>
    <n v="0"/>
    <n v="0.75"/>
    <n v="38"/>
    <n v="0"/>
    <n v="0.75"/>
    <n v="0"/>
    <n v="0"/>
  </r>
  <r>
    <n v="8"/>
    <x v="0"/>
    <d v="2024-07-08T00:00:00"/>
    <x v="0"/>
    <n v="2.25"/>
    <s v="VRAI"/>
    <s v="FAUX"/>
    <s v="FAUX"/>
    <n v="0"/>
    <n v="2.25"/>
    <n v="2.25"/>
    <n v="0"/>
    <n v="0"/>
    <n v="2.25"/>
    <n v="38"/>
    <n v="0"/>
    <n v="2.25"/>
    <n v="0"/>
    <n v="0"/>
  </r>
  <r>
    <n v="9"/>
    <x v="0"/>
    <d v="2024-07-08T00:00:00"/>
    <x v="0"/>
    <n v="0.25"/>
    <s v="VRAI"/>
    <s v="FAUX"/>
    <s v="FAUX"/>
    <n v="0"/>
    <n v="0.25"/>
    <n v="0.25"/>
    <n v="0"/>
    <n v="0"/>
    <n v="0.25"/>
    <n v="38"/>
    <n v="0"/>
    <n v="0.25"/>
    <n v="0"/>
    <n v="0"/>
  </r>
  <r>
    <n v="10"/>
    <x v="0"/>
    <d v="2024-07-08T00:00:00"/>
    <x v="2"/>
    <n v="0.25"/>
    <s v="VRAI"/>
    <s v="VRAI"/>
    <s v="FAUX"/>
    <n v="0"/>
    <n v="0.25"/>
    <n v="0.25"/>
    <n v="0"/>
    <n v="0.25"/>
    <n v="0"/>
    <n v="38"/>
    <n v="0"/>
    <n v="0"/>
    <n v="0"/>
    <n v="0"/>
  </r>
  <r>
    <n v="11"/>
    <x v="0"/>
    <d v="2024-07-10T00:00:00"/>
    <x v="2"/>
    <n v="4"/>
    <s v="VRAI"/>
    <s v="VRAI"/>
    <s v="FAUX"/>
    <n v="0"/>
    <n v="4"/>
    <n v="4"/>
    <n v="0"/>
    <n v="4"/>
    <n v="0"/>
    <n v="36"/>
    <n v="0"/>
    <n v="0"/>
    <n v="0"/>
    <n v="0"/>
  </r>
  <r>
    <n v="12"/>
    <x v="0"/>
    <d v="2024-07-10T00:00:00"/>
    <x v="4"/>
    <n v="0.25"/>
    <s v="VRAI"/>
    <s v="FAUX"/>
    <s v="FAUX"/>
    <n v="0"/>
    <n v="0.25"/>
    <n v="0.25"/>
    <n v="0"/>
    <n v="0"/>
    <n v="0.25"/>
    <n v="36"/>
    <n v="0"/>
    <n v="0.25"/>
    <n v="0"/>
    <n v="0"/>
  </r>
  <r>
    <n v="13"/>
    <x v="0"/>
    <d v="2024-07-11T00:00:00"/>
    <x v="2"/>
    <n v="5"/>
    <s v="VRAI"/>
    <s v="VRAI"/>
    <s v="FAUX"/>
    <n v="0"/>
    <n v="5"/>
    <n v="5"/>
    <n v="0"/>
    <n v="5"/>
    <n v="0"/>
    <n v="35"/>
    <n v="0"/>
    <n v="0"/>
    <n v="0"/>
    <n v="0"/>
  </r>
  <r>
    <n v="14"/>
    <x v="0"/>
    <d v="2024-07-11T00:00:00"/>
    <x v="4"/>
    <n v="0.5"/>
    <s v="VRAI"/>
    <s v="FAUX"/>
    <s v="FAUX"/>
    <n v="0"/>
    <n v="0.5"/>
    <n v="0.5"/>
    <n v="0"/>
    <n v="0"/>
    <n v="0.5"/>
    <n v="35"/>
    <n v="0"/>
    <n v="0.5"/>
    <n v="0"/>
    <n v="0"/>
  </r>
  <r>
    <n v="15"/>
    <x v="0"/>
    <d v="2024-07-12T00:00:00"/>
    <x v="2"/>
    <n v="2.5"/>
    <s v="VRAI"/>
    <s v="VRAI"/>
    <s v="FAUX"/>
    <n v="0"/>
    <n v="2.5"/>
    <n v="2.5"/>
    <n v="0"/>
    <n v="2.5"/>
    <n v="0"/>
    <n v="34"/>
    <n v="0"/>
    <n v="0"/>
    <n v="0"/>
    <n v="0"/>
  </r>
  <r>
    <n v="16"/>
    <x v="0"/>
    <d v="2024-07-12T00:00:00"/>
    <x v="4"/>
    <n v="0.75"/>
    <s v="VRAI"/>
    <s v="FAUX"/>
    <s v="FAUX"/>
    <n v="0"/>
    <n v="0.75"/>
    <n v="0.75"/>
    <n v="0"/>
    <n v="0"/>
    <n v="0.75"/>
    <n v="34"/>
    <n v="0"/>
    <n v="0.75"/>
    <n v="0"/>
    <n v="0"/>
  </r>
  <r>
    <n v="17"/>
    <x v="0"/>
    <d v="2024-07-15T00:00:00"/>
    <x v="6"/>
    <n v="0.5"/>
    <s v="VRAI"/>
    <s v="FAUX"/>
    <s v="FAUX"/>
    <n v="0"/>
    <n v="0.5"/>
    <n v="0.5"/>
    <n v="0"/>
    <n v="0"/>
    <n v="0.5"/>
    <n v="31"/>
    <n v="0"/>
    <n v="0.5"/>
    <n v="0"/>
    <n v="0"/>
  </r>
  <r>
    <n v="18"/>
    <x v="0"/>
    <d v="2024-07-15T00:00:00"/>
    <x v="7"/>
    <n v="0.5"/>
    <s v="VRAI"/>
    <s v="FAUX"/>
    <s v="FAUX"/>
    <n v="0"/>
    <n v="0.5"/>
    <n v="0.5"/>
    <n v="0"/>
    <n v="0"/>
    <n v="0.5"/>
    <n v="31"/>
    <n v="0"/>
    <n v="0.5"/>
    <n v="0"/>
    <n v="0"/>
  </r>
  <r>
    <n v="19"/>
    <x v="0"/>
    <d v="2024-07-15T00:00:00"/>
    <x v="8"/>
    <n v="1.5"/>
    <s v="VRAI"/>
    <s v="FAUX"/>
    <s v="FAUX"/>
    <n v="0"/>
    <n v="1.5"/>
    <n v="1.5"/>
    <n v="0"/>
    <n v="0"/>
    <n v="1.5"/>
    <n v="31"/>
    <n v="0"/>
    <n v="1.5"/>
    <n v="0"/>
    <n v="0"/>
  </r>
  <r>
    <n v="20"/>
    <x v="0"/>
    <d v="2024-07-15T00:00:00"/>
    <x v="2"/>
    <n v="2"/>
    <s v="VRAI"/>
    <s v="VRAI"/>
    <s v="FAUX"/>
    <n v="0"/>
    <n v="2"/>
    <n v="2"/>
    <n v="0"/>
    <n v="2"/>
    <n v="0"/>
    <n v="31"/>
    <n v="0"/>
    <n v="0"/>
    <n v="0"/>
    <n v="0"/>
  </r>
  <r>
    <n v="21"/>
    <x v="0"/>
    <d v="2024-07-16T00:00:00"/>
    <x v="9"/>
    <n v="1"/>
    <s v="VRAI"/>
    <s v="FAUX"/>
    <s v="FAUX"/>
    <n v="0"/>
    <n v="1"/>
    <n v="1"/>
    <n v="0"/>
    <n v="0"/>
    <n v="1"/>
    <n v="30"/>
    <n v="1"/>
    <n v="0"/>
    <n v="0"/>
    <n v="0"/>
  </r>
  <r>
    <n v="22"/>
    <x v="0"/>
    <d v="2024-07-16T00:00:00"/>
    <x v="10"/>
    <n v="1.25"/>
    <s v="VRAI"/>
    <s v="FAUX"/>
    <s v="FAUX"/>
    <n v="0"/>
    <n v="1.25"/>
    <n v="1.25"/>
    <n v="0"/>
    <n v="0"/>
    <n v="1.25"/>
    <n v="30"/>
    <n v="1.25"/>
    <n v="0"/>
    <n v="0"/>
    <n v="0"/>
  </r>
  <r>
    <n v="23"/>
    <x v="0"/>
    <d v="2024-07-16T00:00:00"/>
    <x v="8"/>
    <n v="0.25"/>
    <s v="VRAI"/>
    <s v="FAUX"/>
    <s v="FAUX"/>
    <n v="0"/>
    <n v="0.25"/>
    <n v="0.25"/>
    <n v="0"/>
    <n v="0"/>
    <n v="0.25"/>
    <n v="30"/>
    <n v="0.25"/>
    <n v="0"/>
    <n v="0"/>
    <n v="0"/>
  </r>
  <r>
    <n v="24"/>
    <x v="0"/>
    <d v="2024-07-16T00:00:00"/>
    <x v="2"/>
    <n v="0.5"/>
    <s v="VRAI"/>
    <s v="VRAI"/>
    <s v="FAUX"/>
    <n v="0"/>
    <n v="0.5"/>
    <n v="0.5"/>
    <n v="0"/>
    <n v="0.5"/>
    <n v="0"/>
    <n v="30"/>
    <n v="0"/>
    <n v="0"/>
    <n v="0"/>
    <n v="0"/>
  </r>
  <r>
    <n v="25"/>
    <x v="0"/>
    <d v="2024-07-18T00:00:00"/>
    <x v="10"/>
    <n v="0.25"/>
    <s v="VRAI"/>
    <s v="FAUX"/>
    <s v="FAUX"/>
    <n v="0"/>
    <n v="0.25"/>
    <n v="0.25"/>
    <n v="0"/>
    <n v="0"/>
    <n v="0.25"/>
    <n v="28"/>
    <n v="0.25"/>
    <n v="0"/>
    <n v="0"/>
    <n v="0"/>
  </r>
  <r>
    <n v="26"/>
    <x v="0"/>
    <d v="2024-07-18T00:00:00"/>
    <x v="8"/>
    <n v="2"/>
    <s v="VRAI"/>
    <s v="FAUX"/>
    <s v="FAUX"/>
    <n v="0"/>
    <n v="2"/>
    <n v="2"/>
    <n v="0"/>
    <n v="0"/>
    <n v="2"/>
    <n v="28"/>
    <n v="2"/>
    <n v="0"/>
    <n v="0"/>
    <n v="0"/>
  </r>
  <r>
    <n v="27"/>
    <x v="0"/>
    <d v="2024-07-18T00:00:00"/>
    <x v="2"/>
    <n v="0.75"/>
    <s v="VRAI"/>
    <s v="VRAI"/>
    <s v="FAUX"/>
    <n v="0"/>
    <n v="0.75"/>
    <n v="0.75"/>
    <n v="0"/>
    <n v="0.75"/>
    <n v="0"/>
    <n v="28"/>
    <n v="0"/>
    <n v="0"/>
    <n v="0"/>
    <n v="0"/>
  </r>
  <r>
    <n v="28"/>
    <x v="0"/>
    <d v="2024-07-18T00:00:00"/>
    <x v="2"/>
    <n v="0.75"/>
    <s v="VRAI"/>
    <s v="VRAI"/>
    <s v="FAUX"/>
    <n v="0"/>
    <n v="0.75"/>
    <n v="0.75"/>
    <n v="0"/>
    <n v="0.75"/>
    <n v="0"/>
    <n v="28"/>
    <n v="0"/>
    <n v="0"/>
    <n v="0"/>
    <n v="0"/>
  </r>
  <r>
    <n v="29"/>
    <x v="0"/>
    <d v="2024-07-19T00:00:00"/>
    <x v="10"/>
    <n v="1.75"/>
    <s v="VRAI"/>
    <s v="FAUX"/>
    <s v="FAUX"/>
    <n v="0"/>
    <n v="1.75"/>
    <n v="1.75"/>
    <n v="0"/>
    <n v="0"/>
    <n v="1.75"/>
    <n v="27"/>
    <n v="1.75"/>
    <n v="0"/>
    <n v="0"/>
    <n v="0"/>
  </r>
  <r>
    <n v="30"/>
    <x v="0"/>
    <d v="2024-07-19T00:00:00"/>
    <x v="8"/>
    <n v="1"/>
    <s v="VRAI"/>
    <s v="FAUX"/>
    <s v="FAUX"/>
    <n v="0"/>
    <n v="1"/>
    <n v="1"/>
    <n v="0"/>
    <n v="0"/>
    <n v="1"/>
    <n v="27"/>
    <n v="1"/>
    <n v="0"/>
    <n v="0"/>
    <n v="0"/>
  </r>
  <r>
    <n v="31"/>
    <x v="0"/>
    <d v="2024-07-23T00:00:00"/>
    <x v="5"/>
    <n v="4.5"/>
    <s v="VRAI"/>
    <s v="FAUX"/>
    <s v="FAUX"/>
    <n v="0"/>
    <n v="4.5"/>
    <n v="4.5"/>
    <n v="0"/>
    <n v="0"/>
    <n v="4.5"/>
    <n v="23"/>
    <n v="4.5"/>
    <n v="0"/>
    <n v="0"/>
    <n v="0"/>
  </r>
  <r>
    <n v="32"/>
    <x v="0"/>
    <d v="2024-07-23T00:00:00"/>
    <x v="5"/>
    <n v="7.25"/>
    <s v="VRAI"/>
    <s v="FAUX"/>
    <s v="FAUX"/>
    <n v="0"/>
    <n v="7.25"/>
    <n v="7.25"/>
    <n v="0"/>
    <n v="0"/>
    <n v="7.25"/>
    <n v="23"/>
    <n v="7.25"/>
    <n v="0"/>
    <n v="0"/>
    <n v="0"/>
  </r>
  <r>
    <n v="33"/>
    <x v="0"/>
    <d v="2024-07-29T00:00:00"/>
    <x v="8"/>
    <n v="0.25"/>
    <s v="VRAI"/>
    <s v="FAUX"/>
    <s v="FAUX"/>
    <n v="0"/>
    <n v="0.25"/>
    <n v="0.25"/>
    <n v="0"/>
    <n v="0"/>
    <n v="0.25"/>
    <n v="17"/>
    <n v="0.25"/>
    <n v="0"/>
    <n v="0"/>
    <n v="0"/>
  </r>
  <r>
    <n v="34"/>
    <x v="0"/>
    <d v="2024-07-29T00:00:00"/>
    <x v="11"/>
    <n v="0.25"/>
    <s v="VRAI"/>
    <s v="FAUX"/>
    <s v="FAUX"/>
    <n v="0"/>
    <n v="0.25"/>
    <n v="0.25"/>
    <n v="0"/>
    <n v="0"/>
    <n v="0.25"/>
    <n v="17"/>
    <n v="0.25"/>
    <n v="0"/>
    <n v="0"/>
    <n v="0"/>
  </r>
  <r>
    <n v="35"/>
    <x v="0"/>
    <d v="2024-07-29T00:00:00"/>
    <x v="4"/>
    <n v="1.75"/>
    <s v="VRAI"/>
    <s v="FAUX"/>
    <s v="FAUX"/>
    <n v="0"/>
    <n v="1.75"/>
    <n v="1.75"/>
    <n v="0"/>
    <n v="0"/>
    <n v="1.75"/>
    <n v="17"/>
    <n v="1.75"/>
    <n v="0"/>
    <n v="0"/>
    <n v="0"/>
  </r>
  <r>
    <n v="36"/>
    <x v="0"/>
    <d v="2024-07-29T00:00:00"/>
    <x v="4"/>
    <n v="1.75"/>
    <s v="VRAI"/>
    <s v="FAUX"/>
    <s v="FAUX"/>
    <n v="0"/>
    <n v="1.75"/>
    <n v="1.75"/>
    <n v="0"/>
    <n v="0"/>
    <n v="1.75"/>
    <n v="17"/>
    <n v="1.75"/>
    <n v="0"/>
    <n v="0"/>
    <n v="0"/>
  </r>
  <r>
    <n v="37"/>
    <x v="0"/>
    <d v="2024-07-30T00:00:00"/>
    <x v="4"/>
    <n v="7.75"/>
    <s v="VRAI"/>
    <s v="FAUX"/>
    <s v="FAUX"/>
    <n v="0"/>
    <n v="7.75"/>
    <n v="7.75"/>
    <n v="0"/>
    <n v="0"/>
    <n v="7.75"/>
    <n v="16"/>
    <n v="7.75"/>
    <n v="0"/>
    <n v="0"/>
    <n v="0"/>
  </r>
  <r>
    <n v="38"/>
    <x v="0"/>
    <d v="2024-07-31T00:00:00"/>
    <x v="5"/>
    <n v="0.25"/>
    <s v="VRAI"/>
    <s v="FAUX"/>
    <s v="FAUX"/>
    <n v="0"/>
    <n v="0.25"/>
    <n v="0.25"/>
    <n v="0"/>
    <n v="0"/>
    <n v="0.25"/>
    <n v="15"/>
    <n v="0.25"/>
    <n v="0"/>
    <n v="0"/>
    <n v="0"/>
  </r>
  <r>
    <n v="39"/>
    <x v="0"/>
    <d v="2024-07-31T00:00:00"/>
    <x v="4"/>
    <n v="1.5"/>
    <s v="VRAI"/>
    <s v="FAUX"/>
    <s v="FAUX"/>
    <n v="0"/>
    <n v="1.5"/>
    <n v="1.5"/>
    <n v="0"/>
    <n v="0"/>
    <n v="1.5"/>
    <n v="15"/>
    <n v="1.5"/>
    <n v="0"/>
    <n v="0"/>
    <n v="0"/>
  </r>
  <r>
    <n v="40"/>
    <x v="0"/>
    <d v="2024-08-01T00:00:00"/>
    <x v="4"/>
    <n v="6.5"/>
    <s v="VRAI"/>
    <s v="FAUX"/>
    <s v="FAUX"/>
    <n v="0"/>
    <n v="6.5"/>
    <n v="6.5"/>
    <n v="0"/>
    <n v="0"/>
    <n v="6.5"/>
    <n v="14"/>
    <n v="6.5"/>
    <n v="0"/>
    <n v="0"/>
    <n v="0"/>
  </r>
  <r>
    <n v="41"/>
    <x v="0"/>
    <d v="2024-08-02T00:00:00"/>
    <x v="4"/>
    <n v="4"/>
    <s v="VRAI"/>
    <s v="FAUX"/>
    <s v="FAUX"/>
    <n v="0"/>
    <n v="4"/>
    <n v="4"/>
    <n v="0"/>
    <n v="0"/>
    <n v="4"/>
    <n v="13"/>
    <n v="4"/>
    <n v="0"/>
    <n v="0"/>
    <n v="0"/>
  </r>
  <r>
    <n v="42"/>
    <x v="1"/>
    <d v="2023-09-15T00:00:00"/>
    <x v="12"/>
    <n v="5.75"/>
    <s v="VRAI"/>
    <s v="FAUX"/>
    <s v="FAUX"/>
    <n v="0"/>
    <n v="5.75"/>
    <n v="5.75"/>
    <n v="0"/>
    <n v="0"/>
    <n v="5.75"/>
    <n v="335"/>
    <n v="0"/>
    <n v="0"/>
    <n v="0"/>
    <n v="5.75"/>
  </r>
  <r>
    <n v="43"/>
    <x v="1"/>
    <d v="2024-02-01T00:00:00"/>
    <x v="13"/>
    <n v="0.4"/>
    <s v="VRAI"/>
    <s v="FAUX"/>
    <s v="FAUX"/>
    <n v="0"/>
    <n v="0.4"/>
    <n v="0.4"/>
    <n v="0"/>
    <n v="0"/>
    <n v="0.4"/>
    <n v="196"/>
    <n v="0"/>
    <n v="0"/>
    <n v="0"/>
    <n v="0.4"/>
  </r>
  <r>
    <n v="44"/>
    <x v="1"/>
    <d v="2024-02-07T00:00:00"/>
    <x v="14"/>
    <n v="0.4"/>
    <s v="VRAI"/>
    <s v="FAUX"/>
    <s v="FAUX"/>
    <n v="0"/>
    <n v="0.4"/>
    <n v="0.4"/>
    <n v="0"/>
    <n v="0"/>
    <n v="0.4"/>
    <n v="190"/>
    <n v="0"/>
    <n v="0"/>
    <n v="0"/>
    <n v="0.4"/>
  </r>
  <r>
    <n v="45"/>
    <x v="1"/>
    <d v="2024-02-12T00:00:00"/>
    <x v="15"/>
    <n v="0.5"/>
    <s v="VRAI"/>
    <s v="FAUX"/>
    <s v="FAUX"/>
    <n v="0"/>
    <n v="0.5"/>
    <n v="0.5"/>
    <n v="0"/>
    <n v="0"/>
    <n v="0.5"/>
    <n v="185"/>
    <n v="0"/>
    <n v="0"/>
    <n v="0"/>
    <n v="0.5"/>
  </r>
  <r>
    <n v="46"/>
    <x v="1"/>
    <d v="2024-02-19T00:00:00"/>
    <x v="16"/>
    <n v="0.4"/>
    <s v="VRAI"/>
    <s v="FAUX"/>
    <s v="FAUX"/>
    <n v="0"/>
    <n v="0.4"/>
    <n v="0.4"/>
    <n v="0"/>
    <n v="0"/>
    <n v="0.4"/>
    <n v="178"/>
    <n v="0"/>
    <n v="0"/>
    <n v="0"/>
    <n v="0.4"/>
  </r>
  <r>
    <n v="47"/>
    <x v="1"/>
    <d v="2024-02-21T00:00:00"/>
    <x v="17"/>
    <n v="2.25"/>
    <s v="VRAI"/>
    <s v="FAUX"/>
    <s v="FAUX"/>
    <n v="0"/>
    <n v="2.25"/>
    <n v="2.25"/>
    <n v="0"/>
    <n v="0"/>
    <n v="2.25"/>
    <n v="176"/>
    <n v="0"/>
    <n v="0"/>
    <n v="0"/>
    <n v="2.25"/>
  </r>
  <r>
    <n v="48"/>
    <x v="1"/>
    <d v="2024-02-22T00:00:00"/>
    <x v="17"/>
    <n v="0.25"/>
    <s v="VRAI"/>
    <s v="FAUX"/>
    <s v="FAUX"/>
    <n v="0"/>
    <n v="0.25"/>
    <n v="0.25"/>
    <n v="0"/>
    <n v="0"/>
    <n v="0.25"/>
    <n v="175"/>
    <n v="0"/>
    <n v="0"/>
    <n v="0"/>
    <n v="0.25"/>
  </r>
  <r>
    <n v="49"/>
    <x v="1"/>
    <d v="2024-02-23T00:00:00"/>
    <x v="17"/>
    <n v="1"/>
    <s v="VRAI"/>
    <s v="FAUX"/>
    <s v="FAUX"/>
    <n v="0"/>
    <n v="1"/>
    <n v="1"/>
    <n v="0"/>
    <n v="0"/>
    <n v="1"/>
    <n v="174"/>
    <n v="0"/>
    <n v="0"/>
    <n v="0"/>
    <n v="1"/>
  </r>
  <r>
    <n v="50"/>
    <x v="1"/>
    <d v="2024-03-17T00:00:00"/>
    <x v="16"/>
    <n v="0.4"/>
    <s v="VRAI"/>
    <s v="FAUX"/>
    <s v="FAUX"/>
    <n v="0"/>
    <n v="0.4"/>
    <n v="0.4"/>
    <n v="0"/>
    <n v="0"/>
    <n v="0.4"/>
    <n v="151"/>
    <n v="0"/>
    <n v="0"/>
    <n v="0"/>
    <n v="0.4"/>
  </r>
  <r>
    <n v="51"/>
    <x v="1"/>
    <d v="2024-03-18T00:00:00"/>
    <x v="16"/>
    <n v="0.25"/>
    <s v="VRAI"/>
    <s v="FAUX"/>
    <s v="FAUX"/>
    <n v="0"/>
    <n v="0.25"/>
    <n v="0.25"/>
    <n v="0"/>
    <n v="0"/>
    <n v="0.25"/>
    <n v="150"/>
    <n v="0"/>
    <n v="0"/>
    <n v="0"/>
    <n v="0.25"/>
  </r>
  <r>
    <n v="52"/>
    <x v="1"/>
    <d v="2024-03-21T00:00:00"/>
    <x v="18"/>
    <n v="2.5"/>
    <s v="VRAI"/>
    <s v="FAUX"/>
    <s v="FAUX"/>
    <n v="0"/>
    <n v="2.5"/>
    <n v="2.5"/>
    <n v="0"/>
    <n v="0"/>
    <n v="2.5"/>
    <n v="147"/>
    <n v="0"/>
    <n v="0"/>
    <n v="0"/>
    <n v="2.5"/>
  </r>
  <r>
    <n v="53"/>
    <x v="1"/>
    <d v="2024-03-22T00:00:00"/>
    <x v="18"/>
    <n v="0.5"/>
    <s v="VRAI"/>
    <s v="FAUX"/>
    <s v="FAUX"/>
    <n v="0"/>
    <n v="0.5"/>
    <n v="0.5"/>
    <n v="0"/>
    <n v="0"/>
    <n v="0.5"/>
    <n v="146"/>
    <n v="0"/>
    <n v="0"/>
    <n v="0"/>
    <n v="0.5"/>
  </r>
  <r>
    <n v="54"/>
    <x v="1"/>
    <d v="2024-03-26T00:00:00"/>
    <x v="16"/>
    <n v="0.4"/>
    <s v="VRAI"/>
    <s v="FAUX"/>
    <s v="FAUX"/>
    <n v="0"/>
    <n v="0.4"/>
    <n v="0.4"/>
    <n v="0"/>
    <n v="0"/>
    <n v="0.4"/>
    <n v="142"/>
    <n v="0"/>
    <n v="0"/>
    <n v="0"/>
    <n v="0.4"/>
  </r>
  <r>
    <n v="55"/>
    <x v="1"/>
    <d v="2024-03-29T00:00:00"/>
    <x v="16"/>
    <n v="0.4"/>
    <s v="VRAI"/>
    <s v="FAUX"/>
    <s v="FAUX"/>
    <n v="0"/>
    <n v="0.4"/>
    <n v="0.4"/>
    <n v="0"/>
    <n v="0"/>
    <n v="0.4"/>
    <n v="139"/>
    <n v="0"/>
    <n v="0"/>
    <n v="0"/>
    <n v="0.4"/>
  </r>
  <r>
    <n v="56"/>
    <x v="1"/>
    <d v="2024-04-09T00:00:00"/>
    <x v="17"/>
    <n v="0.25"/>
    <s v="VRAI"/>
    <s v="FAUX"/>
    <s v="FAUX"/>
    <n v="0"/>
    <n v="0.25"/>
    <n v="0.25"/>
    <n v="0"/>
    <n v="0"/>
    <n v="0.25"/>
    <n v="128"/>
    <n v="0"/>
    <n v="0"/>
    <n v="0"/>
    <n v="0.25"/>
  </r>
  <r>
    <n v="57"/>
    <x v="1"/>
    <d v="2024-04-15T00:00:00"/>
    <x v="17"/>
    <n v="0.75"/>
    <s v="VRAI"/>
    <s v="FAUX"/>
    <s v="FAUX"/>
    <n v="0"/>
    <n v="0.75"/>
    <n v="0.75"/>
    <n v="0"/>
    <n v="0"/>
    <n v="0.75"/>
    <n v="122"/>
    <n v="0"/>
    <n v="0"/>
    <n v="0"/>
    <n v="0.75"/>
  </r>
  <r>
    <n v="58"/>
    <x v="1"/>
    <d v="2024-04-16T00:00:00"/>
    <x v="17"/>
    <n v="0.5"/>
    <s v="VRAI"/>
    <s v="FAUX"/>
    <s v="FAUX"/>
    <n v="0"/>
    <n v="0.5"/>
    <n v="0.5"/>
    <n v="0"/>
    <n v="0"/>
    <n v="0.5"/>
    <n v="121"/>
    <n v="0"/>
    <n v="0"/>
    <n v="0"/>
    <n v="0.5"/>
  </r>
  <r>
    <n v="59"/>
    <x v="1"/>
    <d v="2024-04-22T00:00:00"/>
    <x v="19"/>
    <n v="0.5"/>
    <s v="VRAI"/>
    <s v="FAUX"/>
    <s v="FAUX"/>
    <n v="0"/>
    <n v="0.5"/>
    <n v="0.5"/>
    <n v="0"/>
    <n v="0"/>
    <n v="0.5"/>
    <n v="115"/>
    <n v="0"/>
    <n v="0"/>
    <n v="0"/>
    <n v="0.5"/>
  </r>
  <r>
    <n v="60"/>
    <x v="1"/>
    <d v="2024-04-22T00:00:00"/>
    <x v="17"/>
    <n v="0.5"/>
    <s v="VRAI"/>
    <s v="FAUX"/>
    <s v="FAUX"/>
    <n v="0"/>
    <n v="0.5"/>
    <n v="0.5"/>
    <n v="0"/>
    <n v="0"/>
    <n v="0.5"/>
    <n v="115"/>
    <n v="0"/>
    <n v="0"/>
    <n v="0"/>
    <n v="0.5"/>
  </r>
  <r>
    <n v="61"/>
    <x v="1"/>
    <d v="2024-04-24T00:00:00"/>
    <x v="17"/>
    <n v="0.5"/>
    <s v="VRAI"/>
    <s v="FAUX"/>
    <s v="FAUX"/>
    <n v="0"/>
    <n v="0.5"/>
    <n v="0.5"/>
    <n v="0"/>
    <n v="0"/>
    <n v="0.5"/>
    <n v="113"/>
    <n v="0"/>
    <n v="0"/>
    <n v="0"/>
    <n v="0.5"/>
  </r>
  <r>
    <n v="62"/>
    <x v="1"/>
    <d v="2024-04-29T00:00:00"/>
    <x v="20"/>
    <n v="0.5"/>
    <s v="VRAI"/>
    <s v="FAUX"/>
    <s v="FAUX"/>
    <n v="0"/>
    <n v="0.5"/>
    <n v="0.5"/>
    <n v="0"/>
    <n v="0"/>
    <n v="0.5"/>
    <n v="108"/>
    <n v="0"/>
    <n v="0"/>
    <n v="0"/>
    <n v="0.5"/>
  </r>
  <r>
    <n v="63"/>
    <x v="1"/>
    <d v="2024-05-10T00:00:00"/>
    <x v="21"/>
    <n v="0.75"/>
    <s v="VRAI"/>
    <s v="FAUX"/>
    <s v="FAUX"/>
    <n v="0"/>
    <n v="0.75"/>
    <n v="0.75"/>
    <n v="0"/>
    <n v="0"/>
    <n v="0.75"/>
    <n v="97"/>
    <n v="0"/>
    <n v="0"/>
    <n v="0"/>
    <n v="0.75"/>
  </r>
  <r>
    <n v="64"/>
    <x v="1"/>
    <d v="2024-05-14T00:00:00"/>
    <x v="22"/>
    <n v="0.4"/>
    <s v="VRAI"/>
    <s v="FAUX"/>
    <s v="FAUX"/>
    <n v="0"/>
    <n v="0.4"/>
    <n v="0.4"/>
    <n v="0"/>
    <n v="0"/>
    <n v="0.4"/>
    <n v="93"/>
    <n v="0"/>
    <n v="0"/>
    <n v="0"/>
    <n v="0.4"/>
  </r>
  <r>
    <n v="65"/>
    <x v="1"/>
    <d v="2024-05-14T00:00:00"/>
    <x v="21"/>
    <n v="0.4"/>
    <s v="VRAI"/>
    <s v="FAUX"/>
    <s v="FAUX"/>
    <n v="0"/>
    <n v="0.4"/>
    <n v="0.4"/>
    <n v="0"/>
    <n v="0"/>
    <n v="0.4"/>
    <n v="93"/>
    <n v="0"/>
    <n v="0"/>
    <n v="0"/>
    <n v="0.4"/>
  </r>
  <r>
    <n v="66"/>
    <x v="1"/>
    <d v="2024-05-14T00:00:00"/>
    <x v="21"/>
    <n v="1.25"/>
    <s v="VRAI"/>
    <s v="FAUX"/>
    <s v="FAUX"/>
    <n v="0"/>
    <n v="1.25"/>
    <n v="1.25"/>
    <n v="0"/>
    <n v="0"/>
    <n v="1.25"/>
    <n v="93"/>
    <n v="0"/>
    <n v="0"/>
    <n v="0"/>
    <n v="1.25"/>
  </r>
  <r>
    <n v="67"/>
    <x v="1"/>
    <d v="2024-05-15T00:00:00"/>
    <x v="21"/>
    <n v="0.5"/>
    <s v="VRAI"/>
    <s v="FAUX"/>
    <s v="FAUX"/>
    <n v="0"/>
    <n v="0.5"/>
    <n v="0.5"/>
    <n v="0"/>
    <n v="0"/>
    <n v="0.5"/>
    <n v="92"/>
    <n v="0"/>
    <n v="0"/>
    <n v="0"/>
    <n v="0.5"/>
  </r>
  <r>
    <n v="68"/>
    <x v="1"/>
    <d v="2024-05-16T00:00:00"/>
    <x v="23"/>
    <n v="0.75"/>
    <s v="VRAI"/>
    <s v="FAUX"/>
    <s v="FAUX"/>
    <n v="0"/>
    <n v="0.75"/>
    <n v="0.75"/>
    <n v="0"/>
    <n v="0"/>
    <n v="0.75"/>
    <n v="91"/>
    <n v="0"/>
    <n v="0"/>
    <n v="0"/>
    <n v="0.75"/>
  </r>
  <r>
    <n v="69"/>
    <x v="1"/>
    <d v="2024-05-16T00:00:00"/>
    <x v="24"/>
    <n v="0.5"/>
    <s v="VRAI"/>
    <s v="FAUX"/>
    <s v="FAUX"/>
    <n v="0"/>
    <n v="0.5"/>
    <n v="0.5"/>
    <n v="0"/>
    <n v="0"/>
    <n v="0.5"/>
    <n v="91"/>
    <n v="0"/>
    <n v="0"/>
    <n v="0"/>
    <n v="0.5"/>
  </r>
  <r>
    <n v="70"/>
    <x v="1"/>
    <d v="2024-05-16T00:00:00"/>
    <x v="25"/>
    <n v="0.4"/>
    <s v="VRAI"/>
    <s v="FAUX"/>
    <s v="FAUX"/>
    <n v="0"/>
    <n v="0.4"/>
    <n v="0.4"/>
    <n v="0"/>
    <n v="0"/>
    <n v="0.4"/>
    <n v="91"/>
    <n v="0"/>
    <n v="0"/>
    <n v="0"/>
    <n v="0.4"/>
  </r>
  <r>
    <n v="71"/>
    <x v="1"/>
    <d v="2024-05-16T00:00:00"/>
    <x v="14"/>
    <n v="0.5"/>
    <s v="VRAI"/>
    <s v="FAUX"/>
    <s v="FAUX"/>
    <n v="0"/>
    <n v="0.5"/>
    <n v="0.5"/>
    <n v="0"/>
    <n v="0"/>
    <n v="0.5"/>
    <n v="91"/>
    <n v="0"/>
    <n v="0"/>
    <n v="0"/>
    <n v="0.5"/>
  </r>
  <r>
    <n v="72"/>
    <x v="1"/>
    <d v="2024-05-17T00:00:00"/>
    <x v="26"/>
    <n v="0.5"/>
    <s v="VRAI"/>
    <s v="FAUX"/>
    <s v="FAUX"/>
    <n v="0"/>
    <n v="0.5"/>
    <n v="0.5"/>
    <n v="0"/>
    <n v="0"/>
    <n v="0.5"/>
    <n v="90"/>
    <n v="0"/>
    <n v="0"/>
    <n v="0.5"/>
    <n v="0"/>
  </r>
  <r>
    <n v="73"/>
    <x v="1"/>
    <d v="2024-05-17T00:00:00"/>
    <x v="27"/>
    <n v="0.5"/>
    <s v="VRAI"/>
    <s v="FAUX"/>
    <s v="FAUX"/>
    <n v="0"/>
    <n v="0.5"/>
    <n v="0.5"/>
    <n v="0"/>
    <n v="0"/>
    <n v="0.5"/>
    <n v="90"/>
    <n v="0"/>
    <n v="0"/>
    <n v="0.5"/>
    <n v="0"/>
  </r>
  <r>
    <n v="74"/>
    <x v="1"/>
    <d v="2024-05-22T00:00:00"/>
    <x v="18"/>
    <n v="1"/>
    <s v="VRAI"/>
    <s v="FAUX"/>
    <s v="FAUX"/>
    <n v="0"/>
    <n v="1"/>
    <n v="1"/>
    <n v="0"/>
    <n v="0"/>
    <n v="1"/>
    <n v="85"/>
    <n v="0"/>
    <n v="0"/>
    <n v="1"/>
    <n v="0"/>
  </r>
  <r>
    <n v="75"/>
    <x v="1"/>
    <d v="2024-05-23T00:00:00"/>
    <x v="27"/>
    <n v="0.75"/>
    <s v="VRAI"/>
    <s v="FAUX"/>
    <s v="FAUX"/>
    <n v="0"/>
    <n v="0.75"/>
    <n v="0.75"/>
    <n v="0"/>
    <n v="0"/>
    <n v="0.75"/>
    <n v="84"/>
    <n v="0"/>
    <n v="0"/>
    <n v="0.75"/>
    <n v="0"/>
  </r>
  <r>
    <n v="76"/>
    <x v="1"/>
    <d v="2024-05-28T00:00:00"/>
    <x v="18"/>
    <n v="0.5"/>
    <s v="VRAI"/>
    <s v="FAUX"/>
    <s v="FAUX"/>
    <n v="0"/>
    <n v="0.5"/>
    <n v="0.5"/>
    <n v="0"/>
    <n v="0"/>
    <n v="0.5"/>
    <n v="79"/>
    <n v="0"/>
    <n v="0"/>
    <n v="0.5"/>
    <n v="0"/>
  </r>
  <r>
    <n v="77"/>
    <x v="1"/>
    <d v="2024-05-28T00:00:00"/>
    <x v="28"/>
    <n v="1"/>
    <s v="VRAI"/>
    <s v="FAUX"/>
    <s v="FAUX"/>
    <n v="0"/>
    <n v="1"/>
    <n v="1"/>
    <n v="0"/>
    <n v="0"/>
    <n v="1"/>
    <n v="79"/>
    <n v="0"/>
    <n v="0"/>
    <n v="1"/>
    <n v="0"/>
  </r>
  <r>
    <n v="78"/>
    <x v="1"/>
    <d v="2024-05-29T00:00:00"/>
    <x v="29"/>
    <n v="0.4"/>
    <s v="VRAI"/>
    <s v="FAUX"/>
    <s v="FAUX"/>
    <n v="0"/>
    <n v="0.4"/>
    <n v="0.4"/>
    <n v="0"/>
    <n v="0"/>
    <n v="0.4"/>
    <n v="78"/>
    <n v="0"/>
    <n v="0"/>
    <n v="0.4"/>
    <n v="0"/>
  </r>
  <r>
    <n v="79"/>
    <x v="1"/>
    <d v="2024-05-29T00:00:00"/>
    <x v="28"/>
    <n v="0.5"/>
    <s v="VRAI"/>
    <s v="FAUX"/>
    <s v="FAUX"/>
    <n v="0"/>
    <n v="0.5"/>
    <n v="0.5"/>
    <n v="0"/>
    <n v="0"/>
    <n v="0.5"/>
    <n v="78"/>
    <n v="0"/>
    <n v="0"/>
    <n v="0.5"/>
    <n v="0"/>
  </r>
  <r>
    <n v="80"/>
    <x v="1"/>
    <d v="2024-05-31T00:00:00"/>
    <x v="30"/>
    <n v="0.75"/>
    <s v="VRAI"/>
    <s v="FAUX"/>
    <s v="FAUX"/>
    <n v="0"/>
    <n v="0.75"/>
    <n v="0.75"/>
    <n v="0"/>
    <n v="0"/>
    <n v="0.75"/>
    <n v="76"/>
    <n v="0"/>
    <n v="0"/>
    <n v="0.75"/>
    <n v="0"/>
  </r>
  <r>
    <n v="81"/>
    <x v="1"/>
    <d v="2024-06-03T00:00:00"/>
    <x v="31"/>
    <n v="1.5"/>
    <s v="VRAI"/>
    <s v="FAUX"/>
    <s v="FAUX"/>
    <n v="0"/>
    <n v="1.5"/>
    <n v="1.5"/>
    <n v="0"/>
    <n v="0"/>
    <n v="1.5"/>
    <n v="73"/>
    <n v="0"/>
    <n v="0"/>
    <n v="1.5"/>
    <n v="0"/>
  </r>
  <r>
    <n v="82"/>
    <x v="1"/>
    <d v="2024-06-03T00:00:00"/>
    <x v="26"/>
    <n v="0.4"/>
    <s v="VRAI"/>
    <s v="FAUX"/>
    <s v="FAUX"/>
    <n v="0"/>
    <n v="0.4"/>
    <n v="0.4"/>
    <n v="0"/>
    <n v="0"/>
    <n v="0.4"/>
    <n v="73"/>
    <n v="0"/>
    <n v="0"/>
    <n v="0.4"/>
    <n v="0"/>
  </r>
  <r>
    <n v="83"/>
    <x v="1"/>
    <d v="2024-06-04T00:00:00"/>
    <x v="30"/>
    <n v="0.4"/>
    <s v="VRAI"/>
    <s v="FAUX"/>
    <s v="FAUX"/>
    <n v="0"/>
    <n v="0.4"/>
    <n v="0.4"/>
    <n v="0"/>
    <n v="0"/>
    <n v="0.4"/>
    <n v="72"/>
    <n v="0"/>
    <n v="0"/>
    <n v="0.4"/>
    <n v="0"/>
  </r>
  <r>
    <n v="84"/>
    <x v="1"/>
    <d v="2024-06-06T00:00:00"/>
    <x v="15"/>
    <n v="0.75"/>
    <s v="VRAI"/>
    <s v="FAUX"/>
    <s v="FAUX"/>
    <n v="0"/>
    <n v="0.75"/>
    <n v="0.75"/>
    <n v="0"/>
    <n v="0"/>
    <n v="0.75"/>
    <n v="70"/>
    <n v="0"/>
    <n v="0"/>
    <n v="0.75"/>
    <n v="0"/>
  </r>
  <r>
    <n v="85"/>
    <x v="1"/>
    <d v="2024-06-06T00:00:00"/>
    <x v="32"/>
    <n v="0.5"/>
    <s v="VRAI"/>
    <s v="FAUX"/>
    <s v="FAUX"/>
    <n v="0"/>
    <n v="0.5"/>
    <n v="0.5"/>
    <n v="0"/>
    <n v="0"/>
    <n v="0.5"/>
    <n v="70"/>
    <n v="0"/>
    <n v="0"/>
    <n v="0.5"/>
    <n v="0"/>
  </r>
  <r>
    <n v="86"/>
    <x v="1"/>
    <d v="2024-06-06T00:00:00"/>
    <x v="33"/>
    <n v="0.5"/>
    <s v="VRAI"/>
    <s v="FAUX"/>
    <s v="FAUX"/>
    <n v="0"/>
    <n v="0.5"/>
    <n v="0.5"/>
    <n v="0"/>
    <n v="0"/>
    <n v="0.5"/>
    <n v="70"/>
    <n v="0"/>
    <n v="0"/>
    <n v="0.5"/>
    <n v="0"/>
  </r>
  <r>
    <n v="87"/>
    <x v="1"/>
    <d v="2024-06-06T00:00:00"/>
    <x v="28"/>
    <n v="0.75"/>
    <s v="VRAI"/>
    <s v="FAUX"/>
    <s v="FAUX"/>
    <n v="0"/>
    <n v="0.75"/>
    <n v="0.75"/>
    <n v="0"/>
    <n v="0"/>
    <n v="0.75"/>
    <n v="70"/>
    <n v="0"/>
    <n v="0"/>
    <n v="0.75"/>
    <n v="0"/>
  </r>
  <r>
    <n v="88"/>
    <x v="1"/>
    <d v="2024-06-07T00:00:00"/>
    <x v="28"/>
    <n v="0.4"/>
    <s v="VRAI"/>
    <s v="FAUX"/>
    <s v="FAUX"/>
    <n v="0"/>
    <n v="0.4"/>
    <n v="0.4"/>
    <n v="0"/>
    <n v="0"/>
    <n v="0.4"/>
    <n v="69"/>
    <n v="0"/>
    <n v="0"/>
    <n v="0.4"/>
    <n v="0"/>
  </r>
  <r>
    <n v="89"/>
    <x v="1"/>
    <d v="2024-06-11T00:00:00"/>
    <x v="31"/>
    <n v="0.4"/>
    <s v="VRAI"/>
    <s v="FAUX"/>
    <s v="FAUX"/>
    <n v="0"/>
    <n v="0.4"/>
    <n v="0.4"/>
    <n v="0"/>
    <n v="0"/>
    <n v="0.4"/>
    <n v="65"/>
    <n v="0"/>
    <n v="0"/>
    <n v="0.4"/>
    <n v="0"/>
  </r>
  <r>
    <n v="90"/>
    <x v="1"/>
    <d v="2024-06-11T00:00:00"/>
    <x v="16"/>
    <n v="0.5"/>
    <s v="VRAI"/>
    <s v="FAUX"/>
    <s v="FAUX"/>
    <n v="0"/>
    <n v="0.5"/>
    <n v="0.5"/>
    <n v="0"/>
    <n v="0"/>
    <n v="0.5"/>
    <n v="65"/>
    <n v="0"/>
    <n v="0"/>
    <n v="0.5"/>
    <n v="0"/>
  </r>
  <r>
    <n v="91"/>
    <x v="1"/>
    <d v="2024-06-11T00:00:00"/>
    <x v="34"/>
    <n v="2"/>
    <s v="VRAI"/>
    <s v="FAUX"/>
    <s v="FAUX"/>
    <n v="0"/>
    <n v="2"/>
    <n v="2"/>
    <n v="0"/>
    <n v="0"/>
    <n v="2"/>
    <n v="65"/>
    <n v="0"/>
    <n v="0"/>
    <n v="2"/>
    <n v="0"/>
  </r>
  <r>
    <n v="92"/>
    <x v="1"/>
    <d v="2024-06-12T00:00:00"/>
    <x v="35"/>
    <n v="0.4"/>
    <s v="VRAI"/>
    <s v="FAUX"/>
    <s v="FAUX"/>
    <n v="0"/>
    <n v="0.4"/>
    <n v="0.4"/>
    <n v="0"/>
    <n v="0"/>
    <n v="0.4"/>
    <n v="64"/>
    <n v="0"/>
    <n v="0"/>
    <n v="0.4"/>
    <n v="0"/>
  </r>
  <r>
    <n v="93"/>
    <x v="1"/>
    <d v="2024-06-12T00:00:00"/>
    <x v="34"/>
    <n v="1.5"/>
    <s v="VRAI"/>
    <s v="FAUX"/>
    <s v="FAUX"/>
    <n v="0"/>
    <n v="1.5"/>
    <n v="1.5"/>
    <n v="0"/>
    <n v="0"/>
    <n v="1.5"/>
    <n v="64"/>
    <n v="0"/>
    <n v="0"/>
    <n v="1.5"/>
    <n v="0"/>
  </r>
  <r>
    <n v="94"/>
    <x v="1"/>
    <d v="2024-06-13T00:00:00"/>
    <x v="31"/>
    <n v="0.5"/>
    <s v="VRAI"/>
    <s v="FAUX"/>
    <s v="FAUX"/>
    <n v="0"/>
    <n v="0.5"/>
    <n v="0.5"/>
    <n v="0"/>
    <n v="0"/>
    <n v="0.5"/>
    <n v="63"/>
    <n v="0"/>
    <n v="0"/>
    <n v="0.5"/>
    <n v="0"/>
  </r>
  <r>
    <n v="95"/>
    <x v="1"/>
    <d v="2024-06-13T00:00:00"/>
    <x v="35"/>
    <n v="0.4"/>
    <s v="VRAI"/>
    <s v="FAUX"/>
    <s v="FAUX"/>
    <n v="0"/>
    <n v="0.4"/>
    <n v="0.4"/>
    <n v="0"/>
    <n v="0"/>
    <n v="0.4"/>
    <n v="63"/>
    <n v="0"/>
    <n v="0"/>
    <n v="0.4"/>
    <n v="0"/>
  </r>
  <r>
    <n v="96"/>
    <x v="1"/>
    <d v="2024-06-14T00:00:00"/>
    <x v="31"/>
    <n v="0.25"/>
    <s v="VRAI"/>
    <s v="FAUX"/>
    <s v="FAUX"/>
    <n v="0"/>
    <n v="0.25"/>
    <n v="0.25"/>
    <n v="0"/>
    <n v="0"/>
    <n v="0.25"/>
    <n v="62"/>
    <n v="0"/>
    <n v="0"/>
    <n v="0.25"/>
    <n v="0"/>
  </r>
  <r>
    <n v="97"/>
    <x v="1"/>
    <d v="2024-06-14T00:00:00"/>
    <x v="35"/>
    <n v="0.4"/>
    <s v="VRAI"/>
    <s v="FAUX"/>
    <s v="FAUX"/>
    <n v="0"/>
    <n v="0.4"/>
    <n v="0.4"/>
    <n v="0"/>
    <n v="0"/>
    <n v="0.4"/>
    <n v="62"/>
    <n v="0"/>
    <n v="0"/>
    <n v="0.4"/>
    <n v="0"/>
  </r>
  <r>
    <n v="98"/>
    <x v="1"/>
    <d v="2024-06-17T00:00:00"/>
    <x v="32"/>
    <n v="0.5"/>
    <s v="VRAI"/>
    <s v="FAUX"/>
    <s v="FAUX"/>
    <n v="0"/>
    <n v="0.5"/>
    <n v="0.5"/>
    <n v="0"/>
    <n v="0"/>
    <n v="0.5"/>
    <n v="59"/>
    <n v="0"/>
    <n v="0.5"/>
    <n v="0"/>
    <n v="0"/>
  </r>
  <r>
    <n v="99"/>
    <x v="1"/>
    <d v="2024-06-17T00:00:00"/>
    <x v="33"/>
    <n v="0.75"/>
    <s v="VRAI"/>
    <s v="FAUX"/>
    <s v="FAUX"/>
    <n v="0"/>
    <n v="0.75"/>
    <n v="0.75"/>
    <n v="0"/>
    <n v="0"/>
    <n v="0.75"/>
    <n v="59"/>
    <n v="0"/>
    <n v="0.75"/>
    <n v="0"/>
    <n v="0"/>
  </r>
  <r>
    <n v="100"/>
    <x v="1"/>
    <d v="2024-06-17T00:00:00"/>
    <x v="28"/>
    <n v="0.25"/>
    <s v="VRAI"/>
    <s v="FAUX"/>
    <s v="FAUX"/>
    <n v="0"/>
    <n v="0.25"/>
    <n v="0.25"/>
    <n v="0"/>
    <n v="0"/>
    <n v="0.25"/>
    <n v="59"/>
    <n v="0"/>
    <n v="0.25"/>
    <n v="0"/>
    <n v="0"/>
  </r>
  <r>
    <n v="101"/>
    <x v="1"/>
    <d v="2024-06-17T00:00:00"/>
    <x v="35"/>
    <n v="1.75"/>
    <s v="VRAI"/>
    <s v="FAUX"/>
    <s v="FAUX"/>
    <n v="0"/>
    <n v="1.75"/>
    <n v="1.75"/>
    <n v="0"/>
    <n v="0"/>
    <n v="1.75"/>
    <n v="59"/>
    <n v="0"/>
    <n v="1.75"/>
    <n v="0"/>
    <n v="0"/>
  </r>
  <r>
    <n v="102"/>
    <x v="1"/>
    <d v="2024-06-18T00:00:00"/>
    <x v="35"/>
    <n v="0.4"/>
    <s v="VRAI"/>
    <s v="FAUX"/>
    <s v="FAUX"/>
    <n v="0"/>
    <n v="0.4"/>
    <n v="0.4"/>
    <n v="0"/>
    <n v="0"/>
    <n v="0.4"/>
    <n v="58"/>
    <n v="0"/>
    <n v="0.4"/>
    <n v="0"/>
    <n v="0"/>
  </r>
  <r>
    <n v="103"/>
    <x v="1"/>
    <d v="2024-06-19T00:00:00"/>
    <x v="15"/>
    <n v="0.4"/>
    <s v="VRAI"/>
    <s v="FAUX"/>
    <s v="FAUX"/>
    <n v="0"/>
    <n v="0.4"/>
    <n v="0.4"/>
    <n v="0"/>
    <n v="0"/>
    <n v="0.4"/>
    <n v="57"/>
    <n v="0"/>
    <n v="0.4"/>
    <n v="0"/>
    <n v="0"/>
  </r>
  <r>
    <n v="104"/>
    <x v="1"/>
    <d v="2024-06-19T00:00:00"/>
    <x v="15"/>
    <n v="0.5"/>
    <s v="VRAI"/>
    <s v="FAUX"/>
    <s v="FAUX"/>
    <n v="0"/>
    <n v="0.5"/>
    <n v="0.5"/>
    <n v="0"/>
    <n v="0"/>
    <n v="0.5"/>
    <n v="57"/>
    <n v="0"/>
    <n v="0.5"/>
    <n v="0"/>
    <n v="0"/>
  </r>
  <r>
    <n v="105"/>
    <x v="1"/>
    <d v="2024-06-19T00:00:00"/>
    <x v="36"/>
    <n v="1.5"/>
    <s v="VRAI"/>
    <s v="FAUX"/>
    <s v="FAUX"/>
    <n v="0"/>
    <n v="1.5"/>
    <n v="1.5"/>
    <n v="0"/>
    <n v="0"/>
    <n v="1.5"/>
    <n v="57"/>
    <n v="0"/>
    <n v="1.5"/>
    <n v="0"/>
    <n v="0"/>
  </r>
  <r>
    <n v="106"/>
    <x v="1"/>
    <d v="2024-06-20T00:00:00"/>
    <x v="37"/>
    <n v="0.75"/>
    <s v="VRAI"/>
    <s v="FAUX"/>
    <s v="FAUX"/>
    <n v="0"/>
    <n v="0.75"/>
    <n v="0.75"/>
    <n v="0"/>
    <n v="0"/>
    <n v="0.75"/>
    <n v="56"/>
    <n v="0"/>
    <n v="0.75"/>
    <n v="0"/>
    <n v="0"/>
  </r>
  <r>
    <n v="107"/>
    <x v="1"/>
    <d v="2024-06-21T00:00:00"/>
    <x v="32"/>
    <n v="0.4"/>
    <s v="VRAI"/>
    <s v="FAUX"/>
    <s v="FAUX"/>
    <n v="0"/>
    <n v="0.4"/>
    <n v="0.4"/>
    <n v="0"/>
    <n v="0"/>
    <n v="0.4"/>
    <n v="55"/>
    <n v="0"/>
    <n v="0.4"/>
    <n v="0"/>
    <n v="0"/>
  </r>
  <r>
    <n v="108"/>
    <x v="1"/>
    <d v="2024-06-21T00:00:00"/>
    <x v="37"/>
    <n v="0.5"/>
    <s v="VRAI"/>
    <s v="FAUX"/>
    <s v="FAUX"/>
    <n v="0"/>
    <n v="0.5"/>
    <n v="0.5"/>
    <n v="0"/>
    <n v="0"/>
    <n v="0.5"/>
    <n v="55"/>
    <n v="0"/>
    <n v="0.5"/>
    <n v="0"/>
    <n v="0"/>
  </r>
  <r>
    <n v="109"/>
    <x v="1"/>
    <d v="2024-06-24T00:00:00"/>
    <x v="24"/>
    <n v="1"/>
    <s v="VRAI"/>
    <s v="FAUX"/>
    <s v="FAUX"/>
    <n v="0"/>
    <n v="1"/>
    <n v="1"/>
    <n v="0"/>
    <n v="0"/>
    <n v="1"/>
    <n v="52"/>
    <n v="0"/>
    <n v="1"/>
    <n v="0"/>
    <n v="0"/>
  </r>
  <r>
    <n v="110"/>
    <x v="1"/>
    <d v="2024-06-24T00:00:00"/>
    <x v="38"/>
    <n v="0.75"/>
    <s v="VRAI"/>
    <s v="FAUX"/>
    <s v="FAUX"/>
    <n v="0"/>
    <n v="0.75"/>
    <n v="0.75"/>
    <n v="0"/>
    <n v="0"/>
    <n v="0.75"/>
    <n v="52"/>
    <n v="0"/>
    <n v="0.75"/>
    <n v="0"/>
    <n v="0"/>
  </r>
  <r>
    <n v="111"/>
    <x v="1"/>
    <d v="2024-06-25T00:00:00"/>
    <x v="39"/>
    <n v="0.4"/>
    <s v="VRAI"/>
    <s v="FAUX"/>
    <s v="FAUX"/>
    <n v="0"/>
    <n v="0.4"/>
    <n v="0.4"/>
    <n v="0"/>
    <n v="0"/>
    <n v="0.4"/>
    <n v="51"/>
    <n v="0"/>
    <n v="0.4"/>
    <n v="0"/>
    <n v="0"/>
  </r>
  <r>
    <n v="112"/>
    <x v="1"/>
    <d v="2024-06-25T00:00:00"/>
    <x v="25"/>
    <n v="0.4"/>
    <s v="VRAI"/>
    <s v="FAUX"/>
    <s v="FAUX"/>
    <n v="0"/>
    <n v="0.4"/>
    <n v="0.4"/>
    <n v="0"/>
    <n v="0"/>
    <n v="0.4"/>
    <n v="51"/>
    <n v="0"/>
    <n v="0.4"/>
    <n v="0"/>
    <n v="0"/>
  </r>
  <r>
    <n v="113"/>
    <x v="1"/>
    <d v="2024-06-25T00:00:00"/>
    <x v="40"/>
    <n v="1"/>
    <s v="VRAI"/>
    <s v="FAUX"/>
    <s v="FAUX"/>
    <n v="0"/>
    <n v="1"/>
    <n v="1"/>
    <n v="0"/>
    <n v="0"/>
    <n v="1"/>
    <n v="51"/>
    <n v="0"/>
    <n v="1"/>
    <n v="0"/>
    <n v="0"/>
  </r>
  <r>
    <n v="114"/>
    <x v="1"/>
    <d v="2024-06-27T00:00:00"/>
    <x v="16"/>
    <n v="0.4"/>
    <s v="VRAI"/>
    <s v="FAUX"/>
    <s v="FAUX"/>
    <n v="0"/>
    <n v="0.4"/>
    <n v="0.4"/>
    <n v="0"/>
    <n v="0"/>
    <n v="0.4"/>
    <n v="49"/>
    <n v="0"/>
    <n v="0.4"/>
    <n v="0"/>
    <n v="0"/>
  </r>
  <r>
    <n v="115"/>
    <x v="1"/>
    <d v="2024-06-27T00:00:00"/>
    <x v="41"/>
    <n v="0.75"/>
    <s v="VRAI"/>
    <s v="FAUX"/>
    <s v="FAUX"/>
    <n v="0"/>
    <n v="0.75"/>
    <n v="0.75"/>
    <n v="0"/>
    <n v="0"/>
    <n v="0.75"/>
    <n v="49"/>
    <n v="0"/>
    <n v="0.75"/>
    <n v="0"/>
    <n v="0"/>
  </r>
  <r>
    <n v="116"/>
    <x v="1"/>
    <d v="2024-06-28T00:00:00"/>
    <x v="42"/>
    <n v="0.5"/>
    <s v="VRAI"/>
    <s v="FAUX"/>
    <s v="FAUX"/>
    <n v="0"/>
    <n v="0.5"/>
    <n v="0.5"/>
    <n v="0"/>
    <n v="0"/>
    <n v="0.5"/>
    <n v="48"/>
    <n v="0"/>
    <n v="0.5"/>
    <n v="0"/>
    <n v="0"/>
  </r>
  <r>
    <n v="117"/>
    <x v="1"/>
    <d v="2024-07-02T00:00:00"/>
    <x v="15"/>
    <n v="0.5"/>
    <s v="VRAI"/>
    <s v="FAUX"/>
    <s v="FAUX"/>
    <n v="0"/>
    <n v="0.5"/>
    <n v="0.5"/>
    <n v="0"/>
    <n v="0"/>
    <n v="0.5"/>
    <n v="44"/>
    <n v="0"/>
    <n v="0.5"/>
    <n v="0"/>
    <n v="0"/>
  </r>
  <r>
    <n v="118"/>
    <x v="1"/>
    <d v="2024-07-02T00:00:00"/>
    <x v="42"/>
    <n v="0.4"/>
    <s v="VRAI"/>
    <s v="FAUX"/>
    <s v="FAUX"/>
    <n v="0"/>
    <n v="0.4"/>
    <n v="0.4"/>
    <n v="0"/>
    <n v="0"/>
    <n v="0.4"/>
    <n v="44"/>
    <n v="0"/>
    <n v="0.4"/>
    <n v="0"/>
    <n v="0"/>
  </r>
  <r>
    <n v="119"/>
    <x v="1"/>
    <d v="2024-07-03T00:00:00"/>
    <x v="16"/>
    <n v="0.4"/>
    <s v="VRAI"/>
    <s v="FAUX"/>
    <s v="FAUX"/>
    <n v="0"/>
    <n v="0.4"/>
    <n v="0.4"/>
    <n v="0"/>
    <n v="0"/>
    <n v="0.4"/>
    <n v="43"/>
    <n v="0"/>
    <n v="0.4"/>
    <n v="0"/>
    <n v="0"/>
  </r>
  <r>
    <n v="120"/>
    <x v="1"/>
    <d v="2024-07-03T00:00:00"/>
    <x v="43"/>
    <n v="0.25"/>
    <s v="VRAI"/>
    <s v="FAUX"/>
    <s v="FAUX"/>
    <n v="0"/>
    <n v="0.25"/>
    <n v="0.25"/>
    <n v="0"/>
    <n v="0"/>
    <n v="0.25"/>
    <n v="43"/>
    <n v="0"/>
    <n v="0.25"/>
    <n v="0"/>
    <n v="0"/>
  </r>
  <r>
    <n v="121"/>
    <x v="1"/>
    <d v="2024-07-03T00:00:00"/>
    <x v="41"/>
    <n v="0.4"/>
    <s v="VRAI"/>
    <s v="FAUX"/>
    <s v="FAUX"/>
    <n v="0"/>
    <n v="0.4"/>
    <n v="0.4"/>
    <n v="0"/>
    <n v="0"/>
    <n v="0.4"/>
    <n v="43"/>
    <n v="0"/>
    <n v="0.4"/>
    <n v="0"/>
    <n v="0"/>
  </r>
  <r>
    <n v="122"/>
    <x v="1"/>
    <d v="2024-07-04T00:00:00"/>
    <x v="44"/>
    <n v="0.5"/>
    <s v="VRAI"/>
    <s v="FAUX"/>
    <s v="FAUX"/>
    <n v="0"/>
    <n v="0.5"/>
    <n v="0.5"/>
    <n v="0"/>
    <n v="0"/>
    <n v="0.5"/>
    <n v="42"/>
    <n v="0"/>
    <n v="0.5"/>
    <n v="0"/>
    <n v="0"/>
  </r>
  <r>
    <n v="123"/>
    <x v="1"/>
    <d v="2024-07-05T00:00:00"/>
    <x v="42"/>
    <n v="0.5"/>
    <s v="VRAI"/>
    <s v="FAUX"/>
    <s v="FAUX"/>
    <n v="0"/>
    <n v="0.5"/>
    <n v="0.5"/>
    <n v="0"/>
    <n v="0"/>
    <n v="0.5"/>
    <n v="41"/>
    <n v="0"/>
    <n v="0.5"/>
    <n v="0"/>
    <n v="0"/>
  </r>
  <r>
    <n v="124"/>
    <x v="1"/>
    <d v="2024-07-05T00:00:00"/>
    <x v="45"/>
    <n v="0.5"/>
    <s v="VRAI"/>
    <s v="FAUX"/>
    <s v="FAUX"/>
    <n v="0"/>
    <n v="0.5"/>
    <n v="0.5"/>
    <n v="0"/>
    <n v="0"/>
    <n v="0.5"/>
    <n v="41"/>
    <n v="0"/>
    <n v="0.5"/>
    <n v="0"/>
    <n v="0"/>
  </r>
  <r>
    <n v="125"/>
    <x v="1"/>
    <d v="2024-07-06T00:00:00"/>
    <x v="46"/>
    <n v="0.75"/>
    <s v="VRAI"/>
    <s v="FAUX"/>
    <s v="FAUX"/>
    <n v="0"/>
    <n v="0.75"/>
    <n v="0.75"/>
    <n v="0"/>
    <n v="0"/>
    <n v="0.75"/>
    <n v="40"/>
    <n v="0"/>
    <n v="0.75"/>
    <n v="0"/>
    <n v="0"/>
  </r>
  <r>
    <n v="126"/>
    <x v="1"/>
    <d v="2024-07-06T00:00:00"/>
    <x v="25"/>
    <n v="0.5"/>
    <s v="VRAI"/>
    <s v="FAUX"/>
    <s v="FAUX"/>
    <n v="0"/>
    <n v="0.5"/>
    <n v="0.5"/>
    <n v="0"/>
    <n v="0"/>
    <n v="0.5"/>
    <n v="40"/>
    <n v="0"/>
    <n v="0.5"/>
    <n v="0"/>
    <n v="0"/>
  </r>
  <r>
    <n v="127"/>
    <x v="1"/>
    <d v="2024-07-06T00:00:00"/>
    <x v="41"/>
    <n v="0.75"/>
    <s v="VRAI"/>
    <s v="FAUX"/>
    <s v="FAUX"/>
    <n v="0"/>
    <n v="0.75"/>
    <n v="0.75"/>
    <n v="0"/>
    <n v="0"/>
    <n v="0.75"/>
    <n v="40"/>
    <n v="0"/>
    <n v="0.75"/>
    <n v="0"/>
    <n v="0"/>
  </r>
  <r>
    <n v="128"/>
    <x v="1"/>
    <d v="2024-07-07T00:00:00"/>
    <x v="46"/>
    <n v="0.25"/>
    <s v="VRAI"/>
    <s v="FAUX"/>
    <s v="FAUX"/>
    <n v="0"/>
    <n v="0.25"/>
    <n v="0.25"/>
    <n v="0"/>
    <n v="0"/>
    <n v="0.25"/>
    <n v="39"/>
    <n v="0"/>
    <n v="0.25"/>
    <n v="0"/>
    <n v="0"/>
  </r>
  <r>
    <n v="129"/>
    <x v="1"/>
    <d v="2024-07-07T00:00:00"/>
    <x v="16"/>
    <n v="0.75"/>
    <s v="VRAI"/>
    <s v="FAUX"/>
    <s v="FAUX"/>
    <n v="0"/>
    <n v="0.75"/>
    <n v="0.75"/>
    <n v="0"/>
    <n v="0"/>
    <n v="0.75"/>
    <n v="39"/>
    <n v="0"/>
    <n v="0.75"/>
    <n v="0"/>
    <n v="0"/>
  </r>
  <r>
    <n v="130"/>
    <x v="1"/>
    <d v="2024-07-07T00:00:00"/>
    <x v="43"/>
    <n v="0.5"/>
    <s v="VRAI"/>
    <s v="FAUX"/>
    <s v="FAUX"/>
    <n v="0"/>
    <n v="0.5"/>
    <n v="0.5"/>
    <n v="0"/>
    <n v="0"/>
    <n v="0.5"/>
    <n v="39"/>
    <n v="0"/>
    <n v="0.5"/>
    <n v="0"/>
    <n v="0"/>
  </r>
  <r>
    <n v="131"/>
    <x v="1"/>
    <d v="2024-07-08T00:00:00"/>
    <x v="42"/>
    <n v="0.4"/>
    <s v="VRAI"/>
    <s v="FAUX"/>
    <s v="FAUX"/>
    <n v="0"/>
    <n v="0.4"/>
    <n v="0.4"/>
    <n v="0"/>
    <n v="0"/>
    <n v="0.4"/>
    <n v="38"/>
    <n v="0"/>
    <n v="0.4"/>
    <n v="0"/>
    <n v="0"/>
  </r>
  <r>
    <n v="132"/>
    <x v="1"/>
    <d v="2024-07-08T00:00:00"/>
    <x v="38"/>
    <n v="0.5"/>
    <s v="VRAI"/>
    <s v="FAUX"/>
    <s v="FAUX"/>
    <n v="0"/>
    <n v="0.5"/>
    <n v="0.5"/>
    <n v="0"/>
    <n v="0"/>
    <n v="0.5"/>
    <n v="38"/>
    <n v="0"/>
    <n v="0.5"/>
    <n v="0"/>
    <n v="0"/>
  </r>
  <r>
    <n v="133"/>
    <x v="1"/>
    <d v="2024-07-09T00:00:00"/>
    <x v="18"/>
    <n v="0.25"/>
    <s v="VRAI"/>
    <s v="FAUX"/>
    <s v="FAUX"/>
    <n v="0"/>
    <n v="0.25"/>
    <n v="0.25"/>
    <n v="0"/>
    <n v="0"/>
    <n v="0.25"/>
    <n v="37"/>
    <n v="0"/>
    <n v="0.25"/>
    <n v="0"/>
    <n v="0"/>
  </r>
  <r>
    <n v="134"/>
    <x v="1"/>
    <d v="2024-07-09T00:00:00"/>
    <x v="37"/>
    <n v="0.75"/>
    <s v="VRAI"/>
    <s v="FAUX"/>
    <s v="FAUX"/>
    <n v="0"/>
    <n v="0.75"/>
    <n v="0.75"/>
    <n v="0"/>
    <n v="0"/>
    <n v="0.75"/>
    <n v="37"/>
    <n v="0"/>
    <n v="0.75"/>
    <n v="0"/>
    <n v="0"/>
  </r>
  <r>
    <n v="135"/>
    <x v="1"/>
    <d v="2024-07-09T00:00:00"/>
    <x v="42"/>
    <n v="0.75"/>
    <s v="VRAI"/>
    <s v="FAUX"/>
    <s v="FAUX"/>
    <n v="0"/>
    <n v="0.75"/>
    <n v="0.75"/>
    <n v="0"/>
    <n v="0"/>
    <n v="0.75"/>
    <n v="37"/>
    <n v="0"/>
    <n v="0.75"/>
    <n v="0"/>
    <n v="0"/>
  </r>
  <r>
    <n v="136"/>
    <x v="1"/>
    <d v="2024-07-09T00:00:00"/>
    <x v="28"/>
    <n v="0.5"/>
    <s v="VRAI"/>
    <s v="FAUX"/>
    <s v="FAUX"/>
    <n v="0"/>
    <n v="0.5"/>
    <n v="0.5"/>
    <n v="0"/>
    <n v="0"/>
    <n v="0.5"/>
    <n v="37"/>
    <n v="0"/>
    <n v="0.5"/>
    <n v="0"/>
    <n v="0"/>
  </r>
  <r>
    <n v="137"/>
    <x v="1"/>
    <d v="2024-07-09T00:00:00"/>
    <x v="46"/>
    <n v="0.75"/>
    <s v="VRAI"/>
    <s v="FAUX"/>
    <s v="FAUX"/>
    <n v="0"/>
    <n v="0.75"/>
    <n v="0.75"/>
    <n v="0"/>
    <n v="0"/>
    <n v="0.75"/>
    <n v="37"/>
    <n v="0"/>
    <n v="0.75"/>
    <n v="0"/>
    <n v="0"/>
  </r>
  <r>
    <n v="138"/>
    <x v="1"/>
    <d v="2024-07-09T00:00:00"/>
    <x v="16"/>
    <n v="0.5"/>
    <s v="VRAI"/>
    <s v="FAUX"/>
    <s v="FAUX"/>
    <n v="0"/>
    <n v="0.5"/>
    <n v="0.5"/>
    <n v="0"/>
    <n v="0"/>
    <n v="0.5"/>
    <n v="37"/>
    <n v="0"/>
    <n v="0.5"/>
    <n v="0"/>
    <n v="0"/>
  </r>
  <r>
    <n v="139"/>
    <x v="1"/>
    <d v="2024-07-10T00:00:00"/>
    <x v="36"/>
    <n v="2.75"/>
    <s v="VRAI"/>
    <s v="FAUX"/>
    <s v="FAUX"/>
    <n v="0"/>
    <n v="2.75"/>
    <n v="2.75"/>
    <n v="0"/>
    <n v="0"/>
    <n v="2.75"/>
    <n v="36"/>
    <n v="0"/>
    <n v="2.75"/>
    <n v="0"/>
    <n v="0"/>
  </r>
  <r>
    <n v="140"/>
    <x v="1"/>
    <d v="2024-07-10T00:00:00"/>
    <x v="37"/>
    <n v="0.4"/>
    <s v="VRAI"/>
    <s v="FAUX"/>
    <s v="FAUX"/>
    <n v="0"/>
    <n v="0.4"/>
    <n v="0.4"/>
    <n v="0"/>
    <n v="0"/>
    <n v="0.4"/>
    <n v="36"/>
    <n v="0"/>
    <n v="0.4"/>
    <n v="0"/>
    <n v="0"/>
  </r>
  <r>
    <n v="141"/>
    <x v="1"/>
    <d v="2024-07-10T00:00:00"/>
    <x v="38"/>
    <n v="0.4"/>
    <s v="VRAI"/>
    <s v="FAUX"/>
    <s v="FAUX"/>
    <n v="0"/>
    <n v="0.4"/>
    <n v="0.4"/>
    <n v="0"/>
    <n v="0"/>
    <n v="0.4"/>
    <n v="36"/>
    <n v="0"/>
    <n v="0.4"/>
    <n v="0"/>
    <n v="0"/>
  </r>
  <r>
    <n v="142"/>
    <x v="1"/>
    <d v="2024-07-10T00:00:00"/>
    <x v="35"/>
    <n v="0.25"/>
    <s v="VRAI"/>
    <s v="FAUX"/>
    <s v="FAUX"/>
    <n v="0"/>
    <n v="0.25"/>
    <n v="0.25"/>
    <n v="0"/>
    <n v="0"/>
    <n v="0.25"/>
    <n v="36"/>
    <n v="0"/>
    <n v="0.25"/>
    <n v="0"/>
    <n v="0"/>
  </r>
  <r>
    <n v="143"/>
    <x v="1"/>
    <d v="2024-07-11T00:00:00"/>
    <x v="27"/>
    <n v="0.75"/>
    <s v="VRAI"/>
    <s v="FAUX"/>
    <s v="FAUX"/>
    <n v="0"/>
    <n v="0.75"/>
    <n v="0.75"/>
    <n v="0"/>
    <n v="0"/>
    <n v="0.75"/>
    <n v="35"/>
    <n v="0"/>
    <n v="0.75"/>
    <n v="0"/>
    <n v="0"/>
  </r>
  <r>
    <n v="144"/>
    <x v="1"/>
    <d v="2024-07-11T00:00:00"/>
    <x v="18"/>
    <n v="0.5"/>
    <s v="VRAI"/>
    <s v="FAUX"/>
    <s v="FAUX"/>
    <n v="0"/>
    <n v="0.5"/>
    <n v="0.5"/>
    <n v="0"/>
    <n v="0"/>
    <n v="0.5"/>
    <n v="35"/>
    <n v="0"/>
    <n v="0.5"/>
    <n v="0"/>
    <n v="0"/>
  </r>
  <r>
    <n v="145"/>
    <x v="1"/>
    <d v="2024-07-11T00:00:00"/>
    <x v="47"/>
    <n v="0.4"/>
    <s v="VRAI"/>
    <s v="FAUX"/>
    <s v="FAUX"/>
    <n v="0"/>
    <n v="0.4"/>
    <n v="0.4"/>
    <n v="0"/>
    <n v="0"/>
    <n v="0.4"/>
    <n v="35"/>
    <n v="0"/>
    <n v="0.4"/>
    <n v="0"/>
    <n v="0"/>
  </r>
  <r>
    <n v="146"/>
    <x v="1"/>
    <d v="2024-07-11T00:00:00"/>
    <x v="44"/>
    <n v="0.4"/>
    <s v="VRAI"/>
    <s v="FAUX"/>
    <s v="FAUX"/>
    <n v="0"/>
    <n v="0.4"/>
    <n v="0.4"/>
    <n v="0"/>
    <n v="0"/>
    <n v="0.4"/>
    <n v="35"/>
    <n v="0"/>
    <n v="0.4"/>
    <n v="0"/>
    <n v="0"/>
  </r>
  <r>
    <n v="147"/>
    <x v="1"/>
    <d v="2024-07-11T00:00:00"/>
    <x v="48"/>
    <n v="0.5"/>
    <s v="VRAI"/>
    <s v="FAUX"/>
    <s v="FAUX"/>
    <n v="0"/>
    <n v="0.5"/>
    <n v="0.5"/>
    <n v="0"/>
    <n v="0"/>
    <n v="0.5"/>
    <n v="35"/>
    <n v="0"/>
    <n v="0.5"/>
    <n v="0"/>
    <n v="0"/>
  </r>
  <r>
    <n v="148"/>
    <x v="1"/>
    <d v="2024-07-11T00:00:00"/>
    <x v="35"/>
    <n v="0.4"/>
    <s v="VRAI"/>
    <s v="FAUX"/>
    <s v="FAUX"/>
    <n v="0"/>
    <n v="0.4"/>
    <n v="0.4"/>
    <n v="0"/>
    <n v="0"/>
    <n v="0.4"/>
    <n v="35"/>
    <n v="0"/>
    <n v="0.4"/>
    <n v="0"/>
    <n v="0"/>
  </r>
  <r>
    <n v="149"/>
    <x v="1"/>
    <d v="2024-07-11T00:00:00"/>
    <x v="49"/>
    <n v="0.75"/>
    <s v="VRAI"/>
    <s v="FAUX"/>
    <s v="FAUX"/>
    <n v="0"/>
    <n v="0.75"/>
    <n v="0.75"/>
    <n v="0"/>
    <n v="0"/>
    <n v="0.75"/>
    <n v="35"/>
    <n v="0"/>
    <n v="0.75"/>
    <n v="0"/>
    <n v="0"/>
  </r>
  <r>
    <n v="150"/>
    <x v="1"/>
    <d v="2024-07-11T00:00:00"/>
    <x v="14"/>
    <n v="0.75"/>
    <s v="VRAI"/>
    <s v="FAUX"/>
    <s v="FAUX"/>
    <n v="0"/>
    <n v="0.75"/>
    <n v="0.75"/>
    <n v="0"/>
    <n v="0"/>
    <n v="0.75"/>
    <n v="35"/>
    <n v="0"/>
    <n v="0.75"/>
    <n v="0"/>
    <n v="0"/>
  </r>
  <r>
    <n v="151"/>
    <x v="1"/>
    <d v="2024-07-12T00:00:00"/>
    <x v="50"/>
    <n v="0.5"/>
    <s v="VRAI"/>
    <s v="FAUX"/>
    <s v="FAUX"/>
    <n v="0"/>
    <n v="0.5"/>
    <n v="0.5"/>
    <n v="0"/>
    <n v="0"/>
    <n v="0.5"/>
    <n v="34"/>
    <n v="0"/>
    <n v="0.5"/>
    <n v="0"/>
    <n v="0"/>
  </r>
  <r>
    <n v="152"/>
    <x v="1"/>
    <d v="2024-07-12T00:00:00"/>
    <x v="46"/>
    <n v="0.75"/>
    <s v="VRAI"/>
    <s v="FAUX"/>
    <s v="FAUX"/>
    <n v="0"/>
    <n v="0.75"/>
    <n v="0.75"/>
    <n v="0"/>
    <n v="0"/>
    <n v="0.75"/>
    <n v="34"/>
    <n v="0"/>
    <n v="0.75"/>
    <n v="0"/>
    <n v="0"/>
  </r>
  <r>
    <n v="153"/>
    <x v="1"/>
    <d v="2024-07-20T00:00:00"/>
    <x v="15"/>
    <n v="0.5"/>
    <s v="VRAI"/>
    <s v="FAUX"/>
    <s v="FAUX"/>
    <n v="0"/>
    <n v="0.5"/>
    <n v="0.5"/>
    <n v="0"/>
    <n v="0"/>
    <n v="0.5"/>
    <n v="26"/>
    <n v="0.5"/>
    <n v="0"/>
    <n v="0"/>
    <n v="0"/>
  </r>
  <r>
    <n v="154"/>
    <x v="1"/>
    <d v="2024-07-20T00:00:00"/>
    <x v="42"/>
    <n v="0.5"/>
    <s v="VRAI"/>
    <s v="FAUX"/>
    <s v="FAUX"/>
    <n v="0"/>
    <n v="0.5"/>
    <n v="0.5"/>
    <n v="0"/>
    <n v="0"/>
    <n v="0.5"/>
    <n v="26"/>
    <n v="0.5"/>
    <n v="0"/>
    <n v="0"/>
    <n v="0"/>
  </r>
  <r>
    <n v="155"/>
    <x v="1"/>
    <d v="2024-07-20T00:00:00"/>
    <x v="42"/>
    <n v="0.4"/>
    <s v="VRAI"/>
    <s v="FAUX"/>
    <s v="FAUX"/>
    <n v="0"/>
    <n v="0.4"/>
    <n v="0.4"/>
    <n v="0"/>
    <n v="0"/>
    <n v="0.4"/>
    <n v="26"/>
    <n v="0.4"/>
    <n v="0"/>
    <n v="0"/>
    <n v="0"/>
  </r>
  <r>
    <n v="156"/>
    <x v="1"/>
    <d v="2024-07-20T00:00:00"/>
    <x v="33"/>
    <n v="0.75"/>
    <s v="VRAI"/>
    <s v="FAUX"/>
    <s v="FAUX"/>
    <n v="0"/>
    <n v="0.75"/>
    <n v="0.75"/>
    <n v="0"/>
    <n v="0"/>
    <n v="0.75"/>
    <n v="26"/>
    <n v="0.75"/>
    <n v="0"/>
    <n v="0"/>
    <n v="0"/>
  </r>
  <r>
    <n v="157"/>
    <x v="1"/>
    <d v="2024-07-20T00:00:00"/>
    <x v="51"/>
    <n v="0.5"/>
    <s v="VRAI"/>
    <s v="FAUX"/>
    <s v="FAUX"/>
    <n v="0"/>
    <n v="0.5"/>
    <n v="0.5"/>
    <n v="0"/>
    <n v="0"/>
    <n v="0.5"/>
    <n v="26"/>
    <n v="0.5"/>
    <n v="0"/>
    <n v="0"/>
    <n v="0"/>
  </r>
  <r>
    <n v="158"/>
    <x v="1"/>
    <d v="2024-07-20T00:00:00"/>
    <x v="48"/>
    <n v="0.5"/>
    <s v="VRAI"/>
    <s v="FAUX"/>
    <s v="FAUX"/>
    <n v="0"/>
    <n v="0.5"/>
    <n v="0.5"/>
    <n v="0"/>
    <n v="0"/>
    <n v="0.5"/>
    <n v="26"/>
    <n v="0.5"/>
    <n v="0"/>
    <n v="0"/>
    <n v="0"/>
  </r>
  <r>
    <n v="159"/>
    <x v="1"/>
    <d v="2024-07-21T00:00:00"/>
    <x v="52"/>
    <n v="0.4"/>
    <s v="VRAI"/>
    <s v="FAUX"/>
    <s v="FAUX"/>
    <n v="0"/>
    <n v="0.4"/>
    <n v="0.4"/>
    <n v="0"/>
    <n v="0"/>
    <n v="0.4"/>
    <n v="25"/>
    <n v="0.4"/>
    <n v="0"/>
    <n v="0"/>
    <n v="0"/>
  </r>
  <r>
    <n v="160"/>
    <x v="1"/>
    <d v="2024-07-21T00:00:00"/>
    <x v="15"/>
    <n v="0.5"/>
    <s v="VRAI"/>
    <s v="FAUX"/>
    <s v="FAUX"/>
    <n v="0"/>
    <n v="0.5"/>
    <n v="0.5"/>
    <n v="0"/>
    <n v="0"/>
    <n v="0.5"/>
    <n v="25"/>
    <n v="0.5"/>
    <n v="0"/>
    <n v="0"/>
    <n v="0"/>
  </r>
  <r>
    <n v="161"/>
    <x v="1"/>
    <d v="2024-07-21T00:00:00"/>
    <x v="17"/>
    <n v="0.5"/>
    <s v="VRAI"/>
    <s v="FAUX"/>
    <s v="FAUX"/>
    <n v="0"/>
    <n v="0.5"/>
    <n v="0.5"/>
    <n v="0"/>
    <n v="0"/>
    <n v="0.5"/>
    <n v="25"/>
    <n v="0.5"/>
    <n v="0"/>
    <n v="0"/>
    <n v="0"/>
  </r>
  <r>
    <n v="162"/>
    <x v="1"/>
    <d v="2024-07-22T00:00:00"/>
    <x v="42"/>
    <n v="3.5"/>
    <s v="VRAI"/>
    <s v="FAUX"/>
    <s v="FAUX"/>
    <n v="0"/>
    <n v="3.5"/>
    <n v="3.5"/>
    <n v="0"/>
    <n v="0"/>
    <n v="3.5"/>
    <n v="24"/>
    <n v="3.5"/>
    <n v="0"/>
    <n v="0"/>
    <n v="0"/>
  </r>
  <r>
    <n v="163"/>
    <x v="1"/>
    <d v="2024-07-22T00:00:00"/>
    <x v="24"/>
    <n v="0.5"/>
    <s v="VRAI"/>
    <s v="FAUX"/>
    <s v="FAUX"/>
    <n v="0"/>
    <n v="0.5"/>
    <n v="0.5"/>
    <n v="0"/>
    <n v="0"/>
    <n v="0.5"/>
    <n v="24"/>
    <n v="0.5"/>
    <n v="0"/>
    <n v="0"/>
    <n v="0"/>
  </r>
  <r>
    <n v="164"/>
    <x v="1"/>
    <d v="2024-07-22T00:00:00"/>
    <x v="41"/>
    <n v="0.4"/>
    <s v="VRAI"/>
    <s v="FAUX"/>
    <s v="FAUX"/>
    <n v="0"/>
    <n v="0.4"/>
    <n v="0.4"/>
    <n v="0"/>
    <n v="0"/>
    <n v="0.4"/>
    <n v="24"/>
    <n v="0.4"/>
    <n v="0"/>
    <n v="0"/>
    <n v="0"/>
  </r>
  <r>
    <n v="165"/>
    <x v="1"/>
    <d v="2024-07-23T00:00:00"/>
    <x v="52"/>
    <n v="0.5"/>
    <s v="VRAI"/>
    <s v="FAUX"/>
    <s v="FAUX"/>
    <n v="0"/>
    <n v="0.5"/>
    <n v="0.5"/>
    <n v="0"/>
    <n v="0"/>
    <n v="0.5"/>
    <n v="23"/>
    <n v="0.5"/>
    <n v="0"/>
    <n v="0"/>
    <n v="0"/>
  </r>
  <r>
    <n v="166"/>
    <x v="1"/>
    <d v="2024-07-23T00:00:00"/>
    <x v="32"/>
    <n v="0.5"/>
    <s v="VRAI"/>
    <s v="FAUX"/>
    <s v="FAUX"/>
    <n v="0"/>
    <n v="0.5"/>
    <n v="0.5"/>
    <n v="0"/>
    <n v="0"/>
    <n v="0.5"/>
    <n v="23"/>
    <n v="0.5"/>
    <n v="0"/>
    <n v="0"/>
    <n v="0"/>
  </r>
  <r>
    <n v="167"/>
    <x v="1"/>
    <d v="2024-07-23T00:00:00"/>
    <x v="33"/>
    <n v="1"/>
    <s v="VRAI"/>
    <s v="FAUX"/>
    <s v="FAUX"/>
    <n v="0"/>
    <n v="1"/>
    <n v="1"/>
    <n v="0"/>
    <n v="0"/>
    <n v="1"/>
    <n v="23"/>
    <n v="1"/>
    <n v="0"/>
    <n v="0"/>
    <n v="0"/>
  </r>
  <r>
    <n v="168"/>
    <x v="1"/>
    <d v="2024-07-23T00:00:00"/>
    <x v="44"/>
    <n v="0.25"/>
    <s v="VRAI"/>
    <s v="FAUX"/>
    <s v="FAUX"/>
    <n v="0"/>
    <n v="0.25"/>
    <n v="0.25"/>
    <n v="0"/>
    <n v="0"/>
    <n v="0.25"/>
    <n v="23"/>
    <n v="0.25"/>
    <n v="0"/>
    <n v="0"/>
    <n v="0"/>
  </r>
  <r>
    <n v="169"/>
    <x v="1"/>
    <d v="2024-07-23T00:00:00"/>
    <x v="24"/>
    <n v="2"/>
    <s v="VRAI"/>
    <s v="FAUX"/>
    <s v="FAUX"/>
    <n v="0"/>
    <n v="2"/>
    <n v="2"/>
    <n v="0"/>
    <n v="0"/>
    <n v="2"/>
    <n v="23"/>
    <n v="2"/>
    <n v="0"/>
    <n v="0"/>
    <n v="0"/>
  </r>
  <r>
    <n v="170"/>
    <x v="1"/>
    <d v="2024-07-24T00:00:00"/>
    <x v="15"/>
    <n v="0.5"/>
    <s v="VRAI"/>
    <s v="FAUX"/>
    <s v="FAUX"/>
    <n v="0"/>
    <n v="0.5"/>
    <n v="0.5"/>
    <n v="0"/>
    <n v="0"/>
    <n v="0.5"/>
    <n v="22"/>
    <n v="0.5"/>
    <n v="0"/>
    <n v="0"/>
    <n v="0"/>
  </r>
  <r>
    <n v="171"/>
    <x v="1"/>
    <d v="2024-07-24T00:00:00"/>
    <x v="18"/>
    <n v="0.4"/>
    <s v="VRAI"/>
    <s v="FAUX"/>
    <s v="FAUX"/>
    <n v="0"/>
    <n v="0.4"/>
    <n v="0.4"/>
    <n v="0"/>
    <n v="0"/>
    <n v="0.4"/>
    <n v="22"/>
    <n v="0.4"/>
    <n v="0"/>
    <n v="0"/>
    <n v="0"/>
  </r>
  <r>
    <n v="172"/>
    <x v="1"/>
    <d v="2024-07-24T00:00:00"/>
    <x v="24"/>
    <n v="0.75"/>
    <s v="VRAI"/>
    <s v="FAUX"/>
    <s v="FAUX"/>
    <n v="0"/>
    <n v="0.75"/>
    <n v="0.75"/>
    <n v="0"/>
    <n v="0"/>
    <n v="0.75"/>
    <n v="22"/>
    <n v="0.75"/>
    <n v="0"/>
    <n v="0"/>
    <n v="0"/>
  </r>
  <r>
    <n v="173"/>
    <x v="1"/>
    <d v="2024-07-24T00:00:00"/>
    <x v="53"/>
    <n v="2"/>
    <s v="VRAI"/>
    <s v="FAUX"/>
    <s v="FAUX"/>
    <n v="0"/>
    <n v="2"/>
    <n v="2"/>
    <n v="0"/>
    <n v="0"/>
    <n v="2"/>
    <n v="22"/>
    <n v="2"/>
    <n v="0"/>
    <n v="0"/>
    <n v="0"/>
  </r>
  <r>
    <n v="174"/>
    <x v="1"/>
    <d v="2024-07-25T00:00:00"/>
    <x v="42"/>
    <n v="0.5"/>
    <s v="VRAI"/>
    <s v="FAUX"/>
    <s v="FAUX"/>
    <n v="0"/>
    <n v="0.5"/>
    <n v="0.5"/>
    <n v="0"/>
    <n v="0"/>
    <n v="0.5"/>
    <n v="21"/>
    <n v="0.5"/>
    <n v="0"/>
    <n v="0"/>
    <n v="0"/>
  </r>
  <r>
    <n v="175"/>
    <x v="1"/>
    <d v="2024-07-26T00:00:00"/>
    <x v="44"/>
    <n v="0.4"/>
    <s v="VRAI"/>
    <s v="FAUX"/>
    <s v="FAUX"/>
    <n v="0"/>
    <n v="0.4"/>
    <n v="0.4"/>
    <n v="0"/>
    <n v="0"/>
    <n v="0.4"/>
    <n v="20"/>
    <n v="0.4"/>
    <n v="0"/>
    <n v="0"/>
    <n v="0"/>
  </r>
  <r>
    <n v="176"/>
    <x v="1"/>
    <d v="2024-07-27T00:00:00"/>
    <x v="54"/>
    <n v="0.4"/>
    <s v="VRAI"/>
    <s v="FAUX"/>
    <s v="FAUX"/>
    <n v="0"/>
    <n v="0.4"/>
    <n v="0.4"/>
    <n v="0"/>
    <n v="0"/>
    <n v="0.4"/>
    <n v="19"/>
    <n v="0.4"/>
    <n v="0"/>
    <n v="0"/>
    <n v="0"/>
  </r>
  <r>
    <n v="177"/>
    <x v="1"/>
    <d v="2024-07-29T00:00:00"/>
    <x v="55"/>
    <n v="0.4"/>
    <s v="VRAI"/>
    <s v="FAUX"/>
    <s v="FAUX"/>
    <n v="0"/>
    <n v="0.4"/>
    <n v="0.4"/>
    <n v="0"/>
    <n v="0"/>
    <n v="0.4"/>
    <n v="17"/>
    <n v="0.4"/>
    <n v="0"/>
    <n v="0"/>
    <n v="0"/>
  </r>
  <r>
    <n v="178"/>
    <x v="1"/>
    <d v="2024-07-29T00:00:00"/>
    <x v="56"/>
    <n v="0.5"/>
    <s v="VRAI"/>
    <s v="FAUX"/>
    <s v="FAUX"/>
    <n v="0"/>
    <n v="0.5"/>
    <n v="0.5"/>
    <n v="0"/>
    <n v="0"/>
    <n v="0.5"/>
    <n v="17"/>
    <n v="0.5"/>
    <n v="0"/>
    <n v="0"/>
    <n v="0"/>
  </r>
  <r>
    <n v="179"/>
    <x v="1"/>
    <d v="2024-07-29T00:00:00"/>
    <x v="57"/>
    <n v="0.5"/>
    <s v="VRAI"/>
    <s v="FAUX"/>
    <s v="FAUX"/>
    <n v="0"/>
    <n v="0.5"/>
    <n v="0.5"/>
    <n v="0"/>
    <n v="0"/>
    <n v="0.5"/>
    <n v="17"/>
    <n v="0.5"/>
    <n v="0"/>
    <n v="0"/>
    <n v="0"/>
  </r>
  <r>
    <n v="180"/>
    <x v="1"/>
    <d v="2024-07-29T00:00:00"/>
    <x v="46"/>
    <n v="0.4"/>
    <s v="VRAI"/>
    <s v="FAUX"/>
    <s v="FAUX"/>
    <n v="0"/>
    <n v="0.4"/>
    <n v="0.4"/>
    <n v="0"/>
    <n v="0"/>
    <n v="0.4"/>
    <n v="17"/>
    <n v="0.4"/>
    <n v="0"/>
    <n v="0"/>
    <n v="0"/>
  </r>
  <r>
    <n v="181"/>
    <x v="1"/>
    <d v="2024-07-29T00:00:00"/>
    <x v="58"/>
    <n v="0.75"/>
    <s v="VRAI"/>
    <s v="FAUX"/>
    <s v="FAUX"/>
    <n v="0"/>
    <n v="0.75"/>
    <n v="0.75"/>
    <n v="0"/>
    <n v="0"/>
    <n v="0.75"/>
    <n v="17"/>
    <n v="0.75"/>
    <n v="0"/>
    <n v="0"/>
    <n v="0"/>
  </r>
  <r>
    <n v="182"/>
    <x v="1"/>
    <d v="2024-07-29T00:00:00"/>
    <x v="59"/>
    <n v="1.75"/>
    <s v="VRAI"/>
    <s v="FAUX"/>
    <s v="FAUX"/>
    <n v="0"/>
    <n v="1.75"/>
    <n v="1.75"/>
    <n v="0"/>
    <n v="0"/>
    <n v="1.75"/>
    <n v="17"/>
    <n v="1.75"/>
    <n v="0"/>
    <n v="0"/>
    <n v="0"/>
  </r>
  <r>
    <n v="183"/>
    <x v="1"/>
    <d v="2024-07-29T00:00:00"/>
    <x v="59"/>
    <n v="0.5"/>
    <s v="VRAI"/>
    <s v="FAUX"/>
    <s v="FAUX"/>
    <n v="0"/>
    <n v="0.5"/>
    <n v="0.5"/>
    <n v="0"/>
    <n v="0"/>
    <n v="0.5"/>
    <n v="17"/>
    <n v="0.5"/>
    <n v="0"/>
    <n v="0"/>
    <n v="0"/>
  </r>
  <r>
    <n v="184"/>
    <x v="1"/>
    <d v="2024-07-29T00:00:00"/>
    <x v="60"/>
    <n v="0.4"/>
    <s v="VRAI"/>
    <s v="FAUX"/>
    <s v="FAUX"/>
    <n v="0"/>
    <n v="0.4"/>
    <n v="0.4"/>
    <n v="0"/>
    <n v="0"/>
    <n v="0.4"/>
    <n v="17"/>
    <n v="0.4"/>
    <n v="0"/>
    <n v="0"/>
    <n v="0"/>
  </r>
  <r>
    <n v="185"/>
    <x v="1"/>
    <d v="2024-07-29T00:00:00"/>
    <x v="61"/>
    <n v="0.75"/>
    <s v="VRAI"/>
    <s v="FAUX"/>
    <s v="FAUX"/>
    <n v="0"/>
    <n v="0.75"/>
    <n v="0.75"/>
    <n v="0"/>
    <n v="0"/>
    <n v="0.75"/>
    <n v="17"/>
    <n v="0.75"/>
    <n v="0"/>
    <n v="0"/>
    <n v="0"/>
  </r>
  <r>
    <n v="186"/>
    <x v="1"/>
    <d v="2024-07-30T00:00:00"/>
    <x v="6"/>
    <n v="0.4"/>
    <s v="VRAI"/>
    <s v="FAUX"/>
    <s v="FAUX"/>
    <n v="0"/>
    <n v="0.4"/>
    <n v="0.4"/>
    <n v="0"/>
    <n v="0"/>
    <n v="0.4"/>
    <n v="16"/>
    <n v="0.4"/>
    <n v="0"/>
    <n v="0"/>
    <n v="0"/>
  </r>
  <r>
    <n v="187"/>
    <x v="1"/>
    <d v="2024-07-30T00:00:00"/>
    <x v="52"/>
    <n v="0.4"/>
    <s v="VRAI"/>
    <s v="FAUX"/>
    <s v="FAUX"/>
    <n v="0"/>
    <n v="0.4"/>
    <n v="0.4"/>
    <n v="0"/>
    <n v="0"/>
    <n v="0.4"/>
    <n v="16"/>
    <n v="0.4"/>
    <n v="0"/>
    <n v="0"/>
    <n v="0"/>
  </r>
  <r>
    <n v="188"/>
    <x v="1"/>
    <d v="2024-07-30T00:00:00"/>
    <x v="62"/>
    <n v="0.4"/>
    <s v="VRAI"/>
    <s v="FAUX"/>
    <s v="FAUX"/>
    <n v="0"/>
    <n v="0.4"/>
    <n v="0.4"/>
    <n v="0"/>
    <n v="0"/>
    <n v="0.4"/>
    <n v="16"/>
    <n v="0.4"/>
    <n v="0"/>
    <n v="0"/>
    <n v="0"/>
  </r>
  <r>
    <n v="189"/>
    <x v="1"/>
    <d v="2024-07-30T00:00:00"/>
    <x v="63"/>
    <n v="0.4"/>
    <s v="VRAI"/>
    <s v="FAUX"/>
    <s v="FAUX"/>
    <n v="0"/>
    <n v="0.4"/>
    <n v="0.4"/>
    <n v="0"/>
    <n v="0"/>
    <n v="0.4"/>
    <n v="16"/>
    <n v="0.4"/>
    <n v="0"/>
    <n v="0"/>
    <n v="0"/>
  </r>
  <r>
    <n v="190"/>
    <x v="1"/>
    <d v="2024-07-30T00:00:00"/>
    <x v="39"/>
    <n v="1"/>
    <s v="VRAI"/>
    <s v="FAUX"/>
    <s v="FAUX"/>
    <n v="0"/>
    <n v="1"/>
    <n v="1"/>
    <n v="0"/>
    <n v="0"/>
    <n v="1"/>
    <n v="16"/>
    <n v="1"/>
    <n v="0"/>
    <n v="0"/>
    <n v="0"/>
  </r>
  <r>
    <n v="191"/>
    <x v="1"/>
    <d v="2024-07-30T00:00:00"/>
    <x v="33"/>
    <n v="1.25"/>
    <s v="VRAI"/>
    <s v="FAUX"/>
    <s v="FAUX"/>
    <n v="0"/>
    <n v="1.25"/>
    <n v="1.25"/>
    <n v="0"/>
    <n v="0"/>
    <n v="1.25"/>
    <n v="16"/>
    <n v="1.25"/>
    <n v="0"/>
    <n v="0"/>
    <n v="0"/>
  </r>
  <r>
    <n v="192"/>
    <x v="1"/>
    <d v="2024-07-30T00:00:00"/>
    <x v="58"/>
    <n v="0.5"/>
    <s v="VRAI"/>
    <s v="FAUX"/>
    <s v="FAUX"/>
    <n v="0"/>
    <n v="0.5"/>
    <n v="0.5"/>
    <n v="0"/>
    <n v="0"/>
    <n v="0.5"/>
    <n v="16"/>
    <n v="0.5"/>
    <n v="0"/>
    <n v="0"/>
    <n v="0"/>
  </r>
  <r>
    <n v="193"/>
    <x v="1"/>
    <d v="2024-07-30T00:00:00"/>
    <x v="59"/>
    <n v="1"/>
    <s v="VRAI"/>
    <s v="FAUX"/>
    <s v="FAUX"/>
    <n v="0"/>
    <n v="1"/>
    <n v="1"/>
    <n v="0"/>
    <n v="0"/>
    <n v="1"/>
    <n v="16"/>
    <n v="1"/>
    <n v="0"/>
    <n v="0"/>
    <n v="0"/>
  </r>
  <r>
    <n v="194"/>
    <x v="1"/>
    <d v="2024-07-30T00:00:00"/>
    <x v="64"/>
    <n v="1.25"/>
    <s v="VRAI"/>
    <s v="FAUX"/>
    <s v="FAUX"/>
    <n v="0"/>
    <n v="1.25"/>
    <n v="1.25"/>
    <n v="0"/>
    <n v="0"/>
    <n v="1.25"/>
    <n v="16"/>
    <n v="1.25"/>
    <n v="0"/>
    <n v="0"/>
    <n v="0"/>
  </r>
  <r>
    <n v="195"/>
    <x v="1"/>
    <d v="2024-07-30T00:00:00"/>
    <x v="45"/>
    <n v="1"/>
    <s v="VRAI"/>
    <s v="FAUX"/>
    <s v="FAUX"/>
    <n v="0"/>
    <n v="1"/>
    <n v="1"/>
    <n v="0"/>
    <n v="0"/>
    <n v="1"/>
    <n v="16"/>
    <n v="1"/>
    <n v="0"/>
    <n v="0"/>
    <n v="0"/>
  </r>
  <r>
    <n v="196"/>
    <x v="1"/>
    <d v="2024-07-31T00:00:00"/>
    <x v="6"/>
    <n v="0.5"/>
    <s v="VRAI"/>
    <s v="FAUX"/>
    <s v="FAUX"/>
    <n v="0"/>
    <n v="0.5"/>
    <n v="0.5"/>
    <n v="0"/>
    <n v="0"/>
    <n v="0.5"/>
    <n v="15"/>
    <n v="0.5"/>
    <n v="0"/>
    <n v="0"/>
    <n v="0"/>
  </r>
  <r>
    <n v="197"/>
    <x v="1"/>
    <d v="2024-07-31T00:00:00"/>
    <x v="65"/>
    <n v="3.5"/>
    <s v="VRAI"/>
    <s v="FAUX"/>
    <s v="FAUX"/>
    <n v="0"/>
    <n v="3.5"/>
    <n v="3.5"/>
    <n v="0"/>
    <n v="0"/>
    <n v="3.5"/>
    <n v="15"/>
    <n v="3.5"/>
    <n v="0"/>
    <n v="0"/>
    <n v="0"/>
  </r>
  <r>
    <n v="198"/>
    <x v="1"/>
    <d v="2024-07-31T00:00:00"/>
    <x v="66"/>
    <n v="0.75"/>
    <s v="VRAI"/>
    <s v="FAUX"/>
    <s v="FAUX"/>
    <n v="0"/>
    <n v="0.75"/>
    <n v="0.75"/>
    <n v="0"/>
    <n v="0"/>
    <n v="0.75"/>
    <n v="15"/>
    <n v="0.75"/>
    <n v="0"/>
    <n v="0"/>
    <n v="0"/>
  </r>
  <r>
    <n v="199"/>
    <x v="1"/>
    <d v="2024-07-31T00:00:00"/>
    <x v="39"/>
    <n v="1"/>
    <s v="VRAI"/>
    <s v="FAUX"/>
    <s v="FAUX"/>
    <n v="0"/>
    <n v="1"/>
    <n v="1"/>
    <n v="0"/>
    <n v="0"/>
    <n v="1"/>
    <n v="15"/>
    <n v="1"/>
    <n v="0"/>
    <n v="0"/>
    <n v="0"/>
  </r>
  <r>
    <n v="200"/>
    <x v="1"/>
    <d v="2024-07-31T00:00:00"/>
    <x v="67"/>
    <n v="0.4"/>
    <s v="VRAI"/>
    <s v="FAUX"/>
    <s v="FAUX"/>
    <n v="0"/>
    <n v="0.4"/>
    <n v="0.4"/>
    <n v="0"/>
    <n v="0"/>
    <n v="0.4"/>
    <n v="15"/>
    <n v="0.4"/>
    <n v="0"/>
    <n v="0"/>
    <n v="0"/>
  </r>
  <r>
    <n v="201"/>
    <x v="1"/>
    <d v="2024-07-31T00:00:00"/>
    <x v="46"/>
    <n v="0.4"/>
    <s v="VRAI"/>
    <s v="FAUX"/>
    <s v="FAUX"/>
    <n v="0"/>
    <n v="0.4"/>
    <n v="0.4"/>
    <n v="0"/>
    <n v="0"/>
    <n v="0.4"/>
    <n v="15"/>
    <n v="0.4"/>
    <n v="0"/>
    <n v="0"/>
    <n v="0"/>
  </r>
  <r>
    <n v="202"/>
    <x v="1"/>
    <d v="2024-07-31T00:00:00"/>
    <x v="44"/>
    <n v="7.5"/>
    <s v="VRAI"/>
    <s v="FAUX"/>
    <s v="FAUX"/>
    <n v="0"/>
    <n v="7.5"/>
    <n v="7.5"/>
    <n v="0"/>
    <n v="0"/>
    <n v="7.5"/>
    <n v="15"/>
    <n v="7.5"/>
    <n v="0"/>
    <n v="0"/>
    <n v="0"/>
  </r>
  <r>
    <n v="203"/>
    <x v="1"/>
    <d v="2024-07-31T00:00:00"/>
    <x v="68"/>
    <n v="1"/>
    <s v="VRAI"/>
    <s v="FAUX"/>
    <s v="FAUX"/>
    <n v="0"/>
    <n v="1"/>
    <n v="1"/>
    <n v="0"/>
    <n v="0"/>
    <n v="1"/>
    <n v="15"/>
    <n v="1"/>
    <n v="0"/>
    <n v="0"/>
    <n v="0"/>
  </r>
  <r>
    <n v="204"/>
    <x v="1"/>
    <d v="2024-07-31T00:00:00"/>
    <x v="69"/>
    <n v="3.25"/>
    <s v="VRAI"/>
    <s v="FAUX"/>
    <s v="FAUX"/>
    <n v="0"/>
    <n v="3.25"/>
    <n v="3.25"/>
    <n v="0"/>
    <n v="0"/>
    <n v="3.25"/>
    <n v="15"/>
    <n v="3.25"/>
    <n v="0"/>
    <n v="0"/>
    <n v="0"/>
  </r>
  <r>
    <n v="205"/>
    <x v="1"/>
    <d v="2024-08-01T00:00:00"/>
    <x v="59"/>
    <n v="0.5"/>
    <s v="VRAI"/>
    <s v="FAUX"/>
    <s v="FAUX"/>
    <n v="0"/>
    <n v="0.5"/>
    <n v="0.5"/>
    <n v="0"/>
    <n v="0"/>
    <n v="0.5"/>
    <n v="14"/>
    <n v="0.5"/>
    <n v="0"/>
    <n v="0"/>
    <n v="0"/>
  </r>
  <r>
    <n v="206"/>
    <x v="1"/>
    <d v="2024-08-02T00:00:00"/>
    <x v="65"/>
    <n v="0.4"/>
    <s v="VRAI"/>
    <s v="FAUX"/>
    <s v="FAUX"/>
    <n v="0"/>
    <n v="0.4"/>
    <n v="0.4"/>
    <n v="0"/>
    <n v="0"/>
    <n v="0.4"/>
    <n v="13"/>
    <n v="0.4"/>
    <n v="0"/>
    <n v="0"/>
    <n v="0"/>
  </r>
  <r>
    <n v="207"/>
    <x v="1"/>
    <d v="2024-08-02T00:00:00"/>
    <x v="63"/>
    <n v="2"/>
    <s v="VRAI"/>
    <s v="FAUX"/>
    <s v="FAUX"/>
    <n v="0"/>
    <n v="2"/>
    <n v="2"/>
    <n v="0"/>
    <n v="0"/>
    <n v="2"/>
    <n v="13"/>
    <n v="2"/>
    <n v="0"/>
    <n v="0"/>
    <n v="0"/>
  </r>
  <r>
    <n v="208"/>
    <x v="1"/>
    <d v="2024-08-02T00:00:00"/>
    <x v="63"/>
    <n v="0.5"/>
    <s v="VRAI"/>
    <s v="FAUX"/>
    <s v="FAUX"/>
    <n v="0"/>
    <n v="0.5"/>
    <n v="0.5"/>
    <n v="0"/>
    <n v="0"/>
    <n v="0.5"/>
    <n v="13"/>
    <n v="0.5"/>
    <n v="0"/>
    <n v="0"/>
    <n v="0"/>
  </r>
  <r>
    <n v="209"/>
    <x v="1"/>
    <d v="2024-08-02T00:00:00"/>
    <x v="42"/>
    <n v="1"/>
    <s v="VRAI"/>
    <s v="FAUX"/>
    <s v="FAUX"/>
    <n v="0"/>
    <n v="1"/>
    <n v="1"/>
    <n v="0"/>
    <n v="0"/>
    <n v="1"/>
    <n v="13"/>
    <n v="1"/>
    <n v="0"/>
    <n v="0"/>
    <n v="0"/>
  </r>
  <r>
    <n v="210"/>
    <x v="1"/>
    <d v="2024-08-02T00:00:00"/>
    <x v="42"/>
    <n v="0.4"/>
    <s v="VRAI"/>
    <s v="FAUX"/>
    <s v="FAUX"/>
    <n v="0"/>
    <n v="0.4"/>
    <n v="0.4"/>
    <n v="0"/>
    <n v="0"/>
    <n v="0.4"/>
    <n v="13"/>
    <n v="0.4"/>
    <n v="0"/>
    <n v="0"/>
    <n v="0"/>
  </r>
  <r>
    <n v="211"/>
    <x v="1"/>
    <d v="2024-08-02T00:00:00"/>
    <x v="39"/>
    <n v="1.25"/>
    <s v="VRAI"/>
    <s v="FAUX"/>
    <s v="FAUX"/>
    <n v="0"/>
    <n v="1.25"/>
    <n v="1.25"/>
    <n v="0"/>
    <n v="0"/>
    <n v="1.25"/>
    <n v="13"/>
    <n v="1.25"/>
    <n v="0"/>
    <n v="0"/>
    <n v="0"/>
  </r>
  <r>
    <n v="212"/>
    <x v="1"/>
    <d v="2024-08-02T00:00:00"/>
    <x v="70"/>
    <n v="1.5"/>
    <s v="VRAI"/>
    <s v="FAUX"/>
    <s v="FAUX"/>
    <n v="0"/>
    <n v="1.5"/>
    <n v="1.5"/>
    <n v="0"/>
    <n v="0"/>
    <n v="1.5"/>
    <n v="13"/>
    <n v="1.5"/>
    <n v="0"/>
    <n v="0"/>
    <n v="0"/>
  </r>
  <r>
    <n v="213"/>
    <x v="1"/>
    <d v="2024-08-02T00:00:00"/>
    <x v="71"/>
    <n v="0.5"/>
    <s v="VRAI"/>
    <s v="FAUX"/>
    <s v="FAUX"/>
    <n v="0"/>
    <n v="0.5"/>
    <n v="0.5"/>
    <n v="0"/>
    <n v="0"/>
    <n v="0.5"/>
    <n v="13"/>
    <n v="0.5"/>
    <n v="0"/>
    <n v="0"/>
    <n v="0"/>
  </r>
  <r>
    <n v="214"/>
    <x v="1"/>
    <d v="2024-08-02T00:00:00"/>
    <x v="72"/>
    <n v="0.5"/>
    <s v="VRAI"/>
    <s v="FAUX"/>
    <s v="FAUX"/>
    <n v="0"/>
    <n v="0.5"/>
    <n v="0.5"/>
    <n v="0"/>
    <n v="0"/>
    <n v="0.5"/>
    <n v="13"/>
    <n v="0.5"/>
    <n v="0"/>
    <n v="0"/>
    <n v="0"/>
  </r>
  <r>
    <n v="215"/>
    <x v="1"/>
    <d v="2024-08-02T00:00:00"/>
    <x v="44"/>
    <n v="0.5"/>
    <s v="VRAI"/>
    <s v="FAUX"/>
    <s v="FAUX"/>
    <n v="0"/>
    <n v="0.5"/>
    <n v="0.5"/>
    <n v="0"/>
    <n v="0"/>
    <n v="0.5"/>
    <n v="13"/>
    <n v="0.5"/>
    <n v="0"/>
    <n v="0"/>
    <n v="0"/>
  </r>
  <r>
    <n v="216"/>
    <x v="1"/>
    <d v="2024-08-02T00:00:00"/>
    <x v="44"/>
    <n v="1.75"/>
    <s v="VRAI"/>
    <s v="FAUX"/>
    <s v="FAUX"/>
    <n v="0"/>
    <n v="1.75"/>
    <n v="1.75"/>
    <n v="0"/>
    <n v="0"/>
    <n v="1.75"/>
    <n v="13"/>
    <n v="1.75"/>
    <n v="0"/>
    <n v="0"/>
    <n v="0"/>
  </r>
  <r>
    <n v="217"/>
    <x v="1"/>
    <d v="2024-08-02T00:00:00"/>
    <x v="38"/>
    <n v="1"/>
    <s v="VRAI"/>
    <s v="FAUX"/>
    <s v="FAUX"/>
    <n v="0"/>
    <n v="1"/>
    <n v="1"/>
    <n v="0"/>
    <n v="0"/>
    <n v="1"/>
    <n v="13"/>
    <n v="1"/>
    <n v="0"/>
    <n v="0"/>
    <n v="0"/>
  </r>
  <r>
    <n v="218"/>
    <x v="1"/>
    <d v="2024-08-02T00:00:00"/>
    <x v="64"/>
    <n v="0.75"/>
    <s v="VRAI"/>
    <s v="FAUX"/>
    <s v="FAUX"/>
    <n v="0"/>
    <n v="0.75"/>
    <n v="0.75"/>
    <n v="0"/>
    <n v="0"/>
    <n v="0.75"/>
    <n v="13"/>
    <n v="0.75"/>
    <n v="0"/>
    <n v="0"/>
    <n v="0"/>
  </r>
  <r>
    <n v="219"/>
    <x v="1"/>
    <d v="2024-08-02T00:00:00"/>
    <x v="73"/>
    <n v="0.5"/>
    <s v="VRAI"/>
    <s v="FAUX"/>
    <s v="FAUX"/>
    <n v="0"/>
    <n v="0.5"/>
    <n v="0.5"/>
    <n v="0"/>
    <n v="0"/>
    <n v="0.5"/>
    <n v="13"/>
    <n v="0.5"/>
    <n v="0"/>
    <n v="0"/>
    <n v="0"/>
  </r>
  <r>
    <n v="220"/>
    <x v="2"/>
    <d v="2024-07-22T00:00:00"/>
    <x v="52"/>
    <n v="0.5"/>
    <s v="VRAI"/>
    <s v="FAUX"/>
    <s v="FAUX"/>
    <n v="0"/>
    <n v="0.5"/>
    <n v="0.5"/>
    <n v="0"/>
    <n v="0"/>
    <n v="0.5"/>
    <n v="24"/>
    <n v="0.5"/>
    <n v="0"/>
    <n v="0"/>
    <n v="0"/>
  </r>
  <r>
    <n v="221"/>
    <x v="2"/>
    <d v="2024-07-23T00:00:00"/>
    <x v="52"/>
    <n v="0.75"/>
    <s v="VRAI"/>
    <s v="FAUX"/>
    <s v="FAUX"/>
    <n v="0"/>
    <n v="0.75"/>
    <n v="0.75"/>
    <n v="0"/>
    <n v="0"/>
    <n v="0.75"/>
    <n v="23"/>
    <n v="0.75"/>
    <n v="0"/>
    <n v="0"/>
    <n v="0"/>
  </r>
  <r>
    <n v="222"/>
    <x v="2"/>
    <d v="2024-07-24T00:00:00"/>
    <x v="52"/>
    <n v="0.25"/>
    <s v="VRAI"/>
    <s v="FAUX"/>
    <s v="FAUX"/>
    <n v="0"/>
    <n v="0.25"/>
    <n v="0.25"/>
    <n v="0"/>
    <n v="0"/>
    <n v="0.25"/>
    <n v="22"/>
    <n v="0.25"/>
    <n v="0"/>
    <n v="0"/>
    <n v="0"/>
  </r>
  <r>
    <n v="223"/>
    <x v="2"/>
    <d v="2024-08-01T00:00:00"/>
    <x v="4"/>
    <n v="8.5"/>
    <s v="VRAI"/>
    <s v="FAUX"/>
    <s v="FAUX"/>
    <n v="0"/>
    <n v="8.5"/>
    <n v="8.5"/>
    <n v="0"/>
    <n v="0"/>
    <n v="8.5"/>
    <n v="14"/>
    <n v="8.5"/>
    <n v="0"/>
    <n v="0"/>
    <n v="0"/>
  </r>
  <r>
    <n v="224"/>
    <x v="3"/>
    <d v="2024-06-19T00:00:00"/>
    <x v="44"/>
    <n v="1.1000000000000001"/>
    <s v="VRAI"/>
    <s v="FAUX"/>
    <s v="FAUX"/>
    <n v="0"/>
    <n v="1.1000000000000001"/>
    <n v="1.1000000000000001"/>
    <n v="0"/>
    <n v="0"/>
    <n v="1.1000000000000001"/>
    <n v="57"/>
    <n v="0"/>
    <n v="1.1000000000000001"/>
    <n v="0"/>
    <n v="0"/>
  </r>
  <r>
    <n v="225"/>
    <x v="3"/>
    <d v="2024-06-21T00:00:00"/>
    <x v="44"/>
    <n v="0.8"/>
    <s v="VRAI"/>
    <s v="FAUX"/>
    <s v="FAUX"/>
    <n v="0"/>
    <n v="0.8"/>
    <n v="0.8"/>
    <n v="0"/>
    <n v="0"/>
    <n v="0.8"/>
    <n v="55"/>
    <n v="0"/>
    <n v="0.8"/>
    <n v="0"/>
    <n v="0"/>
  </r>
  <r>
    <n v="226"/>
    <x v="3"/>
    <d v="2024-06-28T00:00:00"/>
    <x v="74"/>
    <n v="0.3"/>
    <s v="VRAI"/>
    <s v="FAUX"/>
    <s v="FAUX"/>
    <n v="0"/>
    <n v="0.3"/>
    <n v="0.3"/>
    <n v="0"/>
    <n v="0"/>
    <n v="0.3"/>
    <n v="48"/>
    <n v="0"/>
    <n v="0.3"/>
    <n v="0"/>
    <n v="0"/>
  </r>
  <r>
    <n v="227"/>
    <x v="3"/>
    <d v="2024-07-03T00:00:00"/>
    <x v="44"/>
    <n v="2.8"/>
    <s v="VRAI"/>
    <s v="FAUX"/>
    <s v="FAUX"/>
    <n v="0"/>
    <n v="2.8"/>
    <n v="2.8"/>
    <n v="0"/>
    <n v="0"/>
    <n v="2.8"/>
    <n v="43"/>
    <n v="0"/>
    <n v="2.8"/>
    <n v="0"/>
    <n v="0"/>
  </r>
  <r>
    <n v="228"/>
    <x v="3"/>
    <d v="2024-07-04T00:00:00"/>
    <x v="44"/>
    <n v="7.1"/>
    <s v="VRAI"/>
    <s v="FAUX"/>
    <s v="FAUX"/>
    <n v="0"/>
    <n v="7.1"/>
    <n v="7.1"/>
    <n v="0"/>
    <n v="0"/>
    <n v="7.1"/>
    <n v="42"/>
    <n v="0"/>
    <n v="7.1"/>
    <n v="0"/>
    <n v="0"/>
  </r>
  <r>
    <n v="229"/>
    <x v="3"/>
    <d v="2024-07-05T00:00:00"/>
    <x v="44"/>
    <n v="0.7"/>
    <s v="VRAI"/>
    <s v="FAUX"/>
    <s v="FAUX"/>
    <n v="0"/>
    <n v="0.7"/>
    <n v="0.7"/>
    <n v="0"/>
    <n v="0"/>
    <n v="0.7"/>
    <n v="41"/>
    <n v="0"/>
    <n v="0.7"/>
    <n v="0"/>
    <n v="0"/>
  </r>
  <r>
    <n v="230"/>
    <x v="3"/>
    <d v="2024-07-09T00:00:00"/>
    <x v="44"/>
    <n v="2.5"/>
    <s v="VRAI"/>
    <s v="FAUX"/>
    <s v="FAUX"/>
    <n v="0"/>
    <n v="2.5"/>
    <n v="2.5"/>
    <n v="0"/>
    <n v="0"/>
    <n v="2.5"/>
    <n v="37"/>
    <n v="0"/>
    <n v="2.5"/>
    <n v="0"/>
    <n v="0"/>
  </r>
  <r>
    <n v="231"/>
    <x v="3"/>
    <d v="2024-07-10T00:00:00"/>
    <x v="44"/>
    <n v="3.4"/>
    <s v="VRAI"/>
    <s v="FAUX"/>
    <s v="FAUX"/>
    <n v="0"/>
    <n v="3.4"/>
    <n v="3.4"/>
    <n v="0"/>
    <n v="0"/>
    <n v="3.4"/>
    <n v="36"/>
    <n v="0"/>
    <n v="3.4"/>
    <n v="0"/>
    <n v="0"/>
  </r>
  <r>
    <n v="232"/>
    <x v="3"/>
    <d v="2024-07-11T00:00:00"/>
    <x v="44"/>
    <n v="0.2"/>
    <s v="VRAI"/>
    <s v="FAUX"/>
    <s v="FAUX"/>
    <n v="0"/>
    <n v="0.2"/>
    <n v="0.2"/>
    <n v="0"/>
    <n v="0"/>
    <n v="0.2"/>
    <n v="35"/>
    <n v="0"/>
    <n v="0.2"/>
    <n v="0"/>
    <n v="0"/>
  </r>
  <r>
    <n v="233"/>
    <x v="3"/>
    <d v="2024-07-12T00:00:00"/>
    <x v="42"/>
    <n v="1.8"/>
    <s v="VRAI"/>
    <s v="FAUX"/>
    <s v="FAUX"/>
    <n v="0"/>
    <n v="1.8"/>
    <n v="1.8"/>
    <n v="0"/>
    <n v="0"/>
    <n v="1.8"/>
    <n v="34"/>
    <n v="0"/>
    <n v="1.8"/>
    <n v="0"/>
    <n v="0"/>
  </r>
  <r>
    <n v="234"/>
    <x v="3"/>
    <d v="2024-07-15T00:00:00"/>
    <x v="42"/>
    <n v="1.7"/>
    <s v="VRAI"/>
    <s v="FAUX"/>
    <s v="FAUX"/>
    <n v="0"/>
    <n v="1.7"/>
    <n v="1.7"/>
    <n v="0"/>
    <n v="0"/>
    <n v="1.7"/>
    <n v="31"/>
    <n v="0"/>
    <n v="1.7"/>
    <n v="0"/>
    <n v="0"/>
  </r>
  <r>
    <n v="235"/>
    <x v="3"/>
    <d v="2024-07-16T00:00:00"/>
    <x v="24"/>
    <n v="0.3"/>
    <s v="VRAI"/>
    <s v="FAUX"/>
    <s v="FAUX"/>
    <n v="0"/>
    <n v="0.3"/>
    <n v="0.3"/>
    <n v="0"/>
    <n v="0"/>
    <n v="0.3"/>
    <n v="30"/>
    <n v="0.3"/>
    <n v="0"/>
    <n v="0"/>
    <n v="0"/>
  </r>
  <r>
    <n v="236"/>
    <x v="3"/>
    <d v="2024-07-16T00:00:00"/>
    <x v="41"/>
    <n v="3.4"/>
    <s v="VRAI"/>
    <s v="FAUX"/>
    <s v="FAUX"/>
    <n v="0"/>
    <n v="3.4"/>
    <n v="3.4"/>
    <n v="0"/>
    <n v="0"/>
    <n v="3.4"/>
    <n v="30"/>
    <n v="3.4"/>
    <n v="0"/>
    <n v="0"/>
    <n v="0"/>
  </r>
  <r>
    <n v="237"/>
    <x v="3"/>
    <d v="2024-07-18T00:00:00"/>
    <x v="42"/>
    <n v="1.2"/>
    <s v="VRAI"/>
    <s v="FAUX"/>
    <s v="FAUX"/>
    <n v="0"/>
    <n v="1.2"/>
    <n v="1.2"/>
    <n v="0"/>
    <n v="0"/>
    <n v="1.2"/>
    <n v="28"/>
    <n v="1.2"/>
    <n v="0"/>
    <n v="0"/>
    <n v="0"/>
  </r>
  <r>
    <n v="238"/>
    <x v="3"/>
    <d v="2024-07-22T00:00:00"/>
    <x v="42"/>
    <n v="2.4"/>
    <s v="VRAI"/>
    <s v="FAUX"/>
    <s v="FAUX"/>
    <n v="0"/>
    <n v="2.4"/>
    <n v="2.4"/>
    <n v="0"/>
    <n v="0"/>
    <n v="2.4"/>
    <n v="24"/>
    <n v="2.4"/>
    <n v="0"/>
    <n v="0"/>
    <n v="0"/>
  </r>
  <r>
    <n v="239"/>
    <x v="3"/>
    <d v="2024-07-22T00:00:00"/>
    <x v="51"/>
    <n v="1.6"/>
    <s v="VRAI"/>
    <s v="FAUX"/>
    <s v="FAUX"/>
    <n v="0"/>
    <n v="1.6"/>
    <n v="1.6"/>
    <n v="0"/>
    <n v="0"/>
    <n v="1.6"/>
    <n v="24"/>
    <n v="1.6"/>
    <n v="0"/>
    <n v="0"/>
    <n v="0"/>
  </r>
  <r>
    <n v="240"/>
    <x v="3"/>
    <d v="2024-07-23T00:00:00"/>
    <x v="44"/>
    <n v="0.1"/>
    <s v="VRAI"/>
    <s v="FAUX"/>
    <s v="FAUX"/>
    <n v="0"/>
    <n v="0.1"/>
    <n v="0.1"/>
    <n v="0"/>
    <n v="0"/>
    <n v="0.1"/>
    <n v="23"/>
    <n v="0.1"/>
    <n v="0"/>
    <n v="0"/>
    <n v="0"/>
  </r>
  <r>
    <n v="241"/>
    <x v="3"/>
    <d v="2024-07-23T00:00:00"/>
    <x v="24"/>
    <n v="3.6"/>
    <s v="VRAI"/>
    <s v="FAUX"/>
    <s v="FAUX"/>
    <n v="0"/>
    <n v="3.6"/>
    <n v="3.6"/>
    <n v="0"/>
    <n v="0"/>
    <n v="3.6"/>
    <n v="23"/>
    <n v="3.6"/>
    <n v="0"/>
    <n v="0"/>
    <n v="0"/>
  </r>
  <r>
    <n v="242"/>
    <x v="3"/>
    <d v="2024-07-23T00:00:00"/>
    <x v="41"/>
    <n v="0.5"/>
    <s v="VRAI"/>
    <s v="FAUX"/>
    <s v="FAUX"/>
    <n v="0"/>
    <n v="0.5"/>
    <n v="0.5"/>
    <n v="0"/>
    <n v="0"/>
    <n v="0.5"/>
    <n v="23"/>
    <n v="0.5"/>
    <n v="0"/>
    <n v="0"/>
    <n v="0"/>
  </r>
  <r>
    <n v="243"/>
    <x v="3"/>
    <d v="2024-07-24T00:00:00"/>
    <x v="42"/>
    <n v="0.9"/>
    <s v="VRAI"/>
    <s v="FAUX"/>
    <s v="FAUX"/>
    <n v="0"/>
    <n v="0.9"/>
    <n v="0.9"/>
    <n v="0"/>
    <n v="0"/>
    <n v="0.9"/>
    <n v="22"/>
    <n v="0.9"/>
    <n v="0"/>
    <n v="0"/>
    <n v="0"/>
  </r>
  <r>
    <n v="244"/>
    <x v="3"/>
    <d v="2024-07-24T00:00:00"/>
    <x v="24"/>
    <n v="0.8"/>
    <s v="VRAI"/>
    <s v="FAUX"/>
    <s v="FAUX"/>
    <n v="0"/>
    <n v="0.8"/>
    <n v="0.8"/>
    <n v="0"/>
    <n v="0"/>
    <n v="0.8"/>
    <n v="22"/>
    <n v="0.8"/>
    <n v="0"/>
    <n v="0"/>
    <n v="0"/>
  </r>
  <r>
    <n v="245"/>
    <x v="3"/>
    <d v="2024-07-25T00:00:00"/>
    <x v="42"/>
    <n v="0.5"/>
    <s v="VRAI"/>
    <s v="FAUX"/>
    <s v="FAUX"/>
    <n v="0"/>
    <n v="0.5"/>
    <n v="0.5"/>
    <n v="0"/>
    <n v="0"/>
    <n v="0.5"/>
    <n v="21"/>
    <n v="0.5"/>
    <n v="0"/>
    <n v="0"/>
    <n v="0"/>
  </r>
  <r>
    <n v="246"/>
    <x v="3"/>
    <d v="2024-07-25T00:00:00"/>
    <x v="51"/>
    <n v="2.2999999999999998"/>
    <s v="VRAI"/>
    <s v="FAUX"/>
    <s v="FAUX"/>
    <n v="0"/>
    <n v="2.2999999999999998"/>
    <n v="2.2999999999999998"/>
    <n v="0"/>
    <n v="0"/>
    <n v="2.2999999999999998"/>
    <n v="21"/>
    <n v="2.2999999999999998"/>
    <n v="0"/>
    <n v="0"/>
    <n v="0"/>
  </r>
  <r>
    <n v="247"/>
    <x v="3"/>
    <d v="2024-07-25T00:00:00"/>
    <x v="44"/>
    <n v="0.3"/>
    <s v="VRAI"/>
    <s v="FAUX"/>
    <s v="FAUX"/>
    <n v="0"/>
    <n v="0.3"/>
    <n v="0.3"/>
    <n v="0"/>
    <n v="0"/>
    <n v="0.3"/>
    <n v="21"/>
    <n v="0.3"/>
    <n v="0"/>
    <n v="0"/>
    <n v="0"/>
  </r>
  <r>
    <n v="248"/>
    <x v="3"/>
    <d v="2024-07-26T00:00:00"/>
    <x v="44"/>
    <n v="0.6"/>
    <s v="VRAI"/>
    <s v="FAUX"/>
    <s v="FAUX"/>
    <n v="0"/>
    <n v="0.6"/>
    <n v="0.6"/>
    <n v="0"/>
    <n v="0"/>
    <n v="0.6"/>
    <n v="20"/>
    <n v="0.6"/>
    <n v="0"/>
    <n v="0"/>
    <n v="0"/>
  </r>
  <r>
    <n v="249"/>
    <x v="3"/>
    <d v="2024-07-29T00:00:00"/>
    <x v="59"/>
    <n v="5.3"/>
    <s v="VRAI"/>
    <s v="FAUX"/>
    <s v="FAUX"/>
    <n v="0"/>
    <n v="5.3"/>
    <n v="5.3"/>
    <n v="0"/>
    <n v="0"/>
    <n v="5.3"/>
    <n v="17"/>
    <n v="5.3"/>
    <n v="0"/>
    <n v="0"/>
    <n v="0"/>
  </r>
  <r>
    <n v="250"/>
    <x v="3"/>
    <d v="2024-07-29T00:00:00"/>
    <x v="61"/>
    <n v="0.8"/>
    <s v="VRAI"/>
    <s v="FAUX"/>
    <s v="FAUX"/>
    <n v="0"/>
    <n v="0.8"/>
    <n v="0.8"/>
    <n v="0"/>
    <n v="0"/>
    <n v="0.8"/>
    <n v="17"/>
    <n v="0.8"/>
    <n v="0"/>
    <n v="0"/>
    <n v="0"/>
  </r>
  <r>
    <n v="251"/>
    <x v="3"/>
    <d v="2024-07-30T00:00:00"/>
    <x v="59"/>
    <n v="6.1"/>
    <s v="VRAI"/>
    <s v="FAUX"/>
    <s v="FAUX"/>
    <n v="0"/>
    <n v="6.1"/>
    <n v="6.1"/>
    <n v="0"/>
    <n v="0"/>
    <n v="6.1"/>
    <n v="16"/>
    <n v="6.1"/>
    <n v="0"/>
    <n v="0"/>
    <n v="0"/>
  </r>
  <r>
    <n v="252"/>
    <x v="3"/>
    <d v="2024-07-30T00:00:00"/>
    <x v="75"/>
    <n v="0.2"/>
    <s v="VRAI"/>
    <s v="FAUX"/>
    <s v="FAUX"/>
    <n v="0"/>
    <n v="0.2"/>
    <n v="0.2"/>
    <n v="0"/>
    <n v="0"/>
    <n v="0.2"/>
    <n v="16"/>
    <n v="0.2"/>
    <n v="0"/>
    <n v="0"/>
    <n v="0"/>
  </r>
  <r>
    <n v="253"/>
    <x v="3"/>
    <d v="2024-07-31T00:00:00"/>
    <x v="59"/>
    <n v="6.9"/>
    <s v="VRAI"/>
    <s v="FAUX"/>
    <s v="FAUX"/>
    <n v="0"/>
    <n v="6.9"/>
    <n v="6.9"/>
    <n v="0"/>
    <n v="0"/>
    <n v="6.9"/>
    <n v="15"/>
    <n v="6.9"/>
    <n v="0"/>
    <n v="0"/>
    <n v="0"/>
  </r>
  <r>
    <n v="254"/>
    <x v="3"/>
    <d v="2024-08-01T00:00:00"/>
    <x v="76"/>
    <n v="1"/>
    <s v="VRAI"/>
    <s v="FAUX"/>
    <s v="FAUX"/>
    <n v="0"/>
    <n v="1"/>
    <n v="1"/>
    <n v="0"/>
    <n v="0"/>
    <n v="1"/>
    <n v="14"/>
    <n v="1"/>
    <n v="0"/>
    <n v="0"/>
    <n v="0"/>
  </r>
  <r>
    <n v="255"/>
    <x v="3"/>
    <d v="2024-08-01T00:00:00"/>
    <x v="59"/>
    <n v="2.2000000000000002"/>
    <s v="VRAI"/>
    <s v="FAUX"/>
    <s v="FAUX"/>
    <n v="0"/>
    <n v="2.2000000000000002"/>
    <n v="2.2000000000000002"/>
    <n v="0"/>
    <n v="0"/>
    <n v="2.2000000000000002"/>
    <n v="14"/>
    <n v="2.2000000000000002"/>
    <n v="0"/>
    <n v="0"/>
    <n v="0"/>
  </r>
  <r>
    <n v="256"/>
    <x v="3"/>
    <d v="2024-08-01T00:00:00"/>
    <x v="77"/>
    <n v="3.6"/>
    <s v="VRAI"/>
    <s v="FAUX"/>
    <s v="FAUX"/>
    <n v="0"/>
    <n v="3.6"/>
    <n v="3.6"/>
    <n v="0"/>
    <n v="0"/>
    <n v="3.6"/>
    <n v="14"/>
    <n v="3.6"/>
    <n v="0"/>
    <n v="0"/>
    <n v="0"/>
  </r>
  <r>
    <n v="257"/>
    <x v="3"/>
    <d v="2024-08-01T00:00:00"/>
    <x v="78"/>
    <n v="1"/>
    <s v="VRAI"/>
    <s v="FAUX"/>
    <s v="FAUX"/>
    <n v="0"/>
    <n v="1"/>
    <n v="1"/>
    <n v="0"/>
    <n v="0"/>
    <n v="1"/>
    <n v="14"/>
    <n v="1"/>
    <n v="0"/>
    <n v="0"/>
    <n v="0"/>
  </r>
  <r>
    <n v="258"/>
    <x v="3"/>
    <d v="2024-08-01T00:00:00"/>
    <x v="4"/>
    <n v="1.4"/>
    <s v="VRAI"/>
    <s v="FAUX"/>
    <s v="FAUX"/>
    <n v="0"/>
    <n v="1.4"/>
    <n v="1.4"/>
    <n v="0"/>
    <n v="0"/>
    <n v="1.4"/>
    <n v="14"/>
    <n v="1.4"/>
    <n v="0"/>
    <n v="0"/>
    <n v="0"/>
  </r>
  <r>
    <n v="259"/>
    <x v="3"/>
    <d v="2024-08-02T00:00:00"/>
    <x v="62"/>
    <n v="3.4"/>
    <s v="VRAI"/>
    <s v="FAUX"/>
    <s v="FAUX"/>
    <n v="0"/>
    <n v="3.4"/>
    <n v="3.4"/>
    <n v="0"/>
    <n v="0"/>
    <n v="3.4"/>
    <n v="13"/>
    <n v="3.4"/>
    <n v="0"/>
    <n v="0"/>
    <n v="0"/>
  </r>
  <r>
    <n v="260"/>
    <x v="3"/>
    <d v="2024-08-02T00:00:00"/>
    <x v="59"/>
    <n v="3.2"/>
    <s v="VRAI"/>
    <s v="FAUX"/>
    <s v="FAUX"/>
    <n v="0"/>
    <n v="3.2"/>
    <n v="3.2"/>
    <n v="0"/>
    <n v="0"/>
    <n v="3.2"/>
    <n v="13"/>
    <n v="3.2"/>
    <n v="0"/>
    <n v="0"/>
    <n v="0"/>
  </r>
  <r>
    <n v="261"/>
    <x v="3"/>
    <d v="2024-08-02T00:00:00"/>
    <x v="4"/>
    <n v="0.8"/>
    <s v="VRAI"/>
    <s v="FAUX"/>
    <s v="FAUX"/>
    <n v="0"/>
    <n v="0.8"/>
    <n v="0.8"/>
    <n v="0"/>
    <n v="0"/>
    <n v="0.8"/>
    <n v="13"/>
    <n v="0.8"/>
    <n v="0"/>
    <n v="0"/>
    <n v="0"/>
  </r>
  <r>
    <n v="262"/>
    <x v="1"/>
    <d v="2024-08-08T00:00:00"/>
    <x v="79"/>
    <n v="1"/>
    <s v="FAUX"/>
    <s v="FAUX"/>
    <s v="VRAI"/>
    <n v="1"/>
    <n v="0"/>
    <n v="0"/>
    <n v="0"/>
    <n v="0"/>
    <n v="0"/>
    <n v="7"/>
    <n v="0"/>
    <n v="0"/>
    <n v="0"/>
    <n v="0"/>
  </r>
  <r>
    <n v="263"/>
    <x v="2"/>
    <d v="2024-08-08T00:00:00"/>
    <x v="5"/>
    <n v="1.25"/>
    <s v="VRAI"/>
    <s v="FAUX"/>
    <s v="VRAI"/>
    <n v="1.25"/>
    <n v="0"/>
    <n v="0"/>
    <n v="0"/>
    <n v="0"/>
    <n v="0"/>
    <n v="7"/>
    <n v="0"/>
    <n v="0"/>
    <n v="0"/>
    <n v="0"/>
  </r>
  <r>
    <n v="264"/>
    <x v="1"/>
    <d v="2024-08-08T00:00:00"/>
    <x v="33"/>
    <n v="1.25"/>
    <s v="VRAI"/>
    <s v="FAUX"/>
    <s v="VRAI"/>
    <n v="1.25"/>
    <n v="0"/>
    <n v="0"/>
    <n v="0"/>
    <n v="0"/>
    <n v="0"/>
    <n v="7"/>
    <n v="0"/>
    <n v="0"/>
    <n v="0"/>
    <n v="0"/>
  </r>
  <r>
    <n v="265"/>
    <x v="2"/>
    <d v="2024-08-05T00:00:00"/>
    <x v="74"/>
    <n v="3"/>
    <s v="FAUX"/>
    <s v="FAUX"/>
    <s v="FAUX"/>
    <n v="0"/>
    <n v="3"/>
    <n v="0"/>
    <n v="3"/>
    <n v="0"/>
    <n v="0"/>
    <n v="10"/>
    <n v="0"/>
    <n v="0"/>
    <n v="0"/>
    <n v="0"/>
  </r>
  <r>
    <n v="266"/>
    <x v="2"/>
    <d v="2024-08-05T00:00:00"/>
    <x v="80"/>
    <n v="2"/>
    <s v="VRAI"/>
    <s v="FAUX"/>
    <s v="FAUX"/>
    <n v="0"/>
    <n v="2"/>
    <n v="2"/>
    <n v="0"/>
    <n v="0"/>
    <n v="2"/>
    <n v="10"/>
    <n v="2"/>
    <n v="0"/>
    <n v="0"/>
    <n v="0"/>
  </r>
  <r>
    <n v="268"/>
    <x v="2"/>
    <d v="2024-08-05T00:00:00"/>
    <x v="6"/>
    <n v="0.5"/>
    <s v="VRAI"/>
    <s v="FAUX"/>
    <s v="VRAI"/>
    <n v="0.5"/>
    <n v="0"/>
    <n v="0"/>
    <n v="0"/>
    <n v="0"/>
    <n v="0"/>
    <n v="10"/>
    <n v="0"/>
    <n v="0"/>
    <n v="0"/>
    <n v="0"/>
  </r>
  <r>
    <n v="269"/>
    <x v="2"/>
    <d v="2024-08-05T00:00:00"/>
    <x v="6"/>
    <n v="0.5"/>
    <s v="VRAI"/>
    <s v="FAUX"/>
    <s v="VRAI"/>
    <n v="0.5"/>
    <n v="0"/>
    <n v="0"/>
    <n v="0"/>
    <n v="0"/>
    <n v="0"/>
    <n v="10"/>
    <n v="0"/>
    <n v="0"/>
    <n v="0"/>
    <n v="0"/>
  </r>
  <r>
    <n v="270"/>
    <x v="2"/>
    <d v="2024-08-05T00:00:00"/>
    <x v="80"/>
    <n v="2.5"/>
    <s v="VRAI"/>
    <s v="FAUX"/>
    <s v="VRAI"/>
    <n v="2.5"/>
    <n v="0"/>
    <n v="0"/>
    <n v="0"/>
    <n v="0"/>
    <n v="0"/>
    <n v="10"/>
    <n v="0"/>
    <n v="0"/>
    <n v="0"/>
    <n v="0"/>
  </r>
  <r>
    <n v="271"/>
    <x v="2"/>
    <d v="2024-08-06T00:00:00"/>
    <x v="7"/>
    <n v="0.75"/>
    <s v="VRAI"/>
    <s v="FAUX"/>
    <s v="FAUX"/>
    <n v="0"/>
    <n v="0.75"/>
    <n v="0.75"/>
    <n v="0"/>
    <n v="0"/>
    <n v="0.75"/>
    <n v="9"/>
    <n v="0.75"/>
    <n v="0"/>
    <n v="0"/>
    <n v="0"/>
  </r>
  <r>
    <n v="272"/>
    <x v="1"/>
    <d v="2024-08-09T00:00:00"/>
    <x v="81"/>
    <n v="0.1"/>
    <s v="VRAI"/>
    <s v="FAUX"/>
    <s v="VRAI"/>
    <n v="0.1"/>
    <n v="0"/>
    <n v="0"/>
    <n v="0"/>
    <n v="0"/>
    <n v="0"/>
    <n v="6"/>
    <n v="0"/>
    <n v="0"/>
    <n v="0"/>
    <n v="0"/>
  </r>
  <r>
    <n v="273"/>
    <x v="1"/>
    <d v="2024-08-09T00:00:00"/>
    <x v="81"/>
    <n v="0.2"/>
    <s v="VRAI"/>
    <s v="FAUX"/>
    <s v="VRAI"/>
    <n v="0.2"/>
    <n v="0"/>
    <n v="0"/>
    <n v="0"/>
    <n v="0"/>
    <n v="0"/>
    <n v="6"/>
    <n v="0"/>
    <n v="0"/>
    <n v="0"/>
    <n v="0"/>
  </r>
  <r>
    <n v="274"/>
    <x v="1"/>
    <d v="2024-08-11T00:00:00"/>
    <x v="82"/>
    <n v="4.5"/>
    <s v="VRAI"/>
    <s v="FAUX"/>
    <s v="FAUX"/>
    <n v="0"/>
    <n v="4.5"/>
    <n v="4.5"/>
    <n v="0"/>
    <n v="0"/>
    <n v="4.5"/>
    <n v="4"/>
    <n v="4.5"/>
    <n v="0"/>
    <n v="0"/>
    <n v="0"/>
  </r>
  <r>
    <n v="275"/>
    <x v="1"/>
    <d v="2024-08-12T00:00:00"/>
    <x v="26"/>
    <n v="1.4"/>
    <s v="VRAI"/>
    <s v="FAUX"/>
    <s v="FAUX"/>
    <n v="0"/>
    <n v="1.4"/>
    <n v="1.4"/>
    <n v="0"/>
    <n v="0"/>
    <n v="1.4"/>
    <n v="3"/>
    <n v="1.4"/>
    <n v="0"/>
    <n v="0"/>
    <n v="0"/>
  </r>
  <r>
    <n v="276"/>
    <x v="1"/>
    <d v="2024-08-12T00:00:00"/>
    <x v="28"/>
    <n v="2"/>
    <s v="VRAI"/>
    <s v="FAUX"/>
    <s v="FAUX"/>
    <n v="0"/>
    <n v="2"/>
    <n v="2"/>
    <n v="0"/>
    <n v="0"/>
    <n v="2"/>
    <n v="3"/>
    <n v="2"/>
    <n v="0"/>
    <n v="0"/>
    <n v="0"/>
  </r>
  <r>
    <n v="277"/>
    <x v="1"/>
    <d v="2024-08-12T00:00:00"/>
    <x v="82"/>
    <n v="3.25"/>
    <s v="VRAI"/>
    <s v="FAUX"/>
    <s v="FAUX"/>
    <n v="0"/>
    <n v="3.25"/>
    <n v="3.25"/>
    <n v="0"/>
    <n v="0"/>
    <n v="3.25"/>
    <n v="3"/>
    <n v="3.25"/>
    <n v="0"/>
    <n v="0"/>
    <n v="0"/>
  </r>
  <r>
    <n v="278"/>
    <x v="1"/>
    <d v="2024-08-12T00:00:00"/>
    <x v="81"/>
    <n v="0.25"/>
    <s v="VRAI"/>
    <s v="FAUX"/>
    <s v="VRAI"/>
    <n v="0.25"/>
    <n v="0"/>
    <n v="0"/>
    <n v="0"/>
    <n v="0"/>
    <n v="0"/>
    <n v="3"/>
    <n v="0"/>
    <n v="0"/>
    <n v="0"/>
    <n v="0"/>
  </r>
  <r>
    <n v="279"/>
    <x v="1"/>
    <d v="2024-08-12T00:00:00"/>
    <x v="56"/>
    <n v="1.25"/>
    <s v="VRAI"/>
    <s v="FAUX"/>
    <s v="FAUX"/>
    <n v="0"/>
    <n v="1.25"/>
    <n v="1.25"/>
    <n v="0"/>
    <n v="0"/>
    <n v="1.25"/>
    <n v="3"/>
    <n v="1.25"/>
    <n v="0"/>
    <n v="0"/>
    <n v="0"/>
  </r>
  <r>
    <n v="280"/>
    <x v="1"/>
    <d v="2024-08-12T00:00:00"/>
    <x v="83"/>
    <n v="0.5"/>
    <s v="VRAI"/>
    <s v="FAUX"/>
    <s v="FAUX"/>
    <n v="0"/>
    <n v="0.5"/>
    <n v="0.5"/>
    <n v="0"/>
    <n v="0"/>
    <n v="0.5"/>
    <n v="3"/>
    <n v="0.5"/>
    <n v="0"/>
    <n v="0"/>
    <n v="0"/>
  </r>
  <r>
    <n v="281"/>
    <x v="1"/>
    <d v="2024-08-12T00:00:00"/>
    <x v="37"/>
    <n v="0.5"/>
    <s v="VRAI"/>
    <s v="FAUX"/>
    <s v="FAUX"/>
    <n v="0"/>
    <n v="0.5"/>
    <n v="0.5"/>
    <n v="0"/>
    <n v="0"/>
    <n v="0.5"/>
    <n v="3"/>
    <n v="0.5"/>
    <n v="0"/>
    <n v="0"/>
    <n v="0"/>
  </r>
  <r>
    <n v="282"/>
    <x v="1"/>
    <d v="2024-08-12T00:00:00"/>
    <x v="68"/>
    <n v="7"/>
    <s v="VRAI"/>
    <s v="FAUX"/>
    <s v="FAUX"/>
    <n v="0"/>
    <n v="7"/>
    <n v="7"/>
    <n v="0"/>
    <n v="0"/>
    <n v="7"/>
    <n v="3"/>
    <n v="7"/>
    <n v="0"/>
    <n v="0"/>
    <n v="0"/>
  </r>
  <r>
    <n v="283"/>
    <x v="1"/>
    <d v="2024-08-12T00:00:00"/>
    <x v="84"/>
    <n v="1.5"/>
    <s v="VRAI"/>
    <s v="FAUX"/>
    <s v="FAUX"/>
    <n v="0"/>
    <n v="1.5"/>
    <n v="1.5"/>
    <n v="0"/>
    <n v="0"/>
    <n v="1.5"/>
    <n v="3"/>
    <n v="1.5"/>
    <n v="0"/>
    <n v="0"/>
    <n v="0"/>
  </r>
  <r>
    <n v="284"/>
    <x v="1"/>
    <d v="2024-08-12T00:00:00"/>
    <x v="65"/>
    <n v="0.4"/>
    <s v="VRAI"/>
    <s v="FAUX"/>
    <s v="FAUX"/>
    <n v="0"/>
    <n v="0.4"/>
    <n v="0.4"/>
    <n v="0"/>
    <n v="0"/>
    <n v="0.4"/>
    <n v="3"/>
    <n v="0.4"/>
    <n v="0"/>
    <n v="0"/>
    <n v="0"/>
  </r>
  <r>
    <n v="285"/>
    <x v="2"/>
    <d v="2024-08-05T00:00:00"/>
    <x v="74"/>
    <n v="3"/>
    <s v="FAUX"/>
    <s v="FAUX"/>
    <s v="FAUX"/>
    <n v="0"/>
    <n v="3"/>
    <n v="0"/>
    <n v="3"/>
    <n v="0"/>
    <n v="0"/>
    <n v="10"/>
    <n v="0"/>
    <n v="0"/>
    <n v="0"/>
    <n v="0"/>
  </r>
  <r>
    <n v="286"/>
    <x v="2"/>
    <d v="2024-08-05T00:00:00"/>
    <x v="80"/>
    <n v="2"/>
    <s v="VRAI"/>
    <s v="FAUX"/>
    <s v="FAUX"/>
    <n v="0"/>
    <n v="2"/>
    <n v="2"/>
    <n v="0"/>
    <n v="0"/>
    <n v="2"/>
    <n v="10"/>
    <n v="2"/>
    <n v="0"/>
    <n v="0"/>
    <n v="0"/>
  </r>
  <r>
    <n v="287"/>
    <x v="2"/>
    <d v="2024-08-05T00:00:00"/>
    <x v="6"/>
    <n v="0.5"/>
    <s v="VRAI"/>
    <s v="FAUX"/>
    <s v="FAUX"/>
    <n v="0"/>
    <n v="0.5"/>
    <n v="0.5"/>
    <n v="0"/>
    <n v="0"/>
    <n v="0.5"/>
    <n v="10"/>
    <n v="0.5"/>
    <n v="0"/>
    <n v="0"/>
    <n v="0"/>
  </r>
  <r>
    <n v="288"/>
    <x v="2"/>
    <d v="2024-08-05T00:00:00"/>
    <x v="6"/>
    <n v="0.5"/>
    <s v="VRAI"/>
    <s v="FAUX"/>
    <s v="FAUX"/>
    <n v="0"/>
    <n v="0.5"/>
    <n v="0.5"/>
    <n v="0"/>
    <n v="0"/>
    <n v="0.5"/>
    <n v="10"/>
    <n v="0.5"/>
    <n v="0"/>
    <n v="0"/>
    <n v="0"/>
  </r>
  <r>
    <n v="289"/>
    <x v="2"/>
    <d v="2024-08-05T00:00:00"/>
    <x v="80"/>
    <n v="2.5"/>
    <s v="VRAI"/>
    <s v="FAUX"/>
    <s v="FAUX"/>
    <n v="0"/>
    <n v="2.5"/>
    <n v="2.5"/>
    <n v="0"/>
    <n v="0"/>
    <n v="2.5"/>
    <n v="10"/>
    <n v="2.5"/>
    <n v="0"/>
    <n v="0"/>
    <n v="0"/>
  </r>
  <r>
    <n v="290"/>
    <x v="2"/>
    <d v="2024-08-06T00:00:00"/>
    <x v="7"/>
    <n v="0.75"/>
    <s v="VRAI"/>
    <s v="FAUX"/>
    <s v="FAUX"/>
    <n v="0"/>
    <n v="0.75"/>
    <n v="0.75"/>
    <n v="0"/>
    <n v="0"/>
    <n v="0.75"/>
    <n v="9"/>
    <n v="0.75"/>
    <n v="0"/>
    <n v="0"/>
    <n v="0"/>
  </r>
  <r>
    <n v="291"/>
    <x v="2"/>
    <d v="2024-08-06T00:00:00"/>
    <x v="74"/>
    <n v="3.5"/>
    <s v="VRAI"/>
    <s v="FAUX"/>
    <s v="FAUX"/>
    <n v="0"/>
    <n v="3.5"/>
    <n v="3.5"/>
    <n v="0"/>
    <n v="0"/>
    <n v="3.5"/>
    <n v="9"/>
    <n v="3.5"/>
    <n v="0"/>
    <n v="0"/>
    <n v="0"/>
  </r>
  <r>
    <n v="292"/>
    <x v="2"/>
    <d v="2024-08-06T00:00:00"/>
    <x v="58"/>
    <n v="1.5"/>
    <s v="VRAI"/>
    <s v="FAUX"/>
    <s v="FAUX"/>
    <n v="0"/>
    <n v="1.5"/>
    <n v="1.5"/>
    <n v="0"/>
    <n v="0"/>
    <n v="1.5"/>
    <n v="9"/>
    <n v="1.5"/>
    <n v="0"/>
    <n v="0"/>
    <n v="0"/>
  </r>
  <r>
    <n v="293"/>
    <x v="2"/>
    <d v="2024-08-06T00:00:00"/>
    <x v="74"/>
    <n v="1.5"/>
    <s v="VRAI"/>
    <s v="FAUX"/>
    <s v="FAUX"/>
    <n v="0"/>
    <n v="1.5"/>
    <n v="1.5"/>
    <n v="0"/>
    <n v="0"/>
    <n v="1.5"/>
    <n v="9"/>
    <n v="1.5"/>
    <n v="0"/>
    <n v="0"/>
    <n v="0"/>
  </r>
  <r>
    <n v="294"/>
    <x v="2"/>
    <d v="2024-08-06T00:00:00"/>
    <x v="6"/>
    <n v="2"/>
    <s v="VRAI"/>
    <s v="FAUX"/>
    <s v="FAUX"/>
    <n v="0"/>
    <n v="2"/>
    <n v="2"/>
    <n v="0"/>
    <n v="0"/>
    <n v="2"/>
    <n v="9"/>
    <n v="2"/>
    <n v="0"/>
    <n v="0"/>
    <n v="0"/>
  </r>
  <r>
    <n v="295"/>
    <x v="2"/>
    <d v="2024-08-06T00:00:00"/>
    <x v="74"/>
    <n v="4.5"/>
    <s v="FAUX"/>
    <s v="FAUX"/>
    <s v="FAUX"/>
    <n v="0"/>
    <n v="4.5"/>
    <n v="0"/>
    <n v="4.5"/>
    <n v="0"/>
    <n v="0"/>
    <n v="9"/>
    <n v="0"/>
    <n v="0"/>
    <n v="0"/>
    <n v="0"/>
  </r>
  <r>
    <n v="296"/>
    <x v="2"/>
    <d v="2024-08-06T00:00:00"/>
    <x v="5"/>
    <n v="0.5"/>
    <s v="VRAI"/>
    <s v="FAUX"/>
    <s v="FAUX"/>
    <n v="0"/>
    <n v="0.5"/>
    <n v="0.5"/>
    <n v="0"/>
    <n v="0"/>
    <n v="0.5"/>
    <n v="9"/>
    <n v="0.5"/>
    <n v="0"/>
    <n v="0"/>
    <n v="0"/>
  </r>
  <r>
    <n v="297"/>
    <x v="2"/>
    <d v="2024-08-06T00:00:00"/>
    <x v="6"/>
    <n v="2"/>
    <s v="VRAI"/>
    <s v="FAUX"/>
    <s v="FAUX"/>
    <n v="0"/>
    <n v="2"/>
    <n v="2"/>
    <n v="0"/>
    <n v="0"/>
    <n v="2"/>
    <n v="9"/>
    <n v="2"/>
    <n v="0"/>
    <n v="0"/>
    <n v="0"/>
  </r>
  <r>
    <n v="298"/>
    <x v="2"/>
    <d v="2024-08-06T00:00:00"/>
    <x v="6"/>
    <n v="1.5"/>
    <s v="VRAI"/>
    <s v="FAUX"/>
    <s v="FAUX"/>
    <n v="0"/>
    <n v="1.5"/>
    <n v="1.5"/>
    <n v="0"/>
    <n v="0"/>
    <n v="1.5"/>
    <n v="9"/>
    <n v="1.5"/>
    <n v="0"/>
    <n v="0"/>
    <n v="0"/>
  </r>
  <r>
    <n v="299"/>
    <x v="2"/>
    <d v="2024-08-06T00:00:00"/>
    <x v="7"/>
    <n v="0.5"/>
    <s v="VRAI"/>
    <s v="FAUX"/>
    <s v="FAUX"/>
    <n v="0"/>
    <n v="0.5"/>
    <n v="0.5"/>
    <n v="0"/>
    <n v="0"/>
    <n v="0.5"/>
    <n v="9"/>
    <n v="0.5"/>
    <n v="0"/>
    <n v="0"/>
    <n v="0"/>
  </r>
  <r>
    <n v="300"/>
    <x v="2"/>
    <d v="2024-08-06T00:00:00"/>
    <x v="6"/>
    <n v="0.5"/>
    <s v="VRAI"/>
    <s v="FAUX"/>
    <s v="FAUX"/>
    <n v="0"/>
    <n v="0.5"/>
    <n v="0.5"/>
    <n v="0"/>
    <n v="0"/>
    <n v="0.5"/>
    <n v="9"/>
    <n v="0.5"/>
    <n v="0"/>
    <n v="0"/>
    <n v="0"/>
  </r>
  <r>
    <n v="301"/>
    <x v="2"/>
    <d v="2024-08-08T00:00:00"/>
    <x v="6"/>
    <n v="4"/>
    <s v="VRAI"/>
    <s v="FAUX"/>
    <s v="FAUX"/>
    <n v="0"/>
    <n v="4"/>
    <n v="4"/>
    <n v="0"/>
    <n v="0"/>
    <n v="4"/>
    <n v="7"/>
    <n v="4"/>
    <n v="0"/>
    <n v="0"/>
    <n v="0"/>
  </r>
  <r>
    <n v="302"/>
    <x v="2"/>
    <d v="2024-08-08T00:00:00"/>
    <x v="74"/>
    <n v="2.25"/>
    <s v="VRAI"/>
    <s v="FAUX"/>
    <s v="FAUX"/>
    <n v="0"/>
    <n v="2.25"/>
    <n v="2.25"/>
    <n v="0"/>
    <n v="0"/>
    <n v="2.25"/>
    <n v="7"/>
    <n v="2.25"/>
    <n v="0"/>
    <n v="0"/>
    <n v="0"/>
  </r>
  <r>
    <n v="303"/>
    <x v="2"/>
    <d v="2024-08-08T00:00:00"/>
    <x v="74"/>
    <n v="1.5"/>
    <s v="FAUX"/>
    <s v="FAUX"/>
    <s v="FAUX"/>
    <n v="0"/>
    <n v="1.5"/>
    <n v="0"/>
    <n v="1.5"/>
    <n v="0"/>
    <n v="0"/>
    <n v="7"/>
    <n v="0"/>
    <n v="0"/>
    <n v="0"/>
    <n v="0"/>
  </r>
  <r>
    <n v="304"/>
    <x v="2"/>
    <d v="2024-08-08T00:00:00"/>
    <x v="74"/>
    <n v="0.5"/>
    <s v="FAUX"/>
    <s v="FAUX"/>
    <s v="FAUX"/>
    <n v="0"/>
    <n v="0.5"/>
    <n v="0"/>
    <n v="0.5"/>
    <n v="0"/>
    <n v="0"/>
    <n v="7"/>
    <n v="0"/>
    <n v="0"/>
    <n v="0"/>
    <n v="0"/>
  </r>
  <r>
    <n v="305"/>
    <x v="2"/>
    <d v="2024-08-08T00:00:00"/>
    <x v="6"/>
    <n v="2.5"/>
    <s v="VRAI"/>
    <s v="FAUX"/>
    <s v="FAUX"/>
    <n v="0"/>
    <n v="2.5"/>
    <n v="2.5"/>
    <n v="0"/>
    <n v="0"/>
    <n v="2.5"/>
    <n v="7"/>
    <n v="2.5"/>
    <n v="0"/>
    <n v="0"/>
    <n v="0"/>
  </r>
  <r>
    <n v="306"/>
    <x v="2"/>
    <d v="2024-08-08T00:00:00"/>
    <x v="6"/>
    <n v="0.5"/>
    <s v="VRAI"/>
    <s v="FAUX"/>
    <s v="FAUX"/>
    <n v="0"/>
    <n v="0.5"/>
    <n v="0.5"/>
    <n v="0"/>
    <n v="0"/>
    <n v="0.5"/>
    <n v="7"/>
    <n v="0.5"/>
    <n v="0"/>
    <n v="0"/>
    <n v="0"/>
  </r>
  <r>
    <n v="307"/>
    <x v="2"/>
    <d v="2024-08-09T00:00:00"/>
    <x v="6"/>
    <n v="2.5"/>
    <s v="VRAI"/>
    <s v="FAUX"/>
    <s v="FAUX"/>
    <n v="0"/>
    <n v="2.5"/>
    <n v="2.5"/>
    <n v="0"/>
    <n v="0"/>
    <n v="2.5"/>
    <n v="6"/>
    <n v="2.5"/>
    <n v="0"/>
    <n v="0"/>
    <n v="0"/>
  </r>
  <r>
    <n v="308"/>
    <x v="2"/>
    <d v="2024-08-09T00:00:00"/>
    <x v="6"/>
    <n v="0.5"/>
    <s v="VRAI"/>
    <s v="FAUX"/>
    <s v="FAUX"/>
    <n v="0"/>
    <n v="0.5"/>
    <n v="0.5"/>
    <n v="0"/>
    <n v="0"/>
    <n v="0.5"/>
    <n v="6"/>
    <n v="0.5"/>
    <n v="0"/>
    <n v="0"/>
    <n v="0"/>
  </r>
  <r>
    <n v="309"/>
    <x v="2"/>
    <d v="2024-08-09T00:00:00"/>
    <x v="7"/>
    <n v="0.5"/>
    <s v="VRAI"/>
    <s v="FAUX"/>
    <s v="FAUX"/>
    <n v="0"/>
    <n v="0.5"/>
    <n v="0.5"/>
    <n v="0"/>
    <n v="0"/>
    <n v="0.5"/>
    <n v="6"/>
    <n v="0.5"/>
    <n v="0"/>
    <n v="0"/>
    <n v="0"/>
  </r>
  <r>
    <n v="310"/>
    <x v="2"/>
    <d v="2024-08-09T00:00:00"/>
    <x v="74"/>
    <n v="1"/>
    <s v="VRAI"/>
    <s v="FAUX"/>
    <s v="FAUX"/>
    <n v="0"/>
    <n v="1"/>
    <n v="1"/>
    <n v="0"/>
    <n v="0"/>
    <n v="1"/>
    <n v="6"/>
    <n v="1"/>
    <n v="0"/>
    <n v="0"/>
    <n v="0"/>
  </r>
  <r>
    <n v="311"/>
    <x v="2"/>
    <d v="2024-08-09T00:00:00"/>
    <x v="74"/>
    <n v="0.5"/>
    <s v="FAUX"/>
    <s v="FAUX"/>
    <s v="FAUX"/>
    <n v="0"/>
    <n v="0.5"/>
    <n v="0"/>
    <n v="0.5"/>
    <n v="0"/>
    <n v="0"/>
    <n v="6"/>
    <n v="0"/>
    <n v="0"/>
    <n v="0"/>
    <n v="0"/>
  </r>
  <r>
    <n v="312"/>
    <x v="2"/>
    <d v="2024-08-09T00:00:00"/>
    <x v="74"/>
    <n v="0.75"/>
    <s v="FAUX"/>
    <s v="FAUX"/>
    <s v="FAUX"/>
    <n v="0"/>
    <n v="0.75"/>
    <n v="0"/>
    <n v="0.75"/>
    <n v="0"/>
    <n v="0"/>
    <n v="6"/>
    <n v="0"/>
    <n v="0"/>
    <n v="0"/>
    <n v="0"/>
  </r>
  <r>
    <n v="313"/>
    <x v="1"/>
    <d v="2024-08-12T00:00:00"/>
    <x v="44"/>
    <n v="0.5"/>
    <s v="VRAI"/>
    <s v="FAUX"/>
    <s v="FAUX"/>
    <n v="0"/>
    <n v="0.5"/>
    <n v="0.5"/>
    <n v="0"/>
    <n v="0"/>
    <n v="0.5"/>
    <n v="3"/>
    <n v="0.5"/>
    <n v="0"/>
    <n v="0"/>
    <n v="0"/>
  </r>
  <r>
    <n v="314"/>
    <x v="1"/>
    <d v="2024-08-12T00:00:00"/>
    <x v="85"/>
    <n v="0.25"/>
    <s v="VRAI"/>
    <s v="FAUX"/>
    <s v="FAUX"/>
    <n v="0"/>
    <n v="0.25"/>
    <n v="0.25"/>
    <n v="0"/>
    <n v="0"/>
    <n v="0.25"/>
    <n v="3"/>
    <n v="0.25"/>
    <n v="0"/>
    <n v="0"/>
    <n v="0"/>
  </r>
  <r>
    <n v="315"/>
    <x v="1"/>
    <d v="2024-08-12T00:00:00"/>
    <x v="59"/>
    <n v="0.4"/>
    <s v="VRAI"/>
    <s v="FAUX"/>
    <s v="FAUX"/>
    <n v="0"/>
    <n v="0.4"/>
    <n v="0.4"/>
    <n v="0"/>
    <n v="0"/>
    <n v="0.4"/>
    <n v="3"/>
    <n v="0.4"/>
    <n v="0"/>
    <n v="0"/>
    <n v="0"/>
  </r>
  <r>
    <n v="316"/>
    <x v="1"/>
    <d v="2024-08-12T00:00:00"/>
    <x v="86"/>
    <n v="0.75"/>
    <s v="VRAI"/>
    <s v="FAUX"/>
    <s v="FAUX"/>
    <n v="0"/>
    <n v="0.75"/>
    <n v="0.75"/>
    <n v="0"/>
    <n v="0"/>
    <n v="0.75"/>
    <n v="3"/>
    <n v="0.75"/>
    <n v="0"/>
    <n v="0"/>
    <n v="0"/>
  </r>
  <r>
    <n v="317"/>
    <x v="1"/>
    <d v="2024-08-12T00:00:00"/>
    <x v="58"/>
    <n v="0.5"/>
    <s v="VRAI"/>
    <s v="FAUX"/>
    <s v="FAUX"/>
    <n v="0"/>
    <n v="0.5"/>
    <n v="0.5"/>
    <n v="0"/>
    <n v="0"/>
    <n v="0.5"/>
    <n v="3"/>
    <n v="0.5"/>
    <n v="0"/>
    <n v="0"/>
    <n v="0"/>
  </r>
  <r>
    <n v="318"/>
    <x v="1"/>
    <d v="2024-08-12T00:00:00"/>
    <x v="87"/>
    <n v="0.4"/>
    <s v="VRAI"/>
    <s v="FAUX"/>
    <s v="FAUX"/>
    <n v="0"/>
    <n v="0.4"/>
    <n v="0.4"/>
    <n v="0"/>
    <n v="0"/>
    <n v="0.4"/>
    <n v="3"/>
    <n v="0.4"/>
    <n v="0"/>
    <n v="0"/>
    <n v="0"/>
  </r>
  <r>
    <n v="319"/>
    <x v="1"/>
    <d v="2024-08-12T00:00:00"/>
    <x v="24"/>
    <n v="0.4"/>
    <s v="VRAI"/>
    <s v="FAUX"/>
    <s v="FAUX"/>
    <n v="0"/>
    <n v="0.4"/>
    <n v="0.4"/>
    <n v="0"/>
    <n v="0"/>
    <n v="0.4"/>
    <n v="3"/>
    <n v="0.4"/>
    <n v="0"/>
    <n v="0"/>
    <n v="0"/>
  </r>
  <r>
    <n v="320"/>
    <x v="1"/>
    <d v="2024-08-11T00:00:00"/>
    <x v="80"/>
    <n v="3"/>
    <s v="VRAI"/>
    <s v="FAUX"/>
    <s v="FAUX"/>
    <n v="0"/>
    <n v="3"/>
    <n v="3"/>
    <n v="0"/>
    <n v="0"/>
    <n v="3"/>
    <n v="4"/>
    <n v="3"/>
    <n v="0"/>
    <n v="0"/>
    <n v="0"/>
  </r>
  <r>
    <n v="321"/>
    <x v="1"/>
    <d v="2024-08-10T00:00:00"/>
    <x v="15"/>
    <n v="4"/>
    <s v="VRAI"/>
    <s v="FAUX"/>
    <s v="FAUX"/>
    <n v="0"/>
    <n v="4"/>
    <n v="4"/>
    <n v="0"/>
    <n v="0"/>
    <n v="4"/>
    <n v="5"/>
    <n v="4"/>
    <n v="0"/>
    <n v="0"/>
    <n v="0"/>
  </r>
  <r>
    <n v="322"/>
    <x v="1"/>
    <d v="2024-08-13T00:00:00"/>
    <x v="87"/>
    <n v="1.5"/>
    <s v="VRAI"/>
    <s v="FAUX"/>
    <s v="FAUX"/>
    <n v="0"/>
    <n v="1.5"/>
    <n v="1.5"/>
    <n v="0"/>
    <n v="0"/>
    <n v="1.5"/>
    <n v="2"/>
    <n v="1.5"/>
    <n v="0"/>
    <n v="0"/>
    <n v="0"/>
  </r>
  <r>
    <n v="323"/>
    <x v="1"/>
    <d v="2024-08-13T00:00:00"/>
    <x v="58"/>
    <n v="4.5"/>
    <s v="VRAI"/>
    <s v="FAUX"/>
    <s v="FAUX"/>
    <n v="0"/>
    <n v="4.5"/>
    <n v="4.5"/>
    <n v="0"/>
    <n v="0"/>
    <n v="4.5"/>
    <n v="2"/>
    <n v="4.5"/>
    <n v="0"/>
    <n v="0"/>
    <n v="0"/>
  </r>
  <r>
    <n v="324"/>
    <x v="1"/>
    <d v="2024-08-13T00:00:00"/>
    <x v="64"/>
    <n v="1.25"/>
    <s v="VRAI"/>
    <s v="FAUX"/>
    <s v="FAUX"/>
    <n v="0"/>
    <n v="1.25"/>
    <n v="1.25"/>
    <n v="0"/>
    <n v="0"/>
    <n v="1.25"/>
    <n v="2"/>
    <n v="1.25"/>
    <n v="0"/>
    <n v="0"/>
    <n v="0"/>
  </r>
  <r>
    <n v="325"/>
    <x v="1"/>
    <d v="2024-08-13T00:00:00"/>
    <x v="88"/>
    <n v="0.75"/>
    <s v="VRAI"/>
    <s v="FAUX"/>
    <s v="FAUX"/>
    <n v="0"/>
    <n v="0.75"/>
    <n v="0.75"/>
    <n v="0"/>
    <n v="0"/>
    <n v="0.75"/>
    <n v="2"/>
    <n v="0.75"/>
    <n v="0"/>
    <n v="0"/>
    <n v="0"/>
  </r>
  <r>
    <n v="326"/>
    <x v="1"/>
    <d v="2024-08-13T00:00:00"/>
    <x v="59"/>
    <n v="0.75"/>
    <s v="VRAI"/>
    <s v="FAUX"/>
    <s v="FAUX"/>
    <n v="0"/>
    <n v="0.75"/>
    <n v="0.75"/>
    <n v="0"/>
    <n v="0"/>
    <n v="0.75"/>
    <n v="2"/>
    <n v="0.75"/>
    <n v="0"/>
    <n v="0"/>
    <n v="0"/>
  </r>
  <r>
    <n v="327"/>
    <x v="1"/>
    <d v="2024-08-13T00:00:00"/>
    <x v="89"/>
    <n v="0.5"/>
    <s v="VRAI"/>
    <s v="FAUX"/>
    <s v="FAUX"/>
    <n v="0"/>
    <n v="0.5"/>
    <n v="0.5"/>
    <n v="0"/>
    <n v="0"/>
    <n v="0.5"/>
    <n v="2"/>
    <n v="0.5"/>
    <n v="0"/>
    <n v="0"/>
    <n v="0"/>
  </r>
  <r>
    <n v="328"/>
    <x v="1"/>
    <d v="2024-08-13T00:00:00"/>
    <x v="25"/>
    <n v="0.4"/>
    <s v="VRAI"/>
    <s v="FAUX"/>
    <s v="FAUX"/>
    <n v="0"/>
    <n v="0.4"/>
    <n v="0.4"/>
    <n v="0"/>
    <n v="0"/>
    <n v="0.4"/>
    <n v="2"/>
    <n v="0.4"/>
    <n v="0"/>
    <n v="0"/>
    <n v="0"/>
  </r>
  <r>
    <n v="329"/>
    <x v="1"/>
    <d v="2024-08-13T00:00:00"/>
    <x v="80"/>
    <n v="0.75"/>
    <s v="VRAI"/>
    <s v="FAUX"/>
    <s v="FAUX"/>
    <n v="0"/>
    <n v="0.75"/>
    <n v="0.75"/>
    <n v="0"/>
    <n v="0"/>
    <n v="0.75"/>
    <n v="2"/>
    <n v="0.75"/>
    <n v="0"/>
    <n v="0"/>
    <n v="0"/>
  </r>
  <r>
    <n v="330"/>
    <x v="1"/>
    <d v="2024-08-13T00:00:00"/>
    <x v="63"/>
    <n v="6"/>
    <s v="VRAI"/>
    <s v="FAUX"/>
    <s v="FAUX"/>
    <n v="0"/>
    <n v="6"/>
    <n v="6"/>
    <n v="0"/>
    <n v="0"/>
    <n v="6"/>
    <n v="2"/>
    <n v="6"/>
    <n v="0"/>
    <n v="0"/>
    <n v="0"/>
  </r>
  <r>
    <n v="331"/>
    <x v="1"/>
    <d v="2024-08-13T00:00:00"/>
    <x v="83"/>
    <n v="0.75"/>
    <s v="VRAI"/>
    <s v="FAUX"/>
    <s v="FAUX"/>
    <n v="0"/>
    <n v="0.75"/>
    <n v="0.75"/>
    <n v="0"/>
    <n v="0"/>
    <n v="0.75"/>
    <n v="2"/>
    <n v="0.75"/>
    <n v="0"/>
    <n v="0"/>
    <n v="0"/>
  </r>
  <r>
    <n v="332"/>
    <x v="1"/>
    <d v="2024-08-13T00:00:00"/>
    <x v="82"/>
    <n v="0.5"/>
    <s v="VRAI"/>
    <s v="FAUX"/>
    <s v="FAUX"/>
    <n v="0"/>
    <n v="0.5"/>
    <n v="0.5"/>
    <n v="0"/>
    <n v="0"/>
    <n v="0.5"/>
    <n v="2"/>
    <n v="0.5"/>
    <n v="0"/>
    <n v="0"/>
    <n v="0"/>
  </r>
  <r>
    <n v="333"/>
    <x v="1"/>
    <d v="2024-08-13T00:00:00"/>
    <x v="59"/>
    <n v="4"/>
    <s v="VRAI"/>
    <s v="FAUX"/>
    <s v="FAUX"/>
    <n v="0"/>
    <n v="4"/>
    <n v="4"/>
    <n v="0"/>
    <n v="0"/>
    <n v="4"/>
    <n v="2"/>
    <n v="4"/>
    <n v="0"/>
    <n v="0"/>
    <n v="0"/>
  </r>
  <r>
    <n v="334"/>
    <x v="1"/>
    <d v="2024-08-13T00:00:00"/>
    <x v="90"/>
    <n v="0.4"/>
    <s v="VRAI"/>
    <s v="FAUX"/>
    <s v="FAUX"/>
    <n v="0"/>
    <n v="0.4"/>
    <n v="0.4"/>
    <n v="0"/>
    <n v="0"/>
    <n v="0.4"/>
    <n v="2"/>
    <n v="0.4"/>
    <n v="0"/>
    <n v="0"/>
    <n v="0"/>
  </r>
  <r>
    <n v="335"/>
    <x v="1"/>
    <d v="2024-08-13T00:00:00"/>
    <x v="62"/>
    <n v="0.4"/>
    <s v="VRAI"/>
    <s v="FAUX"/>
    <s v="FAUX"/>
    <n v="0"/>
    <n v="0.4"/>
    <n v="0.4"/>
    <n v="0"/>
    <n v="0"/>
    <n v="0.4"/>
    <n v="2"/>
    <n v="0.4"/>
    <n v="0"/>
    <n v="0"/>
    <n v="0"/>
  </r>
  <r>
    <n v="336"/>
    <x v="1"/>
    <d v="2024-08-13T00:00:00"/>
    <x v="44"/>
    <n v="0.4"/>
    <s v="VRAI"/>
    <s v="FAUX"/>
    <s v="FAUX"/>
    <n v="0"/>
    <n v="0.4"/>
    <n v="0.4"/>
    <n v="0"/>
    <n v="0"/>
    <n v="0.4"/>
    <n v="2"/>
    <n v="0.4"/>
    <n v="0"/>
    <n v="0"/>
    <n v="0"/>
  </r>
  <r>
    <n v="337"/>
    <x v="1"/>
    <d v="2024-08-13T00:00:00"/>
    <x v="84"/>
    <n v="0.5"/>
    <s v="VRAI"/>
    <s v="FAUX"/>
    <s v="FAUX"/>
    <n v="0"/>
    <n v="0.5"/>
    <n v="0.5"/>
    <n v="0"/>
    <n v="0"/>
    <n v="0.5"/>
    <n v="2"/>
    <n v="0.5"/>
    <n v="0"/>
    <n v="0"/>
    <n v="0"/>
  </r>
  <r>
    <n v="338"/>
    <x v="1"/>
    <d v="2024-08-13T00:00:00"/>
    <x v="43"/>
    <n v="0.4"/>
    <s v="VRAI"/>
    <s v="FAUX"/>
    <s v="FAUX"/>
    <n v="0"/>
    <n v="0.4"/>
    <n v="0.4"/>
    <n v="0"/>
    <n v="0"/>
    <n v="0.4"/>
    <n v="2"/>
    <n v="0.4"/>
    <n v="0"/>
    <n v="0"/>
    <n v="0"/>
  </r>
  <r>
    <n v="339"/>
    <x v="1"/>
    <d v="2024-08-13T00:00:00"/>
    <x v="91"/>
    <n v="0.5"/>
    <s v="VRAI"/>
    <s v="FAUX"/>
    <s v="FAUX"/>
    <n v="0"/>
    <n v="0.5"/>
    <n v="0.5"/>
    <n v="0"/>
    <n v="0"/>
    <n v="0.5"/>
    <n v="2"/>
    <n v="0.5"/>
    <n v="0"/>
    <n v="0"/>
    <n v="0"/>
  </r>
  <r>
    <n v="340"/>
    <x v="1"/>
    <d v="2024-08-13T00:00:00"/>
    <x v="86"/>
    <n v="0.75"/>
    <s v="VRAI"/>
    <s v="FAUX"/>
    <s v="FAUX"/>
    <n v="0"/>
    <n v="0.75"/>
    <n v="0.75"/>
    <n v="0"/>
    <n v="0"/>
    <n v="0.75"/>
    <n v="2"/>
    <n v="0.75"/>
    <n v="0"/>
    <n v="0"/>
    <n v="0"/>
  </r>
  <r>
    <n v="341"/>
    <x v="1"/>
    <d v="2024-08-13T00:00:00"/>
    <x v="68"/>
    <n v="0.5"/>
    <s v="VRAI"/>
    <s v="FAUX"/>
    <s v="FAUX"/>
    <n v="0"/>
    <n v="0.5"/>
    <n v="0.5"/>
    <n v="0"/>
    <n v="0"/>
    <n v="0.5"/>
    <n v="2"/>
    <n v="0.5"/>
    <n v="0"/>
    <n v="0"/>
    <n v="0"/>
  </r>
  <r>
    <n v="342"/>
    <x v="1"/>
    <d v="2024-08-13T00:00:00"/>
    <x v="92"/>
    <n v="2.5"/>
    <s v="VRAI"/>
    <s v="FAUX"/>
    <s v="FAUX"/>
    <n v="0"/>
    <n v="2.5"/>
    <n v="2.5"/>
    <n v="0"/>
    <n v="0"/>
    <n v="2.5"/>
    <n v="2"/>
    <n v="2.5"/>
    <n v="0"/>
    <n v="0"/>
    <n v="0"/>
  </r>
  <r>
    <n v="343"/>
    <x v="0"/>
    <d v="2024-08-05T00:00:00"/>
    <x v="0"/>
    <n v="1.25"/>
    <s v="VRAI"/>
    <s v="FAUX"/>
    <s v="FAUX"/>
    <n v="0"/>
    <n v="1.25"/>
    <n v="1.25"/>
    <n v="0"/>
    <n v="0"/>
    <n v="1.25"/>
    <n v="10"/>
    <n v="1.25"/>
    <n v="0"/>
    <n v="0"/>
    <n v="0"/>
  </r>
  <r>
    <n v="344"/>
    <x v="0"/>
    <d v="2024-08-05T00:00:00"/>
    <x v="9"/>
    <n v="0.5"/>
    <s v="VRAI"/>
    <s v="FAUX"/>
    <s v="FAUX"/>
    <n v="0"/>
    <n v="0.5"/>
    <n v="0.5"/>
    <n v="0"/>
    <n v="0"/>
    <n v="0.5"/>
    <n v="10"/>
    <n v="0.5"/>
    <n v="0"/>
    <n v="0"/>
    <n v="0"/>
  </r>
  <r>
    <n v="345"/>
    <x v="0"/>
    <d v="2024-08-06T00:00:00"/>
    <x v="0"/>
    <n v="0.25"/>
    <s v="VRAI"/>
    <s v="FAUX"/>
    <s v="FAUX"/>
    <n v="0"/>
    <n v="0.25"/>
    <n v="0.25"/>
    <n v="0"/>
    <n v="0"/>
    <n v="0.25"/>
    <n v="9"/>
    <n v="0.25"/>
    <n v="0"/>
    <n v="0"/>
    <n v="0"/>
  </r>
  <r>
    <n v="346"/>
    <x v="0"/>
    <d v="2024-08-06T00:00:00"/>
    <x v="3"/>
    <n v="0.25"/>
    <s v="VRAI"/>
    <s v="FAUX"/>
    <s v="FAUX"/>
    <n v="0"/>
    <n v="0.25"/>
    <n v="0.25"/>
    <n v="0"/>
    <n v="0"/>
    <n v="0.25"/>
    <n v="9"/>
    <n v="0.25"/>
    <n v="0"/>
    <n v="0"/>
    <n v="0"/>
  </r>
  <r>
    <n v="347"/>
    <x v="0"/>
    <d v="2024-08-06T00:00:00"/>
    <x v="4"/>
    <n v="5"/>
    <s v="VRAI"/>
    <s v="FAUX"/>
    <s v="FAUX"/>
    <n v="0"/>
    <n v="5"/>
    <n v="5"/>
    <n v="0"/>
    <n v="0"/>
    <n v="5"/>
    <n v="9"/>
    <n v="5"/>
    <n v="0"/>
    <n v="0"/>
    <n v="0"/>
  </r>
  <r>
    <n v="348"/>
    <x v="0"/>
    <d v="2024-08-07T00:00:00"/>
    <x v="93"/>
    <n v="1"/>
    <s v="VRAI"/>
    <s v="FAUX"/>
    <s v="FAUX"/>
    <n v="0"/>
    <n v="1"/>
    <n v="1"/>
    <n v="0"/>
    <n v="0"/>
    <n v="1"/>
    <n v="8"/>
    <n v="1"/>
    <n v="0"/>
    <n v="0"/>
    <n v="0"/>
  </r>
  <r>
    <n v="349"/>
    <x v="0"/>
    <d v="2024-08-07T00:00:00"/>
    <x v="94"/>
    <n v="0.5"/>
    <s v="VRAI"/>
    <s v="FAUX"/>
    <s v="FAUX"/>
    <n v="0"/>
    <n v="0.5"/>
    <n v="0.5"/>
    <n v="0"/>
    <n v="0"/>
    <n v="0.5"/>
    <n v="8"/>
    <n v="0.5"/>
    <n v="0"/>
    <n v="0"/>
    <n v="0"/>
  </r>
  <r>
    <n v="350"/>
    <x v="0"/>
    <d v="2024-08-07T00:00:00"/>
    <x v="4"/>
    <n v="3.5"/>
    <s v="VRAI"/>
    <s v="FAUX"/>
    <s v="FAUX"/>
    <n v="0"/>
    <n v="3.5"/>
    <n v="3.5"/>
    <n v="0"/>
    <n v="0"/>
    <n v="3.5"/>
    <n v="8"/>
    <n v="3.5"/>
    <n v="0"/>
    <n v="0"/>
    <n v="0"/>
  </r>
  <r>
    <n v="351"/>
    <x v="0"/>
    <d v="2024-08-07T00:00:00"/>
    <x v="4"/>
    <n v="3"/>
    <s v="VRAI"/>
    <s v="FAUX"/>
    <s v="FAUX"/>
    <n v="0"/>
    <n v="3"/>
    <n v="3"/>
    <n v="0"/>
    <n v="0"/>
    <n v="3"/>
    <n v="8"/>
    <n v="3"/>
    <n v="0"/>
    <n v="0"/>
    <n v="0"/>
  </r>
  <r>
    <n v="352"/>
    <x v="0"/>
    <d v="2024-08-08T00:00:00"/>
    <x v="6"/>
    <n v="0.5"/>
    <s v="VRAI"/>
    <s v="FAUX"/>
    <s v="FAUX"/>
    <n v="0"/>
    <n v="0.5"/>
    <n v="0.5"/>
    <n v="0"/>
    <n v="0"/>
    <n v="0.5"/>
    <n v="7"/>
    <n v="0.5"/>
    <n v="0"/>
    <n v="0"/>
    <n v="0"/>
  </r>
  <r>
    <n v="353"/>
    <x v="0"/>
    <d v="2024-08-08T00:00:00"/>
    <x v="4"/>
    <n v="1"/>
    <s v="VRAI"/>
    <s v="FAUX"/>
    <s v="FAUX"/>
    <n v="0"/>
    <n v="1"/>
    <n v="1"/>
    <n v="0"/>
    <n v="0"/>
    <n v="1"/>
    <n v="7"/>
    <n v="1"/>
    <n v="0"/>
    <n v="0"/>
    <n v="0"/>
  </r>
  <r>
    <n v="354"/>
    <x v="1"/>
    <d v="2024-08-04T00:00:00"/>
    <x v="60"/>
    <n v="1"/>
    <s v="VRAI"/>
    <s v="FAUX"/>
    <s v="FAUX"/>
    <n v="0"/>
    <n v="1"/>
    <n v="1"/>
    <n v="0"/>
    <n v="0"/>
    <n v="1"/>
    <n v="11"/>
    <n v="1"/>
    <n v="0"/>
    <n v="0"/>
    <n v="0"/>
  </r>
  <r>
    <n v="355"/>
    <x v="1"/>
    <d v="2024-08-04T00:00:00"/>
    <x v="6"/>
    <n v="1"/>
    <s v="VRAI"/>
    <s v="FAUX"/>
    <s v="FAUX"/>
    <n v="0"/>
    <n v="1"/>
    <n v="1"/>
    <n v="0"/>
    <n v="0"/>
    <n v="1"/>
    <n v="11"/>
    <n v="1"/>
    <n v="0"/>
    <n v="0"/>
    <n v="0"/>
  </r>
  <r>
    <n v="356"/>
    <x v="1"/>
    <d v="2024-08-04T00:00:00"/>
    <x v="83"/>
    <n v="1"/>
    <s v="VRAI"/>
    <s v="FAUX"/>
    <s v="FAUX"/>
    <n v="0"/>
    <n v="1"/>
    <n v="1"/>
    <n v="0"/>
    <n v="0"/>
    <n v="1"/>
    <n v="11"/>
    <n v="1"/>
    <n v="0"/>
    <n v="0"/>
    <n v="0"/>
  </r>
  <r>
    <n v="357"/>
    <x v="1"/>
    <d v="2024-08-04T00:00:00"/>
    <x v="80"/>
    <n v="0.4"/>
    <s v="VRAI"/>
    <s v="FAUX"/>
    <s v="FAUX"/>
    <n v="0"/>
    <n v="0.4"/>
    <n v="0.4"/>
    <n v="0"/>
    <n v="0"/>
    <n v="0.4"/>
    <n v="11"/>
    <n v="0.4"/>
    <n v="0"/>
    <n v="0"/>
    <n v="0"/>
  </r>
  <r>
    <n v="358"/>
    <x v="1"/>
    <d v="2024-08-04T00:00:00"/>
    <x v="16"/>
    <n v="0.25"/>
    <s v="VRAI"/>
    <s v="FAUX"/>
    <s v="FAUX"/>
    <n v="0"/>
    <n v="0.25"/>
    <n v="0.25"/>
    <n v="0"/>
    <n v="0"/>
    <n v="0.25"/>
    <n v="11"/>
    <n v="0.25"/>
    <n v="0"/>
    <n v="0"/>
    <n v="0"/>
  </r>
  <r>
    <n v="359"/>
    <x v="1"/>
    <d v="2024-08-04T00:00:00"/>
    <x v="28"/>
    <n v="4"/>
    <s v="VRAI"/>
    <s v="FAUX"/>
    <s v="FAUX"/>
    <n v="0"/>
    <n v="4"/>
    <n v="4"/>
    <n v="0"/>
    <n v="0"/>
    <n v="4"/>
    <n v="11"/>
    <n v="4"/>
    <n v="0"/>
    <n v="0"/>
    <n v="0"/>
  </r>
  <r>
    <n v="360"/>
    <x v="1"/>
    <d v="2024-08-04T00:00:00"/>
    <x v="69"/>
    <n v="0.75"/>
    <s v="VRAI"/>
    <s v="FAUX"/>
    <s v="FAUX"/>
    <n v="0"/>
    <n v="0.75"/>
    <n v="0.75"/>
    <n v="0"/>
    <n v="0"/>
    <n v="0.75"/>
    <n v="11"/>
    <n v="0.75"/>
    <n v="0"/>
    <n v="0"/>
    <n v="0"/>
  </r>
  <r>
    <n v="361"/>
    <x v="1"/>
    <d v="2024-08-05T00:00:00"/>
    <x v="28"/>
    <n v="3.5"/>
    <s v="VRAI"/>
    <s v="FAUX"/>
    <s v="FAUX"/>
    <n v="0"/>
    <n v="3.5"/>
    <n v="3.5"/>
    <n v="0"/>
    <n v="0"/>
    <n v="3.5"/>
    <n v="10"/>
    <n v="3.5"/>
    <n v="0"/>
    <n v="0"/>
    <n v="0"/>
  </r>
  <r>
    <n v="362"/>
    <x v="1"/>
    <d v="2024-08-05T00:00:00"/>
    <x v="59"/>
    <n v="2"/>
    <s v="VRAI"/>
    <s v="FAUX"/>
    <s v="FAUX"/>
    <n v="0"/>
    <n v="2"/>
    <n v="2"/>
    <n v="0"/>
    <n v="0"/>
    <n v="2"/>
    <n v="10"/>
    <n v="2"/>
    <n v="0"/>
    <n v="0"/>
    <n v="0"/>
  </r>
  <r>
    <n v="363"/>
    <x v="1"/>
    <d v="2024-08-05T00:00:00"/>
    <x v="6"/>
    <n v="0.75"/>
    <s v="VRAI"/>
    <s v="FAUX"/>
    <s v="FAUX"/>
    <n v="0"/>
    <n v="0.75"/>
    <n v="0.75"/>
    <n v="0"/>
    <n v="0"/>
    <n v="0.75"/>
    <n v="10"/>
    <n v="0.75"/>
    <n v="0"/>
    <n v="0"/>
    <n v="0"/>
  </r>
  <r>
    <n v="364"/>
    <x v="1"/>
    <d v="2024-08-05T00:00:00"/>
    <x v="88"/>
    <n v="1"/>
    <s v="VRAI"/>
    <s v="FAUX"/>
    <s v="FAUX"/>
    <n v="0"/>
    <n v="1"/>
    <n v="1"/>
    <n v="0"/>
    <n v="0"/>
    <n v="1"/>
    <n v="10"/>
    <n v="1"/>
    <n v="0"/>
    <n v="0"/>
    <n v="0"/>
  </r>
  <r>
    <n v="365"/>
    <x v="1"/>
    <d v="2024-08-05T00:00:00"/>
    <x v="63"/>
    <n v="1"/>
    <s v="VRAI"/>
    <s v="FAUX"/>
    <s v="FAUX"/>
    <n v="0"/>
    <n v="1"/>
    <n v="1"/>
    <n v="0"/>
    <n v="0"/>
    <n v="1"/>
    <n v="10"/>
    <n v="1"/>
    <n v="0"/>
    <n v="0"/>
    <n v="0"/>
  </r>
  <r>
    <n v="366"/>
    <x v="1"/>
    <d v="2024-08-05T00:00:00"/>
    <x v="71"/>
    <n v="0.75"/>
    <s v="VRAI"/>
    <s v="FAUX"/>
    <s v="FAUX"/>
    <n v="0"/>
    <n v="0.75"/>
    <n v="0.75"/>
    <n v="0"/>
    <n v="0"/>
    <n v="0.75"/>
    <n v="10"/>
    <n v="0.75"/>
    <n v="0"/>
    <n v="0"/>
    <n v="0"/>
  </r>
  <r>
    <n v="367"/>
    <x v="1"/>
    <d v="2024-08-05T00:00:00"/>
    <x v="95"/>
    <n v="0.5"/>
    <s v="VRAI"/>
    <s v="FAUX"/>
    <s v="FAUX"/>
    <n v="0"/>
    <n v="0.5"/>
    <n v="0.5"/>
    <n v="0"/>
    <n v="0"/>
    <n v="0.5"/>
    <n v="10"/>
    <n v="0.5"/>
    <n v="0"/>
    <n v="0"/>
    <n v="0"/>
  </r>
  <r>
    <n v="368"/>
    <x v="1"/>
    <d v="2024-08-05T00:00:00"/>
    <x v="66"/>
    <n v="0.4"/>
    <s v="VRAI"/>
    <s v="FAUX"/>
    <s v="FAUX"/>
    <n v="0"/>
    <n v="0.4"/>
    <n v="0.4"/>
    <n v="0"/>
    <n v="0"/>
    <n v="0.4"/>
    <n v="10"/>
    <n v="0.4"/>
    <n v="0"/>
    <n v="0"/>
    <n v="0"/>
  </r>
  <r>
    <n v="369"/>
    <x v="1"/>
    <d v="2024-08-05T00:00:00"/>
    <x v="70"/>
    <n v="1.25"/>
    <s v="VRAI"/>
    <s v="FAUX"/>
    <s v="FAUX"/>
    <n v="0"/>
    <n v="1.25"/>
    <n v="1.25"/>
    <n v="0"/>
    <n v="0"/>
    <n v="1.25"/>
    <n v="10"/>
    <n v="1.25"/>
    <n v="0"/>
    <n v="0"/>
    <n v="0"/>
  </r>
  <r>
    <n v="370"/>
    <x v="1"/>
    <d v="2024-08-05T00:00:00"/>
    <x v="80"/>
    <n v="2.75"/>
    <s v="VRAI"/>
    <s v="FAUX"/>
    <s v="FAUX"/>
    <n v="0"/>
    <n v="2.75"/>
    <n v="2.75"/>
    <n v="0"/>
    <n v="0"/>
    <n v="2.75"/>
    <n v="10"/>
    <n v="2.75"/>
    <n v="0"/>
    <n v="0"/>
    <n v="0"/>
  </r>
  <r>
    <n v="371"/>
    <x v="1"/>
    <d v="2024-08-05T00:00:00"/>
    <x v="64"/>
    <n v="0.5"/>
    <s v="VRAI"/>
    <s v="FAUX"/>
    <s v="FAUX"/>
    <n v="0"/>
    <n v="0.5"/>
    <n v="0.5"/>
    <n v="0"/>
    <n v="0"/>
    <n v="0.5"/>
    <n v="10"/>
    <n v="0.5"/>
    <n v="0"/>
    <n v="0"/>
    <n v="0"/>
  </r>
  <r>
    <n v="372"/>
    <x v="1"/>
    <d v="2024-08-05T00:00:00"/>
    <x v="67"/>
    <n v="1"/>
    <s v="VRAI"/>
    <s v="FAUX"/>
    <s v="FAUX"/>
    <n v="0"/>
    <n v="1"/>
    <n v="1"/>
    <n v="0"/>
    <n v="0"/>
    <n v="1"/>
    <n v="10"/>
    <n v="1"/>
    <n v="0"/>
    <n v="0"/>
    <n v="0"/>
  </r>
  <r>
    <n v="373"/>
    <x v="1"/>
    <d v="2024-08-05T00:00:00"/>
    <x v="86"/>
    <n v="1.5"/>
    <s v="VRAI"/>
    <s v="FAUX"/>
    <s v="FAUX"/>
    <n v="0"/>
    <n v="1.5"/>
    <n v="1.5"/>
    <n v="0"/>
    <n v="0"/>
    <n v="1.5"/>
    <n v="10"/>
    <n v="1.5"/>
    <n v="0"/>
    <n v="0"/>
    <n v="0"/>
  </r>
  <r>
    <n v="374"/>
    <x v="1"/>
    <d v="2024-08-05T00:00:00"/>
    <x v="96"/>
    <n v="0.4"/>
    <s v="VRAI"/>
    <s v="FAUX"/>
    <s v="FAUX"/>
    <n v="0"/>
    <n v="0.4"/>
    <n v="0.4"/>
    <n v="0"/>
    <n v="0"/>
    <n v="0.4"/>
    <n v="10"/>
    <n v="0.4"/>
    <n v="0"/>
    <n v="0"/>
    <n v="0"/>
  </r>
  <r>
    <n v="375"/>
    <x v="1"/>
    <d v="2024-08-06T00:00:00"/>
    <x v="97"/>
    <n v="2.5"/>
    <s v="VRAI"/>
    <s v="FAUX"/>
    <s v="FAUX"/>
    <n v="0"/>
    <n v="2.5"/>
    <n v="2.5"/>
    <n v="0"/>
    <n v="0"/>
    <n v="2.5"/>
    <n v="9"/>
    <n v="2.5"/>
    <n v="0"/>
    <n v="0"/>
    <n v="0"/>
  </r>
  <r>
    <n v="376"/>
    <x v="1"/>
    <d v="2024-08-06T00:00:00"/>
    <x v="80"/>
    <n v="2.75"/>
    <s v="VRAI"/>
    <s v="FAUX"/>
    <s v="FAUX"/>
    <n v="0"/>
    <n v="2.75"/>
    <n v="2.75"/>
    <n v="0"/>
    <n v="0"/>
    <n v="2.75"/>
    <n v="9"/>
    <n v="2.75"/>
    <n v="0"/>
    <n v="0"/>
    <n v="0"/>
  </r>
  <r>
    <n v="377"/>
    <x v="1"/>
    <d v="2024-08-06T00:00:00"/>
    <x v="58"/>
    <n v="1.5"/>
    <s v="VRAI"/>
    <s v="FAUX"/>
    <s v="FAUX"/>
    <n v="0"/>
    <n v="1.5"/>
    <n v="1.5"/>
    <n v="0"/>
    <n v="0"/>
    <n v="1.5"/>
    <n v="9"/>
    <n v="1.5"/>
    <n v="0"/>
    <n v="0"/>
    <n v="0"/>
  </r>
  <r>
    <n v="378"/>
    <x v="1"/>
    <d v="2024-08-06T00:00:00"/>
    <x v="98"/>
    <n v="4"/>
    <s v="VRAI"/>
    <s v="FAUX"/>
    <s v="FAUX"/>
    <n v="0"/>
    <n v="4"/>
    <n v="4"/>
    <n v="0"/>
    <n v="0"/>
    <n v="4"/>
    <n v="9"/>
    <n v="4"/>
    <n v="0"/>
    <n v="0"/>
    <n v="0"/>
  </r>
  <r>
    <n v="379"/>
    <x v="1"/>
    <d v="2024-08-06T00:00:00"/>
    <x v="99"/>
    <n v="0.4"/>
    <s v="VRAI"/>
    <s v="FAUX"/>
    <s v="FAUX"/>
    <n v="0"/>
    <n v="0.4"/>
    <n v="0.4"/>
    <n v="0"/>
    <n v="0"/>
    <n v="0.4"/>
    <n v="9"/>
    <n v="0.4"/>
    <n v="0"/>
    <n v="0"/>
    <n v="0"/>
  </r>
  <r>
    <n v="380"/>
    <x v="1"/>
    <d v="2024-08-06T00:00:00"/>
    <x v="92"/>
    <n v="1"/>
    <s v="VRAI"/>
    <s v="FAUX"/>
    <s v="FAUX"/>
    <n v="0"/>
    <n v="1"/>
    <n v="1"/>
    <n v="0"/>
    <n v="0"/>
    <n v="1"/>
    <n v="9"/>
    <n v="1"/>
    <n v="0"/>
    <n v="0"/>
    <n v="0"/>
  </r>
  <r>
    <n v="381"/>
    <x v="1"/>
    <d v="2024-08-06T00:00:00"/>
    <x v="59"/>
    <n v="0.75"/>
    <s v="VRAI"/>
    <s v="FAUX"/>
    <s v="FAUX"/>
    <n v="0"/>
    <n v="0.75"/>
    <n v="0.75"/>
    <n v="0"/>
    <n v="0"/>
    <n v="0.75"/>
    <n v="9"/>
    <n v="0.75"/>
    <n v="0"/>
    <n v="0"/>
    <n v="0"/>
  </r>
  <r>
    <n v="382"/>
    <x v="1"/>
    <d v="2024-08-06T00:00:00"/>
    <x v="71"/>
    <n v="0.4"/>
    <s v="VRAI"/>
    <s v="FAUX"/>
    <s v="FAUX"/>
    <n v="0"/>
    <n v="0.4"/>
    <n v="0.4"/>
    <n v="0"/>
    <n v="0"/>
    <n v="0.4"/>
    <n v="9"/>
    <n v="0.4"/>
    <n v="0"/>
    <n v="0"/>
    <n v="0"/>
  </r>
  <r>
    <n v="383"/>
    <x v="1"/>
    <d v="2024-08-06T00:00:00"/>
    <x v="83"/>
    <n v="1.25"/>
    <s v="VRAI"/>
    <s v="FAUX"/>
    <s v="FAUX"/>
    <n v="0"/>
    <n v="1.25"/>
    <n v="1.25"/>
    <n v="0"/>
    <n v="0"/>
    <n v="1.25"/>
    <n v="9"/>
    <n v="1.25"/>
    <n v="0"/>
    <n v="0"/>
    <n v="0"/>
  </r>
  <r>
    <n v="384"/>
    <x v="1"/>
    <d v="2024-08-06T00:00:00"/>
    <x v="62"/>
    <n v="0.5"/>
    <s v="VRAI"/>
    <s v="FAUX"/>
    <s v="FAUX"/>
    <n v="0"/>
    <n v="0.5"/>
    <n v="0.5"/>
    <n v="0"/>
    <n v="0"/>
    <n v="0.5"/>
    <n v="9"/>
    <n v="0.5"/>
    <n v="0"/>
    <n v="0"/>
    <n v="0"/>
  </r>
  <r>
    <n v="385"/>
    <x v="1"/>
    <d v="2024-08-06T00:00:00"/>
    <x v="81"/>
    <n v="1.25"/>
    <s v="VRAI"/>
    <s v="FAUX"/>
    <s v="FAUX"/>
    <n v="0"/>
    <n v="1.25"/>
    <n v="1.25"/>
    <n v="0"/>
    <n v="0"/>
    <n v="1.25"/>
    <n v="9"/>
    <n v="1.25"/>
    <n v="0"/>
    <n v="0"/>
    <n v="0"/>
  </r>
  <r>
    <n v="386"/>
    <x v="1"/>
    <d v="2024-08-06T00:00:00"/>
    <x v="28"/>
    <n v="0.75"/>
    <s v="VRAI"/>
    <s v="FAUX"/>
    <s v="FAUX"/>
    <n v="0"/>
    <n v="0.75"/>
    <n v="0.75"/>
    <n v="0"/>
    <n v="0"/>
    <n v="0.75"/>
    <n v="9"/>
    <n v="0.75"/>
    <n v="0"/>
    <n v="0"/>
    <n v="0"/>
  </r>
  <r>
    <n v="387"/>
    <x v="1"/>
    <d v="2024-08-06T00:00:00"/>
    <x v="86"/>
    <n v="2.25"/>
    <s v="VRAI"/>
    <s v="FAUX"/>
    <s v="FAUX"/>
    <n v="0"/>
    <n v="2.25"/>
    <n v="2.25"/>
    <n v="0"/>
    <n v="0"/>
    <n v="2.25"/>
    <n v="9"/>
    <n v="2.25"/>
    <n v="0"/>
    <n v="0"/>
    <n v="0"/>
  </r>
  <r>
    <n v="388"/>
    <x v="1"/>
    <d v="2024-08-06T00:00:00"/>
    <x v="44"/>
    <n v="3.5"/>
    <s v="VRAI"/>
    <s v="FAUX"/>
    <s v="FAUX"/>
    <n v="0"/>
    <n v="3.5"/>
    <n v="3.5"/>
    <n v="0"/>
    <n v="0"/>
    <n v="3.5"/>
    <n v="9"/>
    <n v="3.5"/>
    <n v="0"/>
    <n v="0"/>
    <n v="0"/>
  </r>
  <r>
    <n v="389"/>
    <x v="1"/>
    <d v="2024-08-06T00:00:00"/>
    <x v="42"/>
    <n v="0.75"/>
    <s v="VRAI"/>
    <s v="FAUX"/>
    <s v="FAUX"/>
    <n v="0"/>
    <n v="0.75"/>
    <n v="0.75"/>
    <n v="0"/>
    <n v="0"/>
    <n v="0.75"/>
    <n v="9"/>
    <n v="0.75"/>
    <n v="0"/>
    <n v="0"/>
    <n v="0"/>
  </r>
  <r>
    <n v="390"/>
    <x v="1"/>
    <d v="2024-08-06T00:00:00"/>
    <x v="36"/>
    <n v="0.4"/>
    <s v="VRAI"/>
    <s v="FAUX"/>
    <s v="FAUX"/>
    <n v="0"/>
    <n v="0.4"/>
    <n v="0.4"/>
    <n v="0"/>
    <n v="0"/>
    <n v="0.4"/>
    <n v="9"/>
    <n v="0.4"/>
    <n v="0"/>
    <n v="0"/>
    <n v="0"/>
  </r>
  <r>
    <n v="391"/>
    <x v="1"/>
    <d v="2024-08-06T00:00:00"/>
    <x v="64"/>
    <n v="0.4"/>
    <s v="VRAI"/>
    <s v="FAUX"/>
    <s v="FAUX"/>
    <n v="0"/>
    <n v="0.4"/>
    <n v="0.4"/>
    <n v="0"/>
    <n v="0"/>
    <n v="0.4"/>
    <n v="9"/>
    <n v="0.4"/>
    <n v="0"/>
    <n v="0"/>
    <n v="0"/>
  </r>
  <r>
    <n v="392"/>
    <x v="1"/>
    <d v="2024-08-06T00:00:00"/>
    <x v="100"/>
    <n v="0.4"/>
    <s v="VRAI"/>
    <s v="FAUX"/>
    <s v="FAUX"/>
    <n v="0"/>
    <n v="0.4"/>
    <n v="0.4"/>
    <n v="0"/>
    <n v="0"/>
    <n v="0.4"/>
    <n v="9"/>
    <n v="0.4"/>
    <n v="0"/>
    <n v="0"/>
    <n v="0"/>
  </r>
  <r>
    <n v="393"/>
    <x v="1"/>
    <d v="2024-08-06T00:00:00"/>
    <x v="61"/>
    <n v="0.25"/>
    <s v="VRAI"/>
    <s v="FAUX"/>
    <s v="FAUX"/>
    <n v="0"/>
    <n v="0.25"/>
    <n v="0.25"/>
    <n v="0"/>
    <n v="0"/>
    <n v="0.25"/>
    <n v="9"/>
    <n v="0.25"/>
    <n v="0"/>
    <n v="0"/>
    <n v="0"/>
  </r>
  <r>
    <n v="394"/>
    <x v="1"/>
    <d v="2024-08-07T00:00:00"/>
    <x v="44"/>
    <n v="1.25"/>
    <s v="VRAI"/>
    <s v="FAUX"/>
    <s v="FAUX"/>
    <n v="0"/>
    <n v="1.25"/>
    <n v="1.25"/>
    <n v="0"/>
    <n v="0"/>
    <n v="1.25"/>
    <n v="8"/>
    <n v="1.25"/>
    <n v="0"/>
    <n v="0"/>
    <n v="0"/>
  </r>
  <r>
    <n v="395"/>
    <x v="1"/>
    <d v="2024-08-07T00:00:00"/>
    <x v="95"/>
    <n v="0.5"/>
    <s v="VRAI"/>
    <s v="FAUX"/>
    <s v="FAUX"/>
    <n v="0"/>
    <n v="0.5"/>
    <n v="0.5"/>
    <n v="0"/>
    <n v="0"/>
    <n v="0.5"/>
    <n v="8"/>
    <n v="0.5"/>
    <n v="0"/>
    <n v="0"/>
    <n v="0"/>
  </r>
  <r>
    <n v="396"/>
    <x v="1"/>
    <d v="2024-08-07T00:00:00"/>
    <x v="58"/>
    <n v="2"/>
    <s v="VRAI"/>
    <s v="FAUX"/>
    <s v="FAUX"/>
    <n v="0"/>
    <n v="2"/>
    <n v="2"/>
    <n v="0"/>
    <n v="0"/>
    <n v="2"/>
    <n v="8"/>
    <n v="2"/>
    <n v="0"/>
    <n v="0"/>
    <n v="0"/>
  </r>
  <r>
    <n v="397"/>
    <x v="1"/>
    <d v="2024-08-07T00:00:00"/>
    <x v="64"/>
    <n v="0.5"/>
    <s v="VRAI"/>
    <s v="FAUX"/>
    <s v="FAUX"/>
    <n v="0"/>
    <n v="0.5"/>
    <n v="0.5"/>
    <n v="0"/>
    <n v="0"/>
    <n v="0.5"/>
    <n v="8"/>
    <n v="0.5"/>
    <n v="0"/>
    <n v="0"/>
    <n v="0"/>
  </r>
  <r>
    <n v="398"/>
    <x v="1"/>
    <d v="2024-08-07T00:00:00"/>
    <x v="59"/>
    <n v="0.4"/>
    <s v="VRAI"/>
    <s v="FAUX"/>
    <s v="FAUX"/>
    <n v="0"/>
    <n v="0.4"/>
    <n v="0.4"/>
    <n v="0"/>
    <n v="0"/>
    <n v="0.4"/>
    <n v="8"/>
    <n v="0.4"/>
    <n v="0"/>
    <n v="0"/>
    <n v="0"/>
  </r>
  <r>
    <n v="399"/>
    <x v="1"/>
    <d v="2024-08-07T00:00:00"/>
    <x v="92"/>
    <n v="2.25"/>
    <s v="VRAI"/>
    <s v="FAUX"/>
    <s v="FAUX"/>
    <n v="0"/>
    <n v="2.25"/>
    <n v="2.25"/>
    <n v="0"/>
    <n v="0"/>
    <n v="2.25"/>
    <n v="8"/>
    <n v="2.25"/>
    <n v="0"/>
    <n v="0"/>
    <n v="0"/>
  </r>
  <r>
    <n v="400"/>
    <x v="1"/>
    <d v="2024-08-07T00:00:00"/>
    <x v="66"/>
    <n v="1.75"/>
    <s v="VRAI"/>
    <s v="FAUX"/>
    <s v="FAUX"/>
    <n v="0"/>
    <n v="1.75"/>
    <n v="1.75"/>
    <n v="0"/>
    <n v="0"/>
    <n v="1.75"/>
    <n v="8"/>
    <n v="1.75"/>
    <n v="0"/>
    <n v="0"/>
    <n v="0"/>
  </r>
  <r>
    <n v="401"/>
    <x v="1"/>
    <d v="2024-08-07T00:00:00"/>
    <x v="82"/>
    <n v="1.25"/>
    <s v="VRAI"/>
    <s v="FAUX"/>
    <s v="FAUX"/>
    <n v="0"/>
    <n v="1.25"/>
    <n v="1.25"/>
    <n v="0"/>
    <n v="0"/>
    <n v="1.25"/>
    <n v="8"/>
    <n v="1.25"/>
    <n v="0"/>
    <n v="0"/>
    <n v="0"/>
  </r>
  <r>
    <n v="402"/>
    <x v="1"/>
    <d v="2024-08-07T00:00:00"/>
    <x v="61"/>
    <n v="1"/>
    <s v="VRAI"/>
    <s v="FAUX"/>
    <s v="FAUX"/>
    <n v="0"/>
    <n v="1"/>
    <n v="1"/>
    <n v="0"/>
    <n v="0"/>
    <n v="1"/>
    <n v="8"/>
    <n v="1"/>
    <n v="0"/>
    <n v="0"/>
    <n v="0"/>
  </r>
  <r>
    <n v="403"/>
    <x v="1"/>
    <d v="2024-08-07T00:00:00"/>
    <x v="62"/>
    <n v="0.4"/>
    <s v="VRAI"/>
    <s v="FAUX"/>
    <s v="FAUX"/>
    <n v="0"/>
    <n v="0.4"/>
    <n v="0.4"/>
    <n v="0"/>
    <n v="0"/>
    <n v="0.4"/>
    <n v="8"/>
    <n v="0.4"/>
    <n v="0"/>
    <n v="0"/>
    <n v="0"/>
  </r>
  <r>
    <n v="404"/>
    <x v="1"/>
    <d v="2024-08-07T00:00:00"/>
    <x v="75"/>
    <n v="0.75"/>
    <s v="VRAI"/>
    <s v="FAUX"/>
    <s v="FAUX"/>
    <n v="0"/>
    <n v="0.75"/>
    <n v="0.75"/>
    <n v="0"/>
    <n v="0"/>
    <n v="0.75"/>
    <n v="8"/>
    <n v="0.75"/>
    <n v="0"/>
    <n v="0"/>
    <n v="0"/>
  </r>
  <r>
    <n v="405"/>
    <x v="1"/>
    <d v="2024-08-07T00:00:00"/>
    <x v="92"/>
    <n v="0.4"/>
    <s v="VRAI"/>
    <s v="FAUX"/>
    <s v="FAUX"/>
    <n v="0"/>
    <n v="0.4"/>
    <n v="0.4"/>
    <n v="0"/>
    <n v="0"/>
    <n v="0.4"/>
    <n v="8"/>
    <n v="0.4"/>
    <n v="0"/>
    <n v="0"/>
    <n v="0"/>
  </r>
  <r>
    <n v="406"/>
    <x v="1"/>
    <d v="2024-08-07T00:00:00"/>
    <x v="95"/>
    <n v="1.5"/>
    <s v="VRAI"/>
    <s v="FAUX"/>
    <s v="FAUX"/>
    <n v="0"/>
    <n v="1.5"/>
    <n v="1.5"/>
    <n v="0"/>
    <n v="0"/>
    <n v="1.5"/>
    <n v="8"/>
    <n v="1.5"/>
    <n v="0"/>
    <n v="0"/>
    <n v="0"/>
  </r>
  <r>
    <n v="407"/>
    <x v="1"/>
    <d v="2024-08-07T00:00:00"/>
    <x v="80"/>
    <n v="0.4"/>
    <s v="VRAI"/>
    <s v="FAUX"/>
    <s v="FAUX"/>
    <n v="0"/>
    <n v="0.4"/>
    <n v="0.4"/>
    <n v="0"/>
    <n v="0"/>
    <n v="0.4"/>
    <n v="8"/>
    <n v="0.4"/>
    <n v="0"/>
    <n v="0"/>
    <n v="0"/>
  </r>
  <r>
    <n v="408"/>
    <x v="1"/>
    <d v="2024-08-07T00:00:00"/>
    <x v="101"/>
    <n v="0.75"/>
    <s v="VRAI"/>
    <s v="FAUX"/>
    <s v="FAUX"/>
    <n v="0"/>
    <n v="0.75"/>
    <n v="0.75"/>
    <n v="0"/>
    <n v="0"/>
    <n v="0.75"/>
    <n v="8"/>
    <n v="0.75"/>
    <n v="0"/>
    <n v="0"/>
    <n v="0"/>
  </r>
  <r>
    <n v="409"/>
    <x v="1"/>
    <d v="2024-08-07T00:00:00"/>
    <x v="63"/>
    <n v="1.25"/>
    <s v="VRAI"/>
    <s v="FAUX"/>
    <s v="FAUX"/>
    <n v="0"/>
    <n v="1.25"/>
    <n v="1.25"/>
    <n v="0"/>
    <n v="0"/>
    <n v="1.25"/>
    <n v="8"/>
    <n v="1.25"/>
    <n v="0"/>
    <n v="0"/>
    <n v="0"/>
  </r>
  <r>
    <n v="410"/>
    <x v="1"/>
    <d v="2024-08-07T00:00:00"/>
    <x v="98"/>
    <n v="6"/>
    <s v="VRAI"/>
    <s v="FAUX"/>
    <s v="FAUX"/>
    <n v="0"/>
    <n v="6"/>
    <n v="6"/>
    <n v="0"/>
    <n v="0"/>
    <n v="6"/>
    <n v="8"/>
    <n v="6"/>
    <n v="0"/>
    <n v="0"/>
    <n v="0"/>
  </r>
  <r>
    <n v="411"/>
    <x v="1"/>
    <d v="2024-08-08T00:00:00"/>
    <x v="55"/>
    <n v="0.4"/>
    <s v="VRAI"/>
    <s v="FAUX"/>
    <s v="FAUX"/>
    <n v="0"/>
    <n v="0.4"/>
    <n v="0.4"/>
    <n v="0"/>
    <n v="0"/>
    <n v="0.4"/>
    <n v="7"/>
    <n v="0.4"/>
    <n v="0"/>
    <n v="0"/>
    <n v="0"/>
  </r>
  <r>
    <n v="412"/>
    <x v="1"/>
    <d v="2024-08-08T00:00:00"/>
    <x v="92"/>
    <n v="0.4"/>
    <s v="VRAI"/>
    <s v="FAUX"/>
    <s v="FAUX"/>
    <n v="0"/>
    <n v="0.4"/>
    <n v="0.4"/>
    <n v="0"/>
    <n v="0"/>
    <n v="0.4"/>
    <n v="7"/>
    <n v="0.4"/>
    <n v="0"/>
    <n v="0"/>
    <n v="0"/>
  </r>
  <r>
    <n v="413"/>
    <x v="1"/>
    <d v="2024-08-08T00:00:00"/>
    <x v="95"/>
    <n v="1.25"/>
    <s v="VRAI"/>
    <s v="FAUX"/>
    <s v="FAUX"/>
    <n v="0"/>
    <n v="1.25"/>
    <n v="1.25"/>
    <n v="0"/>
    <n v="0"/>
    <n v="1.25"/>
    <n v="7"/>
    <n v="1.25"/>
    <n v="0"/>
    <n v="0"/>
    <n v="0"/>
  </r>
  <r>
    <n v="414"/>
    <x v="1"/>
    <d v="2024-08-08T00:00:00"/>
    <x v="62"/>
    <n v="2.25"/>
    <s v="VRAI"/>
    <s v="FAUX"/>
    <s v="FAUX"/>
    <n v="0"/>
    <n v="2.25"/>
    <n v="2.25"/>
    <n v="0"/>
    <n v="0"/>
    <n v="2.25"/>
    <n v="7"/>
    <n v="2.25"/>
    <n v="0"/>
    <n v="0"/>
    <n v="0"/>
  </r>
  <r>
    <n v="415"/>
    <x v="1"/>
    <d v="2024-08-08T00:00:00"/>
    <x v="28"/>
    <n v="8.5"/>
    <s v="VRAI"/>
    <s v="FAUX"/>
    <s v="FAUX"/>
    <n v="0"/>
    <n v="8.5"/>
    <n v="8.5"/>
    <n v="0"/>
    <n v="0"/>
    <n v="8.5"/>
    <n v="7"/>
    <n v="8.5"/>
    <n v="0"/>
    <n v="0"/>
    <n v="0"/>
  </r>
  <r>
    <n v="416"/>
    <x v="1"/>
    <d v="2024-08-08T00:00:00"/>
    <x v="98"/>
    <n v="2"/>
    <s v="VRAI"/>
    <s v="FAUX"/>
    <s v="FAUX"/>
    <n v="0"/>
    <n v="2"/>
    <n v="2"/>
    <n v="0"/>
    <n v="0"/>
    <n v="2"/>
    <n v="7"/>
    <n v="2"/>
    <n v="0"/>
    <n v="0"/>
    <n v="0"/>
  </r>
  <r>
    <n v="417"/>
    <x v="1"/>
    <d v="2024-08-08T00:00:00"/>
    <x v="33"/>
    <n v="1.25"/>
    <s v="VRAI"/>
    <s v="FAUX"/>
    <s v="FAUX"/>
    <n v="0"/>
    <n v="1.25"/>
    <n v="1.25"/>
    <n v="0"/>
    <n v="0"/>
    <n v="1.25"/>
    <n v="7"/>
    <n v="1.25"/>
    <n v="0"/>
    <n v="0"/>
    <n v="0"/>
  </r>
  <r>
    <n v="418"/>
    <x v="1"/>
    <d v="2024-08-08T00:00:00"/>
    <x v="44"/>
    <n v="0.75"/>
    <s v="VRAI"/>
    <s v="FAUX"/>
    <s v="FAUX"/>
    <n v="0"/>
    <n v="0.75"/>
    <n v="0.75"/>
    <n v="0"/>
    <n v="0"/>
    <n v="0.75"/>
    <n v="7"/>
    <n v="0.75"/>
    <n v="0"/>
    <n v="0"/>
    <n v="0"/>
  </r>
  <r>
    <n v="419"/>
    <x v="1"/>
    <d v="2024-08-08T00:00:00"/>
    <x v="68"/>
    <n v="0.4"/>
    <s v="VRAI"/>
    <s v="FAUX"/>
    <s v="FAUX"/>
    <n v="0"/>
    <n v="0.4"/>
    <n v="0.4"/>
    <n v="0"/>
    <n v="0"/>
    <n v="0.4"/>
    <n v="7"/>
    <n v="0.4"/>
    <n v="0"/>
    <n v="0"/>
    <n v="0"/>
  </r>
  <r>
    <n v="420"/>
    <x v="1"/>
    <d v="2024-08-08T00:00:00"/>
    <x v="80"/>
    <n v="1.25"/>
    <s v="VRAI"/>
    <s v="FAUX"/>
    <s v="FAUX"/>
    <n v="0"/>
    <n v="1.25"/>
    <n v="1.25"/>
    <n v="0"/>
    <n v="0"/>
    <n v="1.25"/>
    <n v="7"/>
    <n v="1.25"/>
    <n v="0"/>
    <n v="0"/>
    <n v="0"/>
  </r>
  <r>
    <n v="421"/>
    <x v="1"/>
    <d v="2024-08-08T00:00:00"/>
    <x v="92"/>
    <n v="0.5"/>
    <s v="VRAI"/>
    <s v="FAUX"/>
    <s v="FAUX"/>
    <n v="0"/>
    <n v="0.5"/>
    <n v="0.5"/>
    <n v="0"/>
    <n v="0"/>
    <n v="0.5"/>
    <n v="7"/>
    <n v="0.5"/>
    <n v="0"/>
    <n v="0"/>
    <n v="0"/>
  </r>
  <r>
    <n v="422"/>
    <x v="1"/>
    <d v="2024-08-09T00:00:00"/>
    <x v="68"/>
    <n v="2"/>
    <s v="VRAI"/>
    <s v="FAUX"/>
    <s v="FAUX"/>
    <n v="0"/>
    <n v="2"/>
    <n v="2"/>
    <n v="0"/>
    <n v="0"/>
    <n v="2"/>
    <n v="6"/>
    <n v="2"/>
    <n v="0"/>
    <n v="0"/>
    <n v="0"/>
  </r>
  <r>
    <n v="423"/>
    <x v="1"/>
    <d v="2024-08-09T00:00:00"/>
    <x v="12"/>
    <n v="0.5"/>
    <s v="VRAI"/>
    <s v="FAUX"/>
    <s v="FAUX"/>
    <n v="0"/>
    <n v="0.5"/>
    <n v="0.5"/>
    <n v="0"/>
    <n v="0"/>
    <n v="0.5"/>
    <n v="6"/>
    <n v="0.5"/>
    <n v="0"/>
    <n v="0"/>
    <n v="0"/>
  </r>
  <r>
    <n v="424"/>
    <x v="1"/>
    <d v="2024-08-09T00:00:00"/>
    <x v="63"/>
    <n v="2.25"/>
    <s v="VRAI"/>
    <s v="FAUX"/>
    <s v="FAUX"/>
    <n v="0"/>
    <n v="2.25"/>
    <n v="2.25"/>
    <n v="0"/>
    <n v="0"/>
    <n v="2.25"/>
    <n v="6"/>
    <n v="2.25"/>
    <n v="0"/>
    <n v="0"/>
    <n v="0"/>
  </r>
  <r>
    <n v="425"/>
    <x v="1"/>
    <d v="2024-08-09T00:00:00"/>
    <x v="58"/>
    <n v="0.5"/>
    <s v="VRAI"/>
    <s v="FAUX"/>
    <s v="FAUX"/>
    <n v="0"/>
    <n v="0.5"/>
    <n v="0.5"/>
    <n v="0"/>
    <n v="0"/>
    <n v="0.5"/>
    <n v="6"/>
    <n v="0.5"/>
    <n v="0"/>
    <n v="0"/>
    <n v="0"/>
  </r>
  <r>
    <n v="426"/>
    <x v="1"/>
    <d v="2024-08-09T00:00:00"/>
    <x v="84"/>
    <n v="0.75"/>
    <s v="VRAI"/>
    <s v="FAUX"/>
    <s v="FAUX"/>
    <n v="0"/>
    <n v="0.75"/>
    <n v="0.75"/>
    <n v="0"/>
    <n v="0"/>
    <n v="0.75"/>
    <n v="6"/>
    <n v="0.75"/>
    <n v="0"/>
    <n v="0"/>
    <n v="0"/>
  </r>
  <r>
    <n v="427"/>
    <x v="1"/>
    <d v="2024-08-09T00:00:00"/>
    <x v="102"/>
    <n v="0.75"/>
    <s v="VRAI"/>
    <s v="FAUX"/>
    <s v="FAUX"/>
    <n v="0"/>
    <n v="0.75"/>
    <n v="0.75"/>
    <n v="0"/>
    <n v="0"/>
    <n v="0.75"/>
    <n v="6"/>
    <n v="0.75"/>
    <n v="0"/>
    <n v="0"/>
    <n v="0"/>
  </r>
  <r>
    <n v="428"/>
    <x v="1"/>
    <d v="2024-08-09T00:00:00"/>
    <x v="65"/>
    <n v="1.5"/>
    <s v="VRAI"/>
    <s v="FAUX"/>
    <s v="FAUX"/>
    <n v="0"/>
    <n v="1.5"/>
    <n v="1.5"/>
    <n v="0"/>
    <n v="0"/>
    <n v="1.5"/>
    <n v="6"/>
    <n v="1.5"/>
    <n v="0"/>
    <n v="0"/>
    <n v="0"/>
  </r>
  <r>
    <n v="429"/>
    <x v="1"/>
    <d v="2024-08-09T00:00:00"/>
    <x v="82"/>
    <n v="0.75"/>
    <s v="VRAI"/>
    <s v="FAUX"/>
    <s v="FAUX"/>
    <n v="0"/>
    <n v="0.75"/>
    <n v="0.75"/>
    <n v="0"/>
    <n v="0"/>
    <n v="0.75"/>
    <n v="6"/>
    <n v="0.75"/>
    <n v="0"/>
    <n v="0"/>
    <n v="0"/>
  </r>
  <r>
    <n v="430"/>
    <x v="1"/>
    <d v="2024-08-09T00:00:00"/>
    <x v="37"/>
    <n v="0.75"/>
    <s v="VRAI"/>
    <s v="FAUX"/>
    <s v="FAUX"/>
    <n v="0"/>
    <n v="0.75"/>
    <n v="0.75"/>
    <n v="0"/>
    <n v="0"/>
    <n v="0.75"/>
    <n v="6"/>
    <n v="0.75"/>
    <n v="0"/>
    <n v="0"/>
    <n v="0"/>
  </r>
  <r>
    <n v="431"/>
    <x v="1"/>
    <d v="2024-08-09T00:00:00"/>
    <x v="95"/>
    <n v="3"/>
    <s v="VRAI"/>
    <s v="FAUX"/>
    <s v="FAUX"/>
    <n v="0"/>
    <n v="3"/>
    <n v="3"/>
    <n v="0"/>
    <n v="0"/>
    <n v="3"/>
    <n v="6"/>
    <n v="3"/>
    <n v="0"/>
    <n v="0"/>
    <n v="0"/>
  </r>
  <r>
    <n v="432"/>
    <x v="1"/>
    <d v="2024-08-09T00:00:00"/>
    <x v="83"/>
    <n v="1.25"/>
    <s v="VRAI"/>
    <s v="FAUX"/>
    <s v="FAUX"/>
    <n v="0"/>
    <n v="1.25"/>
    <n v="1.25"/>
    <n v="0"/>
    <n v="0"/>
    <n v="1.25"/>
    <n v="6"/>
    <n v="1.25"/>
    <n v="0"/>
    <n v="0"/>
    <n v="0"/>
  </r>
  <r>
    <n v="433"/>
    <x v="3"/>
    <d v="2024-08-05T00:00:00"/>
    <x v="62"/>
    <n v="1.7"/>
    <s v="VRAI"/>
    <s v="FAUX"/>
    <s v="FAUX"/>
    <n v="0"/>
    <n v="1.7"/>
    <n v="1.7"/>
    <n v="0"/>
    <n v="0"/>
    <n v="1.7"/>
    <n v="10"/>
    <n v="1.7"/>
    <n v="0"/>
    <n v="0"/>
    <n v="0"/>
  </r>
  <r>
    <n v="434"/>
    <x v="3"/>
    <d v="2024-08-05T00:00:00"/>
    <x v="103"/>
    <n v="0.3"/>
    <s v="VRAI"/>
    <s v="FAUX"/>
    <s v="FAUX"/>
    <n v="0"/>
    <n v="0.3"/>
    <n v="0.3"/>
    <n v="0"/>
    <n v="0"/>
    <n v="0.3"/>
    <n v="10"/>
    <n v="0.3"/>
    <n v="0"/>
    <n v="0"/>
    <n v="0"/>
  </r>
  <r>
    <n v="435"/>
    <x v="3"/>
    <d v="2024-08-05T00:00:00"/>
    <x v="104"/>
    <n v="1.3"/>
    <s v="VRAI"/>
    <s v="FAUX"/>
    <s v="FAUX"/>
    <n v="0"/>
    <n v="1.3"/>
    <n v="1.3"/>
    <n v="0"/>
    <n v="0"/>
    <n v="1.3"/>
    <n v="10"/>
    <n v="1.3"/>
    <n v="0"/>
    <n v="0"/>
    <n v="0"/>
  </r>
  <r>
    <n v="436"/>
    <x v="3"/>
    <d v="2024-08-05T00:00:00"/>
    <x v="4"/>
    <n v="1.4"/>
    <s v="VRAI"/>
    <s v="FAUX"/>
    <s v="FAUX"/>
    <n v="0"/>
    <n v="1.4"/>
    <n v="1.4"/>
    <n v="0"/>
    <n v="0"/>
    <n v="1.4"/>
    <n v="10"/>
    <n v="1.4"/>
    <n v="0"/>
    <n v="0"/>
    <n v="0"/>
  </r>
  <r>
    <n v="437"/>
    <x v="3"/>
    <d v="2024-08-05T00:00:00"/>
    <x v="105"/>
    <n v="0.5"/>
    <s v="VRAI"/>
    <s v="FAUX"/>
    <s v="FAUX"/>
    <n v="0"/>
    <n v="0.5"/>
    <n v="0.5"/>
    <n v="0"/>
    <n v="0"/>
    <n v="0.5"/>
    <n v="10"/>
    <n v="0.5"/>
    <n v="0"/>
    <n v="0"/>
    <n v="0"/>
  </r>
  <r>
    <n v="438"/>
    <x v="3"/>
    <d v="2024-08-05T00:00:00"/>
    <x v="59"/>
    <n v="6.2"/>
    <s v="VRAI"/>
    <s v="FAUX"/>
    <s v="FAUX"/>
    <n v="0"/>
    <n v="6.2"/>
    <n v="6.2"/>
    <n v="0"/>
    <n v="0"/>
    <n v="6.2"/>
    <n v="10"/>
    <n v="6.2"/>
    <n v="0"/>
    <n v="0"/>
    <n v="0"/>
  </r>
  <r>
    <n v="439"/>
    <x v="3"/>
    <d v="2024-08-06T00:00:00"/>
    <x v="4"/>
    <n v="1.3"/>
    <s v="VRAI"/>
    <s v="FAUX"/>
    <s v="FAUX"/>
    <n v="0"/>
    <n v="1.3"/>
    <n v="1.3"/>
    <n v="0"/>
    <n v="0"/>
    <n v="1.3"/>
    <n v="9"/>
    <n v="1.3"/>
    <n v="0"/>
    <n v="0"/>
    <n v="0"/>
  </r>
  <r>
    <n v="440"/>
    <x v="3"/>
    <d v="2024-08-06T00:00:00"/>
    <x v="76"/>
    <n v="0.6"/>
    <s v="VRAI"/>
    <s v="FAUX"/>
    <s v="FAUX"/>
    <n v="0"/>
    <n v="0.6"/>
    <n v="0.6"/>
    <n v="0"/>
    <n v="0"/>
    <n v="0.6"/>
    <n v="9"/>
    <n v="0.6"/>
    <n v="0"/>
    <n v="0"/>
    <n v="0"/>
  </r>
  <r>
    <n v="441"/>
    <x v="3"/>
    <d v="2024-08-06T00:00:00"/>
    <x v="106"/>
    <n v="0.8"/>
    <s v="VRAI"/>
    <s v="FAUX"/>
    <s v="FAUX"/>
    <n v="0"/>
    <n v="0.8"/>
    <n v="0.8"/>
    <n v="0"/>
    <n v="0"/>
    <n v="0.8"/>
    <n v="9"/>
    <n v="0.8"/>
    <n v="0"/>
    <n v="0"/>
    <n v="0"/>
  </r>
  <r>
    <n v="442"/>
    <x v="3"/>
    <d v="2024-08-06T00:00:00"/>
    <x v="59"/>
    <n v="2.4"/>
    <s v="VRAI"/>
    <s v="FAUX"/>
    <s v="FAUX"/>
    <n v="0"/>
    <n v="2.4"/>
    <n v="2.4"/>
    <n v="0"/>
    <n v="0"/>
    <n v="2.4"/>
    <n v="9"/>
    <n v="2.4"/>
    <n v="0"/>
    <n v="0"/>
    <n v="0"/>
  </r>
  <r>
    <n v="443"/>
    <x v="3"/>
    <d v="2024-08-06T00:00:00"/>
    <x v="107"/>
    <n v="2.1"/>
    <s v="VRAI"/>
    <s v="FAUX"/>
    <s v="FAUX"/>
    <n v="0"/>
    <n v="2.1"/>
    <n v="2.1"/>
    <n v="0"/>
    <n v="0"/>
    <n v="2.1"/>
    <n v="9"/>
    <n v="2.1"/>
    <n v="0"/>
    <n v="0"/>
    <n v="0"/>
  </r>
  <r>
    <n v="444"/>
    <x v="3"/>
    <d v="2024-08-06T00:00:00"/>
    <x v="108"/>
    <n v="1"/>
    <s v="VRAI"/>
    <s v="FAUX"/>
    <s v="FAUX"/>
    <n v="0"/>
    <n v="1"/>
    <n v="1"/>
    <n v="0"/>
    <n v="0"/>
    <n v="1"/>
    <n v="9"/>
    <n v="1"/>
    <n v="0"/>
    <n v="0"/>
    <n v="0"/>
  </r>
  <r>
    <n v="445"/>
    <x v="3"/>
    <d v="2024-08-06T00:00:00"/>
    <x v="63"/>
    <n v="1.3"/>
    <s v="VRAI"/>
    <s v="FAUX"/>
    <s v="FAUX"/>
    <n v="0"/>
    <n v="1.3"/>
    <n v="1.3"/>
    <n v="0"/>
    <n v="0"/>
    <n v="1.3"/>
    <n v="9"/>
    <n v="1.3"/>
    <n v="0"/>
    <n v="0"/>
    <n v="0"/>
  </r>
  <r>
    <n v="446"/>
    <x v="3"/>
    <d v="2024-08-07T00:00:00"/>
    <x v="4"/>
    <n v="3"/>
    <s v="VRAI"/>
    <s v="FAUX"/>
    <s v="FAUX"/>
    <n v="0"/>
    <n v="3"/>
    <n v="3"/>
    <n v="0"/>
    <n v="0"/>
    <n v="3"/>
    <n v="8"/>
    <n v="3"/>
    <n v="0"/>
    <n v="0"/>
    <n v="0"/>
  </r>
  <r>
    <n v="447"/>
    <x v="3"/>
    <d v="2024-08-07T00:00:00"/>
    <x v="62"/>
    <n v="0.9"/>
    <s v="VRAI"/>
    <s v="FAUX"/>
    <s v="FAUX"/>
    <n v="0"/>
    <n v="0.9"/>
    <n v="0.9"/>
    <n v="0"/>
    <n v="0"/>
    <n v="0.9"/>
    <n v="8"/>
    <n v="0.9"/>
    <n v="0"/>
    <n v="0"/>
    <n v="0"/>
  </r>
  <r>
    <n v="448"/>
    <x v="3"/>
    <d v="2024-08-07T00:00:00"/>
    <x v="76"/>
    <n v="0.4"/>
    <s v="VRAI"/>
    <s v="FAUX"/>
    <s v="FAUX"/>
    <n v="0"/>
    <n v="0.4"/>
    <n v="0.4"/>
    <n v="0"/>
    <n v="0"/>
    <n v="0.4"/>
    <n v="8"/>
    <n v="0.4"/>
    <n v="0"/>
    <n v="0"/>
    <n v="0"/>
  </r>
  <r>
    <n v="449"/>
    <x v="3"/>
    <d v="2024-08-07T00:00:00"/>
    <x v="4"/>
    <n v="0.9"/>
    <s v="VRAI"/>
    <s v="FAUX"/>
    <s v="FAUX"/>
    <n v="0"/>
    <n v="0.9"/>
    <n v="0.9"/>
    <n v="0"/>
    <n v="0"/>
    <n v="0.9"/>
    <n v="8"/>
    <n v="0.9"/>
    <n v="0"/>
    <n v="0"/>
    <n v="0"/>
  </r>
  <r>
    <n v="450"/>
    <x v="3"/>
    <d v="2024-08-07T00:00:00"/>
    <x v="105"/>
    <n v="0.4"/>
    <s v="VRAI"/>
    <s v="FAUX"/>
    <s v="FAUX"/>
    <n v="0"/>
    <n v="0.4"/>
    <n v="0.4"/>
    <n v="0"/>
    <n v="0"/>
    <n v="0.4"/>
    <n v="8"/>
    <n v="0.4"/>
    <n v="0"/>
    <n v="0"/>
    <n v="0"/>
  </r>
  <r>
    <n v="451"/>
    <x v="3"/>
    <d v="2024-08-07T00:00:00"/>
    <x v="63"/>
    <n v="2.8"/>
    <s v="VRAI"/>
    <s v="FAUX"/>
    <s v="FAUX"/>
    <n v="0"/>
    <n v="2.8"/>
    <n v="2.8"/>
    <n v="0"/>
    <n v="0"/>
    <n v="2.8"/>
    <n v="8"/>
    <n v="2.8"/>
    <n v="0"/>
    <n v="0"/>
    <n v="0"/>
  </r>
  <r>
    <n v="452"/>
    <x v="1"/>
    <d v="2024-08-14T00:00:00"/>
    <x v="82"/>
    <n v="0.4"/>
    <s v="VRAI"/>
    <s v="FAUX"/>
    <s v="FAUX"/>
    <n v="0"/>
    <n v="0.4"/>
    <n v="0.4"/>
    <n v="0"/>
    <n v="0"/>
    <n v="0.4"/>
    <n v="1"/>
    <n v="0.4"/>
    <n v="0"/>
    <n v="0"/>
    <n v="0"/>
  </r>
  <r>
    <n v="453"/>
    <x v="1"/>
    <d v="2024-08-14T00:00:00"/>
    <x v="58"/>
    <n v="4.5"/>
    <s v="VRAI"/>
    <s v="FAUX"/>
    <s v="FAUX"/>
    <n v="0"/>
    <n v="4.5"/>
    <n v="4.5"/>
    <n v="0"/>
    <n v="0"/>
    <n v="4.5"/>
    <n v="1"/>
    <n v="4.5"/>
    <n v="0"/>
    <n v="0"/>
    <n v="0"/>
  </r>
  <r>
    <n v="454"/>
    <x v="1"/>
    <d v="2024-08-14T00:00:00"/>
    <x v="64"/>
    <n v="0.5"/>
    <s v="VRAI"/>
    <s v="FAUX"/>
    <s v="FAUX"/>
    <n v="0"/>
    <n v="0.5"/>
    <n v="0.5"/>
    <n v="0"/>
    <n v="0"/>
    <n v="0.5"/>
    <n v="1"/>
    <n v="0.5"/>
    <n v="0"/>
    <n v="0"/>
    <n v="0"/>
  </r>
  <r>
    <n v="455"/>
    <x v="1"/>
    <d v="2024-08-14T00:00:00"/>
    <x v="33"/>
    <n v="4.5"/>
    <s v="VRAI"/>
    <s v="FAUX"/>
    <s v="FAUX"/>
    <n v="0"/>
    <n v="4.5"/>
    <n v="4.5"/>
    <n v="0"/>
    <n v="0"/>
    <n v="4.5"/>
    <n v="1"/>
    <n v="4.5"/>
    <n v="0"/>
    <n v="0"/>
    <n v="0"/>
  </r>
  <r>
    <n v="456"/>
    <x v="1"/>
    <d v="2024-08-14T00:00:00"/>
    <x v="109"/>
    <n v="1.5"/>
    <s v="VRAI"/>
    <s v="FAUX"/>
    <s v="FAUX"/>
    <n v="0"/>
    <n v="1.5"/>
    <n v="1.5"/>
    <n v="0"/>
    <n v="0"/>
    <n v="1.5"/>
    <n v="1"/>
    <n v="1.5"/>
    <n v="0"/>
    <n v="0"/>
    <n v="0"/>
  </r>
  <r>
    <n v="457"/>
    <x v="1"/>
    <d v="2024-08-14T00:00:00"/>
    <x v="110"/>
    <n v="0.75"/>
    <s v="VRAI"/>
    <s v="FAUX"/>
    <s v="FAUX"/>
    <n v="0"/>
    <n v="0.75"/>
    <n v="0.75"/>
    <n v="0"/>
    <n v="0"/>
    <n v="0.75"/>
    <n v="1"/>
    <n v="0.75"/>
    <n v="0"/>
    <n v="0"/>
    <n v="0"/>
  </r>
  <r>
    <n v="458"/>
    <x v="1"/>
    <d v="2024-08-14T00:00:00"/>
    <x v="63"/>
    <n v="3"/>
    <s v="VRAI"/>
    <s v="FAUX"/>
    <s v="FAUX"/>
    <n v="0"/>
    <n v="3"/>
    <n v="3"/>
    <n v="0"/>
    <n v="0"/>
    <n v="3"/>
    <n v="1"/>
    <n v="3"/>
    <n v="0"/>
    <n v="0"/>
    <n v="0"/>
  </r>
  <r>
    <n v="459"/>
    <x v="1"/>
    <d v="2024-08-14T00:00:00"/>
    <x v="28"/>
    <n v="1"/>
    <s v="VRAI"/>
    <s v="FAUX"/>
    <s v="FAUX"/>
    <n v="0"/>
    <n v="1"/>
    <n v="1"/>
    <n v="0"/>
    <n v="0"/>
    <n v="1"/>
    <n v="1"/>
    <n v="1"/>
    <n v="0"/>
    <n v="0"/>
    <n v="0"/>
  </r>
  <r>
    <n v="460"/>
    <x v="1"/>
    <d v="2024-08-14T00:00:00"/>
    <x v="55"/>
    <n v="1"/>
    <s v="VRAI"/>
    <s v="FAUX"/>
    <s v="FAUX"/>
    <n v="0"/>
    <n v="1"/>
    <n v="1"/>
    <n v="0"/>
    <n v="0"/>
    <n v="1"/>
    <n v="1"/>
    <n v="1"/>
    <n v="0"/>
    <n v="0"/>
    <n v="0"/>
  </r>
  <r>
    <n v="461"/>
    <x v="1"/>
    <d v="2024-08-14T00:00:00"/>
    <x v="95"/>
    <n v="2"/>
    <s v="VRAI"/>
    <s v="FAUX"/>
    <s v="FAUX"/>
    <n v="0"/>
    <n v="2"/>
    <n v="2"/>
    <n v="0"/>
    <n v="0"/>
    <n v="2"/>
    <n v="1"/>
    <n v="2"/>
    <n v="0"/>
    <n v="0"/>
    <n v="0"/>
  </r>
  <r>
    <n v="462"/>
    <x v="1"/>
    <d v="2024-08-14T00:00:00"/>
    <x v="111"/>
    <n v="0.5"/>
    <s v="VRAI"/>
    <s v="FAUX"/>
    <s v="FAUX"/>
    <n v="0"/>
    <n v="0.5"/>
    <n v="0.5"/>
    <n v="0"/>
    <n v="0"/>
    <n v="0.5"/>
    <n v="1"/>
    <n v="0.5"/>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F06593-93E9-4DFB-B228-095A06C2D302}" name="ptHresJourProf" cacheId="2"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Date / Prof.">
  <location ref="J1:P117" firstHeaderRow="0" firstDataRow="1" firstDataCol="1"/>
  <pivotFields count="8">
    <pivotField axis="axisRow" numFmtId="14" showAll="0">
      <items count="8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x="73"/>
        <item x="74"/>
        <item x="75"/>
        <item x="76"/>
        <item x="77"/>
        <item x="78"/>
        <item x="79"/>
        <item x="80"/>
        <item x="81"/>
        <item x="82"/>
        <item x="83"/>
        <item x="84"/>
        <item x="85"/>
        <item t="default"/>
      </items>
    </pivotField>
    <pivotField axis="axisRow" showAll="0">
      <items count="5">
        <item x="2"/>
        <item x="0"/>
        <item x="3"/>
        <item x="1"/>
        <item t="default"/>
      </items>
    </pivotField>
    <pivotField dataField="1" numFmtId="4" showAll="0"/>
    <pivotField dataField="1" numFmtId="4" showAll="0"/>
    <pivotField dataField="1" numFmtId="4" showAll="0"/>
    <pivotField dataField="1" numFmtId="4" showAll="0"/>
    <pivotField dataField="1" numFmtId="4" showAll="0"/>
    <pivotField dataField="1" numFmtId="4" showAll="0"/>
  </pivotFields>
  <rowFields count="2">
    <field x="0"/>
    <field x="1"/>
  </rowFields>
  <rowItems count="11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r="1">
      <x/>
    </i>
    <i r="1">
      <x v="1"/>
    </i>
    <i r="1">
      <x v="2"/>
    </i>
    <i r="1">
      <x v="3"/>
    </i>
    <i>
      <x v="74"/>
    </i>
    <i r="1">
      <x/>
    </i>
    <i r="1">
      <x v="1"/>
    </i>
    <i r="1">
      <x v="3"/>
    </i>
    <i>
      <x v="75"/>
    </i>
    <i r="1">
      <x v="1"/>
    </i>
    <i>
      <x v="76"/>
    </i>
    <i r="1">
      <x/>
    </i>
    <i r="1">
      <x v="1"/>
    </i>
    <i r="1">
      <x v="2"/>
    </i>
    <i r="1">
      <x v="3"/>
    </i>
    <i>
      <x v="77"/>
    </i>
    <i r="1">
      <x/>
    </i>
    <i r="1">
      <x v="1"/>
    </i>
    <i r="1">
      <x v="2"/>
    </i>
    <i r="1">
      <x v="3"/>
    </i>
    <i>
      <x v="78"/>
    </i>
    <i r="1">
      <x/>
    </i>
    <i r="1">
      <x v="1"/>
    </i>
    <i r="1">
      <x v="3"/>
    </i>
    <i>
      <x v="79"/>
    </i>
    <i r="1">
      <x/>
    </i>
    <i r="1">
      <x v="1"/>
    </i>
    <i r="1">
      <x v="2"/>
    </i>
    <i>
      <x v="80"/>
    </i>
    <i r="1">
      <x v="1"/>
    </i>
    <i r="1">
      <x v="2"/>
    </i>
    <i>
      <x v="81"/>
    </i>
    <i r="1">
      <x v="1"/>
    </i>
    <i>
      <x v="82"/>
    </i>
    <i r="1">
      <x v="1"/>
    </i>
    <i>
      <x v="83"/>
    </i>
    <i r="1">
      <x v="1"/>
    </i>
    <i>
      <x v="84"/>
    </i>
    <i r="1">
      <x v="1"/>
    </i>
    <i>
      <x v="85"/>
    </i>
    <i r="1">
      <x v="1"/>
    </i>
    <i t="grand">
      <x/>
    </i>
  </rowItems>
  <colFields count="1">
    <field x="-2"/>
  </colFields>
  <colItems count="6">
    <i>
      <x/>
    </i>
    <i i="1">
      <x v="1"/>
    </i>
    <i i="2">
      <x v="2"/>
    </i>
    <i i="3">
      <x v="3"/>
    </i>
    <i i="4">
      <x v="4"/>
    </i>
    <i i="5">
      <x v="5"/>
    </i>
  </colItems>
  <dataFields count="6">
    <dataField name="Hres/Saisies" fld="2" baseField="0" baseItem="0" numFmtId="4"/>
    <dataField name="Hres/Détruites" fld="3" baseField="0" baseItem="0" numFmtId="4"/>
    <dataField name="Hres/Fact" fld="4" baseField="0" baseItem="0" numFmtId="4"/>
    <dataField name="Hres/Nfact" fld="5" baseField="0" baseItem="0" numFmtId="4"/>
    <dataField name="Hres/Facturées" fld="6" baseField="0" baseItem="0"/>
    <dataField name="Hres/TEC" fld="7" baseField="0" baseItem="0" numFmtId="4"/>
  </dataFields>
  <formats count="9">
    <format dxfId="161">
      <pivotArea outline="0" fieldPosition="0">
        <references count="1">
          <reference field="4294967294" count="1">
            <x v="0"/>
          </reference>
        </references>
      </pivotArea>
    </format>
    <format dxfId="160">
      <pivotArea outline="0" fieldPosition="0">
        <references count="1">
          <reference field="4294967294" count="1">
            <x v="1"/>
          </reference>
        </references>
      </pivotArea>
    </format>
    <format dxfId="159">
      <pivotArea outline="0" fieldPosition="0">
        <references count="1">
          <reference field="4294967294" count="1">
            <x v="2"/>
          </reference>
        </references>
      </pivotArea>
    </format>
    <format dxfId="158">
      <pivotArea dataOnly="0" labelOnly="1" outline="0" fieldPosition="0">
        <references count="1">
          <reference field="4294967294" count="6">
            <x v="0"/>
            <x v="1"/>
            <x v="2"/>
            <x v="3"/>
            <x v="4"/>
            <x v="5"/>
          </reference>
        </references>
      </pivotArea>
    </format>
    <format dxfId="157">
      <pivotArea dataOnly="0" labelOnly="1" outline="0" fieldPosition="0">
        <references count="1">
          <reference field="4294967294" count="6">
            <x v="0"/>
            <x v="1"/>
            <x v="2"/>
            <x v="3"/>
            <x v="4"/>
            <x v="5"/>
          </reference>
        </references>
      </pivotArea>
    </format>
    <format dxfId="156">
      <pivotArea dataOnly="0" labelOnly="1" outline="0" fieldPosition="0">
        <references count="1">
          <reference field="4294967294" count="6">
            <x v="0"/>
            <x v="1"/>
            <x v="2"/>
            <x v="3"/>
            <x v="4"/>
            <x v="5"/>
          </reference>
        </references>
      </pivotArea>
    </format>
    <format dxfId="155">
      <pivotArea outline="0" fieldPosition="0">
        <references count="1">
          <reference field="4294967294" count="1">
            <x v="5"/>
          </reference>
        </references>
      </pivotArea>
    </format>
    <format dxfId="154">
      <pivotArea outline="0" fieldPosition="0">
        <references count="1">
          <reference field="4294967294" count="1">
            <x v="3"/>
          </reference>
        </references>
      </pivotArea>
    </format>
    <format dxfId="153">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3"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81">
      <pivotArea outline="0" fieldPosition="0">
        <references count="1">
          <reference field="4294967294" count="1">
            <x v="0"/>
          </reference>
        </references>
      </pivotArea>
    </format>
    <format dxfId="80">
      <pivotArea dataOnly="0" labelOnly="1" fieldPosition="0">
        <references count="1">
          <reference field="1" count="0"/>
        </references>
      </pivotArea>
    </format>
    <format dxfId="79">
      <pivotArea dataOnly="0" labelOnly="1" grandCol="1" outline="0" fieldPosition="0"/>
    </format>
    <format dxfId="78">
      <pivotArea dataOnly="0" labelOnly="1" fieldPosition="0">
        <references count="1">
          <reference field="1" count="0"/>
        </references>
      </pivotArea>
    </format>
    <format dxfId="77">
      <pivotArea dataOnly="0" labelOnly="1" grandCol="1" outline="0" fieldPosition="0"/>
    </format>
    <format dxfId="76">
      <pivotArea grandRow="1" outline="0" collapsedLevelsAreSubtotals="1" fieldPosition="0"/>
    </format>
    <format dxfId="75">
      <pivotArea type="all" dataOnly="0" outline="0" fieldPosition="0"/>
    </format>
    <format dxfId="74">
      <pivotArea outline="0" collapsedLevelsAreSubtotals="1" fieldPosition="0"/>
    </format>
    <format dxfId="73">
      <pivotArea type="origin" dataOnly="0" labelOnly="1" outline="0" fieldPosition="0"/>
    </format>
    <format dxfId="72">
      <pivotArea type="topRight" dataOnly="0" labelOnly="1" outline="0" fieldPosition="0"/>
    </format>
    <format dxfId="71">
      <pivotArea dataOnly="0" labelOnly="1" grandRow="1" outline="0" fieldPosition="0"/>
    </format>
    <format dxfId="70">
      <pivotArea dataOnly="0" labelOnly="1" fieldPosition="0">
        <references count="1">
          <reference field="1" count="0"/>
        </references>
      </pivotArea>
    </format>
    <format dxfId="69">
      <pivotArea dataOnly="0" labelOnly="1" grandCol="1" outline="0" fieldPosition="0"/>
    </format>
    <format dxfId="68">
      <pivotArea dataOnly="0" labelOnly="1" fieldPosition="0">
        <references count="1">
          <reference field="1" count="0"/>
        </references>
      </pivotArea>
    </format>
    <format dxfId="67">
      <pivotArea dataOnly="0" labelOnly="1" grandCol="1" outline="0" fieldPosition="0"/>
    </format>
    <format dxfId="66">
      <pivotArea dataOnly="0" labelOnly="1" fieldPosition="0">
        <references count="1">
          <reference field="1" count="0"/>
        </references>
      </pivotArea>
    </format>
    <format dxfId="65">
      <pivotArea dataOnly="0" labelOnly="1" grandCol="1" outline="0" fieldPosition="0"/>
    </format>
    <format dxfId="64">
      <pivotArea type="topRight" dataOnly="0" labelOnly="1" outline="0" fieldPosition="0"/>
    </format>
    <format dxfId="63">
      <pivotArea type="topRight" dataOnly="0" labelOnly="1" outline="0" fieldPosition="0"/>
    </format>
    <format dxfId="62">
      <pivotArea outline="0" collapsedLevelsAreSubtotals="1" fieldPosition="0"/>
    </format>
    <format dxfId="61">
      <pivotArea dataOnly="0" labelOnly="1" grandRow="1" outline="0" fieldPosition="0"/>
    </format>
    <format dxfId="60">
      <pivotArea dataOnly="0" labelOnly="1" fieldPosition="0">
        <references count="1">
          <reference field="1" count="0"/>
        </references>
      </pivotArea>
    </format>
    <format dxfId="59">
      <pivotArea dataOnly="0" labelOnly="1" grandCol="1" outline="0" fieldPosition="0"/>
    </format>
    <format dxfId="58">
      <pivotArea grandRow="1" outline="0" collapsedLevelsAreSubtotals="1" fieldPosition="0"/>
    </format>
    <format dxfId="57">
      <pivotArea dataOnly="0" labelOnly="1" grandRow="1" outline="0" fieldPosition="0"/>
    </format>
    <format dxfId="56">
      <pivotArea outline="0" collapsedLevelsAreSubtotals="1" fieldPosition="0"/>
    </format>
    <format dxfId="55">
      <pivotArea dataOnly="0" labelOnly="1" grandRow="1" outline="0" fieldPosition="0"/>
    </format>
    <format dxfId="54">
      <pivotArea outline="0" collapsedLevelsAreSubtotals="1" fieldPosition="0"/>
    </format>
    <format dxfId="53">
      <pivotArea dataOnly="0" labelOnly="1" grandRow="1" outline="0" fieldPosition="0"/>
    </format>
    <format dxfId="52">
      <pivotArea outline="0" collapsedLevelsAreSubtotals="1" fieldPosition="0"/>
    </format>
    <format dxfId="51">
      <pivotArea grandRow="1" outline="0" collapsedLevelsAreSubtotals="1" fieldPosition="0"/>
    </format>
    <format dxfId="50">
      <pivotArea dataOnly="0" labelOnly="1" grandRow="1" outline="0" fieldPosition="0"/>
    </format>
    <format dxfId="49">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3"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07">
      <pivotArea outline="0" fieldPosition="0">
        <references count="1">
          <reference field="4294967294" count="1">
            <x v="3"/>
          </reference>
        </references>
      </pivotArea>
    </format>
    <format dxfId="106">
      <pivotArea outline="0" fieldPosition="0">
        <references count="1">
          <reference field="4294967294" count="1">
            <x v="4"/>
          </reference>
        </references>
      </pivotArea>
    </format>
    <format dxfId="105">
      <pivotArea outline="0" fieldPosition="0">
        <references count="1">
          <reference field="4294967294" count="1">
            <x v="0"/>
          </reference>
        </references>
      </pivotArea>
    </format>
    <format dxfId="104">
      <pivotArea dataOnly="0" labelOnly="1" outline="0" fieldPosition="0">
        <references count="1">
          <reference field="4294967294" count="5">
            <x v="0"/>
            <x v="1"/>
            <x v="2"/>
            <x v="3"/>
            <x v="4"/>
          </reference>
        </references>
      </pivotArea>
    </format>
    <format dxfId="103">
      <pivotArea type="all" dataOnly="0" outline="0" fieldPosition="0"/>
    </format>
    <format dxfId="102">
      <pivotArea outline="0" collapsedLevelsAreSubtotals="1" fieldPosition="0"/>
    </format>
    <format dxfId="101">
      <pivotArea dataOnly="0" labelOnly="1" fieldPosition="0">
        <references count="1">
          <reference field="1" count="0"/>
        </references>
      </pivotArea>
    </format>
    <format dxfId="100">
      <pivotArea dataOnly="0" labelOnly="1" grandRow="1" outline="0" fieldPosition="0"/>
    </format>
    <format dxfId="99">
      <pivotArea dataOnly="0" labelOnly="1" outline="0" fieldPosition="0">
        <references count="1">
          <reference field="4294967294" count="5">
            <x v="0"/>
            <x v="1"/>
            <x v="2"/>
            <x v="3"/>
            <x v="4"/>
          </reference>
        </references>
      </pivotArea>
    </format>
    <format dxfId="98">
      <pivotArea type="all" dataOnly="0" outline="0" fieldPosition="0"/>
    </format>
    <format dxfId="97">
      <pivotArea outline="0" collapsedLevelsAreSubtotals="1" fieldPosition="0"/>
    </format>
    <format dxfId="96">
      <pivotArea dataOnly="0" labelOnly="1" fieldPosition="0">
        <references count="1">
          <reference field="1" count="0"/>
        </references>
      </pivotArea>
    </format>
    <format dxfId="95">
      <pivotArea dataOnly="0" labelOnly="1" grandRow="1" outline="0" fieldPosition="0"/>
    </format>
    <format dxfId="94">
      <pivotArea dataOnly="0" labelOnly="1" outline="0" fieldPosition="0">
        <references count="1">
          <reference field="4294967294" count="5">
            <x v="0"/>
            <x v="1"/>
            <x v="2"/>
            <x v="3"/>
            <x v="4"/>
          </reference>
        </references>
      </pivotArea>
    </format>
    <format dxfId="93">
      <pivotArea grandRow="1" outline="0" collapsedLevelsAreSubtotals="1" fieldPosition="0"/>
    </format>
    <format dxfId="92">
      <pivotArea dataOnly="0" labelOnly="1" grandRow="1" outline="0" fieldPosition="0"/>
    </format>
    <format dxfId="91">
      <pivotArea type="all" dataOnly="0" outline="0" fieldPosition="0"/>
    </format>
    <format dxfId="90">
      <pivotArea outline="0" collapsedLevelsAreSubtotals="1" fieldPosition="0"/>
    </format>
    <format dxfId="89">
      <pivotArea dataOnly="0" labelOnly="1" fieldPosition="0">
        <references count="1">
          <reference field="1" count="0"/>
        </references>
      </pivotArea>
    </format>
    <format dxfId="88">
      <pivotArea dataOnly="0" labelOnly="1" grandRow="1" outline="0" fieldPosition="0"/>
    </format>
    <format dxfId="87">
      <pivotArea dataOnly="0" labelOnly="1" outline="0" fieldPosition="0">
        <references count="1">
          <reference field="4294967294" count="5">
            <x v="0"/>
            <x v="1"/>
            <x v="2"/>
            <x v="3"/>
            <x v="4"/>
          </reference>
        </references>
      </pivotArea>
    </format>
    <format dxfId="86">
      <pivotArea outline="0" collapsedLevelsAreSubtotals="1" fieldPosition="0"/>
    </format>
    <format dxfId="85">
      <pivotArea dataOnly="0" labelOnly="1" fieldPosition="0">
        <references count="1">
          <reference field="1" count="0"/>
        </references>
      </pivotArea>
    </format>
    <format dxfId="84">
      <pivotArea dataOnly="0" labelOnly="1" grandRow="1" outline="0" fieldPosition="0"/>
    </format>
    <format dxfId="83">
      <pivotArea dataOnly="0" labelOnly="1" outline="0" fieldPosition="0">
        <references count="1">
          <reference field="4294967294" count="5">
            <x v="0"/>
            <x v="1"/>
            <x v="2"/>
            <x v="3"/>
            <x v="4"/>
          </reference>
        </references>
      </pivotArea>
    </format>
    <format dxfId="82">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3"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5" firstHeaderRow="0" firstDataRow="1" firstDataCol="1"/>
  <pivotFields count="19">
    <pivotField showAll="0"/>
    <pivotField showAll="0"/>
    <pivotField numFmtId="14" showAll="0"/>
    <pivotField axis="axisRow" showAll="0" measureFilter="1" sortType="descending">
      <items count="115">
        <item m="1" x="112"/>
        <item m="1" x="113"/>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2">
    <i>
      <x v="3"/>
    </i>
    <i>
      <x v="31"/>
    </i>
    <i>
      <x v="21"/>
    </i>
    <i>
      <x v="12"/>
    </i>
    <i>
      <x v="44"/>
    </i>
    <i>
      <x v="33"/>
    </i>
    <i>
      <x v="20"/>
    </i>
    <i>
      <x v="81"/>
    </i>
    <i>
      <x v="30"/>
    </i>
    <i>
      <x v="80"/>
    </i>
    <i>
      <x v="100"/>
    </i>
    <i>
      <x v="72"/>
    </i>
    <i>
      <x v="84"/>
    </i>
    <i>
      <x v="16"/>
    </i>
    <i>
      <x v="32"/>
    </i>
    <i>
      <x v="10"/>
    </i>
    <i>
      <x v="97"/>
    </i>
    <i>
      <x v="75"/>
    </i>
    <i>
      <x v="51"/>
    </i>
    <i>
      <x v="94"/>
    </i>
    <i>
      <x v="53"/>
    </i>
    <i>
      <x v="5"/>
    </i>
    <i>
      <x v="63"/>
    </i>
    <i>
      <x v="34"/>
    </i>
    <i>
      <x v="6"/>
    </i>
    <i>
      <x v="88"/>
    </i>
    <i>
      <x v="71"/>
    </i>
    <i>
      <x v="45"/>
    </i>
    <i>
      <x v="85"/>
    </i>
    <i>
      <x v="60"/>
    </i>
    <i>
      <x v="52"/>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48">
      <pivotArea dataOnly="0" labelOnly="1" outline="0" axis="axisValues" fieldPosition="0"/>
    </format>
    <format dxfId="147">
      <pivotArea outline="0" fieldPosition="0">
        <references count="1">
          <reference field="4294967294" count="1">
            <x v="1"/>
          </reference>
        </references>
      </pivotArea>
    </format>
    <format dxfId="146">
      <pivotArea outline="0" fieldPosition="0">
        <references count="1">
          <reference field="4294967294" count="1">
            <x v="2"/>
          </reference>
        </references>
      </pivotArea>
    </format>
    <format dxfId="145">
      <pivotArea outline="0" fieldPosition="0">
        <references count="1">
          <reference field="4294967294" count="1">
            <x v="3"/>
          </reference>
        </references>
      </pivotArea>
    </format>
    <format dxfId="144">
      <pivotArea outline="0" fieldPosition="0">
        <references count="1">
          <reference field="4294967294" count="1">
            <x v="4"/>
          </reference>
        </references>
      </pivotArea>
    </format>
    <format dxfId="143">
      <pivotArea field="3" type="button" dataOnly="0" labelOnly="1" outline="0" axis="axisRow" fieldPosition="0"/>
    </format>
    <format dxfId="142">
      <pivotArea dataOnly="0" labelOnly="1" outline="0" fieldPosition="0">
        <references count="1">
          <reference field="4294967294" count="5">
            <x v="0"/>
            <x v="1"/>
            <x v="2"/>
            <x v="3"/>
            <x v="4"/>
          </reference>
        </references>
      </pivotArea>
    </format>
    <format dxfId="141">
      <pivotArea field="3" type="button" dataOnly="0" labelOnly="1" outline="0" axis="axisRow" fieldPosition="0"/>
    </format>
    <format dxfId="140">
      <pivotArea dataOnly="0" labelOnly="1" outline="0" fieldPosition="0">
        <references count="1">
          <reference field="4294967294" count="5">
            <x v="0"/>
            <x v="1"/>
            <x v="2"/>
            <x v="3"/>
            <x v="4"/>
          </reference>
        </references>
      </pivotArea>
    </format>
    <format dxfId="139">
      <pivotArea field="3" type="button" dataOnly="0" labelOnly="1" outline="0" axis="axisRow" fieldPosition="0"/>
    </format>
    <format dxfId="138">
      <pivotArea dataOnly="0" labelOnly="1" outline="0" fieldPosition="0">
        <references count="1">
          <reference field="4294967294" count="5">
            <x v="0"/>
            <x v="1"/>
            <x v="2"/>
            <x v="3"/>
            <x v="4"/>
          </reference>
        </references>
      </pivotArea>
    </format>
    <format dxfId="137">
      <pivotArea field="3" type="button" dataOnly="0" labelOnly="1" outline="0" axis="axisRow" fieldPosition="0"/>
    </format>
    <format dxfId="136">
      <pivotArea dataOnly="0" labelOnly="1" outline="0" fieldPosition="0">
        <references count="1">
          <reference field="4294967294" count="5">
            <x v="0"/>
            <x v="1"/>
            <x v="2"/>
            <x v="3"/>
            <x v="4"/>
          </reference>
        </references>
      </pivotArea>
    </format>
    <format dxfId="135">
      <pivotArea field="3" type="button" dataOnly="0" labelOnly="1" outline="0" axis="axisRow" fieldPosition="0"/>
    </format>
    <format dxfId="134">
      <pivotArea dataOnly="0" labelOnly="1" outline="0" fieldPosition="0">
        <references count="1">
          <reference field="4294967294" count="5">
            <x v="0"/>
            <x v="1"/>
            <x v="2"/>
            <x v="3"/>
            <x v="4"/>
          </reference>
        </references>
      </pivotArea>
    </format>
    <format dxfId="133">
      <pivotArea field="3" type="button" dataOnly="0" labelOnly="1" outline="0" axis="axisRow" fieldPosition="0"/>
    </format>
    <format dxfId="132">
      <pivotArea dataOnly="0" labelOnly="1" outline="0" fieldPosition="0">
        <references count="1">
          <reference field="4294967294" count="5">
            <x v="0"/>
            <x v="1"/>
            <x v="2"/>
            <x v="3"/>
            <x v="4"/>
          </reference>
        </references>
      </pivotArea>
    </format>
    <format dxfId="131">
      <pivotArea field="3" type="button" dataOnly="0" labelOnly="1" outline="0" axis="axisRow" fieldPosition="0"/>
    </format>
    <format dxfId="130">
      <pivotArea dataOnly="0" labelOnly="1" outline="0" fieldPosition="0">
        <references count="1">
          <reference field="4294967294" count="5">
            <x v="0"/>
            <x v="1"/>
            <x v="2"/>
            <x v="3"/>
            <x v="4"/>
          </reference>
        </references>
      </pivotArea>
    </format>
    <format dxfId="129">
      <pivotArea type="all" dataOnly="0" outline="0" fieldPosition="0"/>
    </format>
    <format dxfId="128">
      <pivotArea outline="0" collapsedLevelsAreSubtotals="1" fieldPosition="0"/>
    </format>
    <format dxfId="127">
      <pivotArea field="3" type="button" dataOnly="0" labelOnly="1" outline="0" axis="axisRow" fieldPosition="0"/>
    </format>
    <format dxfId="126">
      <pivotArea dataOnly="0" labelOnly="1" grandRow="1" outline="0" fieldPosition="0"/>
    </format>
    <format dxfId="125">
      <pivotArea dataOnly="0" labelOnly="1" outline="0" fieldPosition="0">
        <references count="1">
          <reference field="4294967294" count="5">
            <x v="0"/>
            <x v="1"/>
            <x v="2"/>
            <x v="3"/>
            <x v="4"/>
          </reference>
        </references>
      </pivotArea>
    </format>
    <format dxfId="124">
      <pivotArea type="all" dataOnly="0" outline="0" fieldPosition="0"/>
    </format>
    <format dxfId="123">
      <pivotArea outline="0" collapsedLevelsAreSubtotals="1" fieldPosition="0"/>
    </format>
    <format dxfId="122">
      <pivotArea field="3" type="button" dataOnly="0" labelOnly="1" outline="0" axis="axisRow" fieldPosition="0"/>
    </format>
    <format dxfId="121">
      <pivotArea dataOnly="0" labelOnly="1" grandRow="1" outline="0" fieldPosition="0"/>
    </format>
    <format dxfId="120">
      <pivotArea dataOnly="0" labelOnly="1" outline="0" fieldPosition="0">
        <references count="1">
          <reference field="4294967294" count="5">
            <x v="0"/>
            <x v="1"/>
            <x v="2"/>
            <x v="3"/>
            <x v="4"/>
          </reference>
        </references>
      </pivotArea>
    </format>
    <format dxfId="119">
      <pivotArea grandRow="1" outline="0" collapsedLevelsAreSubtotals="1" fieldPosition="0"/>
    </format>
    <format dxfId="118">
      <pivotArea dataOnly="0" labelOnly="1" grandRow="1" outline="0" fieldPosition="0"/>
    </format>
    <format dxfId="117">
      <pivotArea type="all" dataOnly="0" outline="0" fieldPosition="0"/>
    </format>
    <format dxfId="116">
      <pivotArea outline="0" collapsedLevelsAreSubtotals="1" fieldPosition="0"/>
    </format>
    <format dxfId="115">
      <pivotArea field="3" type="button" dataOnly="0" labelOnly="1" outline="0" axis="axisRow" fieldPosition="0"/>
    </format>
    <format dxfId="114">
      <pivotArea dataOnly="0" labelOnly="1" grandRow="1" outline="0" fieldPosition="0"/>
    </format>
    <format dxfId="113">
      <pivotArea dataOnly="0" labelOnly="1" outline="0" fieldPosition="0">
        <references count="1">
          <reference field="4294967294" count="5">
            <x v="0"/>
            <x v="1"/>
            <x v="2"/>
            <x v="3"/>
            <x v="4"/>
          </reference>
        </references>
      </pivotArea>
    </format>
    <format dxfId="112">
      <pivotArea type="all" dataOnly="0" outline="0" fieldPosition="0"/>
    </format>
    <format dxfId="111">
      <pivotArea outline="0" collapsedLevelsAreSubtotals="1" fieldPosition="0"/>
    </format>
    <format dxfId="110">
      <pivotArea dataOnly="0" labelOnly="1" grandRow="1" outline="0" fieldPosition="0"/>
    </format>
    <format dxfId="109">
      <pivotArea field="3" type="button" dataOnly="0" labelOnly="1" outline="0" axis="axisRow" fieldPosition="0"/>
    </format>
    <format dxfId="108">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3"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52">
      <pivotArea outline="0" fieldPosition="0">
        <references count="1">
          <reference field="4294967294" count="1">
            <x v="0"/>
          </reference>
        </references>
      </pivotArea>
    </format>
    <format dxfId="151">
      <pivotArea outline="0" fieldPosition="0">
        <references count="1">
          <reference field="4294967294" count="1">
            <x v="1"/>
          </reference>
        </references>
      </pivotArea>
    </format>
    <format dxfId="150">
      <pivotArea field="1" type="button" dataOnly="0" labelOnly="1" outline="0" axis="axisRow" fieldPosition="0"/>
    </format>
    <format dxfId="14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13">
      <pivotArea outline="0" collapsedLevelsAreSubtotals="1" fieldPosition="0"/>
    </format>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fieldPosition="0">
        <references count="1">
          <reference field="0" count="0"/>
        </references>
      </pivotArea>
    </format>
    <format dxfId="8">
      <pivotArea dataOnly="0" labelOnly="1" grandRow="1" outline="0" fieldPosition="0"/>
    </format>
    <format dxfId="7">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20">
      <pivotArea outline="0" fieldPosition="0">
        <references count="1">
          <reference field="4294967294" count="1">
            <x v="0"/>
          </reference>
        </references>
      </pivotArea>
    </format>
    <format dxfId="19">
      <pivotArea outline="0" collapsedLevelsAreSubtotals="1" fieldPosition="0"/>
    </format>
    <format dxfId="18">
      <pivotArea type="all" dataOnly="0" outline="0" fieldPosition="0"/>
    </format>
    <format dxfId="17">
      <pivotArea outline="0" collapsedLevelsAreSubtotals="1" fieldPosition="0"/>
    </format>
    <format dxfId="16">
      <pivotArea field="-2" type="button" dataOnly="0" labelOnly="1" outline="0" axis="axisRow" fieldPosition="0"/>
    </format>
    <format dxfId="15">
      <pivotArea dataOnly="0" labelOnly="1" outline="0" fieldPosition="0">
        <references count="1">
          <reference field="4294967294" count="2">
            <x v="0"/>
            <x v="1"/>
          </reference>
        </references>
      </pivotArea>
    </format>
    <format dxfId="14">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27">
      <pivotArea outline="0" fieldPosition="0">
        <references count="1">
          <reference field="4294967294" count="1">
            <x v="1"/>
          </reference>
        </references>
      </pivotArea>
    </format>
    <format dxfId="26">
      <pivotArea outline="0" collapsedLevelsAreSubtotals="1" fieldPosition="0"/>
    </format>
    <format dxfId="25">
      <pivotArea type="all" dataOnly="0" outline="0" fieldPosition="0"/>
    </format>
    <format dxfId="24">
      <pivotArea outline="0" collapsedLevelsAreSubtotals="1" fieldPosition="0"/>
    </format>
    <format dxfId="23">
      <pivotArea field="-2" type="button" dataOnly="0" labelOnly="1" outline="0" axis="axisRow" fieldPosition="0"/>
    </format>
    <format dxfId="22">
      <pivotArea dataOnly="0" labelOnly="1" outline="0" fieldPosition="0">
        <references count="1">
          <reference field="4294967294" count="5">
            <x v="0"/>
            <x v="1"/>
            <x v="2"/>
            <x v="3"/>
            <x v="4"/>
          </reference>
        </references>
      </pivotArea>
    </format>
    <format dxfId="21">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82" dataDxfId="280" headerRowBorderDxfId="281" tableBorderDxfId="279" totalsRowBorderDxfId="278">
  <autoFilter ref="L10:N18" xr:uid="{A31919EF-8E0F-4C3C-BA3F-104400014F99}">
    <filterColumn colId="0" hiddenButton="1"/>
    <filterColumn colId="1" hiddenButton="1"/>
    <filterColumn colId="2" hiddenButton="1"/>
  </autoFilter>
  <tableColumns count="3">
    <tableColumn id="1" xr3:uid="{1AA17A9F-1CA5-49D4-BAB0-CE92585714BF}" name="Code" dataDxfId="277"/>
    <tableColumn id="2" xr3:uid="{F9796BA3-A20D-4CB8-84B5-8219E8E8B89F}" name="Date" dataDxfId="276"/>
    <tableColumn id="3" xr3:uid="{7D35A779-4C84-46EF-A0E5-0685EA5F2F1D}" name="Taux" dataDxfId="27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74" dataDxfId="272" headerRowBorderDxfId="273" tableBorderDxfId="271">
  <autoFilter ref="D34:F40" xr:uid="{07C6E30C-A06F-40D4-9BA2-8A0A8A76ABF2}">
    <filterColumn colId="0" hiddenButton="1"/>
    <filterColumn colId="1" hiddenButton="1"/>
    <filterColumn colId="2" hiddenButton="1"/>
  </autoFilter>
  <tableColumns count="3">
    <tableColumn id="1" xr3:uid="{310C8C28-1446-4C30-A757-31EC3C441084}" name="Prof_ID" dataDxfId="270"/>
    <tableColumn id="2" xr3:uid="{D877A497-8187-463F-AA46-7AA420DB4DE4}" name="Date" dataDxfId="269"/>
    <tableColumn id="3" xr3:uid="{04CCE0E4-4D07-434D-9038-C153D2D5066F}" name="Taux horaire" dataDxfId="268"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67" dataDxfId="265" headerRowBorderDxfId="266" tableBorderDxfId="264" totalsRowBorderDxfId="263">
  <tableColumns count="2">
    <tableColumn id="1" xr3:uid="{5B021658-ED4C-495B-BC3A-AA720496A2ED}" name="Colonne1" headerRowDxfId="262" dataDxfId="261"/>
    <tableColumn id="4" xr3:uid="{7B190BCB-42DF-46A7-A719-242BF1691854}" name="Colonne2" headerRowDxfId="260" dataDxfId="259"/>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58" dataDxfId="256" headerRowBorderDxfId="257" tableBorderDxfId="255">
  <autoFilter ref="P10:R21" xr:uid="{2167B6C9-9F6D-42E0-9CC7-719089B4BE11}">
    <filterColumn colId="0" hiddenButton="1"/>
    <filterColumn colId="1" hiddenButton="1"/>
    <filterColumn colId="2" hiddenButton="1"/>
  </autoFilter>
  <tableColumns count="3">
    <tableColumn id="1" xr3:uid="{66F6F071-16EB-4360-A1EC-BB8FE1F6E797}" name="Nom" dataDxfId="254"/>
    <tableColumn id="2" xr3:uid="{5D456978-BC71-4E79-BD40-93CE620D291E}" name="Du" dataDxfId="253"/>
    <tableColumn id="3" xr3:uid="{82F74239-6511-4BCE-AE2E-740B04E7813B}" name="Au" dataDxfId="252"/>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36" dataDxfId="235">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34"/>
    <tableColumn id="4" xr3:uid="{FAED1AC2-8602-4E1B-9D65-3F13924E2FA8}" name="Priorité" dataDxfId="233"/>
    <tableColumn id="2" xr3:uid="{0CF7A93B-8B70-4736-B527-99E7CA5653D7}" name="Description" dataDxfId="232"/>
    <tableColumn id="3" xr3:uid="{1AFC55B2-67C5-4672-A42E-89571F13AE69}" name="Statut" dataDxfId="231"/>
    <tableColumn id="5" xr3:uid="{F675C979-FC22-46A9-BBA9-D1E109B2800C}" name="TimeStamp" dataDxfId="230">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07"/>
    <tableColumn id="2" xr3:uid="{D82CEE75-C09F-4473-8E64-D3C555A589D1}" name="Invoice_Date" dataDxfId="206"/>
    <tableColumn id="3" xr3:uid="{4408FA16-7489-4E4A-B82E-5DA93254E184}" name="Customer" dataDxfId="205"/>
    <tableColumn id="4" xr3:uid="{02B661EF-32A0-4A5C-A675-D6B660E4641E}" name="Status"/>
    <tableColumn id="5" xr3:uid="{116F9240-9CDE-474B-8C9B-95451FC525F1}" name="Terms"/>
    <tableColumn id="6" xr3:uid="{C25CC6F9-A026-4886-8240-2CD314BB730A}" name="Due Date" dataDxfId="204"/>
    <tableColumn id="7" xr3:uid="{3D8853B7-2515-48E3-8C87-8D8E3AF0BC67}" name="Total" dataDxfId="203" dataCellStyle="Monétaire"/>
    <tableColumn id="8" xr3:uid="{413EC040-422E-4B36-B479-9B069555FDD7}" name="Total Paid" dataDxfId="202" dataCellStyle="Monétaire"/>
    <tableColumn id="9" xr3:uid="{C52B3134-B4B3-44AD-A1CD-00015E5D3885}" name="Balance" dataDxfId="201" dataCellStyle="Monétaire"/>
    <tableColumn id="10" xr3:uid="{35057C5B-9F3E-49D6-AB4B-C58A4061A806}" name="Days Overdue" dataDxfId="20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199" dataDxfId="197" headerRowBorderDxfId="198" tableBorderDxfId="196"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95"/>
    <tableColumn id="2" xr3:uid="{8EFDBDC4-6DF1-4F82-BCE8-D62854DF58D8}" name="0" dataDxfId="194" dataCellStyle="Monétaire">
      <calculatedColumnFormula>SUMIFS(Invoice_Balance,Invoice_CustName,P2,Invoice_DaysOver,"&lt;1")</calculatedColumnFormula>
    </tableColumn>
    <tableColumn id="3" xr3:uid="{88FEC574-C3E3-4A31-B6FF-92542C2E415C}" name="02" dataDxfId="193" dataCellStyle="Monétaire">
      <calculatedColumnFormula>SUMIFS(Invoice_Balance,Invoice_CustName,P2,Invoice_DaysOver,"&gt;0",Invoice_DaysOver,"&lt;31")</calculatedColumnFormula>
    </tableColumn>
    <tableColumn id="4" xr3:uid="{E779374F-2D01-44ED-90B1-096CEA433E36}" name="03" dataDxfId="192" dataCellStyle="Monétaire">
      <calculatedColumnFormula>SUMIFS(Invoice_Balance,Invoice_CustName,P2,Invoice_DaysOver,"&gt;30",Invoice_DaysOver,"&lt;61")</calculatedColumnFormula>
    </tableColumn>
    <tableColumn id="5" xr3:uid="{6B44B3FF-4CA1-46FF-BF84-31F13620E822}" name="04" dataDxfId="191" dataCellStyle="Monétaire">
      <calculatedColumnFormula>SUMIFS(Invoice_Balance,Invoice_CustName,P2,Invoice_DaysOver,"&gt;60",Invoice_DaysOver,"&lt;91")</calculatedColumnFormula>
    </tableColumn>
    <tableColumn id="6" xr3:uid="{9DCB549A-B548-4EE7-B544-AA655B736F7B}" name="4273,32" dataDxfId="190" dataCellStyle="Monétaire">
      <calculatedColumnFormula>SUMIFS(Invoice_Balance,Invoice_CustName,P2,Invoice_DaysOver,"&gt;90")</calculatedColumnFormula>
    </tableColumn>
    <tableColumn id="7" xr3:uid="{16CFAC45-F2F3-42D1-94F2-99F9D2B1B164}" name=" $4 273,32 " dataDxfId="189" dataCellStyle="Monétaire">
      <calculatedColumnFormula>SUM(Q2:U2)</calculatedColumnFormula>
    </tableColumn>
    <tableColumn id="8" xr3:uid="{AC8514E1-B39E-485B-92A6-A62793159C69}" name="10902,83" dataDxfId="188"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462" totalsRowShown="0" headerRowDxfId="183" dataDxfId="182" tableBorderDxfId="181">
  <autoFilter ref="A1:S462" xr:uid="{551E67F1-0E77-49D8-AF1A-905D99722A15}"/>
  <sortState xmlns:xlrd2="http://schemas.microsoft.com/office/spreadsheetml/2017/richdata2" ref="A2:S302">
    <sortCondition ref="D1:D302"/>
  </sortState>
  <tableColumns count="19">
    <tableColumn id="1" xr3:uid="{B9C32E28-3ECA-499C-ACCF-D9556896A61A}" name="TEC_ID" dataDxfId="180"/>
    <tableColumn id="3" xr3:uid="{E9672C05-CD46-4B70-B281-B05AE61D7D60}" name="Prof" dataDxfId="179"/>
    <tableColumn id="4" xr3:uid="{7F9D040B-2501-4E96-8EFE-9CCA52B9597A}" name="Date" dataDxfId="178"/>
    <tableColumn id="6" xr3:uid="{541BBAC5-AD07-4047-A206-52CF4CC55EAB}" name="ClientNom" dataDxfId="177"/>
    <tableColumn id="8" xr3:uid="{FC25C2F3-D1EC-4374-B665-8A4D09BB336D}" name="H_Saisies" dataDxfId="176"/>
    <tableColumn id="10" xr3:uid="{C6C7CF1F-E43D-44D2-BCC4-BEF8CAA96292}" name="EstFacturable" dataDxfId="175"/>
    <tableColumn id="12" xr3:uid="{1360D98F-B012-4C10-B270-FB755DEB744F}" name="EstFacturee" dataDxfId="174"/>
    <tableColumn id="14" xr3:uid="{0D11C10D-34EF-4A5B-BB42-E6A8A6C6C885}" name="EstDetruite" dataDxfId="173"/>
    <tableColumn id="11" xr3:uid="{2031BC9A-78D8-4C8E-AD84-A70A33A6980A}" name="H_Détruites" dataDxfId="172">
      <calculatedColumnFormula>IF(tblTEC_TDB_Data[[#This Row],[EstDetruite]],E2,0)</calculatedColumnFormula>
    </tableColumn>
    <tableColumn id="18" xr3:uid="{357BB418-7246-4F8F-A266-9D3E35FA7EE6}" name="H_N_D" dataDxfId="171">
      <calculatedColumnFormula>tblTEC_TDB_Data[[#This Row],[H_Saisies]]-tblTEC_TDB_Data[[#This Row],[H_Détruites]]</calculatedColumnFormula>
    </tableColumn>
    <tableColumn id="7" xr3:uid="{21ADD41A-D514-4B62-9EFC-27EF58DA6C6A}" name="H_Facturables" dataDxfId="170">
      <calculatedColumnFormula>IF(tblTEC_TDB_Data[[#This Row],[EstFacturable]]="VRAI",(E2-I2),0)</calculatedColumnFormula>
    </tableColumn>
    <tableColumn id="9" xr3:uid="{43F3B5EA-B6E0-4E4D-A992-8C80EE37402A}" name="H_N/F" dataDxfId="169">
      <calculatedColumnFormula>(E2-I2)-K2</calculatedColumnFormula>
    </tableColumn>
    <tableColumn id="21" xr3:uid="{D23B50DA-9128-4FB7-890C-96778F9148BF}" name="H_Facturées" dataDxfId="168">
      <calculatedColumnFormula>IF(G2="VRAI",J2,0)</calculatedColumnFormula>
    </tableColumn>
    <tableColumn id="17" xr3:uid="{D6DC3537-8A97-48F4-94B8-A9E245EA24B9}" name="H_TEC" dataDxfId="167">
      <calculatedColumnFormula>MAX(tblTEC_TDB_Data[[#This Row],[H_Facturables]]-tblTEC_TDB_Data[[#This Row],[H_Facturées]],0)</calculatedColumnFormula>
    </tableColumn>
    <tableColumn id="5" xr3:uid="{E686712F-51ED-4D70-8761-DCD76DC2A111}" name="Âge" dataDxfId="166">
      <calculatedColumnFormula>ROUND(INT(NOW()-tblTEC_TDB_Data[[#This Row],[Date]]),0)</calculatedColumnFormula>
    </tableColumn>
    <tableColumn id="13" xr3:uid="{77EE2C35-8A16-4CCE-AF2F-135A3608E16C}" name="- 30 Jours" dataDxfId="165">
      <calculatedColumnFormula>IF(tblTEC_TDB_Data[[#This Row],[Âge]]&lt;=30,N2,0)</calculatedColumnFormula>
    </tableColumn>
    <tableColumn id="15" xr3:uid="{6DE62F68-1427-4316-BB27-59DC9D8B7610}" name="31 @ 60 jours" dataDxfId="164">
      <calculatedColumnFormula>IF(AND(tblTEC_TDB_Data[[#This Row],[Âge]]&gt;30,tblTEC_TDB_Data[[#This Row],[Âge]]&lt;=60),N2,0)</calculatedColumnFormula>
    </tableColumn>
    <tableColumn id="16" xr3:uid="{F39439B5-DF79-434D-AB4D-F1FB57C5C53B}" name="61 @ 90 jours" dataDxfId="163">
      <calculatedColumnFormula>IF(AND(tblTEC_TDB_Data[[#This Row],[Âge]]&gt;60,tblTEC_TDB_Data[[#This Row],[Âge]]&lt;=90),N2,0)</calculatedColumnFormula>
    </tableColumn>
    <tableColumn id="23" xr3:uid="{8CC6293C-F2C7-4036-847D-B12F3C48B2EC}" name="91 jours &amp; +" dataDxfId="162">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463" totalsRowShown="0" headerRowDxfId="46" dataDxfId="45" tableBorderDxfId="44">
  <tableColumns count="16">
    <tableColumn id="1" xr3:uid="{53295304-749F-4919-8FC2-2C7B9167F274}" name="TEC_ID" dataDxfId="43"/>
    <tableColumn id="2" xr3:uid="{84991EC7-581C-4D79-B53D-F6E80BD12B99}" name="Prof_ID" dataDxfId="42"/>
    <tableColumn id="3" xr3:uid="{F848E698-4834-4431-8D76-9E22E55E910D}" name="Prof" dataDxfId="41"/>
    <tableColumn id="4" xr3:uid="{ECF4DCFA-F4EF-4AED-A78B-9F1A735681E1}" name="Date" dataDxfId="40"/>
    <tableColumn id="5" xr3:uid="{533F1B45-D859-4319-9290-D817996B9B86}" name="Client_ID" dataDxfId="39"/>
    <tableColumn id="6" xr3:uid="{928F0C84-61B1-40BE-831A-1832659407D8}" name="ClientNom" dataDxfId="38"/>
    <tableColumn id="7" xr3:uid="{C9278978-B240-4B52-A5A2-C1CEE28DD455}" name="Description" dataDxfId="37"/>
    <tableColumn id="8" xr3:uid="{ED0ECF62-6F24-44A1-8F37-E7DF4B7BDDA4}" name="Heures" dataDxfId="36"/>
    <tableColumn id="9" xr3:uid="{C712B99F-6A4D-443B-B9BA-695608F69581}" name="CommentaireNote" dataDxfId="35"/>
    <tableColumn id="10" xr3:uid="{BD697C10-1D3C-4A09-9B3C-5BEE368A1BD2}" name="EstFacturable" dataDxfId="34"/>
    <tableColumn id="11" xr3:uid="{334B39DE-689F-49F5-949B-136A0A6687DC}" name="DateSaisie" dataDxfId="33"/>
    <tableColumn id="12" xr3:uid="{D1D577E1-1179-4B82-9CB2-078BE75B60C7}" name="EstFacturee" dataDxfId="32"/>
    <tableColumn id="13" xr3:uid="{ECE9A69B-E629-4E23-A1B0-71775EE5136C}" name="DateFacturee" dataDxfId="31"/>
    <tableColumn id="14" xr3:uid="{FEFC8051-175A-4A91-96D9-2BBDCB342FC7}" name="EstDetruit" dataDxfId="30"/>
    <tableColumn id="15" xr3:uid="{6F5C129C-CCBE-4D06-B934-2EAE6C064441}" name="VersionApp" dataDxfId="29"/>
    <tableColumn id="16" xr3:uid="{F7FBDE5E-0BB9-470D-B873-94E02A62029D}" name="NoFacture" dataDxfId="28"/>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4.emf"/><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7.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control" Target="../activeX/activeX6.xml"/><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1/relationships/timeline" Target="../timelines/timeline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5" Type="http://schemas.openxmlformats.org/officeDocument/2006/relationships/image" Target="../media/image18.emf"/><Relationship Id="rId4" Type="http://schemas.openxmlformats.org/officeDocument/2006/relationships/control" Target="../activeX/activeX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6.bin"/><Relationship Id="rId4" Type="http://schemas.openxmlformats.org/officeDocument/2006/relationships/ctrlProp" Target="../ctrlProps/ctrlProp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35.bin"/><Relationship Id="rId5" Type="http://schemas.openxmlformats.org/officeDocument/2006/relationships/image" Target="../media/image39.emf"/><Relationship Id="rId4" Type="http://schemas.openxmlformats.org/officeDocument/2006/relationships/control" Target="../activeX/activeX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6.vml"/><Relationship Id="rId7" Type="http://schemas.openxmlformats.org/officeDocument/2006/relationships/image" Target="../media/image41.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8.bin"/><Relationship Id="rId6" Type="http://schemas.openxmlformats.org/officeDocument/2006/relationships/control" Target="../activeX/activeX11.xml"/><Relationship Id="rId11" Type="http://schemas.openxmlformats.org/officeDocument/2006/relationships/image" Target="../media/image43.emf"/><Relationship Id="rId5" Type="http://schemas.openxmlformats.org/officeDocument/2006/relationships/image" Target="../media/image4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42.emf"/></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45.emf"/><Relationship Id="rId2" Type="http://schemas.openxmlformats.org/officeDocument/2006/relationships/drawing" Target="../drawings/drawing16.xml"/><Relationship Id="rId1" Type="http://schemas.openxmlformats.org/officeDocument/2006/relationships/printerSettings" Target="../printerSettings/printerSettings41.bin"/><Relationship Id="rId6" Type="http://schemas.openxmlformats.org/officeDocument/2006/relationships/control" Target="../activeX/activeX15.xml"/><Relationship Id="rId5" Type="http://schemas.openxmlformats.org/officeDocument/2006/relationships/image" Target="../media/image44.emf"/><Relationship Id="rId4" Type="http://schemas.openxmlformats.org/officeDocument/2006/relationships/control" Target="../activeX/activeX14.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8.vml"/><Relationship Id="rId7" Type="http://schemas.openxmlformats.org/officeDocument/2006/relationships/image" Target="../media/image48.emf"/><Relationship Id="rId2" Type="http://schemas.openxmlformats.org/officeDocument/2006/relationships/drawing" Target="../drawings/drawing17.xml"/><Relationship Id="rId1" Type="http://schemas.openxmlformats.org/officeDocument/2006/relationships/printerSettings" Target="../printerSettings/printerSettings42.bin"/><Relationship Id="rId6" Type="http://schemas.openxmlformats.org/officeDocument/2006/relationships/control" Target="../activeX/activeX17.xml"/><Relationship Id="rId11" Type="http://schemas.openxmlformats.org/officeDocument/2006/relationships/control" Target="../activeX/activeX21.xml"/><Relationship Id="rId5" Type="http://schemas.openxmlformats.org/officeDocument/2006/relationships/image" Target="../media/image45.emf"/><Relationship Id="rId10" Type="http://schemas.openxmlformats.org/officeDocument/2006/relationships/control" Target="../activeX/activeX20.xml"/><Relationship Id="rId4" Type="http://schemas.openxmlformats.org/officeDocument/2006/relationships/control" Target="../activeX/activeX16.xml"/><Relationship Id="rId9" Type="http://schemas.openxmlformats.org/officeDocument/2006/relationships/control" Target="../activeX/activeX19.xml"/></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control" Target="../activeX/activeX24.xml"/><Relationship Id="rId2" Type="http://schemas.openxmlformats.org/officeDocument/2006/relationships/drawing" Target="../drawings/drawing18.xml"/><Relationship Id="rId1" Type="http://schemas.openxmlformats.org/officeDocument/2006/relationships/printerSettings" Target="../printerSettings/printerSettings43.bin"/><Relationship Id="rId6" Type="http://schemas.openxmlformats.org/officeDocument/2006/relationships/control" Target="../activeX/activeX23.xml"/><Relationship Id="rId5" Type="http://schemas.openxmlformats.org/officeDocument/2006/relationships/image" Target="../media/image45.emf"/><Relationship Id="rId10" Type="http://schemas.openxmlformats.org/officeDocument/2006/relationships/image" Target="../media/image57.emf"/><Relationship Id="rId4" Type="http://schemas.openxmlformats.org/officeDocument/2006/relationships/control" Target="../activeX/activeX22.xml"/><Relationship Id="rId9" Type="http://schemas.openxmlformats.org/officeDocument/2006/relationships/control" Target="../activeX/activeX26.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0.xml"/><Relationship Id="rId1" Type="http://schemas.openxmlformats.org/officeDocument/2006/relationships/printerSettings" Target="../printerSettings/printerSettings45.bin"/><Relationship Id="rId5" Type="http://schemas.openxmlformats.org/officeDocument/2006/relationships/image" Target="../media/image72.emf"/><Relationship Id="rId4" Type="http://schemas.openxmlformats.org/officeDocument/2006/relationships/control" Target="../activeX/activeX27.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ivotTable" Target="../pivotTables/pivotTable1.xml"/></Relationships>
</file>

<file path=xl/worksheets/_rels/sheet51.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48.bin"/><Relationship Id="rId4" Type="http://schemas.openxmlformats.org/officeDocument/2006/relationships/pivotTable" Target="../pivotTables/pivotTable5.xml"/></Relationships>
</file>

<file path=xl/worksheets/_rels/sheet5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3.x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50.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57DE3-B634-420E-B2B6-1BEDF4978BCB}">
  <sheetPr codeName="Feuil1"/>
  <dimension ref="A1:H137"/>
  <sheetViews>
    <sheetView topLeftCell="A102" workbookViewId="0">
      <selection activeCell="A137" sqref="A137:H137"/>
    </sheetView>
  </sheetViews>
  <sheetFormatPr baseColWidth="10" defaultRowHeight="15" x14ac:dyDescent="0.25"/>
  <cols>
    <col min="1" max="1" width="10.7109375" style="1" bestFit="1" customWidth="1"/>
    <col min="2" max="2" width="5.28515625" style="1" bestFit="1" customWidth="1"/>
    <col min="3" max="3" width="8.5703125" style="322" bestFit="1" customWidth="1"/>
    <col min="4" max="4" width="10.7109375" style="322" bestFit="1" customWidth="1"/>
    <col min="5" max="5" width="6.85546875" style="322" bestFit="1" customWidth="1"/>
    <col min="6" max="6" width="8.140625" style="322" bestFit="1" customWidth="1"/>
    <col min="7" max="7" width="11" style="322" bestFit="1" customWidth="1"/>
    <col min="8" max="8" width="6.28515625" style="322" bestFit="1" customWidth="1"/>
  </cols>
  <sheetData>
    <row r="1" spans="1:8" x14ac:dyDescent="0.25">
      <c r="A1" s="615" t="s">
        <v>2</v>
      </c>
      <c r="B1" s="615" t="s">
        <v>9</v>
      </c>
      <c r="C1" s="616" t="s">
        <v>17522</v>
      </c>
      <c r="D1" s="616" t="s">
        <v>17523</v>
      </c>
      <c r="E1" s="616" t="s">
        <v>17524</v>
      </c>
      <c r="F1" s="616" t="s">
        <v>17525</v>
      </c>
      <c r="G1" s="616" t="s">
        <v>17526</v>
      </c>
      <c r="H1" s="616" t="s">
        <v>17527</v>
      </c>
    </row>
    <row r="2" spans="1:8" x14ac:dyDescent="0.25">
      <c r="A2" s="2">
        <v>45184</v>
      </c>
      <c r="B2" s="1" t="s">
        <v>5</v>
      </c>
      <c r="C2" s="322">
        <v>5.75</v>
      </c>
      <c r="D2" s="322">
        <v>0</v>
      </c>
      <c r="E2" s="322">
        <v>5.75</v>
      </c>
      <c r="F2" s="322">
        <v>0</v>
      </c>
      <c r="G2" s="322">
        <v>0</v>
      </c>
      <c r="H2" s="322">
        <v>5.75</v>
      </c>
    </row>
    <row r="3" spans="1:8" x14ac:dyDescent="0.25">
      <c r="A3" s="2">
        <v>45323</v>
      </c>
      <c r="B3" s="1" t="s">
        <v>5</v>
      </c>
      <c r="C3" s="322">
        <v>0.4</v>
      </c>
      <c r="D3" s="322">
        <v>0</v>
      </c>
      <c r="E3" s="322">
        <v>0.4</v>
      </c>
      <c r="F3" s="322">
        <v>0</v>
      </c>
      <c r="G3" s="322">
        <v>0</v>
      </c>
      <c r="H3" s="322">
        <v>0.4</v>
      </c>
    </row>
    <row r="4" spans="1:8" x14ac:dyDescent="0.25">
      <c r="A4" s="2">
        <v>45329</v>
      </c>
      <c r="B4" s="1" t="s">
        <v>5</v>
      </c>
      <c r="C4" s="322">
        <v>0.4</v>
      </c>
      <c r="D4" s="322">
        <v>0</v>
      </c>
      <c r="E4" s="322">
        <v>0.4</v>
      </c>
      <c r="F4" s="322">
        <v>0</v>
      </c>
      <c r="G4" s="322">
        <v>0</v>
      </c>
      <c r="H4" s="322">
        <v>0.4</v>
      </c>
    </row>
    <row r="5" spans="1:8" x14ac:dyDescent="0.25">
      <c r="A5" s="2">
        <v>45334</v>
      </c>
      <c r="B5" s="1" t="s">
        <v>5</v>
      </c>
      <c r="C5" s="322">
        <v>0.5</v>
      </c>
      <c r="D5" s="322">
        <v>0</v>
      </c>
      <c r="E5" s="322">
        <v>0.5</v>
      </c>
      <c r="F5" s="322">
        <v>0</v>
      </c>
      <c r="G5" s="322">
        <v>0</v>
      </c>
      <c r="H5" s="322">
        <v>0.5</v>
      </c>
    </row>
    <row r="6" spans="1:8" x14ac:dyDescent="0.25">
      <c r="A6" s="2">
        <v>45341</v>
      </c>
      <c r="B6" s="1" t="s">
        <v>5</v>
      </c>
      <c r="C6" s="322">
        <v>0.4</v>
      </c>
      <c r="D6" s="322">
        <v>0</v>
      </c>
      <c r="E6" s="322">
        <v>0.4</v>
      </c>
      <c r="F6" s="322">
        <v>0</v>
      </c>
      <c r="G6" s="322">
        <v>0</v>
      </c>
      <c r="H6" s="322">
        <v>0.4</v>
      </c>
    </row>
    <row r="7" spans="1:8" x14ac:dyDescent="0.25">
      <c r="A7" s="2">
        <v>45343</v>
      </c>
      <c r="B7" s="1" t="s">
        <v>5</v>
      </c>
      <c r="C7" s="322">
        <v>2.25</v>
      </c>
      <c r="D7" s="322">
        <v>0</v>
      </c>
      <c r="E7" s="322">
        <v>2.25</v>
      </c>
      <c r="F7" s="322">
        <v>0</v>
      </c>
      <c r="G7" s="322">
        <v>0</v>
      </c>
      <c r="H7" s="322">
        <v>2.25</v>
      </c>
    </row>
    <row r="8" spans="1:8" x14ac:dyDescent="0.25">
      <c r="A8" s="2">
        <v>45344</v>
      </c>
      <c r="B8" s="1" t="s">
        <v>5</v>
      </c>
      <c r="C8" s="322">
        <v>0.25</v>
      </c>
      <c r="D8" s="322">
        <v>0</v>
      </c>
      <c r="E8" s="322">
        <v>0.25</v>
      </c>
      <c r="F8" s="322">
        <v>0</v>
      </c>
      <c r="G8" s="322">
        <v>0</v>
      </c>
      <c r="H8" s="322">
        <v>0.25</v>
      </c>
    </row>
    <row r="9" spans="1:8" x14ac:dyDescent="0.25">
      <c r="A9" s="2">
        <v>45345</v>
      </c>
      <c r="B9" s="1" t="s">
        <v>5</v>
      </c>
      <c r="C9" s="322">
        <v>1</v>
      </c>
      <c r="D9" s="322">
        <v>0</v>
      </c>
      <c r="E9" s="322">
        <v>1</v>
      </c>
      <c r="F9" s="322">
        <v>0</v>
      </c>
      <c r="G9" s="322">
        <v>0</v>
      </c>
      <c r="H9" s="322">
        <v>1</v>
      </c>
    </row>
    <row r="10" spans="1:8" x14ac:dyDescent="0.25">
      <c r="A10" s="2">
        <v>45368</v>
      </c>
      <c r="B10" s="1" t="s">
        <v>5</v>
      </c>
      <c r="C10" s="322">
        <v>0.4</v>
      </c>
      <c r="D10" s="322">
        <v>0</v>
      </c>
      <c r="E10" s="322">
        <v>0.4</v>
      </c>
      <c r="F10" s="322">
        <v>0</v>
      </c>
      <c r="G10" s="322">
        <v>0</v>
      </c>
      <c r="H10" s="322">
        <v>0.4</v>
      </c>
    </row>
    <row r="11" spans="1:8" x14ac:dyDescent="0.25">
      <c r="A11" s="2">
        <v>45369</v>
      </c>
      <c r="B11" s="1" t="s">
        <v>5</v>
      </c>
      <c r="C11" s="322">
        <v>0.25</v>
      </c>
      <c r="D11" s="322">
        <v>0</v>
      </c>
      <c r="E11" s="322">
        <v>0.25</v>
      </c>
      <c r="F11" s="322">
        <v>0</v>
      </c>
      <c r="G11" s="322">
        <v>0</v>
      </c>
      <c r="H11" s="322">
        <v>0.25</v>
      </c>
    </row>
    <row r="12" spans="1:8" x14ac:dyDescent="0.25">
      <c r="A12" s="2">
        <v>45372</v>
      </c>
      <c r="B12" s="1" t="s">
        <v>5</v>
      </c>
      <c r="C12" s="322">
        <v>2.5</v>
      </c>
      <c r="D12" s="322">
        <v>0</v>
      </c>
      <c r="E12" s="322">
        <v>2.5</v>
      </c>
      <c r="F12" s="322">
        <v>0</v>
      </c>
      <c r="G12" s="322">
        <v>0</v>
      </c>
      <c r="H12" s="322">
        <v>2.5</v>
      </c>
    </row>
    <row r="13" spans="1:8" x14ac:dyDescent="0.25">
      <c r="A13" s="2">
        <v>45373</v>
      </c>
      <c r="B13" s="1" t="s">
        <v>5</v>
      </c>
      <c r="C13" s="322">
        <v>0.5</v>
      </c>
      <c r="D13" s="322">
        <v>0</v>
      </c>
      <c r="E13" s="322">
        <v>0.5</v>
      </c>
      <c r="F13" s="322">
        <v>0</v>
      </c>
      <c r="G13" s="322">
        <v>0</v>
      </c>
      <c r="H13" s="322">
        <v>0.5</v>
      </c>
    </row>
    <row r="14" spans="1:8" x14ac:dyDescent="0.25">
      <c r="A14" s="2">
        <v>45377</v>
      </c>
      <c r="B14" s="1" t="s">
        <v>5</v>
      </c>
      <c r="C14" s="322">
        <v>0.4</v>
      </c>
      <c r="D14" s="322">
        <v>0</v>
      </c>
      <c r="E14" s="322">
        <v>0.4</v>
      </c>
      <c r="F14" s="322">
        <v>0</v>
      </c>
      <c r="G14" s="322">
        <v>0</v>
      </c>
      <c r="H14" s="322">
        <v>0.4</v>
      </c>
    </row>
    <row r="15" spans="1:8" x14ac:dyDescent="0.25">
      <c r="A15" s="2">
        <v>45380</v>
      </c>
      <c r="B15" s="1" t="s">
        <v>5</v>
      </c>
      <c r="C15" s="322">
        <v>0.4</v>
      </c>
      <c r="D15" s="322">
        <v>0</v>
      </c>
      <c r="E15" s="322">
        <v>0.4</v>
      </c>
      <c r="F15" s="322">
        <v>0</v>
      </c>
      <c r="G15" s="322">
        <v>0</v>
      </c>
      <c r="H15" s="322">
        <v>0.4</v>
      </c>
    </row>
    <row r="16" spans="1:8" x14ac:dyDescent="0.25">
      <c r="A16" s="2">
        <v>45391</v>
      </c>
      <c r="B16" s="1" t="s">
        <v>5</v>
      </c>
      <c r="C16" s="322">
        <v>0.25</v>
      </c>
      <c r="D16" s="322">
        <v>0</v>
      </c>
      <c r="E16" s="322">
        <v>0.25</v>
      </c>
      <c r="F16" s="322">
        <v>0</v>
      </c>
      <c r="G16" s="322">
        <v>0</v>
      </c>
      <c r="H16" s="322">
        <v>0.25</v>
      </c>
    </row>
    <row r="17" spans="1:8" x14ac:dyDescent="0.25">
      <c r="A17" s="2">
        <v>45397</v>
      </c>
      <c r="B17" s="1" t="s">
        <v>5</v>
      </c>
      <c r="C17" s="322">
        <v>0.75</v>
      </c>
      <c r="D17" s="322">
        <v>0</v>
      </c>
      <c r="E17" s="322">
        <v>0.75</v>
      </c>
      <c r="F17" s="322">
        <v>0</v>
      </c>
      <c r="G17" s="322">
        <v>0</v>
      </c>
      <c r="H17" s="322">
        <v>0.75</v>
      </c>
    </row>
    <row r="18" spans="1:8" x14ac:dyDescent="0.25">
      <c r="A18" s="2">
        <v>45398</v>
      </c>
      <c r="B18" s="1" t="s">
        <v>5</v>
      </c>
      <c r="C18" s="322">
        <v>0.5</v>
      </c>
      <c r="D18" s="322">
        <v>0</v>
      </c>
      <c r="E18" s="322">
        <v>0.5</v>
      </c>
      <c r="F18" s="322">
        <v>0</v>
      </c>
      <c r="G18" s="322">
        <v>0</v>
      </c>
      <c r="H18" s="322">
        <v>0.5</v>
      </c>
    </row>
    <row r="19" spans="1:8" x14ac:dyDescent="0.25">
      <c r="A19" s="2">
        <v>45404</v>
      </c>
      <c r="B19" s="1" t="s">
        <v>5</v>
      </c>
      <c r="C19" s="322">
        <v>1</v>
      </c>
      <c r="D19" s="322">
        <v>0</v>
      </c>
      <c r="E19" s="322">
        <v>1</v>
      </c>
      <c r="F19" s="322">
        <v>0</v>
      </c>
      <c r="G19" s="322">
        <v>0</v>
      </c>
      <c r="H19" s="322">
        <v>1</v>
      </c>
    </row>
    <row r="20" spans="1:8" x14ac:dyDescent="0.25">
      <c r="A20" s="2">
        <v>45406</v>
      </c>
      <c r="B20" s="1" t="s">
        <v>5</v>
      </c>
      <c r="C20" s="322">
        <v>0.5</v>
      </c>
      <c r="D20" s="322">
        <v>0</v>
      </c>
      <c r="E20" s="322">
        <v>0.5</v>
      </c>
      <c r="F20" s="322">
        <v>0</v>
      </c>
      <c r="G20" s="322">
        <v>0</v>
      </c>
      <c r="H20" s="322">
        <v>0.5</v>
      </c>
    </row>
    <row r="21" spans="1:8" x14ac:dyDescent="0.25">
      <c r="A21" s="2">
        <v>45411</v>
      </c>
      <c r="B21" s="1" t="s">
        <v>5</v>
      </c>
      <c r="C21" s="322">
        <v>0.5</v>
      </c>
      <c r="D21" s="322">
        <v>0</v>
      </c>
      <c r="E21" s="322">
        <v>0.5</v>
      </c>
      <c r="F21" s="322">
        <v>0</v>
      </c>
      <c r="G21" s="322">
        <v>0</v>
      </c>
      <c r="H21" s="322">
        <v>0.5</v>
      </c>
    </row>
    <row r="22" spans="1:8" x14ac:dyDescent="0.25">
      <c r="A22" s="2">
        <v>45422</v>
      </c>
      <c r="B22" s="1" t="s">
        <v>5</v>
      </c>
      <c r="C22" s="322">
        <v>0.75</v>
      </c>
      <c r="D22" s="322">
        <v>0</v>
      </c>
      <c r="E22" s="322">
        <v>0.75</v>
      </c>
      <c r="F22" s="322">
        <v>0</v>
      </c>
      <c r="G22" s="322">
        <v>0</v>
      </c>
      <c r="H22" s="322">
        <v>0.75</v>
      </c>
    </row>
    <row r="23" spans="1:8" x14ac:dyDescent="0.25">
      <c r="A23" s="2">
        <v>45426</v>
      </c>
      <c r="B23" s="1" t="s">
        <v>5</v>
      </c>
      <c r="C23" s="322">
        <v>2.0499999999999998</v>
      </c>
      <c r="D23" s="322">
        <v>0</v>
      </c>
      <c r="E23" s="322">
        <v>2.0499999999999998</v>
      </c>
      <c r="F23" s="322">
        <v>0</v>
      </c>
      <c r="G23" s="322">
        <v>0</v>
      </c>
      <c r="H23" s="322">
        <v>2.0499999999999998</v>
      </c>
    </row>
    <row r="24" spans="1:8" x14ac:dyDescent="0.25">
      <c r="A24" s="2">
        <v>45427</v>
      </c>
      <c r="B24" s="1" t="s">
        <v>5</v>
      </c>
      <c r="C24" s="322">
        <v>0.5</v>
      </c>
      <c r="D24" s="322">
        <v>0</v>
      </c>
      <c r="E24" s="322">
        <v>0.5</v>
      </c>
      <c r="F24" s="322">
        <v>0</v>
      </c>
      <c r="G24" s="322">
        <v>0</v>
      </c>
      <c r="H24" s="322">
        <v>0.5</v>
      </c>
    </row>
    <row r="25" spans="1:8" x14ac:dyDescent="0.25">
      <c r="A25" s="2">
        <v>45428</v>
      </c>
      <c r="B25" s="1" t="s">
        <v>5</v>
      </c>
      <c r="C25" s="322">
        <v>2.15</v>
      </c>
      <c r="D25" s="322">
        <v>0</v>
      </c>
      <c r="E25" s="322">
        <v>2.15</v>
      </c>
      <c r="F25" s="322">
        <v>0</v>
      </c>
      <c r="G25" s="322">
        <v>0</v>
      </c>
      <c r="H25" s="322">
        <v>2.15</v>
      </c>
    </row>
    <row r="26" spans="1:8" x14ac:dyDescent="0.25">
      <c r="A26" s="2">
        <v>45429</v>
      </c>
      <c r="B26" s="1" t="s">
        <v>5</v>
      </c>
      <c r="C26" s="322">
        <v>1</v>
      </c>
      <c r="D26" s="322">
        <v>0</v>
      </c>
      <c r="E26" s="322">
        <v>1</v>
      </c>
      <c r="F26" s="322">
        <v>0</v>
      </c>
      <c r="G26" s="322">
        <v>0</v>
      </c>
      <c r="H26" s="322">
        <v>1</v>
      </c>
    </row>
    <row r="27" spans="1:8" x14ac:dyDescent="0.25">
      <c r="A27" s="2">
        <v>45434</v>
      </c>
      <c r="B27" s="1" t="s">
        <v>5</v>
      </c>
      <c r="C27" s="322">
        <v>1</v>
      </c>
      <c r="D27" s="322">
        <v>0</v>
      </c>
      <c r="E27" s="322">
        <v>1</v>
      </c>
      <c r="F27" s="322">
        <v>0</v>
      </c>
      <c r="G27" s="322">
        <v>0</v>
      </c>
      <c r="H27" s="322">
        <v>1</v>
      </c>
    </row>
    <row r="28" spans="1:8" x14ac:dyDescent="0.25">
      <c r="A28" s="2">
        <v>45435</v>
      </c>
      <c r="B28" s="1" t="s">
        <v>5</v>
      </c>
      <c r="C28" s="322">
        <v>0.75</v>
      </c>
      <c r="D28" s="322">
        <v>0</v>
      </c>
      <c r="E28" s="322">
        <v>0.75</v>
      </c>
      <c r="F28" s="322">
        <v>0</v>
      </c>
      <c r="G28" s="322">
        <v>0</v>
      </c>
      <c r="H28" s="322">
        <v>0.75</v>
      </c>
    </row>
    <row r="29" spans="1:8" x14ac:dyDescent="0.25">
      <c r="A29" s="2">
        <v>45440</v>
      </c>
      <c r="B29" s="1" t="s">
        <v>5</v>
      </c>
      <c r="C29" s="322">
        <v>1.5</v>
      </c>
      <c r="D29" s="322">
        <v>0</v>
      </c>
      <c r="E29" s="322">
        <v>1.5</v>
      </c>
      <c r="F29" s="322">
        <v>0</v>
      </c>
      <c r="G29" s="322">
        <v>0</v>
      </c>
      <c r="H29" s="322">
        <v>1.5</v>
      </c>
    </row>
    <row r="30" spans="1:8" x14ac:dyDescent="0.25">
      <c r="A30" s="2">
        <v>45441</v>
      </c>
      <c r="B30" s="1" t="s">
        <v>5</v>
      </c>
      <c r="C30" s="322">
        <v>0.9</v>
      </c>
      <c r="D30" s="322">
        <v>0</v>
      </c>
      <c r="E30" s="322">
        <v>0.9</v>
      </c>
      <c r="F30" s="322">
        <v>0</v>
      </c>
      <c r="G30" s="322">
        <v>0</v>
      </c>
      <c r="H30" s="322">
        <v>0.9</v>
      </c>
    </row>
    <row r="31" spans="1:8" x14ac:dyDescent="0.25">
      <c r="A31" s="2">
        <v>45443</v>
      </c>
      <c r="B31" s="1" t="s">
        <v>5</v>
      </c>
      <c r="C31" s="322">
        <v>0.75</v>
      </c>
      <c r="D31" s="322">
        <v>0</v>
      </c>
      <c r="E31" s="322">
        <v>0.75</v>
      </c>
      <c r="F31" s="322">
        <v>0</v>
      </c>
      <c r="G31" s="322">
        <v>0</v>
      </c>
      <c r="H31" s="322">
        <v>0.75</v>
      </c>
    </row>
    <row r="32" spans="1:8" x14ac:dyDescent="0.25">
      <c r="A32" s="2">
        <v>45446</v>
      </c>
      <c r="B32" s="1" t="s">
        <v>5</v>
      </c>
      <c r="C32" s="322">
        <v>1.9</v>
      </c>
      <c r="D32" s="322">
        <v>0</v>
      </c>
      <c r="E32" s="322">
        <v>1.9</v>
      </c>
      <c r="F32" s="322">
        <v>0</v>
      </c>
      <c r="G32" s="322">
        <v>0</v>
      </c>
      <c r="H32" s="322">
        <v>1.9</v>
      </c>
    </row>
    <row r="33" spans="1:8" x14ac:dyDescent="0.25">
      <c r="A33" s="2">
        <v>45447</v>
      </c>
      <c r="B33" s="1" t="s">
        <v>5</v>
      </c>
      <c r="C33" s="322">
        <v>0.4</v>
      </c>
      <c r="D33" s="322">
        <v>0</v>
      </c>
      <c r="E33" s="322">
        <v>0.4</v>
      </c>
      <c r="F33" s="322">
        <v>0</v>
      </c>
      <c r="G33" s="322">
        <v>0</v>
      </c>
      <c r="H33" s="322">
        <v>0.4</v>
      </c>
    </row>
    <row r="34" spans="1:8" x14ac:dyDescent="0.25">
      <c r="A34" s="2">
        <v>45449</v>
      </c>
      <c r="B34" s="1" t="s">
        <v>5</v>
      </c>
      <c r="C34" s="322">
        <v>2.5</v>
      </c>
      <c r="D34" s="322">
        <v>0</v>
      </c>
      <c r="E34" s="322">
        <v>2.5</v>
      </c>
      <c r="F34" s="322">
        <v>0</v>
      </c>
      <c r="G34" s="322">
        <v>0</v>
      </c>
      <c r="H34" s="322">
        <v>2.5</v>
      </c>
    </row>
    <row r="35" spans="1:8" x14ac:dyDescent="0.25">
      <c r="A35" s="2">
        <v>45450</v>
      </c>
      <c r="B35" s="1" t="s">
        <v>5</v>
      </c>
      <c r="C35" s="322">
        <v>0.4</v>
      </c>
      <c r="D35" s="322">
        <v>0</v>
      </c>
      <c r="E35" s="322">
        <v>0.4</v>
      </c>
      <c r="F35" s="322">
        <v>0</v>
      </c>
      <c r="G35" s="322">
        <v>0</v>
      </c>
      <c r="H35" s="322">
        <v>0.4</v>
      </c>
    </row>
    <row r="36" spans="1:8" x14ac:dyDescent="0.25">
      <c r="A36" s="2">
        <v>45454</v>
      </c>
      <c r="B36" s="1" t="s">
        <v>5</v>
      </c>
      <c r="C36" s="322">
        <v>2.9</v>
      </c>
      <c r="D36" s="322">
        <v>0</v>
      </c>
      <c r="E36" s="322">
        <v>2.9</v>
      </c>
      <c r="F36" s="322">
        <v>0</v>
      </c>
      <c r="G36" s="322">
        <v>0</v>
      </c>
      <c r="H36" s="322">
        <v>2.9</v>
      </c>
    </row>
    <row r="37" spans="1:8" x14ac:dyDescent="0.25">
      <c r="A37" s="2">
        <v>45455</v>
      </c>
      <c r="B37" s="1" t="s">
        <v>5</v>
      </c>
      <c r="C37" s="322">
        <v>1.9</v>
      </c>
      <c r="D37" s="322">
        <v>0</v>
      </c>
      <c r="E37" s="322">
        <v>1.9</v>
      </c>
      <c r="F37" s="322">
        <v>0</v>
      </c>
      <c r="G37" s="322">
        <v>0</v>
      </c>
      <c r="H37" s="322">
        <v>1.9</v>
      </c>
    </row>
    <row r="38" spans="1:8" x14ac:dyDescent="0.25">
      <c r="A38" s="2">
        <v>45456</v>
      </c>
      <c r="B38" s="1" t="s">
        <v>5</v>
      </c>
      <c r="C38" s="322">
        <v>0.9</v>
      </c>
      <c r="D38" s="322">
        <v>0</v>
      </c>
      <c r="E38" s="322">
        <v>0.9</v>
      </c>
      <c r="F38" s="322">
        <v>0</v>
      </c>
      <c r="G38" s="322">
        <v>0</v>
      </c>
      <c r="H38" s="322">
        <v>0.9</v>
      </c>
    </row>
    <row r="39" spans="1:8" x14ac:dyDescent="0.25">
      <c r="A39" s="2">
        <v>45457</v>
      </c>
      <c r="B39" s="1" t="s">
        <v>5</v>
      </c>
      <c r="C39" s="322">
        <v>0.65</v>
      </c>
      <c r="D39" s="322">
        <v>0</v>
      </c>
      <c r="E39" s="322">
        <v>0.65</v>
      </c>
      <c r="F39" s="322">
        <v>0</v>
      </c>
      <c r="G39" s="322">
        <v>0</v>
      </c>
      <c r="H39" s="322">
        <v>0.65</v>
      </c>
    </row>
    <row r="40" spans="1:8" x14ac:dyDescent="0.25">
      <c r="A40" s="2">
        <v>45460</v>
      </c>
      <c r="B40" s="1" t="s">
        <v>5</v>
      </c>
      <c r="C40" s="322">
        <v>3.25</v>
      </c>
      <c r="D40" s="322">
        <v>0</v>
      </c>
      <c r="E40" s="322">
        <v>3.25</v>
      </c>
      <c r="F40" s="322">
        <v>0</v>
      </c>
      <c r="G40" s="322">
        <v>0</v>
      </c>
      <c r="H40" s="322">
        <v>3.25</v>
      </c>
    </row>
    <row r="41" spans="1:8" x14ac:dyDescent="0.25">
      <c r="A41" s="2">
        <v>45461</v>
      </c>
      <c r="B41" s="1" t="s">
        <v>5</v>
      </c>
      <c r="C41" s="322">
        <v>0.4</v>
      </c>
      <c r="D41" s="322">
        <v>0</v>
      </c>
      <c r="E41" s="322">
        <v>0.4</v>
      </c>
      <c r="F41" s="322">
        <v>0</v>
      </c>
      <c r="G41" s="322">
        <v>0</v>
      </c>
      <c r="H41" s="322">
        <v>0.4</v>
      </c>
    </row>
    <row r="42" spans="1:8" x14ac:dyDescent="0.25">
      <c r="A42" s="2">
        <v>45462</v>
      </c>
      <c r="B42" s="1" t="s">
        <v>5</v>
      </c>
      <c r="C42" s="322">
        <v>2.4</v>
      </c>
      <c r="D42" s="322">
        <v>0</v>
      </c>
      <c r="E42" s="322">
        <v>2.4</v>
      </c>
      <c r="F42" s="322">
        <v>0</v>
      </c>
      <c r="G42" s="322">
        <v>0</v>
      </c>
      <c r="H42" s="322">
        <v>2.4</v>
      </c>
    </row>
    <row r="43" spans="1:8" x14ac:dyDescent="0.25">
      <c r="A43" s="2">
        <v>45462</v>
      </c>
      <c r="B43" s="1" t="s">
        <v>150</v>
      </c>
      <c r="C43" s="322">
        <v>1.1000000000000001</v>
      </c>
      <c r="D43" s="322">
        <v>0</v>
      </c>
      <c r="E43" s="322">
        <v>1.1000000000000001</v>
      </c>
      <c r="F43" s="322">
        <v>0</v>
      </c>
      <c r="G43" s="322">
        <v>0</v>
      </c>
      <c r="H43" s="322">
        <v>1.1000000000000001</v>
      </c>
    </row>
    <row r="44" spans="1:8" x14ac:dyDescent="0.25">
      <c r="A44" s="2">
        <v>45463</v>
      </c>
      <c r="B44" s="1" t="s">
        <v>5</v>
      </c>
      <c r="C44" s="322">
        <v>0.75</v>
      </c>
      <c r="D44" s="322">
        <v>0</v>
      </c>
      <c r="E44" s="322">
        <v>0.75</v>
      </c>
      <c r="F44" s="322">
        <v>0</v>
      </c>
      <c r="G44" s="322">
        <v>0</v>
      </c>
      <c r="H44" s="322">
        <v>0.75</v>
      </c>
    </row>
    <row r="45" spans="1:8" x14ac:dyDescent="0.25">
      <c r="A45" s="2">
        <v>45464</v>
      </c>
      <c r="B45" s="1" t="s">
        <v>5</v>
      </c>
      <c r="C45" s="322">
        <v>0.9</v>
      </c>
      <c r="D45" s="322">
        <v>0</v>
      </c>
      <c r="E45" s="322">
        <v>0.9</v>
      </c>
      <c r="F45" s="322">
        <v>0</v>
      </c>
      <c r="G45" s="322">
        <v>0</v>
      </c>
      <c r="H45" s="322">
        <v>0.9</v>
      </c>
    </row>
    <row r="46" spans="1:8" x14ac:dyDescent="0.25">
      <c r="A46" s="2">
        <v>45464</v>
      </c>
      <c r="B46" s="1" t="s">
        <v>150</v>
      </c>
      <c r="C46" s="322">
        <v>0.8</v>
      </c>
      <c r="D46" s="322">
        <v>0</v>
      </c>
      <c r="E46" s="322">
        <v>0.8</v>
      </c>
      <c r="F46" s="322">
        <v>0</v>
      </c>
      <c r="G46" s="322">
        <v>0</v>
      </c>
      <c r="H46" s="322">
        <v>0.8</v>
      </c>
    </row>
    <row r="47" spans="1:8" x14ac:dyDescent="0.25">
      <c r="A47" s="2">
        <v>45467</v>
      </c>
      <c r="B47" s="1" t="s">
        <v>5</v>
      </c>
      <c r="C47" s="322">
        <v>1.75</v>
      </c>
      <c r="D47" s="322">
        <v>0</v>
      </c>
      <c r="E47" s="322">
        <v>1.75</v>
      </c>
      <c r="F47" s="322">
        <v>0</v>
      </c>
      <c r="G47" s="322">
        <v>0</v>
      </c>
      <c r="H47" s="322">
        <v>1.75</v>
      </c>
    </row>
    <row r="48" spans="1:8" x14ac:dyDescent="0.25">
      <c r="A48" s="2">
        <v>45468</v>
      </c>
      <c r="B48" s="1" t="s">
        <v>5</v>
      </c>
      <c r="C48" s="322">
        <v>1.8</v>
      </c>
      <c r="D48" s="322">
        <v>0</v>
      </c>
      <c r="E48" s="322">
        <v>1.8</v>
      </c>
      <c r="F48" s="322">
        <v>0</v>
      </c>
      <c r="G48" s="322">
        <v>0</v>
      </c>
      <c r="H48" s="322">
        <v>1.8</v>
      </c>
    </row>
    <row r="49" spans="1:8" x14ac:dyDescent="0.25">
      <c r="A49" s="2">
        <v>45470</v>
      </c>
      <c r="B49" s="1" t="s">
        <v>5</v>
      </c>
      <c r="C49" s="322">
        <v>1.1499999999999999</v>
      </c>
      <c r="D49" s="322">
        <v>0</v>
      </c>
      <c r="E49" s="322">
        <v>1.1499999999999999</v>
      </c>
      <c r="F49" s="322">
        <v>0</v>
      </c>
      <c r="G49" s="322">
        <v>0</v>
      </c>
      <c r="H49" s="322">
        <v>1.1499999999999999</v>
      </c>
    </row>
    <row r="50" spans="1:8" x14ac:dyDescent="0.25">
      <c r="A50" s="2">
        <v>45471</v>
      </c>
      <c r="B50" s="1" t="s">
        <v>5</v>
      </c>
      <c r="C50" s="322">
        <v>0.5</v>
      </c>
      <c r="D50" s="322">
        <v>0</v>
      </c>
      <c r="E50" s="322">
        <v>0.5</v>
      </c>
      <c r="F50" s="322">
        <v>0</v>
      </c>
      <c r="G50" s="322">
        <v>0</v>
      </c>
      <c r="H50" s="322">
        <v>0.5</v>
      </c>
    </row>
    <row r="51" spans="1:8" x14ac:dyDescent="0.25">
      <c r="A51" s="2">
        <v>45471</v>
      </c>
      <c r="B51" s="1" t="s">
        <v>150</v>
      </c>
      <c r="C51" s="322">
        <v>0.3</v>
      </c>
      <c r="D51" s="322">
        <v>0</v>
      </c>
      <c r="E51" s="322">
        <v>0.3</v>
      </c>
      <c r="F51" s="322">
        <v>0</v>
      </c>
      <c r="G51" s="322">
        <v>0</v>
      </c>
      <c r="H51" s="322">
        <v>0.3</v>
      </c>
    </row>
    <row r="52" spans="1:8" x14ac:dyDescent="0.25">
      <c r="A52" s="2">
        <v>45475</v>
      </c>
      <c r="B52" s="1" t="s">
        <v>11829</v>
      </c>
      <c r="C52" s="322">
        <v>4.25</v>
      </c>
      <c r="D52" s="322">
        <v>0</v>
      </c>
      <c r="E52" s="322">
        <v>4.25</v>
      </c>
      <c r="F52" s="322">
        <v>0</v>
      </c>
      <c r="G52" s="322">
        <v>0</v>
      </c>
      <c r="H52" s="322">
        <v>4.25</v>
      </c>
    </row>
    <row r="53" spans="1:8" x14ac:dyDescent="0.25">
      <c r="A53" s="2">
        <v>45475</v>
      </c>
      <c r="B53" s="1" t="s">
        <v>5</v>
      </c>
      <c r="C53" s="322">
        <v>0.9</v>
      </c>
      <c r="D53" s="322">
        <v>0</v>
      </c>
      <c r="E53" s="322">
        <v>0.9</v>
      </c>
      <c r="F53" s="322">
        <v>0</v>
      </c>
      <c r="G53" s="322">
        <v>0</v>
      </c>
      <c r="H53" s="322">
        <v>0.9</v>
      </c>
    </row>
    <row r="54" spans="1:8" x14ac:dyDescent="0.25">
      <c r="A54" s="2">
        <v>45476</v>
      </c>
      <c r="B54" s="1" t="s">
        <v>11829</v>
      </c>
      <c r="C54" s="322">
        <v>1.75</v>
      </c>
      <c r="D54" s="322">
        <v>0</v>
      </c>
      <c r="E54" s="322">
        <v>1.75</v>
      </c>
      <c r="F54" s="322">
        <v>0</v>
      </c>
      <c r="G54" s="322">
        <v>0</v>
      </c>
      <c r="H54" s="322">
        <v>1.75</v>
      </c>
    </row>
    <row r="55" spans="1:8" x14ac:dyDescent="0.25">
      <c r="A55" s="2">
        <v>45476</v>
      </c>
      <c r="B55" s="1" t="s">
        <v>5</v>
      </c>
      <c r="C55" s="322">
        <v>1.05</v>
      </c>
      <c r="D55" s="322">
        <v>0</v>
      </c>
      <c r="E55" s="322">
        <v>1.05</v>
      </c>
      <c r="F55" s="322">
        <v>0</v>
      </c>
      <c r="G55" s="322">
        <v>0</v>
      </c>
      <c r="H55" s="322">
        <v>1.05</v>
      </c>
    </row>
    <row r="56" spans="1:8" x14ac:dyDescent="0.25">
      <c r="A56" s="2">
        <v>45476</v>
      </c>
      <c r="B56" s="1" t="s">
        <v>150</v>
      </c>
      <c r="C56" s="322">
        <v>2.8</v>
      </c>
      <c r="D56" s="322">
        <v>0</v>
      </c>
      <c r="E56" s="322">
        <v>2.8</v>
      </c>
      <c r="F56" s="322">
        <v>0</v>
      </c>
      <c r="G56" s="322">
        <v>0</v>
      </c>
      <c r="H56" s="322">
        <v>2.8</v>
      </c>
    </row>
    <row r="57" spans="1:8" x14ac:dyDescent="0.25">
      <c r="A57" s="2">
        <v>45477</v>
      </c>
      <c r="B57" s="1" t="s">
        <v>5</v>
      </c>
      <c r="C57" s="322">
        <v>0.5</v>
      </c>
      <c r="D57" s="322">
        <v>0</v>
      </c>
      <c r="E57" s="322">
        <v>0.5</v>
      </c>
      <c r="F57" s="322">
        <v>0</v>
      </c>
      <c r="G57" s="322">
        <v>0</v>
      </c>
      <c r="H57" s="322">
        <v>0.5</v>
      </c>
    </row>
    <row r="58" spans="1:8" x14ac:dyDescent="0.25">
      <c r="A58" s="2">
        <v>45477</v>
      </c>
      <c r="B58" s="1" t="s">
        <v>150</v>
      </c>
      <c r="C58" s="322">
        <v>7.1</v>
      </c>
      <c r="D58" s="322">
        <v>0</v>
      </c>
      <c r="E58" s="322">
        <v>7.1</v>
      </c>
      <c r="F58" s="322">
        <v>0</v>
      </c>
      <c r="G58" s="322">
        <v>0</v>
      </c>
      <c r="H58" s="322">
        <v>7.1</v>
      </c>
    </row>
    <row r="59" spans="1:8" x14ac:dyDescent="0.25">
      <c r="A59" s="2">
        <v>45478</v>
      </c>
      <c r="B59" s="1" t="s">
        <v>5</v>
      </c>
      <c r="C59" s="322">
        <v>1</v>
      </c>
      <c r="D59" s="322">
        <v>0</v>
      </c>
      <c r="E59" s="322">
        <v>1</v>
      </c>
      <c r="F59" s="322">
        <v>0</v>
      </c>
      <c r="G59" s="322">
        <v>0</v>
      </c>
      <c r="H59" s="322">
        <v>1</v>
      </c>
    </row>
    <row r="60" spans="1:8" x14ac:dyDescent="0.25">
      <c r="A60" s="2">
        <v>45478</v>
      </c>
      <c r="B60" s="1" t="s">
        <v>150</v>
      </c>
      <c r="C60" s="322">
        <v>0.7</v>
      </c>
      <c r="D60" s="322">
        <v>0</v>
      </c>
      <c r="E60" s="322">
        <v>0.7</v>
      </c>
      <c r="F60" s="322">
        <v>0</v>
      </c>
      <c r="G60" s="322">
        <v>0</v>
      </c>
      <c r="H60" s="322">
        <v>0.7</v>
      </c>
    </row>
    <row r="61" spans="1:8" x14ac:dyDescent="0.25">
      <c r="A61" s="2">
        <v>45479</v>
      </c>
      <c r="B61" s="1" t="s">
        <v>5</v>
      </c>
      <c r="C61" s="322">
        <v>2</v>
      </c>
      <c r="D61" s="322">
        <v>0</v>
      </c>
      <c r="E61" s="322">
        <v>2</v>
      </c>
      <c r="F61" s="322">
        <v>0</v>
      </c>
      <c r="G61" s="322">
        <v>0</v>
      </c>
      <c r="H61" s="322">
        <v>2</v>
      </c>
    </row>
    <row r="62" spans="1:8" x14ac:dyDescent="0.25">
      <c r="A62" s="2">
        <v>45480</v>
      </c>
      <c r="B62" s="1" t="s">
        <v>5</v>
      </c>
      <c r="C62" s="322">
        <v>1.5</v>
      </c>
      <c r="D62" s="322">
        <v>0</v>
      </c>
      <c r="E62" s="322">
        <v>1.5</v>
      </c>
      <c r="F62" s="322">
        <v>0</v>
      </c>
      <c r="G62" s="322">
        <v>0</v>
      </c>
      <c r="H62" s="322">
        <v>1.5</v>
      </c>
    </row>
    <row r="63" spans="1:8" x14ac:dyDescent="0.25">
      <c r="A63" s="2">
        <v>45481</v>
      </c>
      <c r="B63" s="1" t="s">
        <v>11829</v>
      </c>
      <c r="C63" s="322">
        <v>3.5</v>
      </c>
      <c r="D63" s="322">
        <v>0</v>
      </c>
      <c r="E63" s="322">
        <v>3.5</v>
      </c>
      <c r="F63" s="322">
        <v>0</v>
      </c>
      <c r="G63" s="322">
        <v>0</v>
      </c>
      <c r="H63" s="322">
        <v>3.5</v>
      </c>
    </row>
    <row r="64" spans="1:8" x14ac:dyDescent="0.25">
      <c r="A64" s="2">
        <v>45481</v>
      </c>
      <c r="B64" s="1" t="s">
        <v>5</v>
      </c>
      <c r="C64" s="322">
        <v>0.9</v>
      </c>
      <c r="D64" s="322">
        <v>0</v>
      </c>
      <c r="E64" s="322">
        <v>0.9</v>
      </c>
      <c r="F64" s="322">
        <v>0</v>
      </c>
      <c r="G64" s="322">
        <v>0</v>
      </c>
      <c r="H64" s="322">
        <v>0.9</v>
      </c>
    </row>
    <row r="65" spans="1:8" x14ac:dyDescent="0.25">
      <c r="A65" s="2">
        <v>45482</v>
      </c>
      <c r="B65" s="1" t="s">
        <v>5</v>
      </c>
      <c r="C65" s="322">
        <v>3.5</v>
      </c>
      <c r="D65" s="322">
        <v>0</v>
      </c>
      <c r="E65" s="322">
        <v>3.5</v>
      </c>
      <c r="F65" s="322">
        <v>0</v>
      </c>
      <c r="G65" s="322">
        <v>0</v>
      </c>
      <c r="H65" s="322">
        <v>3.5</v>
      </c>
    </row>
    <row r="66" spans="1:8" x14ac:dyDescent="0.25">
      <c r="A66" s="2">
        <v>45482</v>
      </c>
      <c r="B66" s="1" t="s">
        <v>150</v>
      </c>
      <c r="C66" s="322">
        <v>2.5</v>
      </c>
      <c r="D66" s="322">
        <v>0</v>
      </c>
      <c r="E66" s="322">
        <v>2.5</v>
      </c>
      <c r="F66" s="322">
        <v>0</v>
      </c>
      <c r="G66" s="322">
        <v>0</v>
      </c>
      <c r="H66" s="322">
        <v>2.5</v>
      </c>
    </row>
    <row r="67" spans="1:8" x14ac:dyDescent="0.25">
      <c r="A67" s="2">
        <v>45483</v>
      </c>
      <c r="B67" s="1" t="s">
        <v>11829</v>
      </c>
      <c r="C67" s="322">
        <v>4.25</v>
      </c>
      <c r="D67" s="322">
        <v>0</v>
      </c>
      <c r="E67" s="322">
        <v>4.25</v>
      </c>
      <c r="F67" s="322">
        <v>0</v>
      </c>
      <c r="G67" s="322">
        <v>0</v>
      </c>
      <c r="H67" s="322">
        <v>4.25</v>
      </c>
    </row>
    <row r="68" spans="1:8" x14ac:dyDescent="0.25">
      <c r="A68" s="2">
        <v>45483</v>
      </c>
      <c r="B68" s="1" t="s">
        <v>5</v>
      </c>
      <c r="C68" s="322">
        <v>3.8</v>
      </c>
      <c r="D68" s="322">
        <v>0</v>
      </c>
      <c r="E68" s="322">
        <v>3.8</v>
      </c>
      <c r="F68" s="322">
        <v>0</v>
      </c>
      <c r="G68" s="322">
        <v>0</v>
      </c>
      <c r="H68" s="322">
        <v>3.8</v>
      </c>
    </row>
    <row r="69" spans="1:8" x14ac:dyDescent="0.25">
      <c r="A69" s="2">
        <v>45483</v>
      </c>
      <c r="B69" s="1" t="s">
        <v>150</v>
      </c>
      <c r="C69" s="322">
        <v>3.4</v>
      </c>
      <c r="D69" s="322">
        <v>0</v>
      </c>
      <c r="E69" s="322">
        <v>3.4</v>
      </c>
      <c r="F69" s="322">
        <v>0</v>
      </c>
      <c r="G69" s="322">
        <v>0</v>
      </c>
      <c r="H69" s="322">
        <v>3.4</v>
      </c>
    </row>
    <row r="70" spans="1:8" x14ac:dyDescent="0.25">
      <c r="A70" s="2">
        <v>45484</v>
      </c>
      <c r="B70" s="1" t="s">
        <v>11829</v>
      </c>
      <c r="C70" s="322">
        <v>5.5</v>
      </c>
      <c r="D70" s="322">
        <v>0</v>
      </c>
      <c r="E70" s="322">
        <v>5.5</v>
      </c>
      <c r="F70" s="322">
        <v>0</v>
      </c>
      <c r="G70" s="322">
        <v>0</v>
      </c>
      <c r="H70" s="322">
        <v>5.5</v>
      </c>
    </row>
    <row r="71" spans="1:8" x14ac:dyDescent="0.25">
      <c r="A71" s="2">
        <v>45484</v>
      </c>
      <c r="B71" s="1" t="s">
        <v>5</v>
      </c>
      <c r="C71" s="322">
        <v>4.4499999999999993</v>
      </c>
      <c r="D71" s="322">
        <v>0</v>
      </c>
      <c r="E71" s="322">
        <v>4.4499999999999993</v>
      </c>
      <c r="F71" s="322">
        <v>0</v>
      </c>
      <c r="G71" s="322">
        <v>0</v>
      </c>
      <c r="H71" s="322">
        <v>4.4499999999999993</v>
      </c>
    </row>
    <row r="72" spans="1:8" x14ac:dyDescent="0.25">
      <c r="A72" s="2">
        <v>45484</v>
      </c>
      <c r="B72" s="1" t="s">
        <v>150</v>
      </c>
      <c r="C72" s="322">
        <v>0.2</v>
      </c>
      <c r="D72" s="322">
        <v>0</v>
      </c>
      <c r="E72" s="322">
        <v>0.2</v>
      </c>
      <c r="F72" s="322">
        <v>0</v>
      </c>
      <c r="G72" s="322">
        <v>0</v>
      </c>
      <c r="H72" s="322">
        <v>0.2</v>
      </c>
    </row>
    <row r="73" spans="1:8" x14ac:dyDescent="0.25">
      <c r="A73" s="2">
        <v>45485</v>
      </c>
      <c r="B73" s="1" t="s">
        <v>11829</v>
      </c>
      <c r="C73" s="322">
        <v>3.25</v>
      </c>
      <c r="D73" s="322">
        <v>0</v>
      </c>
      <c r="E73" s="322">
        <v>3.25</v>
      </c>
      <c r="F73" s="322">
        <v>0</v>
      </c>
      <c r="G73" s="322">
        <v>0</v>
      </c>
      <c r="H73" s="322">
        <v>3.25</v>
      </c>
    </row>
    <row r="74" spans="1:8" x14ac:dyDescent="0.25">
      <c r="A74" s="2">
        <v>45485</v>
      </c>
      <c r="B74" s="1" t="s">
        <v>5</v>
      </c>
      <c r="C74" s="322">
        <v>1.25</v>
      </c>
      <c r="D74" s="322">
        <v>0</v>
      </c>
      <c r="E74" s="322">
        <v>1.25</v>
      </c>
      <c r="F74" s="322">
        <v>0</v>
      </c>
      <c r="G74" s="322">
        <v>0</v>
      </c>
      <c r="H74" s="322">
        <v>1.25</v>
      </c>
    </row>
    <row r="75" spans="1:8" x14ac:dyDescent="0.25">
      <c r="A75" s="2">
        <v>45485</v>
      </c>
      <c r="B75" s="1" t="s">
        <v>150</v>
      </c>
      <c r="C75" s="322">
        <v>1.8</v>
      </c>
      <c r="D75" s="322">
        <v>0</v>
      </c>
      <c r="E75" s="322">
        <v>1.8</v>
      </c>
      <c r="F75" s="322">
        <v>0</v>
      </c>
      <c r="G75" s="322">
        <v>0</v>
      </c>
      <c r="H75" s="322">
        <v>1.8</v>
      </c>
    </row>
    <row r="76" spans="1:8" x14ac:dyDescent="0.25">
      <c r="A76" s="2">
        <v>45488</v>
      </c>
      <c r="B76" s="1" t="s">
        <v>11829</v>
      </c>
      <c r="C76" s="322">
        <v>4.5</v>
      </c>
      <c r="D76" s="322">
        <v>0</v>
      </c>
      <c r="E76" s="322">
        <v>4.5</v>
      </c>
      <c r="F76" s="322">
        <v>0</v>
      </c>
      <c r="G76" s="322">
        <v>0</v>
      </c>
      <c r="H76" s="322">
        <v>4.5</v>
      </c>
    </row>
    <row r="77" spans="1:8" x14ac:dyDescent="0.25">
      <c r="A77" s="2">
        <v>45488</v>
      </c>
      <c r="B77" s="1" t="s">
        <v>150</v>
      </c>
      <c r="C77" s="322">
        <v>1.7</v>
      </c>
      <c r="D77" s="322">
        <v>0</v>
      </c>
      <c r="E77" s="322">
        <v>1.7</v>
      </c>
      <c r="F77" s="322">
        <v>0</v>
      </c>
      <c r="G77" s="322">
        <v>0</v>
      </c>
      <c r="H77" s="322">
        <v>1.7</v>
      </c>
    </row>
    <row r="78" spans="1:8" x14ac:dyDescent="0.25">
      <c r="A78" s="2">
        <v>45489</v>
      </c>
      <c r="B78" s="1" t="s">
        <v>11829</v>
      </c>
      <c r="C78" s="322">
        <v>3</v>
      </c>
      <c r="D78" s="322">
        <v>0</v>
      </c>
      <c r="E78" s="322">
        <v>3</v>
      </c>
      <c r="F78" s="322">
        <v>0</v>
      </c>
      <c r="G78" s="322">
        <v>0</v>
      </c>
      <c r="H78" s="322">
        <v>3</v>
      </c>
    </row>
    <row r="79" spans="1:8" x14ac:dyDescent="0.25">
      <c r="A79" s="2">
        <v>45489</v>
      </c>
      <c r="B79" s="1" t="s">
        <v>150</v>
      </c>
      <c r="C79" s="322">
        <v>3.6999999999999997</v>
      </c>
      <c r="D79" s="322">
        <v>0</v>
      </c>
      <c r="E79" s="322">
        <v>3.6999999999999997</v>
      </c>
      <c r="F79" s="322">
        <v>0</v>
      </c>
      <c r="G79" s="322">
        <v>0</v>
      </c>
      <c r="H79" s="322">
        <v>3.6999999999999997</v>
      </c>
    </row>
    <row r="80" spans="1:8" x14ac:dyDescent="0.25">
      <c r="A80" s="2">
        <v>45491</v>
      </c>
      <c r="B80" s="1" t="s">
        <v>11829</v>
      </c>
      <c r="C80" s="322">
        <v>3.75</v>
      </c>
      <c r="D80" s="322">
        <v>0</v>
      </c>
      <c r="E80" s="322">
        <v>3.75</v>
      </c>
      <c r="F80" s="322">
        <v>0</v>
      </c>
      <c r="G80" s="322">
        <v>0</v>
      </c>
      <c r="H80" s="322">
        <v>3.75</v>
      </c>
    </row>
    <row r="81" spans="1:8" x14ac:dyDescent="0.25">
      <c r="A81" s="2">
        <v>45491</v>
      </c>
      <c r="B81" s="1" t="s">
        <v>150</v>
      </c>
      <c r="C81" s="322">
        <v>1.2</v>
      </c>
      <c r="D81" s="322">
        <v>0</v>
      </c>
      <c r="E81" s="322">
        <v>1.2</v>
      </c>
      <c r="F81" s="322">
        <v>0</v>
      </c>
      <c r="G81" s="322">
        <v>0</v>
      </c>
      <c r="H81" s="322">
        <v>1.2</v>
      </c>
    </row>
    <row r="82" spans="1:8" x14ac:dyDescent="0.25">
      <c r="A82" s="2">
        <v>45492</v>
      </c>
      <c r="B82" s="1" t="s">
        <v>11829</v>
      </c>
      <c r="C82" s="322">
        <v>2.75</v>
      </c>
      <c r="D82" s="322">
        <v>0</v>
      </c>
      <c r="E82" s="322">
        <v>2.75</v>
      </c>
      <c r="F82" s="322">
        <v>0</v>
      </c>
      <c r="G82" s="322">
        <v>0</v>
      </c>
      <c r="H82" s="322">
        <v>2.75</v>
      </c>
    </row>
    <row r="83" spans="1:8" x14ac:dyDescent="0.25">
      <c r="A83" s="2">
        <v>45493</v>
      </c>
      <c r="B83" s="1" t="s">
        <v>5</v>
      </c>
      <c r="C83" s="322">
        <v>3.15</v>
      </c>
      <c r="D83" s="322">
        <v>0</v>
      </c>
      <c r="E83" s="322">
        <v>3.15</v>
      </c>
      <c r="F83" s="322">
        <v>0</v>
      </c>
      <c r="G83" s="322">
        <v>0</v>
      </c>
      <c r="H83" s="322">
        <v>3.15</v>
      </c>
    </row>
    <row r="84" spans="1:8" x14ac:dyDescent="0.25">
      <c r="A84" s="2">
        <v>45494</v>
      </c>
      <c r="B84" s="1" t="s">
        <v>5</v>
      </c>
      <c r="C84" s="322">
        <v>1.4</v>
      </c>
      <c r="D84" s="322">
        <v>0</v>
      </c>
      <c r="E84" s="322">
        <v>1.4</v>
      </c>
      <c r="F84" s="322">
        <v>0</v>
      </c>
      <c r="G84" s="322">
        <v>0</v>
      </c>
      <c r="H84" s="322">
        <v>1.4</v>
      </c>
    </row>
    <row r="85" spans="1:8" x14ac:dyDescent="0.25">
      <c r="A85" s="2">
        <v>45495</v>
      </c>
      <c r="B85" s="1" t="s">
        <v>5</v>
      </c>
      <c r="C85" s="322">
        <v>4.4000000000000004</v>
      </c>
      <c r="D85" s="322">
        <v>0</v>
      </c>
      <c r="E85" s="322">
        <v>4.4000000000000004</v>
      </c>
      <c r="F85" s="322">
        <v>0</v>
      </c>
      <c r="G85" s="322">
        <v>0</v>
      </c>
      <c r="H85" s="322">
        <v>4.4000000000000004</v>
      </c>
    </row>
    <row r="86" spans="1:8" x14ac:dyDescent="0.25">
      <c r="A86" s="2">
        <v>45495</v>
      </c>
      <c r="B86" s="1" t="s">
        <v>11830</v>
      </c>
      <c r="C86" s="322">
        <v>0.5</v>
      </c>
      <c r="D86" s="322">
        <v>0</v>
      </c>
      <c r="E86" s="322">
        <v>0.5</v>
      </c>
      <c r="F86" s="322">
        <v>0</v>
      </c>
      <c r="G86" s="322">
        <v>0</v>
      </c>
      <c r="H86" s="322">
        <v>0.5</v>
      </c>
    </row>
    <row r="87" spans="1:8" x14ac:dyDescent="0.25">
      <c r="A87" s="2">
        <v>45495</v>
      </c>
      <c r="B87" s="1" t="s">
        <v>150</v>
      </c>
      <c r="C87" s="322">
        <v>4</v>
      </c>
      <c r="D87" s="322">
        <v>0</v>
      </c>
      <c r="E87" s="322">
        <v>4</v>
      </c>
      <c r="F87" s="322">
        <v>0</v>
      </c>
      <c r="G87" s="322">
        <v>0</v>
      </c>
      <c r="H87" s="322">
        <v>4</v>
      </c>
    </row>
    <row r="88" spans="1:8" x14ac:dyDescent="0.25">
      <c r="A88" s="2">
        <v>45496</v>
      </c>
      <c r="B88" s="1" t="s">
        <v>11829</v>
      </c>
      <c r="C88" s="322">
        <v>11.75</v>
      </c>
      <c r="D88" s="322">
        <v>0</v>
      </c>
      <c r="E88" s="322">
        <v>11.75</v>
      </c>
      <c r="F88" s="322">
        <v>0</v>
      </c>
      <c r="G88" s="322">
        <v>0</v>
      </c>
      <c r="H88" s="322">
        <v>11.75</v>
      </c>
    </row>
    <row r="89" spans="1:8" x14ac:dyDescent="0.25">
      <c r="A89" s="2">
        <v>45496</v>
      </c>
      <c r="B89" s="1" t="s">
        <v>5</v>
      </c>
      <c r="C89" s="322">
        <v>4.25</v>
      </c>
      <c r="D89" s="322">
        <v>0</v>
      </c>
      <c r="E89" s="322">
        <v>4.25</v>
      </c>
      <c r="F89" s="322">
        <v>0</v>
      </c>
      <c r="G89" s="322">
        <v>0</v>
      </c>
      <c r="H89" s="322">
        <v>4.25</v>
      </c>
    </row>
    <row r="90" spans="1:8" x14ac:dyDescent="0.25">
      <c r="A90" s="2">
        <v>45496</v>
      </c>
      <c r="B90" s="1" t="s">
        <v>11830</v>
      </c>
      <c r="C90" s="322">
        <v>0.75</v>
      </c>
      <c r="D90" s="322">
        <v>0</v>
      </c>
      <c r="E90" s="322">
        <v>0.75</v>
      </c>
      <c r="F90" s="322">
        <v>0</v>
      </c>
      <c r="G90" s="322">
        <v>0</v>
      </c>
      <c r="H90" s="322">
        <v>0.75</v>
      </c>
    </row>
    <row r="91" spans="1:8" x14ac:dyDescent="0.25">
      <c r="A91" s="2">
        <v>45496</v>
      </c>
      <c r="B91" s="1" t="s">
        <v>150</v>
      </c>
      <c r="C91" s="322">
        <v>4.2</v>
      </c>
      <c r="D91" s="322">
        <v>0</v>
      </c>
      <c r="E91" s="322">
        <v>4.2</v>
      </c>
      <c r="F91" s="322">
        <v>0</v>
      </c>
      <c r="G91" s="322">
        <v>0</v>
      </c>
      <c r="H91" s="322">
        <v>4.2</v>
      </c>
    </row>
    <row r="92" spans="1:8" x14ac:dyDescent="0.25">
      <c r="A92" s="2">
        <v>45497</v>
      </c>
      <c r="B92" s="1" t="s">
        <v>5</v>
      </c>
      <c r="C92" s="322">
        <v>3.65</v>
      </c>
      <c r="D92" s="322">
        <v>0</v>
      </c>
      <c r="E92" s="322">
        <v>3.65</v>
      </c>
      <c r="F92" s="322">
        <v>0</v>
      </c>
      <c r="G92" s="322">
        <v>0</v>
      </c>
      <c r="H92" s="322">
        <v>3.65</v>
      </c>
    </row>
    <row r="93" spans="1:8" x14ac:dyDescent="0.25">
      <c r="A93" s="2">
        <v>45497</v>
      </c>
      <c r="B93" s="1" t="s">
        <v>11830</v>
      </c>
      <c r="C93" s="322">
        <v>0.25</v>
      </c>
      <c r="D93" s="322">
        <v>0</v>
      </c>
      <c r="E93" s="322">
        <v>0.25</v>
      </c>
      <c r="F93" s="322">
        <v>0</v>
      </c>
      <c r="G93" s="322">
        <v>0</v>
      </c>
      <c r="H93" s="322">
        <v>0.25</v>
      </c>
    </row>
    <row r="94" spans="1:8" x14ac:dyDescent="0.25">
      <c r="A94" s="2">
        <v>45497</v>
      </c>
      <c r="B94" s="1" t="s">
        <v>150</v>
      </c>
      <c r="C94" s="322">
        <v>1.7000000000000002</v>
      </c>
      <c r="D94" s="322">
        <v>0</v>
      </c>
      <c r="E94" s="322">
        <v>1.7000000000000002</v>
      </c>
      <c r="F94" s="322">
        <v>0</v>
      </c>
      <c r="G94" s="322">
        <v>0</v>
      </c>
      <c r="H94" s="322">
        <v>1.7000000000000002</v>
      </c>
    </row>
    <row r="95" spans="1:8" x14ac:dyDescent="0.25">
      <c r="A95" s="2">
        <v>45498</v>
      </c>
      <c r="B95" s="1" t="s">
        <v>5</v>
      </c>
      <c r="C95" s="322">
        <v>0.5</v>
      </c>
      <c r="D95" s="322">
        <v>0</v>
      </c>
      <c r="E95" s="322">
        <v>0.5</v>
      </c>
      <c r="F95" s="322">
        <v>0</v>
      </c>
      <c r="G95" s="322">
        <v>0</v>
      </c>
      <c r="H95" s="322">
        <v>0.5</v>
      </c>
    </row>
    <row r="96" spans="1:8" x14ac:dyDescent="0.25">
      <c r="A96" s="2">
        <v>45498</v>
      </c>
      <c r="B96" s="1" t="s">
        <v>150</v>
      </c>
      <c r="C96" s="322">
        <v>3.0999999999999996</v>
      </c>
      <c r="D96" s="322">
        <v>0</v>
      </c>
      <c r="E96" s="322">
        <v>3.0999999999999996</v>
      </c>
      <c r="F96" s="322">
        <v>0</v>
      </c>
      <c r="G96" s="322">
        <v>0</v>
      </c>
      <c r="H96" s="322">
        <v>3.0999999999999996</v>
      </c>
    </row>
    <row r="97" spans="1:8" x14ac:dyDescent="0.25">
      <c r="A97" s="2">
        <v>45499</v>
      </c>
      <c r="B97" s="1" t="s">
        <v>5</v>
      </c>
      <c r="C97" s="322">
        <v>0.4</v>
      </c>
      <c r="D97" s="322">
        <v>0</v>
      </c>
      <c r="E97" s="322">
        <v>0.4</v>
      </c>
      <c r="F97" s="322">
        <v>0</v>
      </c>
      <c r="G97" s="322">
        <v>0</v>
      </c>
      <c r="H97" s="322">
        <v>0.4</v>
      </c>
    </row>
    <row r="98" spans="1:8" x14ac:dyDescent="0.25">
      <c r="A98" s="2">
        <v>45499</v>
      </c>
      <c r="B98" s="1" t="s">
        <v>150</v>
      </c>
      <c r="C98" s="322">
        <v>0.6</v>
      </c>
      <c r="D98" s="322">
        <v>0</v>
      </c>
      <c r="E98" s="322">
        <v>0.6</v>
      </c>
      <c r="F98" s="322">
        <v>0</v>
      </c>
      <c r="G98" s="322">
        <v>0</v>
      </c>
      <c r="H98" s="322">
        <v>0.6</v>
      </c>
    </row>
    <row r="99" spans="1:8" x14ac:dyDescent="0.25">
      <c r="A99" s="2">
        <v>45500</v>
      </c>
      <c r="B99" s="1" t="s">
        <v>5</v>
      </c>
      <c r="C99" s="322">
        <v>0.4</v>
      </c>
      <c r="D99" s="322">
        <v>0</v>
      </c>
      <c r="E99" s="322">
        <v>0.4</v>
      </c>
      <c r="F99" s="322">
        <v>0</v>
      </c>
      <c r="G99" s="322">
        <v>0</v>
      </c>
      <c r="H99" s="322">
        <v>0.4</v>
      </c>
    </row>
    <row r="100" spans="1:8" x14ac:dyDescent="0.25">
      <c r="A100" s="2">
        <v>45502</v>
      </c>
      <c r="B100" s="1" t="s">
        <v>11829</v>
      </c>
      <c r="C100" s="322">
        <v>4</v>
      </c>
      <c r="D100" s="322">
        <v>0</v>
      </c>
      <c r="E100" s="322">
        <v>4</v>
      </c>
      <c r="F100" s="322">
        <v>0</v>
      </c>
      <c r="G100" s="322">
        <v>0</v>
      </c>
      <c r="H100" s="322">
        <v>4</v>
      </c>
    </row>
    <row r="101" spans="1:8" x14ac:dyDescent="0.25">
      <c r="A101" s="2">
        <v>45502</v>
      </c>
      <c r="B101" s="1" t="s">
        <v>5</v>
      </c>
      <c r="C101" s="322">
        <v>5.95</v>
      </c>
      <c r="D101" s="322">
        <v>0</v>
      </c>
      <c r="E101" s="322">
        <v>5.95</v>
      </c>
      <c r="F101" s="322">
        <v>0</v>
      </c>
      <c r="G101" s="322">
        <v>0</v>
      </c>
      <c r="H101" s="322">
        <v>5.95</v>
      </c>
    </row>
    <row r="102" spans="1:8" x14ac:dyDescent="0.25">
      <c r="A102" s="2">
        <v>45502</v>
      </c>
      <c r="B102" s="1" t="s">
        <v>150</v>
      </c>
      <c r="C102" s="322">
        <v>6.1</v>
      </c>
      <c r="D102" s="322">
        <v>0</v>
      </c>
      <c r="E102" s="322">
        <v>6.1</v>
      </c>
      <c r="F102" s="322">
        <v>0</v>
      </c>
      <c r="G102" s="322">
        <v>0</v>
      </c>
      <c r="H102" s="322">
        <v>6.1</v>
      </c>
    </row>
    <row r="103" spans="1:8" x14ac:dyDescent="0.25">
      <c r="A103" s="2">
        <v>45503</v>
      </c>
      <c r="B103" s="1" t="s">
        <v>11829</v>
      </c>
      <c r="C103" s="322">
        <v>7.75</v>
      </c>
      <c r="D103" s="322">
        <v>0</v>
      </c>
      <c r="E103" s="322">
        <v>7.75</v>
      </c>
      <c r="F103" s="322">
        <v>0</v>
      </c>
      <c r="G103" s="322">
        <v>0</v>
      </c>
      <c r="H103" s="322">
        <v>7.75</v>
      </c>
    </row>
    <row r="104" spans="1:8" x14ac:dyDescent="0.25">
      <c r="A104" s="2">
        <v>45503</v>
      </c>
      <c r="B104" s="1" t="s">
        <v>5</v>
      </c>
      <c r="C104" s="322">
        <v>7.6</v>
      </c>
      <c r="D104" s="322">
        <v>0</v>
      </c>
      <c r="E104" s="322">
        <v>7.6</v>
      </c>
      <c r="F104" s="322">
        <v>0</v>
      </c>
      <c r="G104" s="322">
        <v>0</v>
      </c>
      <c r="H104" s="322">
        <v>7.6</v>
      </c>
    </row>
    <row r="105" spans="1:8" x14ac:dyDescent="0.25">
      <c r="A105" s="2">
        <v>45503</v>
      </c>
      <c r="B105" s="1" t="s">
        <v>150</v>
      </c>
      <c r="C105" s="322">
        <v>6.3</v>
      </c>
      <c r="D105" s="322">
        <v>0</v>
      </c>
      <c r="E105" s="322">
        <v>6.3</v>
      </c>
      <c r="F105" s="322">
        <v>0</v>
      </c>
      <c r="G105" s="322">
        <v>0</v>
      </c>
      <c r="H105" s="322">
        <v>6.3</v>
      </c>
    </row>
    <row r="106" spans="1:8" x14ac:dyDescent="0.25">
      <c r="A106" s="2">
        <v>45504</v>
      </c>
      <c r="B106" s="1" t="s">
        <v>11829</v>
      </c>
      <c r="C106" s="322">
        <v>1.75</v>
      </c>
      <c r="D106" s="322">
        <v>0</v>
      </c>
      <c r="E106" s="322">
        <v>1.75</v>
      </c>
      <c r="F106" s="322">
        <v>0</v>
      </c>
      <c r="G106" s="322">
        <v>0</v>
      </c>
      <c r="H106" s="322">
        <v>1.75</v>
      </c>
    </row>
    <row r="107" spans="1:8" x14ac:dyDescent="0.25">
      <c r="A107" s="2">
        <v>45504</v>
      </c>
      <c r="B107" s="1" t="s">
        <v>5</v>
      </c>
      <c r="C107" s="322">
        <v>18.3</v>
      </c>
      <c r="D107" s="322">
        <v>0</v>
      </c>
      <c r="E107" s="322">
        <v>18.3</v>
      </c>
      <c r="F107" s="322">
        <v>0</v>
      </c>
      <c r="G107" s="322">
        <v>0</v>
      </c>
      <c r="H107" s="322">
        <v>18.3</v>
      </c>
    </row>
    <row r="108" spans="1:8" x14ac:dyDescent="0.25">
      <c r="A108" s="2">
        <v>45504</v>
      </c>
      <c r="B108" s="1" t="s">
        <v>150</v>
      </c>
      <c r="C108" s="322">
        <v>6.9</v>
      </c>
      <c r="D108" s="322">
        <v>0</v>
      </c>
      <c r="E108" s="322">
        <v>6.9</v>
      </c>
      <c r="F108" s="322">
        <v>0</v>
      </c>
      <c r="G108" s="322">
        <v>0</v>
      </c>
      <c r="H108" s="322">
        <v>6.9</v>
      </c>
    </row>
    <row r="109" spans="1:8" x14ac:dyDescent="0.25">
      <c r="A109" s="2">
        <v>45505</v>
      </c>
      <c r="B109" s="1" t="s">
        <v>11829</v>
      </c>
      <c r="C109" s="322">
        <v>6.5</v>
      </c>
      <c r="D109" s="322">
        <v>0</v>
      </c>
      <c r="E109" s="322">
        <v>6.5</v>
      </c>
      <c r="F109" s="322">
        <v>0</v>
      </c>
      <c r="G109" s="322">
        <v>0</v>
      </c>
      <c r="H109" s="322">
        <v>6.5</v>
      </c>
    </row>
    <row r="110" spans="1:8" x14ac:dyDescent="0.25">
      <c r="A110" s="2">
        <v>45505</v>
      </c>
      <c r="B110" s="1" t="s">
        <v>5</v>
      </c>
      <c r="C110" s="322">
        <v>0.5</v>
      </c>
      <c r="D110" s="322">
        <v>0</v>
      </c>
      <c r="E110" s="322">
        <v>0.5</v>
      </c>
      <c r="F110" s="322">
        <v>0</v>
      </c>
      <c r="G110" s="322">
        <v>0</v>
      </c>
      <c r="H110" s="322">
        <v>0.5</v>
      </c>
    </row>
    <row r="111" spans="1:8" x14ac:dyDescent="0.25">
      <c r="A111" s="2">
        <v>45505</v>
      </c>
      <c r="B111" s="1" t="s">
        <v>11830</v>
      </c>
      <c r="C111" s="322">
        <v>8.5</v>
      </c>
      <c r="D111" s="322">
        <v>0</v>
      </c>
      <c r="E111" s="322">
        <v>8.5</v>
      </c>
      <c r="F111" s="322">
        <v>0</v>
      </c>
      <c r="G111" s="322">
        <v>0</v>
      </c>
      <c r="H111" s="322">
        <v>8.5</v>
      </c>
    </row>
    <row r="112" spans="1:8" x14ac:dyDescent="0.25">
      <c r="A112" s="2">
        <v>45505</v>
      </c>
      <c r="B112" s="1" t="s">
        <v>150</v>
      </c>
      <c r="C112" s="322">
        <v>9.2000000000000011</v>
      </c>
      <c r="D112" s="322">
        <v>0</v>
      </c>
      <c r="E112" s="322">
        <v>9.2000000000000011</v>
      </c>
      <c r="F112" s="322">
        <v>0</v>
      </c>
      <c r="G112" s="322">
        <v>0</v>
      </c>
      <c r="H112" s="322">
        <v>9.2000000000000011</v>
      </c>
    </row>
    <row r="113" spans="1:8" x14ac:dyDescent="0.25">
      <c r="A113" s="2">
        <v>45506</v>
      </c>
      <c r="B113" s="1" t="s">
        <v>11829</v>
      </c>
      <c r="C113" s="322">
        <v>4</v>
      </c>
      <c r="D113" s="322">
        <v>0</v>
      </c>
      <c r="E113" s="322">
        <v>4</v>
      </c>
      <c r="F113" s="322">
        <v>0</v>
      </c>
      <c r="G113" s="322">
        <v>0</v>
      </c>
      <c r="H113" s="322">
        <v>4</v>
      </c>
    </row>
    <row r="114" spans="1:8" x14ac:dyDescent="0.25">
      <c r="A114" s="2">
        <v>45506</v>
      </c>
      <c r="B114" s="1" t="s">
        <v>5</v>
      </c>
      <c r="C114" s="322">
        <v>12.55</v>
      </c>
      <c r="D114" s="322">
        <v>0</v>
      </c>
      <c r="E114" s="322">
        <v>12.55</v>
      </c>
      <c r="F114" s="322">
        <v>0</v>
      </c>
      <c r="G114" s="322">
        <v>0</v>
      </c>
      <c r="H114" s="322">
        <v>12.55</v>
      </c>
    </row>
    <row r="115" spans="1:8" x14ac:dyDescent="0.25">
      <c r="A115" s="2">
        <v>45506</v>
      </c>
      <c r="B115" s="1" t="s">
        <v>150</v>
      </c>
      <c r="C115" s="322">
        <v>7.3999999999999995</v>
      </c>
      <c r="D115" s="322">
        <v>0</v>
      </c>
      <c r="E115" s="322">
        <v>7.3999999999999995</v>
      </c>
      <c r="F115" s="322">
        <v>0</v>
      </c>
      <c r="G115" s="322">
        <v>0</v>
      </c>
      <c r="H115" s="322">
        <v>7.3999999999999995</v>
      </c>
    </row>
    <row r="116" spans="1:8" x14ac:dyDescent="0.25">
      <c r="A116" s="2">
        <v>45508</v>
      </c>
      <c r="B116" s="1" t="s">
        <v>5</v>
      </c>
      <c r="C116" s="322">
        <v>8.4</v>
      </c>
      <c r="D116" s="322">
        <v>0</v>
      </c>
      <c r="E116" s="322">
        <v>8.4</v>
      </c>
      <c r="F116" s="322">
        <v>0</v>
      </c>
      <c r="G116" s="322">
        <v>0</v>
      </c>
      <c r="H116" s="322">
        <v>8.4</v>
      </c>
    </row>
    <row r="117" spans="1:8" x14ac:dyDescent="0.25">
      <c r="A117" s="2">
        <v>45509</v>
      </c>
      <c r="B117" s="1" t="s">
        <v>11829</v>
      </c>
      <c r="C117" s="322">
        <v>1.75</v>
      </c>
      <c r="D117" s="322">
        <v>0</v>
      </c>
      <c r="E117" s="322">
        <v>1.75</v>
      </c>
      <c r="F117" s="322">
        <v>0</v>
      </c>
      <c r="G117" s="322">
        <v>0</v>
      </c>
      <c r="H117" s="322">
        <v>1.75</v>
      </c>
    </row>
    <row r="118" spans="1:8" x14ac:dyDescent="0.25">
      <c r="A118" s="2">
        <v>45509</v>
      </c>
      <c r="B118" s="1" t="s">
        <v>5</v>
      </c>
      <c r="C118" s="322">
        <v>17.299999999999997</v>
      </c>
      <c r="D118" s="322">
        <v>0</v>
      </c>
      <c r="E118" s="322">
        <v>17.299999999999997</v>
      </c>
      <c r="F118" s="322">
        <v>0</v>
      </c>
      <c r="G118" s="322">
        <v>0</v>
      </c>
      <c r="H118" s="322">
        <v>17.299999999999997</v>
      </c>
    </row>
    <row r="119" spans="1:8" x14ac:dyDescent="0.25">
      <c r="A119" s="2">
        <v>45509</v>
      </c>
      <c r="B119" s="1" t="s">
        <v>11830</v>
      </c>
      <c r="C119" s="322">
        <v>17</v>
      </c>
      <c r="D119" s="322">
        <v>3.5</v>
      </c>
      <c r="E119" s="322">
        <v>7.5</v>
      </c>
      <c r="F119" s="322">
        <v>6</v>
      </c>
      <c r="G119" s="322">
        <v>0</v>
      </c>
      <c r="H119" s="322">
        <v>7.5</v>
      </c>
    </row>
    <row r="120" spans="1:8" x14ac:dyDescent="0.25">
      <c r="A120" s="2">
        <v>45509</v>
      </c>
      <c r="B120" s="1" t="s">
        <v>150</v>
      </c>
      <c r="C120" s="322">
        <v>11.399999999999999</v>
      </c>
      <c r="D120" s="322">
        <v>0</v>
      </c>
      <c r="E120" s="322">
        <v>11.399999999999999</v>
      </c>
      <c r="F120" s="322">
        <v>0</v>
      </c>
      <c r="G120" s="322">
        <v>0</v>
      </c>
      <c r="H120" s="322">
        <v>11.399999999999999</v>
      </c>
    </row>
    <row r="121" spans="1:8" x14ac:dyDescent="0.25">
      <c r="A121" s="2">
        <v>45510</v>
      </c>
      <c r="B121" s="1" t="s">
        <v>11829</v>
      </c>
      <c r="C121" s="322">
        <v>5.5</v>
      </c>
      <c r="D121" s="322">
        <v>0</v>
      </c>
      <c r="E121" s="322">
        <v>5.5</v>
      </c>
      <c r="F121" s="322">
        <v>0</v>
      </c>
      <c r="G121" s="322">
        <v>0</v>
      </c>
      <c r="H121" s="322">
        <v>5.5</v>
      </c>
    </row>
    <row r="122" spans="1:8" x14ac:dyDescent="0.25">
      <c r="A122" s="2">
        <v>45510</v>
      </c>
      <c r="B122" s="1" t="s">
        <v>5</v>
      </c>
      <c r="C122" s="322">
        <v>24.999999999999996</v>
      </c>
      <c r="D122" s="322">
        <v>0</v>
      </c>
      <c r="E122" s="322">
        <v>24.999999999999996</v>
      </c>
      <c r="F122" s="322">
        <v>0</v>
      </c>
      <c r="G122" s="322">
        <v>0</v>
      </c>
      <c r="H122" s="322">
        <v>24.999999999999996</v>
      </c>
    </row>
    <row r="123" spans="1:8" x14ac:dyDescent="0.25">
      <c r="A123" s="2">
        <v>45510</v>
      </c>
      <c r="B123" s="1" t="s">
        <v>11830</v>
      </c>
      <c r="C123" s="322">
        <v>19.5</v>
      </c>
      <c r="D123" s="322">
        <v>0</v>
      </c>
      <c r="E123" s="322">
        <v>15</v>
      </c>
      <c r="F123" s="322">
        <v>4.5</v>
      </c>
      <c r="G123" s="322">
        <v>0</v>
      </c>
      <c r="H123" s="322">
        <v>15</v>
      </c>
    </row>
    <row r="124" spans="1:8" x14ac:dyDescent="0.25">
      <c r="A124" s="2">
        <v>45510</v>
      </c>
      <c r="B124" s="1" t="s">
        <v>150</v>
      </c>
      <c r="C124" s="322">
        <v>9.5</v>
      </c>
      <c r="D124" s="322">
        <v>0</v>
      </c>
      <c r="E124" s="322">
        <v>9.5</v>
      </c>
      <c r="F124" s="322">
        <v>0</v>
      </c>
      <c r="G124" s="322">
        <v>0</v>
      </c>
      <c r="H124" s="322">
        <v>9.5</v>
      </c>
    </row>
    <row r="125" spans="1:8" x14ac:dyDescent="0.25">
      <c r="A125" s="2">
        <v>45511</v>
      </c>
      <c r="B125" s="1" t="s">
        <v>11829</v>
      </c>
      <c r="C125" s="322">
        <v>8</v>
      </c>
      <c r="D125" s="322">
        <v>0</v>
      </c>
      <c r="E125" s="322">
        <v>8</v>
      </c>
      <c r="F125" s="322">
        <v>0</v>
      </c>
      <c r="G125" s="322">
        <v>0</v>
      </c>
      <c r="H125" s="322">
        <v>8</v>
      </c>
    </row>
    <row r="126" spans="1:8" x14ac:dyDescent="0.25">
      <c r="A126" s="2">
        <v>45511</v>
      </c>
      <c r="B126" s="1" t="s">
        <v>5</v>
      </c>
      <c r="C126" s="322">
        <v>22.35</v>
      </c>
      <c r="D126" s="322">
        <v>0</v>
      </c>
      <c r="E126" s="322">
        <v>22.35</v>
      </c>
      <c r="F126" s="322">
        <v>0</v>
      </c>
      <c r="G126" s="322">
        <v>0</v>
      </c>
      <c r="H126" s="322">
        <v>22.35</v>
      </c>
    </row>
    <row r="127" spans="1:8" x14ac:dyDescent="0.25">
      <c r="A127" s="2">
        <v>45511</v>
      </c>
      <c r="B127" s="1" t="s">
        <v>150</v>
      </c>
      <c r="C127" s="322">
        <v>8.4</v>
      </c>
      <c r="D127" s="322">
        <v>0</v>
      </c>
      <c r="E127" s="322">
        <v>8.4</v>
      </c>
      <c r="F127" s="322">
        <v>0</v>
      </c>
      <c r="G127" s="322">
        <v>0</v>
      </c>
      <c r="H127" s="322">
        <v>8.4</v>
      </c>
    </row>
    <row r="128" spans="1:8" x14ac:dyDescent="0.25">
      <c r="A128" s="2">
        <v>45512</v>
      </c>
      <c r="B128" s="1" t="s">
        <v>11829</v>
      </c>
      <c r="C128" s="322">
        <v>1.5</v>
      </c>
      <c r="D128" s="322">
        <v>0</v>
      </c>
      <c r="E128" s="322">
        <v>1.5</v>
      </c>
      <c r="F128" s="322">
        <v>0</v>
      </c>
      <c r="G128" s="322">
        <v>0</v>
      </c>
      <c r="H128" s="322">
        <v>1.5</v>
      </c>
    </row>
    <row r="129" spans="1:8" x14ac:dyDescent="0.25">
      <c r="A129" s="2">
        <v>45512</v>
      </c>
      <c r="B129" s="1" t="s">
        <v>5</v>
      </c>
      <c r="C129" s="322">
        <v>21.2</v>
      </c>
      <c r="D129" s="322">
        <v>2.25</v>
      </c>
      <c r="E129" s="322">
        <v>18.95</v>
      </c>
      <c r="F129" s="322">
        <v>0</v>
      </c>
      <c r="G129" s="322">
        <v>0</v>
      </c>
      <c r="H129" s="322">
        <v>18.95</v>
      </c>
    </row>
    <row r="130" spans="1:8" x14ac:dyDescent="0.25">
      <c r="A130" s="2">
        <v>45512</v>
      </c>
      <c r="B130" s="1" t="s">
        <v>11830</v>
      </c>
      <c r="C130" s="322">
        <v>12.5</v>
      </c>
      <c r="D130" s="322">
        <v>1.25</v>
      </c>
      <c r="E130" s="322">
        <v>9.25</v>
      </c>
      <c r="F130" s="322">
        <v>2</v>
      </c>
      <c r="G130" s="322">
        <v>0</v>
      </c>
      <c r="H130" s="322">
        <v>9.25</v>
      </c>
    </row>
    <row r="131" spans="1:8" x14ac:dyDescent="0.25">
      <c r="A131" s="2">
        <v>45513</v>
      </c>
      <c r="B131" s="1" t="s">
        <v>5</v>
      </c>
      <c r="C131" s="322">
        <v>14.3</v>
      </c>
      <c r="D131" s="322">
        <v>0.30000000000000004</v>
      </c>
      <c r="E131" s="322">
        <v>14</v>
      </c>
      <c r="F131" s="322">
        <v>0</v>
      </c>
      <c r="G131" s="322">
        <v>0</v>
      </c>
      <c r="H131" s="322">
        <v>14</v>
      </c>
    </row>
    <row r="132" spans="1:8" x14ac:dyDescent="0.25">
      <c r="A132" s="2">
        <v>45513</v>
      </c>
      <c r="B132" s="1" t="s">
        <v>11830</v>
      </c>
      <c r="C132" s="322">
        <v>5.75</v>
      </c>
      <c r="D132" s="322">
        <v>0</v>
      </c>
      <c r="E132" s="322">
        <v>4.5</v>
      </c>
      <c r="F132" s="322">
        <v>1.25</v>
      </c>
      <c r="G132" s="322">
        <v>0</v>
      </c>
      <c r="H132" s="322">
        <v>4.5</v>
      </c>
    </row>
    <row r="133" spans="1:8" x14ac:dyDescent="0.25">
      <c r="A133" s="2">
        <v>45514</v>
      </c>
      <c r="B133" s="1" t="s">
        <v>5</v>
      </c>
      <c r="C133" s="322">
        <v>4</v>
      </c>
      <c r="D133" s="322">
        <v>0</v>
      </c>
      <c r="E133" s="322">
        <v>4</v>
      </c>
      <c r="F133" s="322">
        <v>0</v>
      </c>
      <c r="G133" s="322">
        <v>0</v>
      </c>
      <c r="H133" s="322">
        <v>4</v>
      </c>
    </row>
    <row r="134" spans="1:8" x14ac:dyDescent="0.25">
      <c r="A134" s="2">
        <v>45515</v>
      </c>
      <c r="B134" s="1" t="s">
        <v>5</v>
      </c>
      <c r="C134" s="322">
        <v>7.5</v>
      </c>
      <c r="D134" s="322">
        <v>0</v>
      </c>
      <c r="E134" s="322">
        <v>7.5</v>
      </c>
      <c r="F134" s="322">
        <v>0</v>
      </c>
      <c r="G134" s="322">
        <v>0</v>
      </c>
      <c r="H134" s="322">
        <v>7.5</v>
      </c>
    </row>
    <row r="135" spans="1:8" x14ac:dyDescent="0.25">
      <c r="A135" s="2">
        <v>45516</v>
      </c>
      <c r="B135" s="1" t="s">
        <v>5</v>
      </c>
      <c r="C135" s="322">
        <v>21.249999999999993</v>
      </c>
      <c r="D135" s="322">
        <v>0.25</v>
      </c>
      <c r="E135" s="322">
        <v>20.999999999999993</v>
      </c>
      <c r="F135" s="322">
        <v>0</v>
      </c>
      <c r="G135" s="322">
        <v>0</v>
      </c>
      <c r="H135" s="322">
        <v>20.999999999999993</v>
      </c>
    </row>
    <row r="136" spans="1:8" x14ac:dyDescent="0.25">
      <c r="A136" s="2">
        <v>45517</v>
      </c>
      <c r="B136" s="1" t="s">
        <v>5</v>
      </c>
      <c r="C136" s="322">
        <v>27.999999999999993</v>
      </c>
      <c r="D136" s="322">
        <v>0</v>
      </c>
      <c r="E136" s="322">
        <v>27.999999999999993</v>
      </c>
      <c r="F136" s="322">
        <v>0</v>
      </c>
      <c r="G136" s="322">
        <v>0</v>
      </c>
      <c r="H136" s="322">
        <v>27.999999999999993</v>
      </c>
    </row>
    <row r="137" spans="1:8" x14ac:dyDescent="0.25">
      <c r="A137" s="2">
        <v>45518</v>
      </c>
      <c r="B137" s="1" t="s">
        <v>5</v>
      </c>
      <c r="C137" s="322">
        <v>19.649999999999999</v>
      </c>
      <c r="D137" s="322">
        <v>0</v>
      </c>
      <c r="E137" s="322">
        <v>19.649999999999999</v>
      </c>
      <c r="F137" s="322">
        <v>0</v>
      </c>
      <c r="G137" s="322">
        <v>0</v>
      </c>
      <c r="H137" s="322">
        <v>19.649999999999999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22FC0-92F5-49ED-8C4B-0349ABC65F22}">
  <sheetPr codeName="Feuil2">
    <pageSetUpPr fitToPage="1"/>
  </sheetPr>
  <dimension ref="A1:C87"/>
  <sheetViews>
    <sheetView topLeftCell="A56" workbookViewId="0"/>
  </sheetViews>
  <sheetFormatPr baseColWidth="10" defaultRowHeight="15" x14ac:dyDescent="0.25"/>
  <cols>
    <col min="1" max="1" width="23" bestFit="1" customWidth="1"/>
    <col min="2" max="2" width="71.140625" bestFit="1" customWidth="1"/>
    <col min="3" max="3" width="19.42578125" bestFit="1" customWidth="1"/>
  </cols>
  <sheetData>
    <row r="1" spans="1:3" x14ac:dyDescent="0.25">
      <c r="A1" s="615" t="s">
        <v>17428</v>
      </c>
      <c r="B1" s="615" t="s">
        <v>17429</v>
      </c>
      <c r="C1" s="615" t="s">
        <v>389</v>
      </c>
    </row>
    <row r="2" spans="1:3" x14ac:dyDescent="0.25">
      <c r="A2" s="1125" t="s">
        <v>17430</v>
      </c>
      <c r="B2" s="1126" t="s">
        <v>17431</v>
      </c>
      <c r="C2" s="1127">
        <v>45518.858715277776</v>
      </c>
    </row>
    <row r="3" spans="1:3" x14ac:dyDescent="0.25">
      <c r="A3" s="1126"/>
      <c r="B3" s="1126" t="s">
        <v>17432</v>
      </c>
      <c r="C3" s="1127">
        <v>45518.858715277776</v>
      </c>
    </row>
    <row r="4" spans="1:3" x14ac:dyDescent="0.25">
      <c r="A4" s="1126"/>
      <c r="B4" s="1126" t="s">
        <v>17433</v>
      </c>
      <c r="C4" s="1127">
        <v>45518.858715277776</v>
      </c>
    </row>
    <row r="5" spans="1:3" x14ac:dyDescent="0.25">
      <c r="A5" s="1126"/>
      <c r="B5" s="1126" t="s">
        <v>17434</v>
      </c>
      <c r="C5" s="1127">
        <v>45518.858715277776</v>
      </c>
    </row>
    <row r="6" spans="1:3" x14ac:dyDescent="0.25">
      <c r="A6" s="1126"/>
      <c r="B6" s="1126" t="s">
        <v>17435</v>
      </c>
      <c r="C6" s="1127">
        <v>45518.858715277776</v>
      </c>
    </row>
    <row r="7" spans="1:3" x14ac:dyDescent="0.25">
      <c r="A7" s="1126"/>
      <c r="B7" s="1126" t="s">
        <v>17436</v>
      </c>
      <c r="C7" s="1127">
        <v>45518.858715277776</v>
      </c>
    </row>
    <row r="8" spans="1:3" x14ac:dyDescent="0.25">
      <c r="A8" s="1126"/>
      <c r="B8" s="1126"/>
      <c r="C8" s="1126"/>
    </row>
    <row r="9" spans="1:3" x14ac:dyDescent="0.25">
      <c r="A9" s="1125" t="s">
        <v>11295</v>
      </c>
      <c r="B9" s="1126" t="s">
        <v>17437</v>
      </c>
      <c r="C9" s="1127">
        <v>45518.858715277776</v>
      </c>
    </row>
    <row r="10" spans="1:3" x14ac:dyDescent="0.25">
      <c r="A10" s="1126"/>
      <c r="B10" s="1126" t="s">
        <v>18303</v>
      </c>
      <c r="C10" s="1127">
        <v>45518.858715277776</v>
      </c>
    </row>
    <row r="11" spans="1:3" x14ac:dyDescent="0.25">
      <c r="A11" s="1126"/>
      <c r="B11" s="1126" t="s">
        <v>17438</v>
      </c>
      <c r="C11" s="1127">
        <v>45518.858715277776</v>
      </c>
    </row>
    <row r="12" spans="1:3" x14ac:dyDescent="0.25">
      <c r="A12" s="1126"/>
      <c r="B12" s="1126" t="s">
        <v>18304</v>
      </c>
      <c r="C12" s="1127">
        <v>45518.858715277776</v>
      </c>
    </row>
    <row r="13" spans="1:3" x14ac:dyDescent="0.25">
      <c r="A13" s="1126"/>
      <c r="B13" s="1126" t="s">
        <v>17439</v>
      </c>
      <c r="C13" s="1127">
        <v>45518.858715277776</v>
      </c>
    </row>
    <row r="14" spans="1:3" x14ac:dyDescent="0.25">
      <c r="A14" s="1126"/>
      <c r="B14" s="1126" t="s">
        <v>17440</v>
      </c>
      <c r="C14" s="1127">
        <v>45518.858715277776</v>
      </c>
    </row>
    <row r="15" spans="1:3" x14ac:dyDescent="0.25">
      <c r="A15" s="1126"/>
      <c r="B15" s="1126"/>
      <c r="C15" s="1126"/>
    </row>
    <row r="16" spans="1:3" x14ac:dyDescent="0.25">
      <c r="A16" s="1125" t="s">
        <v>17441</v>
      </c>
      <c r="B16" s="1126" t="s">
        <v>17437</v>
      </c>
      <c r="C16" s="1127">
        <v>45518.858715277776</v>
      </c>
    </row>
    <row r="17" spans="1:3" x14ac:dyDescent="0.25">
      <c r="A17" s="1126"/>
      <c r="B17" s="1126" t="s">
        <v>17442</v>
      </c>
      <c r="C17" s="1127">
        <v>45518.858715277776</v>
      </c>
    </row>
    <row r="18" spans="1:3" x14ac:dyDescent="0.25">
      <c r="A18" s="1126"/>
      <c r="B18" s="1126" t="s">
        <v>17443</v>
      </c>
      <c r="C18" s="1127">
        <v>45518.858715277776</v>
      </c>
    </row>
    <row r="19" spans="1:3" x14ac:dyDescent="0.25">
      <c r="A19" s="1126"/>
      <c r="B19" s="1126" t="s">
        <v>17444</v>
      </c>
      <c r="C19" s="1127">
        <v>45518.858715277776</v>
      </c>
    </row>
    <row r="20" spans="1:3" x14ac:dyDescent="0.25">
      <c r="A20" s="1126"/>
      <c r="B20" s="1126" t="s">
        <v>17439</v>
      </c>
      <c r="C20" s="1127">
        <v>45518.858715277776</v>
      </c>
    </row>
    <row r="21" spans="1:3" x14ac:dyDescent="0.25">
      <c r="A21" s="1126"/>
      <c r="B21" s="1126" t="s">
        <v>17440</v>
      </c>
      <c r="C21" s="1127">
        <v>45518.858715277776</v>
      </c>
    </row>
    <row r="22" spans="1:3" x14ac:dyDescent="0.25">
      <c r="A22" s="1126"/>
      <c r="B22" s="1126"/>
      <c r="C22" s="1126"/>
    </row>
    <row r="23" spans="1:3" x14ac:dyDescent="0.25">
      <c r="A23" s="1125" t="s">
        <v>11355</v>
      </c>
      <c r="B23" s="1126" t="s">
        <v>17445</v>
      </c>
      <c r="C23" s="1127">
        <v>45518.858715277776</v>
      </c>
    </row>
    <row r="24" spans="1:3" x14ac:dyDescent="0.25">
      <c r="A24" s="1126"/>
      <c r="B24" s="1126" t="s">
        <v>17446</v>
      </c>
      <c r="C24" s="1127">
        <v>45518.858715277776</v>
      </c>
    </row>
    <row r="25" spans="1:3" x14ac:dyDescent="0.25">
      <c r="A25" s="1126"/>
      <c r="B25" s="1126"/>
      <c r="C25" s="1126"/>
    </row>
    <row r="26" spans="1:3" x14ac:dyDescent="0.25">
      <c r="A26" s="1125" t="s">
        <v>11363</v>
      </c>
      <c r="B26" s="1126" t="s">
        <v>17447</v>
      </c>
      <c r="C26" s="1127">
        <v>45518.858715277776</v>
      </c>
    </row>
    <row r="27" spans="1:3" x14ac:dyDescent="0.25">
      <c r="A27" s="1126"/>
      <c r="B27" s="1126" t="s">
        <v>17446</v>
      </c>
      <c r="C27" s="1127">
        <v>45518.858715277776</v>
      </c>
    </row>
    <row r="28" spans="1:3" x14ac:dyDescent="0.25">
      <c r="A28" s="1126"/>
      <c r="B28" s="1126"/>
      <c r="C28" s="1126"/>
    </row>
    <row r="29" spans="1:3" x14ac:dyDescent="0.25">
      <c r="A29" s="1125" t="s">
        <v>17448</v>
      </c>
      <c r="B29" s="1126" t="s">
        <v>17449</v>
      </c>
      <c r="C29" s="1127">
        <v>45518.858715277776</v>
      </c>
    </row>
    <row r="30" spans="1:3" x14ac:dyDescent="0.25">
      <c r="A30" s="1126"/>
      <c r="B30" s="1126" t="s">
        <v>17446</v>
      </c>
      <c r="C30" s="1127">
        <v>45518.858715277776</v>
      </c>
    </row>
    <row r="31" spans="1:3" x14ac:dyDescent="0.25">
      <c r="A31" s="1126"/>
      <c r="B31" s="1126"/>
      <c r="C31" s="1126"/>
    </row>
    <row r="32" spans="1:3" x14ac:dyDescent="0.25">
      <c r="A32" s="1125" t="s">
        <v>17450</v>
      </c>
      <c r="B32" s="1126" t="s">
        <v>17451</v>
      </c>
      <c r="C32" s="1127">
        <v>45518.858715277776</v>
      </c>
    </row>
    <row r="33" spans="1:3" x14ac:dyDescent="0.25">
      <c r="A33" s="1126"/>
      <c r="B33" s="1126" t="s">
        <v>17446</v>
      </c>
      <c r="C33" s="1127">
        <v>45518.858715277776</v>
      </c>
    </row>
    <row r="34" spans="1:3" x14ac:dyDescent="0.25">
      <c r="A34" s="1126"/>
      <c r="B34" s="1126"/>
      <c r="C34" s="1126"/>
    </row>
    <row r="35" spans="1:3" x14ac:dyDescent="0.25">
      <c r="A35" s="1125" t="s">
        <v>508</v>
      </c>
      <c r="B35" s="1126" t="s">
        <v>17452</v>
      </c>
      <c r="C35" s="1127">
        <v>45518.858726851853</v>
      </c>
    </row>
    <row r="36" spans="1:3" x14ac:dyDescent="0.25">
      <c r="A36" s="1126"/>
      <c r="B36" s="1126" t="s">
        <v>17453</v>
      </c>
      <c r="C36" s="1127">
        <v>45518.858726851853</v>
      </c>
    </row>
    <row r="37" spans="1:3" x14ac:dyDescent="0.25">
      <c r="A37" s="1126"/>
      <c r="B37" s="1126" t="s">
        <v>17454</v>
      </c>
      <c r="C37" s="1127">
        <v>45518.858726851853</v>
      </c>
    </row>
    <row r="38" spans="1:3" x14ac:dyDescent="0.25">
      <c r="A38" s="1126"/>
      <c r="B38" s="1126" t="s">
        <v>17455</v>
      </c>
      <c r="C38" s="1127">
        <v>45518.858726851853</v>
      </c>
    </row>
    <row r="39" spans="1:3" x14ac:dyDescent="0.25">
      <c r="A39" s="1126"/>
      <c r="B39" s="1126" t="s">
        <v>17456</v>
      </c>
      <c r="C39" s="1127">
        <v>45518.858726851853</v>
      </c>
    </row>
    <row r="40" spans="1:3" x14ac:dyDescent="0.25">
      <c r="A40" s="1126"/>
      <c r="B40" s="1126" t="s">
        <v>17457</v>
      </c>
      <c r="C40" s="1127">
        <v>45518.858726851853</v>
      </c>
    </row>
    <row r="41" spans="1:3" x14ac:dyDescent="0.25">
      <c r="A41" s="1126"/>
      <c r="B41" s="1126" t="s">
        <v>17458</v>
      </c>
      <c r="C41" s="1127">
        <v>45518.858726851853</v>
      </c>
    </row>
    <row r="42" spans="1:3" x14ac:dyDescent="0.25">
      <c r="A42" s="1126"/>
      <c r="B42" s="1126" t="s">
        <v>17459</v>
      </c>
      <c r="C42" s="1127">
        <v>45518.858726851853</v>
      </c>
    </row>
    <row r="43" spans="1:3" x14ac:dyDescent="0.25">
      <c r="A43" s="1126"/>
      <c r="B43" s="1126" t="s">
        <v>17460</v>
      </c>
      <c r="C43" s="1127">
        <v>45518.858726851853</v>
      </c>
    </row>
    <row r="44" spans="1:3" x14ac:dyDescent="0.25">
      <c r="A44" s="1126"/>
      <c r="B44" s="1126"/>
      <c r="C44" s="1126"/>
    </row>
    <row r="45" spans="1:3" x14ac:dyDescent="0.25">
      <c r="A45" s="1125" t="s">
        <v>17461</v>
      </c>
      <c r="B45" s="1126" t="s">
        <v>18305</v>
      </c>
      <c r="C45" s="1127">
        <v>45518.858726851853</v>
      </c>
    </row>
    <row r="46" spans="1:3" x14ac:dyDescent="0.25">
      <c r="A46" s="1126"/>
      <c r="B46" s="1126" t="s">
        <v>17462</v>
      </c>
      <c r="C46" s="1126"/>
    </row>
    <row r="47" spans="1:3" x14ac:dyDescent="0.25">
      <c r="A47" s="1126"/>
      <c r="B47" s="1126" t="s">
        <v>18306</v>
      </c>
      <c r="C47" s="1126"/>
    </row>
    <row r="48" spans="1:3" x14ac:dyDescent="0.25">
      <c r="A48" s="1126"/>
      <c r="B48" s="1126" t="s">
        <v>17463</v>
      </c>
      <c r="C48" s="1126"/>
    </row>
    <row r="49" spans="1:3" x14ac:dyDescent="0.25">
      <c r="A49" s="1126"/>
      <c r="B49" s="1126" t="s">
        <v>17464</v>
      </c>
      <c r="C49" s="1126"/>
    </row>
    <row r="50" spans="1:3" x14ac:dyDescent="0.25">
      <c r="A50" s="1126"/>
      <c r="B50" s="1126" t="s">
        <v>17465</v>
      </c>
      <c r="C50" s="1126"/>
    </row>
    <row r="51" spans="1:3" x14ac:dyDescent="0.25">
      <c r="A51" s="1126"/>
      <c r="B51" s="1126" t="s">
        <v>18307</v>
      </c>
      <c r="C51" s="1126"/>
    </row>
    <row r="52" spans="1:3" x14ac:dyDescent="0.25">
      <c r="A52" s="1126"/>
      <c r="B52" s="1126" t="s">
        <v>17466</v>
      </c>
      <c r="C52" s="1126"/>
    </row>
    <row r="53" spans="1:3" x14ac:dyDescent="0.25">
      <c r="A53" s="1126"/>
      <c r="B53" s="1126" t="s">
        <v>17467</v>
      </c>
      <c r="C53" s="1126"/>
    </row>
    <row r="54" spans="1:3" x14ac:dyDescent="0.25">
      <c r="A54" s="1126"/>
      <c r="B54" s="1126" t="s">
        <v>17468</v>
      </c>
      <c r="C54" s="1126"/>
    </row>
    <row r="55" spans="1:3" x14ac:dyDescent="0.25">
      <c r="A55" s="1126"/>
      <c r="B55" s="1126" t="s">
        <v>17469</v>
      </c>
      <c r="C55" s="1126"/>
    </row>
    <row r="56" spans="1:3" x14ac:dyDescent="0.25">
      <c r="A56" s="1126"/>
      <c r="B56" s="1126" t="s">
        <v>17470</v>
      </c>
      <c r="C56" s="1126"/>
    </row>
    <row r="57" spans="1:3" x14ac:dyDescent="0.25">
      <c r="A57" s="1126"/>
      <c r="B57" s="1126" t="s">
        <v>18308</v>
      </c>
      <c r="C57" s="1126"/>
    </row>
    <row r="58" spans="1:3" x14ac:dyDescent="0.25">
      <c r="A58" s="1126"/>
      <c r="B58" s="1126" t="s">
        <v>17517</v>
      </c>
      <c r="C58" s="1126"/>
    </row>
    <row r="59" spans="1:3" x14ac:dyDescent="0.25">
      <c r="A59" s="1126"/>
      <c r="B59" s="1126" t="s">
        <v>18309</v>
      </c>
      <c r="C59" s="1126"/>
    </row>
    <row r="60" spans="1:3" x14ac:dyDescent="0.25">
      <c r="A60" s="1126"/>
      <c r="B60" s="1126" t="s">
        <v>18310</v>
      </c>
      <c r="C60" s="1126"/>
    </row>
    <row r="61" spans="1:3" x14ac:dyDescent="0.25">
      <c r="A61" s="1126"/>
      <c r="B61" s="1126" t="s">
        <v>17518</v>
      </c>
      <c r="C61" s="1126"/>
    </row>
    <row r="62" spans="1:3" x14ac:dyDescent="0.25">
      <c r="A62" s="1126"/>
      <c r="B62" s="1126" t="s">
        <v>17528</v>
      </c>
      <c r="C62" s="1126"/>
    </row>
    <row r="63" spans="1:3" x14ac:dyDescent="0.25">
      <c r="A63" s="1126"/>
      <c r="B63" s="1126" t="s">
        <v>18311</v>
      </c>
      <c r="C63" s="1126"/>
    </row>
    <row r="64" spans="1:3" x14ac:dyDescent="0.25">
      <c r="A64" s="1126"/>
      <c r="B64" s="1126"/>
      <c r="C64" s="1126"/>
    </row>
    <row r="65" spans="1:3" x14ac:dyDescent="0.25">
      <c r="A65" s="1125" t="s">
        <v>427</v>
      </c>
      <c r="B65" s="1126" t="s">
        <v>17516</v>
      </c>
      <c r="C65" s="1127">
        <v>45518.858726851853</v>
      </c>
    </row>
    <row r="66" spans="1:3" x14ac:dyDescent="0.25">
      <c r="A66" s="1126"/>
      <c r="B66" s="1126" t="s">
        <v>18312</v>
      </c>
      <c r="C66" s="1126"/>
    </row>
    <row r="67" spans="1:3" x14ac:dyDescent="0.25">
      <c r="A67" s="1126"/>
      <c r="B67" s="1126" t="s">
        <v>17520</v>
      </c>
      <c r="C67" s="1126"/>
    </row>
    <row r="68" spans="1:3" x14ac:dyDescent="0.25">
      <c r="A68" s="1126"/>
      <c r="B68" s="1126" t="s">
        <v>18306</v>
      </c>
      <c r="C68" s="1126"/>
    </row>
    <row r="69" spans="1:3" x14ac:dyDescent="0.25">
      <c r="A69" s="1126"/>
      <c r="B69" s="1126" t="s">
        <v>17463</v>
      </c>
      <c r="C69" s="1126"/>
    </row>
    <row r="70" spans="1:3" x14ac:dyDescent="0.25">
      <c r="A70" s="1126"/>
      <c r="B70" s="1126" t="s">
        <v>17464</v>
      </c>
      <c r="C70" s="1126"/>
    </row>
    <row r="71" spans="1:3" x14ac:dyDescent="0.25">
      <c r="A71" s="1126"/>
      <c r="B71" s="1126" t="s">
        <v>17521</v>
      </c>
      <c r="C71" s="1126"/>
    </row>
    <row r="72" spans="1:3" x14ac:dyDescent="0.25">
      <c r="A72" s="1126"/>
      <c r="B72" s="1126" t="s">
        <v>17465</v>
      </c>
      <c r="C72" s="1126"/>
    </row>
    <row r="73" spans="1:3" x14ac:dyDescent="0.25">
      <c r="A73" s="1126"/>
      <c r="B73" s="1126" t="s">
        <v>18307</v>
      </c>
      <c r="C73" s="1126"/>
    </row>
    <row r="74" spans="1:3" x14ac:dyDescent="0.25">
      <c r="A74" s="1126"/>
      <c r="B74" s="1126" t="s">
        <v>17466</v>
      </c>
      <c r="C74" s="1126"/>
    </row>
    <row r="75" spans="1:3" x14ac:dyDescent="0.25">
      <c r="A75" s="1126"/>
      <c r="B75" s="1126" t="s">
        <v>17467</v>
      </c>
      <c r="C75" s="1126"/>
    </row>
    <row r="76" spans="1:3" x14ac:dyDescent="0.25">
      <c r="A76" s="1126"/>
      <c r="B76" s="1126" t="s">
        <v>17468</v>
      </c>
      <c r="C76" s="1126"/>
    </row>
    <row r="77" spans="1:3" x14ac:dyDescent="0.25">
      <c r="A77" s="1126"/>
      <c r="B77" s="1126" t="s">
        <v>17469</v>
      </c>
      <c r="C77" s="1126"/>
    </row>
    <row r="78" spans="1:3" x14ac:dyDescent="0.25">
      <c r="A78" s="1126"/>
      <c r="B78" s="1126" t="s">
        <v>17470</v>
      </c>
      <c r="C78" s="1126"/>
    </row>
    <row r="79" spans="1:3" x14ac:dyDescent="0.25">
      <c r="A79" s="1126"/>
      <c r="B79" s="1126" t="s">
        <v>18308</v>
      </c>
      <c r="C79" s="1126"/>
    </row>
    <row r="80" spans="1:3" x14ac:dyDescent="0.25">
      <c r="A80" s="1126"/>
      <c r="B80" s="1126" t="s">
        <v>17517</v>
      </c>
      <c r="C80" s="1126"/>
    </row>
    <row r="81" spans="1:3" x14ac:dyDescent="0.25">
      <c r="A81" s="1126"/>
      <c r="B81" s="1126" t="s">
        <v>18309</v>
      </c>
      <c r="C81" s="1126"/>
    </row>
    <row r="82" spans="1:3" x14ac:dyDescent="0.25">
      <c r="A82" s="1126"/>
      <c r="B82" s="1126" t="s">
        <v>18310</v>
      </c>
      <c r="C82" s="1126"/>
    </row>
    <row r="83" spans="1:3" x14ac:dyDescent="0.25">
      <c r="A83" s="1126"/>
      <c r="B83" s="1126" t="s">
        <v>17518</v>
      </c>
      <c r="C83" s="1126"/>
    </row>
    <row r="84" spans="1:3" x14ac:dyDescent="0.25">
      <c r="A84" s="1126"/>
      <c r="B84" s="1126" t="s">
        <v>17528</v>
      </c>
      <c r="C84" s="1126"/>
    </row>
    <row r="85" spans="1:3" x14ac:dyDescent="0.25">
      <c r="A85" s="1126"/>
      <c r="B85" s="1126" t="s">
        <v>18311</v>
      </c>
      <c r="C85" s="1126"/>
    </row>
    <row r="86" spans="1:3" x14ac:dyDescent="0.25">
      <c r="A86" s="1126"/>
      <c r="B86" s="1126"/>
      <c r="C86" s="1126"/>
    </row>
    <row r="87" spans="1:3" x14ac:dyDescent="0.25">
      <c r="A87" t="s">
        <v>18313</v>
      </c>
    </row>
  </sheetData>
  <pageMargins left="0.15" right="0.15" top="0.75" bottom="0.55000000000000004" header="0.3" footer="0.3"/>
  <pageSetup scale="92" fitToHeight="10" orientation="portrait" horizontalDpi="4294967293" r:id="rId1"/>
  <headerFooter>
    <oddHeader>&amp;C&amp;"-,Gras"&amp;12&amp;K0070C0Vérification d'intégrité des tables
&amp;11</oddHeader>
    <oddFooter>&amp;C&amp;11&amp;KFF0000&amp;A&amp;L&amp;11&amp;D - &amp;T&amp;RPage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B59F3-9B44-4FFC-B1BC-60C8969A6AC7}">
  <sheetPr codeName="Feuil22">
    <pageSetUpPr fitToPage="1"/>
  </sheetPr>
  <dimension ref="A1:G82"/>
  <sheetViews>
    <sheetView topLeftCell="B1" workbookViewId="0">
      <selection activeCell="E1" sqref="E1:E1048576"/>
    </sheetView>
  </sheetViews>
  <sheetFormatPr baseColWidth="10" defaultRowHeight="15" x14ac:dyDescent="0.25"/>
  <cols>
    <col min="1" max="1" width="13.85546875" bestFit="1" customWidth="1"/>
    <col min="2" max="2" width="13.7109375" customWidth="1"/>
    <col min="3" max="3" width="19.140625" bestFit="1" customWidth="1"/>
    <col min="4" max="4" width="7" style="1" bestFit="1" customWidth="1"/>
    <col min="5" max="5" width="69.140625" customWidth="1"/>
    <col min="6" max="6" width="106.7109375" customWidth="1"/>
    <col min="7" max="7" width="18.42578125" style="1121" bestFit="1" customWidth="1"/>
  </cols>
  <sheetData>
    <row r="1" spans="1:7" x14ac:dyDescent="0.25">
      <c r="A1" s="615" t="s">
        <v>18473</v>
      </c>
      <c r="B1" s="615" t="s">
        <v>50</v>
      </c>
      <c r="C1" s="615" t="s">
        <v>18474</v>
      </c>
      <c r="D1" s="615" t="s">
        <v>453</v>
      </c>
      <c r="E1" s="615" t="s">
        <v>18475</v>
      </c>
      <c r="F1" s="615" t="s">
        <v>29</v>
      </c>
      <c r="G1" s="1175" t="s">
        <v>389</v>
      </c>
    </row>
    <row r="2" spans="1:7" x14ac:dyDescent="0.25">
      <c r="A2" t="s">
        <v>18516</v>
      </c>
      <c r="B2" t="s">
        <v>18517</v>
      </c>
      <c r="C2" t="s">
        <v>9581</v>
      </c>
      <c r="D2" s="1">
        <v>214</v>
      </c>
      <c r="E2" t="s">
        <v>18518</v>
      </c>
      <c r="F2" s="1174" t="s">
        <v>18519</v>
      </c>
      <c r="G2" s="1121">
        <v>45519.68246527778</v>
      </c>
    </row>
    <row r="3" spans="1:7" x14ac:dyDescent="0.25">
      <c r="A3" t="s">
        <v>18516</v>
      </c>
      <c r="B3" t="s">
        <v>18517</v>
      </c>
      <c r="C3" t="s">
        <v>9581</v>
      </c>
      <c r="D3" s="1">
        <v>223</v>
      </c>
      <c r="E3" t="s">
        <v>18518</v>
      </c>
      <c r="F3" s="1174" t="s">
        <v>18520</v>
      </c>
      <c r="G3" s="1121">
        <v>45519.68246527778</v>
      </c>
    </row>
    <row r="4" spans="1:7" x14ac:dyDescent="0.25">
      <c r="A4" t="s">
        <v>18516</v>
      </c>
      <c r="B4" t="s">
        <v>18517</v>
      </c>
      <c r="C4" t="s">
        <v>9581</v>
      </c>
      <c r="D4" s="1">
        <v>228</v>
      </c>
      <c r="E4" t="s">
        <v>18518</v>
      </c>
      <c r="F4" s="1174" t="s">
        <v>18521</v>
      </c>
      <c r="G4" s="1121">
        <v>45519.68246527778</v>
      </c>
    </row>
    <row r="5" spans="1:7" x14ac:dyDescent="0.25">
      <c r="A5" t="s">
        <v>18516</v>
      </c>
      <c r="B5" t="s">
        <v>18517</v>
      </c>
      <c r="C5" t="s">
        <v>9581</v>
      </c>
      <c r="D5" s="1">
        <v>246</v>
      </c>
      <c r="E5" t="s">
        <v>18518</v>
      </c>
      <c r="F5" s="1174" t="s">
        <v>18520</v>
      </c>
      <c r="G5" s="1121">
        <v>45519.68246527778</v>
      </c>
    </row>
    <row r="6" spans="1:7" x14ac:dyDescent="0.25">
      <c r="A6" t="s">
        <v>18516</v>
      </c>
      <c r="B6" t="s">
        <v>18517</v>
      </c>
      <c r="C6" t="s">
        <v>9581</v>
      </c>
      <c r="D6" s="1">
        <v>257</v>
      </c>
      <c r="E6" t="s">
        <v>18518</v>
      </c>
      <c r="F6" s="1174" t="s">
        <v>18522</v>
      </c>
      <c r="G6" s="1121">
        <v>45519.68246527778</v>
      </c>
    </row>
    <row r="7" spans="1:7" x14ac:dyDescent="0.25">
      <c r="A7" t="s">
        <v>18516</v>
      </c>
      <c r="B7" t="s">
        <v>18517</v>
      </c>
      <c r="C7" t="s">
        <v>9581</v>
      </c>
      <c r="D7" s="1">
        <v>260</v>
      </c>
      <c r="E7" t="s">
        <v>18518</v>
      </c>
      <c r="F7" s="1174" t="s">
        <v>18523</v>
      </c>
      <c r="G7" s="1121">
        <v>45519.68246527778</v>
      </c>
    </row>
    <row r="8" spans="1:7" x14ac:dyDescent="0.25">
      <c r="A8" t="s">
        <v>18516</v>
      </c>
      <c r="B8" t="s">
        <v>18517</v>
      </c>
      <c r="C8" t="s">
        <v>9581</v>
      </c>
      <c r="D8" s="1">
        <v>272</v>
      </c>
      <c r="E8" t="s">
        <v>18518</v>
      </c>
      <c r="F8" s="1174" t="s">
        <v>18524</v>
      </c>
      <c r="G8" s="1121">
        <v>45519.68246527778</v>
      </c>
    </row>
    <row r="9" spans="1:7" x14ac:dyDescent="0.25">
      <c r="F9" s="1174"/>
    </row>
    <row r="10" spans="1:7" x14ac:dyDescent="0.25">
      <c r="A10" t="s">
        <v>18516</v>
      </c>
      <c r="B10" t="s">
        <v>18517</v>
      </c>
      <c r="C10" t="s">
        <v>9212</v>
      </c>
      <c r="D10" s="1">
        <v>284</v>
      </c>
      <c r="E10" t="s">
        <v>18525</v>
      </c>
      <c r="F10" s="1174" t="s">
        <v>18526</v>
      </c>
      <c r="G10" s="1121">
        <v>45519.68246527778</v>
      </c>
    </row>
    <row r="11" spans="1:7" x14ac:dyDescent="0.25">
      <c r="F11" s="1174"/>
    </row>
    <row r="12" spans="1:7" x14ac:dyDescent="0.25">
      <c r="A12" t="s">
        <v>18476</v>
      </c>
      <c r="B12" t="s">
        <v>738</v>
      </c>
      <c r="C12" t="s">
        <v>9364</v>
      </c>
      <c r="D12" s="1">
        <v>234</v>
      </c>
      <c r="E12" t="s">
        <v>18527</v>
      </c>
      <c r="F12" s="1174" t="s">
        <v>18528</v>
      </c>
      <c r="G12" s="1121">
        <v>45519.68246527778</v>
      </c>
    </row>
    <row r="13" spans="1:7" x14ac:dyDescent="0.25">
      <c r="F13" s="1174"/>
    </row>
    <row r="14" spans="1:7" x14ac:dyDescent="0.25">
      <c r="A14" t="s">
        <v>18476</v>
      </c>
      <c r="B14" t="s">
        <v>738</v>
      </c>
      <c r="C14" t="s">
        <v>9364</v>
      </c>
      <c r="D14" s="1">
        <v>269</v>
      </c>
      <c r="E14" t="s">
        <v>18529</v>
      </c>
      <c r="F14" s="1174" t="s">
        <v>18528</v>
      </c>
      <c r="G14" s="1121">
        <v>45519.68246527778</v>
      </c>
    </row>
    <row r="15" spans="1:7" x14ac:dyDescent="0.25">
      <c r="F15" s="1174"/>
    </row>
    <row r="16" spans="1:7" x14ac:dyDescent="0.25">
      <c r="A16" t="s">
        <v>18476</v>
      </c>
      <c r="B16" t="s">
        <v>738</v>
      </c>
      <c r="C16" t="s">
        <v>9364</v>
      </c>
      <c r="D16" s="1">
        <v>1842</v>
      </c>
      <c r="E16" t="s">
        <v>18530</v>
      </c>
      <c r="F16" s="1174" t="s">
        <v>18531</v>
      </c>
      <c r="G16" s="1121">
        <v>45519.68246527778</v>
      </c>
    </row>
    <row r="17" spans="1:7" x14ac:dyDescent="0.25">
      <c r="F17" s="1174"/>
    </row>
    <row r="18" spans="1:7" x14ac:dyDescent="0.25">
      <c r="A18" t="s">
        <v>18476</v>
      </c>
      <c r="B18" t="s">
        <v>738</v>
      </c>
      <c r="C18" t="s">
        <v>11187</v>
      </c>
      <c r="D18" s="1">
        <v>57</v>
      </c>
      <c r="E18" t="s">
        <v>18532</v>
      </c>
      <c r="F18" s="1174" t="s">
        <v>18533</v>
      </c>
      <c r="G18" s="1121">
        <v>45519.68246527778</v>
      </c>
    </row>
    <row r="19" spans="1:7" x14ac:dyDescent="0.25">
      <c r="F19" s="1174"/>
    </row>
    <row r="20" spans="1:7" x14ac:dyDescent="0.25">
      <c r="A20" t="s">
        <v>18476</v>
      </c>
      <c r="B20" t="s">
        <v>738</v>
      </c>
      <c r="C20" t="s">
        <v>11187</v>
      </c>
      <c r="D20" s="1">
        <v>101</v>
      </c>
      <c r="E20" t="s">
        <v>18534</v>
      </c>
      <c r="F20" s="1174" t="s">
        <v>18535</v>
      </c>
      <c r="G20" s="1121">
        <v>45519.68246527778</v>
      </c>
    </row>
    <row r="21" spans="1:7" x14ac:dyDescent="0.25">
      <c r="A21" t="s">
        <v>18476</v>
      </c>
      <c r="B21" t="s">
        <v>738</v>
      </c>
      <c r="C21" t="s">
        <v>11187</v>
      </c>
      <c r="D21" s="1">
        <v>116</v>
      </c>
      <c r="E21" t="s">
        <v>18534</v>
      </c>
      <c r="F21" s="1174" t="s">
        <v>18536</v>
      </c>
      <c r="G21" s="1121">
        <v>45519.68246527778</v>
      </c>
    </row>
    <row r="22" spans="1:7" x14ac:dyDescent="0.25">
      <c r="F22" s="1174"/>
    </row>
    <row r="23" spans="1:7" x14ac:dyDescent="0.25">
      <c r="A23" t="s">
        <v>18476</v>
      </c>
      <c r="B23" t="s">
        <v>738</v>
      </c>
      <c r="C23" t="s">
        <v>18537</v>
      </c>
      <c r="D23" s="1">
        <v>92</v>
      </c>
      <c r="E23" t="s">
        <v>18538</v>
      </c>
      <c r="F23" s="1174" t="s">
        <v>18539</v>
      </c>
      <c r="G23" s="1121">
        <v>45519.68246527778</v>
      </c>
    </row>
    <row r="24" spans="1:7" x14ac:dyDescent="0.25">
      <c r="F24" s="1174"/>
    </row>
    <row r="25" spans="1:7" x14ac:dyDescent="0.25">
      <c r="A25" t="s">
        <v>18476</v>
      </c>
      <c r="B25" t="s">
        <v>738</v>
      </c>
      <c r="C25" t="s">
        <v>18537</v>
      </c>
      <c r="D25" s="1">
        <v>138</v>
      </c>
      <c r="E25" t="s">
        <v>18540</v>
      </c>
      <c r="F25" s="1174" t="s">
        <v>18539</v>
      </c>
      <c r="G25" s="1121">
        <v>45519.68246527778</v>
      </c>
    </row>
    <row r="26" spans="1:7" x14ac:dyDescent="0.25">
      <c r="F26" s="1174"/>
    </row>
    <row r="27" spans="1:7" x14ac:dyDescent="0.25">
      <c r="A27" t="s">
        <v>18476</v>
      </c>
      <c r="B27" t="s">
        <v>738</v>
      </c>
      <c r="C27" t="s">
        <v>18537</v>
      </c>
      <c r="D27" s="1">
        <v>687</v>
      </c>
      <c r="E27" t="s">
        <v>18541</v>
      </c>
      <c r="F27" s="1174" t="s">
        <v>18542</v>
      </c>
      <c r="G27" s="1121">
        <v>45519.68246527778</v>
      </c>
    </row>
    <row r="28" spans="1:7" x14ac:dyDescent="0.25">
      <c r="F28" s="1174"/>
    </row>
    <row r="29" spans="1:7" x14ac:dyDescent="0.25">
      <c r="A29" t="s">
        <v>18476</v>
      </c>
      <c r="B29" t="s">
        <v>738</v>
      </c>
      <c r="C29" t="s">
        <v>18537</v>
      </c>
      <c r="D29" s="1">
        <v>748</v>
      </c>
      <c r="E29" t="s">
        <v>18543</v>
      </c>
      <c r="F29" s="1174" t="s">
        <v>18542</v>
      </c>
      <c r="G29" s="1121">
        <v>45519.68246527778</v>
      </c>
    </row>
    <row r="30" spans="1:7" x14ac:dyDescent="0.25">
      <c r="F30" s="1174"/>
    </row>
    <row r="31" spans="1:7" x14ac:dyDescent="0.25">
      <c r="A31" t="s">
        <v>18476</v>
      </c>
      <c r="B31" t="s">
        <v>738</v>
      </c>
      <c r="C31" t="s">
        <v>18537</v>
      </c>
      <c r="D31" s="1">
        <v>788</v>
      </c>
      <c r="E31" t="s">
        <v>18544</v>
      </c>
      <c r="F31" s="1174" t="s">
        <v>18545</v>
      </c>
      <c r="G31" s="1121">
        <v>45519.68246527778</v>
      </c>
    </row>
    <row r="32" spans="1:7" x14ac:dyDescent="0.25">
      <c r="F32" s="1174"/>
    </row>
    <row r="33" spans="1:7" x14ac:dyDescent="0.25">
      <c r="A33" t="s">
        <v>18476</v>
      </c>
      <c r="B33" t="s">
        <v>738</v>
      </c>
      <c r="C33" t="s">
        <v>9381</v>
      </c>
      <c r="D33" s="1">
        <v>126</v>
      </c>
      <c r="E33" t="s">
        <v>18546</v>
      </c>
      <c r="F33" s="1174" t="s">
        <v>18547</v>
      </c>
      <c r="G33" s="1121">
        <v>45519.68246527778</v>
      </c>
    </row>
    <row r="34" spans="1:7" x14ac:dyDescent="0.25">
      <c r="F34" s="1174"/>
    </row>
    <row r="35" spans="1:7" x14ac:dyDescent="0.25">
      <c r="A35" t="s">
        <v>18476</v>
      </c>
      <c r="B35" t="s">
        <v>738</v>
      </c>
      <c r="C35" t="s">
        <v>9393</v>
      </c>
      <c r="D35" s="1">
        <v>625</v>
      </c>
      <c r="E35" t="s">
        <v>18548</v>
      </c>
      <c r="F35" s="1174" t="s">
        <v>18549</v>
      </c>
      <c r="G35" s="1121">
        <v>45519.68246527778</v>
      </c>
    </row>
    <row r="36" spans="1:7" x14ac:dyDescent="0.25">
      <c r="F36" s="1174"/>
    </row>
    <row r="37" spans="1:7" x14ac:dyDescent="0.25">
      <c r="A37" t="s">
        <v>18476</v>
      </c>
      <c r="B37" t="s">
        <v>738</v>
      </c>
      <c r="C37" t="s">
        <v>9393</v>
      </c>
      <c r="D37" s="1">
        <v>884</v>
      </c>
      <c r="E37" t="s">
        <v>18550</v>
      </c>
      <c r="F37" s="1174" t="s">
        <v>18551</v>
      </c>
      <c r="G37" s="1121">
        <v>45519.68246527778</v>
      </c>
    </row>
    <row r="38" spans="1:7" x14ac:dyDescent="0.25">
      <c r="F38" s="1174"/>
    </row>
    <row r="39" spans="1:7" x14ac:dyDescent="0.25">
      <c r="A39" t="s">
        <v>18476</v>
      </c>
      <c r="B39" t="s">
        <v>738</v>
      </c>
      <c r="C39" t="s">
        <v>11197</v>
      </c>
      <c r="D39" s="1">
        <v>186</v>
      </c>
      <c r="E39" t="s">
        <v>18552</v>
      </c>
      <c r="F39" s="1174" t="s">
        <v>18553</v>
      </c>
      <c r="G39" s="1121">
        <v>45519.68246527778</v>
      </c>
    </row>
    <row r="40" spans="1:7" x14ac:dyDescent="0.25">
      <c r="F40" s="1174"/>
    </row>
    <row r="41" spans="1:7" x14ac:dyDescent="0.25">
      <c r="A41" t="s">
        <v>18476</v>
      </c>
      <c r="B41" t="s">
        <v>738</v>
      </c>
      <c r="C41" t="s">
        <v>9416</v>
      </c>
      <c r="D41" s="1">
        <v>818</v>
      </c>
      <c r="E41" t="s">
        <v>18554</v>
      </c>
      <c r="F41" s="1174" t="s">
        <v>18555</v>
      </c>
      <c r="G41" s="1121">
        <v>45519.68246527778</v>
      </c>
    </row>
    <row r="42" spans="1:7" x14ac:dyDescent="0.25">
      <c r="F42" s="1174"/>
    </row>
    <row r="43" spans="1:7" x14ac:dyDescent="0.25">
      <c r="A43" t="s">
        <v>18476</v>
      </c>
      <c r="B43" t="s">
        <v>738</v>
      </c>
      <c r="C43" t="s">
        <v>9416</v>
      </c>
      <c r="D43" s="1">
        <v>870</v>
      </c>
      <c r="E43" t="s">
        <v>18556</v>
      </c>
      <c r="F43" s="1174" t="s">
        <v>18557</v>
      </c>
      <c r="G43" s="1121">
        <v>45519.68246527778</v>
      </c>
    </row>
    <row r="44" spans="1:7" x14ac:dyDescent="0.25">
      <c r="F44" s="1174"/>
    </row>
    <row r="45" spans="1:7" x14ac:dyDescent="0.25">
      <c r="A45" t="s">
        <v>18476</v>
      </c>
      <c r="B45" t="s">
        <v>738</v>
      </c>
      <c r="C45" t="s">
        <v>817</v>
      </c>
      <c r="D45" s="1">
        <v>62</v>
      </c>
      <c r="E45" t="s">
        <v>18558</v>
      </c>
      <c r="F45" s="1174" t="s">
        <v>18559</v>
      </c>
      <c r="G45" s="1121">
        <v>45519.68246527778</v>
      </c>
    </row>
    <row r="46" spans="1:7" x14ac:dyDescent="0.25">
      <c r="F46" s="1174"/>
    </row>
    <row r="47" spans="1:7" x14ac:dyDescent="0.25">
      <c r="A47" t="s">
        <v>18476</v>
      </c>
      <c r="B47" t="s">
        <v>738</v>
      </c>
      <c r="C47" t="s">
        <v>9463</v>
      </c>
      <c r="D47" s="1">
        <v>549</v>
      </c>
      <c r="E47" t="s">
        <v>18477</v>
      </c>
      <c r="F47" s="1174" t="s">
        <v>18560</v>
      </c>
      <c r="G47" s="1121">
        <v>45519.68246527778</v>
      </c>
    </row>
    <row r="48" spans="1:7" x14ac:dyDescent="0.25">
      <c r="F48" s="1174"/>
    </row>
    <row r="49" spans="1:7" x14ac:dyDescent="0.25">
      <c r="A49" t="s">
        <v>18476</v>
      </c>
      <c r="B49" t="s">
        <v>738</v>
      </c>
      <c r="C49" t="s">
        <v>9463</v>
      </c>
      <c r="D49" s="1">
        <v>564</v>
      </c>
      <c r="E49" t="s">
        <v>18478</v>
      </c>
      <c r="F49" s="1174" t="s">
        <v>18560</v>
      </c>
      <c r="G49" s="1121">
        <v>45519.68246527778</v>
      </c>
    </row>
    <row r="50" spans="1:7" x14ac:dyDescent="0.25">
      <c r="F50" s="1174"/>
    </row>
    <row r="51" spans="1:7" x14ac:dyDescent="0.25">
      <c r="A51" t="s">
        <v>18476</v>
      </c>
      <c r="B51" t="s">
        <v>738</v>
      </c>
      <c r="C51" t="s">
        <v>819</v>
      </c>
      <c r="D51" s="1">
        <v>24</v>
      </c>
      <c r="E51" t="s">
        <v>18561</v>
      </c>
      <c r="F51" s="1174" t="s">
        <v>18562</v>
      </c>
      <c r="G51" s="1121">
        <v>45519.68246527778</v>
      </c>
    </row>
    <row r="52" spans="1:7" x14ac:dyDescent="0.25">
      <c r="A52" t="s">
        <v>18476</v>
      </c>
      <c r="B52" t="s">
        <v>738</v>
      </c>
      <c r="C52" t="s">
        <v>819</v>
      </c>
      <c r="D52" s="1">
        <v>25</v>
      </c>
      <c r="E52" t="s">
        <v>18561</v>
      </c>
      <c r="F52" s="1174" t="s">
        <v>18563</v>
      </c>
      <c r="G52" s="1121">
        <v>45519.68246527778</v>
      </c>
    </row>
    <row r="53" spans="1:7" x14ac:dyDescent="0.25">
      <c r="A53" t="s">
        <v>18476</v>
      </c>
      <c r="B53" t="s">
        <v>738</v>
      </c>
      <c r="C53" t="s">
        <v>819</v>
      </c>
      <c r="D53" s="1">
        <v>29</v>
      </c>
      <c r="E53" t="s">
        <v>18561</v>
      </c>
      <c r="F53" s="1174" t="s">
        <v>18564</v>
      </c>
      <c r="G53" s="1121">
        <v>45519.68246527778</v>
      </c>
    </row>
    <row r="54" spans="1:7" x14ac:dyDescent="0.25">
      <c r="A54" t="s">
        <v>18476</v>
      </c>
      <c r="B54" t="s">
        <v>738</v>
      </c>
      <c r="C54" t="s">
        <v>819</v>
      </c>
      <c r="D54" s="1">
        <v>32</v>
      </c>
      <c r="E54" t="s">
        <v>18561</v>
      </c>
      <c r="F54" s="1174" t="s">
        <v>18565</v>
      </c>
      <c r="G54" s="1121">
        <v>45519.68246527778</v>
      </c>
    </row>
    <row r="55" spans="1:7" x14ac:dyDescent="0.25">
      <c r="A55" t="s">
        <v>18476</v>
      </c>
      <c r="B55" t="s">
        <v>738</v>
      </c>
      <c r="C55" t="s">
        <v>819</v>
      </c>
      <c r="D55" s="1">
        <v>35</v>
      </c>
      <c r="E55" t="s">
        <v>18561</v>
      </c>
      <c r="F55" s="1174" t="s">
        <v>18566</v>
      </c>
      <c r="G55" s="1121">
        <v>45519.68246527778</v>
      </c>
    </row>
    <row r="56" spans="1:7" x14ac:dyDescent="0.25">
      <c r="F56" s="1174"/>
    </row>
    <row r="57" spans="1:7" x14ac:dyDescent="0.25">
      <c r="A57" t="s">
        <v>18476</v>
      </c>
      <c r="B57" t="s">
        <v>738</v>
      </c>
      <c r="C57" t="s">
        <v>739</v>
      </c>
      <c r="D57" s="1">
        <v>553</v>
      </c>
      <c r="E57" t="s">
        <v>18567</v>
      </c>
      <c r="F57" s="1174" t="s">
        <v>18568</v>
      </c>
      <c r="G57" s="1121">
        <v>45519.68246527778</v>
      </c>
    </row>
    <row r="58" spans="1:7" x14ac:dyDescent="0.25">
      <c r="F58" s="1174"/>
    </row>
    <row r="59" spans="1:7" x14ac:dyDescent="0.25">
      <c r="A59" t="s">
        <v>18476</v>
      </c>
      <c r="B59" t="s">
        <v>738</v>
      </c>
      <c r="C59" t="s">
        <v>9485</v>
      </c>
      <c r="D59" s="1">
        <v>18</v>
      </c>
      <c r="E59" t="s">
        <v>18569</v>
      </c>
      <c r="F59" s="1174" t="s">
        <v>18570</v>
      </c>
      <c r="G59" s="1121">
        <v>45519.68246527778</v>
      </c>
    </row>
    <row r="60" spans="1:7" x14ac:dyDescent="0.25">
      <c r="F60" s="1174"/>
    </row>
    <row r="61" spans="1:7" x14ac:dyDescent="0.25">
      <c r="A61" t="s">
        <v>18476</v>
      </c>
      <c r="B61" t="s">
        <v>738</v>
      </c>
      <c r="C61" t="s">
        <v>9485</v>
      </c>
      <c r="D61" s="1">
        <v>432</v>
      </c>
      <c r="E61" t="s">
        <v>18571</v>
      </c>
      <c r="F61" s="1174" t="s">
        <v>18572</v>
      </c>
      <c r="G61" s="1121">
        <v>45519.68246527778</v>
      </c>
    </row>
    <row r="62" spans="1:7" x14ac:dyDescent="0.25">
      <c r="F62" s="1174"/>
    </row>
    <row r="63" spans="1:7" x14ac:dyDescent="0.25">
      <c r="A63" t="s">
        <v>18476</v>
      </c>
      <c r="B63" t="s">
        <v>738</v>
      </c>
      <c r="C63" t="s">
        <v>9485</v>
      </c>
      <c r="D63" s="1">
        <v>724</v>
      </c>
      <c r="E63" t="s">
        <v>18573</v>
      </c>
      <c r="F63" s="1174" t="s">
        <v>18574</v>
      </c>
      <c r="G63" s="1121">
        <v>45519.68246527778</v>
      </c>
    </row>
    <row r="64" spans="1:7" x14ac:dyDescent="0.25">
      <c r="F64" s="1174"/>
    </row>
    <row r="65" spans="1:7" x14ac:dyDescent="0.25">
      <c r="A65" t="s">
        <v>18476</v>
      </c>
      <c r="B65" t="s">
        <v>738</v>
      </c>
      <c r="C65" t="s">
        <v>9485</v>
      </c>
      <c r="D65" s="1">
        <v>808</v>
      </c>
      <c r="E65" t="s">
        <v>18575</v>
      </c>
      <c r="F65" s="1174" t="s">
        <v>18576</v>
      </c>
      <c r="G65" s="1121">
        <v>45519.68246527778</v>
      </c>
    </row>
    <row r="66" spans="1:7" x14ac:dyDescent="0.25">
      <c r="F66" s="1174"/>
    </row>
    <row r="67" spans="1:7" x14ac:dyDescent="0.25">
      <c r="A67" t="s">
        <v>18476</v>
      </c>
      <c r="B67" t="s">
        <v>738</v>
      </c>
      <c r="C67" t="s">
        <v>9485</v>
      </c>
      <c r="D67" s="1">
        <v>835</v>
      </c>
      <c r="E67" t="s">
        <v>18577</v>
      </c>
      <c r="F67" s="1174" t="s">
        <v>18578</v>
      </c>
      <c r="G67" s="1121">
        <v>45519.68246527778</v>
      </c>
    </row>
    <row r="68" spans="1:7" x14ac:dyDescent="0.25">
      <c r="F68" s="1174"/>
    </row>
    <row r="69" spans="1:7" x14ac:dyDescent="0.25">
      <c r="A69" t="s">
        <v>18476</v>
      </c>
      <c r="B69" t="s">
        <v>738</v>
      </c>
      <c r="C69" t="s">
        <v>9485</v>
      </c>
      <c r="D69" s="1">
        <v>1335</v>
      </c>
      <c r="E69" t="s">
        <v>18579</v>
      </c>
      <c r="F69" s="1174" t="s">
        <v>18580</v>
      </c>
      <c r="G69" s="1121">
        <v>45519.68246527778</v>
      </c>
    </row>
    <row r="70" spans="1:7" x14ac:dyDescent="0.25">
      <c r="F70" s="1174"/>
    </row>
    <row r="71" spans="1:7" x14ac:dyDescent="0.25">
      <c r="A71" t="s">
        <v>18476</v>
      </c>
      <c r="B71" t="s">
        <v>738</v>
      </c>
      <c r="C71" t="s">
        <v>9485</v>
      </c>
      <c r="D71" s="1">
        <v>1524</v>
      </c>
      <c r="E71" t="s">
        <v>18581</v>
      </c>
      <c r="F71" s="1174" t="s">
        <v>18582</v>
      </c>
      <c r="G71" s="1121">
        <v>45519.68246527778</v>
      </c>
    </row>
    <row r="72" spans="1:7" x14ac:dyDescent="0.25">
      <c r="A72" t="s">
        <v>18476</v>
      </c>
      <c r="B72" t="s">
        <v>738</v>
      </c>
      <c r="C72" t="s">
        <v>9485</v>
      </c>
      <c r="D72" s="1">
        <v>1527</v>
      </c>
      <c r="E72" t="s">
        <v>18581</v>
      </c>
      <c r="F72" s="1174" t="s">
        <v>18583</v>
      </c>
      <c r="G72" s="1121">
        <v>45519.68246527778</v>
      </c>
    </row>
    <row r="73" spans="1:7" x14ac:dyDescent="0.25">
      <c r="A73" t="s">
        <v>18476</v>
      </c>
      <c r="B73" t="s">
        <v>738</v>
      </c>
      <c r="C73" t="s">
        <v>9485</v>
      </c>
      <c r="D73" s="1">
        <v>1529</v>
      </c>
      <c r="E73" t="s">
        <v>18581</v>
      </c>
      <c r="F73" s="1178" t="s">
        <v>18584</v>
      </c>
      <c r="G73" s="1121">
        <v>45519.68246527778</v>
      </c>
    </row>
    <row r="74" spans="1:7" x14ac:dyDescent="0.25">
      <c r="A74" t="s">
        <v>18476</v>
      </c>
      <c r="B74" t="s">
        <v>738</v>
      </c>
      <c r="C74" t="s">
        <v>9485</v>
      </c>
      <c r="D74" s="1">
        <v>1536</v>
      </c>
      <c r="E74" t="s">
        <v>18581</v>
      </c>
      <c r="F74" s="1174" t="s">
        <v>18585</v>
      </c>
      <c r="G74" s="1121">
        <v>45519.68246527778</v>
      </c>
    </row>
    <row r="75" spans="1:7" x14ac:dyDescent="0.25">
      <c r="A75" t="s">
        <v>18476</v>
      </c>
      <c r="B75" t="s">
        <v>738</v>
      </c>
      <c r="C75" t="s">
        <v>9485</v>
      </c>
      <c r="D75" s="1">
        <v>1539</v>
      </c>
      <c r="E75" t="s">
        <v>18581</v>
      </c>
      <c r="F75" s="1174" t="s">
        <v>18583</v>
      </c>
      <c r="G75" s="1121">
        <v>45519.68246527778</v>
      </c>
    </row>
    <row r="76" spans="1:7" x14ac:dyDescent="0.25">
      <c r="A76" t="s">
        <v>18476</v>
      </c>
      <c r="B76" t="s">
        <v>738</v>
      </c>
      <c r="C76" t="s">
        <v>9485</v>
      </c>
      <c r="D76" s="1">
        <v>1541</v>
      </c>
      <c r="E76" t="s">
        <v>18581</v>
      </c>
      <c r="F76" s="1178" t="s">
        <v>18584</v>
      </c>
      <c r="G76" s="1121">
        <v>45519.68246527778</v>
      </c>
    </row>
    <row r="77" spans="1:7" x14ac:dyDescent="0.25">
      <c r="F77" s="1174"/>
    </row>
    <row r="78" spans="1:7" x14ac:dyDescent="0.25">
      <c r="A78" t="s">
        <v>18476</v>
      </c>
      <c r="B78" t="s">
        <v>738</v>
      </c>
      <c r="C78" t="s">
        <v>9485</v>
      </c>
      <c r="D78" s="1">
        <v>1666</v>
      </c>
      <c r="E78" t="s">
        <v>18586</v>
      </c>
      <c r="F78" s="1174" t="s">
        <v>18587</v>
      </c>
      <c r="G78" s="1121">
        <v>45519.68246527778</v>
      </c>
    </row>
    <row r="79" spans="1:7" x14ac:dyDescent="0.25">
      <c r="F79" s="1174"/>
    </row>
    <row r="80" spans="1:7" x14ac:dyDescent="0.25">
      <c r="A80" t="s">
        <v>18476</v>
      </c>
      <c r="B80" t="s">
        <v>738</v>
      </c>
      <c r="C80" t="s">
        <v>9485</v>
      </c>
      <c r="D80" s="1">
        <v>1767</v>
      </c>
      <c r="E80" t="s">
        <v>18588</v>
      </c>
      <c r="F80" s="1174" t="s">
        <v>18589</v>
      </c>
      <c r="G80" s="1121">
        <v>45519.68246527778</v>
      </c>
    </row>
    <row r="82" spans="2:2" x14ac:dyDescent="0.25">
      <c r="B82" t="s">
        <v>18590</v>
      </c>
    </row>
  </sheetData>
  <conditionalFormatting sqref="B2:G80">
    <cfRule type="expression" dxfId="296" priority="1">
      <formula>(MOD(ROW(),2)=1)</formula>
    </cfRule>
  </conditionalFormatting>
  <pageMargins left="0.15" right="0.15" top="0.75" bottom="0.55000000000000004" header="0.3" footer="0.3"/>
  <pageSetup scale="57" fitToHeight="10" orientation="landscape" horizontalDpi="4294967293" r:id="rId1"/>
  <headerFooter>
    <oddHeader>&amp;C&amp;"-,Gras"&amp;12&amp;K0070C0Search Utility Results
&amp;11Searched strings 'Debug.Print' 'Debug.Assert'</oddHeader>
    <oddFooter>&amp;C&amp;11&amp;KFF0000&amp;A&amp;L&amp;11&amp;D - &amp;T&amp;RPage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54" t="s">
        <v>9253</v>
      </c>
    </row>
    <row r="2" spans="1:1" ht="15" customHeight="1" x14ac:dyDescent="0.25">
      <c r="A2" s="1057" t="s">
        <v>11281</v>
      </c>
    </row>
    <row r="3" spans="1:1" ht="15" customHeight="1" x14ac:dyDescent="0.25">
      <c r="A3" s="1058" t="s">
        <v>11281</v>
      </c>
    </row>
    <row r="4" spans="1:1" ht="15" customHeight="1" x14ac:dyDescent="0.25">
      <c r="A4" s="1058" t="s">
        <v>11281</v>
      </c>
    </row>
    <row r="5" spans="1:1" x14ac:dyDescent="0.25">
      <c r="A5" s="1058" t="s">
        <v>11281</v>
      </c>
    </row>
    <row r="6" spans="1:1" x14ac:dyDescent="0.25">
      <c r="A6" s="1058" t="s">
        <v>11281</v>
      </c>
    </row>
    <row r="7" spans="1:1" x14ac:dyDescent="0.25">
      <c r="A7" s="1058" t="s">
        <v>11281</v>
      </c>
    </row>
    <row r="8" spans="1:1" x14ac:dyDescent="0.25">
      <c r="A8" s="1058" t="s">
        <v>11281</v>
      </c>
    </row>
    <row r="9" spans="1:1" x14ac:dyDescent="0.25">
      <c r="A9" s="1058" t="s">
        <v>11281</v>
      </c>
    </row>
    <row r="10" spans="1:1" x14ac:dyDescent="0.25">
      <c r="A10" s="1058" t="s">
        <v>11281</v>
      </c>
    </row>
    <row r="11" spans="1:1" x14ac:dyDescent="0.25">
      <c r="A11" s="1058" t="s">
        <v>11281</v>
      </c>
    </row>
    <row r="12" spans="1:1" x14ac:dyDescent="0.25">
      <c r="A12" s="1058" t="s">
        <v>11281</v>
      </c>
    </row>
    <row r="13" spans="1:1" x14ac:dyDescent="0.25">
      <c r="A13" s="1058" t="s">
        <v>11281</v>
      </c>
    </row>
    <row r="14" spans="1:1" x14ac:dyDescent="0.25">
      <c r="A14" s="1058" t="s">
        <v>11281</v>
      </c>
    </row>
    <row r="15" spans="1:1" x14ac:dyDescent="0.25">
      <c r="A15" s="1058" t="s">
        <v>11281</v>
      </c>
    </row>
    <row r="16" spans="1:1" x14ac:dyDescent="0.25">
      <c r="A16" s="1058" t="s">
        <v>11281</v>
      </c>
    </row>
    <row r="17" spans="1:1" x14ac:dyDescent="0.25">
      <c r="A17" s="1058" t="s">
        <v>11281</v>
      </c>
    </row>
    <row r="18" spans="1:1" x14ac:dyDescent="0.25">
      <c r="A18" s="1058" t="s">
        <v>11281</v>
      </c>
    </row>
    <row r="19" spans="1:1" x14ac:dyDescent="0.25">
      <c r="A19" s="1058" t="s">
        <v>11281</v>
      </c>
    </row>
    <row r="20" spans="1:1" x14ac:dyDescent="0.25">
      <c r="A20" s="1058" t="s">
        <v>11281</v>
      </c>
    </row>
    <row r="21" spans="1:1" x14ac:dyDescent="0.25">
      <c r="A21" s="1058" t="s">
        <v>11281</v>
      </c>
    </row>
    <row r="22" spans="1:1" x14ac:dyDescent="0.25">
      <c r="A22" s="1058" t="s">
        <v>11281</v>
      </c>
    </row>
    <row r="23" spans="1:1" x14ac:dyDescent="0.25">
      <c r="A23" s="1058" t="s">
        <v>11281</v>
      </c>
    </row>
    <row r="24" spans="1:1" x14ac:dyDescent="0.25">
      <c r="A24" s="1058" t="s">
        <v>11281</v>
      </c>
    </row>
    <row r="25" spans="1:1" x14ac:dyDescent="0.25">
      <c r="A25" s="1058" t="s">
        <v>11281</v>
      </c>
    </row>
    <row r="26" spans="1:1" x14ac:dyDescent="0.25">
      <c r="A26" s="1058" t="s">
        <v>11281</v>
      </c>
    </row>
    <row r="27" spans="1:1" x14ac:dyDescent="0.25">
      <c r="A27" s="1059" t="s">
        <v>11281</v>
      </c>
    </row>
    <row r="32" spans="1:1" x14ac:dyDescent="0.25">
      <c r="A32" s="1090" t="s">
        <v>18593</v>
      </c>
    </row>
    <row r="33" spans="1:1" x14ac:dyDescent="0.25">
      <c r="A33" s="1055" t="s">
        <v>18592</v>
      </c>
    </row>
    <row r="34" spans="1:1" x14ac:dyDescent="0.25">
      <c r="A34" s="1056" t="s">
        <v>17235</v>
      </c>
    </row>
    <row r="35" spans="1:1" x14ac:dyDescent="0.25">
      <c r="A35" s="1055" t="s">
        <v>17236</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32" r:id="rId4" name="EXITHover">
          <controlPr defaultSize="0" autoLine="0" r:id="rId5">
            <anchor moveWithCells="1">
              <from>
                <xdr:col>0</xdr:col>
                <xdr:colOff>0</xdr:colOff>
                <xdr:row>21</xdr:row>
                <xdr:rowOff>152400</xdr:rowOff>
              </from>
              <to>
                <xdr:col>0</xdr:col>
                <xdr:colOff>1619250</xdr:colOff>
                <xdr:row>25</xdr:row>
                <xdr:rowOff>0</xdr:rowOff>
              </to>
            </anchor>
          </controlPr>
        </control>
      </mc:Choice>
      <mc:Fallback>
        <control shapeId="1032" r:id="rId4" name="EXITHover"/>
      </mc:Fallback>
    </mc:AlternateContent>
    <mc:AlternateContent xmlns:mc="http://schemas.openxmlformats.org/markup-compatibility/2006">
      <mc:Choice Requires="x14">
        <control shapeId="1031" r:id="rId6" name="GLHover">
          <controlPr defaultSize="0" autoLine="0" r:id="rId5">
            <anchor moveWithCells="1">
              <from>
                <xdr:col>0</xdr:col>
                <xdr:colOff>0</xdr:colOff>
                <xdr:row>13</xdr:row>
                <xdr:rowOff>161925</xdr:rowOff>
              </from>
              <to>
                <xdr:col>0</xdr:col>
                <xdr:colOff>1619250</xdr:colOff>
                <xdr:row>17</xdr:row>
                <xdr:rowOff>9525</xdr:rowOff>
              </to>
            </anchor>
          </controlPr>
        </control>
      </mc:Choice>
      <mc:Fallback>
        <control shapeId="1031" r:id="rId6" name="GLHover"/>
      </mc:Fallback>
    </mc:AlternateContent>
    <mc:AlternateContent xmlns:mc="http://schemas.openxmlformats.org/markup-compatibility/2006">
      <mc:Choice Requires="x14">
        <control shapeId="1030" r:id="rId7" name="PARAMHover">
          <controlPr defaultSize="0" autoLine="0" r:id="rId8">
            <anchor moveWithCells="1">
              <from>
                <xdr:col>0</xdr:col>
                <xdr:colOff>0</xdr:colOff>
                <xdr:row>17</xdr:row>
                <xdr:rowOff>152400</xdr:rowOff>
              </from>
              <to>
                <xdr:col>0</xdr:col>
                <xdr:colOff>1619250</xdr:colOff>
                <xdr:row>21</xdr:row>
                <xdr:rowOff>9525</xdr:rowOff>
              </to>
            </anchor>
          </controlPr>
        </control>
      </mc:Choice>
      <mc:Fallback>
        <control shapeId="1030" r:id="rId7" name="PARAMHover"/>
      </mc:Fallback>
    </mc:AlternateContent>
    <mc:AlternateContent xmlns:mc="http://schemas.openxmlformats.org/markup-compatibility/2006">
      <mc:Choice Requires="x14">
        <control shapeId="1029" r:id="rId9" name="DEBHover">
          <controlPr defaultSize="0" autoLine="0" r:id="rId5">
            <anchor moveWithCells="1">
              <from>
                <xdr:col>0</xdr:col>
                <xdr:colOff>0</xdr:colOff>
                <xdr:row>9</xdr:row>
                <xdr:rowOff>161925</xdr:rowOff>
              </from>
              <to>
                <xdr:col>0</xdr:col>
                <xdr:colOff>1619250</xdr:colOff>
                <xdr:row>13</xdr:row>
                <xdr:rowOff>9525</xdr:rowOff>
              </to>
            </anchor>
          </controlPr>
        </control>
      </mc:Choice>
      <mc:Fallback>
        <control shapeId="1029" r:id="rId9" name="DEBHover"/>
      </mc:Fallback>
    </mc:AlternateContent>
    <mc:AlternateContent xmlns:mc="http://schemas.openxmlformats.org/markup-compatibility/2006">
      <mc:Choice Requires="x14">
        <control shapeId="1028" r:id="rId10" name="FACHover">
          <controlPr defaultSize="0" autoLine="0" r:id="rId5">
            <anchor moveWithCells="1">
              <from>
                <xdr:col>0</xdr:col>
                <xdr:colOff>0</xdr:colOff>
                <xdr:row>5</xdr:row>
                <xdr:rowOff>171450</xdr:rowOff>
              </from>
              <to>
                <xdr:col>0</xdr:col>
                <xdr:colOff>1619250</xdr:colOff>
                <xdr:row>9</xdr:row>
                <xdr:rowOff>19050</xdr:rowOff>
              </to>
            </anchor>
          </controlPr>
        </control>
      </mc:Choice>
      <mc:Fallback>
        <control shapeId="1028" r:id="rId10" name="FACHover"/>
      </mc:Fallback>
    </mc:AlternateContent>
    <mc:AlternateContent xmlns:mc="http://schemas.openxmlformats.org/markup-compatibility/2006">
      <mc:Choice Requires="x14">
        <control shapeId="1026" r:id="rId11" name="TECHover">
          <controlPr defaultSize="0" autoLine="0" r:id="rId5">
            <anchor moveWithCells="1">
              <from>
                <xdr:col>0</xdr:col>
                <xdr:colOff>0</xdr:colOff>
                <xdr:row>1</xdr:row>
                <xdr:rowOff>171450</xdr:rowOff>
              </from>
              <to>
                <xdr:col>0</xdr:col>
                <xdr:colOff>1619250</xdr:colOff>
                <xdr:row>5</xdr:row>
                <xdr:rowOff>19050</xdr:rowOff>
              </to>
            </anchor>
          </controlPr>
        </control>
      </mc:Choice>
      <mc:Fallback>
        <control shapeId="1026" r:id="rId11" name="TECHover"/>
      </mc:Fallback>
    </mc:AlternateContent>
    <mc:AlternateContent xmlns:mc="http://schemas.openxmlformats.org/markup-compatibility/2006">
      <mc:Choice Requires="x14">
        <control shapeId="1025" r:id="rId12" name="MinAllHover">
          <controlPr defaultSize="0" autoLine="0" autoPict="0" r:id="rId13">
            <anchor moveWithCells="1">
              <from>
                <xdr:col>0</xdr:col>
                <xdr:colOff>0</xdr:colOff>
                <xdr:row>1</xdr:row>
                <xdr:rowOff>152400</xdr:rowOff>
              </from>
              <to>
                <xdr:col>0</xdr:col>
                <xdr:colOff>2876550</xdr:colOff>
                <xdr:row>25</xdr:row>
                <xdr:rowOff>85725</xdr:rowOff>
              </to>
            </anchor>
          </controlPr>
        </control>
      </mc:Choice>
      <mc:Fallback>
        <control shapeId="1025" r:id="rId12" name="MinAllHo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topLeftCell="D1" zoomScale="95" zoomScaleNormal="95" workbookViewId="0">
      <selection activeCell="T5" sqref="T5"/>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78"/>
      <c r="B1" s="678"/>
      <c r="C1" s="671"/>
      <c r="D1" s="1179" t="s">
        <v>11287</v>
      </c>
      <c r="E1" s="1179"/>
      <c r="F1" s="1179"/>
      <c r="G1" s="1179"/>
      <c r="H1" s="1179"/>
      <c r="I1" s="1179"/>
      <c r="J1" s="1179"/>
      <c r="K1" s="1179"/>
      <c r="L1" s="1179"/>
      <c r="M1" s="1179"/>
      <c r="N1" s="1179"/>
      <c r="O1" s="1179"/>
      <c r="P1" s="1179"/>
      <c r="Q1" s="1179"/>
      <c r="R1" s="1179"/>
      <c r="S1" s="1179"/>
      <c r="T1" s="1179"/>
      <c r="U1" s="1179"/>
      <c r="V1" s="1179"/>
      <c r="W1" s="1179"/>
    </row>
    <row r="2" spans="1:27" ht="17.100000000000001" customHeight="1" thickBot="1" x14ac:dyDescent="0.3">
      <c r="A2" s="1219" t="s">
        <v>122</v>
      </c>
      <c r="B2" s="1219"/>
      <c r="I2" s="6"/>
      <c r="V2" s="6"/>
    </row>
    <row r="3" spans="1:27" ht="17.100000000000001" customHeight="1" thickBot="1" x14ac:dyDescent="0.3">
      <c r="A3" s="679" t="s">
        <v>163</v>
      </c>
      <c r="B3" s="173"/>
      <c r="D3" s="1193" t="s">
        <v>11288</v>
      </c>
      <c r="E3" s="1194"/>
      <c r="F3" s="1189" t="s">
        <v>9253</v>
      </c>
      <c r="G3" s="1190"/>
      <c r="H3" s="1190"/>
      <c r="I3" s="1190"/>
      <c r="J3" s="1190"/>
      <c r="K3" s="1190"/>
      <c r="L3" s="1190"/>
      <c r="M3" s="1191"/>
      <c r="T3" s="680"/>
    </row>
    <row r="4" spans="1:27" ht="17.100000000000001" customHeight="1" thickBot="1" x14ac:dyDescent="0.3">
      <c r="A4" s="679" t="s">
        <v>164</v>
      </c>
      <c r="B4" s="173"/>
      <c r="I4" s="6"/>
      <c r="P4" s="1196"/>
      <c r="Q4" s="1197"/>
      <c r="R4" s="1198"/>
      <c r="S4" s="1198"/>
      <c r="V4" s="209"/>
      <c r="W4" s="6"/>
    </row>
    <row r="5" spans="1:27" ht="17.100000000000001" customHeight="1" thickBot="1" x14ac:dyDescent="0.3">
      <c r="A5" s="679" t="s">
        <v>101</v>
      </c>
      <c r="B5" s="174"/>
      <c r="D5" s="1193" t="s">
        <v>17059</v>
      </c>
      <c r="E5" s="1194"/>
      <c r="F5" s="1189" t="s">
        <v>17058</v>
      </c>
      <c r="G5" s="1190"/>
      <c r="H5" s="1190"/>
      <c r="I5" s="1190"/>
      <c r="J5" s="1190"/>
      <c r="K5" s="1190"/>
      <c r="L5" s="1190"/>
      <c r="M5" s="1191"/>
      <c r="P5" s="1197"/>
      <c r="Q5" s="1197"/>
      <c r="R5" s="1198"/>
      <c r="S5" s="1198"/>
      <c r="V5" s="209"/>
      <c r="W5" s="6"/>
    </row>
    <row r="6" spans="1:27" ht="17.100000000000001" customHeight="1" x14ac:dyDescent="0.25">
      <c r="A6" s="679" t="s">
        <v>165</v>
      </c>
      <c r="B6" s="173"/>
      <c r="D6" s="1195"/>
      <c r="E6" s="1195"/>
      <c r="F6" s="1192"/>
      <c r="G6" s="1192"/>
      <c r="H6" s="1192"/>
      <c r="I6" s="1192"/>
      <c r="J6" s="1192"/>
      <c r="K6" s="1192"/>
      <c r="L6" s="1192"/>
      <c r="M6" s="1192"/>
      <c r="P6" s="1197"/>
      <c r="Q6" s="1197"/>
      <c r="R6" s="1198"/>
      <c r="S6" s="1198"/>
      <c r="V6" s="209"/>
      <c r="W6" s="6"/>
    </row>
    <row r="7" spans="1:27" ht="17.100000000000001" customHeight="1" x14ac:dyDescent="0.25">
      <c r="A7" s="679" t="s">
        <v>452</v>
      </c>
      <c r="B7" s="173"/>
      <c r="D7" s="1195"/>
      <c r="E7" s="1195"/>
      <c r="F7" s="1192"/>
      <c r="G7" s="1192"/>
      <c r="H7" s="1192"/>
      <c r="I7" s="1192"/>
      <c r="J7" s="1192"/>
      <c r="K7" s="1192"/>
      <c r="L7" s="1192"/>
      <c r="M7" s="1192"/>
      <c r="N7" s="680"/>
      <c r="V7" s="6"/>
    </row>
    <row r="8" spans="1:27" ht="17.100000000000001" customHeight="1" thickBot="1" x14ac:dyDescent="0.3">
      <c r="A8" s="682"/>
      <c r="B8" s="682"/>
      <c r="E8" s="681"/>
      <c r="F8" s="209"/>
      <c r="G8" s="209"/>
      <c r="H8" s="209"/>
      <c r="I8" s="209"/>
      <c r="J8" s="209"/>
      <c r="K8" s="209"/>
      <c r="L8" s="209"/>
      <c r="M8" s="209"/>
      <c r="N8" s="209"/>
      <c r="V8" s="6"/>
    </row>
    <row r="9" spans="1:27" ht="17.100000000000001" customHeight="1" x14ac:dyDescent="0.25">
      <c r="A9" s="683" t="s">
        <v>9294</v>
      </c>
      <c r="B9" s="684">
        <v>2</v>
      </c>
      <c r="D9" s="1182" t="s">
        <v>23</v>
      </c>
      <c r="E9" s="1183"/>
      <c r="F9" s="1183"/>
      <c r="G9" s="1184"/>
      <c r="I9" s="1185" t="s">
        <v>9333</v>
      </c>
      <c r="J9" s="1186"/>
      <c r="K9" s="685"/>
      <c r="L9" s="1210" t="s">
        <v>33</v>
      </c>
      <c r="M9" s="1211"/>
      <c r="N9" s="1212"/>
      <c r="P9" s="1199" t="s">
        <v>36</v>
      </c>
      <c r="Q9" s="1200"/>
      <c r="R9" s="1201"/>
      <c r="T9" s="1227" t="s">
        <v>48</v>
      </c>
      <c r="U9" s="1228"/>
      <c r="V9" s="1228"/>
      <c r="W9" s="1229"/>
      <c r="Y9" s="1230" t="s">
        <v>140</v>
      </c>
      <c r="Z9" s="1231"/>
      <c r="AA9" s="1232"/>
    </row>
    <row r="10" spans="1:27" ht="17.100000000000001" customHeight="1" thickBot="1" x14ac:dyDescent="0.3">
      <c r="A10" s="682"/>
      <c r="B10" s="682"/>
      <c r="D10" s="672" t="s">
        <v>26</v>
      </c>
      <c r="E10" s="673" t="s">
        <v>154</v>
      </c>
      <c r="F10" s="673" t="s">
        <v>27</v>
      </c>
      <c r="G10" s="674" t="s">
        <v>28</v>
      </c>
      <c r="I10" s="764" t="s">
        <v>35</v>
      </c>
      <c r="J10" s="765" t="s">
        <v>47</v>
      </c>
      <c r="K10" s="685"/>
      <c r="L10" s="675" t="s">
        <v>29</v>
      </c>
      <c r="M10" s="675" t="s">
        <v>2</v>
      </c>
      <c r="N10" s="675" t="s">
        <v>30</v>
      </c>
      <c r="P10" s="686" t="s">
        <v>28</v>
      </c>
      <c r="Q10" s="687" t="s">
        <v>45</v>
      </c>
      <c r="R10" s="688" t="s">
        <v>46</v>
      </c>
      <c r="T10" s="988" t="s">
        <v>4</v>
      </c>
      <c r="U10" s="989" t="s">
        <v>49</v>
      </c>
      <c r="V10" s="989" t="s">
        <v>0</v>
      </c>
      <c r="W10" s="990" t="s">
        <v>50</v>
      </c>
      <c r="Y10" s="689" t="s">
        <v>597</v>
      </c>
      <c r="Z10" s="690" t="s">
        <v>4</v>
      </c>
      <c r="AA10" s="691" t="s">
        <v>11247</v>
      </c>
    </row>
    <row r="11" spans="1:27" ht="17.100000000000001" customHeight="1" x14ac:dyDescent="0.2">
      <c r="A11" s="682"/>
      <c r="B11" s="682"/>
      <c r="D11" s="774" t="s">
        <v>5</v>
      </c>
      <c r="E11" s="775">
        <v>1</v>
      </c>
      <c r="F11" s="776" t="s">
        <v>24</v>
      </c>
      <c r="G11" s="777" t="s">
        <v>25</v>
      </c>
      <c r="I11" s="692">
        <v>2023</v>
      </c>
      <c r="J11" s="693">
        <v>45138</v>
      </c>
      <c r="K11" s="685"/>
      <c r="L11" s="694" t="s">
        <v>9285</v>
      </c>
      <c r="M11" s="695">
        <v>39448</v>
      </c>
      <c r="N11" s="696">
        <v>0.05</v>
      </c>
      <c r="P11" s="697" t="s">
        <v>39</v>
      </c>
      <c r="Q11" s="698">
        <f ca="1">TODAY()</f>
        <v>45519</v>
      </c>
      <c r="R11" s="699">
        <f ca="1">TODAY()</f>
        <v>45519</v>
      </c>
      <c r="T11" s="991" t="s">
        <v>53</v>
      </c>
      <c r="U11" s="992">
        <v>1000</v>
      </c>
      <c r="V11" s="1169">
        <v>24</v>
      </c>
      <c r="W11" s="1171" t="s">
        <v>51</v>
      </c>
      <c r="Y11" s="1000">
        <v>1</v>
      </c>
      <c r="Z11" s="1001" t="s">
        <v>11459</v>
      </c>
      <c r="AA11" s="1002"/>
    </row>
    <row r="12" spans="1:27" ht="17.100000000000001" customHeight="1" x14ac:dyDescent="0.2">
      <c r="A12" s="682"/>
      <c r="B12" s="682"/>
      <c r="D12" s="778" t="s">
        <v>150</v>
      </c>
      <c r="E12" s="779">
        <v>2</v>
      </c>
      <c r="F12" s="772" t="s">
        <v>151</v>
      </c>
      <c r="G12" s="780" t="s">
        <v>152</v>
      </c>
      <c r="I12" s="701">
        <v>2024</v>
      </c>
      <c r="J12" s="702">
        <v>45504</v>
      </c>
      <c r="K12" s="685"/>
      <c r="L12" s="703" t="s">
        <v>9286</v>
      </c>
      <c r="M12" s="704">
        <v>41275</v>
      </c>
      <c r="N12" s="705">
        <v>9.9750000000000005E-2</v>
      </c>
      <c r="P12" s="700" t="s">
        <v>37</v>
      </c>
      <c r="Q12" s="706">
        <f ca="1">DATE(YEAR(TODAY()),MONTH(TODAY()),1)</f>
        <v>45505</v>
      </c>
      <c r="R12" s="707">
        <f ca="1">EOMONTH(DATE(YEAR(TODAY()),MONTH(TODAY()),1),0)</f>
        <v>45535</v>
      </c>
      <c r="T12" s="993" t="s">
        <v>11542</v>
      </c>
      <c r="U12" s="994">
        <v>1100</v>
      </c>
      <c r="V12" s="1170">
        <v>25</v>
      </c>
      <c r="W12" s="712" t="s">
        <v>51</v>
      </c>
      <c r="Y12" s="736">
        <v>2</v>
      </c>
      <c r="Z12" s="1003" t="s">
        <v>11559</v>
      </c>
      <c r="AA12" s="737"/>
    </row>
    <row r="13" spans="1:27" ht="17.100000000000001" customHeight="1" x14ac:dyDescent="0.2">
      <c r="A13" s="682"/>
      <c r="B13" s="682"/>
      <c r="D13" s="778" t="s">
        <v>11829</v>
      </c>
      <c r="E13" s="779">
        <v>3</v>
      </c>
      <c r="F13" s="772" t="s">
        <v>11831</v>
      </c>
      <c r="G13" s="780" t="s">
        <v>11832</v>
      </c>
      <c r="I13" s="710">
        <v>2025</v>
      </c>
      <c r="J13" s="702">
        <v>45869</v>
      </c>
      <c r="K13" s="685"/>
      <c r="L13" s="703"/>
      <c r="M13" s="704"/>
      <c r="N13" s="711"/>
      <c r="P13" s="700" t="s">
        <v>38</v>
      </c>
      <c r="Q13" s="706">
        <f ca="1">DATE(YEAR(TODAY()),MONTH(TODAY())-1,1)</f>
        <v>45474</v>
      </c>
      <c r="R13" s="707">
        <f ca="1">EOMONTH(DATE(YEAR(TODAY()),MONTH(TODAY()),1),-1)</f>
        <v>45504</v>
      </c>
      <c r="T13" s="993" t="s">
        <v>11543</v>
      </c>
      <c r="U13" s="994">
        <v>1101</v>
      </c>
      <c r="V13" s="708">
        <v>26</v>
      </c>
      <c r="W13" s="712" t="s">
        <v>51</v>
      </c>
      <c r="Y13" s="736">
        <v>3</v>
      </c>
      <c r="Z13" s="1003" t="s">
        <v>11460</v>
      </c>
      <c r="AA13" s="737" t="s">
        <v>11469</v>
      </c>
    </row>
    <row r="14" spans="1:27" ht="17.100000000000001" customHeight="1" x14ac:dyDescent="0.2">
      <c r="A14" s="682"/>
      <c r="B14" s="682"/>
      <c r="D14" s="778" t="s">
        <v>11830</v>
      </c>
      <c r="E14" s="779">
        <v>4</v>
      </c>
      <c r="F14" s="772" t="s">
        <v>11833</v>
      </c>
      <c r="G14" s="780" t="s">
        <v>11834</v>
      </c>
      <c r="I14" s="701">
        <v>2026</v>
      </c>
      <c r="J14" s="702">
        <v>46234</v>
      </c>
      <c r="K14" s="685"/>
      <c r="L14" s="703"/>
      <c r="M14" s="704"/>
      <c r="N14" s="705"/>
      <c r="P14" s="700" t="s">
        <v>41</v>
      </c>
      <c r="Q14" s="706">
        <f ca="1">IF(MONTH(Aujourdhui)&lt;(MoisFinAnnéeFinancière+1), DATE(YEAR(Aujourdhui)-1, (MoisFinAnnéeFinancière+1) + INT((MONTH(Aujourdhui) + 12 - (MoisFinAnnéeFinancière+1))/3)*3, 1), DATE(YEAR(Aujourdhui), (MoisFinAnnéeFinancière+1) + INT((MONTH(Aujourdhui) - (MoisFinAnnéeFinancière+1))/3)*3, 1))</f>
        <v>45505</v>
      </c>
      <c r="R14" s="707">
        <f ca="1">EOMONTH(IF(MONTH(Aujourdhui)&lt;(MoisFinAnnéeFinancière+1), DATE(YEAR(Aujourdhui)-1, (MoisFinAnnéeFinancière+1) + INT((MONTH(Aujourdhui) + 12 - (MoisFinAnnéeFinancière+1))/3)*3, 1), DATE(YEAR(Aujourdhui), (MoisFinAnnéeFinancière+1) + INT((MONTH(Aujourdhui) - (MoisFinAnnéeFinancière+1))/3)*3, 1)), 2)</f>
        <v>45596</v>
      </c>
      <c r="T14" s="993" t="s">
        <v>11544</v>
      </c>
      <c r="U14" s="994">
        <v>1200</v>
      </c>
      <c r="V14" s="708">
        <v>27</v>
      </c>
      <c r="W14" s="712" t="s">
        <v>51</v>
      </c>
      <c r="Y14" s="736">
        <v>4</v>
      </c>
      <c r="Z14" s="1003" t="s">
        <v>11560</v>
      </c>
      <c r="AA14" s="737"/>
    </row>
    <row r="15" spans="1:27" ht="17.100000000000001" customHeight="1" x14ac:dyDescent="0.2">
      <c r="A15" s="682"/>
      <c r="B15" s="682"/>
      <c r="D15" s="778"/>
      <c r="E15" s="779">
        <v>5</v>
      </c>
      <c r="F15" s="772"/>
      <c r="G15" s="780"/>
      <c r="I15" s="710">
        <v>2027</v>
      </c>
      <c r="J15" s="693">
        <v>46599</v>
      </c>
      <c r="K15" s="685"/>
      <c r="L15" s="703"/>
      <c r="M15" s="704"/>
      <c r="N15" s="711"/>
      <c r="P15" s="700" t="s">
        <v>40</v>
      </c>
      <c r="Q15" s="706">
        <f ca="1">IF(MONTH(Aujourdhui)&lt;(MoisFinAnnéeFinancière +1), DATE(YEAR(Aujourdhui)-1, (MoisFinAnnéeFinancière +1) + INT((MONTH(Aujourdhui) + 12 -(MoisFinAnnéeFinancière +1))/3 - 1)*3, 1), DATE(YEAR(Aujourdhui), (MoisFinAnnéeFinancière +1) + INT((MONTH(Aujourdhui) - (MoisFinAnnéeFinancière +1))/3 - 1)*3, 1))</f>
        <v>45413</v>
      </c>
      <c r="R15" s="707">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993" t="s">
        <v>11545</v>
      </c>
      <c r="U15" s="994">
        <v>1201</v>
      </c>
      <c r="V15" s="1169">
        <v>28</v>
      </c>
      <c r="W15" s="712" t="s">
        <v>51</v>
      </c>
      <c r="Y15" s="736">
        <v>5</v>
      </c>
      <c r="Z15" s="1003" t="s">
        <v>11461</v>
      </c>
      <c r="AA15" s="737"/>
    </row>
    <row r="16" spans="1:27" ht="17.100000000000001" customHeight="1" x14ac:dyDescent="0.2">
      <c r="A16" s="682"/>
      <c r="B16" s="682"/>
      <c r="D16" s="750"/>
      <c r="E16" s="779">
        <v>6</v>
      </c>
      <c r="F16" s="772"/>
      <c r="G16" s="751"/>
      <c r="I16" s="701">
        <v>2028</v>
      </c>
      <c r="J16" s="702">
        <v>46965</v>
      </c>
      <c r="K16" s="685"/>
      <c r="L16" s="703"/>
      <c r="M16" s="704"/>
      <c r="N16" s="705"/>
      <c r="P16" s="700" t="s">
        <v>42</v>
      </c>
      <c r="Q16" s="706">
        <f ca="1">DATE(YEAR(Aujourdhui)-1+IF(MONTH(Aujourdhui)&gt;7,1,0),8,1)</f>
        <v>45505</v>
      </c>
      <c r="R16" s="707">
        <f ca="1">DATE(YEAR(Aujourdhui)+IF(MONTH(Aujourdhui)&gt;7,1,0),7,31)</f>
        <v>45869</v>
      </c>
      <c r="T16" s="993" t="s">
        <v>11546</v>
      </c>
      <c r="U16" s="994">
        <v>1202</v>
      </c>
      <c r="V16" s="1170">
        <v>29</v>
      </c>
      <c r="W16" s="712" t="s">
        <v>67</v>
      </c>
      <c r="Y16" s="736">
        <v>6</v>
      </c>
      <c r="Z16" s="1003" t="s">
        <v>11561</v>
      </c>
      <c r="AA16" s="737"/>
    </row>
    <row r="17" spans="1:27" ht="17.100000000000001" customHeight="1" x14ac:dyDescent="0.2">
      <c r="A17" s="682"/>
      <c r="B17" s="682"/>
      <c r="D17" s="750"/>
      <c r="E17" s="779">
        <v>7</v>
      </c>
      <c r="F17" s="772"/>
      <c r="G17" s="751"/>
      <c r="I17" s="710">
        <v>2029</v>
      </c>
      <c r="J17" s="702">
        <v>47330</v>
      </c>
      <c r="K17" s="685"/>
      <c r="L17" s="703"/>
      <c r="M17" s="704"/>
      <c r="N17" s="713"/>
      <c r="P17" s="700" t="s">
        <v>43</v>
      </c>
      <c r="Q17" s="706">
        <f ca="1">DATE(YEAR(Aujourdhui)-2+IF(MONTH(Aujourdhui)&gt;7,1,0),8,1)</f>
        <v>45139</v>
      </c>
      <c r="R17" s="707">
        <f ca="1">DATE(YEAR(Aujourdhui)-1+IF(MONTH(Aujourdhui)&gt;7,1,0),7,31)</f>
        <v>45504</v>
      </c>
      <c r="T17" s="993" t="s">
        <v>11547</v>
      </c>
      <c r="U17" s="994">
        <v>1203</v>
      </c>
      <c r="V17" s="708">
        <v>30</v>
      </c>
      <c r="W17" s="709" t="s">
        <v>67</v>
      </c>
      <c r="Y17" s="736">
        <v>7</v>
      </c>
      <c r="Z17" s="1003" t="s">
        <v>11562</v>
      </c>
      <c r="AA17" s="737"/>
    </row>
    <row r="18" spans="1:27" ht="17.100000000000001" customHeight="1" x14ac:dyDescent="0.2">
      <c r="A18" s="682"/>
      <c r="B18" s="682"/>
      <c r="D18" s="750"/>
      <c r="E18" s="779">
        <v>8</v>
      </c>
      <c r="F18" s="772"/>
      <c r="G18" s="751"/>
      <c r="I18" s="701">
        <v>2030</v>
      </c>
      <c r="J18" s="702">
        <v>47695</v>
      </c>
      <c r="K18" s="685"/>
      <c r="L18" s="714"/>
      <c r="M18" s="715"/>
      <c r="N18" s="716"/>
      <c r="P18" s="700" t="s">
        <v>44</v>
      </c>
      <c r="Q18" s="706">
        <f ca="1">TODAY()-6</f>
        <v>45513</v>
      </c>
      <c r="R18" s="707">
        <f ca="1">TODAY()</f>
        <v>45519</v>
      </c>
      <c r="T18" s="993" t="s">
        <v>11548</v>
      </c>
      <c r="U18" s="994">
        <v>1204</v>
      </c>
      <c r="V18" s="708">
        <v>31</v>
      </c>
      <c r="W18" s="712" t="s">
        <v>51</v>
      </c>
      <c r="Y18" s="736">
        <v>8</v>
      </c>
      <c r="Z18" s="1003" t="s">
        <v>11563</v>
      </c>
      <c r="AA18" s="737" t="s">
        <v>11488</v>
      </c>
    </row>
    <row r="19" spans="1:27" ht="17.100000000000001" customHeight="1" x14ac:dyDescent="0.2">
      <c r="A19" s="682"/>
      <c r="B19" s="682"/>
      <c r="D19" s="750"/>
      <c r="E19" s="779">
        <v>9</v>
      </c>
      <c r="F19" s="772"/>
      <c r="G19" s="751"/>
      <c r="I19" s="710">
        <v>2031</v>
      </c>
      <c r="J19" s="702">
        <v>48060</v>
      </c>
      <c r="K19" s="685"/>
      <c r="P19" s="700" t="s">
        <v>9311</v>
      </c>
      <c r="Q19" s="706">
        <f ca="1">TODAY()-14</f>
        <v>45505</v>
      </c>
      <c r="R19" s="707">
        <f ca="1">TODAY()</f>
        <v>45519</v>
      </c>
      <c r="T19" s="993" t="s">
        <v>11549</v>
      </c>
      <c r="U19" s="994">
        <v>1205</v>
      </c>
      <c r="V19" s="1169">
        <v>32</v>
      </c>
      <c r="W19" s="709" t="s">
        <v>51</v>
      </c>
      <c r="Y19" s="736">
        <v>9</v>
      </c>
      <c r="Z19" s="1003" t="s">
        <v>11564</v>
      </c>
      <c r="AA19" s="737"/>
    </row>
    <row r="20" spans="1:27" ht="17.100000000000001" customHeight="1" x14ac:dyDescent="0.2">
      <c r="A20" s="682"/>
      <c r="B20" s="682"/>
      <c r="D20" s="750"/>
      <c r="E20" s="779">
        <v>10</v>
      </c>
      <c r="F20" s="772"/>
      <c r="G20" s="751"/>
      <c r="I20" s="701">
        <v>2032</v>
      </c>
      <c r="J20" s="702">
        <v>48426</v>
      </c>
      <c r="K20" s="685"/>
      <c r="P20" s="700" t="s">
        <v>215</v>
      </c>
      <c r="Q20" s="706">
        <f ca="1">Q11-WEEKDAY(Q11,1)+1</f>
        <v>45515</v>
      </c>
      <c r="R20" s="707">
        <f ca="1">Tableau8[[#This Row],[Du]]+6</f>
        <v>45521</v>
      </c>
      <c r="T20" s="993" t="s">
        <v>57</v>
      </c>
      <c r="U20" s="994">
        <v>1210</v>
      </c>
      <c r="V20" s="1170">
        <v>33</v>
      </c>
      <c r="W20" s="712" t="s">
        <v>51</v>
      </c>
      <c r="Y20" s="736">
        <v>10</v>
      </c>
      <c r="Z20" s="1003" t="s">
        <v>11463</v>
      </c>
      <c r="AA20" s="737"/>
    </row>
    <row r="21" spans="1:27" ht="17.100000000000001" customHeight="1" thickBot="1" x14ac:dyDescent="0.25">
      <c r="A21" s="682"/>
      <c r="B21" s="682"/>
      <c r="D21" s="750"/>
      <c r="E21" s="779">
        <v>11</v>
      </c>
      <c r="F21" s="772"/>
      <c r="G21" s="751"/>
      <c r="I21" s="710">
        <v>2033</v>
      </c>
      <c r="J21" s="702">
        <v>48791</v>
      </c>
      <c r="K21" s="685"/>
      <c r="P21" s="719" t="s">
        <v>9310</v>
      </c>
      <c r="Q21" s="720"/>
      <c r="R21" s="721"/>
      <c r="T21" s="993" t="s">
        <v>58</v>
      </c>
      <c r="U21" s="994">
        <v>1220</v>
      </c>
      <c r="V21" s="708">
        <v>34</v>
      </c>
      <c r="W21" s="709" t="s">
        <v>51</v>
      </c>
      <c r="Y21" s="736">
        <v>11</v>
      </c>
      <c r="Z21" s="1003" t="s">
        <v>11465</v>
      </c>
      <c r="AA21" s="737"/>
    </row>
    <row r="22" spans="1:27" ht="17.100000000000001" customHeight="1" thickBot="1" x14ac:dyDescent="0.25">
      <c r="A22" s="682"/>
      <c r="B22" s="682"/>
      <c r="D22" s="750"/>
      <c r="E22" s="779">
        <v>12</v>
      </c>
      <c r="F22" s="772"/>
      <c r="G22" s="751"/>
      <c r="I22" s="701">
        <v>2034</v>
      </c>
      <c r="J22" s="702">
        <v>49156</v>
      </c>
      <c r="K22" s="685"/>
      <c r="P22" s="209"/>
      <c r="Q22" s="722"/>
      <c r="R22" s="722"/>
      <c r="T22" s="993" t="s">
        <v>59</v>
      </c>
      <c r="U22" s="994">
        <v>1300</v>
      </c>
      <c r="V22" s="708">
        <v>35</v>
      </c>
      <c r="W22" s="712" t="s">
        <v>51</v>
      </c>
      <c r="Y22" s="736">
        <v>12</v>
      </c>
      <c r="Z22" s="1003" t="s">
        <v>11466</v>
      </c>
      <c r="AA22" s="737"/>
    </row>
    <row r="23" spans="1:27" ht="17.100000000000001" customHeight="1" thickBot="1" x14ac:dyDescent="0.25">
      <c r="A23" s="682"/>
      <c r="B23" s="682"/>
      <c r="D23" s="750"/>
      <c r="E23" s="779">
        <v>13</v>
      </c>
      <c r="F23" s="772"/>
      <c r="G23" s="751"/>
      <c r="I23" s="710">
        <v>2035</v>
      </c>
      <c r="J23" s="702">
        <v>49521</v>
      </c>
      <c r="K23" s="685"/>
      <c r="L23" s="1207" t="s">
        <v>9334</v>
      </c>
      <c r="M23" s="1208"/>
      <c r="N23" s="370">
        <v>7</v>
      </c>
      <c r="T23" s="993" t="s">
        <v>60</v>
      </c>
      <c r="U23" s="994">
        <v>1301</v>
      </c>
      <c r="V23" s="1169">
        <v>36</v>
      </c>
      <c r="W23" s="709" t="s">
        <v>51</v>
      </c>
      <c r="Y23" s="736">
        <v>13</v>
      </c>
      <c r="Z23" s="1003" t="s">
        <v>11565</v>
      </c>
      <c r="AA23" s="737"/>
    </row>
    <row r="24" spans="1:27" ht="17.100000000000001" customHeight="1" x14ac:dyDescent="0.2">
      <c r="A24" s="682"/>
      <c r="B24" s="682"/>
      <c r="D24" s="750"/>
      <c r="E24" s="779">
        <v>14</v>
      </c>
      <c r="F24" s="772"/>
      <c r="G24" s="751"/>
      <c r="I24" s="701"/>
      <c r="J24" s="702"/>
      <c r="K24" s="685"/>
      <c r="P24" s="1224" t="s">
        <v>190</v>
      </c>
      <c r="Q24" s="1225"/>
      <c r="R24" s="1226"/>
      <c r="T24" s="993" t="s">
        <v>61</v>
      </c>
      <c r="U24" s="994">
        <v>1310</v>
      </c>
      <c r="V24" s="1170">
        <v>37</v>
      </c>
      <c r="W24" s="712" t="s">
        <v>51</v>
      </c>
      <c r="Y24" s="736">
        <v>14</v>
      </c>
      <c r="Z24" s="1003" t="s">
        <v>11468</v>
      </c>
      <c r="AA24" s="737"/>
    </row>
    <row r="25" spans="1:27" ht="17.100000000000001" customHeight="1" thickBot="1" x14ac:dyDescent="0.25">
      <c r="A25" s="682"/>
      <c r="B25" s="682"/>
      <c r="D25" s="750"/>
      <c r="E25" s="779">
        <v>15</v>
      </c>
      <c r="F25" s="772"/>
      <c r="G25" s="751"/>
      <c r="I25" s="723"/>
      <c r="J25" s="724"/>
      <c r="K25" s="685"/>
      <c r="P25" s="1220" t="s">
        <v>4</v>
      </c>
      <c r="Q25" s="1221"/>
      <c r="R25" s="756" t="s">
        <v>187</v>
      </c>
      <c r="T25" s="993" t="s">
        <v>62</v>
      </c>
      <c r="U25" s="994">
        <v>1311</v>
      </c>
      <c r="V25" s="708">
        <v>38</v>
      </c>
      <c r="W25" s="709" t="s">
        <v>51</v>
      </c>
      <c r="Y25" s="736">
        <v>15</v>
      </c>
      <c r="Z25" s="1003" t="s">
        <v>11566</v>
      </c>
      <c r="AA25" s="737" t="s">
        <v>11493</v>
      </c>
    </row>
    <row r="26" spans="1:27" ht="17.100000000000001" customHeight="1" x14ac:dyDescent="0.2">
      <c r="A26" s="682"/>
      <c r="B26" s="682"/>
      <c r="D26" s="750"/>
      <c r="E26" s="779">
        <v>16</v>
      </c>
      <c r="F26" s="772"/>
      <c r="G26" s="751"/>
      <c r="I26" s="6"/>
      <c r="J26" s="725"/>
      <c r="K26" s="6"/>
      <c r="P26" s="1209" t="s">
        <v>131</v>
      </c>
      <c r="Q26" s="1205"/>
      <c r="R26" s="738" t="s">
        <v>188</v>
      </c>
      <c r="T26" s="993" t="s">
        <v>63</v>
      </c>
      <c r="U26" s="994">
        <v>1320</v>
      </c>
      <c r="V26" s="708">
        <v>39</v>
      </c>
      <c r="W26" s="712" t="s">
        <v>51</v>
      </c>
      <c r="Y26" s="736">
        <v>16</v>
      </c>
      <c r="Z26" s="1003" t="s">
        <v>11567</v>
      </c>
      <c r="AA26" s="737"/>
    </row>
    <row r="27" spans="1:27" ht="17.100000000000001" customHeight="1" thickBot="1" x14ac:dyDescent="0.25">
      <c r="A27" s="682"/>
      <c r="B27" s="682"/>
      <c r="D27" s="750"/>
      <c r="E27" s="779">
        <v>17</v>
      </c>
      <c r="F27" s="772"/>
      <c r="G27" s="751"/>
      <c r="I27" s="6"/>
      <c r="J27" s="6"/>
      <c r="K27" s="6"/>
      <c r="P27" s="1222" t="s">
        <v>142</v>
      </c>
      <c r="Q27" s="1223"/>
      <c r="R27" s="728" t="s">
        <v>188</v>
      </c>
      <c r="T27" s="993" t="s">
        <v>64</v>
      </c>
      <c r="U27" s="994">
        <v>1321</v>
      </c>
      <c r="V27" s="1169">
        <v>40</v>
      </c>
      <c r="W27" s="709" t="s">
        <v>51</v>
      </c>
      <c r="Y27" s="736">
        <v>17</v>
      </c>
      <c r="Z27" s="1003" t="s">
        <v>11568</v>
      </c>
      <c r="AA27" s="737"/>
    </row>
    <row r="28" spans="1:27" ht="17.100000000000001" customHeight="1" thickBot="1" x14ac:dyDescent="0.25">
      <c r="A28" s="682"/>
      <c r="B28" s="682"/>
      <c r="D28" s="750"/>
      <c r="E28" s="779">
        <v>18</v>
      </c>
      <c r="F28" s="772"/>
      <c r="G28" s="751"/>
      <c r="I28" s="1233" t="s">
        <v>280</v>
      </c>
      <c r="J28" s="1234"/>
      <c r="K28" s="6"/>
      <c r="L28" s="1202" t="s">
        <v>9280</v>
      </c>
      <c r="M28" s="1203"/>
      <c r="N28" s="1204"/>
      <c r="P28" s="1218" t="s">
        <v>143</v>
      </c>
      <c r="Q28" s="1187"/>
      <c r="R28" s="729" t="s">
        <v>189</v>
      </c>
      <c r="T28" s="993" t="s">
        <v>65</v>
      </c>
      <c r="U28" s="994">
        <v>1330</v>
      </c>
      <c r="V28" s="1170">
        <v>41</v>
      </c>
      <c r="W28" s="712" t="s">
        <v>51</v>
      </c>
      <c r="Y28" s="736">
        <v>18</v>
      </c>
      <c r="Z28" s="1003" t="s">
        <v>11569</v>
      </c>
      <c r="AA28" s="998" t="s">
        <v>11495</v>
      </c>
    </row>
    <row r="29" spans="1:27" ht="17.100000000000001" customHeight="1" x14ac:dyDescent="0.2">
      <c r="A29" s="682"/>
      <c r="B29" s="682"/>
      <c r="D29" s="750"/>
      <c r="E29" s="779">
        <v>19</v>
      </c>
      <c r="F29" s="772"/>
      <c r="G29" s="751"/>
      <c r="I29" s="1213" t="s">
        <v>248</v>
      </c>
      <c r="J29" s="1214"/>
      <c r="K29" s="6"/>
      <c r="L29" s="746" t="s">
        <v>11277</v>
      </c>
      <c r="M29" s="1205" t="s">
        <v>11278</v>
      </c>
      <c r="N29" s="1206"/>
      <c r="P29" s="1222" t="s">
        <v>144</v>
      </c>
      <c r="Q29" s="1223"/>
      <c r="R29" s="728" t="s">
        <v>189</v>
      </c>
      <c r="T29" s="993" t="s">
        <v>66</v>
      </c>
      <c r="U29" s="994">
        <v>1331</v>
      </c>
      <c r="V29" s="708">
        <v>42</v>
      </c>
      <c r="W29" s="709" t="s">
        <v>51</v>
      </c>
      <c r="Y29" s="736">
        <v>19</v>
      </c>
      <c r="Z29" s="1003" t="s">
        <v>11471</v>
      </c>
      <c r="AA29" s="737"/>
    </row>
    <row r="30" spans="1:27" ht="17.100000000000001" customHeight="1" thickBot="1" x14ac:dyDescent="0.25">
      <c r="A30" s="682"/>
      <c r="B30" s="682"/>
      <c r="D30" s="752"/>
      <c r="E30" s="781">
        <v>20</v>
      </c>
      <c r="F30" s="773"/>
      <c r="G30" s="753"/>
      <c r="I30" s="1213" t="s">
        <v>281</v>
      </c>
      <c r="J30" s="1214"/>
      <c r="K30" s="6"/>
      <c r="L30" s="742" t="s">
        <v>9279</v>
      </c>
      <c r="M30" s="1187" t="s">
        <v>11279</v>
      </c>
      <c r="N30" s="1188"/>
      <c r="P30" s="1218" t="s">
        <v>145</v>
      </c>
      <c r="Q30" s="1187"/>
      <c r="R30" s="729" t="s">
        <v>188</v>
      </c>
      <c r="T30" s="993" t="s">
        <v>11550</v>
      </c>
      <c r="U30" s="994">
        <v>2000</v>
      </c>
      <c r="V30" s="708">
        <v>43</v>
      </c>
      <c r="W30" s="712" t="s">
        <v>67</v>
      </c>
      <c r="Y30" s="736">
        <v>20</v>
      </c>
      <c r="Z30" s="1003" t="s">
        <v>11473</v>
      </c>
      <c r="AA30" s="737"/>
    </row>
    <row r="31" spans="1:27" ht="17.100000000000001" customHeight="1" x14ac:dyDescent="0.2">
      <c r="A31" s="682"/>
      <c r="B31" s="682"/>
      <c r="I31" s="1213" t="s">
        <v>108</v>
      </c>
      <c r="J31" s="1214"/>
      <c r="L31" s="743"/>
      <c r="M31" s="1187"/>
      <c r="N31" s="1188"/>
      <c r="P31" s="1222" t="s">
        <v>132</v>
      </c>
      <c r="Q31" s="1223"/>
      <c r="R31" s="728" t="s">
        <v>189</v>
      </c>
      <c r="T31" s="993" t="s">
        <v>11551</v>
      </c>
      <c r="U31" s="994">
        <v>2010</v>
      </c>
      <c r="V31" s="1169">
        <v>44</v>
      </c>
      <c r="W31" s="709" t="s">
        <v>67</v>
      </c>
      <c r="Y31" s="736">
        <v>21</v>
      </c>
      <c r="Z31" s="1003" t="s">
        <v>11475</v>
      </c>
      <c r="AA31" s="737"/>
    </row>
    <row r="32" spans="1:27" ht="17.100000000000001" customHeight="1" thickBot="1" x14ac:dyDescent="0.25">
      <c r="A32" s="682"/>
      <c r="B32" s="682"/>
      <c r="I32" s="1213" t="s">
        <v>282</v>
      </c>
      <c r="J32" s="1214"/>
      <c r="L32" s="743"/>
      <c r="M32" s="1215"/>
      <c r="N32" s="1214"/>
      <c r="P32" s="1218" t="s">
        <v>146</v>
      </c>
      <c r="Q32" s="1187"/>
      <c r="R32" s="729" t="s">
        <v>188</v>
      </c>
      <c r="T32" s="993" t="s">
        <v>11552</v>
      </c>
      <c r="U32" s="994">
        <v>2100</v>
      </c>
      <c r="V32" s="1170">
        <v>45</v>
      </c>
      <c r="W32" s="712" t="s">
        <v>67</v>
      </c>
      <c r="Y32" s="736">
        <v>22</v>
      </c>
      <c r="Z32" s="1003" t="s">
        <v>11476</v>
      </c>
      <c r="AA32" s="737"/>
    </row>
    <row r="33" spans="1:27" ht="17.100000000000001" customHeight="1" thickBot="1" x14ac:dyDescent="0.25">
      <c r="A33" s="682"/>
      <c r="B33" s="682"/>
      <c r="D33" s="1182" t="s">
        <v>34</v>
      </c>
      <c r="E33" s="1183"/>
      <c r="F33" s="1183"/>
      <c r="I33" s="1213" t="s">
        <v>283</v>
      </c>
      <c r="J33" s="1214"/>
      <c r="L33" s="745"/>
      <c r="M33" s="1216"/>
      <c r="N33" s="1217"/>
      <c r="P33" s="1180"/>
      <c r="Q33" s="1181"/>
      <c r="R33" s="740"/>
      <c r="T33" s="993" t="s">
        <v>11553</v>
      </c>
      <c r="U33" s="994">
        <v>2105</v>
      </c>
      <c r="V33" s="708">
        <v>46</v>
      </c>
      <c r="W33" s="709" t="s">
        <v>67</v>
      </c>
      <c r="Y33" s="736">
        <v>23</v>
      </c>
      <c r="Z33" s="1003" t="s">
        <v>11477</v>
      </c>
      <c r="AA33" s="737" t="s">
        <v>11484</v>
      </c>
    </row>
    <row r="34" spans="1:27" ht="17.100000000000001" customHeight="1" x14ac:dyDescent="0.2">
      <c r="A34" s="682"/>
      <c r="B34" s="682"/>
      <c r="D34" s="675" t="s">
        <v>154</v>
      </c>
      <c r="E34" s="676" t="s">
        <v>2</v>
      </c>
      <c r="F34" s="677" t="s">
        <v>17</v>
      </c>
      <c r="I34" s="1213" t="s">
        <v>284</v>
      </c>
      <c r="J34" s="1214"/>
      <c r="P34" s="1180"/>
      <c r="Q34" s="1181"/>
      <c r="R34" s="740"/>
      <c r="T34" s="993" t="s">
        <v>11554</v>
      </c>
      <c r="U34" s="994">
        <v>2110</v>
      </c>
      <c r="V34" s="708">
        <v>47</v>
      </c>
      <c r="W34" s="712" t="s">
        <v>67</v>
      </c>
      <c r="Y34" s="736">
        <v>24</v>
      </c>
      <c r="Z34" s="1003" t="s">
        <v>11479</v>
      </c>
      <c r="AA34" s="737" t="s">
        <v>11481</v>
      </c>
    </row>
    <row r="35" spans="1:27" ht="17.100000000000001" customHeight="1" thickBot="1" x14ac:dyDescent="0.25">
      <c r="A35" s="682"/>
      <c r="B35" s="682"/>
      <c r="D35" s="694">
        <v>1</v>
      </c>
      <c r="E35" s="695">
        <v>44927</v>
      </c>
      <c r="F35" s="717">
        <v>350</v>
      </c>
      <c r="I35" s="1213" t="s">
        <v>285</v>
      </c>
      <c r="J35" s="1214"/>
      <c r="P35" s="1253"/>
      <c r="Q35" s="1254"/>
      <c r="R35" s="741"/>
      <c r="T35" s="993" t="s">
        <v>11555</v>
      </c>
      <c r="U35" s="994">
        <v>2120</v>
      </c>
      <c r="V35" s="1169">
        <v>48</v>
      </c>
      <c r="W35" s="709" t="s">
        <v>67</v>
      </c>
      <c r="Y35" s="736">
        <v>25</v>
      </c>
      <c r="Z35" s="1003"/>
      <c r="AA35" s="737" t="s">
        <v>11472</v>
      </c>
    </row>
    <row r="36" spans="1:27" ht="17.100000000000001" customHeight="1" x14ac:dyDescent="0.2">
      <c r="A36" s="682"/>
      <c r="B36" s="682"/>
      <c r="D36" s="703">
        <v>2</v>
      </c>
      <c r="E36" s="704">
        <v>45231</v>
      </c>
      <c r="F36" s="718">
        <v>350</v>
      </c>
      <c r="I36" s="744"/>
      <c r="J36" s="747"/>
      <c r="T36" s="993" t="s">
        <v>11556</v>
      </c>
      <c r="U36" s="994">
        <v>2200</v>
      </c>
      <c r="V36" s="1170">
        <v>49</v>
      </c>
      <c r="W36" s="712" t="s">
        <v>67</v>
      </c>
      <c r="Y36" s="736">
        <v>26</v>
      </c>
      <c r="Z36" s="1003" t="s">
        <v>11480</v>
      </c>
      <c r="AA36" s="737" t="s">
        <v>11486</v>
      </c>
    </row>
    <row r="37" spans="1:27" ht="17.100000000000001" customHeight="1" thickBot="1" x14ac:dyDescent="0.25">
      <c r="A37" s="682"/>
      <c r="B37" s="682"/>
      <c r="D37" s="703">
        <v>3</v>
      </c>
      <c r="E37" s="704">
        <v>44927</v>
      </c>
      <c r="F37" s="718">
        <v>100</v>
      </c>
      <c r="I37" s="744"/>
      <c r="J37" s="747"/>
      <c r="T37" s="993" t="s">
        <v>69</v>
      </c>
      <c r="U37" s="994">
        <v>2210</v>
      </c>
      <c r="V37" s="708">
        <v>50</v>
      </c>
      <c r="W37" s="709" t="s">
        <v>67</v>
      </c>
      <c r="Y37" s="736">
        <v>27</v>
      </c>
      <c r="Z37" s="1003" t="s">
        <v>11570</v>
      </c>
      <c r="AA37" s="737"/>
    </row>
    <row r="38" spans="1:27" ht="17.100000000000001" customHeight="1" thickBot="1" x14ac:dyDescent="0.25">
      <c r="A38" s="682"/>
      <c r="B38" s="682"/>
      <c r="D38" s="703">
        <v>4</v>
      </c>
      <c r="E38" s="704">
        <v>44927</v>
      </c>
      <c r="F38" s="718">
        <v>150</v>
      </c>
      <c r="I38" s="748"/>
      <c r="J38" s="749"/>
      <c r="P38" s="1224" t="s">
        <v>185</v>
      </c>
      <c r="Q38" s="1225"/>
      <c r="R38" s="1226"/>
      <c r="T38" s="993" t="s">
        <v>70</v>
      </c>
      <c r="U38" s="994">
        <v>2220</v>
      </c>
      <c r="V38" s="708">
        <v>51</v>
      </c>
      <c r="W38" s="712" t="s">
        <v>67</v>
      </c>
      <c r="Y38" s="736">
        <v>28</v>
      </c>
      <c r="Z38" s="1003" t="s">
        <v>11571</v>
      </c>
      <c r="AA38" s="737" t="s">
        <v>11467</v>
      </c>
    </row>
    <row r="39" spans="1:27" ht="17.100000000000001" customHeight="1" thickBot="1" x14ac:dyDescent="0.25">
      <c r="A39" s="682"/>
      <c r="B39" s="682"/>
      <c r="D39" s="703">
        <v>4</v>
      </c>
      <c r="E39" s="704">
        <v>45292</v>
      </c>
      <c r="F39" s="718">
        <v>165</v>
      </c>
      <c r="P39" s="1247" t="s">
        <v>4</v>
      </c>
      <c r="Q39" s="1248"/>
      <c r="R39" s="1249"/>
      <c r="T39" s="993" t="s">
        <v>71</v>
      </c>
      <c r="U39" s="994">
        <v>2300</v>
      </c>
      <c r="V39" s="1169">
        <v>52</v>
      </c>
      <c r="W39" s="709" t="s">
        <v>67</v>
      </c>
      <c r="Y39" s="736">
        <v>29</v>
      </c>
      <c r="Z39" s="1003" t="s">
        <v>11572</v>
      </c>
      <c r="AA39" s="737" t="s">
        <v>11474</v>
      </c>
    </row>
    <row r="40" spans="1:27" ht="17.100000000000001" customHeight="1" thickBot="1" x14ac:dyDescent="0.25">
      <c r="A40" s="682"/>
      <c r="B40" s="682"/>
      <c r="D40" s="891"/>
      <c r="E40" s="892"/>
      <c r="F40" s="726"/>
      <c r="P40" s="1250" t="s">
        <v>94</v>
      </c>
      <c r="Q40" s="1251"/>
      <c r="R40" s="1252"/>
      <c r="T40" s="993" t="s">
        <v>72</v>
      </c>
      <c r="U40" s="994">
        <v>2310</v>
      </c>
      <c r="V40" s="1170">
        <v>53</v>
      </c>
      <c r="W40" s="712" t="s">
        <v>67</v>
      </c>
      <c r="Y40" s="736">
        <v>30</v>
      </c>
      <c r="Z40" s="1004" t="s">
        <v>11482</v>
      </c>
      <c r="AA40" s="737" t="s">
        <v>11462</v>
      </c>
    </row>
    <row r="41" spans="1:27" ht="17.100000000000001" customHeight="1" x14ac:dyDescent="0.2">
      <c r="A41" s="682"/>
      <c r="B41" s="682"/>
      <c r="F41" s="783"/>
      <c r="I41" s="1245" t="s">
        <v>367</v>
      </c>
      <c r="J41" s="1246"/>
      <c r="P41" s="1213" t="s">
        <v>198</v>
      </c>
      <c r="Q41" s="1244"/>
      <c r="R41" s="1214"/>
      <c r="T41" s="993" t="s">
        <v>73</v>
      </c>
      <c r="U41" s="994">
        <v>2320</v>
      </c>
      <c r="V41" s="708">
        <v>54</v>
      </c>
      <c r="W41" s="709" t="s">
        <v>67</v>
      </c>
      <c r="Y41" s="736">
        <v>31</v>
      </c>
      <c r="Z41" s="1004" t="s">
        <v>11483</v>
      </c>
      <c r="AA41" s="737"/>
    </row>
    <row r="42" spans="1:27" ht="17.100000000000001" customHeight="1" thickBot="1" x14ac:dyDescent="0.25">
      <c r="A42" s="682"/>
      <c r="B42" s="682"/>
      <c r="F42" s="783"/>
      <c r="I42" s="759" t="s">
        <v>260</v>
      </c>
      <c r="J42" s="760" t="s">
        <v>368</v>
      </c>
      <c r="P42" s="1213" t="s">
        <v>214</v>
      </c>
      <c r="Q42" s="1244"/>
      <c r="R42" s="1214"/>
      <c r="T42" s="993" t="s">
        <v>74</v>
      </c>
      <c r="U42" s="994">
        <v>2330</v>
      </c>
      <c r="V42" s="708">
        <v>55</v>
      </c>
      <c r="W42" s="712" t="s">
        <v>67</v>
      </c>
      <c r="Y42" s="736">
        <v>32</v>
      </c>
      <c r="Z42" s="1004" t="s">
        <v>11485</v>
      </c>
      <c r="AA42" s="737" t="s">
        <v>11464</v>
      </c>
    </row>
    <row r="43" spans="1:27" ht="17.100000000000001" customHeight="1" x14ac:dyDescent="0.2">
      <c r="A43" s="682"/>
      <c r="B43" s="682"/>
      <c r="F43" s="783"/>
      <c r="I43" s="757" t="s">
        <v>139</v>
      </c>
      <c r="J43" s="758"/>
      <c r="P43" s="1213" t="s">
        <v>186</v>
      </c>
      <c r="Q43" s="1244"/>
      <c r="R43" s="1214"/>
      <c r="T43" s="993" t="s">
        <v>75</v>
      </c>
      <c r="U43" s="994">
        <v>2400</v>
      </c>
      <c r="V43" s="1169">
        <v>56</v>
      </c>
      <c r="W43" s="709" t="s">
        <v>67</v>
      </c>
      <c r="Y43" s="736">
        <v>33</v>
      </c>
      <c r="Z43" s="1004" t="s">
        <v>11573</v>
      </c>
      <c r="AA43" s="737"/>
    </row>
    <row r="44" spans="1:27" ht="17.100000000000001" customHeight="1" x14ac:dyDescent="0.2">
      <c r="A44" s="682"/>
      <c r="B44" s="682"/>
      <c r="F44" s="783"/>
      <c r="I44" s="730" t="s">
        <v>266</v>
      </c>
      <c r="J44" s="731"/>
      <c r="P44" s="766"/>
      <c r="Q44" s="767"/>
      <c r="R44" s="747"/>
      <c r="T44" s="993" t="s">
        <v>77</v>
      </c>
      <c r="U44" s="994">
        <v>3000</v>
      </c>
      <c r="V44" s="1170">
        <v>57</v>
      </c>
      <c r="W44" s="712" t="s">
        <v>76</v>
      </c>
      <c r="Y44" s="736">
        <v>34</v>
      </c>
      <c r="Z44" s="1004" t="s">
        <v>11558</v>
      </c>
      <c r="AA44" s="737" t="s">
        <v>11470</v>
      </c>
    </row>
    <row r="45" spans="1:27" ht="17.100000000000001" customHeight="1" x14ac:dyDescent="0.2">
      <c r="A45" s="682"/>
      <c r="B45" s="682"/>
      <c r="F45" s="783"/>
      <c r="I45" s="727" t="s">
        <v>364</v>
      </c>
      <c r="J45" s="731"/>
      <c r="P45" s="766"/>
      <c r="Q45" s="767"/>
      <c r="R45" s="747"/>
      <c r="T45" s="993" t="s">
        <v>78</v>
      </c>
      <c r="U45" s="994">
        <v>3010</v>
      </c>
      <c r="V45" s="708">
        <v>58</v>
      </c>
      <c r="W45" s="709" t="s">
        <v>76</v>
      </c>
      <c r="Y45" s="736">
        <v>35</v>
      </c>
      <c r="Z45" s="1004" t="s">
        <v>11574</v>
      </c>
      <c r="AA45" s="737"/>
    </row>
    <row r="46" spans="1:27" ht="17.100000000000001" customHeight="1" thickBot="1" x14ac:dyDescent="0.25">
      <c r="A46" s="682"/>
      <c r="B46" s="682"/>
      <c r="F46" s="783"/>
      <c r="I46" s="730" t="s">
        <v>369</v>
      </c>
      <c r="J46" s="731"/>
      <c r="P46" s="748"/>
      <c r="Q46" s="768"/>
      <c r="R46" s="749"/>
      <c r="T46" s="993" t="s">
        <v>11557</v>
      </c>
      <c r="U46" s="994">
        <v>3100</v>
      </c>
      <c r="V46" s="708">
        <v>59</v>
      </c>
      <c r="W46" s="712" t="s">
        <v>76</v>
      </c>
      <c r="Y46" s="736">
        <v>36</v>
      </c>
      <c r="Z46" s="1004" t="s">
        <v>11575</v>
      </c>
      <c r="AA46" s="737"/>
    </row>
    <row r="47" spans="1:27" ht="17.100000000000001" customHeight="1" x14ac:dyDescent="0.2">
      <c r="A47" s="682"/>
      <c r="B47" s="682"/>
      <c r="F47" s="783"/>
      <c r="I47" s="727" t="s">
        <v>267</v>
      </c>
      <c r="J47" s="731" t="str">
        <f>CHAR(252)</f>
        <v>ü</v>
      </c>
      <c r="T47" s="993" t="s">
        <v>79</v>
      </c>
      <c r="U47" s="994">
        <v>3200</v>
      </c>
      <c r="V47" s="1169">
        <v>60</v>
      </c>
      <c r="W47" s="709" t="s">
        <v>76</v>
      </c>
      <c r="Y47" s="736">
        <v>37</v>
      </c>
      <c r="Z47" s="1004" t="s">
        <v>11487</v>
      </c>
      <c r="AA47" s="737"/>
    </row>
    <row r="48" spans="1:27" ht="17.100000000000001" customHeight="1" thickBot="1" x14ac:dyDescent="0.25">
      <c r="A48" s="682"/>
      <c r="B48" s="682"/>
      <c r="F48" s="783"/>
      <c r="I48" s="730"/>
      <c r="J48" s="731"/>
      <c r="T48" s="993" t="s">
        <v>81</v>
      </c>
      <c r="U48" s="994">
        <v>4000</v>
      </c>
      <c r="V48" s="1170">
        <v>1</v>
      </c>
      <c r="W48" s="1173" t="s">
        <v>80</v>
      </c>
      <c r="Y48" s="736">
        <v>38</v>
      </c>
      <c r="Z48" s="1003" t="s">
        <v>11576</v>
      </c>
      <c r="AA48" s="737"/>
    </row>
    <row r="49" spans="1:27" ht="17.100000000000001" customHeight="1" x14ac:dyDescent="0.2">
      <c r="A49" s="682"/>
      <c r="B49" s="682"/>
      <c r="F49" s="783"/>
      <c r="I49" s="739"/>
      <c r="J49" s="740"/>
      <c r="P49" s="1235" t="s">
        <v>370</v>
      </c>
      <c r="Q49" s="1236"/>
      <c r="R49" s="1237"/>
      <c r="T49" s="993" t="s">
        <v>82</v>
      </c>
      <c r="U49" s="994">
        <v>4001</v>
      </c>
      <c r="V49" s="708">
        <v>2</v>
      </c>
      <c r="W49" s="709" t="s">
        <v>80</v>
      </c>
      <c r="Y49" s="736">
        <v>39</v>
      </c>
      <c r="Z49" s="1003" t="s">
        <v>11489</v>
      </c>
      <c r="AA49" s="737" t="s">
        <v>11478</v>
      </c>
    </row>
    <row r="50" spans="1:27" ht="17.100000000000001" customHeight="1" thickBot="1" x14ac:dyDescent="0.25">
      <c r="A50" s="682"/>
      <c r="B50" s="682"/>
      <c r="F50" s="783"/>
      <c r="I50" s="754"/>
      <c r="J50" s="755"/>
      <c r="P50" s="761" t="s">
        <v>371</v>
      </c>
      <c r="Q50" s="762" t="s">
        <v>372</v>
      </c>
      <c r="R50" s="763" t="s">
        <v>368</v>
      </c>
      <c r="T50" s="993" t="s">
        <v>83</v>
      </c>
      <c r="U50" s="994">
        <v>4003</v>
      </c>
      <c r="V50" s="708">
        <v>3</v>
      </c>
      <c r="W50" s="712" t="s">
        <v>80</v>
      </c>
      <c r="Y50" s="736">
        <v>40</v>
      </c>
      <c r="Z50" s="1003" t="s">
        <v>11490</v>
      </c>
      <c r="AA50" s="737"/>
    </row>
    <row r="51" spans="1:27" ht="17.100000000000001" customHeight="1" x14ac:dyDescent="0.2">
      <c r="A51" s="682"/>
      <c r="B51" s="682"/>
      <c r="F51" s="783"/>
      <c r="P51" s="769" t="s">
        <v>373</v>
      </c>
      <c r="Q51" s="770">
        <v>0</v>
      </c>
      <c r="R51" s="771"/>
      <c r="T51" s="993" t="s">
        <v>84</v>
      </c>
      <c r="U51" s="994">
        <v>4100</v>
      </c>
      <c r="V51" s="1169">
        <v>4</v>
      </c>
      <c r="W51" s="709" t="s">
        <v>51</v>
      </c>
      <c r="Y51" s="736">
        <v>41</v>
      </c>
      <c r="Z51" s="1003" t="s">
        <v>11491</v>
      </c>
      <c r="AA51" s="737"/>
    </row>
    <row r="52" spans="1:27" ht="17.100000000000001" customHeight="1" thickBot="1" x14ac:dyDescent="0.25">
      <c r="A52" s="682"/>
      <c r="B52" s="682"/>
      <c r="F52" s="783"/>
      <c r="P52" s="732" t="s">
        <v>268</v>
      </c>
      <c r="Q52" s="733">
        <v>15</v>
      </c>
      <c r="R52" s="734"/>
      <c r="T52" s="993" t="s">
        <v>85</v>
      </c>
      <c r="U52" s="994">
        <v>4110</v>
      </c>
      <c r="V52" s="1170">
        <v>5</v>
      </c>
      <c r="W52" s="712" t="s">
        <v>51</v>
      </c>
      <c r="Y52" s="736">
        <v>42</v>
      </c>
      <c r="Z52" s="1003" t="s">
        <v>11492</v>
      </c>
      <c r="AA52" s="737"/>
    </row>
    <row r="53" spans="1:27" ht="17.100000000000001" customHeight="1" thickBot="1" x14ac:dyDescent="0.25">
      <c r="A53" s="682"/>
      <c r="B53" s="682"/>
      <c r="F53" s="783"/>
      <c r="I53" s="1238" t="s">
        <v>9275</v>
      </c>
      <c r="J53" s="1239"/>
      <c r="P53" s="732" t="s">
        <v>263</v>
      </c>
      <c r="Q53" s="733">
        <v>30</v>
      </c>
      <c r="R53" s="731" t="str">
        <f>CHAR(252)</f>
        <v>ü</v>
      </c>
      <c r="T53" s="993" t="s">
        <v>11536</v>
      </c>
      <c r="U53" s="994">
        <v>5000</v>
      </c>
      <c r="V53" s="708">
        <v>6</v>
      </c>
      <c r="W53" s="709" t="s">
        <v>86</v>
      </c>
      <c r="Y53" s="736">
        <v>43</v>
      </c>
      <c r="Z53" s="1003" t="s">
        <v>11494</v>
      </c>
      <c r="AA53" s="737"/>
    </row>
    <row r="54" spans="1:27" ht="17.100000000000001" customHeight="1" x14ac:dyDescent="0.2">
      <c r="A54" s="682"/>
      <c r="B54" s="682"/>
      <c r="F54" s="783"/>
      <c r="I54" s="1240" t="s">
        <v>9276</v>
      </c>
      <c r="J54" s="1241"/>
      <c r="P54" s="732" t="s">
        <v>374</v>
      </c>
      <c r="Q54" s="733">
        <v>60</v>
      </c>
      <c r="R54" s="734"/>
      <c r="T54" s="993" t="s">
        <v>11537</v>
      </c>
      <c r="U54" s="994">
        <v>5010</v>
      </c>
      <c r="V54" s="708">
        <v>7</v>
      </c>
      <c r="W54" s="709" t="s">
        <v>86</v>
      </c>
      <c r="Y54" s="736">
        <v>44</v>
      </c>
      <c r="Z54" s="1003"/>
      <c r="AA54" s="737"/>
    </row>
    <row r="55" spans="1:27" ht="17.100000000000001" customHeight="1" x14ac:dyDescent="0.2">
      <c r="A55" s="682"/>
      <c r="B55" s="682"/>
      <c r="F55" s="783"/>
      <c r="I55" s="1242" t="s">
        <v>9277</v>
      </c>
      <c r="J55" s="1243"/>
      <c r="P55" s="732"/>
      <c r="Q55" s="733"/>
      <c r="R55" s="734"/>
      <c r="T55" s="993" t="s">
        <v>90</v>
      </c>
      <c r="U55" s="994">
        <v>5020</v>
      </c>
      <c r="V55" s="1169">
        <v>8</v>
      </c>
      <c r="W55" s="709" t="s">
        <v>86</v>
      </c>
      <c r="Y55" s="736">
        <v>45</v>
      </c>
      <c r="Z55" s="1003" t="s">
        <v>11577</v>
      </c>
      <c r="AA55" s="737"/>
    </row>
    <row r="56" spans="1:27" ht="17.100000000000001" customHeight="1" thickBot="1" x14ac:dyDescent="0.25">
      <c r="A56" s="682"/>
      <c r="B56" s="682"/>
      <c r="F56" s="783"/>
      <c r="I56" s="1242" t="s">
        <v>9293</v>
      </c>
      <c r="J56" s="1243"/>
      <c r="P56" s="750"/>
      <c r="Q56" s="772"/>
      <c r="R56" s="751"/>
      <c r="T56" s="993" t="s">
        <v>11538</v>
      </c>
      <c r="U56" s="994">
        <v>5030</v>
      </c>
      <c r="V56" s="1170">
        <v>9</v>
      </c>
      <c r="W56" s="709" t="s">
        <v>86</v>
      </c>
      <c r="Y56" s="997">
        <v>46</v>
      </c>
      <c r="Z56" s="1005" t="s">
        <v>11578</v>
      </c>
      <c r="AA56" s="999"/>
    </row>
    <row r="57" spans="1:27" ht="17.100000000000001" customHeight="1" thickBot="1" x14ac:dyDescent="0.3">
      <c r="A57" s="682"/>
      <c r="B57" s="682"/>
      <c r="F57" s="783"/>
      <c r="I57" s="1242" t="s">
        <v>108</v>
      </c>
      <c r="J57" s="1243"/>
      <c r="P57" s="752"/>
      <c r="Q57" s="773"/>
      <c r="R57" s="753"/>
      <c r="T57" s="993" t="s">
        <v>11539</v>
      </c>
      <c r="U57" s="994">
        <v>5040</v>
      </c>
      <c r="V57" s="708">
        <v>10</v>
      </c>
      <c r="W57" s="709" t="s">
        <v>86</v>
      </c>
    </row>
    <row r="58" spans="1:27" ht="17.100000000000001" customHeight="1" x14ac:dyDescent="0.25">
      <c r="A58" s="682"/>
      <c r="B58" s="682"/>
      <c r="F58" s="783"/>
      <c r="I58" s="1242" t="s">
        <v>282</v>
      </c>
      <c r="J58" s="1243"/>
      <c r="T58" s="993" t="s">
        <v>11540</v>
      </c>
      <c r="U58" s="994">
        <v>5050</v>
      </c>
      <c r="V58" s="708">
        <v>11</v>
      </c>
      <c r="W58" s="709" t="s">
        <v>86</v>
      </c>
    </row>
    <row r="59" spans="1:27" ht="17.100000000000001" customHeight="1" thickBot="1" x14ac:dyDescent="0.3">
      <c r="A59" s="682"/>
      <c r="B59" s="682"/>
      <c r="F59" s="783"/>
      <c r="I59" s="1242" t="s">
        <v>283</v>
      </c>
      <c r="J59" s="1243"/>
      <c r="T59" s="993" t="s">
        <v>92</v>
      </c>
      <c r="U59" s="994">
        <v>5060</v>
      </c>
      <c r="V59" s="1169">
        <v>12</v>
      </c>
      <c r="W59" s="709" t="s">
        <v>86</v>
      </c>
    </row>
    <row r="60" spans="1:27" ht="17.100000000000001" customHeight="1" thickBot="1" x14ac:dyDescent="0.3">
      <c r="A60" s="682"/>
      <c r="B60" s="682"/>
      <c r="F60" s="783"/>
      <c r="I60" s="1242" t="s">
        <v>9323</v>
      </c>
      <c r="J60" s="1243"/>
      <c r="P60" s="1235" t="s">
        <v>425</v>
      </c>
      <c r="Q60" s="1236"/>
      <c r="R60" s="1237"/>
      <c r="T60" s="993" t="s">
        <v>93</v>
      </c>
      <c r="U60" s="994">
        <v>5070</v>
      </c>
      <c r="V60" s="1170">
        <v>13</v>
      </c>
      <c r="W60" s="709" t="s">
        <v>86</v>
      </c>
    </row>
    <row r="61" spans="1:27" ht="17.100000000000001" customHeight="1" x14ac:dyDescent="0.25">
      <c r="A61" s="682"/>
      <c r="B61" s="682"/>
      <c r="F61" s="783"/>
      <c r="I61" s="1242" t="s">
        <v>9278</v>
      </c>
      <c r="J61" s="1243"/>
      <c r="P61" s="1255" t="s">
        <v>17</v>
      </c>
      <c r="Q61" s="1256"/>
      <c r="R61" s="1257"/>
      <c r="T61" s="993" t="s">
        <v>11541</v>
      </c>
      <c r="U61" s="994">
        <v>5080</v>
      </c>
      <c r="V61" s="708">
        <v>14</v>
      </c>
      <c r="W61" s="709" t="s">
        <v>86</v>
      </c>
    </row>
    <row r="62" spans="1:27" ht="17.100000000000001" customHeight="1" thickBot="1" x14ac:dyDescent="0.3">
      <c r="A62" s="682"/>
      <c r="B62" s="682"/>
      <c r="I62" s="1242"/>
      <c r="J62" s="1243"/>
      <c r="P62" s="1258">
        <v>350</v>
      </c>
      <c r="Q62" s="1259"/>
      <c r="R62" s="1260"/>
      <c r="T62" s="993" t="s">
        <v>91</v>
      </c>
      <c r="U62" s="994">
        <v>5090</v>
      </c>
      <c r="V62" s="708">
        <v>15</v>
      </c>
      <c r="W62" s="709" t="s">
        <v>86</v>
      </c>
      <c r="Z62" s="680"/>
    </row>
    <row r="63" spans="1:27" ht="17.100000000000001" customHeight="1" x14ac:dyDescent="0.25">
      <c r="A63" s="682"/>
      <c r="B63" s="682"/>
      <c r="I63" s="1242"/>
      <c r="J63" s="1243"/>
      <c r="T63" s="993" t="s">
        <v>88</v>
      </c>
      <c r="U63" s="994">
        <v>5100</v>
      </c>
      <c r="V63" s="1169">
        <v>16</v>
      </c>
      <c r="W63" s="709" t="s">
        <v>86</v>
      </c>
    </row>
    <row r="64" spans="1:27" ht="17.100000000000001" customHeight="1" thickBot="1" x14ac:dyDescent="0.3">
      <c r="A64" s="682"/>
      <c r="B64" s="682"/>
      <c r="I64" s="1261"/>
      <c r="J64" s="1262"/>
      <c r="T64" s="993" t="s">
        <v>89</v>
      </c>
      <c r="U64" s="994">
        <v>5110</v>
      </c>
      <c r="V64" s="1170">
        <v>17</v>
      </c>
      <c r="W64" s="709" t="s">
        <v>86</v>
      </c>
    </row>
    <row r="65" spans="1:23" ht="17.100000000000001" customHeight="1" x14ac:dyDescent="0.25">
      <c r="A65" s="682"/>
      <c r="B65" s="682"/>
      <c r="T65" s="993" t="s">
        <v>94</v>
      </c>
      <c r="U65" s="994">
        <v>5120</v>
      </c>
      <c r="V65" s="708">
        <v>18</v>
      </c>
      <c r="W65" s="709" t="s">
        <v>86</v>
      </c>
    </row>
    <row r="66" spans="1:23" ht="17.100000000000001" customHeight="1" thickBot="1" x14ac:dyDescent="0.3">
      <c r="A66" s="682"/>
      <c r="B66" s="682"/>
      <c r="T66" s="993" t="s">
        <v>87</v>
      </c>
      <c r="U66" s="994">
        <v>5130</v>
      </c>
      <c r="V66" s="708">
        <v>19</v>
      </c>
      <c r="W66" s="709" t="s">
        <v>86</v>
      </c>
    </row>
    <row r="67" spans="1:23" ht="17.100000000000001" customHeight="1" thickBot="1" x14ac:dyDescent="0.3">
      <c r="A67" s="682"/>
      <c r="B67" s="682"/>
      <c r="I67" s="1238" t="s">
        <v>11410</v>
      </c>
      <c r="J67" s="1239"/>
      <c r="T67" s="993" t="s">
        <v>95</v>
      </c>
      <c r="U67" s="994">
        <v>5140</v>
      </c>
      <c r="V67" s="1169">
        <v>20</v>
      </c>
      <c r="W67" s="709" t="s">
        <v>86</v>
      </c>
    </row>
    <row r="68" spans="1:23" ht="17.100000000000001" customHeight="1" x14ac:dyDescent="0.25">
      <c r="A68" s="682"/>
      <c r="B68" s="682"/>
      <c r="I68" s="1240" t="s">
        <v>51</v>
      </c>
      <c r="J68" s="1241"/>
      <c r="T68" s="993" t="s">
        <v>97</v>
      </c>
      <c r="U68" s="994">
        <v>5150</v>
      </c>
      <c r="V68" s="1170">
        <v>21</v>
      </c>
      <c r="W68" s="709" t="s">
        <v>86</v>
      </c>
    </row>
    <row r="69" spans="1:23" ht="17.100000000000001" customHeight="1" x14ac:dyDescent="0.25">
      <c r="A69" s="682"/>
      <c r="B69" s="682"/>
      <c r="I69" s="1242" t="s">
        <v>67</v>
      </c>
      <c r="J69" s="1243"/>
      <c r="T69" s="993" t="s">
        <v>96</v>
      </c>
      <c r="U69" s="994">
        <v>5160</v>
      </c>
      <c r="V69" s="708">
        <v>22</v>
      </c>
      <c r="W69" s="709" t="s">
        <v>86</v>
      </c>
    </row>
    <row r="70" spans="1:23" ht="17.100000000000001" customHeight="1" thickBot="1" x14ac:dyDescent="0.3">
      <c r="A70" s="682"/>
      <c r="B70" s="682"/>
      <c r="I70" s="1242" t="s">
        <v>76</v>
      </c>
      <c r="J70" s="1243"/>
      <c r="T70" s="995" t="s">
        <v>98</v>
      </c>
      <c r="U70" s="996">
        <v>9000</v>
      </c>
      <c r="V70" s="735">
        <v>23</v>
      </c>
      <c r="W70" s="1172" t="s">
        <v>67</v>
      </c>
    </row>
    <row r="71" spans="1:23" ht="17.100000000000001" customHeight="1" x14ac:dyDescent="0.25">
      <c r="A71" s="682"/>
      <c r="B71" s="682"/>
      <c r="I71" s="1242" t="s">
        <v>80</v>
      </c>
      <c r="J71" s="1243"/>
      <c r="V71" s="6"/>
    </row>
    <row r="72" spans="1:23" ht="17.100000000000001" customHeight="1" x14ac:dyDescent="0.25">
      <c r="A72" s="682"/>
      <c r="B72" s="682"/>
      <c r="I72" s="1242" t="s">
        <v>86</v>
      </c>
      <c r="J72" s="1243"/>
      <c r="V72" s="6"/>
    </row>
    <row r="73" spans="1:23" ht="17.100000000000001" customHeight="1" x14ac:dyDescent="0.25">
      <c r="A73" s="682"/>
      <c r="B73" s="682"/>
      <c r="I73" s="1242"/>
      <c r="J73" s="1243"/>
      <c r="V73" s="6"/>
    </row>
    <row r="74" spans="1:23" ht="17.100000000000001" customHeight="1" x14ac:dyDescent="0.25">
      <c r="A74" s="682"/>
      <c r="B74" s="682"/>
      <c r="I74" s="1242"/>
      <c r="J74" s="1243"/>
      <c r="V74" s="6"/>
    </row>
    <row r="75" spans="1:23" ht="17.100000000000001" customHeight="1" thickBot="1" x14ac:dyDescent="0.3">
      <c r="A75" s="682"/>
      <c r="B75" s="682"/>
      <c r="I75" s="1261"/>
      <c r="J75" s="1262"/>
      <c r="V75" s="6"/>
    </row>
    <row r="76" spans="1:23" ht="17.100000000000001" customHeight="1" x14ac:dyDescent="0.25">
      <c r="A76" s="682"/>
      <c r="B76" s="682"/>
      <c r="I76" s="6"/>
      <c r="V76" s="6"/>
    </row>
    <row r="77" spans="1:23" x14ac:dyDescent="0.25">
      <c r="A77" s="682"/>
      <c r="B77" s="682"/>
      <c r="I77" s="6"/>
      <c r="V77" s="6"/>
    </row>
    <row r="78" spans="1:23" x14ac:dyDescent="0.25">
      <c r="A78" s="682"/>
      <c r="B78" s="682"/>
      <c r="I78" s="6"/>
      <c r="V78" s="6"/>
    </row>
    <row r="79" spans="1:23" x14ac:dyDescent="0.25">
      <c r="A79" s="682"/>
      <c r="B79" s="682"/>
      <c r="I79" s="6"/>
      <c r="V79" s="6"/>
    </row>
    <row r="80" spans="1:23" x14ac:dyDescent="0.25">
      <c r="A80" s="682"/>
      <c r="B80" s="682"/>
      <c r="I80" s="6"/>
      <c r="V80" s="6"/>
    </row>
    <row r="81" spans="1:22" x14ac:dyDescent="0.25">
      <c r="A81" s="682"/>
      <c r="B81" s="682"/>
      <c r="I81" s="6"/>
      <c r="V81" s="6"/>
    </row>
    <row r="82" spans="1:22" x14ac:dyDescent="0.25">
      <c r="A82" s="682"/>
      <c r="B82" s="682"/>
      <c r="I82" s="6"/>
      <c r="V82" s="6"/>
    </row>
    <row r="83" spans="1:22" x14ac:dyDescent="0.25">
      <c r="A83" s="682"/>
      <c r="B83" s="682"/>
      <c r="I83" s="6"/>
      <c r="V83" s="6"/>
    </row>
    <row r="84" spans="1:22" x14ac:dyDescent="0.25">
      <c r="A84" s="682"/>
      <c r="B84" s="682"/>
      <c r="I84" s="6"/>
      <c r="V84" s="6"/>
    </row>
    <row r="85" spans="1:22" x14ac:dyDescent="0.25">
      <c r="A85" s="682"/>
      <c r="B85" s="682"/>
      <c r="I85" s="6"/>
      <c r="V85" s="6"/>
    </row>
    <row r="86" spans="1:22" x14ac:dyDescent="0.25">
      <c r="A86" s="682"/>
      <c r="B86" s="682"/>
      <c r="I86" s="6"/>
      <c r="V86" s="6"/>
    </row>
    <row r="87" spans="1:22" x14ac:dyDescent="0.25">
      <c r="A87" s="682"/>
      <c r="B87" s="682"/>
      <c r="I87" s="6"/>
      <c r="V87" s="6"/>
    </row>
    <row r="88" spans="1:22" x14ac:dyDescent="0.25">
      <c r="A88" s="682"/>
      <c r="B88" s="682"/>
      <c r="I88" s="6"/>
      <c r="V88" s="6"/>
    </row>
    <row r="89" spans="1:22" x14ac:dyDescent="0.25">
      <c r="A89" s="682"/>
      <c r="B89" s="682"/>
      <c r="I89" s="6"/>
      <c r="V89" s="6"/>
    </row>
    <row r="90" spans="1:22" x14ac:dyDescent="0.25">
      <c r="A90" s="682"/>
      <c r="B90" s="682"/>
      <c r="I90" s="6"/>
      <c r="V90" s="6"/>
    </row>
    <row r="91" spans="1:22" x14ac:dyDescent="0.25">
      <c r="A91" s="682"/>
      <c r="B91" s="682"/>
      <c r="I91" s="6"/>
      <c r="V91" s="6"/>
    </row>
    <row r="92" spans="1:22" x14ac:dyDescent="0.25">
      <c r="A92" s="682"/>
      <c r="B92" s="682"/>
      <c r="I92" s="6"/>
      <c r="V92" s="6"/>
    </row>
    <row r="93" spans="1:22" x14ac:dyDescent="0.25">
      <c r="A93" s="682"/>
      <c r="B93" s="682"/>
      <c r="I93" s="6"/>
      <c r="V93" s="6"/>
    </row>
    <row r="94" spans="1:22" x14ac:dyDescent="0.25">
      <c r="A94" s="682"/>
      <c r="B94" s="682"/>
      <c r="I94" s="6"/>
      <c r="V94" s="6"/>
    </row>
    <row r="95" spans="1:22" x14ac:dyDescent="0.25">
      <c r="A95" s="682"/>
      <c r="B95" s="682"/>
      <c r="I95" s="6"/>
    </row>
    <row r="96" spans="1:22" x14ac:dyDescent="0.25">
      <c r="A96" s="682"/>
      <c r="B96" s="682"/>
      <c r="I96" s="6"/>
    </row>
    <row r="97" spans="1:9" x14ac:dyDescent="0.25">
      <c r="A97" s="682"/>
      <c r="B97" s="682"/>
      <c r="I97" s="6"/>
    </row>
    <row r="98" spans="1:9" x14ac:dyDescent="0.25">
      <c r="A98" s="682"/>
      <c r="B98" s="682"/>
      <c r="I98" s="6"/>
    </row>
    <row r="99" spans="1:9" x14ac:dyDescent="0.25">
      <c r="A99" s="682"/>
      <c r="B99" s="682"/>
      <c r="I99" s="6"/>
    </row>
    <row r="100" spans="1:9" x14ac:dyDescent="0.25">
      <c r="A100" s="682"/>
      <c r="B100" s="682"/>
      <c r="I100" s="6"/>
    </row>
  </sheetData>
  <sortState xmlns:xlrd2="http://schemas.microsoft.com/office/spreadsheetml/2017/richdata2" ref="T11:W70">
    <sortCondition ref="U11:U70"/>
    <sortCondition ref="T11:T70"/>
  </sortState>
  <mergeCells count="82">
    <mergeCell ref="I71:J71"/>
    <mergeCell ref="I72:J72"/>
    <mergeCell ref="I73:J73"/>
    <mergeCell ref="I74:J74"/>
    <mergeCell ref="I75:J75"/>
    <mergeCell ref="I67:J67"/>
    <mergeCell ref="I68:J68"/>
    <mergeCell ref="I69:J69"/>
    <mergeCell ref="I70:J70"/>
    <mergeCell ref="P61:R61"/>
    <mergeCell ref="P62:R62"/>
    <mergeCell ref="I64:J64"/>
    <mergeCell ref="I63:J63"/>
    <mergeCell ref="I61:J61"/>
    <mergeCell ref="I62:J62"/>
    <mergeCell ref="P49:R49"/>
    <mergeCell ref="I33:J33"/>
    <mergeCell ref="I34:J34"/>
    <mergeCell ref="I35:J35"/>
    <mergeCell ref="P43:R43"/>
    <mergeCell ref="P42:R42"/>
    <mergeCell ref="I41:J41"/>
    <mergeCell ref="P38:R38"/>
    <mergeCell ref="P39:R39"/>
    <mergeCell ref="P41:R41"/>
    <mergeCell ref="P40:R40"/>
    <mergeCell ref="P35:Q35"/>
    <mergeCell ref="P60:R60"/>
    <mergeCell ref="I53:J53"/>
    <mergeCell ref="I54:J54"/>
    <mergeCell ref="I55:J55"/>
    <mergeCell ref="I56:J56"/>
    <mergeCell ref="I57:J57"/>
    <mergeCell ref="I58:J58"/>
    <mergeCell ref="I59:J59"/>
    <mergeCell ref="I60:J60"/>
    <mergeCell ref="T9:W9"/>
    <mergeCell ref="P31:Q31"/>
    <mergeCell ref="Y9:AA9"/>
    <mergeCell ref="I28:J28"/>
    <mergeCell ref="I29:J29"/>
    <mergeCell ref="I30:J30"/>
    <mergeCell ref="I31:J31"/>
    <mergeCell ref="A2:B2"/>
    <mergeCell ref="P25:Q25"/>
    <mergeCell ref="P28:Q28"/>
    <mergeCell ref="P29:Q29"/>
    <mergeCell ref="P30:Q30"/>
    <mergeCell ref="P27:Q27"/>
    <mergeCell ref="P24:R24"/>
    <mergeCell ref="P5:Q5"/>
    <mergeCell ref="P6:Q6"/>
    <mergeCell ref="D7:E7"/>
    <mergeCell ref="F7:M7"/>
    <mergeCell ref="D33:F33"/>
    <mergeCell ref="P9:R9"/>
    <mergeCell ref="L28:N28"/>
    <mergeCell ref="M29:N29"/>
    <mergeCell ref="M30:N30"/>
    <mergeCell ref="L23:M23"/>
    <mergeCell ref="P26:Q26"/>
    <mergeCell ref="L9:N9"/>
    <mergeCell ref="I32:J32"/>
    <mergeCell ref="M32:N32"/>
    <mergeCell ref="M33:N33"/>
    <mergeCell ref="P32:Q3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s>
  <phoneticPr fontId="1" type="noConversion"/>
  <conditionalFormatting sqref="I11:J25">
    <cfRule type="expression" dxfId="295" priority="16">
      <formula>AND($I11&lt;&gt;"",MOD(ROW(),2)-1)</formula>
    </cfRule>
  </conditionalFormatting>
  <conditionalFormatting sqref="L11:N18">
    <cfRule type="expression" dxfId="294" priority="15">
      <formula>AND($L11&lt;&gt;"",MOD(ROW(),2)-1)</formula>
    </cfRule>
  </conditionalFormatting>
  <conditionalFormatting sqref="P11:R21 P26:R35">
    <cfRule type="expression" dxfId="293" priority="14">
      <formula>AND($P11&lt;&gt;"",MOD(ROW(),2)-0)</formula>
    </cfRule>
  </conditionalFormatting>
  <conditionalFormatting sqref="L29:N33">
    <cfRule type="expression" dxfId="292" priority="12">
      <formula>AND($L29&lt;&gt;"",MOD(ROW(),2)-1)</formula>
    </cfRule>
  </conditionalFormatting>
  <conditionalFormatting sqref="D11:G30 D35:F40">
    <cfRule type="expression" dxfId="291" priority="11">
      <formula>AND($D11&lt;&gt;"",MOD(ROW(),2)-1)</formula>
    </cfRule>
  </conditionalFormatting>
  <conditionalFormatting sqref="I29:J38">
    <cfRule type="expression" dxfId="290" priority="9">
      <formula>AND($I29&lt;&gt;"",MOD(ROW(),2)-1)</formula>
    </cfRule>
  </conditionalFormatting>
  <conditionalFormatting sqref="I43:J50">
    <cfRule type="expression" dxfId="289" priority="8">
      <formula>AND($I43&lt;&gt;"",MOD(ROW(),2)-1)</formula>
    </cfRule>
  </conditionalFormatting>
  <conditionalFormatting sqref="I54:J64">
    <cfRule type="expression" dxfId="288" priority="7">
      <formula>AND($I54&lt;&gt;"",MOD(ROW(),2)-1)</formula>
    </cfRule>
  </conditionalFormatting>
  <conditionalFormatting sqref="P40:R46">
    <cfRule type="expression" dxfId="287" priority="6">
      <formula>AND($P40&lt;&gt;"",MOD(ROW(),2)-0)</formula>
    </cfRule>
  </conditionalFormatting>
  <conditionalFormatting sqref="P51:R57">
    <cfRule type="expression" dxfId="286" priority="5">
      <formula>AND($P51&lt;&gt;"",MOD(ROW(),2)-1)</formula>
    </cfRule>
  </conditionalFormatting>
  <conditionalFormatting sqref="T11:W70">
    <cfRule type="expression" dxfId="285" priority="4">
      <formula>AND($T11&lt;&gt;"",MOD(ROW(),2)-1)</formula>
    </cfRule>
  </conditionalFormatting>
  <conditionalFormatting sqref="I68:J75">
    <cfRule type="expression" dxfId="284" priority="2">
      <formula>AND($I68&lt;&gt;"",MOD(ROW(),2)-0)</formula>
    </cfRule>
  </conditionalFormatting>
  <conditionalFormatting sqref="Y11:AA56">
    <cfRule type="expression" dxfId="283"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6"/>
  <sheetViews>
    <sheetView workbookViewId="0">
      <pane ySplit="1" topLeftCell="A918" activePane="bottomLeft" state="frozen"/>
      <selection activeCell="M1" sqref="M1:M1048576"/>
      <selection pane="bottomLeft" sqref="A1:A1048576"/>
    </sheetView>
  </sheetViews>
  <sheetFormatPr baseColWidth="10" defaultRowHeight="15" x14ac:dyDescent="0.25"/>
  <cols>
    <col min="1" max="1" width="103" bestFit="1" customWidth="1"/>
    <col min="2" max="2" width="13.5703125" style="890"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796" t="s">
        <v>166</v>
      </c>
      <c r="B1" s="1020" t="s">
        <v>156</v>
      </c>
      <c r="C1" s="797" t="s">
        <v>9317</v>
      </c>
      <c r="D1" s="797" t="s">
        <v>9318</v>
      </c>
      <c r="E1" s="797" t="s">
        <v>9319</v>
      </c>
      <c r="F1" s="797" t="s">
        <v>287</v>
      </c>
      <c r="G1" s="797" t="s">
        <v>288</v>
      </c>
      <c r="H1" s="797" t="s">
        <v>289</v>
      </c>
      <c r="I1" s="797" t="s">
        <v>290</v>
      </c>
      <c r="J1" s="797" t="s">
        <v>291</v>
      </c>
      <c r="K1" s="797" t="s">
        <v>292</v>
      </c>
      <c r="L1" s="797" t="s">
        <v>11669</v>
      </c>
      <c r="M1" s="1039" t="s">
        <v>11670</v>
      </c>
      <c r="N1" s="797" t="s">
        <v>11671</v>
      </c>
      <c r="O1" s="797" t="s">
        <v>11672</v>
      </c>
    </row>
    <row r="2" spans="1:15" x14ac:dyDescent="0.25">
      <c r="A2" t="s">
        <v>12459</v>
      </c>
      <c r="B2" s="11" t="s">
        <v>12460</v>
      </c>
      <c r="C2" t="s">
        <v>17353</v>
      </c>
      <c r="E2" t="s">
        <v>12461</v>
      </c>
      <c r="F2" t="s">
        <v>12462</v>
      </c>
      <c r="H2" t="s">
        <v>11579</v>
      </c>
      <c r="I2" s="1" t="s">
        <v>9251</v>
      </c>
      <c r="J2" t="s">
        <v>12463</v>
      </c>
      <c r="K2" t="s">
        <v>9252</v>
      </c>
      <c r="M2" s="248" t="s">
        <v>17060</v>
      </c>
      <c r="N2" t="s">
        <v>12464</v>
      </c>
      <c r="O2" t="s">
        <v>12465</v>
      </c>
    </row>
    <row r="3" spans="1:15" x14ac:dyDescent="0.25">
      <c r="A3" t="s">
        <v>12466</v>
      </c>
      <c r="B3" s="11" t="s">
        <v>12467</v>
      </c>
      <c r="C3" t="s">
        <v>17354</v>
      </c>
      <c r="E3" t="s">
        <v>12468</v>
      </c>
      <c r="F3" t="s">
        <v>12469</v>
      </c>
      <c r="H3" t="s">
        <v>12470</v>
      </c>
      <c r="I3" s="1" t="s">
        <v>9251</v>
      </c>
      <c r="J3" t="s">
        <v>17355</v>
      </c>
      <c r="K3" t="s">
        <v>9252</v>
      </c>
      <c r="M3" s="248" t="s">
        <v>17061</v>
      </c>
      <c r="N3" t="s">
        <v>12471</v>
      </c>
    </row>
    <row r="4" spans="1:15" x14ac:dyDescent="0.25">
      <c r="A4" t="s">
        <v>12472</v>
      </c>
      <c r="B4" s="11" t="s">
        <v>12473</v>
      </c>
      <c r="C4" s="623" t="s">
        <v>17356</v>
      </c>
      <c r="D4" t="s">
        <v>12474</v>
      </c>
      <c r="E4" t="s">
        <v>12475</v>
      </c>
      <c r="F4" t="s">
        <v>12476</v>
      </c>
      <c r="G4" t="s">
        <v>12477</v>
      </c>
      <c r="H4" t="s">
        <v>12478</v>
      </c>
      <c r="I4" s="1" t="s">
        <v>9251</v>
      </c>
      <c r="J4" t="s">
        <v>12479</v>
      </c>
      <c r="K4" t="s">
        <v>9252</v>
      </c>
      <c r="N4" t="s">
        <v>12480</v>
      </c>
      <c r="O4" t="s">
        <v>12481</v>
      </c>
    </row>
    <row r="5" spans="1:15" x14ac:dyDescent="0.25">
      <c r="A5" t="s">
        <v>17357</v>
      </c>
      <c r="B5" s="11" t="s">
        <v>12482</v>
      </c>
      <c r="C5" s="623" t="s">
        <v>17358</v>
      </c>
      <c r="E5" t="s">
        <v>12483</v>
      </c>
      <c r="F5" t="s">
        <v>12484</v>
      </c>
      <c r="H5" t="s">
        <v>12485</v>
      </c>
      <c r="I5" s="1" t="s">
        <v>9251</v>
      </c>
      <c r="J5" t="s">
        <v>12486</v>
      </c>
      <c r="K5" t="s">
        <v>9252</v>
      </c>
      <c r="M5" s="248" t="s">
        <v>17062</v>
      </c>
    </row>
    <row r="6" spans="1:15" x14ac:dyDescent="0.25">
      <c r="A6" t="s">
        <v>12487</v>
      </c>
      <c r="B6" s="11" t="s">
        <v>11673</v>
      </c>
      <c r="C6" s="623" t="s">
        <v>12488</v>
      </c>
      <c r="D6" t="s">
        <v>12474</v>
      </c>
      <c r="E6" t="s">
        <v>12489</v>
      </c>
      <c r="F6" t="s">
        <v>12490</v>
      </c>
      <c r="G6" t="s">
        <v>12491</v>
      </c>
      <c r="H6" t="s">
        <v>12470</v>
      </c>
      <c r="I6" s="1" t="s">
        <v>9251</v>
      </c>
      <c r="J6" t="s">
        <v>12492</v>
      </c>
      <c r="K6" t="s">
        <v>9252</v>
      </c>
      <c r="M6" s="248" t="s">
        <v>17061</v>
      </c>
      <c r="N6" t="s">
        <v>12493</v>
      </c>
      <c r="O6" t="s">
        <v>12494</v>
      </c>
    </row>
    <row r="7" spans="1:15" x14ac:dyDescent="0.25">
      <c r="A7" t="s">
        <v>12495</v>
      </c>
      <c r="B7" s="11" t="s">
        <v>12496</v>
      </c>
      <c r="C7" s="623" t="s">
        <v>17359</v>
      </c>
      <c r="E7" t="s">
        <v>12497</v>
      </c>
      <c r="F7" t="s">
        <v>12498</v>
      </c>
      <c r="G7" t="s">
        <v>12491</v>
      </c>
      <c r="H7" t="s">
        <v>12499</v>
      </c>
      <c r="I7" s="1" t="s">
        <v>9251</v>
      </c>
      <c r="J7" t="s">
        <v>12500</v>
      </c>
      <c r="K7" t="s">
        <v>9252</v>
      </c>
    </row>
    <row r="8" spans="1:15" x14ac:dyDescent="0.25">
      <c r="A8" t="s">
        <v>12471</v>
      </c>
      <c r="B8" s="11" t="s">
        <v>12501</v>
      </c>
      <c r="C8" t="s">
        <v>12471</v>
      </c>
      <c r="E8" t="s">
        <v>12502</v>
      </c>
      <c r="F8" t="s">
        <v>12503</v>
      </c>
      <c r="H8" t="s">
        <v>12470</v>
      </c>
      <c r="I8" s="1" t="s">
        <v>9251</v>
      </c>
      <c r="J8" t="s">
        <v>12504</v>
      </c>
      <c r="K8" t="s">
        <v>9252</v>
      </c>
    </row>
    <row r="9" spans="1:15" x14ac:dyDescent="0.25">
      <c r="A9" t="s">
        <v>12505</v>
      </c>
      <c r="B9" s="11" t="s">
        <v>12506</v>
      </c>
      <c r="C9" t="s">
        <v>12507</v>
      </c>
      <c r="E9" t="s">
        <v>17360</v>
      </c>
      <c r="F9" t="s">
        <v>12508</v>
      </c>
      <c r="H9" t="s">
        <v>12509</v>
      </c>
      <c r="I9" s="1" t="s">
        <v>9251</v>
      </c>
      <c r="J9" t="s">
        <v>12510</v>
      </c>
      <c r="K9" t="s">
        <v>9252</v>
      </c>
    </row>
    <row r="10" spans="1:15" x14ac:dyDescent="0.25">
      <c r="A10" t="s">
        <v>12511</v>
      </c>
      <c r="B10" s="11" t="s">
        <v>12512</v>
      </c>
      <c r="C10" t="s">
        <v>12513</v>
      </c>
      <c r="D10" t="s">
        <v>12474</v>
      </c>
      <c r="E10" t="s">
        <v>12514</v>
      </c>
      <c r="F10" t="s">
        <v>12515</v>
      </c>
      <c r="H10" t="s">
        <v>12516</v>
      </c>
      <c r="I10" s="1" t="s">
        <v>9251</v>
      </c>
      <c r="J10" t="s">
        <v>12517</v>
      </c>
      <c r="K10" t="s">
        <v>9252</v>
      </c>
      <c r="M10" s="248" t="s">
        <v>17063</v>
      </c>
      <c r="N10" t="s">
        <v>12518</v>
      </c>
    </row>
    <row r="11" spans="1:15" x14ac:dyDescent="0.25">
      <c r="A11" t="s">
        <v>12519</v>
      </c>
      <c r="B11" s="11" t="s">
        <v>12520</v>
      </c>
      <c r="C11" t="s">
        <v>12521</v>
      </c>
      <c r="E11" t="s">
        <v>12522</v>
      </c>
      <c r="F11" t="s">
        <v>12523</v>
      </c>
      <c r="H11" t="s">
        <v>12524</v>
      </c>
      <c r="I11" s="1" t="s">
        <v>9251</v>
      </c>
      <c r="J11" t="s">
        <v>12525</v>
      </c>
      <c r="K11" t="s">
        <v>9252</v>
      </c>
    </row>
    <row r="12" spans="1:15" x14ac:dyDescent="0.25">
      <c r="A12" t="s">
        <v>12526</v>
      </c>
      <c r="B12" s="11" t="s">
        <v>12527</v>
      </c>
      <c r="C12" t="s">
        <v>12528</v>
      </c>
      <c r="D12" t="s">
        <v>12529</v>
      </c>
      <c r="E12" t="s">
        <v>12530</v>
      </c>
      <c r="F12" t="s">
        <v>12531</v>
      </c>
      <c r="H12" t="s">
        <v>11257</v>
      </c>
      <c r="I12" s="1" t="s">
        <v>9251</v>
      </c>
      <c r="J12" t="s">
        <v>12532</v>
      </c>
      <c r="K12" t="s">
        <v>9252</v>
      </c>
    </row>
    <row r="13" spans="1:15" x14ac:dyDescent="0.25">
      <c r="A13" t="s">
        <v>12533</v>
      </c>
      <c r="B13" s="11" t="s">
        <v>12534</v>
      </c>
      <c r="C13" t="s">
        <v>12535</v>
      </c>
      <c r="D13" t="s">
        <v>12474</v>
      </c>
      <c r="E13" t="s">
        <v>12536</v>
      </c>
      <c r="F13" t="s">
        <v>12537</v>
      </c>
      <c r="G13" t="s">
        <v>12538</v>
      </c>
      <c r="H13" t="s">
        <v>11257</v>
      </c>
      <c r="I13" s="1" t="s">
        <v>9251</v>
      </c>
      <c r="J13" t="s">
        <v>12539</v>
      </c>
      <c r="K13" t="s">
        <v>9252</v>
      </c>
    </row>
    <row r="14" spans="1:15" x14ac:dyDescent="0.25">
      <c r="A14" t="s">
        <v>12540</v>
      </c>
      <c r="B14" s="11" t="s">
        <v>12541</v>
      </c>
      <c r="C14" t="s">
        <v>12542</v>
      </c>
      <c r="E14" t="s">
        <v>12543</v>
      </c>
      <c r="F14" t="s">
        <v>12544</v>
      </c>
      <c r="G14" t="s">
        <v>11580</v>
      </c>
      <c r="H14" t="s">
        <v>11257</v>
      </c>
      <c r="I14" s="1" t="s">
        <v>9251</v>
      </c>
      <c r="J14" t="s">
        <v>12545</v>
      </c>
      <c r="K14" t="s">
        <v>9252</v>
      </c>
      <c r="M14" s="248" t="s">
        <v>17064</v>
      </c>
      <c r="N14" t="s">
        <v>12546</v>
      </c>
    </row>
    <row r="15" spans="1:15" x14ac:dyDescent="0.25">
      <c r="A15" t="s">
        <v>12547</v>
      </c>
      <c r="B15" s="11" t="s">
        <v>12548</v>
      </c>
      <c r="C15" t="s">
        <v>12549</v>
      </c>
      <c r="D15" t="s">
        <v>12474</v>
      </c>
      <c r="E15" t="s">
        <v>12550</v>
      </c>
      <c r="F15" t="s">
        <v>12551</v>
      </c>
      <c r="H15" t="s">
        <v>11581</v>
      </c>
      <c r="I15" s="1" t="s">
        <v>9251</v>
      </c>
      <c r="J15" t="s">
        <v>11582</v>
      </c>
      <c r="K15" t="s">
        <v>9252</v>
      </c>
    </row>
    <row r="16" spans="1:15" x14ac:dyDescent="0.25">
      <c r="A16" t="s">
        <v>12552</v>
      </c>
      <c r="B16" s="890" t="s">
        <v>12553</v>
      </c>
      <c r="C16" t="s">
        <v>12554</v>
      </c>
      <c r="D16" t="s">
        <v>12555</v>
      </c>
      <c r="E16" t="s">
        <v>12556</v>
      </c>
      <c r="F16" t="s">
        <v>12557</v>
      </c>
      <c r="H16" t="s">
        <v>11257</v>
      </c>
      <c r="I16" s="1" t="s">
        <v>9251</v>
      </c>
      <c r="J16" t="s">
        <v>12558</v>
      </c>
      <c r="K16" t="s">
        <v>9252</v>
      </c>
      <c r="M16" s="248" t="s">
        <v>17062</v>
      </c>
      <c r="N16" t="s">
        <v>12559</v>
      </c>
      <c r="O16" t="s">
        <v>12465</v>
      </c>
    </row>
    <row r="17" spans="1:15" x14ac:dyDescent="0.25">
      <c r="A17" t="s">
        <v>12560</v>
      </c>
      <c r="B17" s="890" t="s">
        <v>12561</v>
      </c>
      <c r="C17" t="s">
        <v>12562</v>
      </c>
      <c r="F17" t="s">
        <v>12563</v>
      </c>
      <c r="H17" t="s">
        <v>12564</v>
      </c>
      <c r="I17" s="1" t="s">
        <v>9251</v>
      </c>
      <c r="J17" t="s">
        <v>12565</v>
      </c>
      <c r="K17" t="s">
        <v>9252</v>
      </c>
      <c r="M17" s="248" t="s">
        <v>17061</v>
      </c>
      <c r="N17" t="s">
        <v>12566</v>
      </c>
    </row>
    <row r="18" spans="1:15" x14ac:dyDescent="0.25">
      <c r="A18" t="s">
        <v>12567</v>
      </c>
      <c r="B18" s="890" t="s">
        <v>12568</v>
      </c>
      <c r="C18" t="s">
        <v>12569</v>
      </c>
      <c r="E18" t="s">
        <v>12570</v>
      </c>
      <c r="F18" t="s">
        <v>12571</v>
      </c>
      <c r="G18" t="s">
        <v>12572</v>
      </c>
      <c r="H18" t="s">
        <v>11257</v>
      </c>
      <c r="I18" s="1" t="s">
        <v>9251</v>
      </c>
      <c r="J18" t="s">
        <v>12573</v>
      </c>
      <c r="K18" t="s">
        <v>9252</v>
      </c>
    </row>
    <row r="19" spans="1:15" x14ac:dyDescent="0.25">
      <c r="A19" t="s">
        <v>12574</v>
      </c>
      <c r="B19" s="890" t="s">
        <v>12575</v>
      </c>
      <c r="C19" t="s">
        <v>12576</v>
      </c>
      <c r="E19" t="s">
        <v>12577</v>
      </c>
      <c r="F19" t="s">
        <v>12578</v>
      </c>
      <c r="G19" t="s">
        <v>12579</v>
      </c>
      <c r="H19" t="s">
        <v>11583</v>
      </c>
      <c r="I19" s="1" t="s">
        <v>9251</v>
      </c>
      <c r="J19" t="s">
        <v>12580</v>
      </c>
      <c r="K19" t="s">
        <v>9252</v>
      </c>
    </row>
    <row r="20" spans="1:15" x14ac:dyDescent="0.25">
      <c r="A20" t="s">
        <v>12581</v>
      </c>
      <c r="B20" s="890" t="s">
        <v>12582</v>
      </c>
      <c r="C20" t="s">
        <v>12583</v>
      </c>
      <c r="F20" t="s">
        <v>12584</v>
      </c>
      <c r="H20" t="s">
        <v>12524</v>
      </c>
      <c r="I20" s="1" t="s">
        <v>9251</v>
      </c>
      <c r="J20" t="s">
        <v>12585</v>
      </c>
      <c r="K20" t="s">
        <v>9252</v>
      </c>
    </row>
    <row r="21" spans="1:15" x14ac:dyDescent="0.25">
      <c r="A21" t="s">
        <v>12586</v>
      </c>
      <c r="B21" s="890" t="s">
        <v>12587</v>
      </c>
      <c r="C21" t="s">
        <v>12586</v>
      </c>
      <c r="E21" t="s">
        <v>12588</v>
      </c>
      <c r="F21" t="s">
        <v>12589</v>
      </c>
      <c r="H21" t="s">
        <v>11583</v>
      </c>
      <c r="I21" s="1" t="s">
        <v>9251</v>
      </c>
      <c r="J21" t="s">
        <v>12590</v>
      </c>
      <c r="K21" t="s">
        <v>9252</v>
      </c>
    </row>
    <row r="22" spans="1:15" x14ac:dyDescent="0.25">
      <c r="A22" t="s">
        <v>12591</v>
      </c>
      <c r="B22" s="890" t="s">
        <v>12592</v>
      </c>
      <c r="C22" t="s">
        <v>12593</v>
      </c>
      <c r="E22" t="s">
        <v>12594</v>
      </c>
      <c r="F22" t="s">
        <v>12595</v>
      </c>
      <c r="H22" t="s">
        <v>11257</v>
      </c>
      <c r="I22" s="1" t="s">
        <v>9251</v>
      </c>
      <c r="J22" t="s">
        <v>12596</v>
      </c>
      <c r="K22" t="s">
        <v>9252</v>
      </c>
    </row>
    <row r="23" spans="1:15" x14ac:dyDescent="0.25">
      <c r="A23" t="s">
        <v>12597</v>
      </c>
      <c r="B23" s="890" t="s">
        <v>12598</v>
      </c>
      <c r="C23" t="s">
        <v>12528</v>
      </c>
      <c r="E23" t="s">
        <v>12530</v>
      </c>
      <c r="F23" t="s">
        <v>12599</v>
      </c>
      <c r="H23" t="s">
        <v>12600</v>
      </c>
      <c r="I23" s="1" t="s">
        <v>9251</v>
      </c>
      <c r="J23" t="s">
        <v>12601</v>
      </c>
      <c r="K23" t="s">
        <v>9252</v>
      </c>
    </row>
    <row r="24" spans="1:15" x14ac:dyDescent="0.25">
      <c r="A24" t="s">
        <v>12602</v>
      </c>
      <c r="B24" s="890" t="s">
        <v>12603</v>
      </c>
      <c r="C24" t="s">
        <v>12604</v>
      </c>
      <c r="D24" t="s">
        <v>12555</v>
      </c>
      <c r="F24" t="s">
        <v>12605</v>
      </c>
      <c r="H24" t="s">
        <v>11581</v>
      </c>
      <c r="I24" s="1" t="s">
        <v>9251</v>
      </c>
      <c r="J24" t="s">
        <v>12606</v>
      </c>
      <c r="K24" t="s">
        <v>9252</v>
      </c>
      <c r="M24" s="248" t="s">
        <v>17065</v>
      </c>
      <c r="N24" t="s">
        <v>12559</v>
      </c>
    </row>
    <row r="25" spans="1:15" x14ac:dyDescent="0.25">
      <c r="A25" t="s">
        <v>12607</v>
      </c>
      <c r="B25" s="890" t="s">
        <v>12608</v>
      </c>
      <c r="C25" t="s">
        <v>12609</v>
      </c>
      <c r="E25" t="s">
        <v>12610</v>
      </c>
      <c r="F25" t="s">
        <v>12611</v>
      </c>
      <c r="G25" t="s">
        <v>12612</v>
      </c>
      <c r="H25" t="s">
        <v>11584</v>
      </c>
      <c r="I25" s="1" t="s">
        <v>9251</v>
      </c>
      <c r="J25" t="s">
        <v>12613</v>
      </c>
      <c r="K25" t="s">
        <v>9252</v>
      </c>
    </row>
    <row r="26" spans="1:15" x14ac:dyDescent="0.25">
      <c r="A26" t="s">
        <v>12614</v>
      </c>
      <c r="B26" s="890" t="s">
        <v>12615</v>
      </c>
      <c r="C26" t="s">
        <v>12616</v>
      </c>
      <c r="E26" t="s">
        <v>12617</v>
      </c>
      <c r="F26" t="s">
        <v>12618</v>
      </c>
      <c r="H26" t="s">
        <v>11585</v>
      </c>
      <c r="I26" s="1" t="s">
        <v>9251</v>
      </c>
      <c r="J26" t="s">
        <v>12619</v>
      </c>
      <c r="K26" t="s">
        <v>9252</v>
      </c>
      <c r="M26" s="248" t="s">
        <v>17063</v>
      </c>
      <c r="N26" t="s">
        <v>12620</v>
      </c>
      <c r="O26" t="s">
        <v>12481</v>
      </c>
    </row>
    <row r="27" spans="1:15" x14ac:dyDescent="0.25">
      <c r="A27" t="s">
        <v>12621</v>
      </c>
      <c r="B27" s="890" t="s">
        <v>12622</v>
      </c>
      <c r="C27" t="s">
        <v>12623</v>
      </c>
      <c r="E27" t="s">
        <v>12624</v>
      </c>
      <c r="F27" t="s">
        <v>12625</v>
      </c>
      <c r="H27" t="s">
        <v>12626</v>
      </c>
      <c r="I27" s="1" t="s">
        <v>9251</v>
      </c>
      <c r="J27" t="s">
        <v>12627</v>
      </c>
      <c r="K27" t="s">
        <v>9252</v>
      </c>
      <c r="L27" t="s">
        <v>12628</v>
      </c>
    </row>
    <row r="28" spans="1:15" x14ac:dyDescent="0.25">
      <c r="A28" t="s">
        <v>12629</v>
      </c>
      <c r="B28" s="890" t="s">
        <v>12630</v>
      </c>
      <c r="C28" t="s">
        <v>12631</v>
      </c>
      <c r="D28" t="s">
        <v>12474</v>
      </c>
      <c r="E28" t="s">
        <v>12632</v>
      </c>
      <c r="F28" t="s">
        <v>12633</v>
      </c>
      <c r="G28" t="s">
        <v>12634</v>
      </c>
      <c r="H28" t="s">
        <v>11586</v>
      </c>
      <c r="I28" s="1" t="s">
        <v>9251</v>
      </c>
      <c r="J28" t="s">
        <v>12635</v>
      </c>
      <c r="K28" t="s">
        <v>9252</v>
      </c>
    </row>
    <row r="29" spans="1:15" x14ac:dyDescent="0.25">
      <c r="A29" t="s">
        <v>12636</v>
      </c>
      <c r="B29" s="890" t="s">
        <v>11674</v>
      </c>
      <c r="C29" t="s">
        <v>12637</v>
      </c>
      <c r="D29" t="s">
        <v>12529</v>
      </c>
      <c r="E29" t="s">
        <v>12638</v>
      </c>
      <c r="F29" t="s">
        <v>12639</v>
      </c>
      <c r="H29" t="s">
        <v>11584</v>
      </c>
      <c r="I29" s="1" t="s">
        <v>9251</v>
      </c>
      <c r="J29" t="s">
        <v>12640</v>
      </c>
      <c r="K29" t="s">
        <v>9252</v>
      </c>
    </row>
    <row r="30" spans="1:15" x14ac:dyDescent="0.25">
      <c r="A30" t="s">
        <v>12641</v>
      </c>
      <c r="B30" s="890" t="s">
        <v>12642</v>
      </c>
      <c r="C30" t="s">
        <v>12643</v>
      </c>
      <c r="D30" t="s">
        <v>12529</v>
      </c>
      <c r="F30" t="s">
        <v>12644</v>
      </c>
      <c r="H30" t="s">
        <v>11581</v>
      </c>
      <c r="I30" s="1" t="s">
        <v>9251</v>
      </c>
      <c r="J30" t="s">
        <v>12645</v>
      </c>
      <c r="K30" t="s">
        <v>9252</v>
      </c>
    </row>
    <row r="31" spans="1:15" x14ac:dyDescent="0.25">
      <c r="A31" t="s">
        <v>12646</v>
      </c>
      <c r="B31" s="890" t="s">
        <v>12647</v>
      </c>
      <c r="C31" t="s">
        <v>12648</v>
      </c>
      <c r="E31" t="s">
        <v>12649</v>
      </c>
      <c r="F31" t="s">
        <v>12650</v>
      </c>
      <c r="G31" t="s">
        <v>12651</v>
      </c>
      <c r="H31" t="s">
        <v>11586</v>
      </c>
      <c r="I31" s="1" t="s">
        <v>9251</v>
      </c>
      <c r="J31" t="s">
        <v>12652</v>
      </c>
      <c r="K31" t="s">
        <v>9252</v>
      </c>
    </row>
    <row r="32" spans="1:15" x14ac:dyDescent="0.25">
      <c r="A32" t="s">
        <v>12653</v>
      </c>
      <c r="B32" s="890" t="s">
        <v>12654</v>
      </c>
      <c r="C32" t="s">
        <v>12655</v>
      </c>
      <c r="E32" t="s">
        <v>12656</v>
      </c>
      <c r="F32" t="s">
        <v>12657</v>
      </c>
      <c r="H32" t="s">
        <v>12658</v>
      </c>
      <c r="I32" s="1" t="s">
        <v>9251</v>
      </c>
      <c r="J32" t="s">
        <v>17361</v>
      </c>
      <c r="K32" t="s">
        <v>9252</v>
      </c>
      <c r="M32" s="248" t="s">
        <v>17062</v>
      </c>
      <c r="N32" t="s">
        <v>12659</v>
      </c>
    </row>
    <row r="33" spans="1:15" x14ac:dyDescent="0.25">
      <c r="A33" t="s">
        <v>12660</v>
      </c>
      <c r="B33" s="890" t="s">
        <v>12661</v>
      </c>
      <c r="C33" t="s">
        <v>12662</v>
      </c>
      <c r="D33" t="s">
        <v>12474</v>
      </c>
      <c r="E33" t="s">
        <v>12663</v>
      </c>
      <c r="F33" t="s">
        <v>12664</v>
      </c>
      <c r="H33" t="s">
        <v>12509</v>
      </c>
      <c r="I33" s="1" t="s">
        <v>9251</v>
      </c>
      <c r="J33" t="s">
        <v>12665</v>
      </c>
      <c r="K33" t="s">
        <v>9252</v>
      </c>
    </row>
    <row r="34" spans="1:15" x14ac:dyDescent="0.25">
      <c r="A34" t="s">
        <v>12666</v>
      </c>
      <c r="B34" s="890" t="s">
        <v>12667</v>
      </c>
    </row>
    <row r="35" spans="1:15" x14ac:dyDescent="0.25">
      <c r="A35" t="s">
        <v>12668</v>
      </c>
      <c r="B35" s="890" t="s">
        <v>12669</v>
      </c>
      <c r="C35" t="s">
        <v>12670</v>
      </c>
      <c r="E35" t="s">
        <v>12671</v>
      </c>
      <c r="F35" t="s">
        <v>12672</v>
      </c>
      <c r="H35" t="s">
        <v>11586</v>
      </c>
      <c r="I35" s="1" t="s">
        <v>9251</v>
      </c>
      <c r="J35" t="s">
        <v>12673</v>
      </c>
      <c r="K35" t="s">
        <v>9252</v>
      </c>
      <c r="M35" s="248" t="s">
        <v>17061</v>
      </c>
      <c r="N35" t="s">
        <v>12674</v>
      </c>
      <c r="O35" t="s">
        <v>12465</v>
      </c>
    </row>
    <row r="36" spans="1:15" x14ac:dyDescent="0.25">
      <c r="A36" t="s">
        <v>12675</v>
      </c>
      <c r="B36" s="890" t="s">
        <v>12676</v>
      </c>
      <c r="M36" s="248" t="s">
        <v>17066</v>
      </c>
      <c r="N36" t="s">
        <v>12677</v>
      </c>
      <c r="O36" t="s">
        <v>12481</v>
      </c>
    </row>
    <row r="37" spans="1:15" x14ac:dyDescent="0.25">
      <c r="A37" t="s">
        <v>12678</v>
      </c>
      <c r="B37" s="890" t="s">
        <v>12679</v>
      </c>
      <c r="C37" t="s">
        <v>12680</v>
      </c>
      <c r="E37" t="s">
        <v>12681</v>
      </c>
      <c r="F37" t="s">
        <v>12682</v>
      </c>
      <c r="H37" t="s">
        <v>12683</v>
      </c>
      <c r="I37" s="1" t="s">
        <v>9251</v>
      </c>
      <c r="J37" t="s">
        <v>12684</v>
      </c>
      <c r="K37" t="s">
        <v>9252</v>
      </c>
    </row>
    <row r="38" spans="1:15" x14ac:dyDescent="0.25">
      <c r="A38" t="s">
        <v>12685</v>
      </c>
      <c r="B38" s="890" t="s">
        <v>12686</v>
      </c>
      <c r="C38" t="s">
        <v>12687</v>
      </c>
      <c r="E38" t="s">
        <v>12688</v>
      </c>
    </row>
    <row r="39" spans="1:15" x14ac:dyDescent="0.25">
      <c r="A39" t="s">
        <v>12689</v>
      </c>
      <c r="B39" s="890" t="s">
        <v>12690</v>
      </c>
      <c r="C39" t="s">
        <v>12691</v>
      </c>
      <c r="E39" t="s">
        <v>12692</v>
      </c>
      <c r="F39" t="s">
        <v>12693</v>
      </c>
      <c r="H39" t="s">
        <v>11586</v>
      </c>
      <c r="I39" s="1" t="s">
        <v>9251</v>
      </c>
      <c r="J39" t="s">
        <v>12694</v>
      </c>
      <c r="K39" t="s">
        <v>9252</v>
      </c>
      <c r="M39" s="248" t="s">
        <v>17062</v>
      </c>
      <c r="N39" t="s">
        <v>12695</v>
      </c>
      <c r="O39" t="s">
        <v>12696</v>
      </c>
    </row>
    <row r="40" spans="1:15" x14ac:dyDescent="0.25">
      <c r="A40" t="s">
        <v>12697</v>
      </c>
      <c r="B40" s="890" t="s">
        <v>12698</v>
      </c>
      <c r="C40" t="s">
        <v>12699</v>
      </c>
      <c r="E40" t="s">
        <v>12700</v>
      </c>
      <c r="F40" t="s">
        <v>12571</v>
      </c>
      <c r="G40" t="s">
        <v>12701</v>
      </c>
      <c r="H40" t="s">
        <v>11257</v>
      </c>
      <c r="I40" s="1" t="s">
        <v>9251</v>
      </c>
      <c r="J40" t="s">
        <v>12702</v>
      </c>
      <c r="K40" t="s">
        <v>9252</v>
      </c>
    </row>
    <row r="41" spans="1:15" x14ac:dyDescent="0.25">
      <c r="A41" t="s">
        <v>12703</v>
      </c>
      <c r="B41" s="890" t="s">
        <v>12704</v>
      </c>
      <c r="C41" t="s">
        <v>12705</v>
      </c>
      <c r="E41" t="s">
        <v>12706</v>
      </c>
      <c r="F41" t="s">
        <v>12707</v>
      </c>
      <c r="H41" t="s">
        <v>11587</v>
      </c>
      <c r="I41" s="1" t="s">
        <v>9251</v>
      </c>
      <c r="J41" t="s">
        <v>12708</v>
      </c>
      <c r="K41" t="s">
        <v>9252</v>
      </c>
    </row>
    <row r="42" spans="1:15" x14ac:dyDescent="0.25">
      <c r="A42" t="s">
        <v>12709</v>
      </c>
      <c r="B42" s="890" t="s">
        <v>12710</v>
      </c>
      <c r="C42" t="s">
        <v>12711</v>
      </c>
      <c r="D42" t="s">
        <v>12474</v>
      </c>
      <c r="E42" t="s">
        <v>12712</v>
      </c>
      <c r="F42" t="s">
        <v>12713</v>
      </c>
      <c r="H42" t="s">
        <v>11581</v>
      </c>
      <c r="I42" s="1" t="s">
        <v>9251</v>
      </c>
      <c r="J42" t="s">
        <v>12714</v>
      </c>
      <c r="K42" t="s">
        <v>9252</v>
      </c>
      <c r="M42" s="248" t="s">
        <v>17067</v>
      </c>
      <c r="N42" t="s">
        <v>12715</v>
      </c>
    </row>
    <row r="43" spans="1:15" x14ac:dyDescent="0.25">
      <c r="A43" t="s">
        <v>12716</v>
      </c>
      <c r="B43" s="890" t="s">
        <v>12717</v>
      </c>
      <c r="C43" t="s">
        <v>12718</v>
      </c>
      <c r="E43" t="s">
        <v>12719</v>
      </c>
      <c r="F43" t="s">
        <v>12720</v>
      </c>
      <c r="H43" t="s">
        <v>12721</v>
      </c>
      <c r="I43" s="1" t="s">
        <v>9251</v>
      </c>
      <c r="J43" t="s">
        <v>12722</v>
      </c>
      <c r="K43" t="s">
        <v>9252</v>
      </c>
    </row>
    <row r="44" spans="1:15" x14ac:dyDescent="0.25">
      <c r="A44" t="s">
        <v>12723</v>
      </c>
      <c r="B44" s="890" t="s">
        <v>12724</v>
      </c>
      <c r="C44" t="s">
        <v>12725</v>
      </c>
      <c r="E44" t="s">
        <v>12726</v>
      </c>
      <c r="F44" t="s">
        <v>12727</v>
      </c>
      <c r="H44" t="s">
        <v>12728</v>
      </c>
      <c r="I44" s="1" t="s">
        <v>9251</v>
      </c>
      <c r="J44" t="s">
        <v>12729</v>
      </c>
      <c r="K44" t="s">
        <v>9252</v>
      </c>
    </row>
    <row r="45" spans="1:15" x14ac:dyDescent="0.25">
      <c r="A45" t="s">
        <v>12730</v>
      </c>
      <c r="B45" s="890" t="s">
        <v>12731</v>
      </c>
      <c r="C45" t="s">
        <v>12732</v>
      </c>
      <c r="D45" t="s">
        <v>12529</v>
      </c>
      <c r="E45" t="s">
        <v>12733</v>
      </c>
      <c r="F45" t="s">
        <v>12734</v>
      </c>
      <c r="H45" t="s">
        <v>12735</v>
      </c>
      <c r="I45" s="1" t="s">
        <v>9251</v>
      </c>
      <c r="J45" t="s">
        <v>12736</v>
      </c>
      <c r="K45" t="s">
        <v>9252</v>
      </c>
    </row>
    <row r="46" spans="1:15" x14ac:dyDescent="0.25">
      <c r="A46" t="s">
        <v>12737</v>
      </c>
      <c r="B46" s="890" t="s">
        <v>12738</v>
      </c>
      <c r="C46" t="s">
        <v>12739</v>
      </c>
      <c r="E46" t="s">
        <v>12740</v>
      </c>
      <c r="F46" t="s">
        <v>12741</v>
      </c>
      <c r="H46" t="s">
        <v>12742</v>
      </c>
      <c r="I46" s="1" t="s">
        <v>9251</v>
      </c>
      <c r="J46" t="s">
        <v>12743</v>
      </c>
      <c r="K46" t="s">
        <v>9252</v>
      </c>
      <c r="M46" s="248" t="s">
        <v>17062</v>
      </c>
      <c r="N46" t="s">
        <v>12471</v>
      </c>
      <c r="O46" t="s">
        <v>12744</v>
      </c>
    </row>
    <row r="47" spans="1:15" x14ac:dyDescent="0.25">
      <c r="A47" t="s">
        <v>12745</v>
      </c>
      <c r="B47" s="890" t="s">
        <v>12746</v>
      </c>
      <c r="C47" t="s">
        <v>12747</v>
      </c>
      <c r="D47" t="s">
        <v>12474</v>
      </c>
      <c r="E47" t="s">
        <v>12748</v>
      </c>
      <c r="F47" t="s">
        <v>12749</v>
      </c>
      <c r="H47" t="s">
        <v>12516</v>
      </c>
      <c r="I47" s="1" t="s">
        <v>9251</v>
      </c>
      <c r="J47" t="s">
        <v>12750</v>
      </c>
      <c r="K47" t="s">
        <v>9252</v>
      </c>
    </row>
    <row r="48" spans="1:15" x14ac:dyDescent="0.25">
      <c r="A48" t="s">
        <v>12751</v>
      </c>
      <c r="B48" s="890" t="s">
        <v>12752</v>
      </c>
      <c r="C48" t="s">
        <v>12753</v>
      </c>
      <c r="D48" t="s">
        <v>12474</v>
      </c>
      <c r="E48" t="s">
        <v>12754</v>
      </c>
      <c r="F48" t="s">
        <v>12755</v>
      </c>
      <c r="G48" t="s">
        <v>12756</v>
      </c>
      <c r="H48" t="s">
        <v>11257</v>
      </c>
      <c r="I48" s="1" t="s">
        <v>9251</v>
      </c>
      <c r="J48" t="s">
        <v>12757</v>
      </c>
      <c r="K48" t="s">
        <v>9252</v>
      </c>
      <c r="M48" s="248" t="s">
        <v>17060</v>
      </c>
      <c r="N48" t="s">
        <v>12586</v>
      </c>
    </row>
    <row r="49" spans="1:15" x14ac:dyDescent="0.25">
      <c r="A49" t="s">
        <v>12758</v>
      </c>
      <c r="B49" s="890" t="s">
        <v>12759</v>
      </c>
      <c r="C49" t="s">
        <v>12760</v>
      </c>
      <c r="D49" t="s">
        <v>12474</v>
      </c>
      <c r="E49" t="s">
        <v>12761</v>
      </c>
      <c r="F49" t="s">
        <v>12762</v>
      </c>
      <c r="H49" t="s">
        <v>11579</v>
      </c>
      <c r="I49" s="1" t="s">
        <v>9251</v>
      </c>
      <c r="J49" t="s">
        <v>12763</v>
      </c>
      <c r="K49" t="s">
        <v>9252</v>
      </c>
    </row>
    <row r="50" spans="1:15" x14ac:dyDescent="0.25">
      <c r="A50" t="s">
        <v>12764</v>
      </c>
      <c r="B50" s="890" t="s">
        <v>12765</v>
      </c>
      <c r="C50" t="s">
        <v>12766</v>
      </c>
      <c r="D50" t="s">
        <v>12474</v>
      </c>
      <c r="E50" t="s">
        <v>12767</v>
      </c>
      <c r="F50" t="s">
        <v>12768</v>
      </c>
      <c r="H50" t="s">
        <v>11586</v>
      </c>
      <c r="I50" s="1" t="s">
        <v>9251</v>
      </c>
      <c r="J50" t="s">
        <v>12769</v>
      </c>
      <c r="K50" t="s">
        <v>9252</v>
      </c>
      <c r="O50" t="s">
        <v>12465</v>
      </c>
    </row>
    <row r="51" spans="1:15" x14ac:dyDescent="0.25">
      <c r="A51" t="s">
        <v>12770</v>
      </c>
      <c r="B51" s="890" t="s">
        <v>12771</v>
      </c>
      <c r="C51" t="s">
        <v>12772</v>
      </c>
      <c r="D51" t="s">
        <v>12474</v>
      </c>
      <c r="E51" t="s">
        <v>12773</v>
      </c>
      <c r="F51" t="s">
        <v>12774</v>
      </c>
      <c r="H51" t="s">
        <v>12775</v>
      </c>
      <c r="I51" s="1" t="s">
        <v>9251</v>
      </c>
      <c r="J51" t="s">
        <v>12776</v>
      </c>
      <c r="K51" t="s">
        <v>9252</v>
      </c>
      <c r="M51" s="248" t="s">
        <v>17065</v>
      </c>
      <c r="N51" t="s">
        <v>12777</v>
      </c>
    </row>
    <row r="52" spans="1:15" x14ac:dyDescent="0.25">
      <c r="A52" t="s">
        <v>12778</v>
      </c>
      <c r="B52" s="890" t="s">
        <v>12779</v>
      </c>
      <c r="C52" t="s">
        <v>12780</v>
      </c>
      <c r="D52" t="s">
        <v>12781</v>
      </c>
      <c r="E52" t="s">
        <v>12782</v>
      </c>
      <c r="F52" t="s">
        <v>12783</v>
      </c>
      <c r="H52" t="s">
        <v>11588</v>
      </c>
      <c r="I52" s="1" t="s">
        <v>9251</v>
      </c>
      <c r="J52" t="s">
        <v>12784</v>
      </c>
      <c r="K52" t="s">
        <v>9252</v>
      </c>
    </row>
    <row r="53" spans="1:15" x14ac:dyDescent="0.25">
      <c r="A53" t="s">
        <v>12785</v>
      </c>
      <c r="B53" s="890" t="s">
        <v>12786</v>
      </c>
      <c r="C53" t="s">
        <v>12787</v>
      </c>
      <c r="E53" t="s">
        <v>12788</v>
      </c>
      <c r="F53" t="s">
        <v>12789</v>
      </c>
      <c r="H53" t="s">
        <v>11586</v>
      </c>
      <c r="I53" s="1" t="s">
        <v>9251</v>
      </c>
      <c r="J53" t="s">
        <v>12790</v>
      </c>
      <c r="K53" t="s">
        <v>9252</v>
      </c>
      <c r="M53" s="248" t="s">
        <v>17067</v>
      </c>
    </row>
    <row r="54" spans="1:15" x14ac:dyDescent="0.25">
      <c r="A54" t="s">
        <v>12791</v>
      </c>
      <c r="B54" s="890" t="s">
        <v>12792</v>
      </c>
      <c r="C54" t="s">
        <v>12793</v>
      </c>
      <c r="F54" t="s">
        <v>12794</v>
      </c>
      <c r="H54" t="s">
        <v>12795</v>
      </c>
      <c r="I54" s="1" t="s">
        <v>9251</v>
      </c>
      <c r="J54" t="s">
        <v>12796</v>
      </c>
      <c r="K54" t="s">
        <v>9252</v>
      </c>
    </row>
    <row r="55" spans="1:15" x14ac:dyDescent="0.25">
      <c r="A55" t="s">
        <v>12797</v>
      </c>
      <c r="B55" s="890" t="s">
        <v>12798</v>
      </c>
      <c r="C55" t="s">
        <v>12772</v>
      </c>
      <c r="D55" t="s">
        <v>12474</v>
      </c>
      <c r="E55" t="s">
        <v>12799</v>
      </c>
      <c r="F55" t="s">
        <v>12774</v>
      </c>
      <c r="H55" t="s">
        <v>12775</v>
      </c>
      <c r="I55" s="1" t="s">
        <v>9251</v>
      </c>
      <c r="J55" t="s">
        <v>12776</v>
      </c>
      <c r="K55" t="s">
        <v>9252</v>
      </c>
      <c r="O55" t="s">
        <v>12800</v>
      </c>
    </row>
    <row r="56" spans="1:15" x14ac:dyDescent="0.25">
      <c r="A56" t="s">
        <v>12801</v>
      </c>
      <c r="B56" s="890" t="s">
        <v>12802</v>
      </c>
      <c r="C56" t="s">
        <v>12803</v>
      </c>
      <c r="F56" t="s">
        <v>12804</v>
      </c>
      <c r="H56" t="s">
        <v>12683</v>
      </c>
      <c r="I56" s="1" t="s">
        <v>9251</v>
      </c>
      <c r="J56" t="s">
        <v>12805</v>
      </c>
      <c r="K56" t="s">
        <v>9252</v>
      </c>
    </row>
    <row r="57" spans="1:15" x14ac:dyDescent="0.25">
      <c r="A57" t="s">
        <v>12806</v>
      </c>
      <c r="B57" s="890" t="s">
        <v>12807</v>
      </c>
      <c r="C57" t="s">
        <v>12808</v>
      </c>
      <c r="F57" t="s">
        <v>12809</v>
      </c>
      <c r="H57" t="s">
        <v>11579</v>
      </c>
      <c r="I57" s="1" t="s">
        <v>9251</v>
      </c>
      <c r="J57" t="s">
        <v>12810</v>
      </c>
      <c r="K57" t="s">
        <v>9252</v>
      </c>
    </row>
    <row r="58" spans="1:15" x14ac:dyDescent="0.25">
      <c r="A58" t="s">
        <v>11589</v>
      </c>
      <c r="B58" s="890" t="s">
        <v>11675</v>
      </c>
      <c r="C58" t="s">
        <v>12811</v>
      </c>
      <c r="D58" t="s">
        <v>12812</v>
      </c>
      <c r="E58" t="s">
        <v>12813</v>
      </c>
      <c r="F58" t="s">
        <v>12814</v>
      </c>
      <c r="H58" t="s">
        <v>11257</v>
      </c>
      <c r="I58" s="1" t="s">
        <v>9251</v>
      </c>
      <c r="J58" t="s">
        <v>11590</v>
      </c>
      <c r="K58" t="s">
        <v>9252</v>
      </c>
    </row>
    <row r="59" spans="1:15" x14ac:dyDescent="0.25">
      <c r="A59" t="s">
        <v>12815</v>
      </c>
      <c r="B59" s="890" t="s">
        <v>12816</v>
      </c>
      <c r="C59" t="s">
        <v>12817</v>
      </c>
      <c r="D59" t="s">
        <v>12474</v>
      </c>
      <c r="E59" t="s">
        <v>12818</v>
      </c>
      <c r="F59" t="s">
        <v>12819</v>
      </c>
      <c r="H59" t="s">
        <v>12509</v>
      </c>
      <c r="I59" s="1" t="s">
        <v>9251</v>
      </c>
      <c r="J59" t="s">
        <v>12820</v>
      </c>
      <c r="K59" t="s">
        <v>9252</v>
      </c>
    </row>
    <row r="60" spans="1:15" x14ac:dyDescent="0.25">
      <c r="A60" t="s">
        <v>12821</v>
      </c>
      <c r="B60" s="890" t="s">
        <v>12822</v>
      </c>
      <c r="C60" t="s">
        <v>12823</v>
      </c>
      <c r="F60" t="s">
        <v>12824</v>
      </c>
      <c r="G60" t="s">
        <v>12825</v>
      </c>
      <c r="H60" t="s">
        <v>12826</v>
      </c>
      <c r="I60" s="1" t="s">
        <v>9251</v>
      </c>
      <c r="J60" t="s">
        <v>12827</v>
      </c>
      <c r="K60" t="s">
        <v>9252</v>
      </c>
    </row>
    <row r="61" spans="1:15" x14ac:dyDescent="0.25">
      <c r="A61" t="s">
        <v>12828</v>
      </c>
      <c r="B61" s="890" t="s">
        <v>12829</v>
      </c>
      <c r="C61" t="s">
        <v>12830</v>
      </c>
      <c r="E61" t="s">
        <v>12831</v>
      </c>
      <c r="F61" t="s">
        <v>12832</v>
      </c>
      <c r="H61" t="s">
        <v>12524</v>
      </c>
      <c r="I61" s="1" t="s">
        <v>9251</v>
      </c>
      <c r="J61" t="s">
        <v>12833</v>
      </c>
      <c r="K61" t="s">
        <v>9252</v>
      </c>
    </row>
    <row r="62" spans="1:15" x14ac:dyDescent="0.25">
      <c r="A62" t="s">
        <v>12834</v>
      </c>
      <c r="B62" s="890" t="s">
        <v>12835</v>
      </c>
    </row>
    <row r="63" spans="1:15" x14ac:dyDescent="0.25">
      <c r="A63" t="s">
        <v>12836</v>
      </c>
      <c r="B63" s="890" t="s">
        <v>12837</v>
      </c>
      <c r="C63" t="s">
        <v>12838</v>
      </c>
      <c r="F63" t="s">
        <v>12839</v>
      </c>
      <c r="H63" t="s">
        <v>11588</v>
      </c>
      <c r="I63" s="1" t="s">
        <v>9251</v>
      </c>
      <c r="J63" t="s">
        <v>12840</v>
      </c>
      <c r="K63" t="s">
        <v>9252</v>
      </c>
    </row>
    <row r="64" spans="1:15" x14ac:dyDescent="0.25">
      <c r="A64" t="s">
        <v>12841</v>
      </c>
      <c r="B64" s="890" t="s">
        <v>12842</v>
      </c>
      <c r="C64" t="s">
        <v>12843</v>
      </c>
      <c r="E64" t="s">
        <v>12844</v>
      </c>
      <c r="F64" t="s">
        <v>12845</v>
      </c>
      <c r="H64" t="s">
        <v>11586</v>
      </c>
      <c r="I64" s="1" t="s">
        <v>9251</v>
      </c>
      <c r="J64" t="s">
        <v>12846</v>
      </c>
      <c r="K64" t="s">
        <v>9252</v>
      </c>
      <c r="M64" s="248" t="s">
        <v>17062</v>
      </c>
      <c r="N64" t="s">
        <v>12847</v>
      </c>
      <c r="O64" t="s">
        <v>12465</v>
      </c>
    </row>
    <row r="65" spans="1:15" x14ac:dyDescent="0.25">
      <c r="A65" t="s">
        <v>12848</v>
      </c>
      <c r="B65" s="890" t="s">
        <v>12849</v>
      </c>
      <c r="C65" t="s">
        <v>12850</v>
      </c>
      <c r="F65" t="s">
        <v>12851</v>
      </c>
      <c r="H65" t="s">
        <v>12524</v>
      </c>
      <c r="I65" s="1" t="s">
        <v>9251</v>
      </c>
      <c r="J65" t="s">
        <v>12852</v>
      </c>
      <c r="K65" t="s">
        <v>9252</v>
      </c>
    </row>
    <row r="66" spans="1:15" x14ac:dyDescent="0.25">
      <c r="A66" t="s">
        <v>12853</v>
      </c>
      <c r="B66" s="890" t="s">
        <v>12854</v>
      </c>
      <c r="C66" t="s">
        <v>12855</v>
      </c>
      <c r="F66" t="s">
        <v>12856</v>
      </c>
      <c r="H66" t="s">
        <v>11583</v>
      </c>
      <c r="I66" s="1" t="s">
        <v>9251</v>
      </c>
      <c r="J66" t="s">
        <v>12857</v>
      </c>
      <c r="K66" t="s">
        <v>9252</v>
      </c>
      <c r="M66" s="248" t="s">
        <v>17068</v>
      </c>
    </row>
    <row r="67" spans="1:15" x14ac:dyDescent="0.25">
      <c r="A67" t="s">
        <v>12858</v>
      </c>
      <c r="B67" s="890" t="s">
        <v>12859</v>
      </c>
      <c r="C67" t="s">
        <v>12860</v>
      </c>
      <c r="E67" t="s">
        <v>12861</v>
      </c>
      <c r="F67" t="s">
        <v>12862</v>
      </c>
      <c r="H67" t="s">
        <v>11586</v>
      </c>
      <c r="I67" s="1" t="s">
        <v>9251</v>
      </c>
      <c r="J67" t="s">
        <v>12863</v>
      </c>
      <c r="K67" t="s">
        <v>9252</v>
      </c>
    </row>
    <row r="68" spans="1:15" x14ac:dyDescent="0.25">
      <c r="A68" t="s">
        <v>12864</v>
      </c>
      <c r="B68" s="890" t="s">
        <v>12865</v>
      </c>
      <c r="C68" t="s">
        <v>12866</v>
      </c>
      <c r="D68" t="s">
        <v>12474</v>
      </c>
      <c r="E68" t="s">
        <v>12867</v>
      </c>
      <c r="F68" t="s">
        <v>12868</v>
      </c>
      <c r="H68" t="s">
        <v>12869</v>
      </c>
      <c r="I68" s="1" t="s">
        <v>9251</v>
      </c>
      <c r="J68" t="s">
        <v>12870</v>
      </c>
      <c r="K68" t="s">
        <v>9252</v>
      </c>
      <c r="M68" s="248" t="s">
        <v>17067</v>
      </c>
    </row>
    <row r="69" spans="1:15" x14ac:dyDescent="0.25">
      <c r="A69" t="s">
        <v>12871</v>
      </c>
      <c r="B69" s="890" t="s">
        <v>12872</v>
      </c>
      <c r="C69" t="s">
        <v>12566</v>
      </c>
      <c r="D69" t="s">
        <v>12529</v>
      </c>
      <c r="E69" t="s">
        <v>12873</v>
      </c>
      <c r="F69" t="s">
        <v>12874</v>
      </c>
      <c r="G69" t="s">
        <v>12875</v>
      </c>
      <c r="H69" t="s">
        <v>11581</v>
      </c>
      <c r="I69" s="1" t="s">
        <v>9251</v>
      </c>
      <c r="J69" t="s">
        <v>12876</v>
      </c>
      <c r="K69" t="s">
        <v>9252</v>
      </c>
    </row>
    <row r="70" spans="1:15" x14ac:dyDescent="0.25">
      <c r="A70" t="s">
        <v>12877</v>
      </c>
      <c r="B70" s="890" t="s">
        <v>12878</v>
      </c>
      <c r="C70" t="s">
        <v>12879</v>
      </c>
      <c r="D70" t="s">
        <v>12474</v>
      </c>
      <c r="E70" t="s">
        <v>12880</v>
      </c>
      <c r="F70" t="s">
        <v>12881</v>
      </c>
      <c r="H70" t="s">
        <v>12882</v>
      </c>
      <c r="I70" s="1" t="s">
        <v>9251</v>
      </c>
      <c r="J70" t="s">
        <v>12883</v>
      </c>
      <c r="K70" t="s">
        <v>9252</v>
      </c>
      <c r="N70" t="s">
        <v>12566</v>
      </c>
      <c r="O70" t="s">
        <v>12465</v>
      </c>
    </row>
    <row r="71" spans="1:15" x14ac:dyDescent="0.25">
      <c r="A71" t="s">
        <v>12884</v>
      </c>
      <c r="B71" s="890" t="s">
        <v>12885</v>
      </c>
      <c r="C71" t="s">
        <v>12886</v>
      </c>
      <c r="D71" t="s">
        <v>12474</v>
      </c>
      <c r="E71" t="s">
        <v>12887</v>
      </c>
      <c r="F71" t="s">
        <v>12888</v>
      </c>
      <c r="H71" t="s">
        <v>11257</v>
      </c>
      <c r="I71" s="1" t="s">
        <v>9251</v>
      </c>
      <c r="J71" t="s">
        <v>12889</v>
      </c>
      <c r="K71" t="s">
        <v>9252</v>
      </c>
    </row>
    <row r="72" spans="1:15" x14ac:dyDescent="0.25">
      <c r="A72" t="s">
        <v>12890</v>
      </c>
      <c r="B72" s="890" t="s">
        <v>12891</v>
      </c>
      <c r="C72" t="s">
        <v>12892</v>
      </c>
      <c r="D72" t="s">
        <v>12893</v>
      </c>
      <c r="E72" t="s">
        <v>12894</v>
      </c>
      <c r="F72" t="s">
        <v>12895</v>
      </c>
      <c r="H72" t="s">
        <v>11257</v>
      </c>
      <c r="I72" s="1" t="s">
        <v>9251</v>
      </c>
      <c r="J72" t="s">
        <v>12896</v>
      </c>
      <c r="K72" t="s">
        <v>9252</v>
      </c>
    </row>
    <row r="73" spans="1:15" x14ac:dyDescent="0.25">
      <c r="A73" t="s">
        <v>12897</v>
      </c>
      <c r="B73" s="890" t="s">
        <v>11676</v>
      </c>
      <c r="C73" t="s">
        <v>12898</v>
      </c>
      <c r="F73" t="s">
        <v>12899</v>
      </c>
      <c r="H73" t="s">
        <v>12900</v>
      </c>
      <c r="I73" s="1" t="s">
        <v>9251</v>
      </c>
      <c r="J73" t="s">
        <v>12901</v>
      </c>
      <c r="K73" t="s">
        <v>9252</v>
      </c>
    </row>
    <row r="74" spans="1:15" x14ac:dyDescent="0.25">
      <c r="A74" t="s">
        <v>12902</v>
      </c>
      <c r="B74" s="890" t="s">
        <v>12903</v>
      </c>
      <c r="C74" t="s">
        <v>12902</v>
      </c>
      <c r="E74" t="s">
        <v>12904</v>
      </c>
      <c r="F74" t="s">
        <v>12905</v>
      </c>
      <c r="H74" t="s">
        <v>12600</v>
      </c>
      <c r="I74" s="1" t="s">
        <v>9251</v>
      </c>
      <c r="J74" t="s">
        <v>12906</v>
      </c>
      <c r="K74" t="s">
        <v>9252</v>
      </c>
    </row>
    <row r="75" spans="1:15" x14ac:dyDescent="0.25">
      <c r="A75" t="s">
        <v>12907</v>
      </c>
      <c r="B75" s="890" t="s">
        <v>12908</v>
      </c>
      <c r="C75" t="s">
        <v>12909</v>
      </c>
      <c r="E75" t="s">
        <v>12910</v>
      </c>
      <c r="F75" t="s">
        <v>12911</v>
      </c>
      <c r="H75" t="s">
        <v>12826</v>
      </c>
      <c r="I75" s="1" t="s">
        <v>9251</v>
      </c>
      <c r="J75" t="s">
        <v>12912</v>
      </c>
      <c r="K75" t="s">
        <v>9252</v>
      </c>
    </row>
    <row r="76" spans="1:15" x14ac:dyDescent="0.25">
      <c r="A76" t="s">
        <v>12913</v>
      </c>
      <c r="B76" s="890" t="s">
        <v>12914</v>
      </c>
      <c r="C76" t="s">
        <v>12915</v>
      </c>
      <c r="E76" t="s">
        <v>12916</v>
      </c>
      <c r="F76" t="s">
        <v>12917</v>
      </c>
      <c r="H76" t="s">
        <v>11586</v>
      </c>
      <c r="I76" s="1" t="s">
        <v>9251</v>
      </c>
      <c r="J76" t="s">
        <v>12918</v>
      </c>
      <c r="K76" t="s">
        <v>9252</v>
      </c>
      <c r="N76" t="s">
        <v>12919</v>
      </c>
      <c r="O76" t="s">
        <v>12920</v>
      </c>
    </row>
    <row r="77" spans="1:15" x14ac:dyDescent="0.25">
      <c r="A77" t="s">
        <v>12921</v>
      </c>
      <c r="B77" s="890" t="s">
        <v>12922</v>
      </c>
      <c r="C77" t="s">
        <v>12923</v>
      </c>
      <c r="F77" t="s">
        <v>12924</v>
      </c>
      <c r="H77" t="s">
        <v>11585</v>
      </c>
      <c r="I77" s="1" t="s">
        <v>9251</v>
      </c>
      <c r="J77" t="s">
        <v>12925</v>
      </c>
      <c r="K77" t="s">
        <v>9252</v>
      </c>
      <c r="M77" s="248" t="s">
        <v>17062</v>
      </c>
    </row>
    <row r="78" spans="1:15" x14ac:dyDescent="0.25">
      <c r="A78" t="s">
        <v>12926</v>
      </c>
      <c r="B78" s="890" t="s">
        <v>12927</v>
      </c>
      <c r="C78" t="s">
        <v>12928</v>
      </c>
      <c r="D78" t="s">
        <v>12529</v>
      </c>
      <c r="E78" t="s">
        <v>12929</v>
      </c>
      <c r="F78" t="s">
        <v>12930</v>
      </c>
      <c r="H78" t="s">
        <v>12931</v>
      </c>
      <c r="I78" s="1" t="s">
        <v>9251</v>
      </c>
      <c r="J78" t="s">
        <v>12932</v>
      </c>
      <c r="K78" t="s">
        <v>9252</v>
      </c>
    </row>
    <row r="79" spans="1:15" x14ac:dyDescent="0.25">
      <c r="A79" t="s">
        <v>12933</v>
      </c>
      <c r="B79" s="890" t="s">
        <v>12934</v>
      </c>
      <c r="C79" t="s">
        <v>12935</v>
      </c>
      <c r="E79" t="s">
        <v>12936</v>
      </c>
      <c r="F79" t="s">
        <v>12937</v>
      </c>
      <c r="H79" t="s">
        <v>11257</v>
      </c>
      <c r="I79" s="1" t="s">
        <v>9251</v>
      </c>
      <c r="J79" t="s">
        <v>12938</v>
      </c>
      <c r="K79" t="s">
        <v>9252</v>
      </c>
      <c r="N79" t="s">
        <v>12566</v>
      </c>
      <c r="O79" t="s">
        <v>12465</v>
      </c>
    </row>
    <row r="80" spans="1:15" x14ac:dyDescent="0.25">
      <c r="A80" t="s">
        <v>12939</v>
      </c>
      <c r="B80" s="890" t="s">
        <v>12940</v>
      </c>
      <c r="C80" t="s">
        <v>12941</v>
      </c>
      <c r="E80" t="s">
        <v>12942</v>
      </c>
      <c r="F80" t="s">
        <v>12943</v>
      </c>
      <c r="H80" t="s">
        <v>11257</v>
      </c>
      <c r="I80" s="1" t="s">
        <v>9251</v>
      </c>
      <c r="J80" t="s">
        <v>12944</v>
      </c>
      <c r="K80" t="s">
        <v>9252</v>
      </c>
    </row>
    <row r="81" spans="1:15" x14ac:dyDescent="0.25">
      <c r="A81" t="s">
        <v>12945</v>
      </c>
      <c r="B81" s="890" t="s">
        <v>12946</v>
      </c>
      <c r="C81" t="s">
        <v>12947</v>
      </c>
      <c r="F81" t="s">
        <v>12948</v>
      </c>
      <c r="H81" t="s">
        <v>11586</v>
      </c>
      <c r="I81" s="1" t="s">
        <v>9251</v>
      </c>
      <c r="J81" t="s">
        <v>12949</v>
      </c>
      <c r="K81" t="s">
        <v>9252</v>
      </c>
    </row>
    <row r="82" spans="1:15" x14ac:dyDescent="0.25">
      <c r="A82" t="s">
        <v>12950</v>
      </c>
      <c r="B82" s="890" t="s">
        <v>12951</v>
      </c>
      <c r="C82" t="s">
        <v>12952</v>
      </c>
      <c r="D82" t="s">
        <v>12529</v>
      </c>
      <c r="F82" t="s">
        <v>12953</v>
      </c>
      <c r="H82" t="s">
        <v>11257</v>
      </c>
      <c r="I82" s="1" t="s">
        <v>9251</v>
      </c>
      <c r="J82" t="s">
        <v>12954</v>
      </c>
      <c r="K82" t="s">
        <v>9252</v>
      </c>
    </row>
    <row r="83" spans="1:15" x14ac:dyDescent="0.25">
      <c r="A83" t="s">
        <v>12955</v>
      </c>
      <c r="B83" s="890" t="s">
        <v>12956</v>
      </c>
      <c r="C83" t="s">
        <v>12957</v>
      </c>
      <c r="E83" t="s">
        <v>12958</v>
      </c>
      <c r="F83" t="s">
        <v>12959</v>
      </c>
      <c r="H83" t="s">
        <v>11586</v>
      </c>
      <c r="I83" s="1" t="s">
        <v>9251</v>
      </c>
      <c r="J83" t="s">
        <v>12960</v>
      </c>
      <c r="K83" t="s">
        <v>9252</v>
      </c>
      <c r="M83" s="248" t="s">
        <v>17068</v>
      </c>
      <c r="N83" t="s">
        <v>12566</v>
      </c>
    </row>
    <row r="84" spans="1:15" x14ac:dyDescent="0.25">
      <c r="A84" t="s">
        <v>12961</v>
      </c>
      <c r="B84" s="890" t="s">
        <v>12962</v>
      </c>
      <c r="C84" t="s">
        <v>12963</v>
      </c>
      <c r="D84" t="s">
        <v>12474</v>
      </c>
      <c r="E84" t="s">
        <v>12964</v>
      </c>
      <c r="F84" t="s">
        <v>12965</v>
      </c>
      <c r="H84" t="s">
        <v>12966</v>
      </c>
      <c r="I84" s="1" t="s">
        <v>9251</v>
      </c>
      <c r="J84" t="s">
        <v>12967</v>
      </c>
      <c r="K84" t="s">
        <v>9252</v>
      </c>
      <c r="M84" s="248" t="s">
        <v>17068</v>
      </c>
      <c r="N84" t="s">
        <v>12968</v>
      </c>
    </row>
    <row r="85" spans="1:15" x14ac:dyDescent="0.25">
      <c r="A85" t="s">
        <v>12969</v>
      </c>
      <c r="B85" s="890" t="s">
        <v>12970</v>
      </c>
      <c r="C85" t="s">
        <v>12971</v>
      </c>
      <c r="E85" t="s">
        <v>12972</v>
      </c>
      <c r="F85" t="s">
        <v>12973</v>
      </c>
      <c r="H85" t="s">
        <v>11588</v>
      </c>
      <c r="I85" s="1" t="s">
        <v>9251</v>
      </c>
      <c r="J85" t="s">
        <v>12974</v>
      </c>
      <c r="K85" t="s">
        <v>9252</v>
      </c>
      <c r="L85" t="s">
        <v>12975</v>
      </c>
      <c r="M85" s="248" t="s">
        <v>17061</v>
      </c>
    </row>
    <row r="86" spans="1:15" x14ac:dyDescent="0.25">
      <c r="A86" t="s">
        <v>12976</v>
      </c>
      <c r="B86" s="890" t="s">
        <v>12977</v>
      </c>
      <c r="C86" t="s">
        <v>12978</v>
      </c>
      <c r="D86" t="s">
        <v>12474</v>
      </c>
      <c r="E86" t="s">
        <v>12979</v>
      </c>
      <c r="F86" t="s">
        <v>12980</v>
      </c>
      <c r="H86" t="s">
        <v>11588</v>
      </c>
      <c r="I86" s="1" t="s">
        <v>9251</v>
      </c>
      <c r="J86" t="s">
        <v>12981</v>
      </c>
      <c r="K86" t="s">
        <v>9252</v>
      </c>
    </row>
    <row r="87" spans="1:15" x14ac:dyDescent="0.25">
      <c r="A87" t="s">
        <v>12982</v>
      </c>
      <c r="B87" s="890" t="s">
        <v>12983</v>
      </c>
      <c r="C87" t="s">
        <v>12984</v>
      </c>
      <c r="E87" t="s">
        <v>12985</v>
      </c>
      <c r="F87" t="s">
        <v>12986</v>
      </c>
      <c r="H87" t="s">
        <v>12775</v>
      </c>
      <c r="I87" s="1" t="s">
        <v>9251</v>
      </c>
      <c r="J87" t="s">
        <v>12987</v>
      </c>
      <c r="K87" t="s">
        <v>9252</v>
      </c>
      <c r="M87" s="248" t="s">
        <v>17066</v>
      </c>
      <c r="N87" t="s">
        <v>12988</v>
      </c>
      <c r="O87" t="s">
        <v>12494</v>
      </c>
    </row>
    <row r="88" spans="1:15" x14ac:dyDescent="0.25">
      <c r="A88" t="s">
        <v>12989</v>
      </c>
      <c r="B88" s="890" t="s">
        <v>12990</v>
      </c>
      <c r="C88" t="s">
        <v>12991</v>
      </c>
      <c r="D88" t="s">
        <v>12474</v>
      </c>
      <c r="E88" t="s">
        <v>12992</v>
      </c>
      <c r="F88" t="s">
        <v>12993</v>
      </c>
      <c r="H88" t="s">
        <v>11586</v>
      </c>
      <c r="I88" s="1" t="s">
        <v>9251</v>
      </c>
      <c r="J88" t="s">
        <v>12994</v>
      </c>
      <c r="K88" t="s">
        <v>9252</v>
      </c>
      <c r="M88" s="248" t="s">
        <v>17062</v>
      </c>
      <c r="N88" t="s">
        <v>12566</v>
      </c>
      <c r="O88" t="s">
        <v>12494</v>
      </c>
    </row>
    <row r="89" spans="1:15" x14ac:dyDescent="0.25">
      <c r="A89" t="s">
        <v>12995</v>
      </c>
      <c r="B89" s="890" t="s">
        <v>12996</v>
      </c>
      <c r="C89" t="s">
        <v>12997</v>
      </c>
      <c r="E89" t="s">
        <v>12998</v>
      </c>
      <c r="F89" t="s">
        <v>12999</v>
      </c>
      <c r="H89" t="s">
        <v>12524</v>
      </c>
      <c r="I89" s="1" t="s">
        <v>9251</v>
      </c>
      <c r="J89" t="s">
        <v>13000</v>
      </c>
      <c r="K89" t="s">
        <v>9252</v>
      </c>
      <c r="L89" t="s">
        <v>13001</v>
      </c>
    </row>
    <row r="90" spans="1:15" x14ac:dyDescent="0.25">
      <c r="A90" t="s">
        <v>13002</v>
      </c>
      <c r="B90" s="890" t="s">
        <v>13003</v>
      </c>
      <c r="C90" t="s">
        <v>13002</v>
      </c>
      <c r="E90" t="s">
        <v>13004</v>
      </c>
      <c r="F90" t="s">
        <v>13005</v>
      </c>
      <c r="H90" t="s">
        <v>12516</v>
      </c>
      <c r="I90" s="1" t="s">
        <v>9251</v>
      </c>
      <c r="J90" t="s">
        <v>13006</v>
      </c>
      <c r="K90" t="s">
        <v>9252</v>
      </c>
    </row>
    <row r="91" spans="1:15" x14ac:dyDescent="0.25">
      <c r="A91" t="s">
        <v>13007</v>
      </c>
      <c r="B91" s="890" t="s">
        <v>13008</v>
      </c>
      <c r="C91" t="s">
        <v>13009</v>
      </c>
      <c r="F91" t="s">
        <v>13010</v>
      </c>
      <c r="H91" t="s">
        <v>11586</v>
      </c>
      <c r="I91" s="1" t="s">
        <v>9251</v>
      </c>
      <c r="J91" t="s">
        <v>13011</v>
      </c>
      <c r="K91" t="s">
        <v>9252</v>
      </c>
      <c r="L91" t="s">
        <v>13012</v>
      </c>
      <c r="M91" s="248" t="s">
        <v>17065</v>
      </c>
      <c r="N91" t="s">
        <v>13013</v>
      </c>
      <c r="O91" t="s">
        <v>12465</v>
      </c>
    </row>
    <row r="92" spans="1:15" x14ac:dyDescent="0.25">
      <c r="A92" t="s">
        <v>13014</v>
      </c>
      <c r="B92" s="890" t="s">
        <v>13015</v>
      </c>
      <c r="C92" t="s">
        <v>13016</v>
      </c>
      <c r="E92" t="s">
        <v>12570</v>
      </c>
      <c r="F92" t="s">
        <v>12571</v>
      </c>
      <c r="G92" t="s">
        <v>12572</v>
      </c>
      <c r="H92" t="s">
        <v>11257</v>
      </c>
      <c r="I92" s="1" t="s">
        <v>9251</v>
      </c>
      <c r="J92" t="s">
        <v>12702</v>
      </c>
      <c r="K92" t="s">
        <v>9252</v>
      </c>
    </row>
    <row r="93" spans="1:15" x14ac:dyDescent="0.25">
      <c r="A93" t="s">
        <v>13017</v>
      </c>
      <c r="B93" s="890" t="s">
        <v>13018</v>
      </c>
      <c r="C93" t="s">
        <v>13019</v>
      </c>
      <c r="E93" t="s">
        <v>13020</v>
      </c>
      <c r="F93" t="s">
        <v>13021</v>
      </c>
      <c r="H93" t="s">
        <v>12600</v>
      </c>
      <c r="I93" s="1" t="s">
        <v>9251</v>
      </c>
      <c r="J93" t="s">
        <v>13022</v>
      </c>
      <c r="K93" t="s">
        <v>9252</v>
      </c>
    </row>
    <row r="94" spans="1:15" x14ac:dyDescent="0.25">
      <c r="A94" t="s">
        <v>17069</v>
      </c>
      <c r="B94" s="890" t="s">
        <v>11677</v>
      </c>
      <c r="C94" t="s">
        <v>1</v>
      </c>
      <c r="D94" t="s">
        <v>12474</v>
      </c>
      <c r="E94" t="s">
        <v>13023</v>
      </c>
      <c r="F94" t="s">
        <v>13024</v>
      </c>
      <c r="H94" t="s">
        <v>13025</v>
      </c>
      <c r="I94" s="1" t="s">
        <v>9251</v>
      </c>
      <c r="J94" t="s">
        <v>13026</v>
      </c>
      <c r="K94" t="s">
        <v>9252</v>
      </c>
      <c r="L94" t="s">
        <v>17070</v>
      </c>
      <c r="M94" s="248" t="s">
        <v>17260</v>
      </c>
      <c r="N94" t="s">
        <v>13027</v>
      </c>
    </row>
    <row r="95" spans="1:15" x14ac:dyDescent="0.25">
      <c r="A95" t="s">
        <v>13028</v>
      </c>
      <c r="B95" s="890" t="s">
        <v>11678</v>
      </c>
      <c r="C95" t="s">
        <v>13029</v>
      </c>
      <c r="E95" t="s">
        <v>13030</v>
      </c>
      <c r="F95" t="s">
        <v>13031</v>
      </c>
      <c r="H95" t="s">
        <v>11586</v>
      </c>
      <c r="I95" s="1" t="s">
        <v>9251</v>
      </c>
      <c r="J95" t="s">
        <v>13032</v>
      </c>
      <c r="K95" t="s">
        <v>9252</v>
      </c>
      <c r="M95" s="248" t="s">
        <v>17062</v>
      </c>
      <c r="N95" t="s">
        <v>13027</v>
      </c>
    </row>
    <row r="96" spans="1:15" x14ac:dyDescent="0.25">
      <c r="A96" t="s">
        <v>13033</v>
      </c>
      <c r="B96" s="890" t="s">
        <v>13034</v>
      </c>
      <c r="C96" t="s">
        <v>13035</v>
      </c>
      <c r="D96" t="s">
        <v>12474</v>
      </c>
      <c r="E96" t="s">
        <v>13036</v>
      </c>
      <c r="F96" t="s">
        <v>13037</v>
      </c>
      <c r="G96" t="s">
        <v>13038</v>
      </c>
      <c r="H96" t="s">
        <v>11257</v>
      </c>
      <c r="I96" s="1" t="s">
        <v>9251</v>
      </c>
      <c r="J96" t="s">
        <v>13039</v>
      </c>
      <c r="K96" t="s">
        <v>9252</v>
      </c>
      <c r="M96" s="248" t="s">
        <v>17065</v>
      </c>
      <c r="N96" t="s">
        <v>12535</v>
      </c>
      <c r="O96" t="s">
        <v>13040</v>
      </c>
    </row>
    <row r="97" spans="1:15" x14ac:dyDescent="0.25">
      <c r="A97" t="s">
        <v>13041</v>
      </c>
      <c r="B97" s="890" t="s">
        <v>13042</v>
      </c>
      <c r="C97" t="s">
        <v>13043</v>
      </c>
      <c r="E97" t="s">
        <v>13044</v>
      </c>
      <c r="F97" t="s">
        <v>13045</v>
      </c>
      <c r="H97" t="s">
        <v>13046</v>
      </c>
      <c r="I97" s="1" t="s">
        <v>9251</v>
      </c>
      <c r="J97" t="s">
        <v>13047</v>
      </c>
      <c r="K97" t="s">
        <v>9252</v>
      </c>
    </row>
    <row r="98" spans="1:15" x14ac:dyDescent="0.25">
      <c r="A98" t="s">
        <v>12988</v>
      </c>
      <c r="B98" s="890" t="s">
        <v>13048</v>
      </c>
      <c r="C98" t="s">
        <v>12988</v>
      </c>
      <c r="E98" t="s">
        <v>13049</v>
      </c>
      <c r="F98" t="s">
        <v>13050</v>
      </c>
      <c r="H98" t="s">
        <v>12470</v>
      </c>
      <c r="I98" s="1" t="s">
        <v>9251</v>
      </c>
      <c r="J98" t="s">
        <v>13051</v>
      </c>
      <c r="K98" t="s">
        <v>9252</v>
      </c>
      <c r="O98" t="s">
        <v>12465</v>
      </c>
    </row>
    <row r="99" spans="1:15" x14ac:dyDescent="0.25">
      <c r="A99" t="s">
        <v>13052</v>
      </c>
      <c r="B99" s="890" t="s">
        <v>13053</v>
      </c>
      <c r="C99" t="s">
        <v>13054</v>
      </c>
      <c r="D99" t="s">
        <v>12474</v>
      </c>
      <c r="E99" t="s">
        <v>13055</v>
      </c>
      <c r="F99" t="s">
        <v>13056</v>
      </c>
      <c r="H99" t="s">
        <v>13057</v>
      </c>
      <c r="I99" s="1" t="s">
        <v>9251</v>
      </c>
      <c r="J99" t="s">
        <v>13058</v>
      </c>
      <c r="K99" t="s">
        <v>9252</v>
      </c>
      <c r="M99" s="248" t="s">
        <v>17067</v>
      </c>
      <c r="O99" t="s">
        <v>12494</v>
      </c>
    </row>
    <row r="100" spans="1:15" x14ac:dyDescent="0.25">
      <c r="A100" t="s">
        <v>13059</v>
      </c>
      <c r="B100" s="890" t="s">
        <v>13060</v>
      </c>
      <c r="C100" t="s">
        <v>13061</v>
      </c>
      <c r="D100" t="s">
        <v>12529</v>
      </c>
      <c r="E100" t="s">
        <v>13062</v>
      </c>
      <c r="F100" t="s">
        <v>13063</v>
      </c>
      <c r="H100" t="s">
        <v>13064</v>
      </c>
      <c r="I100" s="1" t="s">
        <v>9251</v>
      </c>
      <c r="J100" t="s">
        <v>13065</v>
      </c>
      <c r="K100" t="s">
        <v>9252</v>
      </c>
      <c r="L100" t="s">
        <v>12850</v>
      </c>
      <c r="M100" s="248" t="s">
        <v>17071</v>
      </c>
    </row>
    <row r="101" spans="1:15" x14ac:dyDescent="0.25">
      <c r="A101" t="s">
        <v>13066</v>
      </c>
      <c r="B101" s="890" t="s">
        <v>13067</v>
      </c>
      <c r="C101" t="s">
        <v>13068</v>
      </c>
      <c r="D101" t="s">
        <v>12474</v>
      </c>
      <c r="E101" t="s">
        <v>13069</v>
      </c>
      <c r="F101" t="s">
        <v>13070</v>
      </c>
      <c r="H101" t="s">
        <v>11586</v>
      </c>
      <c r="I101" s="1" t="s">
        <v>9251</v>
      </c>
      <c r="J101" t="s">
        <v>13071</v>
      </c>
      <c r="K101" t="s">
        <v>9252</v>
      </c>
      <c r="M101" s="248" t="s">
        <v>17066</v>
      </c>
      <c r="N101" t="s">
        <v>12988</v>
      </c>
      <c r="O101" t="s">
        <v>13040</v>
      </c>
    </row>
    <row r="102" spans="1:15" x14ac:dyDescent="0.25">
      <c r="A102" t="s">
        <v>13072</v>
      </c>
      <c r="B102" s="890" t="s">
        <v>52</v>
      </c>
      <c r="C102" t="s">
        <v>13073</v>
      </c>
      <c r="D102" t="s">
        <v>13074</v>
      </c>
      <c r="E102" t="s">
        <v>13075</v>
      </c>
      <c r="F102" t="s">
        <v>13076</v>
      </c>
      <c r="H102" t="s">
        <v>11585</v>
      </c>
      <c r="I102" s="1" t="s">
        <v>9251</v>
      </c>
      <c r="J102" t="s">
        <v>13077</v>
      </c>
      <c r="K102" t="s">
        <v>9252</v>
      </c>
      <c r="M102" s="248" t="s">
        <v>17060</v>
      </c>
    </row>
    <row r="103" spans="1:15" x14ac:dyDescent="0.25">
      <c r="A103" t="s">
        <v>13078</v>
      </c>
      <c r="B103" s="890" t="s">
        <v>13079</v>
      </c>
      <c r="C103" t="s">
        <v>13080</v>
      </c>
      <c r="D103" t="s">
        <v>13081</v>
      </c>
      <c r="E103" t="s">
        <v>13082</v>
      </c>
      <c r="F103" t="s">
        <v>13083</v>
      </c>
      <c r="H103" t="s">
        <v>12882</v>
      </c>
      <c r="I103" s="1" t="s">
        <v>9251</v>
      </c>
      <c r="J103" t="s">
        <v>12883</v>
      </c>
      <c r="K103" t="s">
        <v>9252</v>
      </c>
      <c r="O103" t="s">
        <v>13084</v>
      </c>
    </row>
    <row r="104" spans="1:15" x14ac:dyDescent="0.25">
      <c r="A104" t="s">
        <v>13085</v>
      </c>
      <c r="B104" s="890" t="s">
        <v>13086</v>
      </c>
      <c r="C104" t="s">
        <v>13087</v>
      </c>
      <c r="E104" t="s">
        <v>13088</v>
      </c>
      <c r="F104" t="s">
        <v>13089</v>
      </c>
      <c r="H104" t="s">
        <v>11581</v>
      </c>
      <c r="I104" s="1" t="s">
        <v>9251</v>
      </c>
      <c r="J104" t="s">
        <v>11582</v>
      </c>
      <c r="K104" t="s">
        <v>9252</v>
      </c>
      <c r="M104" s="248" t="s">
        <v>17063</v>
      </c>
    </row>
    <row r="105" spans="1:15" x14ac:dyDescent="0.25">
      <c r="A105" t="s">
        <v>13090</v>
      </c>
      <c r="B105" s="890" t="s">
        <v>13091</v>
      </c>
      <c r="C105" t="s">
        <v>13092</v>
      </c>
      <c r="E105" t="s">
        <v>13093</v>
      </c>
      <c r="F105" t="s">
        <v>13094</v>
      </c>
      <c r="H105" t="s">
        <v>11586</v>
      </c>
      <c r="I105" s="1" t="s">
        <v>9251</v>
      </c>
      <c r="J105" t="s">
        <v>13095</v>
      </c>
      <c r="K105" t="s">
        <v>9252</v>
      </c>
      <c r="L105" t="s">
        <v>12919</v>
      </c>
    </row>
    <row r="106" spans="1:15" x14ac:dyDescent="0.25">
      <c r="A106" t="s">
        <v>13096</v>
      </c>
      <c r="B106" s="890" t="s">
        <v>13097</v>
      </c>
      <c r="C106" t="s">
        <v>13098</v>
      </c>
      <c r="F106" t="s">
        <v>13099</v>
      </c>
      <c r="H106" t="s">
        <v>12470</v>
      </c>
      <c r="I106" s="1" t="s">
        <v>9251</v>
      </c>
      <c r="J106" t="s">
        <v>13100</v>
      </c>
      <c r="K106" t="s">
        <v>9252</v>
      </c>
    </row>
    <row r="107" spans="1:15" x14ac:dyDescent="0.25">
      <c r="A107" t="s">
        <v>13101</v>
      </c>
      <c r="B107" s="890" t="s">
        <v>13102</v>
      </c>
      <c r="C107" t="s">
        <v>13103</v>
      </c>
      <c r="E107" t="s">
        <v>13104</v>
      </c>
      <c r="F107" t="s">
        <v>13105</v>
      </c>
      <c r="H107" t="s">
        <v>13106</v>
      </c>
      <c r="I107" s="1" t="s">
        <v>9251</v>
      </c>
      <c r="J107" t="s">
        <v>13107</v>
      </c>
      <c r="K107" t="s">
        <v>9252</v>
      </c>
      <c r="M107" s="248" t="s">
        <v>17062</v>
      </c>
      <c r="O107" t="s">
        <v>13108</v>
      </c>
    </row>
    <row r="108" spans="1:15" x14ac:dyDescent="0.25">
      <c r="A108" t="s">
        <v>13109</v>
      </c>
      <c r="B108" s="890" t="s">
        <v>13110</v>
      </c>
    </row>
    <row r="109" spans="1:15" x14ac:dyDescent="0.25">
      <c r="A109" t="s">
        <v>13111</v>
      </c>
      <c r="B109" s="890" t="s">
        <v>13112</v>
      </c>
      <c r="C109" t="s">
        <v>13113</v>
      </c>
      <c r="E109" t="s">
        <v>13114</v>
      </c>
      <c r="F109" t="s">
        <v>13115</v>
      </c>
      <c r="H109" t="s">
        <v>11586</v>
      </c>
      <c r="I109" s="1" t="s">
        <v>9251</v>
      </c>
      <c r="J109" t="s">
        <v>13116</v>
      </c>
      <c r="K109" t="s">
        <v>9252</v>
      </c>
      <c r="M109" s="248" t="s">
        <v>17064</v>
      </c>
      <c r="N109" t="s">
        <v>13117</v>
      </c>
    </row>
    <row r="110" spans="1:15" x14ac:dyDescent="0.25">
      <c r="A110" t="s">
        <v>13118</v>
      </c>
      <c r="B110" s="890" t="s">
        <v>13119</v>
      </c>
      <c r="C110" t="s">
        <v>13120</v>
      </c>
      <c r="D110" t="s">
        <v>13121</v>
      </c>
      <c r="E110" t="s">
        <v>13122</v>
      </c>
      <c r="F110" t="s">
        <v>13123</v>
      </c>
      <c r="H110" t="s">
        <v>12524</v>
      </c>
      <c r="I110" s="1" t="s">
        <v>9251</v>
      </c>
      <c r="J110" t="s">
        <v>13124</v>
      </c>
      <c r="K110" t="s">
        <v>9252</v>
      </c>
      <c r="M110" s="248" t="s">
        <v>17067</v>
      </c>
    </row>
    <row r="111" spans="1:15" x14ac:dyDescent="0.25">
      <c r="A111" t="s">
        <v>13125</v>
      </c>
      <c r="B111" s="890" t="s">
        <v>13126</v>
      </c>
      <c r="C111" t="s">
        <v>13127</v>
      </c>
      <c r="D111" t="s">
        <v>12474</v>
      </c>
      <c r="E111" t="s">
        <v>13128</v>
      </c>
      <c r="F111" t="s">
        <v>13129</v>
      </c>
      <c r="G111" t="s">
        <v>13130</v>
      </c>
      <c r="H111" t="s">
        <v>11257</v>
      </c>
      <c r="I111" s="1" t="s">
        <v>9251</v>
      </c>
      <c r="J111" t="s">
        <v>13131</v>
      </c>
      <c r="K111" t="s">
        <v>9252</v>
      </c>
    </row>
    <row r="112" spans="1:15" x14ac:dyDescent="0.25">
      <c r="A112" t="s">
        <v>13132</v>
      </c>
      <c r="B112" s="890" t="s">
        <v>13133</v>
      </c>
      <c r="C112" t="s">
        <v>13134</v>
      </c>
      <c r="E112" t="s">
        <v>13135</v>
      </c>
      <c r="F112" t="s">
        <v>13136</v>
      </c>
      <c r="H112" t="s">
        <v>12516</v>
      </c>
      <c r="I112" s="1" t="s">
        <v>9251</v>
      </c>
      <c r="J112" t="s">
        <v>12750</v>
      </c>
      <c r="K112" t="s">
        <v>9252</v>
      </c>
    </row>
    <row r="113" spans="1:14" x14ac:dyDescent="0.25">
      <c r="A113" t="s">
        <v>13137</v>
      </c>
      <c r="B113" s="890" t="s">
        <v>13138</v>
      </c>
      <c r="C113" t="s">
        <v>13139</v>
      </c>
      <c r="E113" t="s">
        <v>13140</v>
      </c>
      <c r="F113" t="s">
        <v>13141</v>
      </c>
      <c r="H113" t="s">
        <v>11586</v>
      </c>
      <c r="I113" s="1" t="s">
        <v>9251</v>
      </c>
      <c r="J113" t="s">
        <v>13142</v>
      </c>
      <c r="K113" t="s">
        <v>9252</v>
      </c>
    </row>
    <row r="114" spans="1:14" x14ac:dyDescent="0.25">
      <c r="A114" t="s">
        <v>13143</v>
      </c>
      <c r="B114" s="890" t="s">
        <v>13144</v>
      </c>
      <c r="C114" t="s">
        <v>13145</v>
      </c>
      <c r="E114" t="s">
        <v>13146</v>
      </c>
      <c r="F114" t="s">
        <v>13147</v>
      </c>
      <c r="H114" t="s">
        <v>13148</v>
      </c>
      <c r="I114" s="1" t="s">
        <v>9251</v>
      </c>
      <c r="J114" t="s">
        <v>13149</v>
      </c>
      <c r="K114" t="s">
        <v>9252</v>
      </c>
      <c r="N114" t="s">
        <v>13150</v>
      </c>
    </row>
    <row r="115" spans="1:14" x14ac:dyDescent="0.25">
      <c r="A115" t="s">
        <v>11591</v>
      </c>
      <c r="B115" s="890" t="s">
        <v>11679</v>
      </c>
    </row>
    <row r="116" spans="1:14" x14ac:dyDescent="0.25">
      <c r="A116" t="s">
        <v>13151</v>
      </c>
      <c r="B116" s="890" t="s">
        <v>13152</v>
      </c>
    </row>
    <row r="117" spans="1:14" x14ac:dyDescent="0.25">
      <c r="A117" t="s">
        <v>13153</v>
      </c>
      <c r="B117" s="890" t="s">
        <v>13154</v>
      </c>
    </row>
    <row r="118" spans="1:14" x14ac:dyDescent="0.25">
      <c r="A118" t="s">
        <v>13155</v>
      </c>
      <c r="B118" s="890" t="s">
        <v>11680</v>
      </c>
      <c r="C118" t="s">
        <v>13156</v>
      </c>
      <c r="D118" t="s">
        <v>12474</v>
      </c>
      <c r="E118" t="s">
        <v>13157</v>
      </c>
      <c r="F118" t="s">
        <v>13158</v>
      </c>
      <c r="H118" t="s">
        <v>13159</v>
      </c>
      <c r="I118" s="1" t="s">
        <v>9251</v>
      </c>
      <c r="J118" t="s">
        <v>13160</v>
      </c>
      <c r="K118" t="s">
        <v>9252</v>
      </c>
      <c r="M118" s="248" t="s">
        <v>17062</v>
      </c>
      <c r="N118" t="s">
        <v>13161</v>
      </c>
    </row>
    <row r="119" spans="1:14" x14ac:dyDescent="0.25">
      <c r="A119" t="s">
        <v>13162</v>
      </c>
      <c r="B119" s="890" t="s">
        <v>13163</v>
      </c>
    </row>
    <row r="120" spans="1:14" x14ac:dyDescent="0.25">
      <c r="A120" t="s">
        <v>13164</v>
      </c>
      <c r="B120" s="890" t="s">
        <v>13165</v>
      </c>
    </row>
    <row r="121" spans="1:14" x14ac:dyDescent="0.25">
      <c r="A121" t="s">
        <v>13166</v>
      </c>
      <c r="B121" s="890" t="s">
        <v>13167</v>
      </c>
    </row>
    <row r="122" spans="1:14" x14ac:dyDescent="0.25">
      <c r="A122" t="s">
        <v>13168</v>
      </c>
      <c r="B122" s="890" t="s">
        <v>13169</v>
      </c>
    </row>
    <row r="123" spans="1:14" x14ac:dyDescent="0.25">
      <c r="A123" t="s">
        <v>13170</v>
      </c>
      <c r="B123" s="890" t="s">
        <v>13171</v>
      </c>
    </row>
    <row r="124" spans="1:14" x14ac:dyDescent="0.25">
      <c r="A124" t="s">
        <v>13172</v>
      </c>
      <c r="B124" s="890" t="s">
        <v>13173</v>
      </c>
    </row>
    <row r="125" spans="1:14" x14ac:dyDescent="0.25">
      <c r="A125" t="s">
        <v>13174</v>
      </c>
      <c r="B125" s="890" t="s">
        <v>13175</v>
      </c>
    </row>
    <row r="126" spans="1:14" x14ac:dyDescent="0.25">
      <c r="A126" t="s">
        <v>13176</v>
      </c>
      <c r="B126" s="890" t="s">
        <v>13177</v>
      </c>
    </row>
    <row r="127" spans="1:14" x14ac:dyDescent="0.25">
      <c r="A127" t="s">
        <v>13178</v>
      </c>
      <c r="B127" s="890" t="s">
        <v>13179</v>
      </c>
    </row>
    <row r="128" spans="1:14" x14ac:dyDescent="0.25">
      <c r="A128" t="s">
        <v>11592</v>
      </c>
      <c r="B128" s="890" t="s">
        <v>11681</v>
      </c>
    </row>
    <row r="129" spans="1:15" x14ac:dyDescent="0.25">
      <c r="A129" t="s">
        <v>13180</v>
      </c>
      <c r="B129" s="890" t="s">
        <v>13181</v>
      </c>
      <c r="C129" t="s">
        <v>13182</v>
      </c>
      <c r="F129" t="s">
        <v>13183</v>
      </c>
      <c r="H129" t="s">
        <v>13184</v>
      </c>
      <c r="I129" s="1" t="s">
        <v>9251</v>
      </c>
      <c r="J129" t="s">
        <v>13185</v>
      </c>
      <c r="K129" t="s">
        <v>9252</v>
      </c>
    </row>
    <row r="130" spans="1:15" x14ac:dyDescent="0.25">
      <c r="A130" t="s">
        <v>13186</v>
      </c>
      <c r="B130" s="890" t="s">
        <v>13187</v>
      </c>
      <c r="C130" t="s">
        <v>13188</v>
      </c>
      <c r="E130" t="s">
        <v>13189</v>
      </c>
      <c r="F130" t="s">
        <v>13190</v>
      </c>
      <c r="G130" t="s">
        <v>13191</v>
      </c>
      <c r="H130" t="s">
        <v>11588</v>
      </c>
      <c r="I130" s="1" t="s">
        <v>9251</v>
      </c>
      <c r="J130" t="s">
        <v>13192</v>
      </c>
      <c r="K130" t="s">
        <v>9252</v>
      </c>
      <c r="M130" s="248" t="s">
        <v>17071</v>
      </c>
      <c r="N130" t="s">
        <v>13193</v>
      </c>
      <c r="O130" t="s">
        <v>12465</v>
      </c>
    </row>
    <row r="131" spans="1:15" x14ac:dyDescent="0.25">
      <c r="A131" t="s">
        <v>13194</v>
      </c>
      <c r="B131" s="890" t="s">
        <v>13195</v>
      </c>
      <c r="C131" t="s">
        <v>13196</v>
      </c>
      <c r="D131" t="s">
        <v>12474</v>
      </c>
      <c r="E131" t="s">
        <v>13197</v>
      </c>
      <c r="F131" t="s">
        <v>13198</v>
      </c>
      <c r="H131" t="s">
        <v>11587</v>
      </c>
      <c r="I131" s="1" t="s">
        <v>9251</v>
      </c>
      <c r="J131" t="s">
        <v>13199</v>
      </c>
      <c r="K131" t="s">
        <v>9252</v>
      </c>
      <c r="L131" t="s">
        <v>12566</v>
      </c>
      <c r="N131" t="s">
        <v>12566</v>
      </c>
      <c r="O131" t="s">
        <v>13040</v>
      </c>
    </row>
    <row r="132" spans="1:15" x14ac:dyDescent="0.25">
      <c r="A132" t="s">
        <v>13200</v>
      </c>
      <c r="B132" s="890" t="s">
        <v>13201</v>
      </c>
      <c r="C132" t="s">
        <v>13202</v>
      </c>
      <c r="E132" t="s">
        <v>13203</v>
      </c>
      <c r="F132" t="s">
        <v>13204</v>
      </c>
      <c r="H132" t="s">
        <v>12524</v>
      </c>
      <c r="I132" s="1" t="s">
        <v>9251</v>
      </c>
      <c r="J132" t="s">
        <v>13000</v>
      </c>
      <c r="K132" t="s">
        <v>9252</v>
      </c>
      <c r="M132" s="248" t="s">
        <v>17062</v>
      </c>
      <c r="N132" t="s">
        <v>13205</v>
      </c>
      <c r="O132" t="s">
        <v>13206</v>
      </c>
    </row>
    <row r="133" spans="1:15" x14ac:dyDescent="0.25">
      <c r="A133" t="s">
        <v>13207</v>
      </c>
      <c r="B133" s="890" t="s">
        <v>13208</v>
      </c>
      <c r="C133" t="s">
        <v>13209</v>
      </c>
      <c r="F133" t="s">
        <v>13210</v>
      </c>
      <c r="H133" t="s">
        <v>11257</v>
      </c>
      <c r="I133" s="1" t="s">
        <v>9251</v>
      </c>
      <c r="J133" t="s">
        <v>11590</v>
      </c>
      <c r="K133" t="s">
        <v>9252</v>
      </c>
      <c r="L133" t="s">
        <v>13211</v>
      </c>
      <c r="M133" s="248" t="s">
        <v>17062</v>
      </c>
      <c r="N133" t="s">
        <v>13212</v>
      </c>
      <c r="O133" t="s">
        <v>12465</v>
      </c>
    </row>
    <row r="134" spans="1:15" x14ac:dyDescent="0.25">
      <c r="A134" t="s">
        <v>13213</v>
      </c>
      <c r="B134" s="890" t="s">
        <v>13214</v>
      </c>
      <c r="C134" t="s">
        <v>13215</v>
      </c>
      <c r="E134" t="s">
        <v>13216</v>
      </c>
      <c r="F134" t="s">
        <v>13217</v>
      </c>
      <c r="G134" t="s">
        <v>13218</v>
      </c>
      <c r="H134" t="s">
        <v>11257</v>
      </c>
      <c r="I134" s="1" t="s">
        <v>9251</v>
      </c>
      <c r="J134" t="s">
        <v>13219</v>
      </c>
      <c r="K134" t="s">
        <v>9252</v>
      </c>
      <c r="M134" s="248" t="s">
        <v>17060</v>
      </c>
      <c r="N134" t="s">
        <v>12471</v>
      </c>
    </row>
    <row r="135" spans="1:15" x14ac:dyDescent="0.25">
      <c r="A135" t="s">
        <v>13220</v>
      </c>
      <c r="B135" s="890" t="s">
        <v>13221</v>
      </c>
      <c r="C135" t="s">
        <v>13215</v>
      </c>
      <c r="D135" t="s">
        <v>12474</v>
      </c>
      <c r="E135" t="s">
        <v>13216</v>
      </c>
      <c r="F135" t="s">
        <v>13217</v>
      </c>
      <c r="G135" t="s">
        <v>13218</v>
      </c>
      <c r="H135" t="s">
        <v>11257</v>
      </c>
      <c r="I135" s="1" t="s">
        <v>9251</v>
      </c>
      <c r="J135" t="s">
        <v>13219</v>
      </c>
      <c r="K135" t="s">
        <v>9252</v>
      </c>
      <c r="L135" t="s">
        <v>13222</v>
      </c>
      <c r="M135" s="248" t="s">
        <v>17062</v>
      </c>
      <c r="N135" t="s">
        <v>13223</v>
      </c>
    </row>
    <row r="136" spans="1:15" x14ac:dyDescent="0.25">
      <c r="A136" t="s">
        <v>13224</v>
      </c>
      <c r="B136" s="890" t="s">
        <v>13225</v>
      </c>
      <c r="C136" t="s">
        <v>13226</v>
      </c>
      <c r="E136" t="s">
        <v>13227</v>
      </c>
      <c r="F136" t="s">
        <v>13228</v>
      </c>
      <c r="H136" t="s">
        <v>13229</v>
      </c>
      <c r="I136" s="1" t="s">
        <v>9251</v>
      </c>
      <c r="J136" t="s">
        <v>13230</v>
      </c>
      <c r="K136" t="s">
        <v>9252</v>
      </c>
    </row>
    <row r="137" spans="1:15" x14ac:dyDescent="0.25">
      <c r="A137" t="s">
        <v>13231</v>
      </c>
      <c r="B137" s="890" t="s">
        <v>13232</v>
      </c>
      <c r="C137" t="s">
        <v>13233</v>
      </c>
      <c r="F137" t="s">
        <v>13234</v>
      </c>
      <c r="H137" t="s">
        <v>12524</v>
      </c>
      <c r="I137" s="1" t="s">
        <v>9251</v>
      </c>
      <c r="J137" t="s">
        <v>13235</v>
      </c>
      <c r="K137" t="s">
        <v>9252</v>
      </c>
    </row>
    <row r="138" spans="1:15" x14ac:dyDescent="0.25">
      <c r="A138" t="s">
        <v>13236</v>
      </c>
      <c r="B138" s="890" t="s">
        <v>13237</v>
      </c>
      <c r="C138" t="s">
        <v>13238</v>
      </c>
      <c r="E138" t="s">
        <v>13239</v>
      </c>
      <c r="F138" t="s">
        <v>13240</v>
      </c>
      <c r="H138" t="s">
        <v>11586</v>
      </c>
      <c r="I138" s="1" t="s">
        <v>9251</v>
      </c>
      <c r="J138" t="s">
        <v>13241</v>
      </c>
      <c r="K138" t="s">
        <v>9252</v>
      </c>
      <c r="M138" s="248" t="s">
        <v>17063</v>
      </c>
    </row>
    <row r="139" spans="1:15" x14ac:dyDescent="0.25">
      <c r="A139" t="s">
        <v>13242</v>
      </c>
      <c r="B139" s="890" t="s">
        <v>13243</v>
      </c>
      <c r="C139" t="s">
        <v>13244</v>
      </c>
      <c r="E139" t="s">
        <v>13245</v>
      </c>
      <c r="F139" t="s">
        <v>13246</v>
      </c>
      <c r="H139" t="s">
        <v>12683</v>
      </c>
      <c r="I139" s="1" t="s">
        <v>9251</v>
      </c>
      <c r="J139" t="s">
        <v>13247</v>
      </c>
      <c r="K139" t="s">
        <v>9252</v>
      </c>
      <c r="M139" s="248" t="s">
        <v>17062</v>
      </c>
    </row>
    <row r="140" spans="1:15" x14ac:dyDescent="0.25">
      <c r="A140" t="s">
        <v>13248</v>
      </c>
      <c r="B140" s="890" t="s">
        <v>13249</v>
      </c>
      <c r="C140" t="s">
        <v>13250</v>
      </c>
      <c r="E140" t="s">
        <v>13251</v>
      </c>
      <c r="F140" t="s">
        <v>13252</v>
      </c>
      <c r="H140" t="s">
        <v>12524</v>
      </c>
      <c r="I140" s="1" t="s">
        <v>9251</v>
      </c>
      <c r="J140" t="s">
        <v>13253</v>
      </c>
      <c r="K140" t="s">
        <v>9252</v>
      </c>
      <c r="L140" t="s">
        <v>13254</v>
      </c>
      <c r="O140" t="s">
        <v>13255</v>
      </c>
    </row>
    <row r="141" spans="1:15" x14ac:dyDescent="0.25">
      <c r="A141" t="s">
        <v>13256</v>
      </c>
      <c r="B141" s="890" t="s">
        <v>13257</v>
      </c>
      <c r="C141" t="s">
        <v>13258</v>
      </c>
      <c r="E141" t="s">
        <v>13259</v>
      </c>
      <c r="F141" t="s">
        <v>13260</v>
      </c>
      <c r="H141" t="s">
        <v>13261</v>
      </c>
      <c r="I141" s="1" t="s">
        <v>9251</v>
      </c>
      <c r="J141" t="s">
        <v>13262</v>
      </c>
      <c r="K141" t="s">
        <v>9252</v>
      </c>
      <c r="O141" t="s">
        <v>13263</v>
      </c>
    </row>
    <row r="142" spans="1:15" x14ac:dyDescent="0.25">
      <c r="A142" t="s">
        <v>13264</v>
      </c>
      <c r="B142" s="890" t="s">
        <v>13265</v>
      </c>
      <c r="C142" t="s">
        <v>13266</v>
      </c>
      <c r="E142" t="s">
        <v>13267</v>
      </c>
      <c r="F142" t="s">
        <v>13268</v>
      </c>
      <c r="H142" t="s">
        <v>13269</v>
      </c>
      <c r="I142" s="1" t="s">
        <v>9251</v>
      </c>
      <c r="J142" t="s">
        <v>13270</v>
      </c>
      <c r="K142" t="s">
        <v>9252</v>
      </c>
    </row>
    <row r="143" spans="1:15" x14ac:dyDescent="0.25">
      <c r="A143" t="s">
        <v>13271</v>
      </c>
      <c r="B143" s="890" t="s">
        <v>13272</v>
      </c>
      <c r="C143" t="s">
        <v>13273</v>
      </c>
      <c r="E143" t="s">
        <v>13274</v>
      </c>
      <c r="F143" t="s">
        <v>12571</v>
      </c>
      <c r="G143" t="s">
        <v>12572</v>
      </c>
      <c r="H143" t="s">
        <v>11257</v>
      </c>
      <c r="I143" s="1" t="s">
        <v>9251</v>
      </c>
      <c r="J143" t="s">
        <v>12702</v>
      </c>
      <c r="K143" t="s">
        <v>9252</v>
      </c>
      <c r="M143" s="248" t="s">
        <v>17072</v>
      </c>
      <c r="N143" t="s">
        <v>13275</v>
      </c>
    </row>
    <row r="144" spans="1:15" x14ac:dyDescent="0.25">
      <c r="A144" t="s">
        <v>13276</v>
      </c>
      <c r="B144" s="890" t="s">
        <v>13277</v>
      </c>
      <c r="C144" t="s">
        <v>13278</v>
      </c>
      <c r="E144" t="s">
        <v>13279</v>
      </c>
      <c r="F144" t="s">
        <v>13280</v>
      </c>
      <c r="H144" t="s">
        <v>12516</v>
      </c>
      <c r="I144" s="1" t="s">
        <v>9251</v>
      </c>
      <c r="J144" t="s">
        <v>13281</v>
      </c>
      <c r="K144" t="s">
        <v>9252</v>
      </c>
      <c r="M144" s="248" t="s">
        <v>17062</v>
      </c>
    </row>
    <row r="145" spans="1:15" x14ac:dyDescent="0.25">
      <c r="A145" t="s">
        <v>13282</v>
      </c>
      <c r="B145" s="890" t="s">
        <v>13283</v>
      </c>
      <c r="C145" t="s">
        <v>13284</v>
      </c>
      <c r="D145" t="s">
        <v>12474</v>
      </c>
      <c r="E145" t="s">
        <v>13285</v>
      </c>
      <c r="F145" t="s">
        <v>13286</v>
      </c>
      <c r="H145" t="s">
        <v>11257</v>
      </c>
      <c r="I145" s="1" t="s">
        <v>9251</v>
      </c>
      <c r="J145" t="s">
        <v>13287</v>
      </c>
      <c r="K145" t="s">
        <v>9252</v>
      </c>
      <c r="M145" s="248" t="s">
        <v>17072</v>
      </c>
    </row>
    <row r="146" spans="1:15" x14ac:dyDescent="0.25">
      <c r="A146" t="s">
        <v>13288</v>
      </c>
      <c r="B146" s="890" t="s">
        <v>13289</v>
      </c>
      <c r="C146" t="s">
        <v>13290</v>
      </c>
      <c r="E146" t="s">
        <v>13291</v>
      </c>
      <c r="F146" t="s">
        <v>13292</v>
      </c>
      <c r="H146" t="s">
        <v>13293</v>
      </c>
      <c r="I146" s="1" t="s">
        <v>9251</v>
      </c>
      <c r="J146" t="s">
        <v>13294</v>
      </c>
      <c r="K146" t="s">
        <v>9252</v>
      </c>
      <c r="L146" t="s">
        <v>13295</v>
      </c>
    </row>
    <row r="147" spans="1:15" x14ac:dyDescent="0.25">
      <c r="A147" t="s">
        <v>13296</v>
      </c>
      <c r="B147" s="890" t="s">
        <v>13297</v>
      </c>
      <c r="C147" t="s">
        <v>13298</v>
      </c>
      <c r="F147" t="s">
        <v>13299</v>
      </c>
      <c r="H147" t="s">
        <v>13229</v>
      </c>
      <c r="I147" s="1" t="s">
        <v>9251</v>
      </c>
      <c r="J147" t="s">
        <v>13300</v>
      </c>
      <c r="K147" t="s">
        <v>9252</v>
      </c>
    </row>
    <row r="148" spans="1:15" x14ac:dyDescent="0.25">
      <c r="A148" t="s">
        <v>13301</v>
      </c>
      <c r="B148" s="890" t="s">
        <v>13302</v>
      </c>
      <c r="C148" t="s">
        <v>13303</v>
      </c>
      <c r="D148" t="s">
        <v>13304</v>
      </c>
      <c r="E148" t="s">
        <v>13305</v>
      </c>
      <c r="F148" t="s">
        <v>13306</v>
      </c>
      <c r="H148" t="s">
        <v>13229</v>
      </c>
      <c r="I148" s="1" t="s">
        <v>9251</v>
      </c>
      <c r="J148" t="s">
        <v>13307</v>
      </c>
      <c r="K148" t="s">
        <v>9252</v>
      </c>
      <c r="M148" s="248" t="s">
        <v>17060</v>
      </c>
      <c r="N148" t="s">
        <v>13308</v>
      </c>
    </row>
    <row r="149" spans="1:15" x14ac:dyDescent="0.25">
      <c r="A149" t="s">
        <v>13309</v>
      </c>
      <c r="B149" s="890" t="s">
        <v>13310</v>
      </c>
      <c r="C149" t="s">
        <v>13311</v>
      </c>
      <c r="D149" t="s">
        <v>12474</v>
      </c>
      <c r="E149" t="s">
        <v>13312</v>
      </c>
      <c r="F149" t="s">
        <v>13313</v>
      </c>
      <c r="H149" t="s">
        <v>12683</v>
      </c>
      <c r="I149" s="1" t="s">
        <v>9251</v>
      </c>
      <c r="J149" t="s">
        <v>13314</v>
      </c>
      <c r="K149" t="s">
        <v>9252</v>
      </c>
      <c r="M149" s="248" t="s">
        <v>17067</v>
      </c>
      <c r="N149" t="s">
        <v>13315</v>
      </c>
    </row>
    <row r="150" spans="1:15" x14ac:dyDescent="0.25">
      <c r="A150" t="s">
        <v>13316</v>
      </c>
      <c r="B150" s="890" t="s">
        <v>13317</v>
      </c>
      <c r="C150" t="s">
        <v>13318</v>
      </c>
      <c r="E150" t="s">
        <v>13319</v>
      </c>
      <c r="F150" t="s">
        <v>13320</v>
      </c>
      <c r="G150" t="s">
        <v>13321</v>
      </c>
      <c r="H150" t="s">
        <v>13322</v>
      </c>
      <c r="I150" s="1" t="s">
        <v>9251</v>
      </c>
      <c r="J150" t="s">
        <v>13323</v>
      </c>
      <c r="K150" t="s">
        <v>9252</v>
      </c>
    </row>
    <row r="151" spans="1:15" x14ac:dyDescent="0.25">
      <c r="A151" t="s">
        <v>13324</v>
      </c>
      <c r="B151" s="890" t="s">
        <v>13325</v>
      </c>
      <c r="C151" t="s">
        <v>13326</v>
      </c>
      <c r="D151" t="s">
        <v>13327</v>
      </c>
      <c r="E151" t="s">
        <v>13328</v>
      </c>
      <c r="M151" s="248" t="s">
        <v>17062</v>
      </c>
    </row>
    <row r="152" spans="1:15" x14ac:dyDescent="0.25">
      <c r="A152" t="s">
        <v>13329</v>
      </c>
      <c r="B152" s="890" t="s">
        <v>13330</v>
      </c>
      <c r="C152" t="s">
        <v>13329</v>
      </c>
      <c r="D152" t="s">
        <v>13331</v>
      </c>
      <c r="E152" t="s">
        <v>13332</v>
      </c>
      <c r="F152" t="s">
        <v>13333</v>
      </c>
      <c r="H152" t="s">
        <v>12775</v>
      </c>
      <c r="I152" s="1" t="s">
        <v>9251</v>
      </c>
      <c r="J152" t="s">
        <v>13334</v>
      </c>
      <c r="K152" t="s">
        <v>9252</v>
      </c>
      <c r="O152" t="s">
        <v>12465</v>
      </c>
    </row>
    <row r="153" spans="1:15" x14ac:dyDescent="0.25">
      <c r="A153" t="s">
        <v>13335</v>
      </c>
      <c r="B153" s="890" t="s">
        <v>13336</v>
      </c>
      <c r="C153" t="s">
        <v>13337</v>
      </c>
      <c r="D153" t="s">
        <v>12474</v>
      </c>
      <c r="E153" t="s">
        <v>13338</v>
      </c>
      <c r="F153" t="s">
        <v>13339</v>
      </c>
      <c r="H153" t="s">
        <v>11579</v>
      </c>
      <c r="I153" s="1" t="s">
        <v>9251</v>
      </c>
      <c r="J153" t="s">
        <v>13340</v>
      </c>
      <c r="K153" t="s">
        <v>9252</v>
      </c>
    </row>
    <row r="154" spans="1:15" x14ac:dyDescent="0.25">
      <c r="A154" t="s">
        <v>13341</v>
      </c>
      <c r="B154" s="890" t="s">
        <v>13342</v>
      </c>
      <c r="C154" t="s">
        <v>13343</v>
      </c>
      <c r="D154" t="s">
        <v>13304</v>
      </c>
      <c r="E154" t="s">
        <v>13344</v>
      </c>
      <c r="F154" t="s">
        <v>13345</v>
      </c>
      <c r="G154" t="s">
        <v>13346</v>
      </c>
      <c r="H154" t="s">
        <v>12524</v>
      </c>
      <c r="I154" s="1" t="s">
        <v>9251</v>
      </c>
      <c r="J154" t="s">
        <v>13347</v>
      </c>
      <c r="K154" t="s">
        <v>9252</v>
      </c>
      <c r="L154" t="s">
        <v>12465</v>
      </c>
      <c r="O154" t="s">
        <v>12465</v>
      </c>
    </row>
    <row r="155" spans="1:15" x14ac:dyDescent="0.25">
      <c r="A155" t="s">
        <v>13348</v>
      </c>
      <c r="B155" s="890" t="s">
        <v>13349</v>
      </c>
      <c r="C155" t="s">
        <v>13350</v>
      </c>
      <c r="E155" t="s">
        <v>13351</v>
      </c>
      <c r="F155" t="s">
        <v>13352</v>
      </c>
      <c r="H155" t="s">
        <v>11587</v>
      </c>
      <c r="I155" s="1" t="s">
        <v>9251</v>
      </c>
      <c r="J155" t="s">
        <v>13353</v>
      </c>
      <c r="K155" t="s">
        <v>9252</v>
      </c>
      <c r="M155" s="248" t="s">
        <v>17065</v>
      </c>
      <c r="N155" t="s">
        <v>12566</v>
      </c>
    </row>
    <row r="156" spans="1:15" x14ac:dyDescent="0.25">
      <c r="A156" t="s">
        <v>13354</v>
      </c>
      <c r="B156" s="890" t="s">
        <v>13355</v>
      </c>
      <c r="C156" t="s">
        <v>13356</v>
      </c>
      <c r="D156" t="s">
        <v>12474</v>
      </c>
      <c r="E156" t="s">
        <v>13357</v>
      </c>
      <c r="F156" t="s">
        <v>13358</v>
      </c>
      <c r="H156" t="s">
        <v>11257</v>
      </c>
      <c r="I156" s="1" t="s">
        <v>9251</v>
      </c>
      <c r="J156" t="s">
        <v>13359</v>
      </c>
      <c r="K156" t="s">
        <v>9252</v>
      </c>
      <c r="L156" t="s">
        <v>13360</v>
      </c>
    </row>
    <row r="157" spans="1:15" x14ac:dyDescent="0.25">
      <c r="A157" t="s">
        <v>13361</v>
      </c>
      <c r="B157" s="890" t="s">
        <v>13362</v>
      </c>
      <c r="C157" t="s">
        <v>13363</v>
      </c>
      <c r="E157" t="s">
        <v>13364</v>
      </c>
      <c r="F157" t="s">
        <v>13365</v>
      </c>
      <c r="H157" t="s">
        <v>13366</v>
      </c>
      <c r="I157" s="1" t="s">
        <v>9251</v>
      </c>
      <c r="J157" t="s">
        <v>13367</v>
      </c>
      <c r="K157" t="s">
        <v>9252</v>
      </c>
      <c r="O157" t="s">
        <v>12465</v>
      </c>
    </row>
    <row r="158" spans="1:15" x14ac:dyDescent="0.25">
      <c r="A158" t="s">
        <v>13368</v>
      </c>
      <c r="B158" s="890" t="s">
        <v>13369</v>
      </c>
      <c r="E158" t="s">
        <v>13370</v>
      </c>
      <c r="F158" t="s">
        <v>13371</v>
      </c>
      <c r="H158" t="s">
        <v>12683</v>
      </c>
      <c r="I158" s="1" t="s">
        <v>9251</v>
      </c>
      <c r="J158" t="s">
        <v>13372</v>
      </c>
      <c r="K158" t="s">
        <v>9252</v>
      </c>
    </row>
    <row r="159" spans="1:15" x14ac:dyDescent="0.25">
      <c r="A159" t="s">
        <v>13373</v>
      </c>
      <c r="B159" s="890" t="s">
        <v>13374</v>
      </c>
      <c r="C159" t="s">
        <v>13375</v>
      </c>
      <c r="D159" t="s">
        <v>12474</v>
      </c>
      <c r="E159" t="s">
        <v>13376</v>
      </c>
      <c r="F159" t="s">
        <v>13377</v>
      </c>
      <c r="H159" t="s">
        <v>12470</v>
      </c>
      <c r="I159" s="1" t="s">
        <v>9251</v>
      </c>
      <c r="J159" t="s">
        <v>13378</v>
      </c>
      <c r="K159" t="s">
        <v>9252</v>
      </c>
      <c r="L159" t="s">
        <v>12988</v>
      </c>
      <c r="M159" s="248" t="s">
        <v>17061</v>
      </c>
      <c r="N159" t="s">
        <v>13379</v>
      </c>
    </row>
    <row r="160" spans="1:15" x14ac:dyDescent="0.25">
      <c r="A160" t="s">
        <v>13380</v>
      </c>
      <c r="B160" s="890" t="s">
        <v>13381</v>
      </c>
      <c r="C160" t="s">
        <v>13382</v>
      </c>
      <c r="E160" t="s">
        <v>13383</v>
      </c>
      <c r="F160" t="s">
        <v>13384</v>
      </c>
      <c r="H160" t="s">
        <v>13322</v>
      </c>
      <c r="I160" s="1" t="s">
        <v>9251</v>
      </c>
      <c r="J160" t="s">
        <v>13385</v>
      </c>
      <c r="K160" t="s">
        <v>9252</v>
      </c>
      <c r="M160" s="248" t="s">
        <v>17062</v>
      </c>
    </row>
    <row r="161" spans="1:15" x14ac:dyDescent="0.25">
      <c r="A161" t="s">
        <v>13386</v>
      </c>
      <c r="B161" s="890" t="s">
        <v>13387</v>
      </c>
      <c r="C161" t="s">
        <v>12554</v>
      </c>
      <c r="E161" t="s">
        <v>13388</v>
      </c>
      <c r="F161" t="s">
        <v>13389</v>
      </c>
      <c r="G161" t="s">
        <v>13390</v>
      </c>
      <c r="H161" t="s">
        <v>11257</v>
      </c>
      <c r="I161" s="1" t="s">
        <v>9251</v>
      </c>
      <c r="J161" t="s">
        <v>13391</v>
      </c>
      <c r="K161" t="s">
        <v>9252</v>
      </c>
    </row>
    <row r="162" spans="1:15" x14ac:dyDescent="0.25">
      <c r="A162" t="s">
        <v>13392</v>
      </c>
      <c r="B162" s="890" t="s">
        <v>13393</v>
      </c>
      <c r="C162" t="s">
        <v>13394</v>
      </c>
      <c r="D162" t="s">
        <v>13395</v>
      </c>
      <c r="E162" t="s">
        <v>13396</v>
      </c>
      <c r="F162" t="s">
        <v>13397</v>
      </c>
      <c r="H162" t="s">
        <v>11257</v>
      </c>
      <c r="I162" s="1" t="s">
        <v>9251</v>
      </c>
      <c r="J162" t="s">
        <v>13398</v>
      </c>
      <c r="K162" t="s">
        <v>9252</v>
      </c>
      <c r="M162" s="248" t="s">
        <v>17060</v>
      </c>
    </row>
    <row r="163" spans="1:15" x14ac:dyDescent="0.25">
      <c r="A163" t="s">
        <v>13399</v>
      </c>
      <c r="B163" s="890" t="s">
        <v>13400</v>
      </c>
      <c r="C163" t="s">
        <v>13401</v>
      </c>
      <c r="E163" t="s">
        <v>13402</v>
      </c>
      <c r="F163" t="s">
        <v>13403</v>
      </c>
      <c r="H163" t="s">
        <v>12775</v>
      </c>
      <c r="I163" s="1" t="s">
        <v>9251</v>
      </c>
      <c r="J163" t="s">
        <v>13404</v>
      </c>
      <c r="K163" t="s">
        <v>9252</v>
      </c>
      <c r="L163" t="s">
        <v>12919</v>
      </c>
      <c r="M163" s="248" t="s">
        <v>17061</v>
      </c>
      <c r="N163" t="s">
        <v>12919</v>
      </c>
      <c r="O163" t="s">
        <v>13405</v>
      </c>
    </row>
    <row r="164" spans="1:15" x14ac:dyDescent="0.25">
      <c r="A164" t="s">
        <v>13406</v>
      </c>
      <c r="B164" s="890" t="s">
        <v>11682</v>
      </c>
      <c r="C164" t="s">
        <v>13407</v>
      </c>
      <c r="D164" t="s">
        <v>12474</v>
      </c>
      <c r="E164" t="s">
        <v>13408</v>
      </c>
      <c r="F164" t="s">
        <v>13409</v>
      </c>
      <c r="H164" t="s">
        <v>13410</v>
      </c>
      <c r="I164" s="1" t="s">
        <v>9251</v>
      </c>
      <c r="J164" t="s">
        <v>13411</v>
      </c>
      <c r="K164" t="s">
        <v>9252</v>
      </c>
      <c r="L164" t="s">
        <v>12850</v>
      </c>
      <c r="M164" s="248" t="s">
        <v>17062</v>
      </c>
    </row>
    <row r="165" spans="1:15" x14ac:dyDescent="0.25">
      <c r="A165" t="s">
        <v>13412</v>
      </c>
      <c r="B165" s="890" t="s">
        <v>13413</v>
      </c>
    </row>
    <row r="166" spans="1:15" x14ac:dyDescent="0.25">
      <c r="A166" t="s">
        <v>13414</v>
      </c>
      <c r="B166" s="890" t="s">
        <v>13415</v>
      </c>
    </row>
    <row r="167" spans="1:15" x14ac:dyDescent="0.25">
      <c r="A167" t="s">
        <v>13416</v>
      </c>
      <c r="B167" s="890" t="s">
        <v>13417</v>
      </c>
      <c r="C167" t="s">
        <v>13418</v>
      </c>
      <c r="E167" t="s">
        <v>13419</v>
      </c>
      <c r="F167" t="s">
        <v>13420</v>
      </c>
      <c r="H167" t="s">
        <v>11581</v>
      </c>
      <c r="I167" s="1" t="s">
        <v>9251</v>
      </c>
      <c r="J167" t="s">
        <v>13421</v>
      </c>
      <c r="K167" t="s">
        <v>9252</v>
      </c>
      <c r="M167" s="248" t="s">
        <v>17061</v>
      </c>
      <c r="N167" t="s">
        <v>13422</v>
      </c>
    </row>
    <row r="168" spans="1:15" x14ac:dyDescent="0.25">
      <c r="A168" t="s">
        <v>13423</v>
      </c>
      <c r="B168" s="890" t="s">
        <v>13424</v>
      </c>
      <c r="C168" t="s">
        <v>13425</v>
      </c>
      <c r="E168" t="s">
        <v>13426</v>
      </c>
      <c r="F168" t="s">
        <v>13427</v>
      </c>
      <c r="H168" t="s">
        <v>13322</v>
      </c>
      <c r="I168" s="1" t="s">
        <v>9251</v>
      </c>
      <c r="J168" t="s">
        <v>13428</v>
      </c>
      <c r="K168" t="s">
        <v>9252</v>
      </c>
      <c r="M168" s="248" t="s">
        <v>17062</v>
      </c>
      <c r="N168" t="s">
        <v>13429</v>
      </c>
    </row>
    <row r="169" spans="1:15" x14ac:dyDescent="0.25">
      <c r="A169" t="s">
        <v>13430</v>
      </c>
      <c r="B169" s="890" t="s">
        <v>11683</v>
      </c>
      <c r="C169" t="s">
        <v>13431</v>
      </c>
      <c r="E169" t="s">
        <v>13432</v>
      </c>
      <c r="F169" t="s">
        <v>13433</v>
      </c>
      <c r="H169" t="s">
        <v>13434</v>
      </c>
      <c r="I169" s="1" t="s">
        <v>9251</v>
      </c>
      <c r="J169" t="s">
        <v>13435</v>
      </c>
      <c r="K169" t="s">
        <v>9252</v>
      </c>
    </row>
    <row r="170" spans="1:15" x14ac:dyDescent="0.25">
      <c r="A170" t="s">
        <v>13436</v>
      </c>
      <c r="B170" s="890" t="s">
        <v>13437</v>
      </c>
    </row>
    <row r="171" spans="1:15" x14ac:dyDescent="0.25">
      <c r="A171" t="s">
        <v>13438</v>
      </c>
      <c r="B171" s="890" t="s">
        <v>13439</v>
      </c>
      <c r="C171" t="s">
        <v>13438</v>
      </c>
      <c r="E171" t="s">
        <v>13440</v>
      </c>
      <c r="F171" t="s">
        <v>13441</v>
      </c>
      <c r="H171" t="s">
        <v>13322</v>
      </c>
      <c r="I171" s="1" t="s">
        <v>9251</v>
      </c>
      <c r="J171" t="s">
        <v>13428</v>
      </c>
      <c r="K171" t="s">
        <v>9252</v>
      </c>
    </row>
    <row r="172" spans="1:15" x14ac:dyDescent="0.25">
      <c r="A172" t="s">
        <v>13442</v>
      </c>
      <c r="B172" s="890" t="s">
        <v>13443</v>
      </c>
      <c r="C172" t="s">
        <v>13444</v>
      </c>
      <c r="E172" t="s">
        <v>13445</v>
      </c>
      <c r="F172" t="s">
        <v>13446</v>
      </c>
      <c r="G172" t="s">
        <v>13447</v>
      </c>
      <c r="H172" t="s">
        <v>11593</v>
      </c>
      <c r="I172" s="1" t="s">
        <v>9251</v>
      </c>
      <c r="J172" t="s">
        <v>13448</v>
      </c>
      <c r="K172" t="s">
        <v>9252</v>
      </c>
      <c r="M172" s="248" t="s">
        <v>17065</v>
      </c>
      <c r="N172" t="s">
        <v>13449</v>
      </c>
    </row>
    <row r="173" spans="1:15" x14ac:dyDescent="0.25">
      <c r="A173" t="s">
        <v>13450</v>
      </c>
      <c r="B173" s="890" t="s">
        <v>13451</v>
      </c>
      <c r="C173" t="s">
        <v>13452</v>
      </c>
      <c r="E173" t="s">
        <v>13453</v>
      </c>
      <c r="F173" t="s">
        <v>13454</v>
      </c>
      <c r="H173" t="s">
        <v>13455</v>
      </c>
      <c r="I173" s="1" t="s">
        <v>9251</v>
      </c>
      <c r="J173" t="s">
        <v>13456</v>
      </c>
      <c r="K173" t="s">
        <v>9252</v>
      </c>
      <c r="M173" s="248" t="s">
        <v>17062</v>
      </c>
      <c r="N173" t="s">
        <v>13449</v>
      </c>
      <c r="O173" t="s">
        <v>12465</v>
      </c>
    </row>
    <row r="174" spans="1:15" x14ac:dyDescent="0.25">
      <c r="A174" t="s">
        <v>13457</v>
      </c>
      <c r="B174" s="890" t="s">
        <v>13458</v>
      </c>
      <c r="C174" t="s">
        <v>13459</v>
      </c>
      <c r="D174" t="s">
        <v>13460</v>
      </c>
      <c r="E174" t="s">
        <v>13461</v>
      </c>
      <c r="F174" t="s">
        <v>13462</v>
      </c>
      <c r="H174" t="s">
        <v>11581</v>
      </c>
      <c r="I174" s="1" t="s">
        <v>9251</v>
      </c>
      <c r="J174" t="s">
        <v>13463</v>
      </c>
      <c r="K174" t="s">
        <v>9252</v>
      </c>
      <c r="M174" s="248" t="s">
        <v>17060</v>
      </c>
      <c r="N174" t="s">
        <v>12566</v>
      </c>
    </row>
    <row r="175" spans="1:15" x14ac:dyDescent="0.25">
      <c r="A175" t="s">
        <v>13464</v>
      </c>
      <c r="B175" s="890" t="s">
        <v>11684</v>
      </c>
      <c r="C175" t="s">
        <v>13465</v>
      </c>
      <c r="D175" t="s">
        <v>12474</v>
      </c>
      <c r="E175" t="s">
        <v>13466</v>
      </c>
      <c r="F175" t="s">
        <v>13467</v>
      </c>
      <c r="H175" t="s">
        <v>11579</v>
      </c>
      <c r="I175" s="1" t="s">
        <v>9251</v>
      </c>
      <c r="J175" t="s">
        <v>13468</v>
      </c>
      <c r="K175" t="s">
        <v>9252</v>
      </c>
      <c r="M175" s="248" t="s">
        <v>17060</v>
      </c>
      <c r="N175" t="s">
        <v>13469</v>
      </c>
      <c r="O175" t="s">
        <v>13470</v>
      </c>
    </row>
    <row r="176" spans="1:15" x14ac:dyDescent="0.25">
      <c r="A176" t="s">
        <v>13471</v>
      </c>
      <c r="B176" s="890" t="s">
        <v>13472</v>
      </c>
      <c r="C176" t="s">
        <v>13473</v>
      </c>
      <c r="E176" t="s">
        <v>13474</v>
      </c>
      <c r="F176" t="s">
        <v>13475</v>
      </c>
      <c r="H176" t="s">
        <v>11584</v>
      </c>
      <c r="I176" s="1" t="s">
        <v>9251</v>
      </c>
      <c r="J176" t="s">
        <v>13476</v>
      </c>
      <c r="K176" t="s">
        <v>9252</v>
      </c>
      <c r="L176" t="s">
        <v>12919</v>
      </c>
      <c r="M176" s="248" t="s">
        <v>17067</v>
      </c>
      <c r="N176" t="s">
        <v>12919</v>
      </c>
    </row>
    <row r="177" spans="1:15" x14ac:dyDescent="0.25">
      <c r="A177" t="s">
        <v>13477</v>
      </c>
      <c r="B177" s="890" t="s">
        <v>13478</v>
      </c>
      <c r="C177" t="s">
        <v>13479</v>
      </c>
      <c r="E177" t="s">
        <v>13480</v>
      </c>
      <c r="F177" t="s">
        <v>13481</v>
      </c>
      <c r="H177" t="s">
        <v>11586</v>
      </c>
      <c r="I177" s="1" t="s">
        <v>9251</v>
      </c>
      <c r="J177" t="s">
        <v>13482</v>
      </c>
      <c r="K177" t="s">
        <v>9252</v>
      </c>
      <c r="M177" s="248" t="s">
        <v>17067</v>
      </c>
      <c r="N177" t="s">
        <v>13449</v>
      </c>
    </row>
    <row r="178" spans="1:15" x14ac:dyDescent="0.25">
      <c r="A178" t="s">
        <v>13483</v>
      </c>
      <c r="B178" s="890" t="s">
        <v>13484</v>
      </c>
      <c r="C178" t="s">
        <v>12988</v>
      </c>
      <c r="E178" t="s">
        <v>13485</v>
      </c>
      <c r="F178" t="s">
        <v>13486</v>
      </c>
      <c r="H178" t="s">
        <v>12470</v>
      </c>
      <c r="I178" s="1" t="s">
        <v>9251</v>
      </c>
      <c r="J178" t="s">
        <v>13487</v>
      </c>
      <c r="K178" t="s">
        <v>9252</v>
      </c>
      <c r="O178" t="s">
        <v>12465</v>
      </c>
    </row>
    <row r="179" spans="1:15" x14ac:dyDescent="0.25">
      <c r="A179" t="s">
        <v>13488</v>
      </c>
      <c r="B179" s="890" t="s">
        <v>13489</v>
      </c>
      <c r="C179" t="s">
        <v>13488</v>
      </c>
      <c r="E179" t="s">
        <v>13490</v>
      </c>
      <c r="F179" t="s">
        <v>13491</v>
      </c>
      <c r="G179" t="s">
        <v>13492</v>
      </c>
      <c r="H179" t="s">
        <v>13148</v>
      </c>
      <c r="I179" s="1" t="s">
        <v>9251</v>
      </c>
      <c r="J179" t="s">
        <v>13493</v>
      </c>
      <c r="K179" t="s">
        <v>9252</v>
      </c>
      <c r="M179" s="248" t="s">
        <v>17062</v>
      </c>
      <c r="N179" t="s">
        <v>13494</v>
      </c>
    </row>
    <row r="180" spans="1:15" x14ac:dyDescent="0.25">
      <c r="A180" t="s">
        <v>13495</v>
      </c>
      <c r="B180" s="890" t="s">
        <v>13496</v>
      </c>
      <c r="C180" t="s">
        <v>13497</v>
      </c>
      <c r="D180" t="s">
        <v>13498</v>
      </c>
      <c r="E180" t="s">
        <v>13499</v>
      </c>
      <c r="F180" t="s">
        <v>13500</v>
      </c>
      <c r="H180" t="s">
        <v>13501</v>
      </c>
      <c r="I180" s="1" t="s">
        <v>9251</v>
      </c>
      <c r="J180" t="s">
        <v>13502</v>
      </c>
      <c r="K180" t="s">
        <v>9252</v>
      </c>
      <c r="M180" s="248" t="s">
        <v>17062</v>
      </c>
      <c r="N180" t="s">
        <v>13503</v>
      </c>
      <c r="O180" t="s">
        <v>13504</v>
      </c>
    </row>
    <row r="181" spans="1:15" x14ac:dyDescent="0.25">
      <c r="A181" t="s">
        <v>13505</v>
      </c>
      <c r="B181" s="890" t="s">
        <v>13506</v>
      </c>
      <c r="C181" t="s">
        <v>13507</v>
      </c>
      <c r="E181" t="s">
        <v>13508</v>
      </c>
      <c r="F181" t="s">
        <v>13509</v>
      </c>
      <c r="H181" t="s">
        <v>11586</v>
      </c>
      <c r="I181" s="1" t="s">
        <v>9251</v>
      </c>
      <c r="J181" t="s">
        <v>13510</v>
      </c>
      <c r="K181" t="s">
        <v>9252</v>
      </c>
      <c r="L181" t="s">
        <v>13511</v>
      </c>
      <c r="M181" s="248" t="s">
        <v>17068</v>
      </c>
      <c r="N181" t="s">
        <v>13512</v>
      </c>
      <c r="O181" t="s">
        <v>13513</v>
      </c>
    </row>
    <row r="182" spans="1:15" x14ac:dyDescent="0.25">
      <c r="A182" t="s">
        <v>13514</v>
      </c>
      <c r="B182" s="890" t="s">
        <v>13515</v>
      </c>
      <c r="C182" t="s">
        <v>13516</v>
      </c>
      <c r="D182" t="s">
        <v>13460</v>
      </c>
      <c r="E182" t="s">
        <v>13517</v>
      </c>
      <c r="F182" t="s">
        <v>13518</v>
      </c>
      <c r="H182" t="s">
        <v>11588</v>
      </c>
      <c r="I182" s="1" t="s">
        <v>9251</v>
      </c>
      <c r="J182" t="s">
        <v>13519</v>
      </c>
      <c r="K182" t="s">
        <v>9252</v>
      </c>
    </row>
    <row r="183" spans="1:15" x14ac:dyDescent="0.25">
      <c r="A183" t="s">
        <v>13520</v>
      </c>
      <c r="B183" s="890" t="s">
        <v>13521</v>
      </c>
      <c r="C183" t="s">
        <v>13522</v>
      </c>
      <c r="F183" t="s">
        <v>13523</v>
      </c>
      <c r="H183" t="s">
        <v>11257</v>
      </c>
      <c r="I183" s="1" t="s">
        <v>9251</v>
      </c>
      <c r="J183" t="s">
        <v>13524</v>
      </c>
      <c r="K183" t="s">
        <v>9252</v>
      </c>
    </row>
    <row r="184" spans="1:15" x14ac:dyDescent="0.25">
      <c r="A184" t="s">
        <v>13525</v>
      </c>
      <c r="B184" s="890" t="s">
        <v>13526</v>
      </c>
      <c r="C184" t="s">
        <v>13525</v>
      </c>
      <c r="E184" t="s">
        <v>13527</v>
      </c>
      <c r="F184" t="s">
        <v>13528</v>
      </c>
      <c r="H184" t="s">
        <v>11586</v>
      </c>
      <c r="I184" s="1" t="s">
        <v>9251</v>
      </c>
      <c r="J184" t="s">
        <v>13529</v>
      </c>
      <c r="K184" t="s">
        <v>9252</v>
      </c>
      <c r="L184" t="s">
        <v>13530</v>
      </c>
      <c r="M184" s="248" t="s">
        <v>17062</v>
      </c>
      <c r="O184" t="s">
        <v>13531</v>
      </c>
    </row>
    <row r="185" spans="1:15" x14ac:dyDescent="0.25">
      <c r="A185" t="s">
        <v>13532</v>
      </c>
      <c r="B185" s="890" t="s">
        <v>13533</v>
      </c>
      <c r="C185" t="s">
        <v>13479</v>
      </c>
      <c r="D185" t="s">
        <v>12474</v>
      </c>
      <c r="E185" t="s">
        <v>13534</v>
      </c>
      <c r="F185" t="s">
        <v>13481</v>
      </c>
      <c r="H185" t="s">
        <v>11586</v>
      </c>
      <c r="I185" s="1" t="s">
        <v>9251</v>
      </c>
      <c r="J185" t="s">
        <v>13482</v>
      </c>
      <c r="K185" t="s">
        <v>9252</v>
      </c>
      <c r="O185" t="s">
        <v>12465</v>
      </c>
    </row>
    <row r="186" spans="1:15" x14ac:dyDescent="0.25">
      <c r="A186" t="s">
        <v>13535</v>
      </c>
      <c r="B186" s="890" t="s">
        <v>13536</v>
      </c>
      <c r="C186" t="s">
        <v>13535</v>
      </c>
      <c r="D186" t="s">
        <v>13537</v>
      </c>
      <c r="E186" t="s">
        <v>13538</v>
      </c>
      <c r="F186" t="s">
        <v>13539</v>
      </c>
      <c r="H186" t="s">
        <v>11581</v>
      </c>
      <c r="I186" s="1" t="s">
        <v>9251</v>
      </c>
      <c r="J186" t="s">
        <v>13300</v>
      </c>
      <c r="K186" t="s">
        <v>9252</v>
      </c>
      <c r="L186" t="s">
        <v>12609</v>
      </c>
    </row>
    <row r="187" spans="1:15" x14ac:dyDescent="0.25">
      <c r="A187" t="s">
        <v>13540</v>
      </c>
      <c r="B187" s="890" t="s">
        <v>13541</v>
      </c>
      <c r="C187" t="s">
        <v>13542</v>
      </c>
      <c r="D187" t="s">
        <v>12474</v>
      </c>
      <c r="E187" t="s">
        <v>13543</v>
      </c>
      <c r="F187" t="s">
        <v>13544</v>
      </c>
      <c r="G187" t="s">
        <v>13545</v>
      </c>
      <c r="H187" t="s">
        <v>11257</v>
      </c>
      <c r="I187" s="1" t="s">
        <v>9251</v>
      </c>
      <c r="J187" t="s">
        <v>13546</v>
      </c>
      <c r="K187" t="s">
        <v>9252</v>
      </c>
      <c r="L187" t="s">
        <v>13418</v>
      </c>
      <c r="M187" s="248" t="s">
        <v>17072</v>
      </c>
      <c r="N187" t="s">
        <v>13418</v>
      </c>
      <c r="O187" t="s">
        <v>12465</v>
      </c>
    </row>
    <row r="188" spans="1:15" x14ac:dyDescent="0.25">
      <c r="A188" t="s">
        <v>13547</v>
      </c>
      <c r="B188" s="890" t="s">
        <v>13548</v>
      </c>
      <c r="C188" t="s">
        <v>13549</v>
      </c>
      <c r="E188" t="s">
        <v>13550</v>
      </c>
      <c r="F188" t="s">
        <v>13551</v>
      </c>
      <c r="G188" t="s">
        <v>13552</v>
      </c>
      <c r="H188" t="s">
        <v>13553</v>
      </c>
      <c r="I188" s="1" t="s">
        <v>9251</v>
      </c>
      <c r="J188" t="s">
        <v>13554</v>
      </c>
      <c r="K188" t="s">
        <v>9252</v>
      </c>
      <c r="L188" t="s">
        <v>12465</v>
      </c>
    </row>
    <row r="189" spans="1:15" x14ac:dyDescent="0.25">
      <c r="A189" t="s">
        <v>13555</v>
      </c>
      <c r="B189" s="890" t="s">
        <v>13556</v>
      </c>
      <c r="C189" t="s">
        <v>13557</v>
      </c>
      <c r="D189" t="s">
        <v>12529</v>
      </c>
      <c r="E189" t="s">
        <v>13558</v>
      </c>
      <c r="F189" t="s">
        <v>13559</v>
      </c>
      <c r="H189" t="s">
        <v>13560</v>
      </c>
      <c r="I189" s="1" t="s">
        <v>9251</v>
      </c>
      <c r="J189" t="s">
        <v>13561</v>
      </c>
      <c r="K189" t="s">
        <v>9252</v>
      </c>
      <c r="L189" t="s">
        <v>13562</v>
      </c>
      <c r="M189" s="248" t="s">
        <v>17062</v>
      </c>
      <c r="N189" t="s">
        <v>12699</v>
      </c>
      <c r="O189" t="s">
        <v>13563</v>
      </c>
    </row>
    <row r="190" spans="1:15" x14ac:dyDescent="0.25">
      <c r="A190" t="s">
        <v>13564</v>
      </c>
      <c r="B190" s="890" t="s">
        <v>13565</v>
      </c>
      <c r="C190" t="s">
        <v>13566</v>
      </c>
      <c r="D190" t="s">
        <v>12474</v>
      </c>
      <c r="E190" t="s">
        <v>13567</v>
      </c>
      <c r="F190" t="s">
        <v>13568</v>
      </c>
      <c r="G190" t="s">
        <v>13569</v>
      </c>
      <c r="H190" t="s">
        <v>11257</v>
      </c>
      <c r="I190" s="1" t="s">
        <v>9251</v>
      </c>
      <c r="J190" t="s">
        <v>13570</v>
      </c>
      <c r="K190" t="s">
        <v>9252</v>
      </c>
      <c r="M190" s="248" t="s">
        <v>17065</v>
      </c>
      <c r="N190" t="s">
        <v>13571</v>
      </c>
    </row>
    <row r="191" spans="1:15" x14ac:dyDescent="0.25">
      <c r="A191" t="s">
        <v>13572</v>
      </c>
      <c r="B191" s="890" t="s">
        <v>13573</v>
      </c>
      <c r="C191" t="s">
        <v>13574</v>
      </c>
      <c r="D191" t="s">
        <v>13575</v>
      </c>
      <c r="E191" t="s">
        <v>13576</v>
      </c>
    </row>
    <row r="192" spans="1:15" x14ac:dyDescent="0.25">
      <c r="A192" t="s">
        <v>13577</v>
      </c>
      <c r="B192" s="890" t="s">
        <v>13578</v>
      </c>
      <c r="C192" t="s">
        <v>13579</v>
      </c>
      <c r="D192" t="s">
        <v>12474</v>
      </c>
      <c r="E192" t="s">
        <v>13580</v>
      </c>
      <c r="F192" t="s">
        <v>13581</v>
      </c>
      <c r="G192" t="s">
        <v>13390</v>
      </c>
      <c r="H192" t="s">
        <v>13582</v>
      </c>
      <c r="I192" s="1" t="s">
        <v>9251</v>
      </c>
      <c r="J192" t="s">
        <v>13583</v>
      </c>
      <c r="K192" t="s">
        <v>9252</v>
      </c>
      <c r="M192" s="248" t="s">
        <v>17060</v>
      </c>
      <c r="N192" t="s">
        <v>13584</v>
      </c>
    </row>
    <row r="193" spans="1:15" x14ac:dyDescent="0.25">
      <c r="A193" t="s">
        <v>13585</v>
      </c>
      <c r="B193" s="890" t="s">
        <v>13586</v>
      </c>
      <c r="C193" t="s">
        <v>13585</v>
      </c>
      <c r="E193" t="s">
        <v>13587</v>
      </c>
      <c r="F193" t="s">
        <v>13588</v>
      </c>
      <c r="H193" t="s">
        <v>12499</v>
      </c>
      <c r="I193" s="1" t="s">
        <v>9251</v>
      </c>
      <c r="J193" t="s">
        <v>13589</v>
      </c>
      <c r="K193" t="s">
        <v>9252</v>
      </c>
      <c r="M193" s="248" t="s">
        <v>17073</v>
      </c>
    </row>
    <row r="194" spans="1:15" x14ac:dyDescent="0.25">
      <c r="A194" t="s">
        <v>13590</v>
      </c>
      <c r="B194" s="890" t="s">
        <v>13591</v>
      </c>
      <c r="C194" t="s">
        <v>13592</v>
      </c>
      <c r="E194" t="s">
        <v>13593</v>
      </c>
      <c r="F194" t="s">
        <v>13594</v>
      </c>
      <c r="H194" t="s">
        <v>11257</v>
      </c>
      <c r="I194" s="1" t="s">
        <v>9251</v>
      </c>
      <c r="J194" t="s">
        <v>13022</v>
      </c>
      <c r="K194" t="s">
        <v>9252</v>
      </c>
      <c r="N194" t="s">
        <v>13595</v>
      </c>
      <c r="O194" t="s">
        <v>13596</v>
      </c>
    </row>
    <row r="195" spans="1:15" x14ac:dyDescent="0.25">
      <c r="A195" t="s">
        <v>13597</v>
      </c>
      <c r="B195" s="890" t="s">
        <v>13598</v>
      </c>
      <c r="C195" t="s">
        <v>13599</v>
      </c>
      <c r="D195" t="s">
        <v>12474</v>
      </c>
      <c r="F195" t="s">
        <v>13600</v>
      </c>
      <c r="H195" t="s">
        <v>11588</v>
      </c>
      <c r="I195" s="1" t="s">
        <v>9251</v>
      </c>
      <c r="J195" t="s">
        <v>13601</v>
      </c>
      <c r="K195" t="s">
        <v>9252</v>
      </c>
      <c r="M195" s="248" t="s">
        <v>17060</v>
      </c>
      <c r="N195" t="s">
        <v>13602</v>
      </c>
      <c r="O195" t="s">
        <v>11594</v>
      </c>
    </row>
    <row r="196" spans="1:15" x14ac:dyDescent="0.25">
      <c r="A196" t="s">
        <v>13603</v>
      </c>
      <c r="B196" s="890" t="s">
        <v>13604</v>
      </c>
      <c r="C196" t="s">
        <v>13605</v>
      </c>
      <c r="E196" t="s">
        <v>13606</v>
      </c>
      <c r="M196" s="248" t="s">
        <v>17061</v>
      </c>
      <c r="N196" t="s">
        <v>12919</v>
      </c>
    </row>
    <row r="197" spans="1:15" x14ac:dyDescent="0.25">
      <c r="A197" t="s">
        <v>13607</v>
      </c>
      <c r="B197" s="890" t="s">
        <v>13608</v>
      </c>
      <c r="C197" t="s">
        <v>13609</v>
      </c>
      <c r="E197" t="s">
        <v>13610</v>
      </c>
      <c r="F197" t="s">
        <v>13611</v>
      </c>
      <c r="H197" t="s">
        <v>13612</v>
      </c>
      <c r="I197" s="1" t="s">
        <v>9251</v>
      </c>
      <c r="J197" t="s">
        <v>13613</v>
      </c>
      <c r="K197" t="s">
        <v>9252</v>
      </c>
      <c r="L197" t="s">
        <v>13614</v>
      </c>
    </row>
    <row r="198" spans="1:15" x14ac:dyDescent="0.25">
      <c r="A198" t="s">
        <v>13615</v>
      </c>
      <c r="B198" s="890" t="s">
        <v>13616</v>
      </c>
      <c r="C198" t="s">
        <v>13617</v>
      </c>
      <c r="D198" t="s">
        <v>12474</v>
      </c>
      <c r="E198" t="s">
        <v>13618</v>
      </c>
      <c r="F198" t="s">
        <v>13619</v>
      </c>
      <c r="H198" t="s">
        <v>11257</v>
      </c>
      <c r="I198" s="1" t="s">
        <v>9251</v>
      </c>
      <c r="J198" t="s">
        <v>13620</v>
      </c>
      <c r="K198" t="s">
        <v>9252</v>
      </c>
    </row>
    <row r="199" spans="1:15" x14ac:dyDescent="0.25">
      <c r="A199" t="s">
        <v>13621</v>
      </c>
      <c r="B199" s="890" t="s">
        <v>13622</v>
      </c>
      <c r="C199" t="s">
        <v>13623</v>
      </c>
      <c r="D199" t="s">
        <v>13624</v>
      </c>
      <c r="E199" t="s">
        <v>13625</v>
      </c>
      <c r="F199" t="s">
        <v>13626</v>
      </c>
      <c r="H199" t="s">
        <v>11586</v>
      </c>
      <c r="I199" s="1" t="s">
        <v>9251</v>
      </c>
      <c r="J199" t="s">
        <v>12769</v>
      </c>
      <c r="K199" t="s">
        <v>9252</v>
      </c>
      <c r="L199" t="s">
        <v>12909</v>
      </c>
      <c r="M199" s="248" t="s">
        <v>17062</v>
      </c>
      <c r="N199" t="s">
        <v>12909</v>
      </c>
      <c r="O199" t="s">
        <v>13627</v>
      </c>
    </row>
    <row r="200" spans="1:15" x14ac:dyDescent="0.25">
      <c r="A200" t="s">
        <v>13628</v>
      </c>
      <c r="B200" s="890" t="s">
        <v>13629</v>
      </c>
      <c r="C200" t="s">
        <v>13630</v>
      </c>
      <c r="F200" t="s">
        <v>13631</v>
      </c>
      <c r="H200" t="s">
        <v>13582</v>
      </c>
      <c r="I200" s="1" t="s">
        <v>9251</v>
      </c>
      <c r="J200" t="s">
        <v>13632</v>
      </c>
      <c r="K200" t="s">
        <v>9252</v>
      </c>
      <c r="L200" t="s">
        <v>13633</v>
      </c>
    </row>
    <row r="201" spans="1:15" x14ac:dyDescent="0.25">
      <c r="A201" t="s">
        <v>13634</v>
      </c>
      <c r="B201" s="890" t="s">
        <v>13635</v>
      </c>
      <c r="C201" t="s">
        <v>12493</v>
      </c>
      <c r="E201" t="s">
        <v>13636</v>
      </c>
      <c r="F201" t="s">
        <v>13637</v>
      </c>
      <c r="H201" t="s">
        <v>11586</v>
      </c>
      <c r="I201" s="1" t="s">
        <v>9251</v>
      </c>
      <c r="J201" t="s">
        <v>13638</v>
      </c>
      <c r="K201" t="s">
        <v>9252</v>
      </c>
    </row>
    <row r="202" spans="1:15" x14ac:dyDescent="0.25">
      <c r="A202" t="s">
        <v>13639</v>
      </c>
      <c r="B202" s="890" t="s">
        <v>13640</v>
      </c>
      <c r="C202" t="s">
        <v>13639</v>
      </c>
      <c r="E202" t="s">
        <v>13641</v>
      </c>
      <c r="F202" t="s">
        <v>13642</v>
      </c>
      <c r="H202" t="s">
        <v>11588</v>
      </c>
      <c r="I202" s="1" t="s">
        <v>9251</v>
      </c>
      <c r="J202" t="s">
        <v>13643</v>
      </c>
      <c r="K202" t="s">
        <v>9252</v>
      </c>
    </row>
    <row r="203" spans="1:15" x14ac:dyDescent="0.25">
      <c r="A203" t="s">
        <v>13644</v>
      </c>
      <c r="B203" s="890" t="s">
        <v>13645</v>
      </c>
    </row>
    <row r="204" spans="1:15" x14ac:dyDescent="0.25">
      <c r="A204" t="s">
        <v>13646</v>
      </c>
      <c r="B204" s="890" t="s">
        <v>13647</v>
      </c>
      <c r="C204" t="s">
        <v>13648</v>
      </c>
      <c r="F204" t="s">
        <v>13649</v>
      </c>
      <c r="H204" t="s">
        <v>13650</v>
      </c>
      <c r="I204" s="1" t="s">
        <v>9251</v>
      </c>
      <c r="J204" t="s">
        <v>13651</v>
      </c>
      <c r="K204" t="s">
        <v>9252</v>
      </c>
      <c r="L204" t="s">
        <v>13087</v>
      </c>
    </row>
    <row r="205" spans="1:15" x14ac:dyDescent="0.25">
      <c r="A205" t="s">
        <v>13652</v>
      </c>
      <c r="B205" s="890" t="s">
        <v>13653</v>
      </c>
      <c r="C205" t="s">
        <v>13654</v>
      </c>
    </row>
    <row r="206" spans="1:15" x14ac:dyDescent="0.25">
      <c r="A206" t="s">
        <v>13655</v>
      </c>
      <c r="B206" s="890" t="s">
        <v>13656</v>
      </c>
      <c r="C206" t="s">
        <v>13657</v>
      </c>
      <c r="E206" t="s">
        <v>13658</v>
      </c>
      <c r="F206" t="s">
        <v>13659</v>
      </c>
      <c r="H206" t="s">
        <v>12721</v>
      </c>
      <c r="I206" s="1" t="s">
        <v>9251</v>
      </c>
      <c r="J206" t="s">
        <v>13660</v>
      </c>
      <c r="K206" t="s">
        <v>9252</v>
      </c>
      <c r="L206" t="s">
        <v>13661</v>
      </c>
      <c r="M206" s="248" t="s">
        <v>17067</v>
      </c>
      <c r="N206" t="s">
        <v>13661</v>
      </c>
    </row>
    <row r="207" spans="1:15" x14ac:dyDescent="0.25">
      <c r="A207" t="s">
        <v>13662</v>
      </c>
      <c r="B207" s="890" t="s">
        <v>13663</v>
      </c>
      <c r="C207" t="s">
        <v>13664</v>
      </c>
      <c r="E207" t="s">
        <v>13665</v>
      </c>
      <c r="F207" t="s">
        <v>13666</v>
      </c>
      <c r="G207" t="s">
        <v>13667</v>
      </c>
      <c r="H207" t="s">
        <v>11581</v>
      </c>
      <c r="I207" s="1" t="s">
        <v>9251</v>
      </c>
      <c r="J207" t="s">
        <v>13668</v>
      </c>
      <c r="K207" t="s">
        <v>9252</v>
      </c>
      <c r="L207" t="s">
        <v>13661</v>
      </c>
      <c r="M207" s="248" t="s">
        <v>17066</v>
      </c>
      <c r="N207" t="s">
        <v>13661</v>
      </c>
      <c r="O207" t="s">
        <v>12465</v>
      </c>
    </row>
    <row r="208" spans="1:15" x14ac:dyDescent="0.25">
      <c r="A208" t="s">
        <v>13669</v>
      </c>
      <c r="B208" s="890" t="s">
        <v>11685</v>
      </c>
      <c r="C208" t="s">
        <v>13670</v>
      </c>
      <c r="E208" t="s">
        <v>13671</v>
      </c>
      <c r="F208" t="s">
        <v>13672</v>
      </c>
      <c r="H208" t="s">
        <v>13673</v>
      </c>
      <c r="I208" s="1" t="s">
        <v>9251</v>
      </c>
      <c r="J208" t="s">
        <v>13674</v>
      </c>
      <c r="K208" t="s">
        <v>9252</v>
      </c>
      <c r="L208" t="s">
        <v>13087</v>
      </c>
      <c r="M208" s="248" t="s">
        <v>17068</v>
      </c>
      <c r="N208" t="s">
        <v>13675</v>
      </c>
      <c r="O208" t="s">
        <v>13676</v>
      </c>
    </row>
    <row r="209" spans="1:15" x14ac:dyDescent="0.25">
      <c r="A209" t="s">
        <v>13677</v>
      </c>
      <c r="B209" s="890" t="s">
        <v>13678</v>
      </c>
      <c r="C209" t="s">
        <v>13679</v>
      </c>
      <c r="E209" t="s">
        <v>13680</v>
      </c>
      <c r="F209" t="s">
        <v>13681</v>
      </c>
      <c r="G209" t="s">
        <v>13682</v>
      </c>
      <c r="H209" t="s">
        <v>11586</v>
      </c>
      <c r="I209" s="1" t="s">
        <v>9251</v>
      </c>
      <c r="J209" t="s">
        <v>13683</v>
      </c>
      <c r="K209" t="s">
        <v>9252</v>
      </c>
      <c r="L209" t="s">
        <v>13016</v>
      </c>
    </row>
    <row r="210" spans="1:15" x14ac:dyDescent="0.25">
      <c r="A210" t="s">
        <v>13684</v>
      </c>
      <c r="B210" s="890" t="s">
        <v>13685</v>
      </c>
      <c r="O210" t="s">
        <v>13686</v>
      </c>
    </row>
    <row r="211" spans="1:15" x14ac:dyDescent="0.25">
      <c r="A211" t="s">
        <v>13687</v>
      </c>
      <c r="B211" s="890" t="s">
        <v>13688</v>
      </c>
      <c r="C211" t="s">
        <v>13689</v>
      </c>
      <c r="E211" t="s">
        <v>13690</v>
      </c>
      <c r="F211" t="s">
        <v>13691</v>
      </c>
      <c r="H211" t="s">
        <v>11581</v>
      </c>
      <c r="I211" s="1" t="s">
        <v>9251</v>
      </c>
      <c r="J211" t="s">
        <v>13692</v>
      </c>
      <c r="K211" t="s">
        <v>9252</v>
      </c>
      <c r="O211" t="s">
        <v>13686</v>
      </c>
    </row>
    <row r="212" spans="1:15" x14ac:dyDescent="0.25">
      <c r="A212" t="s">
        <v>13693</v>
      </c>
      <c r="B212" s="890" t="s">
        <v>13694</v>
      </c>
      <c r="C212" t="s">
        <v>13695</v>
      </c>
      <c r="D212" t="s">
        <v>12474</v>
      </c>
      <c r="E212" t="s">
        <v>13696</v>
      </c>
      <c r="F212" t="s">
        <v>13697</v>
      </c>
      <c r="H212" t="s">
        <v>13229</v>
      </c>
      <c r="I212" s="1" t="s">
        <v>9251</v>
      </c>
      <c r="J212" t="s">
        <v>13698</v>
      </c>
      <c r="K212" t="s">
        <v>9252</v>
      </c>
      <c r="M212" s="248" t="s">
        <v>17067</v>
      </c>
      <c r="N212" t="s">
        <v>13699</v>
      </c>
    </row>
    <row r="213" spans="1:15" x14ac:dyDescent="0.25">
      <c r="A213" t="s">
        <v>13700</v>
      </c>
      <c r="B213" s="890" t="s">
        <v>13701</v>
      </c>
      <c r="C213" t="s">
        <v>13702</v>
      </c>
      <c r="D213" t="s">
        <v>12474</v>
      </c>
      <c r="E213" t="s">
        <v>13703</v>
      </c>
      <c r="F213" t="s">
        <v>13704</v>
      </c>
      <c r="H213" t="s">
        <v>12470</v>
      </c>
      <c r="I213" s="1" t="s">
        <v>9251</v>
      </c>
      <c r="J213" t="s">
        <v>13705</v>
      </c>
      <c r="K213" t="s">
        <v>9252</v>
      </c>
      <c r="M213" s="248" t="s">
        <v>17064</v>
      </c>
      <c r="N213" t="s">
        <v>13706</v>
      </c>
      <c r="O213" t="s">
        <v>13707</v>
      </c>
    </row>
    <row r="214" spans="1:15" x14ac:dyDescent="0.25">
      <c r="A214" t="s">
        <v>13708</v>
      </c>
      <c r="B214" s="890" t="s">
        <v>13709</v>
      </c>
      <c r="C214" t="s">
        <v>13710</v>
      </c>
      <c r="F214" t="s">
        <v>13711</v>
      </c>
      <c r="H214" t="s">
        <v>11586</v>
      </c>
      <c r="I214" s="1" t="s">
        <v>9251</v>
      </c>
      <c r="J214" t="s">
        <v>13712</v>
      </c>
      <c r="K214" t="s">
        <v>9252</v>
      </c>
    </row>
    <row r="215" spans="1:15" x14ac:dyDescent="0.25">
      <c r="A215" t="s">
        <v>13713</v>
      </c>
      <c r="B215" s="890" t="s">
        <v>11686</v>
      </c>
      <c r="C215" t="s">
        <v>13571</v>
      </c>
      <c r="E215" t="s">
        <v>13714</v>
      </c>
      <c r="F215" t="s">
        <v>13715</v>
      </c>
      <c r="H215" t="s">
        <v>12626</v>
      </c>
      <c r="I215" s="1" t="s">
        <v>9251</v>
      </c>
      <c r="J215" t="s">
        <v>13716</v>
      </c>
      <c r="K215" t="s">
        <v>9252</v>
      </c>
    </row>
    <row r="216" spans="1:15" x14ac:dyDescent="0.25">
      <c r="A216" t="s">
        <v>13717</v>
      </c>
      <c r="B216" s="890" t="s">
        <v>54</v>
      </c>
      <c r="C216" t="s">
        <v>13689</v>
      </c>
      <c r="E216" t="s">
        <v>13718</v>
      </c>
      <c r="F216" t="s">
        <v>13719</v>
      </c>
      <c r="H216" t="s">
        <v>13229</v>
      </c>
      <c r="I216" s="1" t="s">
        <v>9251</v>
      </c>
      <c r="J216" t="s">
        <v>13692</v>
      </c>
      <c r="K216" t="s">
        <v>9252</v>
      </c>
    </row>
    <row r="217" spans="1:15" x14ac:dyDescent="0.25">
      <c r="A217" t="s">
        <v>13720</v>
      </c>
      <c r="B217" s="890" t="s">
        <v>13721</v>
      </c>
      <c r="C217" t="s">
        <v>13722</v>
      </c>
      <c r="E217" t="s">
        <v>13723</v>
      </c>
      <c r="F217" t="s">
        <v>13724</v>
      </c>
      <c r="H217" t="s">
        <v>12626</v>
      </c>
      <c r="I217" s="1" t="s">
        <v>9251</v>
      </c>
      <c r="J217" t="s">
        <v>13725</v>
      </c>
      <c r="K217" t="s">
        <v>9252</v>
      </c>
      <c r="L217" t="s">
        <v>13571</v>
      </c>
      <c r="M217" s="248" t="s">
        <v>17065</v>
      </c>
      <c r="N217" t="s">
        <v>13571</v>
      </c>
      <c r="O217" t="s">
        <v>13726</v>
      </c>
    </row>
    <row r="218" spans="1:15" x14ac:dyDescent="0.25">
      <c r="A218" t="s">
        <v>13727</v>
      </c>
      <c r="B218" s="890" t="s">
        <v>13728</v>
      </c>
      <c r="C218" t="s">
        <v>13729</v>
      </c>
      <c r="E218" t="s">
        <v>13730</v>
      </c>
      <c r="F218" t="s">
        <v>13731</v>
      </c>
      <c r="H218" t="s">
        <v>11586</v>
      </c>
      <c r="I218" s="1" t="s">
        <v>9251</v>
      </c>
      <c r="J218" t="s">
        <v>13732</v>
      </c>
      <c r="K218" t="s">
        <v>9252</v>
      </c>
      <c r="O218" t="s">
        <v>12465</v>
      </c>
    </row>
    <row r="219" spans="1:15" x14ac:dyDescent="0.25">
      <c r="A219" t="s">
        <v>13733</v>
      </c>
      <c r="B219" s="890" t="s">
        <v>13734</v>
      </c>
    </row>
    <row r="220" spans="1:15" x14ac:dyDescent="0.25">
      <c r="A220" t="s">
        <v>13735</v>
      </c>
      <c r="B220" s="890" t="s">
        <v>13736</v>
      </c>
      <c r="C220" t="s">
        <v>13737</v>
      </c>
      <c r="F220" t="s">
        <v>13738</v>
      </c>
      <c r="H220" t="s">
        <v>11586</v>
      </c>
      <c r="I220" s="1" t="s">
        <v>9251</v>
      </c>
      <c r="J220" t="s">
        <v>13739</v>
      </c>
      <c r="K220" t="s">
        <v>9252</v>
      </c>
    </row>
    <row r="221" spans="1:15" x14ac:dyDescent="0.25">
      <c r="A221" t="s">
        <v>13740</v>
      </c>
      <c r="B221" s="890" t="s">
        <v>13741</v>
      </c>
      <c r="C221" t="s">
        <v>13117</v>
      </c>
      <c r="E221" t="s">
        <v>13742</v>
      </c>
      <c r="F221" t="s">
        <v>13743</v>
      </c>
      <c r="H221" t="s">
        <v>12470</v>
      </c>
      <c r="I221" s="1" t="s">
        <v>9251</v>
      </c>
      <c r="J221" t="s">
        <v>13744</v>
      </c>
      <c r="K221" t="s">
        <v>9252</v>
      </c>
    </row>
    <row r="222" spans="1:15" x14ac:dyDescent="0.25">
      <c r="A222" t="s">
        <v>13745</v>
      </c>
      <c r="B222" s="890" t="s">
        <v>13746</v>
      </c>
      <c r="C222" t="s">
        <v>13747</v>
      </c>
      <c r="D222" t="s">
        <v>12474</v>
      </c>
      <c r="E222" t="s">
        <v>13748</v>
      </c>
      <c r="F222" t="s">
        <v>13749</v>
      </c>
      <c r="H222" t="s">
        <v>11588</v>
      </c>
      <c r="I222" s="1" t="s">
        <v>9251</v>
      </c>
      <c r="J222" t="s">
        <v>13750</v>
      </c>
      <c r="K222" t="s">
        <v>9252</v>
      </c>
      <c r="O222" t="s">
        <v>13751</v>
      </c>
    </row>
    <row r="223" spans="1:15" x14ac:dyDescent="0.25">
      <c r="A223" t="s">
        <v>13752</v>
      </c>
      <c r="B223" s="890" t="s">
        <v>13753</v>
      </c>
      <c r="C223" t="s">
        <v>13754</v>
      </c>
      <c r="F223" t="s">
        <v>13755</v>
      </c>
      <c r="H223" t="s">
        <v>11588</v>
      </c>
      <c r="I223" s="1" t="s">
        <v>9251</v>
      </c>
      <c r="J223" t="s">
        <v>13756</v>
      </c>
      <c r="K223" t="s">
        <v>9252</v>
      </c>
      <c r="L223" t="s">
        <v>13757</v>
      </c>
    </row>
    <row r="224" spans="1:15" x14ac:dyDescent="0.25">
      <c r="A224" t="s">
        <v>13758</v>
      </c>
      <c r="B224" s="890" t="s">
        <v>13759</v>
      </c>
      <c r="C224" t="s">
        <v>13760</v>
      </c>
      <c r="F224" t="s">
        <v>13761</v>
      </c>
      <c r="H224" t="s">
        <v>12931</v>
      </c>
      <c r="I224" s="1" t="s">
        <v>9251</v>
      </c>
      <c r="J224" t="s">
        <v>12932</v>
      </c>
      <c r="K224" t="s">
        <v>9252</v>
      </c>
      <c r="M224" s="248" t="s">
        <v>17062</v>
      </c>
      <c r="N224" t="s">
        <v>13418</v>
      </c>
      <c r="O224" t="s">
        <v>12465</v>
      </c>
    </row>
    <row r="225" spans="1:15" x14ac:dyDescent="0.25">
      <c r="A225" t="s">
        <v>13762</v>
      </c>
      <c r="B225" s="890" t="s">
        <v>13763</v>
      </c>
      <c r="C225" t="s">
        <v>13764</v>
      </c>
      <c r="E225" t="s">
        <v>13765</v>
      </c>
      <c r="F225" t="s">
        <v>13766</v>
      </c>
      <c r="H225" t="s">
        <v>11579</v>
      </c>
      <c r="I225" s="1" t="s">
        <v>9251</v>
      </c>
      <c r="J225" t="s">
        <v>13767</v>
      </c>
      <c r="K225" t="s">
        <v>9252</v>
      </c>
      <c r="M225" s="248" t="s">
        <v>17066</v>
      </c>
    </row>
    <row r="226" spans="1:15" x14ac:dyDescent="0.25">
      <c r="A226" t="s">
        <v>13768</v>
      </c>
      <c r="B226" s="890" t="s">
        <v>11687</v>
      </c>
      <c r="C226" t="s">
        <v>13769</v>
      </c>
      <c r="E226" t="s">
        <v>13770</v>
      </c>
      <c r="F226" t="s">
        <v>13771</v>
      </c>
      <c r="H226" t="s">
        <v>12683</v>
      </c>
      <c r="I226" s="1" t="s">
        <v>9251</v>
      </c>
      <c r="J226" t="s">
        <v>13772</v>
      </c>
      <c r="K226" t="s">
        <v>9252</v>
      </c>
      <c r="L226" t="s">
        <v>13222</v>
      </c>
      <c r="M226" s="248" t="s">
        <v>17060</v>
      </c>
      <c r="N226" t="s">
        <v>13773</v>
      </c>
      <c r="O226" t="s">
        <v>11595</v>
      </c>
    </row>
    <row r="227" spans="1:15" x14ac:dyDescent="0.25">
      <c r="A227" t="s">
        <v>13774</v>
      </c>
      <c r="B227" s="890" t="s">
        <v>13775</v>
      </c>
      <c r="C227" t="s">
        <v>13776</v>
      </c>
      <c r="E227" t="s">
        <v>13777</v>
      </c>
      <c r="F227" t="s">
        <v>13778</v>
      </c>
      <c r="H227" t="s">
        <v>11257</v>
      </c>
      <c r="I227" s="1" t="s">
        <v>9251</v>
      </c>
      <c r="J227" t="s">
        <v>13022</v>
      </c>
      <c r="K227" t="s">
        <v>9252</v>
      </c>
      <c r="L227" t="s">
        <v>12699</v>
      </c>
      <c r="M227" s="248" t="s">
        <v>17062</v>
      </c>
      <c r="N227" t="s">
        <v>12699</v>
      </c>
      <c r="O227" t="s">
        <v>13779</v>
      </c>
    </row>
    <row r="228" spans="1:15" x14ac:dyDescent="0.25">
      <c r="A228" t="s">
        <v>13780</v>
      </c>
      <c r="B228" s="890" t="s">
        <v>13781</v>
      </c>
      <c r="C228" t="s">
        <v>13782</v>
      </c>
      <c r="E228" t="s">
        <v>13783</v>
      </c>
      <c r="F228" t="s">
        <v>13784</v>
      </c>
      <c r="H228" t="s">
        <v>13785</v>
      </c>
      <c r="I228" s="1" t="s">
        <v>9251</v>
      </c>
      <c r="J228" t="s">
        <v>13786</v>
      </c>
      <c r="K228" t="s">
        <v>9252</v>
      </c>
      <c r="L228" t="s">
        <v>12850</v>
      </c>
      <c r="M228" s="248" t="s">
        <v>17066</v>
      </c>
      <c r="O228" t="s">
        <v>13504</v>
      </c>
    </row>
    <row r="229" spans="1:15" x14ac:dyDescent="0.25">
      <c r="A229" t="s">
        <v>13787</v>
      </c>
      <c r="B229" s="890" t="s">
        <v>13788</v>
      </c>
      <c r="C229" t="s">
        <v>12662</v>
      </c>
      <c r="E229" t="s">
        <v>13789</v>
      </c>
      <c r="F229" t="s">
        <v>13790</v>
      </c>
      <c r="H229" t="s">
        <v>12509</v>
      </c>
      <c r="I229" s="1" t="s">
        <v>9251</v>
      </c>
      <c r="J229" t="s">
        <v>13791</v>
      </c>
      <c r="K229" t="s">
        <v>9252</v>
      </c>
      <c r="L229" t="s">
        <v>13792</v>
      </c>
    </row>
    <row r="230" spans="1:15" x14ac:dyDescent="0.25">
      <c r="A230" t="s">
        <v>13793</v>
      </c>
      <c r="B230" s="890" t="s">
        <v>13794</v>
      </c>
      <c r="C230" t="s">
        <v>13795</v>
      </c>
      <c r="E230" t="s">
        <v>13796</v>
      </c>
      <c r="F230" t="s">
        <v>13797</v>
      </c>
      <c r="H230" t="s">
        <v>11581</v>
      </c>
      <c r="I230" s="1" t="s">
        <v>9251</v>
      </c>
      <c r="J230" t="s">
        <v>13668</v>
      </c>
      <c r="K230" t="s">
        <v>9252</v>
      </c>
      <c r="M230" s="248" t="s">
        <v>17071</v>
      </c>
      <c r="N230" t="s">
        <v>13798</v>
      </c>
      <c r="O230" t="s">
        <v>13751</v>
      </c>
    </row>
    <row r="231" spans="1:15" x14ac:dyDescent="0.25">
      <c r="A231" t="s">
        <v>13799</v>
      </c>
      <c r="B231" s="890" t="s">
        <v>13800</v>
      </c>
      <c r="C231" t="s">
        <v>13801</v>
      </c>
      <c r="F231" t="s">
        <v>13802</v>
      </c>
      <c r="H231" t="s">
        <v>11579</v>
      </c>
      <c r="I231" s="1" t="s">
        <v>9251</v>
      </c>
      <c r="J231" t="s">
        <v>13803</v>
      </c>
      <c r="K231" t="s">
        <v>9252</v>
      </c>
      <c r="M231" s="248" t="s">
        <v>17067</v>
      </c>
      <c r="N231" t="s">
        <v>13661</v>
      </c>
      <c r="O231" t="s">
        <v>13751</v>
      </c>
    </row>
    <row r="232" spans="1:15" x14ac:dyDescent="0.25">
      <c r="A232" t="s">
        <v>13804</v>
      </c>
      <c r="B232" s="890" t="s">
        <v>13805</v>
      </c>
      <c r="C232" t="s">
        <v>13806</v>
      </c>
      <c r="E232" t="s">
        <v>13807</v>
      </c>
      <c r="F232" t="s">
        <v>13808</v>
      </c>
      <c r="H232" t="s">
        <v>11257</v>
      </c>
      <c r="I232" s="1" t="s">
        <v>9251</v>
      </c>
      <c r="J232" t="s">
        <v>13809</v>
      </c>
      <c r="K232" t="s">
        <v>9252</v>
      </c>
      <c r="L232" t="s">
        <v>13571</v>
      </c>
      <c r="M232" s="248" t="s">
        <v>17071</v>
      </c>
      <c r="N232" t="s">
        <v>13571</v>
      </c>
      <c r="O232" t="s">
        <v>13751</v>
      </c>
    </row>
    <row r="233" spans="1:15" x14ac:dyDescent="0.25">
      <c r="A233" t="s">
        <v>13810</v>
      </c>
      <c r="B233" s="890" t="s">
        <v>13811</v>
      </c>
    </row>
    <row r="234" spans="1:15" x14ac:dyDescent="0.25">
      <c r="A234" t="s">
        <v>13812</v>
      </c>
      <c r="B234" s="890" t="s">
        <v>13813</v>
      </c>
      <c r="C234" t="s">
        <v>13814</v>
      </c>
      <c r="D234" t="s">
        <v>12529</v>
      </c>
      <c r="E234" t="s">
        <v>13815</v>
      </c>
      <c r="F234" t="s">
        <v>13816</v>
      </c>
      <c r="H234" t="s">
        <v>13650</v>
      </c>
      <c r="I234" s="1" t="s">
        <v>9251</v>
      </c>
      <c r="J234" t="s">
        <v>13817</v>
      </c>
      <c r="K234" t="s">
        <v>9252</v>
      </c>
      <c r="L234" t="s">
        <v>13818</v>
      </c>
      <c r="M234" s="248" t="s">
        <v>17060</v>
      </c>
      <c r="N234" t="s">
        <v>13818</v>
      </c>
    </row>
    <row r="235" spans="1:15" x14ac:dyDescent="0.25">
      <c r="A235" t="s">
        <v>13819</v>
      </c>
      <c r="B235" s="890" t="s">
        <v>13820</v>
      </c>
      <c r="C235" t="s">
        <v>13821</v>
      </c>
      <c r="D235" t="s">
        <v>12474</v>
      </c>
      <c r="F235" t="s">
        <v>13822</v>
      </c>
      <c r="H235" t="s">
        <v>13823</v>
      </c>
      <c r="I235" s="1" t="s">
        <v>9251</v>
      </c>
      <c r="J235" t="s">
        <v>13824</v>
      </c>
      <c r="K235" t="s">
        <v>9252</v>
      </c>
      <c r="L235" t="s">
        <v>12909</v>
      </c>
      <c r="M235" s="248" t="s">
        <v>17073</v>
      </c>
      <c r="N235" t="s">
        <v>13418</v>
      </c>
      <c r="O235" t="s">
        <v>12465</v>
      </c>
    </row>
    <row r="236" spans="1:15" x14ac:dyDescent="0.25">
      <c r="A236" t="s">
        <v>13825</v>
      </c>
      <c r="B236" s="890" t="s">
        <v>13826</v>
      </c>
    </row>
    <row r="237" spans="1:15" x14ac:dyDescent="0.25">
      <c r="A237" t="s">
        <v>17362</v>
      </c>
      <c r="B237" s="890" t="s">
        <v>13827</v>
      </c>
      <c r="C237" t="s">
        <v>17363</v>
      </c>
      <c r="D237" t="s">
        <v>12529</v>
      </c>
      <c r="F237" t="s">
        <v>17364</v>
      </c>
      <c r="G237" t="s">
        <v>17365</v>
      </c>
      <c r="H237" t="s">
        <v>11579</v>
      </c>
      <c r="I237" s="1" t="s">
        <v>9251</v>
      </c>
      <c r="J237" t="s">
        <v>17366</v>
      </c>
      <c r="K237" t="s">
        <v>9252</v>
      </c>
    </row>
    <row r="238" spans="1:15" x14ac:dyDescent="0.25">
      <c r="A238" t="s">
        <v>17367</v>
      </c>
      <c r="B238" s="890" t="s">
        <v>13828</v>
      </c>
      <c r="C238" t="s">
        <v>17368</v>
      </c>
      <c r="D238" t="s">
        <v>17369</v>
      </c>
      <c r="F238" t="s">
        <v>17370</v>
      </c>
      <c r="H238" t="s">
        <v>11579</v>
      </c>
      <c r="I238" s="1" t="s">
        <v>9251</v>
      </c>
      <c r="J238" t="s">
        <v>17371</v>
      </c>
      <c r="K238" t="s">
        <v>9252</v>
      </c>
    </row>
    <row r="239" spans="1:15" x14ac:dyDescent="0.25">
      <c r="A239" t="s">
        <v>17372</v>
      </c>
      <c r="B239" s="890" t="s">
        <v>13829</v>
      </c>
      <c r="C239" t="s">
        <v>17373</v>
      </c>
      <c r="D239" t="s">
        <v>14783</v>
      </c>
      <c r="F239" t="s">
        <v>17374</v>
      </c>
      <c r="G239" t="s">
        <v>17375</v>
      </c>
      <c r="H239" t="s">
        <v>11579</v>
      </c>
      <c r="I239" s="1" t="s">
        <v>9251</v>
      </c>
      <c r="J239" t="s">
        <v>17376</v>
      </c>
      <c r="K239" t="s">
        <v>9252</v>
      </c>
    </row>
    <row r="240" spans="1:15" x14ac:dyDescent="0.25">
      <c r="A240" t="s">
        <v>17377</v>
      </c>
      <c r="B240" s="890" t="s">
        <v>13830</v>
      </c>
      <c r="F240" t="s">
        <v>17378</v>
      </c>
      <c r="H240" t="s">
        <v>11581</v>
      </c>
      <c r="I240" s="1" t="s">
        <v>9251</v>
      </c>
      <c r="J240" t="s">
        <v>17379</v>
      </c>
      <c r="K240" t="s">
        <v>9252</v>
      </c>
    </row>
    <row r="241" spans="1:11" x14ac:dyDescent="0.25">
      <c r="A241" t="s">
        <v>18096</v>
      </c>
      <c r="B241" s="890" t="s">
        <v>13831</v>
      </c>
      <c r="C241" t="s">
        <v>15223</v>
      </c>
      <c r="D241" t="s">
        <v>12474</v>
      </c>
      <c r="F241" t="s">
        <v>17380</v>
      </c>
      <c r="G241" t="s">
        <v>13346</v>
      </c>
      <c r="H241" t="s">
        <v>14765</v>
      </c>
      <c r="I241" s="1" t="s">
        <v>9251</v>
      </c>
      <c r="J241" t="s">
        <v>17381</v>
      </c>
      <c r="K241" t="s">
        <v>9252</v>
      </c>
    </row>
    <row r="242" spans="1:11" x14ac:dyDescent="0.25">
      <c r="A242" t="s">
        <v>17382</v>
      </c>
      <c r="B242" s="890" t="s">
        <v>13832</v>
      </c>
      <c r="C242" t="s">
        <v>17034</v>
      </c>
      <c r="D242" t="s">
        <v>15142</v>
      </c>
      <c r="F242" t="s">
        <v>17383</v>
      </c>
      <c r="H242" t="s">
        <v>11586</v>
      </c>
      <c r="I242" s="1" t="s">
        <v>9251</v>
      </c>
      <c r="J242" t="s">
        <v>16997</v>
      </c>
      <c r="K242" t="s">
        <v>9252</v>
      </c>
    </row>
    <row r="243" spans="1:11" x14ac:dyDescent="0.25">
      <c r="A243" t="s">
        <v>17384</v>
      </c>
      <c r="B243" s="890" t="s">
        <v>13833</v>
      </c>
      <c r="F243" t="s">
        <v>17385</v>
      </c>
      <c r="H243" t="s">
        <v>17386</v>
      </c>
      <c r="I243" s="1" t="s">
        <v>9251</v>
      </c>
      <c r="J243" t="s">
        <v>17387</v>
      </c>
      <c r="K243" t="s">
        <v>9252</v>
      </c>
    </row>
    <row r="244" spans="1:11" x14ac:dyDescent="0.25">
      <c r="A244" t="s">
        <v>17388</v>
      </c>
      <c r="B244" s="890" t="s">
        <v>13834</v>
      </c>
      <c r="C244" t="s">
        <v>13150</v>
      </c>
      <c r="D244" t="s">
        <v>14783</v>
      </c>
      <c r="F244" t="s">
        <v>17389</v>
      </c>
      <c r="H244" t="s">
        <v>11584</v>
      </c>
      <c r="I244" s="1" t="s">
        <v>9251</v>
      </c>
      <c r="J244" t="s">
        <v>17390</v>
      </c>
      <c r="K244" t="s">
        <v>9252</v>
      </c>
    </row>
    <row r="245" spans="1:11" x14ac:dyDescent="0.25">
      <c r="A245" t="s">
        <v>17391</v>
      </c>
      <c r="B245" s="890" t="s">
        <v>13835</v>
      </c>
      <c r="C245" t="s">
        <v>12920</v>
      </c>
      <c r="F245" t="s">
        <v>17392</v>
      </c>
      <c r="H245" t="s">
        <v>11584</v>
      </c>
      <c r="I245" s="1" t="s">
        <v>9251</v>
      </c>
      <c r="J245" t="s">
        <v>17393</v>
      </c>
      <c r="K245" t="s">
        <v>9252</v>
      </c>
    </row>
    <row r="246" spans="1:11" x14ac:dyDescent="0.25">
      <c r="A246" t="s">
        <v>18097</v>
      </c>
      <c r="B246" s="890" t="s">
        <v>13836</v>
      </c>
      <c r="C246" t="s">
        <v>17394</v>
      </c>
      <c r="F246" t="s">
        <v>17395</v>
      </c>
      <c r="H246" t="s">
        <v>17396</v>
      </c>
      <c r="I246" s="1" t="s">
        <v>15387</v>
      </c>
      <c r="J246" t="s">
        <v>17397</v>
      </c>
      <c r="K246" t="s">
        <v>9252</v>
      </c>
    </row>
    <row r="247" spans="1:11" x14ac:dyDescent="0.25">
      <c r="A247" t="s">
        <v>17398</v>
      </c>
      <c r="B247" s="890" t="s">
        <v>13837</v>
      </c>
      <c r="C247" t="s">
        <v>17399</v>
      </c>
      <c r="F247" t="s">
        <v>17400</v>
      </c>
      <c r="H247" t="s">
        <v>12600</v>
      </c>
      <c r="I247" s="1" t="s">
        <v>9251</v>
      </c>
      <c r="J247" t="s">
        <v>15743</v>
      </c>
      <c r="K247" t="s">
        <v>9252</v>
      </c>
    </row>
    <row r="248" spans="1:11" x14ac:dyDescent="0.25">
      <c r="A248" t="s">
        <v>18098</v>
      </c>
      <c r="B248" s="890" t="s">
        <v>13838</v>
      </c>
      <c r="C248" t="s">
        <v>18099</v>
      </c>
      <c r="F248" t="s">
        <v>18100</v>
      </c>
    </row>
    <row r="249" spans="1:11" x14ac:dyDescent="0.25">
      <c r="A249" t="s">
        <v>13839</v>
      </c>
      <c r="B249" s="890" t="s">
        <v>13840</v>
      </c>
      <c r="C249" t="s">
        <v>17401</v>
      </c>
      <c r="D249" t="s">
        <v>12474</v>
      </c>
      <c r="F249" t="s">
        <v>17402</v>
      </c>
      <c r="H249" t="s">
        <v>14765</v>
      </c>
      <c r="I249" s="1" t="s">
        <v>9251</v>
      </c>
      <c r="J249" t="s">
        <v>17403</v>
      </c>
      <c r="K249" t="s">
        <v>9252</v>
      </c>
    </row>
    <row r="250" spans="1:11" x14ac:dyDescent="0.25">
      <c r="A250" t="s">
        <v>18101</v>
      </c>
      <c r="B250" s="890" t="s">
        <v>11688</v>
      </c>
      <c r="C250" t="s">
        <v>14804</v>
      </c>
      <c r="D250" t="s">
        <v>12474</v>
      </c>
      <c r="F250" t="s">
        <v>17405</v>
      </c>
      <c r="H250" t="s">
        <v>14935</v>
      </c>
      <c r="I250" s="1" t="s">
        <v>9251</v>
      </c>
      <c r="J250" t="s">
        <v>17406</v>
      </c>
      <c r="K250" t="s">
        <v>9252</v>
      </c>
    </row>
    <row r="251" spans="1:11" x14ac:dyDescent="0.25">
      <c r="A251" t="s">
        <v>17407</v>
      </c>
      <c r="B251" s="890" t="s">
        <v>13841</v>
      </c>
      <c r="C251" t="s">
        <v>17408</v>
      </c>
      <c r="F251" t="s">
        <v>17409</v>
      </c>
      <c r="G251" t="s">
        <v>17410</v>
      </c>
      <c r="H251" t="s">
        <v>11581</v>
      </c>
      <c r="I251" s="1" t="s">
        <v>9251</v>
      </c>
      <c r="J251" t="s">
        <v>17411</v>
      </c>
      <c r="K251" t="s">
        <v>9252</v>
      </c>
    </row>
    <row r="252" spans="1:11" x14ac:dyDescent="0.25">
      <c r="A252" t="s">
        <v>13842</v>
      </c>
      <c r="B252" s="890" t="s">
        <v>13843</v>
      </c>
      <c r="C252" t="s">
        <v>17412</v>
      </c>
      <c r="D252" t="s">
        <v>12474</v>
      </c>
      <c r="F252" t="s">
        <v>17413</v>
      </c>
      <c r="H252" t="s">
        <v>17414</v>
      </c>
      <c r="I252" s="1" t="s">
        <v>9251</v>
      </c>
      <c r="J252" t="s">
        <v>17415</v>
      </c>
      <c r="K252" t="s">
        <v>9252</v>
      </c>
    </row>
    <row r="253" spans="1:11" x14ac:dyDescent="0.25">
      <c r="A253" t="s">
        <v>17543</v>
      </c>
      <c r="B253" s="890" t="s">
        <v>13844</v>
      </c>
      <c r="C253" t="s">
        <v>17544</v>
      </c>
      <c r="F253" t="s">
        <v>17545</v>
      </c>
      <c r="G253" t="s">
        <v>17546</v>
      </c>
      <c r="H253" t="s">
        <v>11579</v>
      </c>
      <c r="I253" s="1" t="s">
        <v>9251</v>
      </c>
      <c r="J253" t="s">
        <v>17547</v>
      </c>
      <c r="K253" t="s">
        <v>9252</v>
      </c>
    </row>
    <row r="254" spans="1:11" x14ac:dyDescent="0.25">
      <c r="A254" t="s">
        <v>13845</v>
      </c>
      <c r="B254" s="890" t="s">
        <v>11689</v>
      </c>
      <c r="C254" t="s">
        <v>12488</v>
      </c>
      <c r="F254" t="s">
        <v>17548</v>
      </c>
      <c r="H254" t="s">
        <v>17549</v>
      </c>
      <c r="I254" s="1" t="s">
        <v>9251</v>
      </c>
      <c r="J254" t="s">
        <v>17550</v>
      </c>
      <c r="K254" t="s">
        <v>9252</v>
      </c>
    </row>
    <row r="255" spans="1:11" x14ac:dyDescent="0.25">
      <c r="A255" t="s">
        <v>13846</v>
      </c>
      <c r="B255" s="890" t="s">
        <v>13847</v>
      </c>
      <c r="F255" t="s">
        <v>17551</v>
      </c>
      <c r="H255" t="s">
        <v>17552</v>
      </c>
      <c r="I255" s="1" t="s">
        <v>9251</v>
      </c>
      <c r="J255" t="s">
        <v>17553</v>
      </c>
      <c r="K255" t="s">
        <v>9252</v>
      </c>
    </row>
    <row r="256" spans="1:11" x14ac:dyDescent="0.25">
      <c r="A256" t="s">
        <v>17554</v>
      </c>
      <c r="B256" s="890" t="s">
        <v>13848</v>
      </c>
      <c r="C256" t="s">
        <v>17555</v>
      </c>
      <c r="F256" t="s">
        <v>17556</v>
      </c>
      <c r="G256" t="s">
        <v>17557</v>
      </c>
      <c r="H256" t="s">
        <v>11257</v>
      </c>
      <c r="I256" s="1" t="s">
        <v>9251</v>
      </c>
      <c r="J256" t="s">
        <v>17558</v>
      </c>
      <c r="K256" t="s">
        <v>9252</v>
      </c>
    </row>
    <row r="257" spans="1:11" x14ac:dyDescent="0.25">
      <c r="A257" t="s">
        <v>17559</v>
      </c>
      <c r="B257" s="890" t="s">
        <v>13849</v>
      </c>
      <c r="C257" t="s">
        <v>17560</v>
      </c>
      <c r="F257" t="s">
        <v>17561</v>
      </c>
      <c r="G257" t="s">
        <v>17562</v>
      </c>
      <c r="H257" t="s">
        <v>12524</v>
      </c>
      <c r="I257" s="1" t="s">
        <v>9251</v>
      </c>
      <c r="J257" t="s">
        <v>17563</v>
      </c>
      <c r="K257" t="s">
        <v>9252</v>
      </c>
    </row>
    <row r="258" spans="1:11" x14ac:dyDescent="0.25">
      <c r="A258" t="s">
        <v>17564</v>
      </c>
      <c r="B258" s="890" t="s">
        <v>11690</v>
      </c>
      <c r="C258" t="s">
        <v>17565</v>
      </c>
      <c r="F258" t="s">
        <v>17566</v>
      </c>
      <c r="H258" t="s">
        <v>17567</v>
      </c>
      <c r="I258" s="1" t="s">
        <v>9251</v>
      </c>
      <c r="J258" t="s">
        <v>17568</v>
      </c>
      <c r="K258" t="s">
        <v>9252</v>
      </c>
    </row>
    <row r="259" spans="1:11" x14ac:dyDescent="0.25">
      <c r="A259" t="s">
        <v>13850</v>
      </c>
      <c r="B259" s="890" t="s">
        <v>13851</v>
      </c>
      <c r="C259" t="s">
        <v>17569</v>
      </c>
      <c r="F259" t="s">
        <v>17570</v>
      </c>
      <c r="H259" t="s">
        <v>12485</v>
      </c>
      <c r="I259" s="1" t="s">
        <v>9251</v>
      </c>
      <c r="J259" t="s">
        <v>17571</v>
      </c>
      <c r="K259" t="s">
        <v>9252</v>
      </c>
    </row>
    <row r="260" spans="1:11" x14ac:dyDescent="0.25">
      <c r="A260" t="s">
        <v>13852</v>
      </c>
      <c r="B260" s="890" t="s">
        <v>13853</v>
      </c>
      <c r="C260" t="s">
        <v>17572</v>
      </c>
      <c r="F260" t="s">
        <v>17573</v>
      </c>
      <c r="H260" t="s">
        <v>15116</v>
      </c>
      <c r="I260" s="1" t="s">
        <v>9251</v>
      </c>
      <c r="J260" t="s">
        <v>15117</v>
      </c>
      <c r="K260" t="s">
        <v>9252</v>
      </c>
    </row>
    <row r="261" spans="1:11" x14ac:dyDescent="0.25">
      <c r="A261" t="s">
        <v>17574</v>
      </c>
      <c r="B261" s="890" t="s">
        <v>13854</v>
      </c>
      <c r="C261" t="s">
        <v>17575</v>
      </c>
      <c r="F261" t="s">
        <v>17576</v>
      </c>
      <c r="G261" t="s">
        <v>17577</v>
      </c>
      <c r="H261" t="s">
        <v>12742</v>
      </c>
      <c r="I261" s="1" t="s">
        <v>9251</v>
      </c>
      <c r="J261" t="s">
        <v>17578</v>
      </c>
      <c r="K261" t="s">
        <v>9252</v>
      </c>
    </row>
    <row r="262" spans="1:11" x14ac:dyDescent="0.25">
      <c r="A262" t="s">
        <v>17579</v>
      </c>
      <c r="B262" s="890" t="s">
        <v>13855</v>
      </c>
      <c r="C262" t="s">
        <v>17580</v>
      </c>
      <c r="F262" t="s">
        <v>17581</v>
      </c>
      <c r="H262" t="s">
        <v>12658</v>
      </c>
      <c r="I262" s="1" t="s">
        <v>9251</v>
      </c>
      <c r="J262" t="s">
        <v>17582</v>
      </c>
      <c r="K262" t="s">
        <v>9252</v>
      </c>
    </row>
    <row r="263" spans="1:11" x14ac:dyDescent="0.25">
      <c r="A263" t="s">
        <v>17583</v>
      </c>
      <c r="B263" s="890" t="s">
        <v>11691</v>
      </c>
      <c r="C263" t="s">
        <v>17584</v>
      </c>
      <c r="D263" t="s">
        <v>12474</v>
      </c>
      <c r="F263" t="s">
        <v>17585</v>
      </c>
      <c r="H263" t="s">
        <v>16909</v>
      </c>
      <c r="I263" s="1" t="s">
        <v>9251</v>
      </c>
      <c r="J263" t="s">
        <v>17586</v>
      </c>
      <c r="K263" t="s">
        <v>9252</v>
      </c>
    </row>
    <row r="264" spans="1:11" x14ac:dyDescent="0.25">
      <c r="A264" t="s">
        <v>17587</v>
      </c>
      <c r="B264" s="890" t="s">
        <v>13856</v>
      </c>
      <c r="C264" t="s">
        <v>17588</v>
      </c>
      <c r="F264" t="s">
        <v>17589</v>
      </c>
      <c r="H264" t="s">
        <v>11257</v>
      </c>
      <c r="I264" s="1" t="s">
        <v>9251</v>
      </c>
      <c r="J264" t="s">
        <v>17590</v>
      </c>
      <c r="K264" t="s">
        <v>9252</v>
      </c>
    </row>
    <row r="265" spans="1:11" x14ac:dyDescent="0.25">
      <c r="A265" t="s">
        <v>17591</v>
      </c>
      <c r="B265" s="890" t="s">
        <v>13857</v>
      </c>
      <c r="C265" t="s">
        <v>17592</v>
      </c>
      <c r="F265" t="s">
        <v>17593</v>
      </c>
      <c r="H265" t="s">
        <v>12485</v>
      </c>
      <c r="I265" s="1" t="s">
        <v>9251</v>
      </c>
      <c r="J265" t="s">
        <v>17594</v>
      </c>
      <c r="K265" t="s">
        <v>9252</v>
      </c>
    </row>
    <row r="266" spans="1:11" x14ac:dyDescent="0.25">
      <c r="A266" t="s">
        <v>17595</v>
      </c>
      <c r="B266" s="890" t="s">
        <v>11692</v>
      </c>
      <c r="C266" t="s">
        <v>17596</v>
      </c>
      <c r="F266" t="s">
        <v>17597</v>
      </c>
      <c r="H266" t="s">
        <v>12470</v>
      </c>
      <c r="I266" s="1" t="s">
        <v>9251</v>
      </c>
      <c r="J266" t="s">
        <v>17598</v>
      </c>
      <c r="K266" t="s">
        <v>9252</v>
      </c>
    </row>
    <row r="267" spans="1:11" x14ac:dyDescent="0.25">
      <c r="A267" t="s">
        <v>17599</v>
      </c>
      <c r="B267" s="890" t="s">
        <v>13858</v>
      </c>
      <c r="C267" t="s">
        <v>17600</v>
      </c>
      <c r="F267" t="s">
        <v>17601</v>
      </c>
      <c r="H267" t="s">
        <v>11584</v>
      </c>
      <c r="I267" s="1" t="s">
        <v>9251</v>
      </c>
      <c r="J267" t="s">
        <v>17602</v>
      </c>
      <c r="K267" t="s">
        <v>9252</v>
      </c>
    </row>
    <row r="268" spans="1:11" x14ac:dyDescent="0.25">
      <c r="A268" t="s">
        <v>17603</v>
      </c>
      <c r="B268" s="890" t="s">
        <v>13859</v>
      </c>
      <c r="C268" t="s">
        <v>17604</v>
      </c>
      <c r="F268" t="s">
        <v>17605</v>
      </c>
      <c r="H268" t="s">
        <v>16983</v>
      </c>
      <c r="I268" s="1" t="s">
        <v>9251</v>
      </c>
      <c r="J268" t="s">
        <v>17606</v>
      </c>
      <c r="K268" t="s">
        <v>9252</v>
      </c>
    </row>
    <row r="269" spans="1:11" x14ac:dyDescent="0.25">
      <c r="A269" t="s">
        <v>17607</v>
      </c>
      <c r="B269" s="890" t="s">
        <v>13860</v>
      </c>
      <c r="C269" t="s">
        <v>17608</v>
      </c>
      <c r="F269" t="s">
        <v>17609</v>
      </c>
      <c r="H269" t="s">
        <v>11586</v>
      </c>
      <c r="I269" s="1" t="s">
        <v>9251</v>
      </c>
      <c r="J269" t="s">
        <v>17610</v>
      </c>
      <c r="K269" t="s">
        <v>9252</v>
      </c>
    </row>
    <row r="270" spans="1:11" x14ac:dyDescent="0.25">
      <c r="A270" t="s">
        <v>13861</v>
      </c>
      <c r="B270" s="890" t="s">
        <v>13862</v>
      </c>
    </row>
    <row r="271" spans="1:11" x14ac:dyDescent="0.25">
      <c r="A271" t="s">
        <v>13863</v>
      </c>
      <c r="B271" s="890" t="s">
        <v>13864</v>
      </c>
      <c r="F271" t="s">
        <v>17611</v>
      </c>
      <c r="G271" t="s">
        <v>17612</v>
      </c>
      <c r="H271" t="s">
        <v>13582</v>
      </c>
      <c r="I271" s="1" t="s">
        <v>9251</v>
      </c>
      <c r="J271" t="s">
        <v>17613</v>
      </c>
      <c r="K271" t="s">
        <v>9252</v>
      </c>
    </row>
    <row r="272" spans="1:11" x14ac:dyDescent="0.25">
      <c r="A272" t="s">
        <v>13865</v>
      </c>
      <c r="B272" s="890" t="s">
        <v>13866</v>
      </c>
    </row>
    <row r="273" spans="1:11" x14ac:dyDescent="0.25">
      <c r="A273" t="s">
        <v>17614</v>
      </c>
      <c r="B273" s="890" t="s">
        <v>13867</v>
      </c>
      <c r="C273" t="s">
        <v>17615</v>
      </c>
      <c r="F273" t="s">
        <v>17616</v>
      </c>
      <c r="G273" t="s">
        <v>17617</v>
      </c>
      <c r="H273" t="s">
        <v>16058</v>
      </c>
      <c r="I273" s="1" t="s">
        <v>9251</v>
      </c>
      <c r="J273" t="s">
        <v>17618</v>
      </c>
      <c r="K273" t="s">
        <v>17619</v>
      </c>
    </row>
    <row r="274" spans="1:11" x14ac:dyDescent="0.25">
      <c r="A274" t="s">
        <v>17620</v>
      </c>
      <c r="B274" s="890" t="s">
        <v>13868</v>
      </c>
      <c r="C274" t="s">
        <v>17621</v>
      </c>
      <c r="F274" t="s">
        <v>17622</v>
      </c>
      <c r="H274" t="s">
        <v>15838</v>
      </c>
      <c r="I274" s="1" t="s">
        <v>9251</v>
      </c>
      <c r="J274" t="s">
        <v>17623</v>
      </c>
      <c r="K274" t="s">
        <v>9252</v>
      </c>
    </row>
    <row r="275" spans="1:11" x14ac:dyDescent="0.25">
      <c r="A275" t="s">
        <v>17624</v>
      </c>
      <c r="B275" s="890" t="s">
        <v>13869</v>
      </c>
      <c r="C275" t="s">
        <v>17625</v>
      </c>
      <c r="F275" t="s">
        <v>17626</v>
      </c>
      <c r="H275" t="s">
        <v>11586</v>
      </c>
      <c r="I275" s="1" t="s">
        <v>9251</v>
      </c>
      <c r="J275" t="s">
        <v>17627</v>
      </c>
      <c r="K275" t="s">
        <v>9252</v>
      </c>
    </row>
    <row r="276" spans="1:11" x14ac:dyDescent="0.25">
      <c r="A276" t="s">
        <v>17628</v>
      </c>
      <c r="B276" s="890" t="s">
        <v>13870</v>
      </c>
      <c r="C276" t="s">
        <v>17629</v>
      </c>
      <c r="F276" t="s">
        <v>17630</v>
      </c>
      <c r="H276" t="s">
        <v>12900</v>
      </c>
      <c r="I276" s="1" t="s">
        <v>9251</v>
      </c>
      <c r="J276" t="s">
        <v>17631</v>
      </c>
      <c r="K276" t="s">
        <v>9252</v>
      </c>
    </row>
    <row r="277" spans="1:11" x14ac:dyDescent="0.25">
      <c r="A277" t="s">
        <v>17632</v>
      </c>
      <c r="B277" s="890" t="s">
        <v>13871</v>
      </c>
      <c r="C277" t="s">
        <v>17633</v>
      </c>
      <c r="F277" t="s">
        <v>17634</v>
      </c>
      <c r="H277" t="s">
        <v>11586</v>
      </c>
      <c r="I277" s="1" t="s">
        <v>9251</v>
      </c>
      <c r="J277" t="s">
        <v>17635</v>
      </c>
      <c r="K277" t="s">
        <v>9252</v>
      </c>
    </row>
    <row r="278" spans="1:11" x14ac:dyDescent="0.25">
      <c r="A278" t="s">
        <v>17636</v>
      </c>
      <c r="B278" s="890" t="s">
        <v>13872</v>
      </c>
      <c r="C278" t="s">
        <v>17637</v>
      </c>
      <c r="F278" t="s">
        <v>17638</v>
      </c>
      <c r="H278" t="s">
        <v>12524</v>
      </c>
      <c r="I278" s="1" t="s">
        <v>9251</v>
      </c>
      <c r="J278" t="s">
        <v>17639</v>
      </c>
      <c r="K278" t="s">
        <v>9252</v>
      </c>
    </row>
    <row r="279" spans="1:11" x14ac:dyDescent="0.25">
      <c r="A279" t="s">
        <v>17640</v>
      </c>
      <c r="B279" s="890" t="s">
        <v>13873</v>
      </c>
      <c r="C279" t="s">
        <v>17641</v>
      </c>
      <c r="F279" t="s">
        <v>17642</v>
      </c>
      <c r="G279" t="s">
        <v>17643</v>
      </c>
      <c r="H279" t="s">
        <v>12524</v>
      </c>
      <c r="I279" s="1" t="s">
        <v>9251</v>
      </c>
      <c r="J279" t="s">
        <v>17644</v>
      </c>
      <c r="K279" t="s">
        <v>9252</v>
      </c>
    </row>
    <row r="280" spans="1:11" x14ac:dyDescent="0.25">
      <c r="A280" t="s">
        <v>17645</v>
      </c>
      <c r="B280" s="890" t="s">
        <v>13874</v>
      </c>
      <c r="C280" t="s">
        <v>17646</v>
      </c>
      <c r="F280" t="s">
        <v>17647</v>
      </c>
      <c r="H280" t="s">
        <v>11579</v>
      </c>
      <c r="I280" s="1" t="s">
        <v>9251</v>
      </c>
      <c r="J280" t="s">
        <v>17648</v>
      </c>
      <c r="K280" t="s">
        <v>9252</v>
      </c>
    </row>
    <row r="281" spans="1:11" x14ac:dyDescent="0.25">
      <c r="A281" t="s">
        <v>17649</v>
      </c>
      <c r="B281" s="890" t="s">
        <v>13875</v>
      </c>
      <c r="C281" t="s">
        <v>17650</v>
      </c>
      <c r="F281" t="s">
        <v>17651</v>
      </c>
      <c r="H281" t="s">
        <v>12626</v>
      </c>
      <c r="I281" s="1" t="s">
        <v>9251</v>
      </c>
      <c r="J281" t="s">
        <v>17652</v>
      </c>
      <c r="K281" t="s">
        <v>9252</v>
      </c>
    </row>
    <row r="282" spans="1:11" x14ac:dyDescent="0.25">
      <c r="A282" t="s">
        <v>13876</v>
      </c>
      <c r="B282" s="890" t="s">
        <v>13877</v>
      </c>
      <c r="F282" t="s">
        <v>17653</v>
      </c>
      <c r="H282" t="s">
        <v>17654</v>
      </c>
      <c r="I282" s="1" t="s">
        <v>9251</v>
      </c>
      <c r="J282" t="s">
        <v>17655</v>
      </c>
      <c r="K282" t="s">
        <v>9252</v>
      </c>
    </row>
    <row r="283" spans="1:11" x14ac:dyDescent="0.25">
      <c r="A283" t="s">
        <v>17656</v>
      </c>
      <c r="B283" s="890" t="s">
        <v>13879</v>
      </c>
      <c r="C283" t="s">
        <v>13878</v>
      </c>
      <c r="F283" t="s">
        <v>17657</v>
      </c>
      <c r="H283" t="s">
        <v>17658</v>
      </c>
      <c r="I283" s="1" t="s">
        <v>9251</v>
      </c>
      <c r="J283" t="s">
        <v>17659</v>
      </c>
      <c r="K283" t="s">
        <v>9252</v>
      </c>
    </row>
    <row r="284" spans="1:11" x14ac:dyDescent="0.25">
      <c r="A284" t="s">
        <v>17660</v>
      </c>
      <c r="B284" s="890" t="s">
        <v>13880</v>
      </c>
      <c r="C284" t="s">
        <v>17661</v>
      </c>
      <c r="F284" t="s">
        <v>17662</v>
      </c>
      <c r="H284" t="s">
        <v>11257</v>
      </c>
      <c r="I284" s="1" t="s">
        <v>9251</v>
      </c>
      <c r="J284" t="s">
        <v>17663</v>
      </c>
      <c r="K284" t="s">
        <v>9252</v>
      </c>
    </row>
    <row r="285" spans="1:11" x14ac:dyDescent="0.25">
      <c r="A285" t="s">
        <v>17664</v>
      </c>
      <c r="B285" s="890" t="s">
        <v>13882</v>
      </c>
      <c r="C285" t="s">
        <v>13881</v>
      </c>
      <c r="F285" t="s">
        <v>17665</v>
      </c>
      <c r="H285" t="s">
        <v>12524</v>
      </c>
      <c r="I285" s="1" t="s">
        <v>9251</v>
      </c>
      <c r="J285" t="s">
        <v>17666</v>
      </c>
      <c r="K285" t="s">
        <v>9252</v>
      </c>
    </row>
    <row r="286" spans="1:11" x14ac:dyDescent="0.25">
      <c r="A286" t="s">
        <v>17667</v>
      </c>
      <c r="B286" s="890" t="s">
        <v>13883</v>
      </c>
      <c r="C286" t="s">
        <v>17668</v>
      </c>
      <c r="F286" t="s">
        <v>17669</v>
      </c>
      <c r="H286" t="s">
        <v>12626</v>
      </c>
      <c r="I286" s="1" t="s">
        <v>9251</v>
      </c>
      <c r="J286" t="s">
        <v>17670</v>
      </c>
      <c r="K286" t="s">
        <v>9252</v>
      </c>
    </row>
    <row r="287" spans="1:11" x14ac:dyDescent="0.25">
      <c r="A287" t="s">
        <v>17671</v>
      </c>
      <c r="B287" s="890" t="s">
        <v>13884</v>
      </c>
      <c r="C287" t="s">
        <v>17672</v>
      </c>
      <c r="F287" t="s">
        <v>17673</v>
      </c>
      <c r="H287" t="s">
        <v>11593</v>
      </c>
      <c r="I287" s="1" t="s">
        <v>9251</v>
      </c>
      <c r="J287" t="s">
        <v>17674</v>
      </c>
      <c r="K287" t="s">
        <v>9252</v>
      </c>
    </row>
    <row r="288" spans="1:11" x14ac:dyDescent="0.25">
      <c r="A288" t="s">
        <v>17675</v>
      </c>
      <c r="B288" s="890" t="s">
        <v>13885</v>
      </c>
      <c r="C288" t="s">
        <v>13449</v>
      </c>
      <c r="F288" t="s">
        <v>13481</v>
      </c>
      <c r="H288" t="s">
        <v>11586</v>
      </c>
      <c r="I288" s="1" t="s">
        <v>9251</v>
      </c>
      <c r="J288" t="s">
        <v>13482</v>
      </c>
      <c r="K288" t="s">
        <v>9252</v>
      </c>
    </row>
    <row r="289" spans="1:11" x14ac:dyDescent="0.25">
      <c r="A289" t="s">
        <v>17676</v>
      </c>
      <c r="B289" s="890" t="s">
        <v>13886</v>
      </c>
      <c r="C289" t="s">
        <v>17677</v>
      </c>
      <c r="F289" t="s">
        <v>17678</v>
      </c>
      <c r="H289" t="s">
        <v>11586</v>
      </c>
      <c r="I289" s="1" t="s">
        <v>9251</v>
      </c>
      <c r="J289" t="s">
        <v>17679</v>
      </c>
      <c r="K289" t="s">
        <v>9252</v>
      </c>
    </row>
    <row r="290" spans="1:11" x14ac:dyDescent="0.25">
      <c r="A290" t="s">
        <v>17680</v>
      </c>
      <c r="B290" s="890" t="s">
        <v>13887</v>
      </c>
      <c r="C290" t="s">
        <v>17681</v>
      </c>
      <c r="F290" t="s">
        <v>17682</v>
      </c>
      <c r="H290" t="s">
        <v>11588</v>
      </c>
      <c r="I290" s="1" t="s">
        <v>9251</v>
      </c>
      <c r="J290" t="s">
        <v>17683</v>
      </c>
      <c r="K290" t="s">
        <v>9252</v>
      </c>
    </row>
    <row r="291" spans="1:11" x14ac:dyDescent="0.25">
      <c r="A291" t="s">
        <v>17684</v>
      </c>
      <c r="B291" s="890" t="s">
        <v>13888</v>
      </c>
      <c r="C291" t="s">
        <v>17685</v>
      </c>
      <c r="F291" t="s">
        <v>17686</v>
      </c>
      <c r="G291" t="s">
        <v>17687</v>
      </c>
      <c r="H291" t="s">
        <v>12524</v>
      </c>
      <c r="I291" s="1" t="s">
        <v>9251</v>
      </c>
      <c r="J291" t="s">
        <v>17688</v>
      </c>
      <c r="K291" t="s">
        <v>9252</v>
      </c>
    </row>
    <row r="292" spans="1:11" x14ac:dyDescent="0.25">
      <c r="A292" t="s">
        <v>17689</v>
      </c>
      <c r="B292" s="890" t="s">
        <v>13889</v>
      </c>
      <c r="C292" t="s">
        <v>17690</v>
      </c>
      <c r="F292" t="s">
        <v>17691</v>
      </c>
      <c r="H292" t="s">
        <v>11588</v>
      </c>
      <c r="I292" s="1" t="s">
        <v>9251</v>
      </c>
      <c r="J292" t="s">
        <v>17692</v>
      </c>
      <c r="K292" t="s">
        <v>9252</v>
      </c>
    </row>
    <row r="293" spans="1:11" x14ac:dyDescent="0.25">
      <c r="A293" t="s">
        <v>17693</v>
      </c>
      <c r="B293" s="890" t="s">
        <v>13890</v>
      </c>
      <c r="C293" t="s">
        <v>17694</v>
      </c>
      <c r="F293" t="s">
        <v>17695</v>
      </c>
      <c r="H293" t="s">
        <v>11257</v>
      </c>
      <c r="I293" s="1" t="s">
        <v>9251</v>
      </c>
      <c r="J293" t="s">
        <v>17696</v>
      </c>
      <c r="K293" t="s">
        <v>9252</v>
      </c>
    </row>
    <row r="294" spans="1:11" x14ac:dyDescent="0.25">
      <c r="A294" t="s">
        <v>13891</v>
      </c>
      <c r="B294" s="890" t="s">
        <v>13892</v>
      </c>
    </row>
    <row r="295" spans="1:11" x14ac:dyDescent="0.25">
      <c r="A295" t="s">
        <v>17697</v>
      </c>
      <c r="B295" s="890" t="s">
        <v>13893</v>
      </c>
      <c r="F295" t="s">
        <v>17698</v>
      </c>
      <c r="H295" t="s">
        <v>11257</v>
      </c>
      <c r="I295" s="1" t="s">
        <v>9251</v>
      </c>
      <c r="J295" t="s">
        <v>16598</v>
      </c>
      <c r="K295" t="s">
        <v>9252</v>
      </c>
    </row>
    <row r="296" spans="1:11" x14ac:dyDescent="0.25">
      <c r="A296" t="s">
        <v>17699</v>
      </c>
      <c r="B296" s="890" t="s">
        <v>13894</v>
      </c>
      <c r="C296" t="s">
        <v>17700</v>
      </c>
      <c r="F296" t="s">
        <v>17701</v>
      </c>
      <c r="H296" t="s">
        <v>17702</v>
      </c>
      <c r="I296" s="1" t="s">
        <v>9251</v>
      </c>
      <c r="J296" t="s">
        <v>17703</v>
      </c>
      <c r="K296" t="s">
        <v>9252</v>
      </c>
    </row>
    <row r="297" spans="1:11" x14ac:dyDescent="0.25">
      <c r="A297" t="s">
        <v>17704</v>
      </c>
      <c r="B297" s="890" t="s">
        <v>13895</v>
      </c>
      <c r="C297" t="s">
        <v>17705</v>
      </c>
      <c r="F297" t="s">
        <v>17706</v>
      </c>
      <c r="H297" t="s">
        <v>12524</v>
      </c>
      <c r="I297" s="1" t="s">
        <v>9251</v>
      </c>
      <c r="J297" t="s">
        <v>17707</v>
      </c>
      <c r="K297" t="s">
        <v>9252</v>
      </c>
    </row>
    <row r="298" spans="1:11" x14ac:dyDescent="0.25">
      <c r="A298" t="s">
        <v>17708</v>
      </c>
      <c r="B298" s="890" t="s">
        <v>13896</v>
      </c>
      <c r="C298" t="s">
        <v>17709</v>
      </c>
      <c r="F298" t="s">
        <v>17710</v>
      </c>
      <c r="H298" t="s">
        <v>12626</v>
      </c>
      <c r="I298" s="1" t="s">
        <v>9251</v>
      </c>
      <c r="J298" t="s">
        <v>17711</v>
      </c>
      <c r="K298" t="s">
        <v>9252</v>
      </c>
    </row>
    <row r="299" spans="1:11" x14ac:dyDescent="0.25">
      <c r="A299" t="s">
        <v>17712</v>
      </c>
      <c r="B299" s="890" t="s">
        <v>11693</v>
      </c>
      <c r="C299" t="s">
        <v>17713</v>
      </c>
      <c r="F299" t="s">
        <v>17714</v>
      </c>
      <c r="H299" t="s">
        <v>11579</v>
      </c>
      <c r="I299" s="1" t="s">
        <v>9251</v>
      </c>
      <c r="J299" t="s">
        <v>17715</v>
      </c>
      <c r="K299" t="s">
        <v>9252</v>
      </c>
    </row>
    <row r="300" spans="1:11" x14ac:dyDescent="0.25">
      <c r="A300" t="s">
        <v>17716</v>
      </c>
      <c r="B300" s="890" t="s">
        <v>13897</v>
      </c>
      <c r="C300" t="s">
        <v>17717</v>
      </c>
      <c r="F300" t="s">
        <v>17718</v>
      </c>
      <c r="H300" t="s">
        <v>11586</v>
      </c>
      <c r="I300" s="1" t="s">
        <v>9251</v>
      </c>
      <c r="J300" t="s">
        <v>17719</v>
      </c>
      <c r="K300" t="s">
        <v>9252</v>
      </c>
    </row>
    <row r="301" spans="1:11" x14ac:dyDescent="0.25">
      <c r="A301" t="s">
        <v>17720</v>
      </c>
      <c r="B301" s="890" t="s">
        <v>13898</v>
      </c>
      <c r="C301" t="s">
        <v>17721</v>
      </c>
      <c r="F301" t="s">
        <v>17722</v>
      </c>
      <c r="H301" t="s">
        <v>11257</v>
      </c>
      <c r="I301" s="1" t="s">
        <v>9251</v>
      </c>
      <c r="J301" t="s">
        <v>17723</v>
      </c>
      <c r="K301" t="s">
        <v>9252</v>
      </c>
    </row>
    <row r="302" spans="1:11" x14ac:dyDescent="0.25">
      <c r="A302" t="s">
        <v>17724</v>
      </c>
      <c r="B302" s="890" t="s">
        <v>13899</v>
      </c>
      <c r="C302" t="s">
        <v>17725</v>
      </c>
      <c r="F302" t="s">
        <v>17726</v>
      </c>
      <c r="H302" t="s">
        <v>14844</v>
      </c>
      <c r="I302" s="1" t="s">
        <v>9251</v>
      </c>
      <c r="J302" t="s">
        <v>15817</v>
      </c>
      <c r="K302" t="s">
        <v>9252</v>
      </c>
    </row>
    <row r="303" spans="1:11" x14ac:dyDescent="0.25">
      <c r="A303" t="s">
        <v>17727</v>
      </c>
      <c r="B303" s="890" t="s">
        <v>13900</v>
      </c>
      <c r="C303" t="s">
        <v>17728</v>
      </c>
      <c r="F303" t="s">
        <v>17729</v>
      </c>
      <c r="H303" t="s">
        <v>17730</v>
      </c>
      <c r="I303" s="1" t="s">
        <v>9251</v>
      </c>
      <c r="J303" t="s">
        <v>17731</v>
      </c>
      <c r="K303" t="s">
        <v>9252</v>
      </c>
    </row>
    <row r="304" spans="1:11" x14ac:dyDescent="0.25">
      <c r="A304" t="s">
        <v>17732</v>
      </c>
      <c r="B304" s="890" t="s">
        <v>13901</v>
      </c>
      <c r="C304" t="s">
        <v>16976</v>
      </c>
      <c r="D304" t="s">
        <v>12474</v>
      </c>
      <c r="F304" t="s">
        <v>17733</v>
      </c>
      <c r="H304" t="s">
        <v>11584</v>
      </c>
      <c r="I304" s="1" t="s">
        <v>9251</v>
      </c>
      <c r="J304" t="s">
        <v>16979</v>
      </c>
      <c r="K304" t="s">
        <v>9252</v>
      </c>
    </row>
    <row r="305" spans="1:11" x14ac:dyDescent="0.25">
      <c r="A305" t="s">
        <v>13902</v>
      </c>
      <c r="B305" s="890" t="s">
        <v>13903</v>
      </c>
      <c r="C305" t="s">
        <v>17734</v>
      </c>
      <c r="F305" t="s">
        <v>17735</v>
      </c>
      <c r="H305" t="s">
        <v>16058</v>
      </c>
      <c r="I305" s="1" t="s">
        <v>9251</v>
      </c>
      <c r="J305" t="s">
        <v>17736</v>
      </c>
      <c r="K305" t="s">
        <v>9252</v>
      </c>
    </row>
    <row r="306" spans="1:11" x14ac:dyDescent="0.25">
      <c r="A306" t="s">
        <v>17737</v>
      </c>
      <c r="B306" s="890" t="s">
        <v>13904</v>
      </c>
      <c r="C306" t="s">
        <v>17738</v>
      </c>
      <c r="F306" t="s">
        <v>13420</v>
      </c>
      <c r="H306" t="s">
        <v>11586</v>
      </c>
      <c r="I306" s="1" t="s">
        <v>9251</v>
      </c>
      <c r="J306" t="s">
        <v>13421</v>
      </c>
      <c r="K306" t="s">
        <v>9252</v>
      </c>
    </row>
    <row r="307" spans="1:11" x14ac:dyDescent="0.25">
      <c r="A307" t="s">
        <v>17739</v>
      </c>
      <c r="B307" s="890" t="s">
        <v>13905</v>
      </c>
      <c r="C307" t="s">
        <v>17740</v>
      </c>
      <c r="F307" t="s">
        <v>17741</v>
      </c>
      <c r="H307" t="s">
        <v>14935</v>
      </c>
      <c r="I307" s="1" t="s">
        <v>9251</v>
      </c>
      <c r="J307" t="s">
        <v>17742</v>
      </c>
      <c r="K307" t="s">
        <v>9252</v>
      </c>
    </row>
    <row r="308" spans="1:11" x14ac:dyDescent="0.25">
      <c r="A308" t="s">
        <v>17743</v>
      </c>
      <c r="B308" s="890" t="s">
        <v>13906</v>
      </c>
      <c r="C308" t="s">
        <v>17744</v>
      </c>
      <c r="F308" t="s">
        <v>17745</v>
      </c>
      <c r="H308" t="s">
        <v>11581</v>
      </c>
      <c r="I308" s="1" t="s">
        <v>9251</v>
      </c>
      <c r="J308" t="s">
        <v>17746</v>
      </c>
      <c r="K308" t="s">
        <v>9252</v>
      </c>
    </row>
    <row r="309" spans="1:11" x14ac:dyDescent="0.25">
      <c r="A309" t="s">
        <v>17747</v>
      </c>
      <c r="B309" s="890" t="s">
        <v>11694</v>
      </c>
      <c r="C309" t="s">
        <v>17748</v>
      </c>
      <c r="F309" t="s">
        <v>17749</v>
      </c>
      <c r="H309" t="s">
        <v>12470</v>
      </c>
      <c r="I309" s="1" t="s">
        <v>9251</v>
      </c>
      <c r="J309" t="s">
        <v>17750</v>
      </c>
      <c r="K309" t="s">
        <v>9252</v>
      </c>
    </row>
    <row r="310" spans="1:11" x14ac:dyDescent="0.25">
      <c r="A310" t="s">
        <v>17751</v>
      </c>
      <c r="B310" s="890" t="s">
        <v>13907</v>
      </c>
      <c r="C310" t="s">
        <v>17752</v>
      </c>
      <c r="F310" t="s">
        <v>17753</v>
      </c>
      <c r="H310" t="s">
        <v>17754</v>
      </c>
      <c r="I310" s="1" t="s">
        <v>9251</v>
      </c>
      <c r="J310" t="s">
        <v>17755</v>
      </c>
      <c r="K310" t="s">
        <v>9252</v>
      </c>
    </row>
    <row r="311" spans="1:11" x14ac:dyDescent="0.25">
      <c r="A311" t="s">
        <v>17756</v>
      </c>
      <c r="B311" s="890" t="s">
        <v>13908</v>
      </c>
      <c r="C311" t="s">
        <v>17757</v>
      </c>
      <c r="F311" t="s">
        <v>17758</v>
      </c>
      <c r="H311" t="s">
        <v>16920</v>
      </c>
      <c r="I311" s="1" t="s">
        <v>9251</v>
      </c>
      <c r="J311" t="s">
        <v>17759</v>
      </c>
      <c r="K311" t="s">
        <v>9252</v>
      </c>
    </row>
    <row r="312" spans="1:11" x14ac:dyDescent="0.25">
      <c r="A312" t="s">
        <v>17760</v>
      </c>
      <c r="B312" s="890" t="s">
        <v>13909</v>
      </c>
      <c r="C312" t="s">
        <v>17761</v>
      </c>
      <c r="F312" t="s">
        <v>17762</v>
      </c>
      <c r="H312" t="s">
        <v>11586</v>
      </c>
      <c r="I312" s="1" t="s">
        <v>9251</v>
      </c>
      <c r="J312" t="s">
        <v>17763</v>
      </c>
      <c r="K312" t="s">
        <v>9252</v>
      </c>
    </row>
    <row r="313" spans="1:11" x14ac:dyDescent="0.25">
      <c r="A313" t="s">
        <v>13910</v>
      </c>
      <c r="B313" s="890" t="s">
        <v>13911</v>
      </c>
      <c r="C313" t="s">
        <v>17764</v>
      </c>
      <c r="F313" t="s">
        <v>17765</v>
      </c>
      <c r="G313" t="s">
        <v>17766</v>
      </c>
      <c r="H313" t="s">
        <v>11586</v>
      </c>
      <c r="I313" s="1" t="s">
        <v>9251</v>
      </c>
      <c r="J313" t="s">
        <v>17767</v>
      </c>
      <c r="K313" t="s">
        <v>9252</v>
      </c>
    </row>
    <row r="314" spans="1:11" x14ac:dyDescent="0.25">
      <c r="A314" t="s">
        <v>17768</v>
      </c>
      <c r="B314" s="890" t="s">
        <v>13912</v>
      </c>
      <c r="C314" t="s">
        <v>17769</v>
      </c>
      <c r="F314" t="s">
        <v>17770</v>
      </c>
      <c r="H314" t="s">
        <v>17771</v>
      </c>
      <c r="I314" s="1" t="s">
        <v>9251</v>
      </c>
      <c r="J314" t="s">
        <v>17772</v>
      </c>
      <c r="K314" t="s">
        <v>9252</v>
      </c>
    </row>
    <row r="315" spans="1:11" x14ac:dyDescent="0.25">
      <c r="A315" t="s">
        <v>17773</v>
      </c>
      <c r="B315" s="890" t="s">
        <v>13913</v>
      </c>
      <c r="C315" t="s">
        <v>17774</v>
      </c>
      <c r="F315" t="s">
        <v>17775</v>
      </c>
      <c r="H315" t="s">
        <v>12524</v>
      </c>
      <c r="I315" s="1" t="s">
        <v>9251</v>
      </c>
      <c r="J315" t="s">
        <v>17776</v>
      </c>
      <c r="K315" t="s">
        <v>9252</v>
      </c>
    </row>
    <row r="316" spans="1:11" x14ac:dyDescent="0.25">
      <c r="A316" t="s">
        <v>17777</v>
      </c>
      <c r="B316" s="890" t="s">
        <v>13914</v>
      </c>
      <c r="C316" t="s">
        <v>17778</v>
      </c>
      <c r="F316" t="s">
        <v>17779</v>
      </c>
      <c r="H316" t="s">
        <v>11579</v>
      </c>
      <c r="I316" s="1" t="s">
        <v>9251</v>
      </c>
      <c r="J316" t="s">
        <v>17780</v>
      </c>
      <c r="K316" t="s">
        <v>9252</v>
      </c>
    </row>
    <row r="317" spans="1:11" x14ac:dyDescent="0.25">
      <c r="A317" t="s">
        <v>17781</v>
      </c>
      <c r="B317" s="890" t="s">
        <v>13915</v>
      </c>
      <c r="C317" t="s">
        <v>17782</v>
      </c>
      <c r="F317" t="s">
        <v>17783</v>
      </c>
      <c r="H317" t="s">
        <v>11586</v>
      </c>
      <c r="I317" s="1" t="s">
        <v>9251</v>
      </c>
      <c r="J317" t="s">
        <v>17784</v>
      </c>
      <c r="K317" t="s">
        <v>9252</v>
      </c>
    </row>
    <row r="318" spans="1:11" x14ac:dyDescent="0.25">
      <c r="A318" t="s">
        <v>17785</v>
      </c>
      <c r="B318" s="890" t="s">
        <v>13916</v>
      </c>
      <c r="C318" t="s">
        <v>17786</v>
      </c>
      <c r="F318" t="s">
        <v>17787</v>
      </c>
      <c r="G318" t="s">
        <v>17788</v>
      </c>
      <c r="H318" t="s">
        <v>11584</v>
      </c>
      <c r="I318" s="1" t="s">
        <v>9251</v>
      </c>
      <c r="J318" t="s">
        <v>17789</v>
      </c>
      <c r="K318" t="s">
        <v>9252</v>
      </c>
    </row>
    <row r="319" spans="1:11" x14ac:dyDescent="0.25">
      <c r="A319" t="s">
        <v>17790</v>
      </c>
      <c r="B319" s="890" t="s">
        <v>13917</v>
      </c>
      <c r="C319" t="s">
        <v>17791</v>
      </c>
      <c r="F319" t="s">
        <v>17792</v>
      </c>
      <c r="H319" t="s">
        <v>12600</v>
      </c>
      <c r="I319" s="1" t="s">
        <v>9251</v>
      </c>
      <c r="J319" t="s">
        <v>17793</v>
      </c>
      <c r="K319" t="s">
        <v>9252</v>
      </c>
    </row>
    <row r="320" spans="1:11" x14ac:dyDescent="0.25">
      <c r="A320" t="s">
        <v>17794</v>
      </c>
      <c r="B320" s="890" t="s">
        <v>55</v>
      </c>
      <c r="C320" t="s">
        <v>17795</v>
      </c>
      <c r="F320" t="s">
        <v>17796</v>
      </c>
      <c r="H320" t="s">
        <v>11585</v>
      </c>
      <c r="I320" s="1" t="s">
        <v>9251</v>
      </c>
      <c r="J320" t="s">
        <v>17797</v>
      </c>
      <c r="K320" t="s">
        <v>9252</v>
      </c>
    </row>
    <row r="321" spans="1:11" x14ac:dyDescent="0.25">
      <c r="A321" t="s">
        <v>13918</v>
      </c>
      <c r="B321" s="890" t="s">
        <v>11695</v>
      </c>
      <c r="C321" t="s">
        <v>17798</v>
      </c>
      <c r="F321" t="s">
        <v>17799</v>
      </c>
      <c r="H321" t="s">
        <v>11587</v>
      </c>
      <c r="I321" s="1" t="s">
        <v>9251</v>
      </c>
      <c r="J321" t="s">
        <v>17800</v>
      </c>
      <c r="K321" t="s">
        <v>9252</v>
      </c>
    </row>
    <row r="322" spans="1:11" x14ac:dyDescent="0.25">
      <c r="A322" t="s">
        <v>17801</v>
      </c>
      <c r="B322" s="890" t="s">
        <v>13919</v>
      </c>
      <c r="C322" t="s">
        <v>17802</v>
      </c>
      <c r="F322" t="s">
        <v>17803</v>
      </c>
      <c r="H322" t="s">
        <v>16983</v>
      </c>
      <c r="I322" s="1" t="s">
        <v>9251</v>
      </c>
      <c r="J322" t="s">
        <v>17804</v>
      </c>
      <c r="K322" t="s">
        <v>9252</v>
      </c>
    </row>
    <row r="323" spans="1:11" x14ac:dyDescent="0.25">
      <c r="A323" t="s">
        <v>13920</v>
      </c>
      <c r="B323" s="890" t="s">
        <v>13921</v>
      </c>
      <c r="F323" t="s">
        <v>17805</v>
      </c>
      <c r="H323" t="s">
        <v>11586</v>
      </c>
      <c r="I323" s="1" t="s">
        <v>9251</v>
      </c>
      <c r="J323" t="s">
        <v>17806</v>
      </c>
      <c r="K323" t="s">
        <v>9252</v>
      </c>
    </row>
    <row r="324" spans="1:11" x14ac:dyDescent="0.25">
      <c r="A324" t="s">
        <v>17807</v>
      </c>
      <c r="B324" s="890" t="s">
        <v>13922</v>
      </c>
      <c r="C324" t="s">
        <v>17808</v>
      </c>
      <c r="F324" t="s">
        <v>17809</v>
      </c>
      <c r="H324" t="s">
        <v>15993</v>
      </c>
      <c r="I324" s="1" t="s">
        <v>9251</v>
      </c>
      <c r="J324" t="s">
        <v>15994</v>
      </c>
      <c r="K324" t="s">
        <v>9252</v>
      </c>
    </row>
    <row r="325" spans="1:11" x14ac:dyDescent="0.25">
      <c r="A325" t="s">
        <v>17810</v>
      </c>
      <c r="B325" s="890" t="s">
        <v>13923</v>
      </c>
      <c r="C325" t="s">
        <v>17811</v>
      </c>
      <c r="F325" t="s">
        <v>17812</v>
      </c>
      <c r="H325" t="s">
        <v>11581</v>
      </c>
      <c r="I325" s="1" t="s">
        <v>9251</v>
      </c>
      <c r="J325" t="s">
        <v>17813</v>
      </c>
      <c r="K325" t="s">
        <v>9252</v>
      </c>
    </row>
    <row r="326" spans="1:11" x14ac:dyDescent="0.25">
      <c r="A326" t="s">
        <v>17814</v>
      </c>
      <c r="B326" s="890" t="s">
        <v>56</v>
      </c>
      <c r="C326" t="s">
        <v>17815</v>
      </c>
      <c r="F326" t="s">
        <v>17816</v>
      </c>
      <c r="H326" t="s">
        <v>17817</v>
      </c>
      <c r="I326" s="1" t="s">
        <v>9251</v>
      </c>
      <c r="J326" t="s">
        <v>17818</v>
      </c>
      <c r="K326" t="s">
        <v>9252</v>
      </c>
    </row>
    <row r="327" spans="1:11" x14ac:dyDescent="0.25">
      <c r="A327" t="s">
        <v>13924</v>
      </c>
      <c r="B327" s="890" t="s">
        <v>13925</v>
      </c>
      <c r="C327" t="s">
        <v>17819</v>
      </c>
      <c r="F327" t="s">
        <v>17820</v>
      </c>
      <c r="H327" t="s">
        <v>17821</v>
      </c>
      <c r="I327" s="1" t="s">
        <v>9251</v>
      </c>
      <c r="J327" t="s">
        <v>17822</v>
      </c>
      <c r="K327" t="s">
        <v>9252</v>
      </c>
    </row>
    <row r="328" spans="1:11" x14ac:dyDescent="0.25">
      <c r="A328" t="s">
        <v>17823</v>
      </c>
      <c r="B328" s="890" t="s">
        <v>13926</v>
      </c>
      <c r="C328" t="s">
        <v>17824</v>
      </c>
      <c r="F328" t="s">
        <v>17825</v>
      </c>
      <c r="H328" t="s">
        <v>17826</v>
      </c>
      <c r="I328" s="1" t="s">
        <v>9251</v>
      </c>
      <c r="J328" t="s">
        <v>17827</v>
      </c>
      <c r="K328" t="s">
        <v>9252</v>
      </c>
    </row>
    <row r="329" spans="1:11" x14ac:dyDescent="0.25">
      <c r="A329" t="s">
        <v>17828</v>
      </c>
      <c r="B329" s="890" t="s">
        <v>13927</v>
      </c>
      <c r="C329" t="s">
        <v>17829</v>
      </c>
      <c r="F329" t="s">
        <v>17830</v>
      </c>
      <c r="H329" t="s">
        <v>15480</v>
      </c>
      <c r="I329" s="1" t="s">
        <v>9251</v>
      </c>
      <c r="J329" t="s">
        <v>13561</v>
      </c>
      <c r="K329" t="s">
        <v>9252</v>
      </c>
    </row>
    <row r="330" spans="1:11" x14ac:dyDescent="0.25">
      <c r="A330" t="s">
        <v>17831</v>
      </c>
      <c r="B330" s="890" t="s">
        <v>13928</v>
      </c>
      <c r="C330" t="s">
        <v>17832</v>
      </c>
      <c r="F330" t="s">
        <v>17833</v>
      </c>
      <c r="H330" t="s">
        <v>12626</v>
      </c>
      <c r="I330" s="1" t="s">
        <v>9251</v>
      </c>
      <c r="J330" t="s">
        <v>17834</v>
      </c>
      <c r="K330" t="s">
        <v>9252</v>
      </c>
    </row>
    <row r="331" spans="1:11" x14ac:dyDescent="0.25">
      <c r="A331" t="s">
        <v>13929</v>
      </c>
      <c r="B331" s="890" t="s">
        <v>13930</v>
      </c>
      <c r="C331" t="s">
        <v>17835</v>
      </c>
      <c r="F331" t="s">
        <v>17836</v>
      </c>
      <c r="H331" t="s">
        <v>15255</v>
      </c>
      <c r="I331" s="1" t="s">
        <v>9251</v>
      </c>
      <c r="J331" t="s">
        <v>17837</v>
      </c>
      <c r="K331" t="s">
        <v>9252</v>
      </c>
    </row>
    <row r="332" spans="1:11" x14ac:dyDescent="0.25">
      <c r="A332" t="s">
        <v>17838</v>
      </c>
      <c r="B332" s="890" t="s">
        <v>13931</v>
      </c>
      <c r="C332" t="s">
        <v>17839</v>
      </c>
      <c r="F332" t="s">
        <v>17840</v>
      </c>
      <c r="H332" t="s">
        <v>11586</v>
      </c>
      <c r="I332" s="1" t="s">
        <v>9251</v>
      </c>
      <c r="J332" t="s">
        <v>17841</v>
      </c>
      <c r="K332" t="s">
        <v>9252</v>
      </c>
    </row>
    <row r="333" spans="1:11" x14ac:dyDescent="0.25">
      <c r="A333" t="s">
        <v>17842</v>
      </c>
      <c r="B333" s="890" t="s">
        <v>13932</v>
      </c>
      <c r="C333" t="s">
        <v>17843</v>
      </c>
      <c r="F333" t="s">
        <v>17844</v>
      </c>
      <c r="H333" t="s">
        <v>11581</v>
      </c>
      <c r="I333" s="1" t="s">
        <v>9251</v>
      </c>
      <c r="J333" t="s">
        <v>17845</v>
      </c>
      <c r="K333" t="s">
        <v>9252</v>
      </c>
    </row>
    <row r="334" spans="1:11" x14ac:dyDescent="0.25">
      <c r="A334" t="s">
        <v>13933</v>
      </c>
      <c r="B334" s="890" t="s">
        <v>13934</v>
      </c>
    </row>
    <row r="335" spans="1:11" x14ac:dyDescent="0.25">
      <c r="A335" t="s">
        <v>17846</v>
      </c>
      <c r="B335" s="890" t="s">
        <v>13935</v>
      </c>
      <c r="C335" t="s">
        <v>17847</v>
      </c>
      <c r="F335" t="s">
        <v>17848</v>
      </c>
      <c r="H335" t="s">
        <v>11587</v>
      </c>
      <c r="I335" s="1" t="s">
        <v>9251</v>
      </c>
      <c r="J335" t="s">
        <v>17849</v>
      </c>
      <c r="K335" t="s">
        <v>9252</v>
      </c>
    </row>
    <row r="336" spans="1:11" x14ac:dyDescent="0.25">
      <c r="A336" t="s">
        <v>17850</v>
      </c>
      <c r="B336" s="890" t="s">
        <v>11696</v>
      </c>
      <c r="C336" t="s">
        <v>17851</v>
      </c>
      <c r="F336" t="s">
        <v>17852</v>
      </c>
      <c r="H336" t="s">
        <v>11588</v>
      </c>
      <c r="I336" s="1" t="s">
        <v>9251</v>
      </c>
      <c r="J336" t="s">
        <v>17853</v>
      </c>
      <c r="K336" t="s">
        <v>9252</v>
      </c>
    </row>
    <row r="337" spans="1:11" x14ac:dyDescent="0.25">
      <c r="A337" t="s">
        <v>17854</v>
      </c>
      <c r="B337" s="890" t="s">
        <v>13936</v>
      </c>
      <c r="C337" t="s">
        <v>17855</v>
      </c>
      <c r="F337" t="s">
        <v>17856</v>
      </c>
      <c r="H337" t="s">
        <v>11581</v>
      </c>
      <c r="I337" s="1" t="s">
        <v>9251</v>
      </c>
      <c r="J337" t="s">
        <v>17857</v>
      </c>
      <c r="K337" t="s">
        <v>9252</v>
      </c>
    </row>
    <row r="338" spans="1:11" x14ac:dyDescent="0.25">
      <c r="A338" t="s">
        <v>17858</v>
      </c>
      <c r="B338" s="890" t="s">
        <v>13937</v>
      </c>
      <c r="C338" t="s">
        <v>17859</v>
      </c>
      <c r="F338" t="s">
        <v>17860</v>
      </c>
      <c r="H338" t="s">
        <v>11588</v>
      </c>
      <c r="I338" s="1" t="s">
        <v>9251</v>
      </c>
      <c r="J338" t="s">
        <v>17861</v>
      </c>
      <c r="K338" t="s">
        <v>9252</v>
      </c>
    </row>
    <row r="339" spans="1:11" x14ac:dyDescent="0.25">
      <c r="A339" t="s">
        <v>17862</v>
      </c>
      <c r="B339" s="890" t="s">
        <v>13938</v>
      </c>
      <c r="C339" t="s">
        <v>17863</v>
      </c>
      <c r="F339" t="s">
        <v>17864</v>
      </c>
      <c r="H339" t="s">
        <v>11579</v>
      </c>
      <c r="I339" s="1" t="s">
        <v>9251</v>
      </c>
      <c r="J339" t="s">
        <v>17865</v>
      </c>
      <c r="K339" t="s">
        <v>9252</v>
      </c>
    </row>
    <row r="340" spans="1:11" x14ac:dyDescent="0.25">
      <c r="A340" t="s">
        <v>17866</v>
      </c>
      <c r="B340" s="890" t="s">
        <v>13939</v>
      </c>
      <c r="C340" t="s">
        <v>17867</v>
      </c>
      <c r="F340" t="s">
        <v>17868</v>
      </c>
      <c r="H340" t="s">
        <v>11586</v>
      </c>
      <c r="I340" s="1" t="s">
        <v>9251</v>
      </c>
      <c r="J340" t="s">
        <v>17869</v>
      </c>
      <c r="K340" t="s">
        <v>9252</v>
      </c>
    </row>
    <row r="341" spans="1:11" x14ac:dyDescent="0.25">
      <c r="A341" t="s">
        <v>17870</v>
      </c>
      <c r="B341" s="890" t="s">
        <v>13940</v>
      </c>
      <c r="C341" t="s">
        <v>17871</v>
      </c>
      <c r="F341" t="s">
        <v>17872</v>
      </c>
      <c r="H341" t="s">
        <v>17873</v>
      </c>
      <c r="I341" s="1" t="s">
        <v>9251</v>
      </c>
      <c r="J341" t="s">
        <v>17874</v>
      </c>
      <c r="K341" t="s">
        <v>9252</v>
      </c>
    </row>
    <row r="342" spans="1:11" x14ac:dyDescent="0.25">
      <c r="A342" t="s">
        <v>17875</v>
      </c>
      <c r="B342" s="890" t="s">
        <v>13941</v>
      </c>
      <c r="C342" t="s">
        <v>17876</v>
      </c>
      <c r="F342" t="s">
        <v>17877</v>
      </c>
      <c r="H342" t="s">
        <v>11257</v>
      </c>
      <c r="I342" s="1" t="s">
        <v>9251</v>
      </c>
      <c r="J342" t="s">
        <v>17878</v>
      </c>
      <c r="K342" t="s">
        <v>9252</v>
      </c>
    </row>
    <row r="343" spans="1:11" x14ac:dyDescent="0.25">
      <c r="A343" t="s">
        <v>17879</v>
      </c>
      <c r="B343" s="890" t="s">
        <v>13942</v>
      </c>
      <c r="C343" t="s">
        <v>17880</v>
      </c>
      <c r="F343" t="s">
        <v>17881</v>
      </c>
      <c r="G343" t="s">
        <v>16451</v>
      </c>
      <c r="H343" t="s">
        <v>11581</v>
      </c>
      <c r="I343" s="1" t="s">
        <v>9251</v>
      </c>
      <c r="J343" t="s">
        <v>17882</v>
      </c>
      <c r="K343" t="s">
        <v>9252</v>
      </c>
    </row>
    <row r="344" spans="1:11" x14ac:dyDescent="0.25">
      <c r="A344" t="s">
        <v>17883</v>
      </c>
      <c r="B344" s="890" t="s">
        <v>13943</v>
      </c>
      <c r="C344" t="s">
        <v>17884</v>
      </c>
      <c r="F344" t="s">
        <v>17885</v>
      </c>
      <c r="H344" t="s">
        <v>14765</v>
      </c>
      <c r="I344" s="1" t="s">
        <v>9251</v>
      </c>
      <c r="J344" t="s">
        <v>17886</v>
      </c>
      <c r="K344" t="s">
        <v>9252</v>
      </c>
    </row>
    <row r="345" spans="1:11" x14ac:dyDescent="0.25">
      <c r="A345" t="s">
        <v>13944</v>
      </c>
      <c r="B345" s="890" t="s">
        <v>13945</v>
      </c>
    </row>
    <row r="346" spans="1:11" x14ac:dyDescent="0.25">
      <c r="A346" t="s">
        <v>17887</v>
      </c>
      <c r="B346" s="890" t="s">
        <v>13946</v>
      </c>
      <c r="C346" t="s">
        <v>17888</v>
      </c>
      <c r="F346" t="s">
        <v>17889</v>
      </c>
      <c r="H346" t="s">
        <v>17890</v>
      </c>
      <c r="I346" s="1" t="s">
        <v>9251</v>
      </c>
      <c r="J346" t="s">
        <v>17891</v>
      </c>
      <c r="K346" t="s">
        <v>9252</v>
      </c>
    </row>
    <row r="347" spans="1:11" x14ac:dyDescent="0.25">
      <c r="A347" t="s">
        <v>13947</v>
      </c>
      <c r="B347" s="890" t="s">
        <v>13948</v>
      </c>
    </row>
    <row r="348" spans="1:11" x14ac:dyDescent="0.25">
      <c r="A348" t="s">
        <v>17892</v>
      </c>
      <c r="B348" s="890" t="s">
        <v>13949</v>
      </c>
      <c r="C348" t="s">
        <v>17893</v>
      </c>
      <c r="F348" t="s">
        <v>17894</v>
      </c>
      <c r="G348" t="s">
        <v>17895</v>
      </c>
      <c r="H348" t="s">
        <v>13582</v>
      </c>
      <c r="I348" s="1" t="s">
        <v>9251</v>
      </c>
      <c r="J348" t="s">
        <v>17896</v>
      </c>
      <c r="K348" t="s">
        <v>9252</v>
      </c>
    </row>
    <row r="349" spans="1:11" x14ac:dyDescent="0.25">
      <c r="A349" t="s">
        <v>13950</v>
      </c>
      <c r="B349" s="890" t="s">
        <v>13951</v>
      </c>
    </row>
    <row r="350" spans="1:11" x14ac:dyDescent="0.25">
      <c r="A350" t="s">
        <v>17897</v>
      </c>
      <c r="B350" s="890" t="s">
        <v>13952</v>
      </c>
      <c r="F350" t="s">
        <v>17898</v>
      </c>
      <c r="H350" t="s">
        <v>13322</v>
      </c>
      <c r="I350" s="1" t="s">
        <v>9251</v>
      </c>
      <c r="J350" t="s">
        <v>17899</v>
      </c>
      <c r="K350" t="s">
        <v>9252</v>
      </c>
    </row>
    <row r="351" spans="1:11" x14ac:dyDescent="0.25">
      <c r="A351" t="s">
        <v>17900</v>
      </c>
      <c r="B351" s="890" t="s">
        <v>13953</v>
      </c>
      <c r="C351" t="s">
        <v>17901</v>
      </c>
      <c r="F351" t="s">
        <v>17902</v>
      </c>
      <c r="H351" t="s">
        <v>12524</v>
      </c>
      <c r="I351" s="1" t="s">
        <v>9251</v>
      </c>
      <c r="J351" t="s">
        <v>17903</v>
      </c>
      <c r="K351" t="s">
        <v>9252</v>
      </c>
    </row>
    <row r="352" spans="1:11" x14ac:dyDescent="0.25">
      <c r="A352" t="s">
        <v>17904</v>
      </c>
      <c r="B352" s="890" t="s">
        <v>13954</v>
      </c>
      <c r="C352" t="s">
        <v>17905</v>
      </c>
      <c r="F352" t="s">
        <v>17906</v>
      </c>
      <c r="H352" t="s">
        <v>17658</v>
      </c>
      <c r="I352" s="1" t="s">
        <v>9251</v>
      </c>
      <c r="J352" t="s">
        <v>17659</v>
      </c>
      <c r="K352" t="s">
        <v>9252</v>
      </c>
    </row>
    <row r="353" spans="1:11" x14ac:dyDescent="0.25">
      <c r="A353" t="s">
        <v>17907</v>
      </c>
      <c r="B353" s="890" t="s">
        <v>13955</v>
      </c>
      <c r="C353" t="s">
        <v>17908</v>
      </c>
      <c r="F353" t="s">
        <v>17909</v>
      </c>
      <c r="H353" t="s">
        <v>11586</v>
      </c>
      <c r="I353" s="1" t="s">
        <v>9251</v>
      </c>
      <c r="J353" t="s">
        <v>17910</v>
      </c>
      <c r="K353" t="s">
        <v>9252</v>
      </c>
    </row>
    <row r="354" spans="1:11" x14ac:dyDescent="0.25">
      <c r="A354" t="s">
        <v>17911</v>
      </c>
      <c r="B354" s="890" t="s">
        <v>13956</v>
      </c>
      <c r="C354" t="s">
        <v>17912</v>
      </c>
      <c r="F354" t="s">
        <v>17913</v>
      </c>
      <c r="H354" t="s">
        <v>12626</v>
      </c>
      <c r="I354" s="1" t="s">
        <v>9251</v>
      </c>
      <c r="J354" t="s">
        <v>17914</v>
      </c>
      <c r="K354" t="s">
        <v>9252</v>
      </c>
    </row>
    <row r="355" spans="1:11" x14ac:dyDescent="0.25">
      <c r="A355" t="s">
        <v>17915</v>
      </c>
      <c r="B355" s="890" t="s">
        <v>13958</v>
      </c>
      <c r="C355" t="s">
        <v>17916</v>
      </c>
      <c r="F355" t="s">
        <v>17917</v>
      </c>
      <c r="H355" t="s">
        <v>14863</v>
      </c>
      <c r="I355" s="1" t="s">
        <v>9251</v>
      </c>
      <c r="J355" t="s">
        <v>17918</v>
      </c>
      <c r="K355" t="s">
        <v>9252</v>
      </c>
    </row>
    <row r="356" spans="1:11" x14ac:dyDescent="0.25">
      <c r="A356" t="s">
        <v>17919</v>
      </c>
      <c r="B356" s="890" t="s">
        <v>13959</v>
      </c>
      <c r="C356" t="s">
        <v>13337</v>
      </c>
      <c r="F356" t="s">
        <v>17920</v>
      </c>
      <c r="H356" t="s">
        <v>15395</v>
      </c>
      <c r="I356" s="1" t="s">
        <v>9251</v>
      </c>
      <c r="J356" t="s">
        <v>15396</v>
      </c>
      <c r="K356" t="s">
        <v>9252</v>
      </c>
    </row>
    <row r="357" spans="1:11" x14ac:dyDescent="0.25">
      <c r="A357" t="s">
        <v>13960</v>
      </c>
      <c r="B357" s="890" t="s">
        <v>13961</v>
      </c>
      <c r="C357" t="s">
        <v>17921</v>
      </c>
      <c r="F357" t="s">
        <v>17922</v>
      </c>
      <c r="H357" t="s">
        <v>11584</v>
      </c>
      <c r="I357" s="1" t="s">
        <v>9251</v>
      </c>
      <c r="J357" t="s">
        <v>17923</v>
      </c>
      <c r="K357" t="s">
        <v>9252</v>
      </c>
    </row>
    <row r="358" spans="1:11" x14ac:dyDescent="0.25">
      <c r="A358" t="s">
        <v>17924</v>
      </c>
      <c r="B358" s="890" t="s">
        <v>13962</v>
      </c>
      <c r="C358" t="s">
        <v>17925</v>
      </c>
      <c r="F358" t="s">
        <v>17926</v>
      </c>
      <c r="H358" t="s">
        <v>11581</v>
      </c>
      <c r="I358" s="1" t="s">
        <v>9251</v>
      </c>
      <c r="J358" t="s">
        <v>17927</v>
      </c>
      <c r="K358" t="s">
        <v>9252</v>
      </c>
    </row>
    <row r="359" spans="1:11" x14ac:dyDescent="0.25">
      <c r="A359" t="s">
        <v>17928</v>
      </c>
      <c r="B359" s="890" t="s">
        <v>13963</v>
      </c>
      <c r="C359" t="s">
        <v>17929</v>
      </c>
      <c r="F359" t="s">
        <v>17930</v>
      </c>
      <c r="H359" t="s">
        <v>11581</v>
      </c>
      <c r="I359" s="1" t="s">
        <v>9251</v>
      </c>
      <c r="J359" t="s">
        <v>17931</v>
      </c>
      <c r="K359" t="s">
        <v>9252</v>
      </c>
    </row>
    <row r="360" spans="1:11" x14ac:dyDescent="0.25">
      <c r="A360" t="s">
        <v>13964</v>
      </c>
      <c r="B360" s="890" t="s">
        <v>13965</v>
      </c>
      <c r="C360" t="s">
        <v>17932</v>
      </c>
      <c r="F360" t="s">
        <v>17933</v>
      </c>
      <c r="H360" t="s">
        <v>12470</v>
      </c>
      <c r="I360" s="1" t="s">
        <v>9251</v>
      </c>
      <c r="J360" t="s">
        <v>17934</v>
      </c>
      <c r="K360" t="s">
        <v>9252</v>
      </c>
    </row>
    <row r="361" spans="1:11" x14ac:dyDescent="0.25">
      <c r="A361" t="s">
        <v>17935</v>
      </c>
      <c r="B361" s="890" t="s">
        <v>13966</v>
      </c>
      <c r="F361" t="s">
        <v>17936</v>
      </c>
      <c r="H361" t="s">
        <v>12626</v>
      </c>
      <c r="I361" s="1" t="s">
        <v>9251</v>
      </c>
      <c r="J361" t="s">
        <v>17937</v>
      </c>
      <c r="K361" t="s">
        <v>9252</v>
      </c>
    </row>
    <row r="362" spans="1:11" x14ac:dyDescent="0.25">
      <c r="A362" t="s">
        <v>17938</v>
      </c>
      <c r="B362" s="890" t="s">
        <v>13967</v>
      </c>
      <c r="C362" t="s">
        <v>15282</v>
      </c>
      <c r="F362" t="s">
        <v>17939</v>
      </c>
      <c r="H362" t="s">
        <v>14935</v>
      </c>
      <c r="I362" s="1" t="s">
        <v>9251</v>
      </c>
      <c r="J362" t="s">
        <v>17940</v>
      </c>
      <c r="K362" t="s">
        <v>9252</v>
      </c>
    </row>
    <row r="363" spans="1:11" x14ac:dyDescent="0.25">
      <c r="A363" t="s">
        <v>17941</v>
      </c>
      <c r="B363" s="890" t="s">
        <v>13968</v>
      </c>
      <c r="F363" t="s">
        <v>17942</v>
      </c>
      <c r="H363" t="s">
        <v>14765</v>
      </c>
      <c r="I363" s="1" t="s">
        <v>9251</v>
      </c>
      <c r="J363" t="s">
        <v>17943</v>
      </c>
      <c r="K363" t="s">
        <v>9252</v>
      </c>
    </row>
    <row r="364" spans="1:11" x14ac:dyDescent="0.25">
      <c r="A364" t="s">
        <v>17944</v>
      </c>
      <c r="B364" s="890" t="s">
        <v>13969</v>
      </c>
      <c r="C364" t="s">
        <v>17945</v>
      </c>
      <c r="F364" t="s">
        <v>17946</v>
      </c>
      <c r="G364" t="s">
        <v>17947</v>
      </c>
      <c r="H364" t="s">
        <v>11586</v>
      </c>
      <c r="I364" s="1" t="s">
        <v>9251</v>
      </c>
      <c r="J364" t="s">
        <v>17948</v>
      </c>
      <c r="K364" t="s">
        <v>9252</v>
      </c>
    </row>
    <row r="365" spans="1:11" x14ac:dyDescent="0.25">
      <c r="A365" t="s">
        <v>13970</v>
      </c>
      <c r="B365" s="890" t="s">
        <v>13971</v>
      </c>
    </row>
    <row r="366" spans="1:11" x14ac:dyDescent="0.25">
      <c r="A366" t="s">
        <v>17949</v>
      </c>
      <c r="B366" s="890" t="s">
        <v>13972</v>
      </c>
      <c r="C366" t="s">
        <v>17950</v>
      </c>
      <c r="F366" t="s">
        <v>17951</v>
      </c>
      <c r="G366" t="s">
        <v>17952</v>
      </c>
      <c r="H366" t="s">
        <v>14935</v>
      </c>
      <c r="I366" s="1" t="s">
        <v>9251</v>
      </c>
      <c r="J366" t="s">
        <v>17953</v>
      </c>
      <c r="K366" t="s">
        <v>9252</v>
      </c>
    </row>
    <row r="367" spans="1:11" x14ac:dyDescent="0.25">
      <c r="A367" t="s">
        <v>18102</v>
      </c>
      <c r="B367" s="890" t="s">
        <v>13973</v>
      </c>
      <c r="C367" t="s">
        <v>18103</v>
      </c>
      <c r="F367" t="s">
        <v>18104</v>
      </c>
      <c r="H367" t="s">
        <v>14863</v>
      </c>
      <c r="I367" s="1" t="s">
        <v>9251</v>
      </c>
      <c r="J367" t="s">
        <v>18105</v>
      </c>
      <c r="K367" t="s">
        <v>9252</v>
      </c>
    </row>
    <row r="368" spans="1:11" x14ac:dyDescent="0.25">
      <c r="A368" t="s">
        <v>18106</v>
      </c>
      <c r="B368" s="890" t="s">
        <v>13974</v>
      </c>
      <c r="C368" t="s">
        <v>18107</v>
      </c>
      <c r="F368" t="s">
        <v>18108</v>
      </c>
      <c r="H368" t="s">
        <v>11579</v>
      </c>
      <c r="I368" s="1" t="s">
        <v>9251</v>
      </c>
      <c r="J368" t="s">
        <v>18109</v>
      </c>
      <c r="K368" t="s">
        <v>9252</v>
      </c>
    </row>
    <row r="369" spans="1:11" x14ac:dyDescent="0.25">
      <c r="A369" t="s">
        <v>18110</v>
      </c>
      <c r="B369" s="890" t="s">
        <v>13975</v>
      </c>
      <c r="C369" t="s">
        <v>18111</v>
      </c>
      <c r="F369" t="s">
        <v>18112</v>
      </c>
      <c r="H369" t="s">
        <v>11581</v>
      </c>
      <c r="I369" s="1" t="s">
        <v>9251</v>
      </c>
      <c r="J369" t="s">
        <v>18113</v>
      </c>
      <c r="K369" t="s">
        <v>9252</v>
      </c>
    </row>
    <row r="370" spans="1:11" x14ac:dyDescent="0.25">
      <c r="A370" t="s">
        <v>18114</v>
      </c>
      <c r="B370" s="890" t="s">
        <v>13976</v>
      </c>
      <c r="C370" t="s">
        <v>18115</v>
      </c>
      <c r="F370" t="s">
        <v>18116</v>
      </c>
      <c r="G370" t="s">
        <v>18117</v>
      </c>
      <c r="H370" t="s">
        <v>11586</v>
      </c>
      <c r="I370" s="1" t="s">
        <v>9251</v>
      </c>
      <c r="J370" t="s">
        <v>18118</v>
      </c>
      <c r="K370" t="s">
        <v>9252</v>
      </c>
    </row>
    <row r="371" spans="1:11" x14ac:dyDescent="0.25">
      <c r="A371" t="s">
        <v>18119</v>
      </c>
      <c r="B371" s="890" t="s">
        <v>13977</v>
      </c>
      <c r="C371" t="s">
        <v>18120</v>
      </c>
      <c r="F371" t="s">
        <v>18121</v>
      </c>
      <c r="H371" t="s">
        <v>12499</v>
      </c>
      <c r="I371" s="1" t="s">
        <v>9251</v>
      </c>
      <c r="J371" t="s">
        <v>18122</v>
      </c>
      <c r="K371" t="s">
        <v>9252</v>
      </c>
    </row>
    <row r="372" spans="1:11" x14ac:dyDescent="0.25">
      <c r="A372" t="s">
        <v>18123</v>
      </c>
      <c r="B372" s="890" t="s">
        <v>13978</v>
      </c>
      <c r="C372" t="s">
        <v>18124</v>
      </c>
      <c r="F372" t="s">
        <v>18125</v>
      </c>
      <c r="G372" t="s">
        <v>18126</v>
      </c>
      <c r="H372" t="s">
        <v>11579</v>
      </c>
      <c r="I372" s="1" t="s">
        <v>9251</v>
      </c>
      <c r="J372" t="s">
        <v>18127</v>
      </c>
      <c r="K372" t="s">
        <v>9252</v>
      </c>
    </row>
    <row r="373" spans="1:11" x14ac:dyDescent="0.25">
      <c r="A373" t="s">
        <v>13979</v>
      </c>
      <c r="B373" s="890" t="s">
        <v>13980</v>
      </c>
      <c r="C373" t="s">
        <v>18128</v>
      </c>
      <c r="F373" t="s">
        <v>18129</v>
      </c>
      <c r="H373" t="s">
        <v>11581</v>
      </c>
      <c r="I373" s="1" t="s">
        <v>9251</v>
      </c>
      <c r="J373" t="s">
        <v>13421</v>
      </c>
      <c r="K373" t="s">
        <v>9252</v>
      </c>
    </row>
    <row r="374" spans="1:11" x14ac:dyDescent="0.25">
      <c r="A374" t="s">
        <v>18130</v>
      </c>
      <c r="B374" s="890" t="s">
        <v>13981</v>
      </c>
      <c r="C374" t="s">
        <v>18131</v>
      </c>
      <c r="F374" t="s">
        <v>18132</v>
      </c>
      <c r="H374" t="s">
        <v>12524</v>
      </c>
      <c r="I374" s="1" t="s">
        <v>9251</v>
      </c>
      <c r="J374" t="s">
        <v>18133</v>
      </c>
      <c r="K374" t="s">
        <v>9252</v>
      </c>
    </row>
    <row r="375" spans="1:11" x14ac:dyDescent="0.25">
      <c r="A375" t="s">
        <v>18134</v>
      </c>
      <c r="B375" s="890" t="s">
        <v>13982</v>
      </c>
      <c r="C375" t="s">
        <v>18135</v>
      </c>
      <c r="F375" t="s">
        <v>18136</v>
      </c>
      <c r="G375" t="s">
        <v>17562</v>
      </c>
      <c r="H375" t="s">
        <v>11586</v>
      </c>
      <c r="I375" s="1" t="s">
        <v>9251</v>
      </c>
      <c r="J375" t="s">
        <v>18137</v>
      </c>
      <c r="K375" t="s">
        <v>9252</v>
      </c>
    </row>
    <row r="376" spans="1:11" x14ac:dyDescent="0.25">
      <c r="A376" t="s">
        <v>13983</v>
      </c>
      <c r="B376" s="890" t="s">
        <v>13984</v>
      </c>
    </row>
    <row r="377" spans="1:11" x14ac:dyDescent="0.25">
      <c r="A377" t="s">
        <v>18138</v>
      </c>
      <c r="B377" s="890" t="s">
        <v>13985</v>
      </c>
      <c r="C377" t="s">
        <v>18139</v>
      </c>
      <c r="F377" t="s">
        <v>18140</v>
      </c>
      <c r="G377" t="s">
        <v>18141</v>
      </c>
      <c r="H377" t="s">
        <v>11584</v>
      </c>
      <c r="I377" s="1" t="s">
        <v>9251</v>
      </c>
      <c r="J377" t="s">
        <v>18142</v>
      </c>
      <c r="K377" t="s">
        <v>9252</v>
      </c>
    </row>
    <row r="378" spans="1:11" x14ac:dyDescent="0.25">
      <c r="A378" t="s">
        <v>18143</v>
      </c>
      <c r="B378" s="890" t="s">
        <v>13986</v>
      </c>
      <c r="C378" t="s">
        <v>18144</v>
      </c>
      <c r="F378" t="s">
        <v>18145</v>
      </c>
      <c r="H378" t="s">
        <v>11257</v>
      </c>
      <c r="I378" s="1" t="s">
        <v>9251</v>
      </c>
      <c r="J378" t="s">
        <v>13620</v>
      </c>
      <c r="K378" t="s">
        <v>9252</v>
      </c>
    </row>
    <row r="379" spans="1:11" x14ac:dyDescent="0.25">
      <c r="A379" t="s">
        <v>18146</v>
      </c>
      <c r="B379" s="890" t="s">
        <v>11697</v>
      </c>
      <c r="C379" t="s">
        <v>18139</v>
      </c>
      <c r="F379" t="s">
        <v>18147</v>
      </c>
      <c r="H379" t="s">
        <v>18148</v>
      </c>
      <c r="I379" s="1" t="s">
        <v>9251</v>
      </c>
      <c r="J379" t="s">
        <v>18149</v>
      </c>
      <c r="K379" t="s">
        <v>9252</v>
      </c>
    </row>
    <row r="380" spans="1:11" x14ac:dyDescent="0.25">
      <c r="A380" t="s">
        <v>18150</v>
      </c>
      <c r="B380" s="890" t="s">
        <v>13987</v>
      </c>
      <c r="C380" t="s">
        <v>18151</v>
      </c>
      <c r="F380" t="s">
        <v>18152</v>
      </c>
      <c r="H380" t="s">
        <v>11587</v>
      </c>
      <c r="I380" s="1" t="s">
        <v>9251</v>
      </c>
      <c r="J380" t="s">
        <v>18153</v>
      </c>
      <c r="K380" t="s">
        <v>9252</v>
      </c>
    </row>
    <row r="381" spans="1:11" x14ac:dyDescent="0.25">
      <c r="A381" t="s">
        <v>18154</v>
      </c>
      <c r="B381" s="890" t="s">
        <v>13988</v>
      </c>
      <c r="C381" t="s">
        <v>18155</v>
      </c>
      <c r="F381" t="s">
        <v>18156</v>
      </c>
      <c r="H381" t="s">
        <v>18157</v>
      </c>
      <c r="I381" s="1" t="s">
        <v>9251</v>
      </c>
      <c r="J381" t="s">
        <v>18158</v>
      </c>
      <c r="K381" t="s">
        <v>9252</v>
      </c>
    </row>
    <row r="382" spans="1:11" x14ac:dyDescent="0.25">
      <c r="A382" t="s">
        <v>18159</v>
      </c>
      <c r="B382" s="890" t="s">
        <v>13989</v>
      </c>
      <c r="C382" t="s">
        <v>18160</v>
      </c>
      <c r="F382" t="s">
        <v>18161</v>
      </c>
      <c r="H382" t="s">
        <v>16903</v>
      </c>
      <c r="I382" s="1" t="s">
        <v>9251</v>
      </c>
      <c r="J382" t="s">
        <v>18162</v>
      </c>
      <c r="K382" t="s">
        <v>9252</v>
      </c>
    </row>
    <row r="383" spans="1:11" x14ac:dyDescent="0.25">
      <c r="A383" t="s">
        <v>18163</v>
      </c>
      <c r="B383" s="890" t="s">
        <v>13990</v>
      </c>
      <c r="C383" t="s">
        <v>18164</v>
      </c>
      <c r="F383" t="s">
        <v>18165</v>
      </c>
      <c r="H383" t="s">
        <v>14935</v>
      </c>
      <c r="I383" s="1" t="s">
        <v>9251</v>
      </c>
      <c r="J383" t="s">
        <v>18166</v>
      </c>
      <c r="K383" t="s">
        <v>9252</v>
      </c>
    </row>
    <row r="384" spans="1:11" x14ac:dyDescent="0.25">
      <c r="A384" t="s">
        <v>18167</v>
      </c>
      <c r="B384" s="890" t="s">
        <v>13991</v>
      </c>
      <c r="C384" t="s">
        <v>18168</v>
      </c>
      <c r="F384" t="s">
        <v>18169</v>
      </c>
      <c r="G384" t="s">
        <v>18170</v>
      </c>
      <c r="H384" t="s">
        <v>11586</v>
      </c>
      <c r="I384" s="1" t="s">
        <v>9251</v>
      </c>
      <c r="J384" t="s">
        <v>18171</v>
      </c>
      <c r="K384" t="s">
        <v>9252</v>
      </c>
    </row>
    <row r="385" spans="1:11" x14ac:dyDescent="0.25">
      <c r="A385" t="s">
        <v>18172</v>
      </c>
      <c r="B385" s="890" t="s">
        <v>13992</v>
      </c>
      <c r="C385" t="s">
        <v>18173</v>
      </c>
      <c r="F385" t="s">
        <v>18174</v>
      </c>
      <c r="G385" t="s">
        <v>18175</v>
      </c>
      <c r="H385" t="s">
        <v>11593</v>
      </c>
      <c r="I385" s="1" t="s">
        <v>9251</v>
      </c>
      <c r="J385" t="s">
        <v>18176</v>
      </c>
      <c r="K385" t="s">
        <v>9252</v>
      </c>
    </row>
    <row r="386" spans="1:11" x14ac:dyDescent="0.25">
      <c r="A386" t="s">
        <v>18177</v>
      </c>
      <c r="B386" s="890" t="s">
        <v>13993</v>
      </c>
      <c r="C386" t="s">
        <v>13818</v>
      </c>
      <c r="F386" t="s">
        <v>18178</v>
      </c>
      <c r="H386" t="s">
        <v>11587</v>
      </c>
      <c r="I386" s="1" t="s">
        <v>9251</v>
      </c>
      <c r="J386" t="s">
        <v>18179</v>
      </c>
      <c r="K386" t="s">
        <v>9252</v>
      </c>
    </row>
    <row r="387" spans="1:11" x14ac:dyDescent="0.25">
      <c r="A387" t="s">
        <v>18180</v>
      </c>
      <c r="B387" s="890" t="s">
        <v>13994</v>
      </c>
      <c r="C387" t="s">
        <v>18181</v>
      </c>
      <c r="F387" t="s">
        <v>18182</v>
      </c>
      <c r="H387" t="s">
        <v>12683</v>
      </c>
      <c r="I387" s="1" t="s">
        <v>9251</v>
      </c>
      <c r="J387" t="s">
        <v>18183</v>
      </c>
      <c r="K387" t="s">
        <v>9252</v>
      </c>
    </row>
    <row r="388" spans="1:11" x14ac:dyDescent="0.25">
      <c r="A388" t="s">
        <v>18184</v>
      </c>
      <c r="B388" s="890" t="s">
        <v>13995</v>
      </c>
      <c r="C388" t="s">
        <v>18185</v>
      </c>
      <c r="F388" t="s">
        <v>18186</v>
      </c>
      <c r="H388" t="s">
        <v>11587</v>
      </c>
      <c r="I388" s="1" t="s">
        <v>9251</v>
      </c>
      <c r="J388" t="s">
        <v>18187</v>
      </c>
      <c r="K388" t="s">
        <v>9252</v>
      </c>
    </row>
    <row r="389" spans="1:11" x14ac:dyDescent="0.25">
      <c r="A389" t="s">
        <v>18188</v>
      </c>
      <c r="B389" s="890" t="s">
        <v>13996</v>
      </c>
      <c r="C389" t="s">
        <v>18189</v>
      </c>
      <c r="F389" t="s">
        <v>18190</v>
      </c>
      <c r="H389" t="s">
        <v>11579</v>
      </c>
      <c r="I389" s="1" t="s">
        <v>9251</v>
      </c>
      <c r="J389" t="s">
        <v>18191</v>
      </c>
      <c r="K389" t="s">
        <v>9252</v>
      </c>
    </row>
    <row r="390" spans="1:11" x14ac:dyDescent="0.25">
      <c r="A390" t="s">
        <v>18192</v>
      </c>
      <c r="B390" s="890" t="s">
        <v>13997</v>
      </c>
      <c r="C390" t="s">
        <v>13479</v>
      </c>
      <c r="F390" t="s">
        <v>13481</v>
      </c>
      <c r="H390" t="s">
        <v>11586</v>
      </c>
      <c r="I390" s="1" t="s">
        <v>9251</v>
      </c>
      <c r="J390" t="s">
        <v>13482</v>
      </c>
      <c r="K390" t="s">
        <v>9252</v>
      </c>
    </row>
    <row r="391" spans="1:11" x14ac:dyDescent="0.25">
      <c r="A391" t="s">
        <v>18193</v>
      </c>
      <c r="B391" s="890" t="s">
        <v>13998</v>
      </c>
      <c r="C391" t="s">
        <v>18194</v>
      </c>
      <c r="F391" t="s">
        <v>18195</v>
      </c>
      <c r="H391" t="s">
        <v>11579</v>
      </c>
      <c r="I391" s="1" t="s">
        <v>9251</v>
      </c>
      <c r="J391" t="s">
        <v>18196</v>
      </c>
      <c r="K391" t="s">
        <v>9252</v>
      </c>
    </row>
    <row r="392" spans="1:11" x14ac:dyDescent="0.25">
      <c r="A392" t="s">
        <v>18197</v>
      </c>
      <c r="B392" s="890" t="s">
        <v>13999</v>
      </c>
      <c r="C392" t="s">
        <v>18198</v>
      </c>
      <c r="F392" t="s">
        <v>18199</v>
      </c>
      <c r="H392" t="s">
        <v>12524</v>
      </c>
      <c r="I392" s="1" t="s">
        <v>9251</v>
      </c>
      <c r="J392" t="s">
        <v>18200</v>
      </c>
      <c r="K392" t="s">
        <v>9252</v>
      </c>
    </row>
    <row r="393" spans="1:11" x14ac:dyDescent="0.25">
      <c r="A393" t="s">
        <v>18201</v>
      </c>
      <c r="B393" s="890" t="s">
        <v>14000</v>
      </c>
      <c r="C393" t="s">
        <v>18202</v>
      </c>
      <c r="F393" t="s">
        <v>18203</v>
      </c>
      <c r="H393" t="s">
        <v>18204</v>
      </c>
      <c r="I393" s="1" t="s">
        <v>9251</v>
      </c>
      <c r="J393" t="s">
        <v>18205</v>
      </c>
      <c r="K393" t="s">
        <v>9252</v>
      </c>
    </row>
    <row r="394" spans="1:11" x14ac:dyDescent="0.25">
      <c r="A394" t="s">
        <v>18206</v>
      </c>
      <c r="B394" s="890" t="s">
        <v>14001</v>
      </c>
      <c r="C394" t="s">
        <v>18207</v>
      </c>
      <c r="F394" t="s">
        <v>18208</v>
      </c>
      <c r="H394" t="s">
        <v>11581</v>
      </c>
      <c r="I394" s="1" t="s">
        <v>9251</v>
      </c>
      <c r="J394" t="s">
        <v>18209</v>
      </c>
      <c r="K394" t="s">
        <v>9252</v>
      </c>
    </row>
    <row r="395" spans="1:11" x14ac:dyDescent="0.25">
      <c r="A395" t="s">
        <v>18210</v>
      </c>
      <c r="B395" s="890" t="s">
        <v>14002</v>
      </c>
      <c r="C395" t="s">
        <v>18211</v>
      </c>
      <c r="F395" t="s">
        <v>18212</v>
      </c>
      <c r="G395" t="s">
        <v>18213</v>
      </c>
      <c r="H395" t="s">
        <v>11579</v>
      </c>
      <c r="I395" s="1" t="s">
        <v>9251</v>
      </c>
      <c r="J395" t="s">
        <v>18214</v>
      </c>
      <c r="K395" t="s">
        <v>9252</v>
      </c>
    </row>
    <row r="396" spans="1:11" x14ac:dyDescent="0.25">
      <c r="A396" t="s">
        <v>18215</v>
      </c>
      <c r="B396" s="890" t="s">
        <v>14003</v>
      </c>
      <c r="C396" t="s">
        <v>18216</v>
      </c>
      <c r="F396" t="s">
        <v>18217</v>
      </c>
      <c r="H396" t="s">
        <v>11581</v>
      </c>
      <c r="I396" s="1" t="s">
        <v>9251</v>
      </c>
      <c r="J396" t="s">
        <v>18218</v>
      </c>
      <c r="K396" t="s">
        <v>9252</v>
      </c>
    </row>
    <row r="397" spans="1:11" x14ac:dyDescent="0.25">
      <c r="A397" t="s">
        <v>18219</v>
      </c>
      <c r="B397" s="890" t="s">
        <v>14004</v>
      </c>
      <c r="C397" t="s">
        <v>18220</v>
      </c>
      <c r="F397" t="s">
        <v>18221</v>
      </c>
      <c r="H397" t="s">
        <v>11587</v>
      </c>
      <c r="I397" s="1" t="s">
        <v>9251</v>
      </c>
      <c r="J397" t="s">
        <v>18222</v>
      </c>
      <c r="K397" t="s">
        <v>9252</v>
      </c>
    </row>
    <row r="398" spans="1:11" x14ac:dyDescent="0.25">
      <c r="A398" t="s">
        <v>18223</v>
      </c>
      <c r="B398" s="890" t="s">
        <v>11698</v>
      </c>
      <c r="C398" t="s">
        <v>18224</v>
      </c>
      <c r="F398" t="s">
        <v>15074</v>
      </c>
      <c r="G398" t="s">
        <v>18225</v>
      </c>
      <c r="H398" t="s">
        <v>11586</v>
      </c>
      <c r="I398" s="1" t="s">
        <v>9251</v>
      </c>
      <c r="J398" t="s">
        <v>15076</v>
      </c>
      <c r="K398" t="s">
        <v>9252</v>
      </c>
    </row>
    <row r="399" spans="1:11" x14ac:dyDescent="0.25">
      <c r="A399" t="s">
        <v>18226</v>
      </c>
      <c r="B399" s="890" t="s">
        <v>11699</v>
      </c>
      <c r="C399" t="s">
        <v>18227</v>
      </c>
      <c r="F399" t="s">
        <v>18228</v>
      </c>
      <c r="H399" t="s">
        <v>12966</v>
      </c>
      <c r="I399" s="1" t="s">
        <v>9251</v>
      </c>
      <c r="J399" t="s">
        <v>12967</v>
      </c>
      <c r="K399" t="s">
        <v>9252</v>
      </c>
    </row>
    <row r="400" spans="1:11" x14ac:dyDescent="0.25">
      <c r="A400" t="s">
        <v>18229</v>
      </c>
      <c r="B400" s="890" t="s">
        <v>14006</v>
      </c>
      <c r="C400" t="s">
        <v>14005</v>
      </c>
      <c r="F400" t="s">
        <v>18230</v>
      </c>
      <c r="H400" t="s">
        <v>11257</v>
      </c>
      <c r="I400" s="1" t="s">
        <v>9251</v>
      </c>
      <c r="J400" t="s">
        <v>18231</v>
      </c>
      <c r="K400" t="s">
        <v>9252</v>
      </c>
    </row>
    <row r="401" spans="1:11" x14ac:dyDescent="0.25">
      <c r="A401" t="s">
        <v>18232</v>
      </c>
      <c r="B401" s="890" t="s">
        <v>11700</v>
      </c>
      <c r="C401" t="s">
        <v>16343</v>
      </c>
      <c r="F401" t="s">
        <v>18233</v>
      </c>
      <c r="G401" t="s">
        <v>426</v>
      </c>
      <c r="H401" t="s">
        <v>18234</v>
      </c>
      <c r="I401" s="1" t="s">
        <v>9251</v>
      </c>
      <c r="J401" t="s">
        <v>18235</v>
      </c>
      <c r="K401" t="s">
        <v>9252</v>
      </c>
    </row>
    <row r="402" spans="1:11" x14ac:dyDescent="0.25">
      <c r="A402" t="s">
        <v>18236</v>
      </c>
      <c r="B402" s="890" t="s">
        <v>11701</v>
      </c>
      <c r="C402" t="s">
        <v>18237</v>
      </c>
      <c r="F402" t="s">
        <v>18238</v>
      </c>
      <c r="H402" t="s">
        <v>11593</v>
      </c>
      <c r="I402" s="1" t="s">
        <v>9251</v>
      </c>
      <c r="J402" t="s">
        <v>18239</v>
      </c>
      <c r="K402" t="s">
        <v>9252</v>
      </c>
    </row>
    <row r="403" spans="1:11" x14ac:dyDescent="0.25">
      <c r="A403" t="s">
        <v>14007</v>
      </c>
      <c r="B403" s="890" t="s">
        <v>14008</v>
      </c>
      <c r="F403" t="s">
        <v>18240</v>
      </c>
      <c r="H403" t="s">
        <v>11586</v>
      </c>
      <c r="I403" s="1" t="s">
        <v>9251</v>
      </c>
      <c r="J403" t="s">
        <v>18241</v>
      </c>
      <c r="K403" t="s">
        <v>9252</v>
      </c>
    </row>
    <row r="404" spans="1:11" x14ac:dyDescent="0.25">
      <c r="A404" t="s">
        <v>18242</v>
      </c>
      <c r="B404" s="890" t="s">
        <v>14009</v>
      </c>
      <c r="C404" t="s">
        <v>18243</v>
      </c>
      <c r="F404" t="s">
        <v>18244</v>
      </c>
      <c r="G404" t="s">
        <v>18245</v>
      </c>
      <c r="H404" t="s">
        <v>18246</v>
      </c>
      <c r="I404" s="1" t="s">
        <v>9251</v>
      </c>
      <c r="J404" t="s">
        <v>18247</v>
      </c>
      <c r="K404" t="s">
        <v>9252</v>
      </c>
    </row>
    <row r="405" spans="1:11" x14ac:dyDescent="0.25">
      <c r="A405" t="s">
        <v>18248</v>
      </c>
      <c r="B405" s="890" t="s">
        <v>14010</v>
      </c>
      <c r="F405" t="s">
        <v>18249</v>
      </c>
      <c r="H405" t="s">
        <v>18250</v>
      </c>
      <c r="I405" s="1" t="s">
        <v>9251</v>
      </c>
      <c r="J405" t="s">
        <v>18251</v>
      </c>
      <c r="K405" t="s">
        <v>9252</v>
      </c>
    </row>
    <row r="406" spans="1:11" x14ac:dyDescent="0.25">
      <c r="A406" t="s">
        <v>14011</v>
      </c>
      <c r="B406" s="890" t="s">
        <v>14012</v>
      </c>
      <c r="C406" t="s">
        <v>18252</v>
      </c>
      <c r="F406" t="s">
        <v>18253</v>
      </c>
      <c r="H406" t="s">
        <v>18254</v>
      </c>
      <c r="I406" s="1" t="s">
        <v>9251</v>
      </c>
      <c r="J406" t="s">
        <v>18255</v>
      </c>
      <c r="K406" t="s">
        <v>9252</v>
      </c>
    </row>
    <row r="407" spans="1:11" x14ac:dyDescent="0.25">
      <c r="A407" t="s">
        <v>14013</v>
      </c>
      <c r="B407" s="890" t="s">
        <v>14014</v>
      </c>
      <c r="F407" t="s">
        <v>18256</v>
      </c>
      <c r="H407" t="s">
        <v>18257</v>
      </c>
      <c r="I407" s="1" t="s">
        <v>9251</v>
      </c>
      <c r="J407" t="s">
        <v>18258</v>
      </c>
      <c r="K407" t="s">
        <v>9252</v>
      </c>
    </row>
    <row r="408" spans="1:11" x14ac:dyDescent="0.25">
      <c r="A408" t="s">
        <v>14015</v>
      </c>
      <c r="B408" s="890" t="s">
        <v>14016</v>
      </c>
      <c r="C408" t="s">
        <v>18259</v>
      </c>
      <c r="F408" t="s">
        <v>18260</v>
      </c>
      <c r="H408" t="s">
        <v>11257</v>
      </c>
      <c r="I408" s="1" t="s">
        <v>9251</v>
      </c>
      <c r="J408" t="s">
        <v>18261</v>
      </c>
      <c r="K408" t="s">
        <v>9252</v>
      </c>
    </row>
    <row r="409" spans="1:11" x14ac:dyDescent="0.25">
      <c r="A409" t="s">
        <v>18262</v>
      </c>
      <c r="B409" s="890" t="s">
        <v>14018</v>
      </c>
      <c r="C409" t="s">
        <v>14017</v>
      </c>
      <c r="F409" t="s">
        <v>18263</v>
      </c>
      <c r="H409" t="s">
        <v>13673</v>
      </c>
      <c r="I409" s="1" t="s">
        <v>9251</v>
      </c>
      <c r="J409" t="s">
        <v>18264</v>
      </c>
      <c r="K409" t="s">
        <v>9252</v>
      </c>
    </row>
    <row r="410" spans="1:11" x14ac:dyDescent="0.25">
      <c r="A410" t="s">
        <v>18265</v>
      </c>
      <c r="B410" s="890" t="s">
        <v>11702</v>
      </c>
      <c r="C410" t="s">
        <v>18266</v>
      </c>
      <c r="F410" t="s">
        <v>18267</v>
      </c>
      <c r="H410" t="s">
        <v>15341</v>
      </c>
      <c r="I410" s="1" t="s">
        <v>9251</v>
      </c>
      <c r="J410" t="s">
        <v>18268</v>
      </c>
      <c r="K410" t="s">
        <v>9252</v>
      </c>
    </row>
    <row r="411" spans="1:11" x14ac:dyDescent="0.25">
      <c r="A411" t="s">
        <v>14019</v>
      </c>
      <c r="B411" s="890" t="s">
        <v>11703</v>
      </c>
    </row>
    <row r="412" spans="1:11" x14ac:dyDescent="0.25">
      <c r="A412" t="s">
        <v>14020</v>
      </c>
      <c r="B412" s="890" t="s">
        <v>14021</v>
      </c>
    </row>
    <row r="413" spans="1:11" x14ac:dyDescent="0.25">
      <c r="A413" t="s">
        <v>14022</v>
      </c>
      <c r="B413" s="890" t="s">
        <v>14023</v>
      </c>
    </row>
    <row r="414" spans="1:11" x14ac:dyDescent="0.25">
      <c r="A414" t="s">
        <v>14024</v>
      </c>
      <c r="B414" s="890" t="s">
        <v>14025</v>
      </c>
    </row>
    <row r="415" spans="1:11" x14ac:dyDescent="0.25">
      <c r="A415" t="s">
        <v>14026</v>
      </c>
      <c r="B415" s="890" t="s">
        <v>14027</v>
      </c>
    </row>
    <row r="416" spans="1:11" x14ac:dyDescent="0.25">
      <c r="A416" t="s">
        <v>14028</v>
      </c>
      <c r="B416" s="890" t="s">
        <v>14029</v>
      </c>
    </row>
    <row r="417" spans="1:2" x14ac:dyDescent="0.25">
      <c r="A417" t="s">
        <v>14030</v>
      </c>
      <c r="B417" s="890" t="s">
        <v>14031</v>
      </c>
    </row>
    <row r="418" spans="1:2" x14ac:dyDescent="0.25">
      <c r="A418" t="s">
        <v>14032</v>
      </c>
      <c r="B418" s="890" t="s">
        <v>14033</v>
      </c>
    </row>
    <row r="419" spans="1:2" x14ac:dyDescent="0.25">
      <c r="A419" t="s">
        <v>14034</v>
      </c>
      <c r="B419" s="890" t="s">
        <v>14035</v>
      </c>
    </row>
    <row r="420" spans="1:2" x14ac:dyDescent="0.25">
      <c r="A420" t="s">
        <v>14036</v>
      </c>
      <c r="B420" s="890" t="s">
        <v>11704</v>
      </c>
    </row>
    <row r="421" spans="1:2" x14ac:dyDescent="0.25">
      <c r="A421" t="s">
        <v>14037</v>
      </c>
      <c r="B421" s="890" t="s">
        <v>11705</v>
      </c>
    </row>
    <row r="422" spans="1:2" x14ac:dyDescent="0.25">
      <c r="A422" t="s">
        <v>14038</v>
      </c>
      <c r="B422" s="890" t="s">
        <v>14039</v>
      </c>
    </row>
    <row r="423" spans="1:2" x14ac:dyDescent="0.25">
      <c r="A423" t="s">
        <v>14040</v>
      </c>
      <c r="B423" s="890" t="s">
        <v>14041</v>
      </c>
    </row>
    <row r="424" spans="1:2" x14ac:dyDescent="0.25">
      <c r="A424" t="s">
        <v>14042</v>
      </c>
      <c r="B424" s="890" t="s">
        <v>14043</v>
      </c>
    </row>
    <row r="425" spans="1:2" x14ac:dyDescent="0.25">
      <c r="A425" t="s">
        <v>14044</v>
      </c>
      <c r="B425" s="890" t="s">
        <v>14045</v>
      </c>
    </row>
    <row r="426" spans="1:2" x14ac:dyDescent="0.25">
      <c r="A426" t="s">
        <v>14046</v>
      </c>
      <c r="B426" s="890" t="s">
        <v>14047</v>
      </c>
    </row>
    <row r="427" spans="1:2" x14ac:dyDescent="0.25">
      <c r="A427" t="s">
        <v>14048</v>
      </c>
      <c r="B427" s="890" t="s">
        <v>14049</v>
      </c>
    </row>
    <row r="428" spans="1:2" x14ac:dyDescent="0.25">
      <c r="A428" t="s">
        <v>14050</v>
      </c>
      <c r="B428" s="890" t="s">
        <v>14051</v>
      </c>
    </row>
    <row r="429" spans="1:2" x14ac:dyDescent="0.25">
      <c r="A429" t="s">
        <v>14052</v>
      </c>
      <c r="B429" s="890" t="s">
        <v>14053</v>
      </c>
    </row>
    <row r="430" spans="1:2" x14ac:dyDescent="0.25">
      <c r="A430" t="s">
        <v>14054</v>
      </c>
      <c r="B430" s="890" t="s">
        <v>14055</v>
      </c>
    </row>
    <row r="431" spans="1:2" x14ac:dyDescent="0.25">
      <c r="A431" t="s">
        <v>14056</v>
      </c>
      <c r="B431" s="890" t="s">
        <v>14057</v>
      </c>
    </row>
    <row r="432" spans="1:2" x14ac:dyDescent="0.25">
      <c r="A432" t="s">
        <v>14058</v>
      </c>
      <c r="B432" s="890" t="s">
        <v>14059</v>
      </c>
    </row>
    <row r="433" spans="1:2" x14ac:dyDescent="0.25">
      <c r="A433" t="s">
        <v>14060</v>
      </c>
      <c r="B433" s="890" t="s">
        <v>14061</v>
      </c>
    </row>
    <row r="434" spans="1:2" x14ac:dyDescent="0.25">
      <c r="A434" t="s">
        <v>14062</v>
      </c>
      <c r="B434" s="890" t="s">
        <v>14063</v>
      </c>
    </row>
    <row r="435" spans="1:2" x14ac:dyDescent="0.25">
      <c r="A435" t="s">
        <v>14064</v>
      </c>
      <c r="B435" s="890" t="s">
        <v>14065</v>
      </c>
    </row>
    <row r="436" spans="1:2" x14ac:dyDescent="0.25">
      <c r="A436" t="s">
        <v>14066</v>
      </c>
      <c r="B436" s="890" t="s">
        <v>14067</v>
      </c>
    </row>
    <row r="437" spans="1:2" x14ac:dyDescent="0.25">
      <c r="A437" t="s">
        <v>14068</v>
      </c>
      <c r="B437" s="890" t="s">
        <v>14069</v>
      </c>
    </row>
    <row r="438" spans="1:2" x14ac:dyDescent="0.25">
      <c r="A438" t="s">
        <v>14070</v>
      </c>
      <c r="B438" s="890" t="s">
        <v>14071</v>
      </c>
    </row>
    <row r="439" spans="1:2" x14ac:dyDescent="0.25">
      <c r="A439" t="s">
        <v>14072</v>
      </c>
      <c r="B439" s="890" t="s">
        <v>14073</v>
      </c>
    </row>
    <row r="440" spans="1:2" x14ac:dyDescent="0.25">
      <c r="A440" t="s">
        <v>14074</v>
      </c>
      <c r="B440" s="890" t="s">
        <v>14075</v>
      </c>
    </row>
    <row r="441" spans="1:2" x14ac:dyDescent="0.25">
      <c r="A441" t="s">
        <v>14076</v>
      </c>
      <c r="B441" s="890" t="s">
        <v>14077</v>
      </c>
    </row>
    <row r="442" spans="1:2" x14ac:dyDescent="0.25">
      <c r="A442" t="s">
        <v>14078</v>
      </c>
      <c r="B442" s="890" t="s">
        <v>14079</v>
      </c>
    </row>
    <row r="443" spans="1:2" x14ac:dyDescent="0.25">
      <c r="A443" t="s">
        <v>14080</v>
      </c>
      <c r="B443" s="890" t="s">
        <v>14081</v>
      </c>
    </row>
    <row r="444" spans="1:2" x14ac:dyDescent="0.25">
      <c r="A444" t="s">
        <v>14082</v>
      </c>
      <c r="B444" s="890" t="s">
        <v>14083</v>
      </c>
    </row>
    <row r="445" spans="1:2" x14ac:dyDescent="0.25">
      <c r="A445" t="s">
        <v>14084</v>
      </c>
      <c r="B445" s="890" t="s">
        <v>14085</v>
      </c>
    </row>
    <row r="446" spans="1:2" x14ac:dyDescent="0.25">
      <c r="A446" t="s">
        <v>14086</v>
      </c>
      <c r="B446" s="890" t="s">
        <v>14087</v>
      </c>
    </row>
    <row r="447" spans="1:2" x14ac:dyDescent="0.25">
      <c r="A447" t="s">
        <v>14088</v>
      </c>
      <c r="B447" s="890" t="s">
        <v>14089</v>
      </c>
    </row>
    <row r="448" spans="1:2" x14ac:dyDescent="0.25">
      <c r="A448" t="s">
        <v>14090</v>
      </c>
      <c r="B448" s="890" t="s">
        <v>14091</v>
      </c>
    </row>
    <row r="449" spans="1:2" x14ac:dyDescent="0.25">
      <c r="A449" t="s">
        <v>14092</v>
      </c>
      <c r="B449" s="890" t="s">
        <v>14093</v>
      </c>
    </row>
    <row r="450" spans="1:2" x14ac:dyDescent="0.25">
      <c r="A450" t="s">
        <v>14094</v>
      </c>
      <c r="B450" s="890" t="s">
        <v>14095</v>
      </c>
    </row>
    <row r="451" spans="1:2" x14ac:dyDescent="0.25">
      <c r="A451" t="s">
        <v>14096</v>
      </c>
      <c r="B451" s="890" t="s">
        <v>14097</v>
      </c>
    </row>
    <row r="452" spans="1:2" x14ac:dyDescent="0.25">
      <c r="A452" t="s">
        <v>11607</v>
      </c>
      <c r="B452" s="890" t="s">
        <v>11706</v>
      </c>
    </row>
    <row r="453" spans="1:2" x14ac:dyDescent="0.25">
      <c r="A453" t="s">
        <v>14098</v>
      </c>
      <c r="B453" s="890" t="s">
        <v>14099</v>
      </c>
    </row>
    <row r="454" spans="1:2" x14ac:dyDescent="0.25">
      <c r="A454" t="s">
        <v>14100</v>
      </c>
      <c r="B454" s="890" t="s">
        <v>14101</v>
      </c>
    </row>
    <row r="455" spans="1:2" x14ac:dyDescent="0.25">
      <c r="A455" t="s">
        <v>14102</v>
      </c>
      <c r="B455" s="890" t="s">
        <v>14103</v>
      </c>
    </row>
    <row r="456" spans="1:2" x14ac:dyDescent="0.25">
      <c r="A456" t="s">
        <v>14104</v>
      </c>
      <c r="B456" s="890" t="s">
        <v>14105</v>
      </c>
    </row>
    <row r="457" spans="1:2" x14ac:dyDescent="0.25">
      <c r="A457" t="s">
        <v>14106</v>
      </c>
      <c r="B457" s="890" t="s">
        <v>14107</v>
      </c>
    </row>
    <row r="458" spans="1:2" x14ac:dyDescent="0.25">
      <c r="A458" t="s">
        <v>11608</v>
      </c>
      <c r="B458" s="890" t="s">
        <v>11707</v>
      </c>
    </row>
    <row r="459" spans="1:2" x14ac:dyDescent="0.25">
      <c r="A459" t="s">
        <v>14108</v>
      </c>
      <c r="B459" s="890" t="s">
        <v>14109</v>
      </c>
    </row>
    <row r="460" spans="1:2" x14ac:dyDescent="0.25">
      <c r="A460" t="s">
        <v>11609</v>
      </c>
      <c r="B460" s="890" t="s">
        <v>11708</v>
      </c>
    </row>
    <row r="461" spans="1:2" x14ac:dyDescent="0.25">
      <c r="A461" t="s">
        <v>14110</v>
      </c>
      <c r="B461" s="890" t="s">
        <v>14111</v>
      </c>
    </row>
    <row r="462" spans="1:2" x14ac:dyDescent="0.25">
      <c r="A462" t="s">
        <v>14112</v>
      </c>
      <c r="B462" s="890" t="s">
        <v>14113</v>
      </c>
    </row>
    <row r="463" spans="1:2" x14ac:dyDescent="0.25">
      <c r="A463" t="s">
        <v>14114</v>
      </c>
      <c r="B463" s="890" t="s">
        <v>14115</v>
      </c>
    </row>
    <row r="464" spans="1:2" x14ac:dyDescent="0.25">
      <c r="A464" t="s">
        <v>14116</v>
      </c>
      <c r="B464" s="890" t="s">
        <v>14117</v>
      </c>
    </row>
    <row r="465" spans="1:2" x14ac:dyDescent="0.25">
      <c r="A465" t="s">
        <v>14118</v>
      </c>
      <c r="B465" s="890" t="s">
        <v>14119</v>
      </c>
    </row>
    <row r="466" spans="1:2" x14ac:dyDescent="0.25">
      <c r="A466" t="s">
        <v>14120</v>
      </c>
      <c r="B466" s="890" t="s">
        <v>14121</v>
      </c>
    </row>
    <row r="467" spans="1:2" x14ac:dyDescent="0.25">
      <c r="A467" t="s">
        <v>14122</v>
      </c>
      <c r="B467" s="890" t="s">
        <v>14123</v>
      </c>
    </row>
    <row r="468" spans="1:2" x14ac:dyDescent="0.25">
      <c r="A468" t="s">
        <v>14124</v>
      </c>
      <c r="B468" s="890" t="s">
        <v>14125</v>
      </c>
    </row>
    <row r="469" spans="1:2" x14ac:dyDescent="0.25">
      <c r="A469" t="s">
        <v>11610</v>
      </c>
      <c r="B469" s="890" t="s">
        <v>11709</v>
      </c>
    </row>
    <row r="470" spans="1:2" x14ac:dyDescent="0.25">
      <c r="A470" t="s">
        <v>14126</v>
      </c>
      <c r="B470" s="890" t="s">
        <v>14127</v>
      </c>
    </row>
    <row r="471" spans="1:2" x14ac:dyDescent="0.25">
      <c r="A471" t="s">
        <v>11611</v>
      </c>
      <c r="B471" s="890" t="s">
        <v>11710</v>
      </c>
    </row>
    <row r="472" spans="1:2" x14ac:dyDescent="0.25">
      <c r="A472" t="s">
        <v>14128</v>
      </c>
      <c r="B472" s="890" t="s">
        <v>14129</v>
      </c>
    </row>
    <row r="473" spans="1:2" x14ac:dyDescent="0.25">
      <c r="A473" t="s">
        <v>14130</v>
      </c>
      <c r="B473" s="890" t="s">
        <v>14131</v>
      </c>
    </row>
    <row r="474" spans="1:2" x14ac:dyDescent="0.25">
      <c r="A474" t="s">
        <v>14132</v>
      </c>
      <c r="B474" s="890" t="s">
        <v>14133</v>
      </c>
    </row>
    <row r="475" spans="1:2" x14ac:dyDescent="0.25">
      <c r="A475" t="s">
        <v>14134</v>
      </c>
      <c r="B475" s="890" t="s">
        <v>14135</v>
      </c>
    </row>
    <row r="476" spans="1:2" x14ac:dyDescent="0.25">
      <c r="A476" t="s">
        <v>14136</v>
      </c>
      <c r="B476" s="890" t="s">
        <v>14137</v>
      </c>
    </row>
    <row r="477" spans="1:2" x14ac:dyDescent="0.25">
      <c r="A477" t="s">
        <v>14138</v>
      </c>
      <c r="B477" s="890" t="s">
        <v>14139</v>
      </c>
    </row>
    <row r="478" spans="1:2" x14ac:dyDescent="0.25">
      <c r="A478" t="s">
        <v>14140</v>
      </c>
      <c r="B478" s="890" t="s">
        <v>14141</v>
      </c>
    </row>
    <row r="479" spans="1:2" x14ac:dyDescent="0.25">
      <c r="A479" t="s">
        <v>14142</v>
      </c>
      <c r="B479" s="890" t="s">
        <v>14143</v>
      </c>
    </row>
    <row r="480" spans="1:2" x14ac:dyDescent="0.25">
      <c r="A480" t="s">
        <v>14144</v>
      </c>
      <c r="B480" s="890" t="s">
        <v>14145</v>
      </c>
    </row>
    <row r="481" spans="1:2" x14ac:dyDescent="0.25">
      <c r="A481" t="s">
        <v>14146</v>
      </c>
      <c r="B481" s="890" t="s">
        <v>14147</v>
      </c>
    </row>
    <row r="482" spans="1:2" x14ac:dyDescent="0.25">
      <c r="A482" t="s">
        <v>14148</v>
      </c>
      <c r="B482" s="890" t="s">
        <v>14149</v>
      </c>
    </row>
    <row r="483" spans="1:2" x14ac:dyDescent="0.25">
      <c r="A483" t="s">
        <v>14150</v>
      </c>
      <c r="B483" s="890" t="s">
        <v>14151</v>
      </c>
    </row>
    <row r="484" spans="1:2" x14ac:dyDescent="0.25">
      <c r="A484" t="s">
        <v>14152</v>
      </c>
      <c r="B484" s="890" t="s">
        <v>14153</v>
      </c>
    </row>
    <row r="485" spans="1:2" x14ac:dyDescent="0.25">
      <c r="A485" t="s">
        <v>14154</v>
      </c>
      <c r="B485" s="890" t="s">
        <v>14155</v>
      </c>
    </row>
    <row r="486" spans="1:2" x14ac:dyDescent="0.25">
      <c r="A486" t="s">
        <v>14156</v>
      </c>
      <c r="B486" s="890" t="s">
        <v>14157</v>
      </c>
    </row>
    <row r="487" spans="1:2" x14ac:dyDescent="0.25">
      <c r="A487" t="s">
        <v>14158</v>
      </c>
      <c r="B487" s="890" t="s">
        <v>14159</v>
      </c>
    </row>
    <row r="488" spans="1:2" x14ac:dyDescent="0.25">
      <c r="A488" t="s">
        <v>14160</v>
      </c>
      <c r="B488" s="890" t="s">
        <v>14161</v>
      </c>
    </row>
    <row r="489" spans="1:2" x14ac:dyDescent="0.25">
      <c r="A489" t="s">
        <v>14162</v>
      </c>
      <c r="B489" s="890" t="s">
        <v>11711</v>
      </c>
    </row>
    <row r="490" spans="1:2" x14ac:dyDescent="0.25">
      <c r="A490" t="s">
        <v>14163</v>
      </c>
      <c r="B490" s="890" t="s">
        <v>14164</v>
      </c>
    </row>
    <row r="491" spans="1:2" x14ac:dyDescent="0.25">
      <c r="A491" t="s">
        <v>14165</v>
      </c>
      <c r="B491" s="890" t="s">
        <v>14166</v>
      </c>
    </row>
    <row r="492" spans="1:2" x14ac:dyDescent="0.25">
      <c r="A492" t="s">
        <v>14167</v>
      </c>
      <c r="B492" s="890" t="s">
        <v>14168</v>
      </c>
    </row>
    <row r="493" spans="1:2" x14ac:dyDescent="0.25">
      <c r="A493" t="s">
        <v>14169</v>
      </c>
      <c r="B493" s="890" t="s">
        <v>14170</v>
      </c>
    </row>
    <row r="494" spans="1:2" x14ac:dyDescent="0.25">
      <c r="A494" t="s">
        <v>14171</v>
      </c>
      <c r="B494" s="890" t="s">
        <v>14172</v>
      </c>
    </row>
    <row r="495" spans="1:2" x14ac:dyDescent="0.25">
      <c r="A495" t="s">
        <v>14173</v>
      </c>
      <c r="B495" s="890" t="s">
        <v>14174</v>
      </c>
    </row>
    <row r="496" spans="1:2" x14ac:dyDescent="0.25">
      <c r="A496" t="s">
        <v>14175</v>
      </c>
      <c r="B496" s="890" t="s">
        <v>14176</v>
      </c>
    </row>
    <row r="497" spans="1:2" x14ac:dyDescent="0.25">
      <c r="A497" t="s">
        <v>14177</v>
      </c>
      <c r="B497" s="890" t="s">
        <v>14178</v>
      </c>
    </row>
    <row r="498" spans="1:2" x14ac:dyDescent="0.25">
      <c r="A498" t="s">
        <v>14179</v>
      </c>
      <c r="B498" s="890" t="s">
        <v>14180</v>
      </c>
    </row>
    <row r="499" spans="1:2" x14ac:dyDescent="0.25">
      <c r="A499" t="s">
        <v>14181</v>
      </c>
      <c r="B499" s="890" t="s">
        <v>14182</v>
      </c>
    </row>
    <row r="500" spans="1:2" x14ac:dyDescent="0.25">
      <c r="A500" t="s">
        <v>14183</v>
      </c>
      <c r="B500" s="890" t="s">
        <v>14184</v>
      </c>
    </row>
    <row r="501" spans="1:2" x14ac:dyDescent="0.25">
      <c r="A501" t="s">
        <v>14185</v>
      </c>
      <c r="B501" s="890" t="s">
        <v>14186</v>
      </c>
    </row>
    <row r="502" spans="1:2" x14ac:dyDescent="0.25">
      <c r="A502" t="s">
        <v>14187</v>
      </c>
      <c r="B502" s="890" t="s">
        <v>14188</v>
      </c>
    </row>
    <row r="503" spans="1:2" x14ac:dyDescent="0.25">
      <c r="A503" t="s">
        <v>14189</v>
      </c>
      <c r="B503" s="890" t="s">
        <v>14190</v>
      </c>
    </row>
    <row r="504" spans="1:2" x14ac:dyDescent="0.25">
      <c r="A504" t="s">
        <v>14191</v>
      </c>
      <c r="B504" s="890" t="s">
        <v>14192</v>
      </c>
    </row>
    <row r="505" spans="1:2" x14ac:dyDescent="0.25">
      <c r="A505" t="s">
        <v>14193</v>
      </c>
      <c r="B505" s="890" t="s">
        <v>14194</v>
      </c>
    </row>
    <row r="506" spans="1:2" x14ac:dyDescent="0.25">
      <c r="A506" t="s">
        <v>14195</v>
      </c>
      <c r="B506" s="890" t="s">
        <v>14196</v>
      </c>
    </row>
    <row r="507" spans="1:2" x14ac:dyDescent="0.25">
      <c r="A507" t="s">
        <v>14197</v>
      </c>
      <c r="B507" s="890" t="s">
        <v>14198</v>
      </c>
    </row>
    <row r="508" spans="1:2" x14ac:dyDescent="0.25">
      <c r="A508" t="s">
        <v>14199</v>
      </c>
      <c r="B508" s="890" t="s">
        <v>14200</v>
      </c>
    </row>
    <row r="509" spans="1:2" x14ac:dyDescent="0.25">
      <c r="A509" t="s">
        <v>14201</v>
      </c>
      <c r="B509" s="890" t="s">
        <v>14202</v>
      </c>
    </row>
    <row r="510" spans="1:2" x14ac:dyDescent="0.25">
      <c r="A510" t="s">
        <v>14203</v>
      </c>
      <c r="B510" s="890" t="s">
        <v>14204</v>
      </c>
    </row>
    <row r="511" spans="1:2" x14ac:dyDescent="0.25">
      <c r="A511" t="s">
        <v>14205</v>
      </c>
      <c r="B511" s="890" t="s">
        <v>14206</v>
      </c>
    </row>
    <row r="512" spans="1:2" x14ac:dyDescent="0.25">
      <c r="A512" t="s">
        <v>14207</v>
      </c>
      <c r="B512" s="890" t="s">
        <v>14208</v>
      </c>
    </row>
    <row r="513" spans="1:2" x14ac:dyDescent="0.25">
      <c r="A513" t="s">
        <v>14209</v>
      </c>
      <c r="B513" s="890" t="s">
        <v>14210</v>
      </c>
    </row>
    <row r="514" spans="1:2" x14ac:dyDescent="0.25">
      <c r="A514" t="s">
        <v>14211</v>
      </c>
      <c r="B514" s="890" t="s">
        <v>14212</v>
      </c>
    </row>
    <row r="515" spans="1:2" x14ac:dyDescent="0.25">
      <c r="A515" t="s">
        <v>14213</v>
      </c>
      <c r="B515" s="890" t="s">
        <v>9341</v>
      </c>
    </row>
    <row r="516" spans="1:2" x14ac:dyDescent="0.25">
      <c r="A516" t="s">
        <v>14214</v>
      </c>
      <c r="B516" s="890" t="s">
        <v>14215</v>
      </c>
    </row>
    <row r="517" spans="1:2" x14ac:dyDescent="0.25">
      <c r="A517" t="s">
        <v>14216</v>
      </c>
      <c r="B517" s="890" t="s">
        <v>14217</v>
      </c>
    </row>
    <row r="518" spans="1:2" x14ac:dyDescent="0.25">
      <c r="A518" t="s">
        <v>14218</v>
      </c>
      <c r="B518" s="890" t="s">
        <v>14219</v>
      </c>
    </row>
    <row r="519" spans="1:2" x14ac:dyDescent="0.25">
      <c r="A519" t="s">
        <v>14220</v>
      </c>
      <c r="B519" s="890" t="s">
        <v>14221</v>
      </c>
    </row>
    <row r="520" spans="1:2" x14ac:dyDescent="0.25">
      <c r="A520" t="s">
        <v>14222</v>
      </c>
      <c r="B520" s="890" t="s">
        <v>14223</v>
      </c>
    </row>
    <row r="521" spans="1:2" x14ac:dyDescent="0.25">
      <c r="A521" t="s">
        <v>14224</v>
      </c>
      <c r="B521" s="890" t="s">
        <v>14225</v>
      </c>
    </row>
    <row r="522" spans="1:2" x14ac:dyDescent="0.25">
      <c r="A522" t="s">
        <v>11612</v>
      </c>
      <c r="B522" s="890" t="s">
        <v>11712</v>
      </c>
    </row>
    <row r="523" spans="1:2" x14ac:dyDescent="0.25">
      <c r="A523" t="s">
        <v>14226</v>
      </c>
      <c r="B523" s="890" t="s">
        <v>14227</v>
      </c>
    </row>
    <row r="524" spans="1:2" x14ac:dyDescent="0.25">
      <c r="A524" t="s">
        <v>14228</v>
      </c>
      <c r="B524" s="890" t="s">
        <v>14229</v>
      </c>
    </row>
    <row r="525" spans="1:2" x14ac:dyDescent="0.25">
      <c r="A525" t="s">
        <v>14230</v>
      </c>
      <c r="B525" s="890" t="s">
        <v>14231</v>
      </c>
    </row>
    <row r="526" spans="1:2" x14ac:dyDescent="0.25">
      <c r="A526" t="s">
        <v>14232</v>
      </c>
      <c r="B526" s="890" t="s">
        <v>14233</v>
      </c>
    </row>
    <row r="527" spans="1:2" x14ac:dyDescent="0.25">
      <c r="A527" t="s">
        <v>14234</v>
      </c>
      <c r="B527" s="890" t="s">
        <v>14235</v>
      </c>
    </row>
    <row r="528" spans="1:2" x14ac:dyDescent="0.25">
      <c r="A528" t="s">
        <v>14236</v>
      </c>
      <c r="B528" s="890" t="s">
        <v>14237</v>
      </c>
    </row>
    <row r="529" spans="1:2" x14ac:dyDescent="0.25">
      <c r="A529" t="s">
        <v>14238</v>
      </c>
      <c r="B529" s="890" t="s">
        <v>14239</v>
      </c>
    </row>
    <row r="530" spans="1:2" x14ac:dyDescent="0.25">
      <c r="A530" t="s">
        <v>14240</v>
      </c>
      <c r="B530" s="890" t="s">
        <v>14241</v>
      </c>
    </row>
    <row r="531" spans="1:2" x14ac:dyDescent="0.25">
      <c r="A531" t="s">
        <v>11613</v>
      </c>
      <c r="B531" s="890" t="s">
        <v>11713</v>
      </c>
    </row>
    <row r="532" spans="1:2" x14ac:dyDescent="0.25">
      <c r="A532" t="s">
        <v>14242</v>
      </c>
      <c r="B532" s="890" t="s">
        <v>14243</v>
      </c>
    </row>
    <row r="533" spans="1:2" x14ac:dyDescent="0.25">
      <c r="A533" t="s">
        <v>14244</v>
      </c>
      <c r="B533" s="890" t="s">
        <v>14245</v>
      </c>
    </row>
    <row r="534" spans="1:2" x14ac:dyDescent="0.25">
      <c r="A534" t="s">
        <v>14246</v>
      </c>
      <c r="B534" s="890" t="s">
        <v>14247</v>
      </c>
    </row>
    <row r="535" spans="1:2" x14ac:dyDescent="0.25">
      <c r="A535" t="s">
        <v>14248</v>
      </c>
      <c r="B535" s="890" t="s">
        <v>14249</v>
      </c>
    </row>
    <row r="536" spans="1:2" x14ac:dyDescent="0.25">
      <c r="A536" t="s">
        <v>14250</v>
      </c>
      <c r="B536" s="890" t="s">
        <v>14251</v>
      </c>
    </row>
    <row r="537" spans="1:2" x14ac:dyDescent="0.25">
      <c r="A537" t="s">
        <v>14252</v>
      </c>
      <c r="B537" s="890" t="s">
        <v>14253</v>
      </c>
    </row>
    <row r="538" spans="1:2" x14ac:dyDescent="0.25">
      <c r="A538" t="s">
        <v>11614</v>
      </c>
      <c r="B538" s="890" t="s">
        <v>11714</v>
      </c>
    </row>
    <row r="539" spans="1:2" x14ac:dyDescent="0.25">
      <c r="A539" t="s">
        <v>14254</v>
      </c>
      <c r="B539" s="890" t="s">
        <v>14255</v>
      </c>
    </row>
    <row r="540" spans="1:2" x14ac:dyDescent="0.25">
      <c r="A540" t="s">
        <v>14256</v>
      </c>
      <c r="B540" s="890" t="s">
        <v>14257</v>
      </c>
    </row>
    <row r="541" spans="1:2" x14ac:dyDescent="0.25">
      <c r="A541" t="s">
        <v>14258</v>
      </c>
      <c r="B541" s="890" t="s">
        <v>14259</v>
      </c>
    </row>
    <row r="542" spans="1:2" x14ac:dyDescent="0.25">
      <c r="A542" t="s">
        <v>14260</v>
      </c>
      <c r="B542" s="890" t="s">
        <v>14261</v>
      </c>
    </row>
    <row r="543" spans="1:2" x14ac:dyDescent="0.25">
      <c r="A543" t="s">
        <v>14262</v>
      </c>
      <c r="B543" s="890" t="s">
        <v>14263</v>
      </c>
    </row>
    <row r="544" spans="1:2" x14ac:dyDescent="0.25">
      <c r="A544" t="s">
        <v>14264</v>
      </c>
      <c r="B544" s="890" t="s">
        <v>14265</v>
      </c>
    </row>
    <row r="545" spans="1:2" x14ac:dyDescent="0.25">
      <c r="A545" t="s">
        <v>14266</v>
      </c>
      <c r="B545" s="890" t="s">
        <v>14267</v>
      </c>
    </row>
    <row r="546" spans="1:2" x14ac:dyDescent="0.25">
      <c r="A546" t="s">
        <v>14268</v>
      </c>
      <c r="B546" s="890" t="s">
        <v>14269</v>
      </c>
    </row>
    <row r="547" spans="1:2" x14ac:dyDescent="0.25">
      <c r="A547" t="s">
        <v>11615</v>
      </c>
      <c r="B547" s="890" t="s">
        <v>11715</v>
      </c>
    </row>
    <row r="548" spans="1:2" x14ac:dyDescent="0.25">
      <c r="A548" t="s">
        <v>14270</v>
      </c>
      <c r="B548" s="890" t="s">
        <v>14271</v>
      </c>
    </row>
    <row r="549" spans="1:2" x14ac:dyDescent="0.25">
      <c r="A549" t="s">
        <v>14272</v>
      </c>
      <c r="B549" s="890" t="s">
        <v>14273</v>
      </c>
    </row>
    <row r="550" spans="1:2" x14ac:dyDescent="0.25">
      <c r="A550" t="s">
        <v>14274</v>
      </c>
      <c r="B550" s="890" t="s">
        <v>14275</v>
      </c>
    </row>
    <row r="551" spans="1:2" x14ac:dyDescent="0.25">
      <c r="A551" t="s">
        <v>14276</v>
      </c>
      <c r="B551" s="890" t="s">
        <v>14277</v>
      </c>
    </row>
    <row r="552" spans="1:2" x14ac:dyDescent="0.25">
      <c r="A552" t="s">
        <v>14278</v>
      </c>
      <c r="B552" s="890" t="s">
        <v>14279</v>
      </c>
    </row>
    <row r="553" spans="1:2" x14ac:dyDescent="0.25">
      <c r="A553" t="s">
        <v>14280</v>
      </c>
      <c r="B553" s="890" t="s">
        <v>14281</v>
      </c>
    </row>
    <row r="554" spans="1:2" x14ac:dyDescent="0.25">
      <c r="A554" t="s">
        <v>14282</v>
      </c>
      <c r="B554" s="890" t="s">
        <v>14283</v>
      </c>
    </row>
    <row r="555" spans="1:2" x14ac:dyDescent="0.25">
      <c r="A555" t="s">
        <v>14284</v>
      </c>
      <c r="B555" s="890" t="s">
        <v>14285</v>
      </c>
    </row>
    <row r="556" spans="1:2" x14ac:dyDescent="0.25">
      <c r="A556" t="s">
        <v>11616</v>
      </c>
      <c r="B556" s="890" t="s">
        <v>11716</v>
      </c>
    </row>
    <row r="557" spans="1:2" x14ac:dyDescent="0.25">
      <c r="A557" t="s">
        <v>11617</v>
      </c>
      <c r="B557" s="890" t="s">
        <v>11717</v>
      </c>
    </row>
    <row r="558" spans="1:2" x14ac:dyDescent="0.25">
      <c r="A558" t="s">
        <v>14286</v>
      </c>
      <c r="B558" s="890" t="s">
        <v>14287</v>
      </c>
    </row>
    <row r="559" spans="1:2" x14ac:dyDescent="0.25">
      <c r="A559" t="s">
        <v>14288</v>
      </c>
      <c r="B559" s="890" t="s">
        <v>14289</v>
      </c>
    </row>
    <row r="560" spans="1:2" x14ac:dyDescent="0.25">
      <c r="A560" t="s">
        <v>14290</v>
      </c>
      <c r="B560" s="890" t="s">
        <v>14291</v>
      </c>
    </row>
    <row r="561" spans="1:2" x14ac:dyDescent="0.25">
      <c r="A561" t="s">
        <v>14292</v>
      </c>
      <c r="B561" s="890" t="s">
        <v>14293</v>
      </c>
    </row>
    <row r="562" spans="1:2" x14ac:dyDescent="0.25">
      <c r="A562" t="s">
        <v>14294</v>
      </c>
      <c r="B562" s="890" t="s">
        <v>14295</v>
      </c>
    </row>
    <row r="563" spans="1:2" x14ac:dyDescent="0.25">
      <c r="A563" t="s">
        <v>14296</v>
      </c>
      <c r="B563" s="890" t="s">
        <v>14297</v>
      </c>
    </row>
    <row r="564" spans="1:2" x14ac:dyDescent="0.25">
      <c r="A564" t="s">
        <v>14298</v>
      </c>
      <c r="B564" s="890" t="s">
        <v>14299</v>
      </c>
    </row>
    <row r="565" spans="1:2" x14ac:dyDescent="0.25">
      <c r="A565" t="s">
        <v>14300</v>
      </c>
      <c r="B565" s="890" t="s">
        <v>14301</v>
      </c>
    </row>
    <row r="566" spans="1:2" x14ac:dyDescent="0.25">
      <c r="A566" t="s">
        <v>14302</v>
      </c>
      <c r="B566" s="890" t="s">
        <v>14303</v>
      </c>
    </row>
    <row r="567" spans="1:2" x14ac:dyDescent="0.25">
      <c r="A567" t="s">
        <v>14304</v>
      </c>
      <c r="B567" s="890" t="s">
        <v>14305</v>
      </c>
    </row>
    <row r="568" spans="1:2" x14ac:dyDescent="0.25">
      <c r="A568" t="s">
        <v>14306</v>
      </c>
      <c r="B568" s="890" t="s">
        <v>14307</v>
      </c>
    </row>
    <row r="569" spans="1:2" x14ac:dyDescent="0.25">
      <c r="A569" t="s">
        <v>14308</v>
      </c>
      <c r="B569" s="890" t="s">
        <v>14309</v>
      </c>
    </row>
    <row r="570" spans="1:2" x14ac:dyDescent="0.25">
      <c r="A570" t="s">
        <v>14310</v>
      </c>
      <c r="B570" s="890" t="s">
        <v>14311</v>
      </c>
    </row>
    <row r="571" spans="1:2" x14ac:dyDescent="0.25">
      <c r="A571" t="s">
        <v>14312</v>
      </c>
      <c r="B571" s="890" t="s">
        <v>14313</v>
      </c>
    </row>
    <row r="572" spans="1:2" x14ac:dyDescent="0.25">
      <c r="A572" t="s">
        <v>14314</v>
      </c>
      <c r="B572" s="890" t="s">
        <v>14315</v>
      </c>
    </row>
    <row r="573" spans="1:2" x14ac:dyDescent="0.25">
      <c r="A573" t="s">
        <v>14316</v>
      </c>
      <c r="B573" s="890" t="s">
        <v>14317</v>
      </c>
    </row>
    <row r="574" spans="1:2" x14ac:dyDescent="0.25">
      <c r="A574" t="s">
        <v>14318</v>
      </c>
      <c r="B574" s="890" t="s">
        <v>14319</v>
      </c>
    </row>
    <row r="575" spans="1:2" x14ac:dyDescent="0.25">
      <c r="A575" t="s">
        <v>14320</v>
      </c>
      <c r="B575" s="890" t="s">
        <v>14321</v>
      </c>
    </row>
    <row r="576" spans="1:2" x14ac:dyDescent="0.25">
      <c r="A576" t="s">
        <v>14322</v>
      </c>
      <c r="B576" s="890" t="s">
        <v>14323</v>
      </c>
    </row>
    <row r="577" spans="1:2" x14ac:dyDescent="0.25">
      <c r="A577" t="s">
        <v>14324</v>
      </c>
      <c r="B577" s="890" t="s">
        <v>14325</v>
      </c>
    </row>
    <row r="578" spans="1:2" x14ac:dyDescent="0.25">
      <c r="A578" t="s">
        <v>14326</v>
      </c>
      <c r="B578" s="890" t="s">
        <v>14327</v>
      </c>
    </row>
    <row r="579" spans="1:2" x14ac:dyDescent="0.25">
      <c r="A579" t="s">
        <v>14328</v>
      </c>
      <c r="B579" s="890" t="s">
        <v>14329</v>
      </c>
    </row>
    <row r="580" spans="1:2" x14ac:dyDescent="0.25">
      <c r="A580" t="s">
        <v>14330</v>
      </c>
      <c r="B580" s="890" t="s">
        <v>14331</v>
      </c>
    </row>
    <row r="581" spans="1:2" x14ac:dyDescent="0.25">
      <c r="A581" t="s">
        <v>14332</v>
      </c>
      <c r="B581" s="890" t="s">
        <v>14333</v>
      </c>
    </row>
    <row r="582" spans="1:2" x14ac:dyDescent="0.25">
      <c r="A582" t="s">
        <v>14334</v>
      </c>
      <c r="B582" s="890" t="s">
        <v>14335</v>
      </c>
    </row>
    <row r="583" spans="1:2" x14ac:dyDescent="0.25">
      <c r="A583" t="s">
        <v>14336</v>
      </c>
      <c r="B583" s="890" t="s">
        <v>14337</v>
      </c>
    </row>
    <row r="584" spans="1:2" x14ac:dyDescent="0.25">
      <c r="A584" t="s">
        <v>14338</v>
      </c>
      <c r="B584" s="890" t="s">
        <v>14339</v>
      </c>
    </row>
    <row r="585" spans="1:2" x14ac:dyDescent="0.25">
      <c r="A585" t="s">
        <v>14340</v>
      </c>
      <c r="B585" s="890" t="s">
        <v>14341</v>
      </c>
    </row>
    <row r="586" spans="1:2" x14ac:dyDescent="0.25">
      <c r="A586" t="s">
        <v>14342</v>
      </c>
      <c r="B586" s="890" t="s">
        <v>14343</v>
      </c>
    </row>
    <row r="587" spans="1:2" x14ac:dyDescent="0.25">
      <c r="A587" t="s">
        <v>14344</v>
      </c>
      <c r="B587" s="890" t="s">
        <v>14345</v>
      </c>
    </row>
    <row r="588" spans="1:2" x14ac:dyDescent="0.25">
      <c r="A588" t="s">
        <v>14346</v>
      </c>
      <c r="B588" s="890" t="s">
        <v>14347</v>
      </c>
    </row>
    <row r="589" spans="1:2" x14ac:dyDescent="0.25">
      <c r="A589" t="s">
        <v>14348</v>
      </c>
      <c r="B589" s="890" t="s">
        <v>14349</v>
      </c>
    </row>
    <row r="590" spans="1:2" x14ac:dyDescent="0.25">
      <c r="A590" t="s">
        <v>14350</v>
      </c>
      <c r="B590" s="890" t="s">
        <v>14351</v>
      </c>
    </row>
    <row r="591" spans="1:2" x14ac:dyDescent="0.25">
      <c r="A591" t="s">
        <v>14352</v>
      </c>
      <c r="B591" s="890" t="s">
        <v>14353</v>
      </c>
    </row>
    <row r="592" spans="1:2" x14ac:dyDescent="0.25">
      <c r="A592" t="s">
        <v>14354</v>
      </c>
      <c r="B592" s="890" t="s">
        <v>14355</v>
      </c>
    </row>
    <row r="593" spans="1:4" x14ac:dyDescent="0.25">
      <c r="A593" t="s">
        <v>14356</v>
      </c>
      <c r="B593" s="890" t="s">
        <v>14357</v>
      </c>
    </row>
    <row r="594" spans="1:4" x14ac:dyDescent="0.25">
      <c r="A594" t="s">
        <v>14358</v>
      </c>
      <c r="B594" s="890" t="s">
        <v>14359</v>
      </c>
    </row>
    <row r="595" spans="1:4" x14ac:dyDescent="0.25">
      <c r="A595" t="s">
        <v>14360</v>
      </c>
      <c r="B595" s="890" t="s">
        <v>14361</v>
      </c>
    </row>
    <row r="596" spans="1:4" x14ac:dyDescent="0.25">
      <c r="A596" t="s">
        <v>14362</v>
      </c>
      <c r="B596" s="890" t="s">
        <v>14363</v>
      </c>
    </row>
    <row r="597" spans="1:4" x14ac:dyDescent="0.25">
      <c r="A597" t="s">
        <v>14364</v>
      </c>
      <c r="B597" s="890" t="s">
        <v>14365</v>
      </c>
    </row>
    <row r="598" spans="1:4" x14ac:dyDescent="0.25">
      <c r="A598" t="s">
        <v>14366</v>
      </c>
      <c r="B598" s="890" t="s">
        <v>14367</v>
      </c>
    </row>
    <row r="599" spans="1:4" x14ac:dyDescent="0.25">
      <c r="A599" t="s">
        <v>14368</v>
      </c>
      <c r="B599" s="890" t="s">
        <v>14369</v>
      </c>
    </row>
    <row r="600" spans="1:4" x14ac:dyDescent="0.25">
      <c r="A600" t="s">
        <v>14370</v>
      </c>
      <c r="B600" s="890" t="s">
        <v>14371</v>
      </c>
    </row>
    <row r="601" spans="1:4" x14ac:dyDescent="0.25">
      <c r="A601" t="s">
        <v>14372</v>
      </c>
      <c r="B601" s="890" t="s">
        <v>14373</v>
      </c>
    </row>
    <row r="602" spans="1:4" x14ac:dyDescent="0.25">
      <c r="A602" t="s">
        <v>14374</v>
      </c>
      <c r="B602" s="890" t="s">
        <v>14375</v>
      </c>
    </row>
    <row r="603" spans="1:4" x14ac:dyDescent="0.25">
      <c r="A603" t="s">
        <v>11618</v>
      </c>
      <c r="B603" s="890" t="s">
        <v>11718</v>
      </c>
    </row>
    <row r="604" spans="1:4" x14ac:dyDescent="0.25">
      <c r="A604" t="s">
        <v>14376</v>
      </c>
      <c r="B604" s="890" t="s">
        <v>14377</v>
      </c>
    </row>
    <row r="605" spans="1:4" x14ac:dyDescent="0.25">
      <c r="A605" t="s">
        <v>14378</v>
      </c>
      <c r="B605" s="890" t="s">
        <v>14379</v>
      </c>
    </row>
    <row r="606" spans="1:4" x14ac:dyDescent="0.25">
      <c r="A606" t="s">
        <v>11619</v>
      </c>
      <c r="B606" s="890" t="s">
        <v>11719</v>
      </c>
    </row>
    <row r="607" spans="1:4" x14ac:dyDescent="0.25">
      <c r="A607" t="s">
        <v>17416</v>
      </c>
      <c r="B607" s="890" t="s">
        <v>11720</v>
      </c>
      <c r="C607" t="s">
        <v>17417</v>
      </c>
      <c r="D607" t="s">
        <v>12529</v>
      </c>
    </row>
    <row r="608" spans="1:4" x14ac:dyDescent="0.25">
      <c r="A608" t="s">
        <v>14380</v>
      </c>
      <c r="B608" s="890" t="s">
        <v>14381</v>
      </c>
    </row>
    <row r="609" spans="1:2" x14ac:dyDescent="0.25">
      <c r="A609" t="s">
        <v>14382</v>
      </c>
      <c r="B609" s="890" t="s">
        <v>14383</v>
      </c>
    </row>
    <row r="610" spans="1:2" x14ac:dyDescent="0.25">
      <c r="A610" t="s">
        <v>14384</v>
      </c>
      <c r="B610" s="890" t="s">
        <v>14385</v>
      </c>
    </row>
    <row r="611" spans="1:2" x14ac:dyDescent="0.25">
      <c r="A611" t="s">
        <v>14386</v>
      </c>
      <c r="B611" s="890" t="s">
        <v>14387</v>
      </c>
    </row>
    <row r="612" spans="1:2" x14ac:dyDescent="0.25">
      <c r="A612" t="s">
        <v>14388</v>
      </c>
      <c r="B612" s="890" t="s">
        <v>14389</v>
      </c>
    </row>
    <row r="613" spans="1:2" x14ac:dyDescent="0.25">
      <c r="A613" t="s">
        <v>14390</v>
      </c>
      <c r="B613" s="890" t="s">
        <v>14391</v>
      </c>
    </row>
    <row r="614" spans="1:2" x14ac:dyDescent="0.25">
      <c r="A614" t="s">
        <v>14392</v>
      </c>
      <c r="B614" s="890" t="s">
        <v>14393</v>
      </c>
    </row>
    <row r="615" spans="1:2" x14ac:dyDescent="0.25">
      <c r="A615" t="s">
        <v>14394</v>
      </c>
      <c r="B615" s="890" t="s">
        <v>11721</v>
      </c>
    </row>
    <row r="616" spans="1:2" x14ac:dyDescent="0.25">
      <c r="A616" t="s">
        <v>14395</v>
      </c>
      <c r="B616" s="890" t="s">
        <v>14396</v>
      </c>
    </row>
    <row r="617" spans="1:2" x14ac:dyDescent="0.25">
      <c r="A617" t="s">
        <v>11621</v>
      </c>
      <c r="B617" s="890" t="s">
        <v>11722</v>
      </c>
    </row>
    <row r="618" spans="1:2" x14ac:dyDescent="0.25">
      <c r="A618" t="s">
        <v>14397</v>
      </c>
      <c r="B618" s="890" t="s">
        <v>14398</v>
      </c>
    </row>
    <row r="619" spans="1:2" x14ac:dyDescent="0.25">
      <c r="A619" t="s">
        <v>14399</v>
      </c>
      <c r="B619" s="890" t="s">
        <v>14400</v>
      </c>
    </row>
    <row r="620" spans="1:2" x14ac:dyDescent="0.25">
      <c r="A620" t="s">
        <v>14401</v>
      </c>
      <c r="B620" s="890" t="s">
        <v>14402</v>
      </c>
    </row>
    <row r="621" spans="1:2" x14ac:dyDescent="0.25">
      <c r="A621" t="s">
        <v>14403</v>
      </c>
      <c r="B621" s="890" t="s">
        <v>14404</v>
      </c>
    </row>
    <row r="622" spans="1:2" x14ac:dyDescent="0.25">
      <c r="A622" t="s">
        <v>14405</v>
      </c>
      <c r="B622" s="890" t="s">
        <v>14406</v>
      </c>
    </row>
    <row r="623" spans="1:2" x14ac:dyDescent="0.25">
      <c r="A623" t="s">
        <v>14407</v>
      </c>
      <c r="B623" s="890" t="s">
        <v>14408</v>
      </c>
    </row>
    <row r="624" spans="1:2" x14ac:dyDescent="0.25">
      <c r="A624" t="s">
        <v>11622</v>
      </c>
      <c r="B624" s="890" t="s">
        <v>11723</v>
      </c>
    </row>
    <row r="625" spans="1:2" x14ac:dyDescent="0.25">
      <c r="A625" t="s">
        <v>14409</v>
      </c>
      <c r="B625" s="890" t="s">
        <v>14410</v>
      </c>
    </row>
    <row r="626" spans="1:2" x14ac:dyDescent="0.25">
      <c r="A626" t="s">
        <v>14411</v>
      </c>
      <c r="B626" s="890" t="s">
        <v>14412</v>
      </c>
    </row>
    <row r="627" spans="1:2" x14ac:dyDescent="0.25">
      <c r="A627" t="s">
        <v>14413</v>
      </c>
      <c r="B627" s="890" t="s">
        <v>14414</v>
      </c>
    </row>
    <row r="628" spans="1:2" x14ac:dyDescent="0.25">
      <c r="A628" t="s">
        <v>14415</v>
      </c>
      <c r="B628" s="890" t="s">
        <v>14416</v>
      </c>
    </row>
    <row r="629" spans="1:2" x14ac:dyDescent="0.25">
      <c r="A629" t="s">
        <v>11623</v>
      </c>
      <c r="B629" s="890" t="s">
        <v>11724</v>
      </c>
    </row>
    <row r="630" spans="1:2" x14ac:dyDescent="0.25">
      <c r="A630" t="s">
        <v>14417</v>
      </c>
      <c r="B630" s="890" t="s">
        <v>14418</v>
      </c>
    </row>
    <row r="631" spans="1:2" x14ac:dyDescent="0.25">
      <c r="A631" t="s">
        <v>14419</v>
      </c>
      <c r="B631" s="890" t="s">
        <v>14420</v>
      </c>
    </row>
    <row r="632" spans="1:2" x14ac:dyDescent="0.25">
      <c r="A632" t="s">
        <v>14421</v>
      </c>
      <c r="B632" s="890" t="s">
        <v>14422</v>
      </c>
    </row>
    <row r="633" spans="1:2" x14ac:dyDescent="0.25">
      <c r="A633" t="s">
        <v>14423</v>
      </c>
      <c r="B633" s="890" t="s">
        <v>14424</v>
      </c>
    </row>
    <row r="634" spans="1:2" x14ac:dyDescent="0.25">
      <c r="A634" t="s">
        <v>11624</v>
      </c>
      <c r="B634" s="890" t="s">
        <v>11725</v>
      </c>
    </row>
    <row r="635" spans="1:2" x14ac:dyDescent="0.25">
      <c r="A635" t="s">
        <v>14425</v>
      </c>
      <c r="B635" s="890" t="s">
        <v>14426</v>
      </c>
    </row>
    <row r="636" spans="1:2" x14ac:dyDescent="0.25">
      <c r="A636" t="s">
        <v>14427</v>
      </c>
      <c r="B636" s="890" t="s">
        <v>11726</v>
      </c>
    </row>
    <row r="637" spans="1:2" x14ac:dyDescent="0.25">
      <c r="A637" t="s">
        <v>14428</v>
      </c>
      <c r="B637" s="890" t="s">
        <v>14429</v>
      </c>
    </row>
    <row r="638" spans="1:2" x14ac:dyDescent="0.25">
      <c r="A638" t="s">
        <v>14430</v>
      </c>
      <c r="B638" s="890" t="s">
        <v>14431</v>
      </c>
    </row>
    <row r="639" spans="1:2" x14ac:dyDescent="0.25">
      <c r="A639" t="s">
        <v>14432</v>
      </c>
      <c r="B639" s="890" t="s">
        <v>14433</v>
      </c>
    </row>
    <row r="640" spans="1:2" x14ac:dyDescent="0.25">
      <c r="A640" t="s">
        <v>14434</v>
      </c>
      <c r="B640" s="890" t="s">
        <v>14435</v>
      </c>
    </row>
    <row r="641" spans="1:2" x14ac:dyDescent="0.25">
      <c r="A641" t="s">
        <v>14436</v>
      </c>
      <c r="B641" s="890" t="s">
        <v>14437</v>
      </c>
    </row>
    <row r="642" spans="1:2" x14ac:dyDescent="0.25">
      <c r="A642" t="s">
        <v>14438</v>
      </c>
      <c r="B642" s="890" t="s">
        <v>14439</v>
      </c>
    </row>
    <row r="643" spans="1:2" x14ac:dyDescent="0.25">
      <c r="A643" t="s">
        <v>14440</v>
      </c>
      <c r="B643" s="890" t="s">
        <v>14441</v>
      </c>
    </row>
    <row r="644" spans="1:2" x14ac:dyDescent="0.25">
      <c r="A644" t="s">
        <v>14442</v>
      </c>
      <c r="B644" s="890" t="s">
        <v>14443</v>
      </c>
    </row>
    <row r="645" spans="1:2" x14ac:dyDescent="0.25">
      <c r="A645" t="s">
        <v>14444</v>
      </c>
      <c r="B645" s="890" t="s">
        <v>14445</v>
      </c>
    </row>
    <row r="646" spans="1:2" x14ac:dyDescent="0.25">
      <c r="A646" t="s">
        <v>14446</v>
      </c>
      <c r="B646" s="890" t="s">
        <v>14447</v>
      </c>
    </row>
    <row r="647" spans="1:2" x14ac:dyDescent="0.25">
      <c r="A647" t="s">
        <v>11625</v>
      </c>
      <c r="B647" s="890" t="s">
        <v>11727</v>
      </c>
    </row>
    <row r="648" spans="1:2" x14ac:dyDescent="0.25">
      <c r="A648" t="s">
        <v>14448</v>
      </c>
      <c r="B648" s="890" t="s">
        <v>14449</v>
      </c>
    </row>
    <row r="649" spans="1:2" x14ac:dyDescent="0.25">
      <c r="A649" t="s">
        <v>14450</v>
      </c>
      <c r="B649" s="890" t="s">
        <v>14451</v>
      </c>
    </row>
    <row r="650" spans="1:2" x14ac:dyDescent="0.25">
      <c r="A650" t="s">
        <v>14452</v>
      </c>
      <c r="B650" s="890" t="s">
        <v>14453</v>
      </c>
    </row>
    <row r="651" spans="1:2" x14ac:dyDescent="0.25">
      <c r="A651" t="s">
        <v>14454</v>
      </c>
      <c r="B651" s="890" t="s">
        <v>14455</v>
      </c>
    </row>
    <row r="652" spans="1:2" x14ac:dyDescent="0.25">
      <c r="A652" t="s">
        <v>14456</v>
      </c>
      <c r="B652" s="890" t="s">
        <v>14457</v>
      </c>
    </row>
    <row r="653" spans="1:2" x14ac:dyDescent="0.25">
      <c r="A653" t="s">
        <v>14458</v>
      </c>
      <c r="B653" s="890" t="s">
        <v>14459</v>
      </c>
    </row>
    <row r="654" spans="1:2" x14ac:dyDescent="0.25">
      <c r="A654" t="s">
        <v>14460</v>
      </c>
      <c r="B654" s="890" t="s">
        <v>14461</v>
      </c>
    </row>
    <row r="655" spans="1:2" x14ac:dyDescent="0.25">
      <c r="A655" t="s">
        <v>11626</v>
      </c>
      <c r="B655" s="890" t="s">
        <v>11728</v>
      </c>
    </row>
    <row r="656" spans="1:2" x14ac:dyDescent="0.25">
      <c r="A656" t="s">
        <v>14462</v>
      </c>
      <c r="B656" s="890" t="s">
        <v>14463</v>
      </c>
    </row>
    <row r="657" spans="1:2" x14ac:dyDescent="0.25">
      <c r="A657" t="s">
        <v>14464</v>
      </c>
      <c r="B657" s="890" t="s">
        <v>14465</v>
      </c>
    </row>
    <row r="658" spans="1:2" x14ac:dyDescent="0.25">
      <c r="A658" t="s">
        <v>14466</v>
      </c>
      <c r="B658" s="890" t="s">
        <v>14467</v>
      </c>
    </row>
    <row r="659" spans="1:2" x14ac:dyDescent="0.25">
      <c r="A659" t="s">
        <v>14468</v>
      </c>
      <c r="B659" s="890" t="s">
        <v>14469</v>
      </c>
    </row>
    <row r="660" spans="1:2" x14ac:dyDescent="0.25">
      <c r="A660" t="s">
        <v>14470</v>
      </c>
      <c r="B660" s="890" t="s">
        <v>14471</v>
      </c>
    </row>
    <row r="661" spans="1:2" x14ac:dyDescent="0.25">
      <c r="A661" t="s">
        <v>14472</v>
      </c>
      <c r="B661" s="890" t="s">
        <v>14473</v>
      </c>
    </row>
    <row r="662" spans="1:2" x14ac:dyDescent="0.25">
      <c r="A662" t="s">
        <v>11627</v>
      </c>
      <c r="B662" s="890" t="s">
        <v>11729</v>
      </c>
    </row>
    <row r="663" spans="1:2" x14ac:dyDescent="0.25">
      <c r="A663" t="s">
        <v>14474</v>
      </c>
      <c r="B663" s="890" t="s">
        <v>14475</v>
      </c>
    </row>
    <row r="664" spans="1:2" x14ac:dyDescent="0.25">
      <c r="A664" t="s">
        <v>14476</v>
      </c>
      <c r="B664" s="890" t="s">
        <v>14477</v>
      </c>
    </row>
    <row r="665" spans="1:2" x14ac:dyDescent="0.25">
      <c r="A665" t="s">
        <v>14478</v>
      </c>
      <c r="B665" s="890" t="s">
        <v>14479</v>
      </c>
    </row>
    <row r="666" spans="1:2" x14ac:dyDescent="0.25">
      <c r="A666" t="s">
        <v>14480</v>
      </c>
      <c r="B666" s="890" t="s">
        <v>14481</v>
      </c>
    </row>
    <row r="667" spans="1:2" x14ac:dyDescent="0.25">
      <c r="A667" t="s">
        <v>14482</v>
      </c>
      <c r="B667" s="890" t="s">
        <v>11730</v>
      </c>
    </row>
    <row r="668" spans="1:2" x14ac:dyDescent="0.25">
      <c r="A668" t="s">
        <v>14483</v>
      </c>
      <c r="B668" s="890" t="s">
        <v>14484</v>
      </c>
    </row>
    <row r="669" spans="1:2" x14ac:dyDescent="0.25">
      <c r="A669" t="s">
        <v>11628</v>
      </c>
      <c r="B669" s="890" t="s">
        <v>11731</v>
      </c>
    </row>
    <row r="670" spans="1:2" x14ac:dyDescent="0.25">
      <c r="A670" t="s">
        <v>14485</v>
      </c>
      <c r="B670" s="890" t="s">
        <v>14486</v>
      </c>
    </row>
    <row r="671" spans="1:2" x14ac:dyDescent="0.25">
      <c r="A671" t="s">
        <v>14487</v>
      </c>
      <c r="B671" s="890" t="s">
        <v>14488</v>
      </c>
    </row>
    <row r="672" spans="1:2" x14ac:dyDescent="0.25">
      <c r="A672" t="s">
        <v>14489</v>
      </c>
      <c r="B672" s="890" t="s">
        <v>14490</v>
      </c>
    </row>
    <row r="673" spans="1:2" x14ac:dyDescent="0.25">
      <c r="A673" t="s">
        <v>14491</v>
      </c>
      <c r="B673" s="890" t="s">
        <v>14492</v>
      </c>
    </row>
    <row r="674" spans="1:2" x14ac:dyDescent="0.25">
      <c r="A674" t="s">
        <v>14493</v>
      </c>
      <c r="B674" s="890" t="s">
        <v>14494</v>
      </c>
    </row>
    <row r="675" spans="1:2" x14ac:dyDescent="0.25">
      <c r="A675" t="s">
        <v>14495</v>
      </c>
      <c r="B675" s="890" t="s">
        <v>14496</v>
      </c>
    </row>
    <row r="676" spans="1:2" x14ac:dyDescent="0.25">
      <c r="A676" t="s">
        <v>14497</v>
      </c>
      <c r="B676" s="890" t="s">
        <v>14498</v>
      </c>
    </row>
    <row r="677" spans="1:2" x14ac:dyDescent="0.25">
      <c r="A677" t="s">
        <v>14499</v>
      </c>
      <c r="B677" s="890" t="s">
        <v>14500</v>
      </c>
    </row>
    <row r="678" spans="1:2" x14ac:dyDescent="0.25">
      <c r="A678" t="s">
        <v>14501</v>
      </c>
      <c r="B678" s="890" t="s">
        <v>14502</v>
      </c>
    </row>
    <row r="679" spans="1:2" x14ac:dyDescent="0.25">
      <c r="A679" t="s">
        <v>14503</v>
      </c>
      <c r="B679" s="890" t="s">
        <v>11732</v>
      </c>
    </row>
    <row r="680" spans="1:2" x14ac:dyDescent="0.25">
      <c r="A680" t="s">
        <v>14504</v>
      </c>
      <c r="B680" s="890" t="s">
        <v>14505</v>
      </c>
    </row>
    <row r="681" spans="1:2" x14ac:dyDescent="0.25">
      <c r="A681" t="s">
        <v>14506</v>
      </c>
      <c r="B681" s="890" t="s">
        <v>14507</v>
      </c>
    </row>
    <row r="682" spans="1:2" x14ac:dyDescent="0.25">
      <c r="A682" t="s">
        <v>11629</v>
      </c>
      <c r="B682" s="890" t="s">
        <v>11733</v>
      </c>
    </row>
    <row r="683" spans="1:2" x14ac:dyDescent="0.25">
      <c r="A683" t="s">
        <v>11630</v>
      </c>
      <c r="B683" s="890" t="s">
        <v>11734</v>
      </c>
    </row>
    <row r="684" spans="1:2" x14ac:dyDescent="0.25">
      <c r="A684" t="s">
        <v>14508</v>
      </c>
      <c r="B684" s="890" t="s">
        <v>14509</v>
      </c>
    </row>
    <row r="685" spans="1:2" x14ac:dyDescent="0.25">
      <c r="A685" t="s">
        <v>14510</v>
      </c>
      <c r="B685" s="890" t="s">
        <v>14511</v>
      </c>
    </row>
    <row r="686" spans="1:2" x14ac:dyDescent="0.25">
      <c r="A686" t="s">
        <v>14512</v>
      </c>
      <c r="B686" s="890" t="s">
        <v>14513</v>
      </c>
    </row>
    <row r="687" spans="1:2" x14ac:dyDescent="0.25">
      <c r="A687" t="s">
        <v>14514</v>
      </c>
      <c r="B687" s="890" t="s">
        <v>14515</v>
      </c>
    </row>
    <row r="688" spans="1:2" x14ac:dyDescent="0.25">
      <c r="A688" t="s">
        <v>14516</v>
      </c>
      <c r="B688" s="890" t="s">
        <v>14517</v>
      </c>
    </row>
    <row r="689" spans="1:2" x14ac:dyDescent="0.25">
      <c r="A689" t="s">
        <v>14518</v>
      </c>
      <c r="B689" s="890" t="s">
        <v>14519</v>
      </c>
    </row>
    <row r="690" spans="1:2" x14ac:dyDescent="0.25">
      <c r="A690" t="s">
        <v>14520</v>
      </c>
      <c r="B690" s="890" t="s">
        <v>14521</v>
      </c>
    </row>
    <row r="691" spans="1:2" x14ac:dyDescent="0.25">
      <c r="A691" t="s">
        <v>14522</v>
      </c>
      <c r="B691" s="890" t="s">
        <v>14523</v>
      </c>
    </row>
    <row r="692" spans="1:2" x14ac:dyDescent="0.25">
      <c r="A692" t="s">
        <v>14524</v>
      </c>
      <c r="B692" s="890" t="s">
        <v>14525</v>
      </c>
    </row>
    <row r="693" spans="1:2" x14ac:dyDescent="0.25">
      <c r="A693" t="s">
        <v>14526</v>
      </c>
      <c r="B693" s="890" t="s">
        <v>14527</v>
      </c>
    </row>
    <row r="694" spans="1:2" x14ac:dyDescent="0.25">
      <c r="A694" t="s">
        <v>14528</v>
      </c>
      <c r="B694" s="890" t="s">
        <v>14529</v>
      </c>
    </row>
    <row r="695" spans="1:2" x14ac:dyDescent="0.25">
      <c r="A695" t="s">
        <v>14530</v>
      </c>
      <c r="B695" s="890" t="s">
        <v>14531</v>
      </c>
    </row>
    <row r="696" spans="1:2" x14ac:dyDescent="0.25">
      <c r="A696" t="s">
        <v>14532</v>
      </c>
      <c r="B696" s="890" t="s">
        <v>14533</v>
      </c>
    </row>
    <row r="697" spans="1:2" x14ac:dyDescent="0.25">
      <c r="A697" t="s">
        <v>14534</v>
      </c>
      <c r="B697" s="890" t="s">
        <v>14535</v>
      </c>
    </row>
    <row r="698" spans="1:2" x14ac:dyDescent="0.25">
      <c r="A698" t="s">
        <v>14536</v>
      </c>
      <c r="B698" s="890" t="s">
        <v>14537</v>
      </c>
    </row>
    <row r="699" spans="1:2" x14ac:dyDescent="0.25">
      <c r="A699" t="s">
        <v>14538</v>
      </c>
      <c r="B699" s="890" t="s">
        <v>14539</v>
      </c>
    </row>
    <row r="700" spans="1:2" x14ac:dyDescent="0.25">
      <c r="A700" t="s">
        <v>14540</v>
      </c>
      <c r="B700" s="890" t="s">
        <v>14541</v>
      </c>
    </row>
    <row r="701" spans="1:2" x14ac:dyDescent="0.25">
      <c r="A701" t="s">
        <v>14542</v>
      </c>
      <c r="B701" s="890" t="s">
        <v>14543</v>
      </c>
    </row>
    <row r="702" spans="1:2" x14ac:dyDescent="0.25">
      <c r="A702" t="s">
        <v>11631</v>
      </c>
      <c r="B702" s="890" t="s">
        <v>11735</v>
      </c>
    </row>
    <row r="703" spans="1:2" x14ac:dyDescent="0.25">
      <c r="A703" t="s">
        <v>14544</v>
      </c>
      <c r="B703" s="890" t="s">
        <v>14545</v>
      </c>
    </row>
    <row r="704" spans="1:2" x14ac:dyDescent="0.25">
      <c r="A704" t="s">
        <v>11632</v>
      </c>
      <c r="B704" s="890" t="s">
        <v>11736</v>
      </c>
    </row>
    <row r="705" spans="1:2" x14ac:dyDescent="0.25">
      <c r="A705" t="s">
        <v>14546</v>
      </c>
      <c r="B705" s="890" t="s">
        <v>14547</v>
      </c>
    </row>
    <row r="706" spans="1:2" x14ac:dyDescent="0.25">
      <c r="A706" t="s">
        <v>11633</v>
      </c>
      <c r="B706" s="890" t="s">
        <v>11737</v>
      </c>
    </row>
    <row r="707" spans="1:2" x14ac:dyDescent="0.25">
      <c r="A707" t="s">
        <v>14548</v>
      </c>
      <c r="B707" s="890" t="s">
        <v>14549</v>
      </c>
    </row>
    <row r="708" spans="1:2" x14ac:dyDescent="0.25">
      <c r="A708" t="s">
        <v>14550</v>
      </c>
      <c r="B708" s="890" t="s">
        <v>14551</v>
      </c>
    </row>
    <row r="709" spans="1:2" x14ac:dyDescent="0.25">
      <c r="A709" t="s">
        <v>14552</v>
      </c>
      <c r="B709" s="890" t="s">
        <v>14553</v>
      </c>
    </row>
    <row r="710" spans="1:2" x14ac:dyDescent="0.25">
      <c r="A710" t="s">
        <v>14554</v>
      </c>
      <c r="B710" s="890" t="s">
        <v>14555</v>
      </c>
    </row>
    <row r="711" spans="1:2" x14ac:dyDescent="0.25">
      <c r="A711" t="s">
        <v>14556</v>
      </c>
      <c r="B711" s="890" t="s">
        <v>14557</v>
      </c>
    </row>
    <row r="712" spans="1:2" x14ac:dyDescent="0.25">
      <c r="A712" t="s">
        <v>14558</v>
      </c>
      <c r="B712" s="890" t="s">
        <v>14559</v>
      </c>
    </row>
    <row r="713" spans="1:2" x14ac:dyDescent="0.25">
      <c r="A713" t="s">
        <v>14560</v>
      </c>
      <c r="B713" s="890" t="s">
        <v>11738</v>
      </c>
    </row>
    <row r="714" spans="1:2" x14ac:dyDescent="0.25">
      <c r="A714" t="s">
        <v>14561</v>
      </c>
      <c r="B714" s="890" t="s">
        <v>14562</v>
      </c>
    </row>
    <row r="715" spans="1:2" x14ac:dyDescent="0.25">
      <c r="A715" t="s">
        <v>14563</v>
      </c>
      <c r="B715" s="890" t="s">
        <v>14564</v>
      </c>
    </row>
    <row r="716" spans="1:2" x14ac:dyDescent="0.25">
      <c r="A716" t="s">
        <v>14565</v>
      </c>
      <c r="B716" s="890" t="s">
        <v>14566</v>
      </c>
    </row>
    <row r="717" spans="1:2" x14ac:dyDescent="0.25">
      <c r="A717" t="s">
        <v>14567</v>
      </c>
      <c r="B717" s="890" t="s">
        <v>14568</v>
      </c>
    </row>
    <row r="718" spans="1:2" x14ac:dyDescent="0.25">
      <c r="A718" t="s">
        <v>14569</v>
      </c>
      <c r="B718" s="890" t="s">
        <v>14570</v>
      </c>
    </row>
    <row r="719" spans="1:2" x14ac:dyDescent="0.25">
      <c r="A719" t="s">
        <v>11634</v>
      </c>
      <c r="B719" s="890" t="s">
        <v>11739</v>
      </c>
    </row>
    <row r="720" spans="1:2" x14ac:dyDescent="0.25">
      <c r="A720" t="s">
        <v>14571</v>
      </c>
      <c r="B720" s="890" t="s">
        <v>14572</v>
      </c>
    </row>
    <row r="721" spans="1:2" x14ac:dyDescent="0.25">
      <c r="A721" t="s">
        <v>14573</v>
      </c>
      <c r="B721" s="890" t="s">
        <v>14574</v>
      </c>
    </row>
    <row r="722" spans="1:2" x14ac:dyDescent="0.25">
      <c r="A722" t="s">
        <v>14575</v>
      </c>
      <c r="B722" s="890" t="s">
        <v>14576</v>
      </c>
    </row>
    <row r="723" spans="1:2" x14ac:dyDescent="0.25">
      <c r="A723" t="s">
        <v>11635</v>
      </c>
      <c r="B723" s="890" t="s">
        <v>11740</v>
      </c>
    </row>
    <row r="724" spans="1:2" x14ac:dyDescent="0.25">
      <c r="A724" t="s">
        <v>14577</v>
      </c>
      <c r="B724" s="890" t="s">
        <v>14578</v>
      </c>
    </row>
    <row r="725" spans="1:2" x14ac:dyDescent="0.25">
      <c r="A725" t="s">
        <v>14579</v>
      </c>
      <c r="B725" s="890" t="s">
        <v>14580</v>
      </c>
    </row>
    <row r="726" spans="1:2" x14ac:dyDescent="0.25">
      <c r="A726" t="s">
        <v>14581</v>
      </c>
      <c r="B726" s="890" t="s">
        <v>14582</v>
      </c>
    </row>
    <row r="727" spans="1:2" x14ac:dyDescent="0.25">
      <c r="A727" t="s">
        <v>11636</v>
      </c>
      <c r="B727" s="890" t="s">
        <v>11741</v>
      </c>
    </row>
    <row r="728" spans="1:2" x14ac:dyDescent="0.25">
      <c r="A728" t="s">
        <v>14583</v>
      </c>
      <c r="B728" s="890" t="s">
        <v>14584</v>
      </c>
    </row>
    <row r="729" spans="1:2" x14ac:dyDescent="0.25">
      <c r="A729" t="s">
        <v>11637</v>
      </c>
      <c r="B729" s="890" t="s">
        <v>11742</v>
      </c>
    </row>
    <row r="730" spans="1:2" x14ac:dyDescent="0.25">
      <c r="A730" t="s">
        <v>14585</v>
      </c>
      <c r="B730" s="890" t="s">
        <v>14586</v>
      </c>
    </row>
    <row r="731" spans="1:2" x14ac:dyDescent="0.25">
      <c r="A731" t="s">
        <v>14587</v>
      </c>
      <c r="B731" s="890" t="s">
        <v>14588</v>
      </c>
    </row>
    <row r="732" spans="1:2" x14ac:dyDescent="0.25">
      <c r="A732" t="s">
        <v>11638</v>
      </c>
      <c r="B732" s="890" t="s">
        <v>11743</v>
      </c>
    </row>
    <row r="733" spans="1:2" x14ac:dyDescent="0.25">
      <c r="A733" t="s">
        <v>14589</v>
      </c>
      <c r="B733" s="890" t="s">
        <v>14590</v>
      </c>
    </row>
    <row r="734" spans="1:2" x14ac:dyDescent="0.25">
      <c r="A734" t="s">
        <v>14591</v>
      </c>
      <c r="B734" s="890" t="s">
        <v>14592</v>
      </c>
    </row>
    <row r="735" spans="1:2" x14ac:dyDescent="0.25">
      <c r="A735" t="s">
        <v>14593</v>
      </c>
      <c r="B735" s="890" t="s">
        <v>14594</v>
      </c>
    </row>
    <row r="736" spans="1:2" x14ac:dyDescent="0.25">
      <c r="A736" t="s">
        <v>11639</v>
      </c>
      <c r="B736" s="890" t="s">
        <v>11744</v>
      </c>
    </row>
    <row r="737" spans="1:2" x14ac:dyDescent="0.25">
      <c r="A737" t="s">
        <v>14595</v>
      </c>
      <c r="B737" s="890" t="s">
        <v>14596</v>
      </c>
    </row>
    <row r="738" spans="1:2" x14ac:dyDescent="0.25">
      <c r="A738" t="s">
        <v>14597</v>
      </c>
      <c r="B738" s="890" t="s">
        <v>14598</v>
      </c>
    </row>
    <row r="739" spans="1:2" x14ac:dyDescent="0.25">
      <c r="A739" t="s">
        <v>14599</v>
      </c>
      <c r="B739" s="890" t="s">
        <v>14600</v>
      </c>
    </row>
    <row r="740" spans="1:2" x14ac:dyDescent="0.25">
      <c r="A740" t="s">
        <v>14601</v>
      </c>
      <c r="B740" s="890" t="s">
        <v>14602</v>
      </c>
    </row>
    <row r="741" spans="1:2" x14ac:dyDescent="0.25">
      <c r="A741" t="s">
        <v>14603</v>
      </c>
      <c r="B741" s="890" t="s">
        <v>14604</v>
      </c>
    </row>
    <row r="742" spans="1:2" x14ac:dyDescent="0.25">
      <c r="A742" t="s">
        <v>14605</v>
      </c>
      <c r="B742" s="890" t="s">
        <v>14606</v>
      </c>
    </row>
    <row r="743" spans="1:2" x14ac:dyDescent="0.25">
      <c r="A743" t="s">
        <v>14607</v>
      </c>
      <c r="B743" s="890" t="s">
        <v>14608</v>
      </c>
    </row>
    <row r="744" spans="1:2" x14ac:dyDescent="0.25">
      <c r="A744" t="s">
        <v>14609</v>
      </c>
      <c r="B744" s="890" t="s">
        <v>14610</v>
      </c>
    </row>
    <row r="745" spans="1:2" x14ac:dyDescent="0.25">
      <c r="A745" t="s">
        <v>14611</v>
      </c>
      <c r="B745" s="890" t="s">
        <v>14612</v>
      </c>
    </row>
    <row r="746" spans="1:2" x14ac:dyDescent="0.25">
      <c r="A746" t="s">
        <v>14613</v>
      </c>
      <c r="B746" s="890" t="s">
        <v>14614</v>
      </c>
    </row>
    <row r="747" spans="1:2" x14ac:dyDescent="0.25">
      <c r="A747" t="s">
        <v>14615</v>
      </c>
      <c r="B747" s="890" t="s">
        <v>14616</v>
      </c>
    </row>
    <row r="748" spans="1:2" x14ac:dyDescent="0.25">
      <c r="A748" t="s">
        <v>14617</v>
      </c>
      <c r="B748" s="890" t="s">
        <v>14618</v>
      </c>
    </row>
    <row r="749" spans="1:2" x14ac:dyDescent="0.25">
      <c r="A749" t="s">
        <v>14619</v>
      </c>
      <c r="B749" s="890" t="s">
        <v>14620</v>
      </c>
    </row>
    <row r="750" spans="1:2" x14ac:dyDescent="0.25">
      <c r="A750" t="s">
        <v>14621</v>
      </c>
      <c r="B750" s="890" t="s">
        <v>14622</v>
      </c>
    </row>
    <row r="751" spans="1:2" x14ac:dyDescent="0.25">
      <c r="A751" t="s">
        <v>14623</v>
      </c>
      <c r="B751" s="890" t="s">
        <v>14624</v>
      </c>
    </row>
    <row r="752" spans="1:2" x14ac:dyDescent="0.25">
      <c r="A752" t="s">
        <v>14625</v>
      </c>
      <c r="B752" s="890" t="s">
        <v>14626</v>
      </c>
    </row>
    <row r="753" spans="1:2" x14ac:dyDescent="0.25">
      <c r="A753" t="s">
        <v>14627</v>
      </c>
      <c r="B753" s="890" t="s">
        <v>14628</v>
      </c>
    </row>
    <row r="754" spans="1:2" x14ac:dyDescent="0.25">
      <c r="A754" t="s">
        <v>14629</v>
      </c>
      <c r="B754" s="890" t="s">
        <v>14630</v>
      </c>
    </row>
    <row r="755" spans="1:2" x14ac:dyDescent="0.25">
      <c r="A755" t="s">
        <v>14631</v>
      </c>
      <c r="B755" s="890" t="s">
        <v>14632</v>
      </c>
    </row>
    <row r="756" spans="1:2" x14ac:dyDescent="0.25">
      <c r="A756" t="s">
        <v>11640</v>
      </c>
      <c r="B756" s="890" t="s">
        <v>11745</v>
      </c>
    </row>
    <row r="757" spans="1:2" x14ac:dyDescent="0.25">
      <c r="A757" t="s">
        <v>14633</v>
      </c>
      <c r="B757" s="890" t="s">
        <v>14634</v>
      </c>
    </row>
    <row r="758" spans="1:2" x14ac:dyDescent="0.25">
      <c r="A758" t="s">
        <v>14635</v>
      </c>
      <c r="B758" s="890" t="s">
        <v>14636</v>
      </c>
    </row>
    <row r="759" spans="1:2" x14ac:dyDescent="0.25">
      <c r="A759" t="s">
        <v>14637</v>
      </c>
      <c r="B759" s="890" t="s">
        <v>14638</v>
      </c>
    </row>
    <row r="760" spans="1:2" x14ac:dyDescent="0.25">
      <c r="A760" t="s">
        <v>14639</v>
      </c>
      <c r="B760" s="890" t="s">
        <v>14640</v>
      </c>
    </row>
    <row r="761" spans="1:2" x14ac:dyDescent="0.25">
      <c r="A761" t="s">
        <v>14641</v>
      </c>
      <c r="B761" s="890" t="s">
        <v>14642</v>
      </c>
    </row>
    <row r="762" spans="1:2" x14ac:dyDescent="0.25">
      <c r="A762" t="s">
        <v>14643</v>
      </c>
      <c r="B762" s="890" t="s">
        <v>14644</v>
      </c>
    </row>
    <row r="763" spans="1:2" x14ac:dyDescent="0.25">
      <c r="A763" t="s">
        <v>14645</v>
      </c>
      <c r="B763" s="890" t="s">
        <v>14646</v>
      </c>
    </row>
    <row r="764" spans="1:2" x14ac:dyDescent="0.25">
      <c r="A764" t="s">
        <v>14647</v>
      </c>
      <c r="B764" s="890" t="s">
        <v>14648</v>
      </c>
    </row>
    <row r="765" spans="1:2" x14ac:dyDescent="0.25">
      <c r="A765" t="s">
        <v>14649</v>
      </c>
      <c r="B765" s="890" t="s">
        <v>14650</v>
      </c>
    </row>
    <row r="766" spans="1:2" x14ac:dyDescent="0.25">
      <c r="A766" t="s">
        <v>14651</v>
      </c>
      <c r="B766" s="890" t="s">
        <v>14652</v>
      </c>
    </row>
    <row r="767" spans="1:2" x14ac:dyDescent="0.25">
      <c r="A767" t="s">
        <v>14653</v>
      </c>
      <c r="B767" s="890" t="s">
        <v>11746</v>
      </c>
    </row>
    <row r="768" spans="1:2" x14ac:dyDescent="0.25">
      <c r="A768" t="s">
        <v>14654</v>
      </c>
      <c r="B768" s="890" t="s">
        <v>14655</v>
      </c>
    </row>
    <row r="769" spans="1:2" x14ac:dyDescent="0.25">
      <c r="A769" t="s">
        <v>11641</v>
      </c>
      <c r="B769" s="890" t="s">
        <v>11747</v>
      </c>
    </row>
    <row r="770" spans="1:2" x14ac:dyDescent="0.25">
      <c r="A770" t="s">
        <v>14656</v>
      </c>
      <c r="B770" s="890" t="s">
        <v>14657</v>
      </c>
    </row>
    <row r="771" spans="1:2" x14ac:dyDescent="0.25">
      <c r="A771" t="s">
        <v>11642</v>
      </c>
      <c r="B771" s="890" t="s">
        <v>11748</v>
      </c>
    </row>
    <row r="772" spans="1:2" x14ac:dyDescent="0.25">
      <c r="A772" t="s">
        <v>14658</v>
      </c>
      <c r="B772" s="890" t="s">
        <v>14659</v>
      </c>
    </row>
    <row r="773" spans="1:2" x14ac:dyDescent="0.25">
      <c r="A773" t="s">
        <v>14660</v>
      </c>
      <c r="B773" s="890" t="s">
        <v>14661</v>
      </c>
    </row>
    <row r="774" spans="1:2" x14ac:dyDescent="0.25">
      <c r="A774" t="s">
        <v>14662</v>
      </c>
      <c r="B774" s="890" t="s">
        <v>14663</v>
      </c>
    </row>
    <row r="775" spans="1:2" x14ac:dyDescent="0.25">
      <c r="A775" t="s">
        <v>14664</v>
      </c>
      <c r="B775" s="890" t="s">
        <v>14665</v>
      </c>
    </row>
    <row r="776" spans="1:2" x14ac:dyDescent="0.25">
      <c r="A776" t="s">
        <v>14666</v>
      </c>
      <c r="B776" s="890" t="s">
        <v>14667</v>
      </c>
    </row>
    <row r="777" spans="1:2" x14ac:dyDescent="0.25">
      <c r="A777" t="s">
        <v>11643</v>
      </c>
      <c r="B777" s="890" t="s">
        <v>11749</v>
      </c>
    </row>
    <row r="778" spans="1:2" x14ac:dyDescent="0.25">
      <c r="A778" t="s">
        <v>14668</v>
      </c>
      <c r="B778" s="890" t="s">
        <v>14669</v>
      </c>
    </row>
    <row r="779" spans="1:2" x14ac:dyDescent="0.25">
      <c r="A779" t="s">
        <v>14670</v>
      </c>
      <c r="B779" s="890" t="s">
        <v>14671</v>
      </c>
    </row>
    <row r="780" spans="1:2" x14ac:dyDescent="0.25">
      <c r="A780" t="s">
        <v>14672</v>
      </c>
      <c r="B780" s="890" t="s">
        <v>14673</v>
      </c>
    </row>
    <row r="781" spans="1:2" x14ac:dyDescent="0.25">
      <c r="A781" t="s">
        <v>11644</v>
      </c>
      <c r="B781" s="890" t="s">
        <v>11750</v>
      </c>
    </row>
    <row r="782" spans="1:2" x14ac:dyDescent="0.25">
      <c r="A782" t="s">
        <v>14674</v>
      </c>
      <c r="B782" s="890" t="s">
        <v>14675</v>
      </c>
    </row>
    <row r="783" spans="1:2" x14ac:dyDescent="0.25">
      <c r="A783" t="s">
        <v>11645</v>
      </c>
      <c r="B783" s="890" t="s">
        <v>11751</v>
      </c>
    </row>
    <row r="784" spans="1:2" x14ac:dyDescent="0.25">
      <c r="A784" t="s">
        <v>14676</v>
      </c>
      <c r="B784" s="890" t="s">
        <v>14677</v>
      </c>
    </row>
    <row r="785" spans="1:2" x14ac:dyDescent="0.25">
      <c r="A785" t="s">
        <v>14678</v>
      </c>
      <c r="B785" s="890" t="s">
        <v>14679</v>
      </c>
    </row>
    <row r="786" spans="1:2" x14ac:dyDescent="0.25">
      <c r="A786" t="s">
        <v>14680</v>
      </c>
      <c r="B786" s="890" t="s">
        <v>14681</v>
      </c>
    </row>
    <row r="787" spans="1:2" x14ac:dyDescent="0.25">
      <c r="A787" t="s">
        <v>14682</v>
      </c>
      <c r="B787" s="890" t="s">
        <v>14683</v>
      </c>
    </row>
    <row r="788" spans="1:2" x14ac:dyDescent="0.25">
      <c r="A788" t="s">
        <v>14684</v>
      </c>
      <c r="B788" s="890" t="s">
        <v>14685</v>
      </c>
    </row>
    <row r="789" spans="1:2" x14ac:dyDescent="0.25">
      <c r="A789" t="s">
        <v>14686</v>
      </c>
      <c r="B789" s="890" t="s">
        <v>14687</v>
      </c>
    </row>
    <row r="790" spans="1:2" x14ac:dyDescent="0.25">
      <c r="A790" t="s">
        <v>14688</v>
      </c>
      <c r="B790" s="890" t="s">
        <v>14689</v>
      </c>
    </row>
    <row r="791" spans="1:2" x14ac:dyDescent="0.25">
      <c r="A791" t="s">
        <v>14690</v>
      </c>
      <c r="B791" s="890" t="s">
        <v>14691</v>
      </c>
    </row>
    <row r="792" spans="1:2" x14ac:dyDescent="0.25">
      <c r="A792" t="s">
        <v>14692</v>
      </c>
      <c r="B792" s="890" t="s">
        <v>11752</v>
      </c>
    </row>
    <row r="793" spans="1:2" x14ac:dyDescent="0.25">
      <c r="A793" t="s">
        <v>11646</v>
      </c>
      <c r="B793" s="890" t="s">
        <v>11753</v>
      </c>
    </row>
    <row r="794" spans="1:2" x14ac:dyDescent="0.25">
      <c r="A794" t="s">
        <v>11647</v>
      </c>
      <c r="B794" s="890" t="s">
        <v>11754</v>
      </c>
    </row>
    <row r="795" spans="1:2" x14ac:dyDescent="0.25">
      <c r="A795" t="s">
        <v>11648</v>
      </c>
      <c r="B795" s="890" t="s">
        <v>11755</v>
      </c>
    </row>
    <row r="796" spans="1:2" x14ac:dyDescent="0.25">
      <c r="A796" t="s">
        <v>14693</v>
      </c>
      <c r="B796" s="890" t="s">
        <v>14694</v>
      </c>
    </row>
    <row r="797" spans="1:2" x14ac:dyDescent="0.25">
      <c r="A797" t="s">
        <v>14695</v>
      </c>
      <c r="B797" s="890" t="s">
        <v>11756</v>
      </c>
    </row>
    <row r="798" spans="1:2" x14ac:dyDescent="0.25">
      <c r="A798" t="s">
        <v>14696</v>
      </c>
      <c r="B798" s="890" t="s">
        <v>14697</v>
      </c>
    </row>
    <row r="799" spans="1:2" x14ac:dyDescent="0.25">
      <c r="A799" t="s">
        <v>14698</v>
      </c>
      <c r="B799" s="890" t="s">
        <v>14699</v>
      </c>
    </row>
    <row r="800" spans="1:2" x14ac:dyDescent="0.25">
      <c r="A800" t="s">
        <v>14700</v>
      </c>
      <c r="B800" s="890" t="s">
        <v>14701</v>
      </c>
    </row>
    <row r="801" spans="1:15" x14ac:dyDescent="0.25">
      <c r="A801" t="s">
        <v>14702</v>
      </c>
      <c r="B801" s="890" t="s">
        <v>14703</v>
      </c>
    </row>
    <row r="802" spans="1:15" x14ac:dyDescent="0.25">
      <c r="A802" t="s">
        <v>14704</v>
      </c>
      <c r="B802" s="890" t="s">
        <v>14705</v>
      </c>
    </row>
    <row r="803" spans="1:15" x14ac:dyDescent="0.25">
      <c r="A803" t="s">
        <v>14706</v>
      </c>
      <c r="B803" s="890" t="s">
        <v>14707</v>
      </c>
    </row>
    <row r="804" spans="1:15" x14ac:dyDescent="0.25">
      <c r="A804" t="s">
        <v>11649</v>
      </c>
      <c r="B804" s="890" t="s">
        <v>11757</v>
      </c>
    </row>
    <row r="805" spans="1:15" x14ac:dyDescent="0.25">
      <c r="A805" t="s">
        <v>14708</v>
      </c>
      <c r="B805" s="890" t="s">
        <v>14709</v>
      </c>
    </row>
    <row r="806" spans="1:15" x14ac:dyDescent="0.25">
      <c r="A806" t="s">
        <v>14710</v>
      </c>
      <c r="B806" s="890" t="s">
        <v>14711</v>
      </c>
    </row>
    <row r="807" spans="1:15" x14ac:dyDescent="0.25">
      <c r="A807" t="s">
        <v>11650</v>
      </c>
      <c r="B807" s="890" t="s">
        <v>11758</v>
      </c>
    </row>
    <row r="808" spans="1:15" x14ac:dyDescent="0.25">
      <c r="A808" t="s">
        <v>14712</v>
      </c>
      <c r="B808" s="890" t="s">
        <v>14713</v>
      </c>
      <c r="C808" t="s">
        <v>14714</v>
      </c>
      <c r="D808" t="s">
        <v>12474</v>
      </c>
      <c r="E808" t="s">
        <v>14715</v>
      </c>
      <c r="F808" t="s">
        <v>14716</v>
      </c>
      <c r="H808" t="s">
        <v>11581</v>
      </c>
      <c r="I808" s="1" t="s">
        <v>9251</v>
      </c>
      <c r="J808" t="s">
        <v>14717</v>
      </c>
      <c r="K808" t="s">
        <v>9252</v>
      </c>
      <c r="L808" t="s">
        <v>14718</v>
      </c>
      <c r="M808" s="248" t="s">
        <v>18269</v>
      </c>
      <c r="N808" t="s">
        <v>14719</v>
      </c>
    </row>
    <row r="809" spans="1:15" x14ac:dyDescent="0.25">
      <c r="A809" t="s">
        <v>14720</v>
      </c>
      <c r="B809" s="890" t="s">
        <v>14721</v>
      </c>
      <c r="C809" t="s">
        <v>14722</v>
      </c>
      <c r="D809" t="s">
        <v>12474</v>
      </c>
      <c r="E809" t="s">
        <v>14723</v>
      </c>
      <c r="F809" t="s">
        <v>14724</v>
      </c>
      <c r="H809" t="s">
        <v>14725</v>
      </c>
      <c r="I809" s="1" t="s">
        <v>9251</v>
      </c>
      <c r="J809" t="s">
        <v>14726</v>
      </c>
      <c r="K809" t="s">
        <v>9252</v>
      </c>
      <c r="M809" s="248" t="s">
        <v>17065</v>
      </c>
    </row>
    <row r="810" spans="1:15" x14ac:dyDescent="0.25">
      <c r="A810" t="s">
        <v>14727</v>
      </c>
      <c r="B810" s="890" t="s">
        <v>14728</v>
      </c>
      <c r="C810" t="s">
        <v>14729</v>
      </c>
      <c r="E810" t="s">
        <v>14730</v>
      </c>
      <c r="F810" t="s">
        <v>14731</v>
      </c>
      <c r="H810" t="s">
        <v>12524</v>
      </c>
      <c r="I810" s="1" t="s">
        <v>9251</v>
      </c>
      <c r="J810" t="s">
        <v>14732</v>
      </c>
      <c r="K810" t="s">
        <v>9252</v>
      </c>
      <c r="M810" s="248" t="s">
        <v>17065</v>
      </c>
      <c r="N810" t="s">
        <v>14733</v>
      </c>
      <c r="O810" t="s">
        <v>14734</v>
      </c>
    </row>
    <row r="811" spans="1:15" x14ac:dyDescent="0.25">
      <c r="A811" t="s">
        <v>14735</v>
      </c>
      <c r="B811" s="890" t="s">
        <v>14736</v>
      </c>
      <c r="C811" t="s">
        <v>14737</v>
      </c>
      <c r="D811" t="s">
        <v>12474</v>
      </c>
      <c r="E811" t="s">
        <v>14738</v>
      </c>
      <c r="F811" t="s">
        <v>14739</v>
      </c>
      <c r="H811" t="s">
        <v>14740</v>
      </c>
      <c r="I811" s="1" t="s">
        <v>9251</v>
      </c>
      <c r="J811" t="s">
        <v>14741</v>
      </c>
      <c r="K811" t="s">
        <v>9252</v>
      </c>
      <c r="L811" t="s">
        <v>14742</v>
      </c>
      <c r="M811" s="248" t="s">
        <v>17062</v>
      </c>
      <c r="N811" t="s">
        <v>14743</v>
      </c>
    </row>
    <row r="812" spans="1:15" x14ac:dyDescent="0.25">
      <c r="A812" t="s">
        <v>14744</v>
      </c>
      <c r="B812" s="890" t="s">
        <v>14745</v>
      </c>
      <c r="C812" t="s">
        <v>14746</v>
      </c>
      <c r="D812" t="s">
        <v>14747</v>
      </c>
      <c r="E812" t="s">
        <v>14748</v>
      </c>
      <c r="F812" t="s">
        <v>14749</v>
      </c>
      <c r="H812" t="s">
        <v>14725</v>
      </c>
      <c r="I812" s="1" t="s">
        <v>9251</v>
      </c>
      <c r="J812" t="s">
        <v>14750</v>
      </c>
      <c r="K812" t="s">
        <v>9252</v>
      </c>
    </row>
    <row r="813" spans="1:15" x14ac:dyDescent="0.25">
      <c r="A813" t="s">
        <v>14751</v>
      </c>
      <c r="B813" s="890" t="s">
        <v>11759</v>
      </c>
      <c r="C813" t="s">
        <v>14752</v>
      </c>
      <c r="D813" t="s">
        <v>14753</v>
      </c>
      <c r="E813" t="s">
        <v>14754</v>
      </c>
      <c r="F813" t="s">
        <v>14755</v>
      </c>
      <c r="H813" t="s">
        <v>14756</v>
      </c>
      <c r="I813" s="1" t="s">
        <v>9251</v>
      </c>
      <c r="J813" t="s">
        <v>14757</v>
      </c>
      <c r="K813" t="s">
        <v>9252</v>
      </c>
      <c r="M813" s="248" t="s">
        <v>17064</v>
      </c>
      <c r="N813" t="s">
        <v>14758</v>
      </c>
      <c r="O813" t="s">
        <v>14759</v>
      </c>
    </row>
    <row r="814" spans="1:15" x14ac:dyDescent="0.25">
      <c r="A814" t="s">
        <v>14760</v>
      </c>
      <c r="B814" s="890" t="s">
        <v>14761</v>
      </c>
      <c r="C814" t="s">
        <v>14762</v>
      </c>
      <c r="D814" t="s">
        <v>12474</v>
      </c>
      <c r="E814" t="s">
        <v>14763</v>
      </c>
      <c r="F814" t="s">
        <v>14764</v>
      </c>
      <c r="H814" t="s">
        <v>14765</v>
      </c>
      <c r="I814" s="1" t="s">
        <v>9251</v>
      </c>
      <c r="J814" t="s">
        <v>14766</v>
      </c>
      <c r="K814" t="s">
        <v>9252</v>
      </c>
      <c r="L814" t="s">
        <v>11605</v>
      </c>
    </row>
    <row r="815" spans="1:15" x14ac:dyDescent="0.25">
      <c r="A815" t="s">
        <v>14767</v>
      </c>
      <c r="B815" s="890" t="s">
        <v>11760</v>
      </c>
      <c r="C815" t="s">
        <v>14768</v>
      </c>
      <c r="D815" t="s">
        <v>14753</v>
      </c>
      <c r="E815" t="s">
        <v>14769</v>
      </c>
      <c r="F815" t="s">
        <v>14770</v>
      </c>
      <c r="H815" t="s">
        <v>11257</v>
      </c>
      <c r="I815" s="1" t="s">
        <v>9251</v>
      </c>
      <c r="J815" t="s">
        <v>12545</v>
      </c>
      <c r="K815" t="s">
        <v>9252</v>
      </c>
      <c r="M815" s="248" t="s">
        <v>17061</v>
      </c>
      <c r="N815" t="s">
        <v>14771</v>
      </c>
    </row>
    <row r="816" spans="1:15" x14ac:dyDescent="0.25">
      <c r="A816" t="s">
        <v>14772</v>
      </c>
      <c r="B816" s="890" t="s">
        <v>14773</v>
      </c>
      <c r="C816" t="s">
        <v>14774</v>
      </c>
      <c r="D816" t="s">
        <v>12474</v>
      </c>
      <c r="E816" t="s">
        <v>14775</v>
      </c>
      <c r="F816" t="s">
        <v>14776</v>
      </c>
      <c r="H816" t="s">
        <v>14777</v>
      </c>
      <c r="I816" s="1" t="s">
        <v>9251</v>
      </c>
      <c r="J816" t="s">
        <v>14778</v>
      </c>
      <c r="K816" t="s">
        <v>9252</v>
      </c>
      <c r="L816" t="s">
        <v>14779</v>
      </c>
      <c r="M816" s="248" t="s">
        <v>17063</v>
      </c>
      <c r="N816" t="s">
        <v>14780</v>
      </c>
    </row>
    <row r="817" spans="1:14" x14ac:dyDescent="0.25">
      <c r="A817" t="s">
        <v>14781</v>
      </c>
      <c r="B817" s="890" t="s">
        <v>11761</v>
      </c>
      <c r="C817" t="s">
        <v>14782</v>
      </c>
      <c r="D817" t="s">
        <v>14783</v>
      </c>
      <c r="E817" t="s">
        <v>14784</v>
      </c>
      <c r="F817" t="s">
        <v>14785</v>
      </c>
      <c r="H817" t="s">
        <v>11257</v>
      </c>
      <c r="I817" s="1" t="s">
        <v>9251</v>
      </c>
      <c r="J817" t="s">
        <v>12757</v>
      </c>
      <c r="K817" t="s">
        <v>9252</v>
      </c>
      <c r="L817" t="s">
        <v>14786</v>
      </c>
      <c r="M817" s="248" t="s">
        <v>17073</v>
      </c>
      <c r="N817" t="s">
        <v>14787</v>
      </c>
    </row>
    <row r="818" spans="1:14" x14ac:dyDescent="0.25">
      <c r="A818" t="s">
        <v>14788</v>
      </c>
      <c r="B818" s="890" t="s">
        <v>14789</v>
      </c>
      <c r="C818" t="s">
        <v>14790</v>
      </c>
      <c r="D818" t="s">
        <v>12474</v>
      </c>
      <c r="E818" t="s">
        <v>14791</v>
      </c>
      <c r="F818" t="s">
        <v>14792</v>
      </c>
      <c r="H818" t="s">
        <v>12524</v>
      </c>
      <c r="I818" s="1" t="s">
        <v>9251</v>
      </c>
      <c r="J818" t="s">
        <v>14793</v>
      </c>
      <c r="K818" t="s">
        <v>9252</v>
      </c>
    </row>
    <row r="819" spans="1:14" x14ac:dyDescent="0.25">
      <c r="A819" t="s">
        <v>14794</v>
      </c>
      <c r="B819" s="890" t="s">
        <v>14795</v>
      </c>
      <c r="E819" t="s">
        <v>14796</v>
      </c>
      <c r="I819" s="1" t="s">
        <v>9251</v>
      </c>
      <c r="K819" t="s">
        <v>9252</v>
      </c>
    </row>
    <row r="820" spans="1:14" x14ac:dyDescent="0.25">
      <c r="A820" t="s">
        <v>14797</v>
      </c>
      <c r="B820" s="890" t="s">
        <v>14798</v>
      </c>
      <c r="C820" t="s">
        <v>14799</v>
      </c>
      <c r="D820" t="s">
        <v>12474</v>
      </c>
      <c r="E820" t="s">
        <v>14800</v>
      </c>
      <c r="F820" t="s">
        <v>14801</v>
      </c>
      <c r="H820" t="s">
        <v>11581</v>
      </c>
      <c r="I820" s="1" t="s">
        <v>9251</v>
      </c>
      <c r="J820" t="s">
        <v>13300</v>
      </c>
      <c r="K820" t="s">
        <v>9252</v>
      </c>
    </row>
    <row r="821" spans="1:14" x14ac:dyDescent="0.25">
      <c r="A821" t="s">
        <v>14802</v>
      </c>
      <c r="B821" s="890" t="s">
        <v>14803</v>
      </c>
      <c r="C821" t="s">
        <v>14804</v>
      </c>
      <c r="D821" t="s">
        <v>14753</v>
      </c>
      <c r="F821" t="s">
        <v>14805</v>
      </c>
      <c r="H821" t="s">
        <v>11586</v>
      </c>
      <c r="I821" s="1" t="s">
        <v>9251</v>
      </c>
      <c r="J821" t="s">
        <v>14806</v>
      </c>
      <c r="K821" t="s">
        <v>9252</v>
      </c>
    </row>
    <row r="822" spans="1:14" x14ac:dyDescent="0.25">
      <c r="A822" t="s">
        <v>14807</v>
      </c>
      <c r="B822" s="890" t="s">
        <v>14808</v>
      </c>
      <c r="C822" t="s">
        <v>14809</v>
      </c>
      <c r="D822" t="s">
        <v>14810</v>
      </c>
      <c r="F822" t="s">
        <v>14811</v>
      </c>
      <c r="H822" t="s">
        <v>11651</v>
      </c>
      <c r="I822" s="1" t="s">
        <v>9251</v>
      </c>
      <c r="J822" t="s">
        <v>11652</v>
      </c>
      <c r="K822" t="s">
        <v>9252</v>
      </c>
    </row>
    <row r="823" spans="1:14" x14ac:dyDescent="0.25">
      <c r="A823" t="s">
        <v>14812</v>
      </c>
      <c r="B823" s="890" t="s">
        <v>11762</v>
      </c>
      <c r="C823" t="s">
        <v>14813</v>
      </c>
      <c r="D823" t="s">
        <v>12474</v>
      </c>
      <c r="E823" t="s">
        <v>14814</v>
      </c>
      <c r="F823" t="s">
        <v>14815</v>
      </c>
      <c r="H823" t="s">
        <v>14816</v>
      </c>
      <c r="I823" s="1" t="s">
        <v>9251</v>
      </c>
      <c r="J823" t="s">
        <v>14817</v>
      </c>
      <c r="K823" t="s">
        <v>9252</v>
      </c>
    </row>
    <row r="824" spans="1:14" x14ac:dyDescent="0.25">
      <c r="A824" t="s">
        <v>14818</v>
      </c>
      <c r="B824" s="890" t="s">
        <v>11763</v>
      </c>
      <c r="C824" t="s">
        <v>14819</v>
      </c>
      <c r="D824" t="s">
        <v>12474</v>
      </c>
      <c r="E824" t="s">
        <v>14820</v>
      </c>
      <c r="F824" t="s">
        <v>14821</v>
      </c>
      <c r="H824" t="s">
        <v>14822</v>
      </c>
      <c r="I824" s="1" t="s">
        <v>9251</v>
      </c>
      <c r="J824" t="s">
        <v>14823</v>
      </c>
      <c r="K824" t="s">
        <v>9252</v>
      </c>
      <c r="L824" t="s">
        <v>14824</v>
      </c>
      <c r="M824" s="248" t="s">
        <v>17067</v>
      </c>
      <c r="N824" t="s">
        <v>14825</v>
      </c>
    </row>
    <row r="825" spans="1:14" x14ac:dyDescent="0.25">
      <c r="A825" t="s">
        <v>14826</v>
      </c>
      <c r="B825" s="890" t="s">
        <v>11764</v>
      </c>
      <c r="C825" t="s">
        <v>14827</v>
      </c>
      <c r="D825" t="s">
        <v>14753</v>
      </c>
      <c r="E825" t="s">
        <v>14828</v>
      </c>
      <c r="F825" t="s">
        <v>14829</v>
      </c>
      <c r="H825" t="s">
        <v>14830</v>
      </c>
      <c r="I825" s="1" t="s">
        <v>9251</v>
      </c>
      <c r="J825" t="s">
        <v>14831</v>
      </c>
      <c r="K825" t="s">
        <v>9252</v>
      </c>
      <c r="L825" t="s">
        <v>11595</v>
      </c>
      <c r="M825" s="248" t="s">
        <v>17062</v>
      </c>
      <c r="N825" t="s">
        <v>14832</v>
      </c>
    </row>
    <row r="826" spans="1:14" x14ac:dyDescent="0.25">
      <c r="A826" t="s">
        <v>14833</v>
      </c>
      <c r="B826" s="890" t="s">
        <v>14834</v>
      </c>
      <c r="C826" t="s">
        <v>14835</v>
      </c>
      <c r="D826" t="s">
        <v>14836</v>
      </c>
      <c r="F826" t="s">
        <v>14837</v>
      </c>
      <c r="H826" t="s">
        <v>11586</v>
      </c>
      <c r="I826" s="1" t="s">
        <v>9251</v>
      </c>
      <c r="J826" t="s">
        <v>14838</v>
      </c>
      <c r="K826" t="s">
        <v>9252</v>
      </c>
    </row>
    <row r="827" spans="1:14" x14ac:dyDescent="0.25">
      <c r="A827" t="s">
        <v>14839</v>
      </c>
      <c r="B827" s="890" t="s">
        <v>14840</v>
      </c>
      <c r="C827" t="s">
        <v>14841</v>
      </c>
      <c r="E827" t="s">
        <v>14842</v>
      </c>
      <c r="F827" t="s">
        <v>14843</v>
      </c>
      <c r="H827" t="s">
        <v>14844</v>
      </c>
      <c r="I827" s="1" t="s">
        <v>9251</v>
      </c>
      <c r="J827" t="s">
        <v>14845</v>
      </c>
      <c r="K827" t="s">
        <v>9252</v>
      </c>
      <c r="L827" t="s">
        <v>14846</v>
      </c>
    </row>
    <row r="828" spans="1:14" x14ac:dyDescent="0.25">
      <c r="A828" t="s">
        <v>14847</v>
      </c>
      <c r="B828" s="890" t="s">
        <v>14848</v>
      </c>
      <c r="C828" t="s">
        <v>14849</v>
      </c>
      <c r="E828" t="s">
        <v>14850</v>
      </c>
      <c r="F828" t="s">
        <v>14851</v>
      </c>
      <c r="H828" t="s">
        <v>14852</v>
      </c>
      <c r="I828" s="1" t="s">
        <v>9251</v>
      </c>
      <c r="J828" t="s">
        <v>14853</v>
      </c>
      <c r="K828" t="s">
        <v>9252</v>
      </c>
    </row>
    <row r="829" spans="1:14" x14ac:dyDescent="0.25">
      <c r="A829" t="s">
        <v>14854</v>
      </c>
      <c r="B829" s="890" t="s">
        <v>11765</v>
      </c>
      <c r="C829" t="s">
        <v>14855</v>
      </c>
      <c r="D829" t="s">
        <v>14753</v>
      </c>
      <c r="F829" t="s">
        <v>14856</v>
      </c>
      <c r="H829" t="s">
        <v>12775</v>
      </c>
      <c r="I829" s="1" t="s">
        <v>9251</v>
      </c>
      <c r="J829" t="s">
        <v>14857</v>
      </c>
      <c r="K829" t="s">
        <v>9252</v>
      </c>
    </row>
    <row r="830" spans="1:14" x14ac:dyDescent="0.25">
      <c r="A830" t="s">
        <v>14858</v>
      </c>
      <c r="B830" s="890" t="s">
        <v>14859</v>
      </c>
      <c r="C830" t="s">
        <v>14860</v>
      </c>
      <c r="D830" t="s">
        <v>12474</v>
      </c>
      <c r="E830" t="s">
        <v>14861</v>
      </c>
      <c r="F830" t="s">
        <v>14862</v>
      </c>
      <c r="H830" t="s">
        <v>14863</v>
      </c>
      <c r="I830" s="1" t="s">
        <v>9251</v>
      </c>
      <c r="J830" t="s">
        <v>14864</v>
      </c>
      <c r="K830" t="s">
        <v>9252</v>
      </c>
      <c r="L830" t="s">
        <v>13571</v>
      </c>
    </row>
    <row r="831" spans="1:14" x14ac:dyDescent="0.25">
      <c r="A831" t="s">
        <v>14865</v>
      </c>
      <c r="B831" s="890" t="s">
        <v>14866</v>
      </c>
      <c r="I831" s="1" t="s">
        <v>9251</v>
      </c>
      <c r="K831" t="s">
        <v>9252</v>
      </c>
    </row>
    <row r="832" spans="1:14" x14ac:dyDescent="0.25">
      <c r="A832" t="s">
        <v>14867</v>
      </c>
      <c r="B832" s="890" t="s">
        <v>11766</v>
      </c>
      <c r="C832" t="s">
        <v>14868</v>
      </c>
      <c r="D832" t="s">
        <v>12474</v>
      </c>
      <c r="E832" t="s">
        <v>14869</v>
      </c>
      <c r="F832" t="s">
        <v>14870</v>
      </c>
      <c r="H832" t="s">
        <v>11579</v>
      </c>
      <c r="I832" s="1" t="s">
        <v>9251</v>
      </c>
      <c r="J832" t="s">
        <v>14871</v>
      </c>
      <c r="K832" t="s">
        <v>9252</v>
      </c>
      <c r="L832" t="s">
        <v>14872</v>
      </c>
      <c r="M832" s="248" t="s">
        <v>17062</v>
      </c>
      <c r="N832" t="s">
        <v>14873</v>
      </c>
    </row>
    <row r="833" spans="1:15" x14ac:dyDescent="0.25">
      <c r="A833" t="s">
        <v>14874</v>
      </c>
      <c r="B833" s="890" t="s">
        <v>14875</v>
      </c>
      <c r="C833" t="s">
        <v>14876</v>
      </c>
      <c r="D833" t="s">
        <v>12474</v>
      </c>
      <c r="F833" t="s">
        <v>14877</v>
      </c>
      <c r="G833" t="s">
        <v>14878</v>
      </c>
      <c r="H833" t="s">
        <v>12509</v>
      </c>
      <c r="I833" s="1" t="s">
        <v>9251</v>
      </c>
      <c r="J833" t="s">
        <v>14879</v>
      </c>
      <c r="K833" t="s">
        <v>9252</v>
      </c>
      <c r="L833" t="s">
        <v>14872</v>
      </c>
      <c r="N833" t="s">
        <v>14880</v>
      </c>
      <c r="O833" t="s">
        <v>14759</v>
      </c>
    </row>
    <row r="834" spans="1:15" x14ac:dyDescent="0.25">
      <c r="A834" t="s">
        <v>14881</v>
      </c>
      <c r="B834" s="890" t="s">
        <v>14882</v>
      </c>
      <c r="C834" t="s">
        <v>14883</v>
      </c>
      <c r="D834" t="s">
        <v>12474</v>
      </c>
      <c r="F834" t="s">
        <v>14884</v>
      </c>
      <c r="G834" t="s">
        <v>14885</v>
      </c>
      <c r="H834" t="s">
        <v>11581</v>
      </c>
      <c r="I834" s="1" t="s">
        <v>9251</v>
      </c>
      <c r="J834" t="s">
        <v>14886</v>
      </c>
      <c r="K834" t="s">
        <v>9252</v>
      </c>
      <c r="L834" t="s">
        <v>14887</v>
      </c>
      <c r="M834" s="248" t="s">
        <v>17062</v>
      </c>
      <c r="N834" t="s">
        <v>14880</v>
      </c>
    </row>
    <row r="835" spans="1:15" x14ac:dyDescent="0.25">
      <c r="A835" t="s">
        <v>17418</v>
      </c>
      <c r="B835" s="890" t="s">
        <v>11767</v>
      </c>
      <c r="C835" t="s">
        <v>17419</v>
      </c>
      <c r="D835" t="s">
        <v>12474</v>
      </c>
    </row>
    <row r="836" spans="1:15" x14ac:dyDescent="0.25">
      <c r="A836" t="s">
        <v>14890</v>
      </c>
      <c r="B836" s="890" t="s">
        <v>14891</v>
      </c>
      <c r="C836" t="s">
        <v>14892</v>
      </c>
      <c r="D836" t="s">
        <v>12529</v>
      </c>
      <c r="E836" t="s">
        <v>14893</v>
      </c>
      <c r="F836" t="s">
        <v>14894</v>
      </c>
      <c r="H836" t="s">
        <v>11587</v>
      </c>
      <c r="I836" s="1" t="s">
        <v>9251</v>
      </c>
      <c r="J836" t="s">
        <v>14895</v>
      </c>
      <c r="K836" t="s">
        <v>9252</v>
      </c>
      <c r="L836" t="s">
        <v>11595</v>
      </c>
    </row>
    <row r="837" spans="1:15" x14ac:dyDescent="0.25">
      <c r="A837" t="s">
        <v>14896</v>
      </c>
      <c r="B837" s="890" t="s">
        <v>14897</v>
      </c>
      <c r="C837" t="s">
        <v>14898</v>
      </c>
      <c r="D837" t="s">
        <v>14753</v>
      </c>
      <c r="E837" t="s">
        <v>14899</v>
      </c>
      <c r="F837" t="s">
        <v>14900</v>
      </c>
      <c r="H837" t="s">
        <v>11581</v>
      </c>
      <c r="I837" s="1" t="s">
        <v>9251</v>
      </c>
      <c r="J837" t="s">
        <v>14901</v>
      </c>
      <c r="K837" t="s">
        <v>9252</v>
      </c>
      <c r="L837" t="s">
        <v>14779</v>
      </c>
    </row>
    <row r="838" spans="1:15" x14ac:dyDescent="0.25">
      <c r="A838" t="s">
        <v>14902</v>
      </c>
      <c r="B838" s="890" t="s">
        <v>14903</v>
      </c>
      <c r="C838" t="s">
        <v>14904</v>
      </c>
      <c r="F838" t="s">
        <v>14905</v>
      </c>
      <c r="H838" t="s">
        <v>12626</v>
      </c>
      <c r="I838" s="1" t="s">
        <v>9251</v>
      </c>
      <c r="J838" t="s">
        <v>14906</v>
      </c>
      <c r="K838" t="s">
        <v>9252</v>
      </c>
    </row>
    <row r="839" spans="1:15" x14ac:dyDescent="0.25">
      <c r="A839" t="s">
        <v>14907</v>
      </c>
      <c r="B839" s="890" t="s">
        <v>11768</v>
      </c>
      <c r="C839" t="s">
        <v>14908</v>
      </c>
      <c r="D839" t="s">
        <v>12474</v>
      </c>
      <c r="E839" t="s">
        <v>14909</v>
      </c>
      <c r="F839" t="s">
        <v>14910</v>
      </c>
      <c r="H839" t="s">
        <v>11581</v>
      </c>
      <c r="I839" s="1" t="s">
        <v>9251</v>
      </c>
      <c r="J839" t="s">
        <v>14911</v>
      </c>
      <c r="K839" t="s">
        <v>9252</v>
      </c>
      <c r="L839" t="s">
        <v>14912</v>
      </c>
    </row>
    <row r="840" spans="1:15" x14ac:dyDescent="0.25">
      <c r="A840" t="s">
        <v>14913</v>
      </c>
      <c r="B840" s="890" t="s">
        <v>14914</v>
      </c>
      <c r="C840" t="s">
        <v>14915</v>
      </c>
      <c r="D840" t="s">
        <v>12529</v>
      </c>
      <c r="E840" t="s">
        <v>14916</v>
      </c>
      <c r="F840" t="s">
        <v>14917</v>
      </c>
      <c r="H840" t="s">
        <v>11257</v>
      </c>
      <c r="I840" s="1" t="s">
        <v>9251</v>
      </c>
      <c r="J840" t="s">
        <v>14918</v>
      </c>
      <c r="K840" t="s">
        <v>9252</v>
      </c>
    </row>
    <row r="841" spans="1:15" x14ac:dyDescent="0.25">
      <c r="A841" t="s">
        <v>14919</v>
      </c>
      <c r="B841" s="890" t="s">
        <v>14920</v>
      </c>
      <c r="C841" t="s">
        <v>14921</v>
      </c>
      <c r="D841" t="s">
        <v>14783</v>
      </c>
      <c r="F841" t="s">
        <v>14922</v>
      </c>
      <c r="H841" t="s">
        <v>11579</v>
      </c>
      <c r="I841" s="1" t="s">
        <v>9251</v>
      </c>
      <c r="J841" t="s">
        <v>14923</v>
      </c>
      <c r="K841" t="s">
        <v>9252</v>
      </c>
    </row>
    <row r="842" spans="1:15" x14ac:dyDescent="0.25">
      <c r="A842" t="s">
        <v>14924</v>
      </c>
      <c r="B842" s="890" t="s">
        <v>11769</v>
      </c>
      <c r="C842" t="s">
        <v>14925</v>
      </c>
      <c r="E842" t="s">
        <v>14926</v>
      </c>
      <c r="F842" t="s">
        <v>14927</v>
      </c>
      <c r="H842" t="s">
        <v>14928</v>
      </c>
      <c r="I842" s="1" t="s">
        <v>9251</v>
      </c>
      <c r="J842" t="s">
        <v>14929</v>
      </c>
      <c r="K842" t="s">
        <v>9252</v>
      </c>
      <c r="L842" t="s">
        <v>14742</v>
      </c>
    </row>
    <row r="843" spans="1:15" x14ac:dyDescent="0.25">
      <c r="A843" t="s">
        <v>14930</v>
      </c>
      <c r="B843" s="890" t="s">
        <v>14931</v>
      </c>
      <c r="C843" t="s">
        <v>14932</v>
      </c>
      <c r="D843" t="s">
        <v>14753</v>
      </c>
      <c r="E843" t="s">
        <v>14933</v>
      </c>
      <c r="F843" t="s">
        <v>14934</v>
      </c>
      <c r="H843" t="s">
        <v>14935</v>
      </c>
      <c r="I843" s="1" t="s">
        <v>9251</v>
      </c>
      <c r="J843" t="s">
        <v>14936</v>
      </c>
      <c r="K843" t="s">
        <v>9252</v>
      </c>
      <c r="L843" t="s">
        <v>14937</v>
      </c>
    </row>
    <row r="844" spans="1:15" x14ac:dyDescent="0.25">
      <c r="A844" t="s">
        <v>11653</v>
      </c>
      <c r="B844" s="890" t="s">
        <v>11770</v>
      </c>
      <c r="E844" t="s">
        <v>14933</v>
      </c>
      <c r="I844" s="1" t="s">
        <v>9251</v>
      </c>
      <c r="K844" t="s">
        <v>9252</v>
      </c>
      <c r="M844" s="248" t="s">
        <v>17062</v>
      </c>
      <c r="N844" t="s">
        <v>14938</v>
      </c>
    </row>
    <row r="845" spans="1:15" x14ac:dyDescent="0.25">
      <c r="A845" t="s">
        <v>14939</v>
      </c>
      <c r="B845" s="890" t="s">
        <v>14940</v>
      </c>
      <c r="C845" t="s">
        <v>14941</v>
      </c>
      <c r="D845" t="s">
        <v>12474</v>
      </c>
      <c r="E845" t="s">
        <v>14942</v>
      </c>
      <c r="F845" t="s">
        <v>14943</v>
      </c>
      <c r="G845" t="s">
        <v>14944</v>
      </c>
      <c r="H845" t="s">
        <v>11257</v>
      </c>
      <c r="I845" s="1" t="s">
        <v>9251</v>
      </c>
      <c r="J845" t="s">
        <v>14945</v>
      </c>
      <c r="K845" t="s">
        <v>9252</v>
      </c>
      <c r="M845" s="248" t="s">
        <v>17062</v>
      </c>
      <c r="N845" t="s">
        <v>14946</v>
      </c>
    </row>
    <row r="846" spans="1:15" x14ac:dyDescent="0.25">
      <c r="A846" t="s">
        <v>14947</v>
      </c>
      <c r="B846" s="890" t="s">
        <v>11771</v>
      </c>
      <c r="C846" t="s">
        <v>14948</v>
      </c>
      <c r="D846" t="s">
        <v>14747</v>
      </c>
      <c r="E846" t="s">
        <v>14949</v>
      </c>
      <c r="F846" t="s">
        <v>14950</v>
      </c>
      <c r="H846" t="s">
        <v>14951</v>
      </c>
      <c r="I846" s="1" t="s">
        <v>9251</v>
      </c>
      <c r="J846" t="s">
        <v>14952</v>
      </c>
      <c r="K846" t="s">
        <v>9252</v>
      </c>
      <c r="M846" s="248" t="s">
        <v>17062</v>
      </c>
      <c r="N846" t="s">
        <v>14953</v>
      </c>
    </row>
    <row r="847" spans="1:15" x14ac:dyDescent="0.25">
      <c r="A847" t="s">
        <v>14954</v>
      </c>
      <c r="B847" s="890" t="s">
        <v>11772</v>
      </c>
      <c r="C847" t="s">
        <v>14955</v>
      </c>
      <c r="D847" t="s">
        <v>14753</v>
      </c>
      <c r="E847" t="s">
        <v>14956</v>
      </c>
      <c r="F847" t="s">
        <v>14957</v>
      </c>
      <c r="H847" t="s">
        <v>13553</v>
      </c>
      <c r="I847" s="1" t="s">
        <v>9251</v>
      </c>
      <c r="J847" t="s">
        <v>14958</v>
      </c>
      <c r="K847" t="s">
        <v>9252</v>
      </c>
      <c r="L847" t="s">
        <v>14959</v>
      </c>
      <c r="M847" s="248" t="s">
        <v>17072</v>
      </c>
      <c r="N847" t="s">
        <v>14960</v>
      </c>
    </row>
    <row r="848" spans="1:15" x14ac:dyDescent="0.25">
      <c r="A848" t="s">
        <v>14961</v>
      </c>
      <c r="B848" s="890" t="s">
        <v>11773</v>
      </c>
      <c r="C848" t="s">
        <v>14962</v>
      </c>
      <c r="D848" t="s">
        <v>14753</v>
      </c>
      <c r="E848" t="s">
        <v>14963</v>
      </c>
      <c r="F848" t="s">
        <v>14964</v>
      </c>
      <c r="H848" t="s">
        <v>12524</v>
      </c>
      <c r="I848" s="1" t="s">
        <v>9251</v>
      </c>
      <c r="J848" t="s">
        <v>14965</v>
      </c>
      <c r="K848" t="s">
        <v>9252</v>
      </c>
      <c r="L848" t="s">
        <v>14966</v>
      </c>
      <c r="M848" s="248" t="s">
        <v>17062</v>
      </c>
      <c r="N848" t="s">
        <v>14967</v>
      </c>
    </row>
    <row r="849" spans="1:15" x14ac:dyDescent="0.25">
      <c r="A849" t="s">
        <v>14968</v>
      </c>
      <c r="B849" s="890" t="s">
        <v>14969</v>
      </c>
      <c r="C849" t="s">
        <v>14970</v>
      </c>
      <c r="D849" t="s">
        <v>12474</v>
      </c>
      <c r="F849" t="s">
        <v>14971</v>
      </c>
      <c r="H849" t="s">
        <v>12742</v>
      </c>
      <c r="I849" s="1" t="s">
        <v>9251</v>
      </c>
      <c r="J849" t="s">
        <v>14972</v>
      </c>
      <c r="K849" t="s">
        <v>9252</v>
      </c>
      <c r="M849" s="248" t="s">
        <v>17062</v>
      </c>
      <c r="N849" t="s">
        <v>14973</v>
      </c>
    </row>
    <row r="850" spans="1:15" x14ac:dyDescent="0.25">
      <c r="A850" t="s">
        <v>14974</v>
      </c>
      <c r="B850" s="890" t="s">
        <v>11774</v>
      </c>
      <c r="C850" t="s">
        <v>14975</v>
      </c>
      <c r="D850" t="s">
        <v>12474</v>
      </c>
      <c r="E850" t="s">
        <v>14976</v>
      </c>
      <c r="F850" t="s">
        <v>14977</v>
      </c>
      <c r="G850" t="s">
        <v>14978</v>
      </c>
      <c r="H850" t="s">
        <v>11581</v>
      </c>
      <c r="I850" s="1" t="s">
        <v>9251</v>
      </c>
      <c r="J850" t="s">
        <v>14979</v>
      </c>
      <c r="K850" t="s">
        <v>9252</v>
      </c>
      <c r="L850" t="s">
        <v>14779</v>
      </c>
      <c r="M850" s="248" t="s">
        <v>17061</v>
      </c>
      <c r="N850" t="s">
        <v>14980</v>
      </c>
    </row>
    <row r="851" spans="1:15" x14ac:dyDescent="0.25">
      <c r="A851" t="s">
        <v>14981</v>
      </c>
      <c r="B851" s="890" t="s">
        <v>14982</v>
      </c>
      <c r="C851" t="s">
        <v>14983</v>
      </c>
      <c r="D851" t="s">
        <v>12474</v>
      </c>
      <c r="E851" t="s">
        <v>14984</v>
      </c>
      <c r="F851" t="s">
        <v>14985</v>
      </c>
      <c r="H851" t="s">
        <v>11257</v>
      </c>
      <c r="I851" s="1" t="s">
        <v>9251</v>
      </c>
      <c r="J851" t="s">
        <v>14986</v>
      </c>
      <c r="K851" t="s">
        <v>9252</v>
      </c>
      <c r="M851" s="248" t="s">
        <v>17062</v>
      </c>
      <c r="N851" t="s">
        <v>14987</v>
      </c>
    </row>
    <row r="852" spans="1:15" x14ac:dyDescent="0.25">
      <c r="A852" t="s">
        <v>14988</v>
      </c>
      <c r="B852" s="890" t="s">
        <v>14989</v>
      </c>
      <c r="C852" t="s">
        <v>14990</v>
      </c>
      <c r="D852" t="s">
        <v>14810</v>
      </c>
      <c r="F852" t="s">
        <v>14991</v>
      </c>
      <c r="H852" t="s">
        <v>14992</v>
      </c>
      <c r="I852" s="1" t="s">
        <v>9251</v>
      </c>
      <c r="J852" t="s">
        <v>14993</v>
      </c>
      <c r="K852" t="s">
        <v>9252</v>
      </c>
    </row>
    <row r="853" spans="1:15" x14ac:dyDescent="0.25">
      <c r="A853" t="s">
        <v>14994</v>
      </c>
      <c r="B853" s="890" t="s">
        <v>14995</v>
      </c>
      <c r="C853" t="s">
        <v>14996</v>
      </c>
      <c r="D853" t="s">
        <v>12474</v>
      </c>
      <c r="E853" t="s">
        <v>14997</v>
      </c>
      <c r="F853" t="s">
        <v>14998</v>
      </c>
      <c r="H853" t="s">
        <v>11579</v>
      </c>
      <c r="I853" s="1" t="s">
        <v>9251</v>
      </c>
      <c r="J853" t="s">
        <v>14999</v>
      </c>
      <c r="K853" t="s">
        <v>9252</v>
      </c>
    </row>
    <row r="854" spans="1:15" x14ac:dyDescent="0.25">
      <c r="A854" t="s">
        <v>15000</v>
      </c>
      <c r="B854" s="890" t="s">
        <v>15001</v>
      </c>
      <c r="C854" t="s">
        <v>15002</v>
      </c>
      <c r="D854" t="s">
        <v>12474</v>
      </c>
      <c r="E854" t="s">
        <v>15003</v>
      </c>
      <c r="F854" t="s">
        <v>15004</v>
      </c>
      <c r="H854" t="s">
        <v>14765</v>
      </c>
      <c r="I854" s="1" t="s">
        <v>9251</v>
      </c>
      <c r="J854" t="s">
        <v>15005</v>
      </c>
      <c r="K854" t="s">
        <v>9252</v>
      </c>
      <c r="L854" t="s">
        <v>14872</v>
      </c>
      <c r="M854" s="248" t="s">
        <v>17062</v>
      </c>
      <c r="N854" t="s">
        <v>14873</v>
      </c>
    </row>
    <row r="855" spans="1:15" x14ac:dyDescent="0.25">
      <c r="A855" t="s">
        <v>15006</v>
      </c>
      <c r="B855" s="890" t="s">
        <v>15007</v>
      </c>
      <c r="C855" t="s">
        <v>15008</v>
      </c>
      <c r="E855" t="s">
        <v>15009</v>
      </c>
      <c r="F855" t="s">
        <v>15010</v>
      </c>
      <c r="H855" t="s">
        <v>11586</v>
      </c>
      <c r="I855" s="1" t="s">
        <v>9251</v>
      </c>
      <c r="J855" t="s">
        <v>15011</v>
      </c>
      <c r="K855" t="s">
        <v>9252</v>
      </c>
    </row>
    <row r="856" spans="1:15" x14ac:dyDescent="0.25">
      <c r="A856" t="s">
        <v>15012</v>
      </c>
      <c r="B856" s="890" t="s">
        <v>11775</v>
      </c>
      <c r="C856" t="s">
        <v>15013</v>
      </c>
      <c r="D856" t="s">
        <v>12474</v>
      </c>
      <c r="E856" t="s">
        <v>15014</v>
      </c>
      <c r="F856" t="s">
        <v>15015</v>
      </c>
      <c r="H856" t="s">
        <v>14725</v>
      </c>
      <c r="I856" s="1" t="s">
        <v>9251</v>
      </c>
      <c r="J856" t="s">
        <v>15016</v>
      </c>
      <c r="K856" t="s">
        <v>9252</v>
      </c>
      <c r="L856" t="s">
        <v>15017</v>
      </c>
      <c r="M856" s="248" t="s">
        <v>17065</v>
      </c>
      <c r="N856" t="s">
        <v>14873</v>
      </c>
    </row>
    <row r="857" spans="1:15" x14ac:dyDescent="0.25">
      <c r="A857" t="s">
        <v>11654</v>
      </c>
      <c r="B857" s="890" t="s">
        <v>11776</v>
      </c>
      <c r="C857" t="s">
        <v>15018</v>
      </c>
      <c r="D857" t="s">
        <v>12474</v>
      </c>
      <c r="E857" t="s">
        <v>15019</v>
      </c>
      <c r="F857" t="s">
        <v>15020</v>
      </c>
      <c r="H857" t="s">
        <v>11586</v>
      </c>
      <c r="I857" s="1" t="s">
        <v>9251</v>
      </c>
      <c r="J857" t="s">
        <v>15021</v>
      </c>
      <c r="K857" t="s">
        <v>9252</v>
      </c>
      <c r="L857" t="s">
        <v>15022</v>
      </c>
    </row>
    <row r="858" spans="1:15" x14ac:dyDescent="0.25">
      <c r="A858" t="s">
        <v>15023</v>
      </c>
      <c r="B858" s="890" t="s">
        <v>11777</v>
      </c>
      <c r="C858" t="s">
        <v>15024</v>
      </c>
      <c r="D858" t="s">
        <v>12474</v>
      </c>
      <c r="E858" t="s">
        <v>15025</v>
      </c>
      <c r="F858" t="s">
        <v>15026</v>
      </c>
      <c r="H858" t="s">
        <v>11257</v>
      </c>
      <c r="I858" s="1" t="s">
        <v>9251</v>
      </c>
      <c r="J858" t="s">
        <v>15027</v>
      </c>
      <c r="K858" t="s">
        <v>9252</v>
      </c>
      <c r="M858" s="248" t="s">
        <v>17065</v>
      </c>
      <c r="N858" t="s">
        <v>15028</v>
      </c>
      <c r="O858" t="s">
        <v>15029</v>
      </c>
    </row>
    <row r="859" spans="1:15" x14ac:dyDescent="0.25">
      <c r="A859" t="s">
        <v>15030</v>
      </c>
      <c r="B859" s="890" t="s">
        <v>15031</v>
      </c>
      <c r="C859" t="s">
        <v>15032</v>
      </c>
      <c r="D859" t="s">
        <v>12474</v>
      </c>
      <c r="E859" t="s">
        <v>15033</v>
      </c>
      <c r="F859" t="s">
        <v>15034</v>
      </c>
      <c r="H859" t="s">
        <v>11581</v>
      </c>
      <c r="I859" s="1" t="s">
        <v>9251</v>
      </c>
      <c r="J859" t="s">
        <v>15035</v>
      </c>
      <c r="K859" t="s">
        <v>9252</v>
      </c>
      <c r="L859" t="s">
        <v>15036</v>
      </c>
      <c r="M859" s="248" t="s">
        <v>17062</v>
      </c>
      <c r="N859" t="s">
        <v>15037</v>
      </c>
    </row>
    <row r="860" spans="1:15" x14ac:dyDescent="0.25">
      <c r="A860" t="s">
        <v>15038</v>
      </c>
      <c r="B860" s="890" t="s">
        <v>15039</v>
      </c>
      <c r="C860" t="s">
        <v>15040</v>
      </c>
      <c r="D860" t="s">
        <v>12474</v>
      </c>
      <c r="E860" t="s">
        <v>15041</v>
      </c>
      <c r="F860" t="s">
        <v>15042</v>
      </c>
      <c r="H860" t="s">
        <v>14935</v>
      </c>
      <c r="I860" s="1" t="s">
        <v>9251</v>
      </c>
      <c r="J860" t="s">
        <v>15043</v>
      </c>
      <c r="K860" t="s">
        <v>9252</v>
      </c>
      <c r="L860" t="s">
        <v>14872</v>
      </c>
      <c r="M860" s="248" t="s">
        <v>17062</v>
      </c>
    </row>
    <row r="861" spans="1:15" x14ac:dyDescent="0.25">
      <c r="A861" t="s">
        <v>15044</v>
      </c>
      <c r="B861" s="890" t="s">
        <v>15045</v>
      </c>
      <c r="C861" t="s">
        <v>15046</v>
      </c>
      <c r="D861" t="s">
        <v>12474</v>
      </c>
      <c r="E861" t="s">
        <v>15047</v>
      </c>
      <c r="F861" t="s">
        <v>15048</v>
      </c>
      <c r="H861" t="s">
        <v>11588</v>
      </c>
      <c r="I861" s="1" t="s">
        <v>9251</v>
      </c>
      <c r="J861" t="s">
        <v>15049</v>
      </c>
      <c r="K861" t="s">
        <v>9252</v>
      </c>
      <c r="L861" t="s">
        <v>15050</v>
      </c>
      <c r="M861" s="248" t="s">
        <v>17063</v>
      </c>
      <c r="N861" t="s">
        <v>15051</v>
      </c>
    </row>
    <row r="862" spans="1:15" x14ac:dyDescent="0.25">
      <c r="A862" t="s">
        <v>15052</v>
      </c>
      <c r="B862" s="890" t="s">
        <v>15053</v>
      </c>
      <c r="C862" t="s">
        <v>15054</v>
      </c>
      <c r="D862" t="s">
        <v>12474</v>
      </c>
      <c r="E862" t="s">
        <v>15055</v>
      </c>
      <c r="F862" t="s">
        <v>15056</v>
      </c>
      <c r="H862" t="s">
        <v>12683</v>
      </c>
      <c r="I862" s="1" t="s">
        <v>9251</v>
      </c>
      <c r="J862" t="s">
        <v>15057</v>
      </c>
      <c r="K862" t="s">
        <v>9252</v>
      </c>
    </row>
    <row r="863" spans="1:15" x14ac:dyDescent="0.25">
      <c r="A863" t="s">
        <v>15058</v>
      </c>
      <c r="B863" s="890" t="s">
        <v>15059</v>
      </c>
      <c r="C863" t="s">
        <v>15060</v>
      </c>
      <c r="D863" t="s">
        <v>12474</v>
      </c>
      <c r="E863" t="s">
        <v>15061</v>
      </c>
      <c r="F863" t="s">
        <v>15062</v>
      </c>
      <c r="H863" t="s">
        <v>11581</v>
      </c>
      <c r="I863" s="1" t="s">
        <v>9251</v>
      </c>
      <c r="J863" t="s">
        <v>15063</v>
      </c>
      <c r="K863" t="s">
        <v>9252</v>
      </c>
      <c r="M863" s="248" t="s">
        <v>17060</v>
      </c>
      <c r="N863" t="s">
        <v>15064</v>
      </c>
    </row>
    <row r="864" spans="1:15" x14ac:dyDescent="0.25">
      <c r="A864" t="s">
        <v>15065</v>
      </c>
      <c r="B864" s="890" t="s">
        <v>15066</v>
      </c>
      <c r="C864" t="s">
        <v>15067</v>
      </c>
      <c r="D864" t="s">
        <v>12474</v>
      </c>
      <c r="E864" t="s">
        <v>15068</v>
      </c>
      <c r="F864" t="s">
        <v>15069</v>
      </c>
      <c r="H864" t="s">
        <v>15070</v>
      </c>
      <c r="I864" s="1" t="s">
        <v>9251</v>
      </c>
      <c r="J864" t="s">
        <v>15071</v>
      </c>
      <c r="K864" t="s">
        <v>9252</v>
      </c>
    </row>
    <row r="865" spans="1:14" x14ac:dyDescent="0.25">
      <c r="A865" t="s">
        <v>15072</v>
      </c>
      <c r="B865" s="890" t="s">
        <v>11778</v>
      </c>
      <c r="C865" t="s">
        <v>15073</v>
      </c>
      <c r="F865" t="s">
        <v>15074</v>
      </c>
      <c r="G865" t="s">
        <v>15075</v>
      </c>
      <c r="H865" t="s">
        <v>11586</v>
      </c>
      <c r="I865" s="1" t="s">
        <v>9251</v>
      </c>
      <c r="J865" t="s">
        <v>15076</v>
      </c>
      <c r="K865" t="s">
        <v>9252</v>
      </c>
    </row>
    <row r="866" spans="1:14" x14ac:dyDescent="0.25">
      <c r="A866" t="s">
        <v>15077</v>
      </c>
      <c r="B866" s="890" t="s">
        <v>11779</v>
      </c>
      <c r="C866" t="s">
        <v>15078</v>
      </c>
      <c r="D866" t="s">
        <v>14836</v>
      </c>
      <c r="E866" t="s">
        <v>15079</v>
      </c>
      <c r="F866" t="s">
        <v>15080</v>
      </c>
      <c r="H866" t="s">
        <v>11257</v>
      </c>
      <c r="I866" s="1" t="s">
        <v>9251</v>
      </c>
      <c r="J866" t="s">
        <v>15081</v>
      </c>
      <c r="K866" t="s">
        <v>9252</v>
      </c>
      <c r="L866" t="s">
        <v>15050</v>
      </c>
      <c r="M866" s="248" t="s">
        <v>17072</v>
      </c>
      <c r="N866" t="s">
        <v>15082</v>
      </c>
    </row>
    <row r="867" spans="1:14" x14ac:dyDescent="0.25">
      <c r="A867" t="s">
        <v>14880</v>
      </c>
      <c r="B867" s="890" t="s">
        <v>15083</v>
      </c>
      <c r="C867" t="s">
        <v>15084</v>
      </c>
      <c r="E867" t="s">
        <v>15085</v>
      </c>
      <c r="F867" t="s">
        <v>15086</v>
      </c>
      <c r="H867" t="s">
        <v>15087</v>
      </c>
      <c r="I867" s="1" t="s">
        <v>9251</v>
      </c>
      <c r="J867" t="s">
        <v>15088</v>
      </c>
      <c r="K867" t="s">
        <v>9252</v>
      </c>
    </row>
    <row r="868" spans="1:14" x14ac:dyDescent="0.25">
      <c r="A868" t="s">
        <v>15089</v>
      </c>
      <c r="B868" s="890" t="s">
        <v>11780</v>
      </c>
      <c r="C868" t="s">
        <v>15090</v>
      </c>
      <c r="D868" t="s">
        <v>12474</v>
      </c>
      <c r="F868" t="s">
        <v>15091</v>
      </c>
      <c r="H868" t="s">
        <v>13434</v>
      </c>
      <c r="I868" s="1" t="s">
        <v>9251</v>
      </c>
      <c r="J868" t="s">
        <v>15092</v>
      </c>
      <c r="K868" t="s">
        <v>9252</v>
      </c>
    </row>
    <row r="869" spans="1:14" x14ac:dyDescent="0.25">
      <c r="A869" t="s">
        <v>15093</v>
      </c>
      <c r="B869" s="890" t="s">
        <v>15094</v>
      </c>
      <c r="C869" t="s">
        <v>15095</v>
      </c>
      <c r="D869" t="s">
        <v>12474</v>
      </c>
      <c r="F869" t="s">
        <v>15096</v>
      </c>
      <c r="H869" t="s">
        <v>15097</v>
      </c>
      <c r="I869" s="1" t="s">
        <v>9251</v>
      </c>
      <c r="J869" t="s">
        <v>14889</v>
      </c>
      <c r="K869" t="s">
        <v>9252</v>
      </c>
      <c r="M869" s="248" t="s">
        <v>17068</v>
      </c>
      <c r="N869" t="s">
        <v>15098</v>
      </c>
    </row>
    <row r="870" spans="1:14" x14ac:dyDescent="0.25">
      <c r="A870" t="s">
        <v>15099</v>
      </c>
      <c r="B870" s="890" t="s">
        <v>15100</v>
      </c>
      <c r="C870" t="s">
        <v>15101</v>
      </c>
      <c r="D870" t="s">
        <v>12474</v>
      </c>
      <c r="E870" t="s">
        <v>15102</v>
      </c>
      <c r="F870" t="s">
        <v>15103</v>
      </c>
      <c r="H870" t="s">
        <v>11579</v>
      </c>
      <c r="I870" s="1" t="s">
        <v>9251</v>
      </c>
      <c r="J870" t="s">
        <v>15104</v>
      </c>
      <c r="K870" t="s">
        <v>9252</v>
      </c>
      <c r="L870" t="s">
        <v>15105</v>
      </c>
    </row>
    <row r="871" spans="1:14" x14ac:dyDescent="0.25">
      <c r="A871" t="s">
        <v>15106</v>
      </c>
      <c r="B871" s="890" t="s">
        <v>11781</v>
      </c>
      <c r="C871" t="s">
        <v>15107</v>
      </c>
      <c r="D871" t="s">
        <v>12474</v>
      </c>
      <c r="E871" t="s">
        <v>15108</v>
      </c>
      <c r="F871" t="s">
        <v>15109</v>
      </c>
      <c r="H871" t="s">
        <v>11587</v>
      </c>
      <c r="I871" s="1" t="s">
        <v>9251</v>
      </c>
      <c r="J871" t="s">
        <v>15110</v>
      </c>
      <c r="K871" t="s">
        <v>9252</v>
      </c>
      <c r="L871" t="s">
        <v>15111</v>
      </c>
      <c r="M871" s="248" t="s">
        <v>17063</v>
      </c>
      <c r="N871" t="s">
        <v>14980</v>
      </c>
    </row>
    <row r="872" spans="1:14" x14ac:dyDescent="0.25">
      <c r="A872" t="s">
        <v>15112</v>
      </c>
      <c r="B872" s="890" t="s">
        <v>15113</v>
      </c>
      <c r="C872" t="s">
        <v>13405</v>
      </c>
      <c r="D872" t="s">
        <v>12474</v>
      </c>
      <c r="E872" t="s">
        <v>15114</v>
      </c>
      <c r="F872" t="s">
        <v>15115</v>
      </c>
      <c r="H872" t="s">
        <v>15116</v>
      </c>
      <c r="I872" s="1" t="s">
        <v>9251</v>
      </c>
      <c r="J872" t="s">
        <v>15117</v>
      </c>
      <c r="K872" t="s">
        <v>9252</v>
      </c>
    </row>
    <row r="873" spans="1:14" x14ac:dyDescent="0.25">
      <c r="A873" t="s">
        <v>15118</v>
      </c>
      <c r="B873" s="890" t="s">
        <v>11782</v>
      </c>
      <c r="C873" t="s">
        <v>15119</v>
      </c>
      <c r="D873" t="s">
        <v>12474</v>
      </c>
      <c r="F873" t="s">
        <v>15120</v>
      </c>
      <c r="H873" t="s">
        <v>12626</v>
      </c>
      <c r="I873" s="1" t="s">
        <v>9251</v>
      </c>
      <c r="J873" t="s">
        <v>15121</v>
      </c>
      <c r="K873" t="s">
        <v>9252</v>
      </c>
    </row>
    <row r="874" spans="1:14" x14ac:dyDescent="0.25">
      <c r="A874" t="s">
        <v>15122</v>
      </c>
      <c r="B874" s="890" t="s">
        <v>15123</v>
      </c>
      <c r="C874" t="s">
        <v>15124</v>
      </c>
      <c r="D874" t="s">
        <v>12474</v>
      </c>
      <c r="E874" t="s">
        <v>15125</v>
      </c>
      <c r="F874" t="s">
        <v>15126</v>
      </c>
      <c r="H874" t="s">
        <v>14822</v>
      </c>
      <c r="I874" s="1" t="s">
        <v>9251</v>
      </c>
      <c r="J874" t="s">
        <v>14823</v>
      </c>
      <c r="K874" t="s">
        <v>9252</v>
      </c>
      <c r="L874" t="s">
        <v>11594</v>
      </c>
    </row>
    <row r="875" spans="1:14" x14ac:dyDescent="0.25">
      <c r="A875" t="s">
        <v>15127</v>
      </c>
      <c r="B875" s="890" t="s">
        <v>11783</v>
      </c>
      <c r="C875" t="s">
        <v>15128</v>
      </c>
      <c r="D875" t="s">
        <v>12474</v>
      </c>
      <c r="F875" t="s">
        <v>15129</v>
      </c>
      <c r="H875" t="s">
        <v>11586</v>
      </c>
      <c r="I875" s="1" t="s">
        <v>9251</v>
      </c>
      <c r="J875" t="s">
        <v>15130</v>
      </c>
      <c r="K875" t="s">
        <v>9252</v>
      </c>
    </row>
    <row r="876" spans="1:14" x14ac:dyDescent="0.25">
      <c r="A876" t="s">
        <v>15131</v>
      </c>
      <c r="B876" s="890" t="s">
        <v>11784</v>
      </c>
      <c r="C876" t="s">
        <v>15132</v>
      </c>
      <c r="D876" t="s">
        <v>12474</v>
      </c>
      <c r="E876" t="s">
        <v>15133</v>
      </c>
      <c r="F876" t="s">
        <v>15134</v>
      </c>
      <c r="H876" t="s">
        <v>11257</v>
      </c>
      <c r="I876" s="1" t="s">
        <v>9251</v>
      </c>
      <c r="J876" t="s">
        <v>15135</v>
      </c>
      <c r="K876" t="s">
        <v>9252</v>
      </c>
      <c r="L876" t="s">
        <v>12811</v>
      </c>
    </row>
    <row r="877" spans="1:14" x14ac:dyDescent="0.25">
      <c r="A877" t="s">
        <v>15136</v>
      </c>
      <c r="B877" s="890" t="s">
        <v>15137</v>
      </c>
      <c r="C877" t="s">
        <v>15138</v>
      </c>
      <c r="I877" s="1" t="s">
        <v>9251</v>
      </c>
      <c r="K877" t="s">
        <v>9252</v>
      </c>
    </row>
    <row r="878" spans="1:14" x14ac:dyDescent="0.25">
      <c r="A878" t="s">
        <v>15139</v>
      </c>
      <c r="B878" s="890" t="s">
        <v>15140</v>
      </c>
      <c r="C878" t="s">
        <v>15141</v>
      </c>
      <c r="D878" t="s">
        <v>15142</v>
      </c>
      <c r="E878" t="s">
        <v>15143</v>
      </c>
      <c r="F878" t="s">
        <v>15144</v>
      </c>
      <c r="H878" t="s">
        <v>11579</v>
      </c>
      <c r="I878" s="1" t="s">
        <v>9251</v>
      </c>
      <c r="J878" t="s">
        <v>15145</v>
      </c>
      <c r="K878" t="s">
        <v>9252</v>
      </c>
      <c r="L878" t="s">
        <v>15146</v>
      </c>
      <c r="M878" s="248" t="s">
        <v>17064</v>
      </c>
      <c r="N878" t="s">
        <v>15147</v>
      </c>
    </row>
    <row r="879" spans="1:14" x14ac:dyDescent="0.25">
      <c r="A879" t="s">
        <v>15148</v>
      </c>
      <c r="B879" s="890" t="s">
        <v>11785</v>
      </c>
      <c r="C879" t="s">
        <v>15149</v>
      </c>
      <c r="E879" t="s">
        <v>15150</v>
      </c>
      <c r="F879" t="s">
        <v>15151</v>
      </c>
      <c r="H879" t="s">
        <v>11581</v>
      </c>
      <c r="I879" s="1" t="s">
        <v>9251</v>
      </c>
      <c r="J879" t="s">
        <v>15152</v>
      </c>
      <c r="K879" t="s">
        <v>9252</v>
      </c>
      <c r="L879" t="s">
        <v>15153</v>
      </c>
      <c r="M879" s="248" t="s">
        <v>17063</v>
      </c>
      <c r="N879" t="s">
        <v>15154</v>
      </c>
    </row>
    <row r="880" spans="1:14" x14ac:dyDescent="0.25">
      <c r="A880" t="s">
        <v>15155</v>
      </c>
      <c r="B880" s="890" t="s">
        <v>11786</v>
      </c>
      <c r="C880" t="s">
        <v>15156</v>
      </c>
      <c r="D880" t="s">
        <v>12474</v>
      </c>
      <c r="E880" t="s">
        <v>15157</v>
      </c>
      <c r="F880" t="s">
        <v>15158</v>
      </c>
      <c r="G880" t="s">
        <v>15159</v>
      </c>
      <c r="H880" t="s">
        <v>15160</v>
      </c>
      <c r="I880" s="1" t="s">
        <v>9251</v>
      </c>
      <c r="J880" t="s">
        <v>15161</v>
      </c>
      <c r="K880" t="s">
        <v>9252</v>
      </c>
      <c r="M880" s="248" t="s">
        <v>17063</v>
      </c>
    </row>
    <row r="881" spans="1:14" x14ac:dyDescent="0.25">
      <c r="A881" t="s">
        <v>15162</v>
      </c>
      <c r="B881" s="890" t="s">
        <v>11787</v>
      </c>
      <c r="C881" t="s">
        <v>15163</v>
      </c>
      <c r="D881" t="s">
        <v>12474</v>
      </c>
      <c r="E881" t="s">
        <v>15164</v>
      </c>
      <c r="F881" t="s">
        <v>15165</v>
      </c>
      <c r="H881" t="s">
        <v>15116</v>
      </c>
      <c r="I881" s="1" t="s">
        <v>9251</v>
      </c>
      <c r="J881" t="s">
        <v>15117</v>
      </c>
      <c r="K881" t="s">
        <v>9252</v>
      </c>
      <c r="L881" t="s">
        <v>15166</v>
      </c>
    </row>
    <row r="882" spans="1:14" x14ac:dyDescent="0.25">
      <c r="A882" t="s">
        <v>15167</v>
      </c>
      <c r="B882" s="890" t="s">
        <v>15168</v>
      </c>
      <c r="C882" t="s">
        <v>15169</v>
      </c>
      <c r="D882" t="s">
        <v>12474</v>
      </c>
      <c r="E882" t="s">
        <v>15170</v>
      </c>
      <c r="F882" t="s">
        <v>15171</v>
      </c>
      <c r="H882" t="s">
        <v>11586</v>
      </c>
      <c r="I882" s="1" t="s">
        <v>9251</v>
      </c>
      <c r="J882" t="s">
        <v>15172</v>
      </c>
      <c r="K882" t="s">
        <v>9252</v>
      </c>
      <c r="L882" t="s">
        <v>15173</v>
      </c>
    </row>
    <row r="883" spans="1:14" x14ac:dyDescent="0.25">
      <c r="A883" t="s">
        <v>15174</v>
      </c>
      <c r="B883" s="890" t="s">
        <v>11788</v>
      </c>
      <c r="C883" t="s">
        <v>15175</v>
      </c>
      <c r="D883" t="s">
        <v>12474</v>
      </c>
      <c r="E883" t="s">
        <v>15176</v>
      </c>
      <c r="F883" t="s">
        <v>15177</v>
      </c>
      <c r="H883" t="s">
        <v>11587</v>
      </c>
      <c r="I883" s="1" t="s">
        <v>9251</v>
      </c>
      <c r="J883" t="s">
        <v>15178</v>
      </c>
      <c r="K883" t="s">
        <v>9252</v>
      </c>
      <c r="L883" t="s">
        <v>15179</v>
      </c>
    </row>
    <row r="884" spans="1:14" x14ac:dyDescent="0.25">
      <c r="A884" t="s">
        <v>11655</v>
      </c>
      <c r="B884" s="890" t="s">
        <v>11789</v>
      </c>
      <c r="I884" s="1" t="s">
        <v>9251</v>
      </c>
      <c r="K884" t="s">
        <v>9252</v>
      </c>
    </row>
    <row r="885" spans="1:14" x14ac:dyDescent="0.25">
      <c r="A885" t="s">
        <v>15180</v>
      </c>
      <c r="B885" s="890" t="s">
        <v>15181</v>
      </c>
      <c r="C885" t="s">
        <v>15182</v>
      </c>
      <c r="D885" t="s">
        <v>12529</v>
      </c>
      <c r="E885" t="s">
        <v>15183</v>
      </c>
      <c r="F885" t="s">
        <v>15184</v>
      </c>
      <c r="H885" t="s">
        <v>15160</v>
      </c>
      <c r="I885" s="1" t="s">
        <v>9251</v>
      </c>
      <c r="J885" t="s">
        <v>15185</v>
      </c>
      <c r="K885" t="s">
        <v>9252</v>
      </c>
    </row>
    <row r="886" spans="1:14" x14ac:dyDescent="0.25">
      <c r="A886" t="s">
        <v>15186</v>
      </c>
      <c r="B886" s="890" t="s">
        <v>15187</v>
      </c>
      <c r="C886" t="s">
        <v>15188</v>
      </c>
      <c r="D886" t="s">
        <v>12529</v>
      </c>
      <c r="F886" t="s">
        <v>15189</v>
      </c>
      <c r="G886" t="s">
        <v>15190</v>
      </c>
      <c r="H886" t="s">
        <v>15191</v>
      </c>
      <c r="I886" s="1" t="s">
        <v>9251</v>
      </c>
      <c r="J886" t="s">
        <v>15192</v>
      </c>
      <c r="K886" t="s">
        <v>9252</v>
      </c>
    </row>
    <row r="887" spans="1:14" x14ac:dyDescent="0.25">
      <c r="A887" t="s">
        <v>15193</v>
      </c>
      <c r="B887" s="890" t="s">
        <v>11790</v>
      </c>
      <c r="C887" t="s">
        <v>15194</v>
      </c>
      <c r="D887" t="s">
        <v>12474</v>
      </c>
      <c r="E887" t="s">
        <v>15195</v>
      </c>
      <c r="F887" t="s">
        <v>15196</v>
      </c>
      <c r="H887" t="s">
        <v>14777</v>
      </c>
      <c r="I887" s="1" t="s">
        <v>9251</v>
      </c>
      <c r="J887" t="s">
        <v>14778</v>
      </c>
      <c r="K887" t="s">
        <v>9252</v>
      </c>
      <c r="L887" t="s">
        <v>14912</v>
      </c>
      <c r="M887" s="248" t="s">
        <v>17067</v>
      </c>
      <c r="N887" t="s">
        <v>15197</v>
      </c>
    </row>
    <row r="888" spans="1:14" x14ac:dyDescent="0.25">
      <c r="A888" t="s">
        <v>15198</v>
      </c>
      <c r="B888" s="890" t="s">
        <v>11791</v>
      </c>
      <c r="C888" t="s">
        <v>15199</v>
      </c>
      <c r="D888" t="s">
        <v>12474</v>
      </c>
      <c r="F888" t="s">
        <v>15200</v>
      </c>
      <c r="H888" t="s">
        <v>11257</v>
      </c>
      <c r="I888" s="1" t="s">
        <v>9251</v>
      </c>
      <c r="J888" t="s">
        <v>15201</v>
      </c>
      <c r="K888" t="s">
        <v>9252</v>
      </c>
      <c r="L888" t="s">
        <v>14887</v>
      </c>
      <c r="M888" s="248" t="s">
        <v>17071</v>
      </c>
    </row>
    <row r="889" spans="1:14" x14ac:dyDescent="0.25">
      <c r="A889" t="s">
        <v>11656</v>
      </c>
      <c r="B889" s="890" t="s">
        <v>11792</v>
      </c>
      <c r="C889" t="s">
        <v>15202</v>
      </c>
      <c r="D889" t="s">
        <v>12474</v>
      </c>
      <c r="F889" t="s">
        <v>15203</v>
      </c>
      <c r="H889" t="s">
        <v>15204</v>
      </c>
      <c r="I889" s="1" t="s">
        <v>9251</v>
      </c>
      <c r="J889" t="s">
        <v>15205</v>
      </c>
      <c r="K889" t="s">
        <v>9252</v>
      </c>
    </row>
    <row r="890" spans="1:14" x14ac:dyDescent="0.25">
      <c r="A890" t="s">
        <v>11657</v>
      </c>
      <c r="B890" s="890" t="s">
        <v>11793</v>
      </c>
      <c r="I890" s="1" t="s">
        <v>9251</v>
      </c>
      <c r="K890" t="s">
        <v>9252</v>
      </c>
      <c r="M890" s="248" t="s">
        <v>17066</v>
      </c>
      <c r="N890" t="s">
        <v>15206</v>
      </c>
    </row>
    <row r="891" spans="1:14" x14ac:dyDescent="0.25">
      <c r="A891" t="s">
        <v>15207</v>
      </c>
      <c r="B891" s="890" t="s">
        <v>15208</v>
      </c>
      <c r="E891" t="s">
        <v>15209</v>
      </c>
      <c r="I891" s="1" t="s">
        <v>9251</v>
      </c>
      <c r="K891" t="s">
        <v>9252</v>
      </c>
    </row>
    <row r="892" spans="1:14" x14ac:dyDescent="0.25">
      <c r="A892" t="s">
        <v>15210</v>
      </c>
      <c r="B892" s="890" t="s">
        <v>11794</v>
      </c>
      <c r="C892" t="s">
        <v>15211</v>
      </c>
      <c r="D892" t="s">
        <v>14783</v>
      </c>
      <c r="E892" t="s">
        <v>15212</v>
      </c>
      <c r="F892" t="s">
        <v>15213</v>
      </c>
      <c r="G892" t="s">
        <v>15214</v>
      </c>
      <c r="H892" t="s">
        <v>11586</v>
      </c>
      <c r="I892" s="1" t="s">
        <v>9251</v>
      </c>
      <c r="J892" t="s">
        <v>15215</v>
      </c>
      <c r="K892" t="s">
        <v>9252</v>
      </c>
      <c r="L892" t="s">
        <v>15216</v>
      </c>
    </row>
    <row r="893" spans="1:14" x14ac:dyDescent="0.25">
      <c r="A893" t="s">
        <v>15217</v>
      </c>
      <c r="B893" s="890" t="s">
        <v>11795</v>
      </c>
      <c r="C893" t="s">
        <v>15218</v>
      </c>
      <c r="D893" t="s">
        <v>12474</v>
      </c>
      <c r="E893" t="s">
        <v>15219</v>
      </c>
      <c r="F893" t="s">
        <v>15220</v>
      </c>
      <c r="H893" t="s">
        <v>15221</v>
      </c>
      <c r="I893" s="1" t="s">
        <v>9251</v>
      </c>
      <c r="J893" t="s">
        <v>15222</v>
      </c>
      <c r="K893" t="s">
        <v>9252</v>
      </c>
      <c r="L893" t="s">
        <v>15223</v>
      </c>
      <c r="M893" s="248" t="s">
        <v>17066</v>
      </c>
      <c r="N893" t="s">
        <v>15224</v>
      </c>
    </row>
    <row r="894" spans="1:14" x14ac:dyDescent="0.25">
      <c r="A894" t="s">
        <v>15225</v>
      </c>
      <c r="B894" s="890" t="s">
        <v>11796</v>
      </c>
      <c r="C894" t="s">
        <v>15226</v>
      </c>
      <c r="D894" t="s">
        <v>14810</v>
      </c>
      <c r="E894" t="s">
        <v>15227</v>
      </c>
      <c r="F894" t="s">
        <v>15228</v>
      </c>
      <c r="H894" t="s">
        <v>11586</v>
      </c>
      <c r="I894" s="1" t="s">
        <v>9251</v>
      </c>
      <c r="J894" t="s">
        <v>15229</v>
      </c>
      <c r="K894" t="s">
        <v>9252</v>
      </c>
    </row>
    <row r="895" spans="1:14" x14ac:dyDescent="0.25">
      <c r="A895" t="s">
        <v>15230</v>
      </c>
      <c r="B895" s="890" t="s">
        <v>11797</v>
      </c>
      <c r="C895" t="s">
        <v>15231</v>
      </c>
      <c r="D895" t="s">
        <v>12474</v>
      </c>
      <c r="F895" t="s">
        <v>15232</v>
      </c>
      <c r="H895" t="s">
        <v>13553</v>
      </c>
      <c r="I895" s="1" t="s">
        <v>9251</v>
      </c>
      <c r="J895" t="s">
        <v>15233</v>
      </c>
      <c r="K895" t="s">
        <v>9252</v>
      </c>
      <c r="M895" s="248" t="s">
        <v>17067</v>
      </c>
      <c r="N895" t="s">
        <v>15234</v>
      </c>
    </row>
    <row r="896" spans="1:14" x14ac:dyDescent="0.25">
      <c r="A896" t="s">
        <v>11658</v>
      </c>
      <c r="B896" s="890" t="s">
        <v>11798</v>
      </c>
      <c r="C896" t="s">
        <v>15235</v>
      </c>
      <c r="D896" t="s">
        <v>12474</v>
      </c>
      <c r="E896" t="s">
        <v>15236</v>
      </c>
      <c r="F896" t="s">
        <v>15237</v>
      </c>
      <c r="H896" t="s">
        <v>11257</v>
      </c>
      <c r="I896" s="1" t="s">
        <v>9251</v>
      </c>
      <c r="J896" t="s">
        <v>15238</v>
      </c>
      <c r="K896" t="s">
        <v>9252</v>
      </c>
    </row>
    <row r="897" spans="1:13" x14ac:dyDescent="0.25">
      <c r="A897" t="s">
        <v>15239</v>
      </c>
      <c r="B897" s="890" t="s">
        <v>11799</v>
      </c>
      <c r="C897" t="s">
        <v>15240</v>
      </c>
      <c r="D897" t="s">
        <v>12474</v>
      </c>
      <c r="E897" t="s">
        <v>15241</v>
      </c>
      <c r="F897" t="s">
        <v>15242</v>
      </c>
      <c r="G897" t="s">
        <v>15243</v>
      </c>
      <c r="H897" t="s">
        <v>11257</v>
      </c>
      <c r="I897" s="1" t="s">
        <v>9251</v>
      </c>
      <c r="J897" t="s">
        <v>15244</v>
      </c>
      <c r="K897" t="s">
        <v>9252</v>
      </c>
    </row>
    <row r="898" spans="1:13" x14ac:dyDescent="0.25">
      <c r="A898" t="s">
        <v>15245</v>
      </c>
      <c r="B898" s="890" t="s">
        <v>11800</v>
      </c>
      <c r="C898" t="s">
        <v>15246</v>
      </c>
      <c r="D898" t="s">
        <v>12474</v>
      </c>
      <c r="F898" t="s">
        <v>15247</v>
      </c>
      <c r="H898" t="s">
        <v>12626</v>
      </c>
      <c r="I898" s="1" t="s">
        <v>9251</v>
      </c>
      <c r="J898" t="s">
        <v>15248</v>
      </c>
      <c r="K898" t="s">
        <v>9252</v>
      </c>
    </row>
    <row r="899" spans="1:13" x14ac:dyDescent="0.25">
      <c r="A899" t="s">
        <v>11659</v>
      </c>
      <c r="B899" s="890" t="s">
        <v>11801</v>
      </c>
      <c r="I899" s="1" t="s">
        <v>9251</v>
      </c>
      <c r="K899" t="s">
        <v>9252</v>
      </c>
    </row>
    <row r="900" spans="1:13" x14ac:dyDescent="0.25">
      <c r="A900" t="s">
        <v>11660</v>
      </c>
      <c r="B900" s="890" t="s">
        <v>11802</v>
      </c>
      <c r="F900" t="s">
        <v>15249</v>
      </c>
      <c r="H900" t="s">
        <v>11257</v>
      </c>
      <c r="I900" s="1" t="s">
        <v>9251</v>
      </c>
      <c r="J900" t="s">
        <v>15250</v>
      </c>
      <c r="K900" t="s">
        <v>9252</v>
      </c>
      <c r="M900" s="248" t="s">
        <v>17072</v>
      </c>
    </row>
    <row r="901" spans="1:13" x14ac:dyDescent="0.25">
      <c r="A901" t="s">
        <v>15251</v>
      </c>
      <c r="B901" s="890" t="s">
        <v>15252</v>
      </c>
      <c r="C901" t="s">
        <v>15253</v>
      </c>
      <c r="F901" t="s">
        <v>15254</v>
      </c>
      <c r="H901" t="s">
        <v>15255</v>
      </c>
      <c r="I901" s="1" t="s">
        <v>9251</v>
      </c>
      <c r="J901" t="s">
        <v>15256</v>
      </c>
      <c r="K901" t="s">
        <v>9252</v>
      </c>
    </row>
    <row r="902" spans="1:13" x14ac:dyDescent="0.25">
      <c r="A902" t="s">
        <v>15257</v>
      </c>
      <c r="B902" s="890" t="s">
        <v>15258</v>
      </c>
      <c r="C902" t="s">
        <v>15259</v>
      </c>
      <c r="E902" t="s">
        <v>15260</v>
      </c>
      <c r="F902" t="s">
        <v>15261</v>
      </c>
      <c r="H902" t="s">
        <v>15262</v>
      </c>
      <c r="I902" s="1" t="s">
        <v>9251</v>
      </c>
      <c r="J902" t="s">
        <v>15263</v>
      </c>
      <c r="K902" t="s">
        <v>9252</v>
      </c>
    </row>
    <row r="903" spans="1:13" x14ac:dyDescent="0.25">
      <c r="A903" t="s">
        <v>15264</v>
      </c>
      <c r="B903" s="890" t="s">
        <v>15265</v>
      </c>
      <c r="C903" t="s">
        <v>15264</v>
      </c>
      <c r="E903" t="s">
        <v>15266</v>
      </c>
      <c r="F903" t="s">
        <v>15267</v>
      </c>
      <c r="H903" t="s">
        <v>12516</v>
      </c>
      <c r="I903" s="1" t="s">
        <v>9251</v>
      </c>
      <c r="J903" t="s">
        <v>15268</v>
      </c>
      <c r="K903" t="s">
        <v>9252</v>
      </c>
    </row>
    <row r="904" spans="1:13" x14ac:dyDescent="0.25">
      <c r="A904" t="s">
        <v>15269</v>
      </c>
      <c r="B904" s="890" t="s">
        <v>15270</v>
      </c>
      <c r="C904" t="s">
        <v>15269</v>
      </c>
      <c r="E904" t="s">
        <v>15271</v>
      </c>
      <c r="F904" t="s">
        <v>15272</v>
      </c>
      <c r="H904" t="s">
        <v>15273</v>
      </c>
      <c r="I904" s="1" t="s">
        <v>9251</v>
      </c>
      <c r="J904" t="s">
        <v>15274</v>
      </c>
      <c r="K904" t="s">
        <v>9252</v>
      </c>
    </row>
    <row r="905" spans="1:13" x14ac:dyDescent="0.25">
      <c r="A905" t="s">
        <v>15275</v>
      </c>
      <c r="B905" s="890" t="s">
        <v>15276</v>
      </c>
      <c r="C905" t="s">
        <v>15277</v>
      </c>
      <c r="E905" t="s">
        <v>15278</v>
      </c>
      <c r="F905" t="s">
        <v>15279</v>
      </c>
      <c r="H905" t="s">
        <v>14863</v>
      </c>
      <c r="I905" s="1" t="s">
        <v>9251</v>
      </c>
      <c r="J905" t="s">
        <v>15280</v>
      </c>
      <c r="K905" t="s">
        <v>9252</v>
      </c>
      <c r="L905" t="s">
        <v>15281</v>
      </c>
    </row>
    <row r="906" spans="1:13" x14ac:dyDescent="0.25">
      <c r="A906" t="s">
        <v>15282</v>
      </c>
      <c r="B906" s="890" t="s">
        <v>15283</v>
      </c>
      <c r="C906" t="s">
        <v>15282</v>
      </c>
      <c r="E906" t="s">
        <v>15284</v>
      </c>
      <c r="F906" t="s">
        <v>15285</v>
      </c>
      <c r="H906" t="s">
        <v>12626</v>
      </c>
      <c r="I906" s="1" t="s">
        <v>9251</v>
      </c>
      <c r="J906" t="s">
        <v>15286</v>
      </c>
      <c r="K906" t="s">
        <v>9252</v>
      </c>
    </row>
    <row r="907" spans="1:13" x14ac:dyDescent="0.25">
      <c r="A907" t="s">
        <v>15287</v>
      </c>
      <c r="B907" s="890" t="s">
        <v>15288</v>
      </c>
      <c r="C907" t="s">
        <v>15287</v>
      </c>
      <c r="E907" t="s">
        <v>15289</v>
      </c>
      <c r="F907" t="s">
        <v>15290</v>
      </c>
      <c r="G907" t="s">
        <v>15291</v>
      </c>
      <c r="H907" t="s">
        <v>15292</v>
      </c>
      <c r="I907" s="1" t="s">
        <v>9251</v>
      </c>
      <c r="J907" t="s">
        <v>12479</v>
      </c>
      <c r="K907" t="s">
        <v>9252</v>
      </c>
    </row>
    <row r="908" spans="1:13" x14ac:dyDescent="0.25">
      <c r="A908" t="s">
        <v>15293</v>
      </c>
      <c r="B908" s="890" t="s">
        <v>15294</v>
      </c>
      <c r="C908" t="s">
        <v>15293</v>
      </c>
      <c r="E908" t="s">
        <v>15295</v>
      </c>
      <c r="F908" t="s">
        <v>15296</v>
      </c>
      <c r="H908" t="s">
        <v>11257</v>
      </c>
      <c r="I908" s="1" t="s">
        <v>9251</v>
      </c>
      <c r="J908" t="s">
        <v>15297</v>
      </c>
      <c r="K908" t="s">
        <v>9252</v>
      </c>
    </row>
    <row r="909" spans="1:13" x14ac:dyDescent="0.25">
      <c r="A909" t="s">
        <v>15298</v>
      </c>
      <c r="B909" s="890" t="s">
        <v>15299</v>
      </c>
      <c r="C909" t="s">
        <v>15298</v>
      </c>
      <c r="E909" t="s">
        <v>15300</v>
      </c>
      <c r="F909" t="s">
        <v>15301</v>
      </c>
      <c r="H909" t="s">
        <v>11585</v>
      </c>
      <c r="I909" s="1" t="s">
        <v>9251</v>
      </c>
      <c r="J909" t="s">
        <v>15302</v>
      </c>
      <c r="K909" t="s">
        <v>9252</v>
      </c>
    </row>
    <row r="910" spans="1:13" x14ac:dyDescent="0.25">
      <c r="A910" t="s">
        <v>15303</v>
      </c>
      <c r="B910" s="890" t="s">
        <v>15304</v>
      </c>
      <c r="C910" t="s">
        <v>15305</v>
      </c>
      <c r="E910" t="s">
        <v>15306</v>
      </c>
      <c r="F910" t="s">
        <v>15307</v>
      </c>
      <c r="H910" t="s">
        <v>13229</v>
      </c>
      <c r="I910" s="1" t="s">
        <v>9251</v>
      </c>
      <c r="J910" t="s">
        <v>15308</v>
      </c>
      <c r="K910" t="s">
        <v>9252</v>
      </c>
    </row>
    <row r="911" spans="1:13" x14ac:dyDescent="0.25">
      <c r="A911" t="s">
        <v>15309</v>
      </c>
      <c r="B911" s="890" t="s">
        <v>15310</v>
      </c>
      <c r="C911" t="s">
        <v>15309</v>
      </c>
      <c r="E911" t="s">
        <v>15311</v>
      </c>
      <c r="F911" t="s">
        <v>15312</v>
      </c>
      <c r="H911" t="s">
        <v>14830</v>
      </c>
      <c r="I911" s="1" t="s">
        <v>9251</v>
      </c>
      <c r="J911" t="s">
        <v>15313</v>
      </c>
      <c r="K911" t="s">
        <v>9252</v>
      </c>
    </row>
    <row r="912" spans="1:13" x14ac:dyDescent="0.25">
      <c r="A912" t="s">
        <v>15314</v>
      </c>
      <c r="B912" s="890" t="s">
        <v>15315</v>
      </c>
      <c r="C912" t="s">
        <v>15314</v>
      </c>
      <c r="E912" t="s">
        <v>15316</v>
      </c>
      <c r="F912" t="s">
        <v>15317</v>
      </c>
      <c r="H912" t="s">
        <v>13229</v>
      </c>
      <c r="I912" s="1" t="s">
        <v>9251</v>
      </c>
      <c r="J912" t="s">
        <v>15318</v>
      </c>
      <c r="K912" t="s">
        <v>9252</v>
      </c>
    </row>
    <row r="913" spans="1:15" x14ac:dyDescent="0.25">
      <c r="A913" t="s">
        <v>15319</v>
      </c>
      <c r="B913" s="890" t="s">
        <v>15320</v>
      </c>
      <c r="C913" t="s">
        <v>15319</v>
      </c>
      <c r="E913" t="s">
        <v>15321</v>
      </c>
      <c r="F913" t="s">
        <v>15322</v>
      </c>
      <c r="H913" t="s">
        <v>12600</v>
      </c>
      <c r="I913" s="1" t="s">
        <v>9251</v>
      </c>
      <c r="J913" t="s">
        <v>13022</v>
      </c>
      <c r="K913" t="s">
        <v>9252</v>
      </c>
    </row>
    <row r="914" spans="1:15" x14ac:dyDescent="0.25">
      <c r="A914" t="s">
        <v>15323</v>
      </c>
      <c r="B914" s="890" t="s">
        <v>15324</v>
      </c>
      <c r="C914" t="s">
        <v>15323</v>
      </c>
      <c r="E914" t="s">
        <v>15325</v>
      </c>
      <c r="F914" t="s">
        <v>15326</v>
      </c>
      <c r="H914" t="s">
        <v>12626</v>
      </c>
      <c r="I914" s="1" t="s">
        <v>9251</v>
      </c>
      <c r="J914" t="s">
        <v>15327</v>
      </c>
      <c r="K914" t="s">
        <v>9252</v>
      </c>
      <c r="L914" t="s">
        <v>15328</v>
      </c>
    </row>
    <row r="915" spans="1:15" x14ac:dyDescent="0.25">
      <c r="A915" t="s">
        <v>15329</v>
      </c>
      <c r="B915" s="890" t="s">
        <v>15330</v>
      </c>
      <c r="C915" t="s">
        <v>15331</v>
      </c>
      <c r="E915" t="s">
        <v>15332</v>
      </c>
      <c r="F915" t="s">
        <v>15333</v>
      </c>
      <c r="G915" t="s">
        <v>15334</v>
      </c>
      <c r="H915" t="s">
        <v>12626</v>
      </c>
      <c r="I915" s="1" t="s">
        <v>9251</v>
      </c>
      <c r="J915" t="s">
        <v>15335</v>
      </c>
      <c r="K915" t="s">
        <v>9252</v>
      </c>
    </row>
    <row r="916" spans="1:15" x14ac:dyDescent="0.25">
      <c r="A916" t="s">
        <v>15336</v>
      </c>
      <c r="B916" s="890" t="s">
        <v>15337</v>
      </c>
      <c r="C916" t="s">
        <v>15338</v>
      </c>
      <c r="F916" t="s">
        <v>15339</v>
      </c>
      <c r="G916" t="s">
        <v>15340</v>
      </c>
      <c r="H916" t="s">
        <v>15341</v>
      </c>
      <c r="I916" s="1" t="s">
        <v>9251</v>
      </c>
      <c r="J916" t="s">
        <v>15342</v>
      </c>
      <c r="K916" t="s">
        <v>9252</v>
      </c>
    </row>
    <row r="917" spans="1:15" x14ac:dyDescent="0.25">
      <c r="A917" t="s">
        <v>12488</v>
      </c>
      <c r="B917" s="890" t="s">
        <v>15343</v>
      </c>
      <c r="C917" t="s">
        <v>12488</v>
      </c>
      <c r="E917" t="s">
        <v>12489</v>
      </c>
      <c r="I917" s="1" t="s">
        <v>9251</v>
      </c>
      <c r="K917" t="s">
        <v>9252</v>
      </c>
      <c r="O917" t="s">
        <v>14734</v>
      </c>
    </row>
    <row r="918" spans="1:15" x14ac:dyDescent="0.25">
      <c r="A918" t="s">
        <v>15344</v>
      </c>
      <c r="B918" s="890" t="s">
        <v>15345</v>
      </c>
      <c r="C918" t="s">
        <v>15344</v>
      </c>
      <c r="E918" t="s">
        <v>15346</v>
      </c>
      <c r="I918" s="1" t="s">
        <v>9251</v>
      </c>
      <c r="K918" t="s">
        <v>9252</v>
      </c>
    </row>
    <row r="919" spans="1:15" x14ac:dyDescent="0.25">
      <c r="A919" t="s">
        <v>15347</v>
      </c>
      <c r="B919" s="890" t="s">
        <v>15348</v>
      </c>
      <c r="C919" t="s">
        <v>15349</v>
      </c>
      <c r="E919" t="s">
        <v>15350</v>
      </c>
      <c r="F919" t="s">
        <v>15351</v>
      </c>
      <c r="H919" t="s">
        <v>11586</v>
      </c>
      <c r="I919" s="1" t="s">
        <v>9251</v>
      </c>
      <c r="J919" t="s">
        <v>15352</v>
      </c>
      <c r="K919" t="s">
        <v>9252</v>
      </c>
      <c r="L919" t="s">
        <v>15353</v>
      </c>
    </row>
    <row r="920" spans="1:15" x14ac:dyDescent="0.25">
      <c r="A920" t="s">
        <v>15354</v>
      </c>
      <c r="B920" s="890" t="s">
        <v>15355</v>
      </c>
      <c r="C920" t="s">
        <v>15354</v>
      </c>
      <c r="E920" t="s">
        <v>15356</v>
      </c>
      <c r="I920" s="1" t="s">
        <v>9251</v>
      </c>
      <c r="K920" t="s">
        <v>9252</v>
      </c>
    </row>
    <row r="921" spans="1:15" x14ac:dyDescent="0.25">
      <c r="A921" t="s">
        <v>15357</v>
      </c>
      <c r="B921" s="890" t="s">
        <v>15358</v>
      </c>
      <c r="C921" t="s">
        <v>15357</v>
      </c>
      <c r="E921" t="s">
        <v>15359</v>
      </c>
      <c r="I921" s="1" t="s">
        <v>9251</v>
      </c>
      <c r="K921" t="s">
        <v>9252</v>
      </c>
    </row>
    <row r="922" spans="1:15" x14ac:dyDescent="0.25">
      <c r="A922" t="s">
        <v>15360</v>
      </c>
      <c r="B922" s="890" t="s">
        <v>11803</v>
      </c>
      <c r="C922" t="s">
        <v>15361</v>
      </c>
      <c r="E922" t="s">
        <v>15362</v>
      </c>
      <c r="F922" t="s">
        <v>15363</v>
      </c>
      <c r="H922" t="s">
        <v>11584</v>
      </c>
      <c r="I922" s="1" t="s">
        <v>9251</v>
      </c>
      <c r="J922" t="s">
        <v>15364</v>
      </c>
      <c r="K922" t="s">
        <v>9252</v>
      </c>
      <c r="L922" t="s">
        <v>15365</v>
      </c>
    </row>
    <row r="923" spans="1:15" x14ac:dyDescent="0.25">
      <c r="A923" t="s">
        <v>15366</v>
      </c>
      <c r="B923" s="890" t="s">
        <v>15367</v>
      </c>
      <c r="C923" t="s">
        <v>15366</v>
      </c>
      <c r="I923" s="1" t="s">
        <v>9251</v>
      </c>
      <c r="K923" t="s">
        <v>9252</v>
      </c>
    </row>
    <row r="924" spans="1:15" x14ac:dyDescent="0.25">
      <c r="A924" t="s">
        <v>15368</v>
      </c>
      <c r="B924" s="890" t="s">
        <v>15369</v>
      </c>
      <c r="C924" t="s">
        <v>15368</v>
      </c>
      <c r="I924" s="1" t="s">
        <v>9251</v>
      </c>
      <c r="K924" t="s">
        <v>9252</v>
      </c>
    </row>
    <row r="925" spans="1:15" x14ac:dyDescent="0.25">
      <c r="A925" t="s">
        <v>15370</v>
      </c>
      <c r="B925" s="890" t="s">
        <v>15371</v>
      </c>
      <c r="C925" t="s">
        <v>15370</v>
      </c>
      <c r="E925" t="s">
        <v>15372</v>
      </c>
      <c r="I925" s="1" t="s">
        <v>9251</v>
      </c>
      <c r="K925" t="s">
        <v>9252</v>
      </c>
    </row>
    <row r="926" spans="1:15" x14ac:dyDescent="0.25">
      <c r="A926" t="s">
        <v>15373</v>
      </c>
      <c r="B926" s="890" t="s">
        <v>15374</v>
      </c>
      <c r="C926" t="s">
        <v>15373</v>
      </c>
      <c r="E926" t="s">
        <v>15375</v>
      </c>
      <c r="I926" s="1" t="s">
        <v>9251</v>
      </c>
      <c r="K926" t="s">
        <v>9252</v>
      </c>
    </row>
    <row r="927" spans="1:15" x14ac:dyDescent="0.25">
      <c r="A927" t="s">
        <v>15376</v>
      </c>
      <c r="B927" s="890" t="s">
        <v>15377</v>
      </c>
      <c r="C927" t="s">
        <v>15376</v>
      </c>
      <c r="E927" t="s">
        <v>15378</v>
      </c>
      <c r="F927" t="s">
        <v>15379</v>
      </c>
      <c r="H927" t="s">
        <v>11581</v>
      </c>
      <c r="I927" s="1" t="s">
        <v>9251</v>
      </c>
      <c r="J927" t="s">
        <v>15380</v>
      </c>
      <c r="K927" t="s">
        <v>9252</v>
      </c>
    </row>
    <row r="928" spans="1:15" x14ac:dyDescent="0.25">
      <c r="A928" t="s">
        <v>15381</v>
      </c>
      <c r="B928" s="890" t="s">
        <v>15382</v>
      </c>
      <c r="C928" t="s">
        <v>15383</v>
      </c>
      <c r="E928" t="s">
        <v>15384</v>
      </c>
      <c r="F928" t="s">
        <v>15385</v>
      </c>
      <c r="H928" t="s">
        <v>15386</v>
      </c>
      <c r="I928" s="1" t="s">
        <v>15387</v>
      </c>
      <c r="J928" t="s">
        <v>15388</v>
      </c>
      <c r="K928" t="s">
        <v>9252</v>
      </c>
    </row>
    <row r="929" spans="1:15" x14ac:dyDescent="0.25">
      <c r="A929" t="s">
        <v>15389</v>
      </c>
      <c r="B929" s="890" t="s">
        <v>15390</v>
      </c>
      <c r="C929" t="s">
        <v>15389</v>
      </c>
      <c r="F929" t="s">
        <v>15391</v>
      </c>
      <c r="H929" t="s">
        <v>11588</v>
      </c>
      <c r="I929" s="1" t="s">
        <v>9251</v>
      </c>
      <c r="J929" t="s">
        <v>13601</v>
      </c>
      <c r="K929" t="s">
        <v>9252</v>
      </c>
    </row>
    <row r="930" spans="1:15" x14ac:dyDescent="0.25">
      <c r="A930" t="s">
        <v>15392</v>
      </c>
      <c r="B930" s="890" t="s">
        <v>15393</v>
      </c>
      <c r="C930" t="s">
        <v>15392</v>
      </c>
      <c r="F930" t="s">
        <v>15394</v>
      </c>
      <c r="H930" t="s">
        <v>15395</v>
      </c>
      <c r="I930" s="1" t="s">
        <v>9251</v>
      </c>
      <c r="J930" t="s">
        <v>15396</v>
      </c>
      <c r="K930" t="s">
        <v>9252</v>
      </c>
      <c r="L930" t="s">
        <v>15397</v>
      </c>
    </row>
    <row r="931" spans="1:15" x14ac:dyDescent="0.25">
      <c r="A931" t="s">
        <v>15398</v>
      </c>
      <c r="B931" s="890" t="s">
        <v>15399</v>
      </c>
      <c r="C931" t="s">
        <v>15400</v>
      </c>
      <c r="E931" t="s">
        <v>15401</v>
      </c>
      <c r="F931" t="s">
        <v>15402</v>
      </c>
      <c r="H931" t="s">
        <v>15403</v>
      </c>
      <c r="I931" s="1" t="s">
        <v>9251</v>
      </c>
      <c r="J931" t="s">
        <v>15404</v>
      </c>
      <c r="K931" t="s">
        <v>9252</v>
      </c>
    </row>
    <row r="932" spans="1:15" x14ac:dyDescent="0.25">
      <c r="A932" t="s">
        <v>15405</v>
      </c>
      <c r="B932" s="890" t="s">
        <v>15406</v>
      </c>
      <c r="C932" t="s">
        <v>15407</v>
      </c>
      <c r="E932" t="s">
        <v>15408</v>
      </c>
      <c r="F932" t="s">
        <v>15409</v>
      </c>
      <c r="H932" t="s">
        <v>11257</v>
      </c>
      <c r="I932" s="1" t="s">
        <v>9251</v>
      </c>
      <c r="J932" t="s">
        <v>15410</v>
      </c>
      <c r="K932" t="s">
        <v>9252</v>
      </c>
    </row>
    <row r="933" spans="1:15" x14ac:dyDescent="0.25">
      <c r="A933" t="s">
        <v>15411</v>
      </c>
      <c r="B933" s="890" t="s">
        <v>15412</v>
      </c>
      <c r="C933" t="s">
        <v>15411</v>
      </c>
      <c r="E933" t="s">
        <v>15413</v>
      </c>
      <c r="F933" t="s">
        <v>15414</v>
      </c>
      <c r="H933" t="s">
        <v>15415</v>
      </c>
      <c r="I933" s="1" t="s">
        <v>9251</v>
      </c>
      <c r="J933" t="s">
        <v>15416</v>
      </c>
      <c r="K933" t="s">
        <v>9252</v>
      </c>
      <c r="L933" t="s">
        <v>15417</v>
      </c>
    </row>
    <row r="934" spans="1:15" x14ac:dyDescent="0.25">
      <c r="A934" t="s">
        <v>15418</v>
      </c>
      <c r="B934" s="890" t="s">
        <v>15419</v>
      </c>
      <c r="C934" t="s">
        <v>15418</v>
      </c>
      <c r="F934" t="s">
        <v>15420</v>
      </c>
      <c r="H934" t="s">
        <v>11587</v>
      </c>
      <c r="I934" s="1" t="s">
        <v>9251</v>
      </c>
      <c r="J934" t="s">
        <v>15421</v>
      </c>
      <c r="K934" t="s">
        <v>9252</v>
      </c>
    </row>
    <row r="935" spans="1:15" x14ac:dyDescent="0.25">
      <c r="A935" t="s">
        <v>15422</v>
      </c>
      <c r="B935" s="890" t="s">
        <v>15423</v>
      </c>
      <c r="C935" t="s">
        <v>15424</v>
      </c>
      <c r="E935" t="s">
        <v>15425</v>
      </c>
      <c r="F935" t="s">
        <v>15426</v>
      </c>
      <c r="H935" t="s">
        <v>15427</v>
      </c>
      <c r="J935" t="s">
        <v>15428</v>
      </c>
      <c r="K935" t="s">
        <v>11661</v>
      </c>
    </row>
    <row r="936" spans="1:15" x14ac:dyDescent="0.25">
      <c r="A936" t="s">
        <v>15429</v>
      </c>
      <c r="B936" s="890" t="s">
        <v>15430</v>
      </c>
      <c r="C936" t="s">
        <v>15431</v>
      </c>
      <c r="E936" t="s">
        <v>15432</v>
      </c>
      <c r="F936" t="s">
        <v>15433</v>
      </c>
      <c r="H936" t="s">
        <v>11586</v>
      </c>
      <c r="I936" s="1" t="s">
        <v>9251</v>
      </c>
      <c r="J936" t="s">
        <v>15434</v>
      </c>
      <c r="K936" t="s">
        <v>9252</v>
      </c>
    </row>
    <row r="937" spans="1:15" x14ac:dyDescent="0.25">
      <c r="A937" t="s">
        <v>15435</v>
      </c>
      <c r="B937" s="890" t="s">
        <v>15436</v>
      </c>
      <c r="C937" t="s">
        <v>15437</v>
      </c>
      <c r="E937" t="s">
        <v>15438</v>
      </c>
      <c r="F937" t="s">
        <v>15439</v>
      </c>
      <c r="H937" t="s">
        <v>11587</v>
      </c>
      <c r="I937" s="1" t="s">
        <v>9251</v>
      </c>
      <c r="J937" t="s">
        <v>15440</v>
      </c>
      <c r="K937" t="s">
        <v>9252</v>
      </c>
    </row>
    <row r="938" spans="1:15" x14ac:dyDescent="0.25">
      <c r="A938" t="s">
        <v>15441</v>
      </c>
      <c r="B938" s="890" t="s">
        <v>15442</v>
      </c>
      <c r="C938" t="s">
        <v>15443</v>
      </c>
      <c r="F938" t="s">
        <v>15444</v>
      </c>
      <c r="H938" t="s">
        <v>15292</v>
      </c>
      <c r="I938" s="1" t="s">
        <v>9251</v>
      </c>
      <c r="J938" t="s">
        <v>15445</v>
      </c>
      <c r="K938" t="s">
        <v>9252</v>
      </c>
    </row>
    <row r="939" spans="1:15" x14ac:dyDescent="0.25">
      <c r="A939" t="s">
        <v>15446</v>
      </c>
      <c r="B939" s="890" t="s">
        <v>15447</v>
      </c>
      <c r="C939" t="s">
        <v>15448</v>
      </c>
      <c r="E939" t="s">
        <v>15449</v>
      </c>
      <c r="F939" t="s">
        <v>15450</v>
      </c>
      <c r="H939" t="s">
        <v>11588</v>
      </c>
      <c r="I939" s="1" t="s">
        <v>9251</v>
      </c>
      <c r="J939" t="s">
        <v>15451</v>
      </c>
      <c r="K939" t="s">
        <v>9252</v>
      </c>
      <c r="L939" t="s">
        <v>15452</v>
      </c>
    </row>
    <row r="940" spans="1:15" x14ac:dyDescent="0.25">
      <c r="A940" t="s">
        <v>15453</v>
      </c>
      <c r="B940" s="890" t="s">
        <v>15454</v>
      </c>
      <c r="C940" t="s">
        <v>15453</v>
      </c>
      <c r="E940" t="s">
        <v>15455</v>
      </c>
      <c r="F940" t="s">
        <v>15456</v>
      </c>
      <c r="H940" t="s">
        <v>11581</v>
      </c>
      <c r="I940" s="1" t="s">
        <v>9251</v>
      </c>
      <c r="J940" t="s">
        <v>15457</v>
      </c>
      <c r="K940" t="s">
        <v>9252</v>
      </c>
    </row>
    <row r="941" spans="1:15" x14ac:dyDescent="0.25">
      <c r="A941" t="s">
        <v>15458</v>
      </c>
      <c r="B941" s="890" t="s">
        <v>15459</v>
      </c>
      <c r="C941" t="s">
        <v>15458</v>
      </c>
      <c r="E941" t="s">
        <v>15460</v>
      </c>
      <c r="F941" t="s">
        <v>15461</v>
      </c>
      <c r="H941" t="s">
        <v>11579</v>
      </c>
      <c r="I941" s="1" t="s">
        <v>9251</v>
      </c>
      <c r="J941" t="s">
        <v>15462</v>
      </c>
      <c r="K941" t="s">
        <v>9252</v>
      </c>
    </row>
    <row r="942" spans="1:15" x14ac:dyDescent="0.25">
      <c r="A942" t="s">
        <v>15463</v>
      </c>
      <c r="B942" s="890" t="s">
        <v>15464</v>
      </c>
      <c r="C942" t="s">
        <v>15463</v>
      </c>
      <c r="E942" t="s">
        <v>15465</v>
      </c>
      <c r="F942" t="s">
        <v>15466</v>
      </c>
      <c r="H942" t="s">
        <v>15467</v>
      </c>
      <c r="I942" s="1" t="s">
        <v>9251</v>
      </c>
      <c r="J942" t="s">
        <v>15468</v>
      </c>
      <c r="K942" t="s">
        <v>9252</v>
      </c>
      <c r="L942" t="s">
        <v>12850</v>
      </c>
      <c r="N942" t="s">
        <v>15469</v>
      </c>
      <c r="O942" t="s">
        <v>14734</v>
      </c>
    </row>
    <row r="943" spans="1:15" x14ac:dyDescent="0.25">
      <c r="A943" t="s">
        <v>15470</v>
      </c>
      <c r="B943" s="890" t="s">
        <v>15471</v>
      </c>
      <c r="C943" t="s">
        <v>15470</v>
      </c>
      <c r="E943" t="s">
        <v>15472</v>
      </c>
      <c r="F943" t="s">
        <v>15473</v>
      </c>
      <c r="G943" t="s">
        <v>15474</v>
      </c>
      <c r="H943" t="s">
        <v>11586</v>
      </c>
      <c r="I943" s="1" t="s">
        <v>9251</v>
      </c>
      <c r="J943" t="s">
        <v>15475</v>
      </c>
      <c r="K943" t="s">
        <v>9252</v>
      </c>
    </row>
    <row r="944" spans="1:15" x14ac:dyDescent="0.25">
      <c r="A944" t="s">
        <v>15476</v>
      </c>
      <c r="B944" s="890" t="s">
        <v>15477</v>
      </c>
      <c r="C944" t="s">
        <v>15478</v>
      </c>
      <c r="F944" t="s">
        <v>15479</v>
      </c>
      <c r="H944" t="s">
        <v>15480</v>
      </c>
      <c r="I944" s="1" t="s">
        <v>9251</v>
      </c>
      <c r="J944" t="s">
        <v>15481</v>
      </c>
      <c r="K944" t="s">
        <v>9252</v>
      </c>
    </row>
    <row r="945" spans="1:12" x14ac:dyDescent="0.25">
      <c r="A945" t="s">
        <v>15482</v>
      </c>
      <c r="B945" s="890" t="s">
        <v>15483</v>
      </c>
      <c r="C945" t="s">
        <v>15484</v>
      </c>
      <c r="F945" t="s">
        <v>15485</v>
      </c>
      <c r="H945" t="s">
        <v>12600</v>
      </c>
      <c r="I945" s="1" t="s">
        <v>9251</v>
      </c>
      <c r="J945" t="s">
        <v>15486</v>
      </c>
      <c r="K945" t="s">
        <v>9252</v>
      </c>
    </row>
    <row r="946" spans="1:12" x14ac:dyDescent="0.25">
      <c r="A946" t="s">
        <v>15487</v>
      </c>
      <c r="B946" s="890" t="s">
        <v>15488</v>
      </c>
      <c r="C946" t="s">
        <v>15487</v>
      </c>
      <c r="F946" t="s">
        <v>15489</v>
      </c>
      <c r="H946" t="s">
        <v>12658</v>
      </c>
      <c r="I946" s="1" t="s">
        <v>9251</v>
      </c>
      <c r="J946" t="s">
        <v>15490</v>
      </c>
      <c r="K946" t="s">
        <v>9252</v>
      </c>
    </row>
    <row r="947" spans="1:12" x14ac:dyDescent="0.25">
      <c r="A947" t="s">
        <v>15491</v>
      </c>
      <c r="B947" s="890" t="s">
        <v>15492</v>
      </c>
      <c r="C947" t="s">
        <v>15491</v>
      </c>
      <c r="F947" t="s">
        <v>15493</v>
      </c>
      <c r="H947" t="s">
        <v>11586</v>
      </c>
      <c r="I947" s="1" t="s">
        <v>9251</v>
      </c>
      <c r="J947" t="s">
        <v>15494</v>
      </c>
      <c r="K947" t="s">
        <v>9252</v>
      </c>
    </row>
    <row r="948" spans="1:12" x14ac:dyDescent="0.25">
      <c r="A948" t="s">
        <v>15495</v>
      </c>
      <c r="B948" s="890" t="s">
        <v>15496</v>
      </c>
      <c r="C948" t="s">
        <v>15497</v>
      </c>
      <c r="E948" t="s">
        <v>15498</v>
      </c>
      <c r="F948" t="s">
        <v>15499</v>
      </c>
      <c r="H948" t="s">
        <v>11588</v>
      </c>
      <c r="I948" s="1" t="s">
        <v>9251</v>
      </c>
      <c r="J948" t="s">
        <v>15500</v>
      </c>
      <c r="K948" t="s">
        <v>9252</v>
      </c>
    </row>
    <row r="949" spans="1:12" x14ac:dyDescent="0.25">
      <c r="A949" t="s">
        <v>15501</v>
      </c>
      <c r="B949" s="890" t="s">
        <v>15502</v>
      </c>
      <c r="C949" t="s">
        <v>15501</v>
      </c>
      <c r="E949" t="s">
        <v>15503</v>
      </c>
      <c r="F949" t="s">
        <v>15504</v>
      </c>
      <c r="H949" t="s">
        <v>11583</v>
      </c>
      <c r="I949" s="1" t="s">
        <v>9251</v>
      </c>
      <c r="J949" t="s">
        <v>15505</v>
      </c>
      <c r="K949" t="s">
        <v>9252</v>
      </c>
    </row>
    <row r="950" spans="1:12" x14ac:dyDescent="0.25">
      <c r="A950" t="s">
        <v>15506</v>
      </c>
      <c r="B950" s="890" t="s">
        <v>15507</v>
      </c>
      <c r="C950" t="s">
        <v>15506</v>
      </c>
      <c r="F950" t="s">
        <v>15508</v>
      </c>
      <c r="H950" t="s">
        <v>11257</v>
      </c>
      <c r="I950" s="1" t="s">
        <v>9251</v>
      </c>
      <c r="J950" t="s">
        <v>15509</v>
      </c>
      <c r="K950" t="s">
        <v>9252</v>
      </c>
    </row>
    <row r="951" spans="1:12" x14ac:dyDescent="0.25">
      <c r="A951" t="s">
        <v>15510</v>
      </c>
      <c r="B951" s="890" t="s">
        <v>15511</v>
      </c>
      <c r="C951" t="s">
        <v>15510</v>
      </c>
      <c r="F951" t="s">
        <v>15512</v>
      </c>
      <c r="H951" t="s">
        <v>15513</v>
      </c>
      <c r="I951" s="1" t="s">
        <v>9251</v>
      </c>
      <c r="J951" t="s">
        <v>15514</v>
      </c>
      <c r="K951" t="s">
        <v>9252</v>
      </c>
    </row>
    <row r="952" spans="1:12" x14ac:dyDescent="0.25">
      <c r="A952" t="s">
        <v>15515</v>
      </c>
      <c r="B952" s="890" t="s">
        <v>15516</v>
      </c>
      <c r="C952" t="s">
        <v>15515</v>
      </c>
      <c r="F952" t="s">
        <v>15517</v>
      </c>
      <c r="H952" t="s">
        <v>12683</v>
      </c>
      <c r="I952" s="1" t="s">
        <v>9251</v>
      </c>
      <c r="J952" t="s">
        <v>15518</v>
      </c>
      <c r="K952" t="s">
        <v>9252</v>
      </c>
    </row>
    <row r="953" spans="1:12" x14ac:dyDescent="0.25">
      <c r="A953" t="s">
        <v>15519</v>
      </c>
      <c r="B953" s="890" t="s">
        <v>15520</v>
      </c>
      <c r="C953" t="s">
        <v>15519</v>
      </c>
      <c r="I953" s="1" t="s">
        <v>9251</v>
      </c>
      <c r="K953" t="s">
        <v>9252</v>
      </c>
    </row>
    <row r="954" spans="1:12" x14ac:dyDescent="0.25">
      <c r="A954" t="s">
        <v>15521</v>
      </c>
      <c r="B954" s="890" t="s">
        <v>15522</v>
      </c>
      <c r="C954" t="s">
        <v>15521</v>
      </c>
      <c r="E954" t="s">
        <v>15523</v>
      </c>
      <c r="F954" t="s">
        <v>15524</v>
      </c>
      <c r="H954" t="s">
        <v>11579</v>
      </c>
      <c r="I954" s="1" t="s">
        <v>9251</v>
      </c>
      <c r="J954" t="s">
        <v>15525</v>
      </c>
      <c r="K954" t="s">
        <v>9252</v>
      </c>
    </row>
    <row r="955" spans="1:12" x14ac:dyDescent="0.25">
      <c r="A955" t="s">
        <v>15526</v>
      </c>
      <c r="B955" s="890" t="s">
        <v>15527</v>
      </c>
      <c r="C955" t="s">
        <v>15526</v>
      </c>
      <c r="F955" t="s">
        <v>15528</v>
      </c>
      <c r="H955" t="s">
        <v>11586</v>
      </c>
      <c r="I955" s="1" t="s">
        <v>9251</v>
      </c>
      <c r="J955" t="s">
        <v>15529</v>
      </c>
      <c r="K955" t="s">
        <v>9252</v>
      </c>
    </row>
    <row r="956" spans="1:12" x14ac:dyDescent="0.25">
      <c r="A956" t="s">
        <v>15530</v>
      </c>
      <c r="B956" s="890" t="s">
        <v>15531</v>
      </c>
      <c r="C956" t="s">
        <v>15530</v>
      </c>
      <c r="F956" t="s">
        <v>15532</v>
      </c>
      <c r="H956" t="s">
        <v>12683</v>
      </c>
      <c r="I956" s="1" t="s">
        <v>9251</v>
      </c>
      <c r="J956" t="s">
        <v>15057</v>
      </c>
      <c r="K956" t="s">
        <v>9252</v>
      </c>
    </row>
    <row r="957" spans="1:12" x14ac:dyDescent="0.25">
      <c r="A957" t="s">
        <v>15533</v>
      </c>
      <c r="B957" s="890" t="s">
        <v>15534</v>
      </c>
      <c r="C957" t="s">
        <v>15533</v>
      </c>
      <c r="E957" t="s">
        <v>15535</v>
      </c>
      <c r="I957" s="1" t="s">
        <v>9251</v>
      </c>
      <c r="K957" t="s">
        <v>9252</v>
      </c>
      <c r="L957" t="s">
        <v>15536</v>
      </c>
    </row>
    <row r="958" spans="1:12" x14ac:dyDescent="0.25">
      <c r="A958" t="s">
        <v>15537</v>
      </c>
      <c r="B958" s="890" t="s">
        <v>15538</v>
      </c>
      <c r="C958" t="s">
        <v>15539</v>
      </c>
      <c r="F958" t="s">
        <v>15540</v>
      </c>
      <c r="H958" t="s">
        <v>11588</v>
      </c>
      <c r="I958" s="1" t="s">
        <v>9251</v>
      </c>
      <c r="J958" t="s">
        <v>15541</v>
      </c>
      <c r="K958" t="s">
        <v>9252</v>
      </c>
    </row>
    <row r="959" spans="1:12" x14ac:dyDescent="0.25">
      <c r="A959" t="s">
        <v>15542</v>
      </c>
      <c r="B959" s="890" t="s">
        <v>15543</v>
      </c>
      <c r="C959" t="s">
        <v>15544</v>
      </c>
      <c r="E959" t="s">
        <v>15545</v>
      </c>
      <c r="I959" s="1" t="s">
        <v>9251</v>
      </c>
      <c r="K959" t="s">
        <v>9252</v>
      </c>
    </row>
    <row r="960" spans="1:12" x14ac:dyDescent="0.25">
      <c r="A960" t="s">
        <v>15546</v>
      </c>
      <c r="B960" s="890" t="s">
        <v>15547</v>
      </c>
      <c r="C960" t="s">
        <v>15546</v>
      </c>
      <c r="E960" t="s">
        <v>15548</v>
      </c>
      <c r="F960" t="s">
        <v>15549</v>
      </c>
      <c r="H960" t="s">
        <v>11588</v>
      </c>
      <c r="I960" s="1" t="s">
        <v>9251</v>
      </c>
      <c r="J960" t="s">
        <v>15550</v>
      </c>
      <c r="K960" t="s">
        <v>9252</v>
      </c>
    </row>
    <row r="961" spans="1:12" x14ac:dyDescent="0.25">
      <c r="A961" t="s">
        <v>15551</v>
      </c>
      <c r="B961" s="890" t="s">
        <v>15552</v>
      </c>
      <c r="C961" t="s">
        <v>15553</v>
      </c>
      <c r="E961" t="s">
        <v>15554</v>
      </c>
      <c r="F961" t="s">
        <v>15555</v>
      </c>
      <c r="H961" t="s">
        <v>12658</v>
      </c>
      <c r="I961" s="1" t="s">
        <v>9251</v>
      </c>
      <c r="J961" t="s">
        <v>15556</v>
      </c>
      <c r="K961" t="s">
        <v>9252</v>
      </c>
    </row>
    <row r="962" spans="1:12" x14ac:dyDescent="0.25">
      <c r="A962" t="s">
        <v>15557</v>
      </c>
      <c r="B962" s="890" t="s">
        <v>15558</v>
      </c>
      <c r="C962" t="s">
        <v>15557</v>
      </c>
      <c r="F962" t="s">
        <v>15559</v>
      </c>
      <c r="H962" t="s">
        <v>11586</v>
      </c>
      <c r="I962" s="1" t="s">
        <v>9251</v>
      </c>
      <c r="J962" t="s">
        <v>15560</v>
      </c>
      <c r="K962" t="s">
        <v>9252</v>
      </c>
    </row>
    <row r="963" spans="1:12" x14ac:dyDescent="0.25">
      <c r="A963" t="s">
        <v>15561</v>
      </c>
      <c r="B963" s="890" t="s">
        <v>15562</v>
      </c>
      <c r="C963" t="s">
        <v>15563</v>
      </c>
      <c r="I963" s="1" t="s">
        <v>9251</v>
      </c>
      <c r="K963" t="s">
        <v>9252</v>
      </c>
    </row>
    <row r="964" spans="1:12" x14ac:dyDescent="0.25">
      <c r="A964" t="s">
        <v>15564</v>
      </c>
      <c r="B964" s="890" t="s">
        <v>15565</v>
      </c>
      <c r="C964" t="s">
        <v>15566</v>
      </c>
      <c r="E964" t="s">
        <v>15567</v>
      </c>
      <c r="F964" t="s">
        <v>15568</v>
      </c>
      <c r="G964" t="s">
        <v>15569</v>
      </c>
      <c r="H964" t="s">
        <v>11257</v>
      </c>
      <c r="I964" s="1" t="s">
        <v>9251</v>
      </c>
      <c r="J964" t="s">
        <v>15570</v>
      </c>
      <c r="K964" t="s">
        <v>9252</v>
      </c>
    </row>
    <row r="965" spans="1:12" x14ac:dyDescent="0.25">
      <c r="A965" t="s">
        <v>15571</v>
      </c>
      <c r="B965" s="890" t="s">
        <v>15572</v>
      </c>
      <c r="C965" t="s">
        <v>15571</v>
      </c>
      <c r="E965" t="s">
        <v>15573</v>
      </c>
      <c r="F965" t="s">
        <v>15574</v>
      </c>
      <c r="G965" t="s">
        <v>15575</v>
      </c>
      <c r="H965" t="s">
        <v>11586</v>
      </c>
      <c r="I965" s="1" t="s">
        <v>9251</v>
      </c>
      <c r="J965" t="s">
        <v>15576</v>
      </c>
      <c r="K965" t="s">
        <v>9252</v>
      </c>
    </row>
    <row r="966" spans="1:12" x14ac:dyDescent="0.25">
      <c r="A966" t="s">
        <v>15577</v>
      </c>
      <c r="B966" s="890" t="s">
        <v>15578</v>
      </c>
      <c r="C966" t="s">
        <v>15577</v>
      </c>
      <c r="E966" t="s">
        <v>15579</v>
      </c>
      <c r="F966" t="s">
        <v>15580</v>
      </c>
      <c r="H966" t="s">
        <v>11581</v>
      </c>
      <c r="I966" s="1" t="s">
        <v>9251</v>
      </c>
      <c r="J966" t="s">
        <v>15581</v>
      </c>
      <c r="K966" t="s">
        <v>9252</v>
      </c>
    </row>
    <row r="967" spans="1:12" x14ac:dyDescent="0.25">
      <c r="A967" t="s">
        <v>15582</v>
      </c>
      <c r="B967" s="890" t="s">
        <v>15583</v>
      </c>
      <c r="C967" t="s">
        <v>15582</v>
      </c>
      <c r="E967" t="s">
        <v>15584</v>
      </c>
      <c r="F967" t="s">
        <v>15585</v>
      </c>
      <c r="H967" t="s">
        <v>11257</v>
      </c>
      <c r="I967" s="1" t="s">
        <v>9251</v>
      </c>
      <c r="J967" t="s">
        <v>11590</v>
      </c>
      <c r="K967" t="s">
        <v>9252</v>
      </c>
    </row>
    <row r="968" spans="1:12" x14ac:dyDescent="0.25">
      <c r="A968" t="s">
        <v>15586</v>
      </c>
      <c r="B968" s="890" t="s">
        <v>15587</v>
      </c>
      <c r="C968" t="s">
        <v>15586</v>
      </c>
      <c r="F968" t="s">
        <v>15588</v>
      </c>
      <c r="H968" t="s">
        <v>15589</v>
      </c>
      <c r="I968" s="1" t="s">
        <v>9251</v>
      </c>
      <c r="J968" t="s">
        <v>15590</v>
      </c>
      <c r="K968" t="s">
        <v>9252</v>
      </c>
      <c r="L968" t="s">
        <v>15591</v>
      </c>
    </row>
    <row r="969" spans="1:12" x14ac:dyDescent="0.25">
      <c r="A969" t="s">
        <v>15592</v>
      </c>
      <c r="B969" s="890" t="s">
        <v>15593</v>
      </c>
      <c r="C969" t="s">
        <v>15594</v>
      </c>
      <c r="E969" t="s">
        <v>15595</v>
      </c>
      <c r="F969" t="s">
        <v>15596</v>
      </c>
      <c r="H969" t="s">
        <v>11588</v>
      </c>
      <c r="I969" s="1" t="s">
        <v>9251</v>
      </c>
      <c r="J969" t="s">
        <v>15597</v>
      </c>
      <c r="K969" t="s">
        <v>9252</v>
      </c>
    </row>
    <row r="970" spans="1:12" x14ac:dyDescent="0.25">
      <c r="A970" t="s">
        <v>15598</v>
      </c>
      <c r="B970" s="890" t="s">
        <v>15599</v>
      </c>
      <c r="C970" t="s">
        <v>15598</v>
      </c>
      <c r="F970" t="s">
        <v>15600</v>
      </c>
      <c r="G970" t="s">
        <v>15601</v>
      </c>
      <c r="H970" t="s">
        <v>11257</v>
      </c>
      <c r="I970" s="1" t="s">
        <v>9251</v>
      </c>
      <c r="J970" t="s">
        <v>15602</v>
      </c>
      <c r="K970" t="s">
        <v>9252</v>
      </c>
      <c r="L970" t="s">
        <v>15603</v>
      </c>
    </row>
    <row r="971" spans="1:12" x14ac:dyDescent="0.25">
      <c r="A971" t="s">
        <v>15604</v>
      </c>
      <c r="B971" s="890" t="s">
        <v>15605</v>
      </c>
      <c r="C971" t="s">
        <v>15604</v>
      </c>
      <c r="I971" s="1" t="s">
        <v>9251</v>
      </c>
      <c r="K971" t="s">
        <v>9252</v>
      </c>
    </row>
    <row r="972" spans="1:12" x14ac:dyDescent="0.25">
      <c r="A972" t="s">
        <v>15606</v>
      </c>
      <c r="B972" s="890" t="s">
        <v>15607</v>
      </c>
      <c r="C972" t="s">
        <v>15606</v>
      </c>
      <c r="E972" t="s">
        <v>15608</v>
      </c>
      <c r="F972" t="s">
        <v>15609</v>
      </c>
      <c r="H972" t="s">
        <v>11581</v>
      </c>
      <c r="I972" s="1" t="s">
        <v>9251</v>
      </c>
      <c r="J972" t="s">
        <v>15610</v>
      </c>
      <c r="K972" t="s">
        <v>9252</v>
      </c>
      <c r="L972" t="s">
        <v>15611</v>
      </c>
    </row>
    <row r="973" spans="1:12" x14ac:dyDescent="0.25">
      <c r="A973" t="s">
        <v>15612</v>
      </c>
      <c r="B973" s="890" t="s">
        <v>15613</v>
      </c>
      <c r="C973" t="s">
        <v>15614</v>
      </c>
      <c r="F973" t="s">
        <v>15615</v>
      </c>
      <c r="H973" t="s">
        <v>11257</v>
      </c>
      <c r="I973" s="1" t="s">
        <v>9251</v>
      </c>
      <c r="J973" t="s">
        <v>15616</v>
      </c>
      <c r="K973" t="s">
        <v>9252</v>
      </c>
    </row>
    <row r="974" spans="1:12" x14ac:dyDescent="0.25">
      <c r="A974" t="s">
        <v>15617</v>
      </c>
      <c r="B974" s="890" t="s">
        <v>15618</v>
      </c>
      <c r="C974" t="s">
        <v>15619</v>
      </c>
      <c r="F974" t="s">
        <v>15620</v>
      </c>
      <c r="H974" t="s">
        <v>15621</v>
      </c>
      <c r="I974" s="1" t="s">
        <v>9251</v>
      </c>
      <c r="J974" t="s">
        <v>15622</v>
      </c>
      <c r="K974" t="s">
        <v>9252</v>
      </c>
    </row>
    <row r="975" spans="1:12" x14ac:dyDescent="0.25">
      <c r="A975" t="s">
        <v>15623</v>
      </c>
      <c r="B975" s="890" t="s">
        <v>15624</v>
      </c>
      <c r="C975" t="s">
        <v>15625</v>
      </c>
      <c r="E975" t="s">
        <v>15626</v>
      </c>
      <c r="F975" t="s">
        <v>15627</v>
      </c>
      <c r="H975" t="s">
        <v>13229</v>
      </c>
      <c r="I975" s="1" t="s">
        <v>9251</v>
      </c>
      <c r="J975" t="s">
        <v>15628</v>
      </c>
      <c r="K975" t="s">
        <v>9252</v>
      </c>
      <c r="L975" t="s">
        <v>15629</v>
      </c>
    </row>
    <row r="976" spans="1:12" x14ac:dyDescent="0.25">
      <c r="A976" t="s">
        <v>15630</v>
      </c>
      <c r="B976" s="890" t="s">
        <v>15631</v>
      </c>
      <c r="C976" t="s">
        <v>15630</v>
      </c>
      <c r="F976" t="s">
        <v>15632</v>
      </c>
      <c r="H976" t="s">
        <v>15292</v>
      </c>
      <c r="I976" s="1" t="s">
        <v>9251</v>
      </c>
      <c r="J976" t="s">
        <v>15633</v>
      </c>
      <c r="K976" t="s">
        <v>9252</v>
      </c>
    </row>
    <row r="977" spans="1:12" x14ac:dyDescent="0.25">
      <c r="A977" t="s">
        <v>15634</v>
      </c>
      <c r="B977" s="890" t="s">
        <v>15635</v>
      </c>
      <c r="C977" t="s">
        <v>15634</v>
      </c>
      <c r="E977" t="s">
        <v>15636</v>
      </c>
      <c r="F977" t="s">
        <v>15637</v>
      </c>
      <c r="H977" t="s">
        <v>15638</v>
      </c>
      <c r="I977" s="1" t="s">
        <v>9251</v>
      </c>
      <c r="J977" t="s">
        <v>15639</v>
      </c>
      <c r="K977" t="s">
        <v>9252</v>
      </c>
    </row>
    <row r="978" spans="1:12" x14ac:dyDescent="0.25">
      <c r="A978" t="s">
        <v>15640</v>
      </c>
      <c r="B978" s="890" t="s">
        <v>15641</v>
      </c>
      <c r="C978" t="s">
        <v>15640</v>
      </c>
      <c r="F978" t="s">
        <v>15642</v>
      </c>
      <c r="H978" t="s">
        <v>11586</v>
      </c>
      <c r="I978" s="1" t="s">
        <v>9251</v>
      </c>
      <c r="J978" t="s">
        <v>15643</v>
      </c>
      <c r="K978" t="s">
        <v>9252</v>
      </c>
    </row>
    <row r="979" spans="1:12" x14ac:dyDescent="0.25">
      <c r="A979" t="s">
        <v>15644</v>
      </c>
      <c r="B979" s="890" t="s">
        <v>15645</v>
      </c>
      <c r="C979" t="s">
        <v>15644</v>
      </c>
      <c r="I979" s="1" t="s">
        <v>9251</v>
      </c>
      <c r="K979" t="s">
        <v>9252</v>
      </c>
    </row>
    <row r="980" spans="1:12" x14ac:dyDescent="0.25">
      <c r="A980" t="s">
        <v>15646</v>
      </c>
      <c r="B980" s="890" t="s">
        <v>15647</v>
      </c>
      <c r="C980" t="s">
        <v>15648</v>
      </c>
      <c r="E980" t="s">
        <v>15649</v>
      </c>
      <c r="F980" t="s">
        <v>15650</v>
      </c>
      <c r="H980" t="s">
        <v>15651</v>
      </c>
      <c r="I980" s="1" t="s">
        <v>9251</v>
      </c>
      <c r="J980" t="s">
        <v>15652</v>
      </c>
      <c r="K980" t="s">
        <v>9252</v>
      </c>
    </row>
    <row r="981" spans="1:12" x14ac:dyDescent="0.25">
      <c r="A981" t="s">
        <v>15653</v>
      </c>
      <c r="B981" s="890" t="s">
        <v>15654</v>
      </c>
      <c r="C981" t="s">
        <v>15653</v>
      </c>
      <c r="F981" t="s">
        <v>15655</v>
      </c>
      <c r="H981" t="s">
        <v>11586</v>
      </c>
      <c r="I981" s="1" t="s">
        <v>9251</v>
      </c>
      <c r="J981" t="s">
        <v>15656</v>
      </c>
      <c r="K981" t="s">
        <v>9252</v>
      </c>
    </row>
    <row r="982" spans="1:12" x14ac:dyDescent="0.25">
      <c r="A982" t="s">
        <v>15657</v>
      </c>
      <c r="B982" s="890" t="s">
        <v>15658</v>
      </c>
      <c r="C982" t="s">
        <v>15659</v>
      </c>
      <c r="F982" t="s">
        <v>15660</v>
      </c>
      <c r="H982" t="s">
        <v>12516</v>
      </c>
      <c r="I982" s="1" t="s">
        <v>9251</v>
      </c>
      <c r="J982" t="s">
        <v>15661</v>
      </c>
      <c r="K982" t="s">
        <v>9252</v>
      </c>
    </row>
    <row r="983" spans="1:12" x14ac:dyDescent="0.25">
      <c r="A983" t="s">
        <v>15662</v>
      </c>
      <c r="B983" s="890" t="s">
        <v>15663</v>
      </c>
      <c r="C983" t="s">
        <v>15662</v>
      </c>
      <c r="F983" t="s">
        <v>15664</v>
      </c>
      <c r="H983" t="s">
        <v>11257</v>
      </c>
      <c r="I983" s="1" t="s">
        <v>9251</v>
      </c>
      <c r="J983" t="s">
        <v>13022</v>
      </c>
      <c r="K983" t="s">
        <v>9252</v>
      </c>
      <c r="L983" t="s">
        <v>15665</v>
      </c>
    </row>
    <row r="984" spans="1:12" x14ac:dyDescent="0.25">
      <c r="A984" t="s">
        <v>15666</v>
      </c>
      <c r="B984" s="890" t="s">
        <v>15667</v>
      </c>
      <c r="C984" t="s">
        <v>15666</v>
      </c>
      <c r="E984" t="s">
        <v>15668</v>
      </c>
      <c r="F984" t="s">
        <v>15669</v>
      </c>
      <c r="H984" t="s">
        <v>15255</v>
      </c>
      <c r="I984" s="1" t="s">
        <v>9251</v>
      </c>
      <c r="J984" t="s">
        <v>15670</v>
      </c>
      <c r="K984" t="s">
        <v>9252</v>
      </c>
    </row>
    <row r="985" spans="1:12" x14ac:dyDescent="0.25">
      <c r="A985" t="s">
        <v>15671</v>
      </c>
      <c r="B985" s="890" t="s">
        <v>15672</v>
      </c>
      <c r="C985" t="s">
        <v>15671</v>
      </c>
      <c r="F985" t="s">
        <v>15673</v>
      </c>
      <c r="H985" t="s">
        <v>11257</v>
      </c>
      <c r="I985" s="1" t="s">
        <v>9251</v>
      </c>
      <c r="J985" t="s">
        <v>15674</v>
      </c>
      <c r="K985" t="s">
        <v>9252</v>
      </c>
    </row>
    <row r="986" spans="1:12" x14ac:dyDescent="0.25">
      <c r="A986" t="s">
        <v>15675</v>
      </c>
      <c r="B986" s="890" t="s">
        <v>15676</v>
      </c>
      <c r="C986" t="s">
        <v>15675</v>
      </c>
      <c r="I986" s="1" t="s">
        <v>9251</v>
      </c>
      <c r="K986" t="s">
        <v>9252</v>
      </c>
    </row>
    <row r="987" spans="1:12" x14ac:dyDescent="0.25">
      <c r="A987" t="s">
        <v>15677</v>
      </c>
      <c r="B987" s="890" t="s">
        <v>15678</v>
      </c>
      <c r="C987" t="s">
        <v>15677</v>
      </c>
      <c r="E987" t="s">
        <v>15679</v>
      </c>
      <c r="F987" t="s">
        <v>15680</v>
      </c>
      <c r="H987" t="s">
        <v>11586</v>
      </c>
      <c r="I987" s="1" t="s">
        <v>9251</v>
      </c>
      <c r="J987" t="s">
        <v>15681</v>
      </c>
      <c r="K987" t="s">
        <v>9252</v>
      </c>
      <c r="L987" t="s">
        <v>15682</v>
      </c>
    </row>
    <row r="988" spans="1:12" x14ac:dyDescent="0.25">
      <c r="A988" t="s">
        <v>15683</v>
      </c>
      <c r="B988" s="890" t="s">
        <v>15684</v>
      </c>
      <c r="C988" t="s">
        <v>15683</v>
      </c>
      <c r="E988" t="s">
        <v>15685</v>
      </c>
      <c r="F988" t="s">
        <v>15686</v>
      </c>
      <c r="G988" t="s">
        <v>14978</v>
      </c>
      <c r="H988" t="s">
        <v>11579</v>
      </c>
      <c r="I988" s="1" t="s">
        <v>9251</v>
      </c>
      <c r="J988" t="s">
        <v>15687</v>
      </c>
      <c r="K988" t="s">
        <v>9252</v>
      </c>
    </row>
    <row r="989" spans="1:12" x14ac:dyDescent="0.25">
      <c r="A989" t="s">
        <v>15688</v>
      </c>
      <c r="B989" s="890" t="s">
        <v>15689</v>
      </c>
      <c r="C989" t="s">
        <v>15688</v>
      </c>
      <c r="I989" s="1" t="s">
        <v>9251</v>
      </c>
      <c r="K989" t="s">
        <v>9252</v>
      </c>
    </row>
    <row r="990" spans="1:12" x14ac:dyDescent="0.25">
      <c r="A990" t="s">
        <v>15690</v>
      </c>
      <c r="B990" s="890" t="s">
        <v>15691</v>
      </c>
      <c r="C990" t="s">
        <v>15690</v>
      </c>
      <c r="F990" t="s">
        <v>15692</v>
      </c>
      <c r="G990" t="s">
        <v>15569</v>
      </c>
      <c r="H990" t="s">
        <v>11586</v>
      </c>
      <c r="I990" s="1" t="s">
        <v>9251</v>
      </c>
      <c r="J990" t="s">
        <v>15693</v>
      </c>
      <c r="K990" t="s">
        <v>9252</v>
      </c>
    </row>
    <row r="991" spans="1:12" x14ac:dyDescent="0.25">
      <c r="A991" t="s">
        <v>15694</v>
      </c>
      <c r="B991" s="890" t="s">
        <v>15695</v>
      </c>
      <c r="C991" t="s">
        <v>15694</v>
      </c>
      <c r="E991" t="s">
        <v>15696</v>
      </c>
      <c r="F991" t="s">
        <v>15697</v>
      </c>
      <c r="H991" t="s">
        <v>12600</v>
      </c>
      <c r="I991" s="1" t="s">
        <v>9251</v>
      </c>
      <c r="J991" t="s">
        <v>15698</v>
      </c>
      <c r="K991" t="s">
        <v>9252</v>
      </c>
    </row>
    <row r="992" spans="1:12" x14ac:dyDescent="0.25">
      <c r="A992" t="s">
        <v>15699</v>
      </c>
      <c r="B992" s="890" t="s">
        <v>15700</v>
      </c>
      <c r="C992" t="s">
        <v>15699</v>
      </c>
      <c r="E992" t="s">
        <v>15701</v>
      </c>
      <c r="F992" t="s">
        <v>15702</v>
      </c>
      <c r="H992" t="s">
        <v>11586</v>
      </c>
      <c r="I992" s="1" t="s">
        <v>9251</v>
      </c>
      <c r="J992" t="s">
        <v>15703</v>
      </c>
      <c r="K992" t="s">
        <v>9252</v>
      </c>
    </row>
    <row r="993" spans="1:14" x14ac:dyDescent="0.25">
      <c r="A993" t="s">
        <v>15704</v>
      </c>
      <c r="B993" s="890" t="s">
        <v>15705</v>
      </c>
      <c r="C993" t="s">
        <v>15704</v>
      </c>
      <c r="F993" t="s">
        <v>15706</v>
      </c>
      <c r="H993" t="s">
        <v>12470</v>
      </c>
      <c r="I993" s="1" t="s">
        <v>9251</v>
      </c>
      <c r="J993" t="s">
        <v>15707</v>
      </c>
      <c r="K993" t="s">
        <v>9252</v>
      </c>
      <c r="L993" t="s">
        <v>12471</v>
      </c>
    </row>
    <row r="994" spans="1:14" x14ac:dyDescent="0.25">
      <c r="A994" t="s">
        <v>15708</v>
      </c>
      <c r="B994" s="890" t="s">
        <v>15709</v>
      </c>
      <c r="C994" t="s">
        <v>15708</v>
      </c>
      <c r="I994" s="1" t="s">
        <v>9251</v>
      </c>
      <c r="K994" t="s">
        <v>9252</v>
      </c>
    </row>
    <row r="995" spans="1:14" x14ac:dyDescent="0.25">
      <c r="A995" t="s">
        <v>15710</v>
      </c>
      <c r="B995" s="890" t="s">
        <v>15711</v>
      </c>
      <c r="C995" t="s">
        <v>15712</v>
      </c>
      <c r="F995" t="s">
        <v>15713</v>
      </c>
      <c r="H995" t="s">
        <v>14863</v>
      </c>
      <c r="I995" s="1" t="s">
        <v>9251</v>
      </c>
      <c r="J995" t="s">
        <v>15714</v>
      </c>
      <c r="K995" t="s">
        <v>9252</v>
      </c>
      <c r="L995" t="s">
        <v>15715</v>
      </c>
    </row>
    <row r="996" spans="1:14" x14ac:dyDescent="0.25">
      <c r="A996" t="s">
        <v>15716</v>
      </c>
      <c r="B996" s="890" t="s">
        <v>15717</v>
      </c>
      <c r="C996" t="s">
        <v>15716</v>
      </c>
      <c r="F996" t="s">
        <v>15718</v>
      </c>
      <c r="H996" t="s">
        <v>15719</v>
      </c>
      <c r="I996" s="1" t="s">
        <v>9251</v>
      </c>
      <c r="J996" t="s">
        <v>15720</v>
      </c>
      <c r="K996" t="s">
        <v>9252</v>
      </c>
    </row>
    <row r="997" spans="1:14" x14ac:dyDescent="0.25">
      <c r="A997" t="s">
        <v>15721</v>
      </c>
      <c r="B997" s="890" t="s">
        <v>15722</v>
      </c>
      <c r="C997" t="s">
        <v>15721</v>
      </c>
      <c r="E997" t="s">
        <v>15723</v>
      </c>
      <c r="F997" t="s">
        <v>15724</v>
      </c>
      <c r="H997" t="s">
        <v>11588</v>
      </c>
      <c r="I997" s="1" t="s">
        <v>9251</v>
      </c>
      <c r="J997" t="s">
        <v>15725</v>
      </c>
      <c r="K997" t="s">
        <v>9252</v>
      </c>
    </row>
    <row r="998" spans="1:14" x14ac:dyDescent="0.25">
      <c r="A998" t="s">
        <v>15726</v>
      </c>
      <c r="B998" s="890" t="s">
        <v>15727</v>
      </c>
      <c r="C998" t="s">
        <v>15728</v>
      </c>
      <c r="E998" t="s">
        <v>15729</v>
      </c>
      <c r="F998" t="s">
        <v>15730</v>
      </c>
      <c r="H998" t="s">
        <v>15160</v>
      </c>
      <c r="I998" s="1" t="s">
        <v>9251</v>
      </c>
      <c r="J998" t="s">
        <v>15731</v>
      </c>
      <c r="K998" t="s">
        <v>9252</v>
      </c>
    </row>
    <row r="999" spans="1:14" x14ac:dyDescent="0.25">
      <c r="A999" t="s">
        <v>15732</v>
      </c>
      <c r="B999" s="890" t="s">
        <v>15733</v>
      </c>
      <c r="C999" t="s">
        <v>15732</v>
      </c>
      <c r="E999" t="s">
        <v>15734</v>
      </c>
      <c r="F999" t="s">
        <v>15735</v>
      </c>
      <c r="H999" t="s">
        <v>12524</v>
      </c>
      <c r="I999" s="1" t="s">
        <v>9251</v>
      </c>
      <c r="J999" t="s">
        <v>15736</v>
      </c>
      <c r="K999" t="s">
        <v>9252</v>
      </c>
      <c r="L999" t="s">
        <v>15737</v>
      </c>
    </row>
    <row r="1000" spans="1:14" x14ac:dyDescent="0.25">
      <c r="A1000" t="s">
        <v>15738</v>
      </c>
      <c r="B1000" s="890" t="s">
        <v>15739</v>
      </c>
      <c r="C1000" t="s">
        <v>15740</v>
      </c>
      <c r="E1000" t="s">
        <v>15741</v>
      </c>
      <c r="F1000" t="s">
        <v>15742</v>
      </c>
      <c r="H1000" t="s">
        <v>11257</v>
      </c>
      <c r="I1000" s="1" t="s">
        <v>9251</v>
      </c>
      <c r="J1000" t="s">
        <v>15743</v>
      </c>
      <c r="K1000" t="s">
        <v>9252</v>
      </c>
    </row>
    <row r="1001" spans="1:14" x14ac:dyDescent="0.25">
      <c r="A1001" t="s">
        <v>15744</v>
      </c>
      <c r="B1001" s="890" t="s">
        <v>15745</v>
      </c>
      <c r="C1001" t="s">
        <v>15746</v>
      </c>
      <c r="E1001" t="s">
        <v>15747</v>
      </c>
      <c r="I1001" s="1" t="s">
        <v>9251</v>
      </c>
      <c r="K1001" t="s">
        <v>9252</v>
      </c>
      <c r="L1001" t="s">
        <v>11662</v>
      </c>
      <c r="M1001" s="248" t="s">
        <v>17062</v>
      </c>
      <c r="N1001" t="s">
        <v>15748</v>
      </c>
    </row>
    <row r="1002" spans="1:14" x14ac:dyDescent="0.25">
      <c r="A1002" t="s">
        <v>15749</v>
      </c>
      <c r="B1002" s="890" t="s">
        <v>15750</v>
      </c>
      <c r="C1002" t="s">
        <v>15749</v>
      </c>
      <c r="E1002" t="s">
        <v>15751</v>
      </c>
      <c r="F1002" t="s">
        <v>15752</v>
      </c>
      <c r="G1002" t="s">
        <v>15753</v>
      </c>
      <c r="H1002" t="s">
        <v>12683</v>
      </c>
      <c r="I1002" s="1" t="s">
        <v>9251</v>
      </c>
      <c r="J1002" t="s">
        <v>15754</v>
      </c>
      <c r="K1002" t="s">
        <v>9252</v>
      </c>
    </row>
    <row r="1003" spans="1:14" x14ac:dyDescent="0.25">
      <c r="A1003" t="s">
        <v>15755</v>
      </c>
      <c r="B1003" s="890" t="s">
        <v>15756</v>
      </c>
      <c r="C1003" t="s">
        <v>15755</v>
      </c>
      <c r="E1003" t="s">
        <v>15757</v>
      </c>
    </row>
    <row r="1004" spans="1:14" x14ac:dyDescent="0.25">
      <c r="A1004" t="s">
        <v>15758</v>
      </c>
      <c r="B1004" s="890" t="s">
        <v>15759</v>
      </c>
      <c r="C1004" t="s">
        <v>15758</v>
      </c>
      <c r="F1004" t="s">
        <v>15760</v>
      </c>
      <c r="H1004" t="s">
        <v>15761</v>
      </c>
      <c r="I1004" s="1" t="s">
        <v>9251</v>
      </c>
      <c r="J1004" t="s">
        <v>15762</v>
      </c>
      <c r="K1004" t="s">
        <v>9252</v>
      </c>
    </row>
    <row r="1005" spans="1:14" x14ac:dyDescent="0.25">
      <c r="A1005" t="s">
        <v>15763</v>
      </c>
      <c r="B1005" s="890" t="s">
        <v>15764</v>
      </c>
      <c r="C1005" t="s">
        <v>15763</v>
      </c>
      <c r="F1005" t="s">
        <v>15765</v>
      </c>
      <c r="H1005" t="s">
        <v>11257</v>
      </c>
      <c r="I1005" s="1" t="s">
        <v>9251</v>
      </c>
      <c r="J1005" t="s">
        <v>15766</v>
      </c>
      <c r="K1005" t="s">
        <v>9252</v>
      </c>
    </row>
    <row r="1006" spans="1:14" x14ac:dyDescent="0.25">
      <c r="A1006" t="s">
        <v>15767</v>
      </c>
      <c r="B1006" s="890" t="s">
        <v>15768</v>
      </c>
      <c r="C1006" t="s">
        <v>15767</v>
      </c>
      <c r="E1006" t="s">
        <v>15769</v>
      </c>
      <c r="F1006" t="s">
        <v>15770</v>
      </c>
      <c r="H1006" t="s">
        <v>11257</v>
      </c>
      <c r="I1006" s="1" t="s">
        <v>9251</v>
      </c>
      <c r="J1006" t="s">
        <v>15771</v>
      </c>
      <c r="K1006" t="s">
        <v>9252</v>
      </c>
      <c r="L1006" t="s">
        <v>12699</v>
      </c>
    </row>
    <row r="1007" spans="1:14" x14ac:dyDescent="0.25">
      <c r="A1007" t="s">
        <v>15772</v>
      </c>
      <c r="B1007" s="890" t="s">
        <v>15773</v>
      </c>
      <c r="C1007" t="s">
        <v>15772</v>
      </c>
      <c r="E1007" t="s">
        <v>15774</v>
      </c>
      <c r="F1007" t="s">
        <v>15775</v>
      </c>
      <c r="H1007" t="s">
        <v>15776</v>
      </c>
      <c r="I1007" s="1" t="s">
        <v>9251</v>
      </c>
      <c r="J1007" t="s">
        <v>15777</v>
      </c>
      <c r="K1007" t="s">
        <v>9252</v>
      </c>
    </row>
    <row r="1008" spans="1:14" x14ac:dyDescent="0.25">
      <c r="A1008" t="s">
        <v>15778</v>
      </c>
      <c r="B1008" s="890" t="s">
        <v>15779</v>
      </c>
      <c r="C1008" t="s">
        <v>15778</v>
      </c>
      <c r="E1008" t="s">
        <v>15780</v>
      </c>
      <c r="F1008" t="s">
        <v>15781</v>
      </c>
      <c r="H1008" t="s">
        <v>13229</v>
      </c>
      <c r="I1008" s="1" t="s">
        <v>9251</v>
      </c>
      <c r="J1008" t="s">
        <v>15782</v>
      </c>
      <c r="K1008" t="s">
        <v>9252</v>
      </c>
    </row>
    <row r="1009" spans="1:12" x14ac:dyDescent="0.25">
      <c r="A1009" t="s">
        <v>15783</v>
      </c>
      <c r="B1009" s="890" t="s">
        <v>15784</v>
      </c>
      <c r="C1009" t="s">
        <v>15785</v>
      </c>
      <c r="F1009" t="s">
        <v>15786</v>
      </c>
      <c r="H1009" t="s">
        <v>11581</v>
      </c>
      <c r="I1009" s="1" t="s">
        <v>9251</v>
      </c>
      <c r="J1009" t="s">
        <v>15787</v>
      </c>
      <c r="K1009" t="s">
        <v>9252</v>
      </c>
    </row>
    <row r="1010" spans="1:12" x14ac:dyDescent="0.25">
      <c r="A1010" t="s">
        <v>15788</v>
      </c>
      <c r="B1010" s="890" t="s">
        <v>15789</v>
      </c>
      <c r="C1010" t="s">
        <v>15788</v>
      </c>
      <c r="E1010" t="s">
        <v>15790</v>
      </c>
      <c r="F1010" t="s">
        <v>15791</v>
      </c>
      <c r="H1010" t="s">
        <v>13148</v>
      </c>
      <c r="I1010" s="1" t="s">
        <v>9251</v>
      </c>
      <c r="J1010" t="s">
        <v>15792</v>
      </c>
      <c r="K1010" t="s">
        <v>9252</v>
      </c>
      <c r="L1010" t="s">
        <v>11662</v>
      </c>
    </row>
    <row r="1011" spans="1:12" x14ac:dyDescent="0.25">
      <c r="A1011" t="s">
        <v>15793</v>
      </c>
      <c r="B1011" s="890" t="s">
        <v>15794</v>
      </c>
      <c r="C1011" t="s">
        <v>15793</v>
      </c>
      <c r="F1011" t="s">
        <v>15795</v>
      </c>
      <c r="H1011" t="s">
        <v>12683</v>
      </c>
      <c r="I1011" s="1" t="s">
        <v>9251</v>
      </c>
      <c r="J1011" t="s">
        <v>15796</v>
      </c>
      <c r="K1011" t="s">
        <v>9252</v>
      </c>
    </row>
    <row r="1012" spans="1:12" x14ac:dyDescent="0.25">
      <c r="A1012" t="s">
        <v>15797</v>
      </c>
      <c r="B1012" s="890" t="s">
        <v>15798</v>
      </c>
      <c r="C1012" t="s">
        <v>15797</v>
      </c>
      <c r="F1012" t="s">
        <v>15799</v>
      </c>
      <c r="H1012" t="s">
        <v>11588</v>
      </c>
      <c r="I1012" s="1" t="s">
        <v>9251</v>
      </c>
      <c r="J1012" t="s">
        <v>15800</v>
      </c>
      <c r="K1012" t="s">
        <v>9252</v>
      </c>
    </row>
    <row r="1013" spans="1:12" x14ac:dyDescent="0.25">
      <c r="A1013" t="s">
        <v>15801</v>
      </c>
      <c r="B1013" s="890" t="s">
        <v>15802</v>
      </c>
      <c r="C1013" t="s">
        <v>15801</v>
      </c>
      <c r="F1013" t="s">
        <v>15803</v>
      </c>
      <c r="G1013" t="s">
        <v>15804</v>
      </c>
      <c r="H1013" t="s">
        <v>15805</v>
      </c>
      <c r="I1013" s="1" t="s">
        <v>9251</v>
      </c>
      <c r="J1013" t="s">
        <v>15806</v>
      </c>
      <c r="K1013" t="s">
        <v>9252</v>
      </c>
      <c r="L1013" t="s">
        <v>12471</v>
      </c>
    </row>
    <row r="1014" spans="1:12" x14ac:dyDescent="0.25">
      <c r="A1014" t="s">
        <v>15807</v>
      </c>
      <c r="B1014" s="890" t="s">
        <v>15808</v>
      </c>
      <c r="C1014" t="s">
        <v>15807</v>
      </c>
      <c r="E1014" t="s">
        <v>15809</v>
      </c>
      <c r="F1014" t="s">
        <v>15810</v>
      </c>
      <c r="H1014" t="s">
        <v>15811</v>
      </c>
      <c r="I1014" s="1" t="s">
        <v>9251</v>
      </c>
      <c r="J1014" t="s">
        <v>15812</v>
      </c>
      <c r="K1014" t="s">
        <v>9252</v>
      </c>
    </row>
    <row r="1015" spans="1:12" x14ac:dyDescent="0.25">
      <c r="A1015" t="s">
        <v>15813</v>
      </c>
      <c r="B1015" s="890" t="s">
        <v>15814</v>
      </c>
      <c r="C1015" t="s">
        <v>15815</v>
      </c>
      <c r="F1015" t="s">
        <v>15816</v>
      </c>
      <c r="H1015" t="s">
        <v>14844</v>
      </c>
      <c r="I1015" s="1" t="s">
        <v>9251</v>
      </c>
      <c r="J1015" t="s">
        <v>15817</v>
      </c>
      <c r="K1015" t="s">
        <v>9252</v>
      </c>
    </row>
    <row r="1016" spans="1:12" x14ac:dyDescent="0.25">
      <c r="A1016" t="s">
        <v>15818</v>
      </c>
      <c r="B1016" s="890" t="s">
        <v>15819</v>
      </c>
      <c r="C1016" t="s">
        <v>15818</v>
      </c>
      <c r="E1016" t="s">
        <v>15820</v>
      </c>
    </row>
    <row r="1017" spans="1:12" x14ac:dyDescent="0.25">
      <c r="A1017" t="s">
        <v>15821</v>
      </c>
      <c r="B1017" s="890" t="s">
        <v>15822</v>
      </c>
      <c r="C1017" t="s">
        <v>15821</v>
      </c>
      <c r="E1017" t="s">
        <v>15823</v>
      </c>
      <c r="F1017" t="s">
        <v>15824</v>
      </c>
      <c r="G1017" t="s">
        <v>15825</v>
      </c>
      <c r="H1017" t="s">
        <v>15826</v>
      </c>
      <c r="I1017" s="1" t="s">
        <v>9251</v>
      </c>
      <c r="J1017" t="s">
        <v>15827</v>
      </c>
      <c r="K1017" t="s">
        <v>9252</v>
      </c>
      <c r="L1017" t="s">
        <v>13016</v>
      </c>
    </row>
    <row r="1018" spans="1:12" x14ac:dyDescent="0.25">
      <c r="A1018" t="s">
        <v>15828</v>
      </c>
      <c r="B1018" s="890" t="s">
        <v>15829</v>
      </c>
      <c r="C1018" t="s">
        <v>15830</v>
      </c>
      <c r="F1018" t="s">
        <v>15831</v>
      </c>
      <c r="H1018" t="s">
        <v>15832</v>
      </c>
      <c r="I1018" s="1" t="s">
        <v>9251</v>
      </c>
      <c r="J1018" t="s">
        <v>15833</v>
      </c>
      <c r="K1018" t="s">
        <v>9252</v>
      </c>
    </row>
    <row r="1019" spans="1:12" x14ac:dyDescent="0.25">
      <c r="A1019" t="s">
        <v>15834</v>
      </c>
      <c r="B1019" s="890" t="s">
        <v>15835</v>
      </c>
      <c r="C1019" t="s">
        <v>15834</v>
      </c>
      <c r="E1019" t="s">
        <v>15836</v>
      </c>
      <c r="F1019" t="s">
        <v>15837</v>
      </c>
      <c r="H1019" t="s">
        <v>15838</v>
      </c>
      <c r="I1019" s="1" t="s">
        <v>9251</v>
      </c>
      <c r="J1019" t="s">
        <v>15839</v>
      </c>
      <c r="K1019" t="s">
        <v>9252</v>
      </c>
    </row>
    <row r="1020" spans="1:12" x14ac:dyDescent="0.25">
      <c r="A1020" t="s">
        <v>15840</v>
      </c>
      <c r="B1020" s="890" t="s">
        <v>15841</v>
      </c>
      <c r="C1020" t="s">
        <v>15840</v>
      </c>
      <c r="E1020" t="s">
        <v>15842</v>
      </c>
      <c r="F1020" t="s">
        <v>15843</v>
      </c>
      <c r="H1020" t="s">
        <v>11581</v>
      </c>
      <c r="I1020" s="1" t="s">
        <v>9251</v>
      </c>
      <c r="J1020" t="s">
        <v>15844</v>
      </c>
      <c r="K1020" t="s">
        <v>9252</v>
      </c>
    </row>
    <row r="1021" spans="1:12" x14ac:dyDescent="0.25">
      <c r="A1021" t="s">
        <v>15845</v>
      </c>
      <c r="B1021" s="890" t="s">
        <v>15846</v>
      </c>
      <c r="C1021" t="s">
        <v>15845</v>
      </c>
      <c r="E1021" t="s">
        <v>15847</v>
      </c>
      <c r="F1021" t="s">
        <v>15848</v>
      </c>
      <c r="H1021" t="s">
        <v>15116</v>
      </c>
      <c r="I1021" s="1" t="s">
        <v>9251</v>
      </c>
      <c r="J1021" t="s">
        <v>15117</v>
      </c>
      <c r="K1021" t="s">
        <v>9252</v>
      </c>
    </row>
    <row r="1022" spans="1:12" x14ac:dyDescent="0.25">
      <c r="A1022" t="s">
        <v>15849</v>
      </c>
      <c r="B1022" s="890" t="s">
        <v>15850</v>
      </c>
      <c r="C1022" t="s">
        <v>15849</v>
      </c>
      <c r="F1022" t="s">
        <v>15851</v>
      </c>
      <c r="H1022" t="s">
        <v>11257</v>
      </c>
      <c r="I1022" s="1" t="s">
        <v>9251</v>
      </c>
      <c r="J1022" t="s">
        <v>15852</v>
      </c>
      <c r="K1022" t="s">
        <v>9252</v>
      </c>
      <c r="L1022" t="s">
        <v>15853</v>
      </c>
    </row>
    <row r="1023" spans="1:12" x14ac:dyDescent="0.25">
      <c r="A1023" t="s">
        <v>15854</v>
      </c>
      <c r="B1023" s="890" t="s">
        <v>15855</v>
      </c>
      <c r="C1023" t="s">
        <v>15856</v>
      </c>
      <c r="F1023" t="s">
        <v>15857</v>
      </c>
      <c r="H1023" t="s">
        <v>11257</v>
      </c>
      <c r="I1023" s="1" t="s">
        <v>9251</v>
      </c>
      <c r="J1023" t="s">
        <v>15858</v>
      </c>
      <c r="K1023" t="s">
        <v>9252</v>
      </c>
    </row>
    <row r="1024" spans="1:12" x14ac:dyDescent="0.25">
      <c r="A1024" t="s">
        <v>15859</v>
      </c>
      <c r="B1024" s="890" t="s">
        <v>15860</v>
      </c>
    </row>
    <row r="1025" spans="1:15" x14ac:dyDescent="0.25">
      <c r="A1025" t="s">
        <v>15861</v>
      </c>
      <c r="B1025" s="890" t="s">
        <v>15862</v>
      </c>
      <c r="C1025" t="s">
        <v>15863</v>
      </c>
      <c r="E1025" t="s">
        <v>15864</v>
      </c>
      <c r="F1025" t="s">
        <v>15865</v>
      </c>
      <c r="H1025" t="s">
        <v>11581</v>
      </c>
      <c r="I1025" s="1" t="s">
        <v>9251</v>
      </c>
      <c r="J1025" t="s">
        <v>15866</v>
      </c>
      <c r="K1025" t="s">
        <v>9252</v>
      </c>
    </row>
    <row r="1026" spans="1:15" x14ac:dyDescent="0.25">
      <c r="A1026" t="s">
        <v>15867</v>
      </c>
      <c r="B1026" s="890" t="s">
        <v>15868</v>
      </c>
      <c r="C1026" t="s">
        <v>15867</v>
      </c>
      <c r="E1026" t="s">
        <v>15869</v>
      </c>
      <c r="F1026" t="s">
        <v>15870</v>
      </c>
      <c r="H1026" t="s">
        <v>14765</v>
      </c>
      <c r="I1026" s="1" t="s">
        <v>9251</v>
      </c>
      <c r="J1026" t="s">
        <v>15871</v>
      </c>
      <c r="K1026" t="s">
        <v>9252</v>
      </c>
    </row>
    <row r="1027" spans="1:15" x14ac:dyDescent="0.25">
      <c r="A1027" t="s">
        <v>15872</v>
      </c>
      <c r="B1027" s="890" t="s">
        <v>15873</v>
      </c>
      <c r="C1027" t="s">
        <v>15872</v>
      </c>
      <c r="F1027" t="s">
        <v>15874</v>
      </c>
      <c r="G1027" t="s">
        <v>15875</v>
      </c>
      <c r="H1027" t="s">
        <v>13434</v>
      </c>
      <c r="I1027" s="1" t="s">
        <v>9251</v>
      </c>
      <c r="J1027" t="s">
        <v>15876</v>
      </c>
      <c r="K1027" t="s">
        <v>9252</v>
      </c>
    </row>
    <row r="1028" spans="1:15" x14ac:dyDescent="0.25">
      <c r="A1028" t="s">
        <v>15877</v>
      </c>
      <c r="B1028" s="890" t="s">
        <v>15878</v>
      </c>
      <c r="C1028" t="s">
        <v>15877</v>
      </c>
      <c r="F1028" t="s">
        <v>15879</v>
      </c>
      <c r="H1028" t="s">
        <v>12775</v>
      </c>
      <c r="I1028" s="1" t="s">
        <v>9251</v>
      </c>
      <c r="J1028" t="s">
        <v>15880</v>
      </c>
      <c r="K1028" t="s">
        <v>9252</v>
      </c>
      <c r="L1028" t="s">
        <v>15881</v>
      </c>
    </row>
    <row r="1029" spans="1:15" x14ac:dyDescent="0.25">
      <c r="A1029" t="s">
        <v>15882</v>
      </c>
      <c r="B1029" s="890" t="s">
        <v>15883</v>
      </c>
      <c r="C1029" t="s">
        <v>15882</v>
      </c>
      <c r="E1029" t="s">
        <v>15884</v>
      </c>
      <c r="F1029" t="s">
        <v>15885</v>
      </c>
      <c r="G1029" t="s">
        <v>15886</v>
      </c>
      <c r="H1029" t="s">
        <v>11257</v>
      </c>
      <c r="I1029" s="1" t="s">
        <v>9251</v>
      </c>
      <c r="J1029" t="s">
        <v>15887</v>
      </c>
      <c r="K1029" t="s">
        <v>9252</v>
      </c>
    </row>
    <row r="1030" spans="1:15" x14ac:dyDescent="0.25">
      <c r="A1030" t="s">
        <v>15888</v>
      </c>
      <c r="B1030" s="890" t="s">
        <v>15889</v>
      </c>
      <c r="C1030" t="s">
        <v>15888</v>
      </c>
      <c r="E1030" t="s">
        <v>15890</v>
      </c>
      <c r="F1030" t="s">
        <v>15891</v>
      </c>
      <c r="H1030" t="s">
        <v>12683</v>
      </c>
      <c r="I1030" s="1" t="s">
        <v>9251</v>
      </c>
      <c r="J1030" t="s">
        <v>15057</v>
      </c>
      <c r="K1030" t="s">
        <v>9252</v>
      </c>
    </row>
    <row r="1031" spans="1:15" x14ac:dyDescent="0.25">
      <c r="A1031" t="s">
        <v>15892</v>
      </c>
      <c r="B1031" s="890" t="s">
        <v>15893</v>
      </c>
      <c r="C1031" t="s">
        <v>15894</v>
      </c>
      <c r="F1031" t="s">
        <v>15895</v>
      </c>
      <c r="H1031" t="s">
        <v>11587</v>
      </c>
      <c r="I1031" s="1" t="s">
        <v>9251</v>
      </c>
      <c r="J1031" t="s">
        <v>15896</v>
      </c>
      <c r="K1031" t="s">
        <v>9252</v>
      </c>
    </row>
    <row r="1032" spans="1:15" x14ac:dyDescent="0.25">
      <c r="A1032" t="s">
        <v>13113</v>
      </c>
      <c r="B1032" s="890" t="s">
        <v>15897</v>
      </c>
      <c r="C1032" t="s">
        <v>13113</v>
      </c>
      <c r="F1032" t="s">
        <v>15898</v>
      </c>
      <c r="H1032" t="s">
        <v>11257</v>
      </c>
      <c r="I1032" s="1" t="s">
        <v>9251</v>
      </c>
      <c r="J1032" t="s">
        <v>15899</v>
      </c>
      <c r="K1032" t="s">
        <v>9252</v>
      </c>
    </row>
    <row r="1033" spans="1:15" x14ac:dyDescent="0.25">
      <c r="A1033" t="s">
        <v>15900</v>
      </c>
      <c r="B1033" s="890" t="s">
        <v>15901</v>
      </c>
      <c r="C1033" t="s">
        <v>15902</v>
      </c>
      <c r="E1033" t="s">
        <v>15903</v>
      </c>
      <c r="F1033" t="s">
        <v>15904</v>
      </c>
      <c r="H1033" t="s">
        <v>12524</v>
      </c>
      <c r="I1033" s="1" t="s">
        <v>9251</v>
      </c>
      <c r="J1033" t="s">
        <v>15905</v>
      </c>
      <c r="K1033" t="s">
        <v>9252</v>
      </c>
      <c r="L1033" t="s">
        <v>12850</v>
      </c>
      <c r="M1033" s="248" t="s">
        <v>17062</v>
      </c>
      <c r="N1033" t="s">
        <v>12850</v>
      </c>
      <c r="O1033" t="s">
        <v>14734</v>
      </c>
    </row>
    <row r="1034" spans="1:15" x14ac:dyDescent="0.25">
      <c r="A1034" t="s">
        <v>15906</v>
      </c>
      <c r="B1034" s="890" t="s">
        <v>15907</v>
      </c>
      <c r="C1034" t="s">
        <v>15906</v>
      </c>
      <c r="E1034" t="s">
        <v>15908</v>
      </c>
      <c r="F1034" t="s">
        <v>15909</v>
      </c>
      <c r="H1034" t="s">
        <v>11588</v>
      </c>
      <c r="I1034" s="1" t="s">
        <v>9251</v>
      </c>
      <c r="J1034" t="s">
        <v>15910</v>
      </c>
      <c r="K1034" t="s">
        <v>9252</v>
      </c>
    </row>
    <row r="1035" spans="1:15" x14ac:dyDescent="0.25">
      <c r="A1035" t="s">
        <v>15911</v>
      </c>
      <c r="B1035" s="890" t="s">
        <v>15912</v>
      </c>
      <c r="C1035" t="s">
        <v>15911</v>
      </c>
      <c r="E1035" t="s">
        <v>15913</v>
      </c>
      <c r="F1035" t="s">
        <v>15914</v>
      </c>
      <c r="G1035" t="s">
        <v>14978</v>
      </c>
      <c r="H1035" t="s">
        <v>15915</v>
      </c>
      <c r="I1035" s="1" t="s">
        <v>9251</v>
      </c>
      <c r="J1035" t="s">
        <v>15916</v>
      </c>
      <c r="K1035" t="s">
        <v>9252</v>
      </c>
    </row>
    <row r="1036" spans="1:15" x14ac:dyDescent="0.25">
      <c r="A1036" t="s">
        <v>15917</v>
      </c>
      <c r="B1036" s="890" t="s">
        <v>15918</v>
      </c>
      <c r="C1036" t="s">
        <v>15919</v>
      </c>
      <c r="E1036" t="s">
        <v>15920</v>
      </c>
      <c r="F1036" t="s">
        <v>15921</v>
      </c>
      <c r="H1036" t="s">
        <v>11579</v>
      </c>
      <c r="I1036" s="1" t="s">
        <v>9251</v>
      </c>
      <c r="J1036" t="s">
        <v>15922</v>
      </c>
      <c r="K1036" t="s">
        <v>9252</v>
      </c>
    </row>
    <row r="1037" spans="1:15" x14ac:dyDescent="0.25">
      <c r="A1037" t="s">
        <v>15923</v>
      </c>
      <c r="B1037" s="890" t="s">
        <v>15924</v>
      </c>
    </row>
    <row r="1038" spans="1:15" x14ac:dyDescent="0.25">
      <c r="A1038" t="s">
        <v>15925</v>
      </c>
      <c r="B1038" s="890" t="s">
        <v>15926</v>
      </c>
      <c r="C1038" t="s">
        <v>15925</v>
      </c>
      <c r="E1038" t="s">
        <v>15927</v>
      </c>
      <c r="F1038" t="s">
        <v>15928</v>
      </c>
      <c r="H1038" t="s">
        <v>11587</v>
      </c>
      <c r="I1038" s="1" t="s">
        <v>9251</v>
      </c>
      <c r="J1038" t="s">
        <v>15929</v>
      </c>
      <c r="K1038" t="s">
        <v>9252</v>
      </c>
    </row>
    <row r="1039" spans="1:15" x14ac:dyDescent="0.25">
      <c r="A1039" t="s">
        <v>15930</v>
      </c>
      <c r="B1039" s="890" t="s">
        <v>15931</v>
      </c>
      <c r="C1039" t="s">
        <v>15930</v>
      </c>
      <c r="F1039" t="s">
        <v>15932</v>
      </c>
      <c r="H1039" t="s">
        <v>11587</v>
      </c>
      <c r="I1039" s="1" t="s">
        <v>9251</v>
      </c>
      <c r="J1039" t="s">
        <v>15933</v>
      </c>
      <c r="K1039" t="s">
        <v>9252</v>
      </c>
    </row>
    <row r="1040" spans="1:15" x14ac:dyDescent="0.25">
      <c r="A1040" t="s">
        <v>15934</v>
      </c>
      <c r="B1040" s="890" t="s">
        <v>15935</v>
      </c>
      <c r="C1040" t="s">
        <v>15936</v>
      </c>
      <c r="F1040" t="s">
        <v>15937</v>
      </c>
      <c r="H1040" t="s">
        <v>12683</v>
      </c>
      <c r="I1040" s="1" t="s">
        <v>9251</v>
      </c>
      <c r="J1040" t="s">
        <v>15938</v>
      </c>
      <c r="K1040" t="s">
        <v>9252</v>
      </c>
    </row>
    <row r="1041" spans="1:12" x14ac:dyDescent="0.25">
      <c r="A1041" t="s">
        <v>15939</v>
      </c>
      <c r="B1041" s="890" t="s">
        <v>15940</v>
      </c>
      <c r="E1041" t="s">
        <v>15941</v>
      </c>
    </row>
    <row r="1042" spans="1:12" x14ac:dyDescent="0.25">
      <c r="A1042" t="s">
        <v>15942</v>
      </c>
      <c r="B1042" s="890" t="s">
        <v>15943</v>
      </c>
      <c r="C1042" t="s">
        <v>15942</v>
      </c>
      <c r="E1042" t="s">
        <v>15944</v>
      </c>
      <c r="F1042" t="s">
        <v>15945</v>
      </c>
      <c r="H1042" t="s">
        <v>15946</v>
      </c>
      <c r="I1042" s="1" t="s">
        <v>9251</v>
      </c>
      <c r="J1042" t="s">
        <v>15947</v>
      </c>
      <c r="K1042" t="s">
        <v>9252</v>
      </c>
    </row>
    <row r="1043" spans="1:12" x14ac:dyDescent="0.25">
      <c r="A1043" t="s">
        <v>15948</v>
      </c>
      <c r="B1043" s="890" t="s">
        <v>15949</v>
      </c>
      <c r="C1043" t="s">
        <v>15950</v>
      </c>
      <c r="E1043" t="s">
        <v>15951</v>
      </c>
      <c r="F1043" t="s">
        <v>15952</v>
      </c>
      <c r="H1043" t="s">
        <v>11581</v>
      </c>
      <c r="I1043" s="1" t="s">
        <v>9251</v>
      </c>
      <c r="J1043" t="s">
        <v>15844</v>
      </c>
      <c r="K1043" t="s">
        <v>9252</v>
      </c>
    </row>
    <row r="1044" spans="1:12" x14ac:dyDescent="0.25">
      <c r="A1044" t="s">
        <v>15953</v>
      </c>
      <c r="B1044" s="890" t="s">
        <v>15954</v>
      </c>
      <c r="C1044" t="s">
        <v>15953</v>
      </c>
      <c r="E1044" t="s">
        <v>15955</v>
      </c>
      <c r="L1044" t="s">
        <v>12988</v>
      </c>
    </row>
    <row r="1045" spans="1:12" x14ac:dyDescent="0.25">
      <c r="A1045" t="s">
        <v>15956</v>
      </c>
      <c r="B1045" s="890" t="s">
        <v>15957</v>
      </c>
      <c r="C1045" t="s">
        <v>15958</v>
      </c>
      <c r="E1045" t="s">
        <v>15959</v>
      </c>
      <c r="F1045" t="s">
        <v>15960</v>
      </c>
      <c r="H1045" t="s">
        <v>15961</v>
      </c>
      <c r="I1045" s="1" t="s">
        <v>9251</v>
      </c>
      <c r="J1045" t="s">
        <v>15962</v>
      </c>
      <c r="K1045" t="s">
        <v>9252</v>
      </c>
      <c r="L1045" t="s">
        <v>15963</v>
      </c>
    </row>
    <row r="1046" spans="1:12" x14ac:dyDescent="0.25">
      <c r="A1046" t="s">
        <v>15964</v>
      </c>
      <c r="B1046" s="890" t="s">
        <v>15965</v>
      </c>
      <c r="C1046" t="s">
        <v>15964</v>
      </c>
      <c r="E1046" t="s">
        <v>15966</v>
      </c>
      <c r="F1046" t="s">
        <v>15967</v>
      </c>
      <c r="H1046" t="s">
        <v>11257</v>
      </c>
      <c r="I1046" s="1" t="s">
        <v>9251</v>
      </c>
      <c r="J1046" t="s">
        <v>15968</v>
      </c>
      <c r="K1046" t="s">
        <v>9252</v>
      </c>
      <c r="L1046" t="s">
        <v>15969</v>
      </c>
    </row>
    <row r="1047" spans="1:12" x14ac:dyDescent="0.25">
      <c r="A1047" t="s">
        <v>15970</v>
      </c>
      <c r="B1047" s="890" t="s">
        <v>15971</v>
      </c>
      <c r="C1047" t="s">
        <v>15970</v>
      </c>
      <c r="E1047" t="s">
        <v>15972</v>
      </c>
      <c r="F1047" t="s">
        <v>15973</v>
      </c>
      <c r="H1047" t="s">
        <v>15974</v>
      </c>
      <c r="I1047" s="1" t="s">
        <v>9251</v>
      </c>
      <c r="J1047" t="s">
        <v>15975</v>
      </c>
      <c r="K1047" t="s">
        <v>9252</v>
      </c>
    </row>
    <row r="1048" spans="1:12" x14ac:dyDescent="0.25">
      <c r="A1048" t="s">
        <v>15976</v>
      </c>
      <c r="B1048" s="890" t="s">
        <v>15977</v>
      </c>
      <c r="C1048" t="s">
        <v>15978</v>
      </c>
      <c r="E1048" t="s">
        <v>15685</v>
      </c>
      <c r="F1048" t="s">
        <v>15979</v>
      </c>
      <c r="G1048" t="s">
        <v>14978</v>
      </c>
      <c r="H1048" t="s">
        <v>12658</v>
      </c>
      <c r="I1048" s="1" t="s">
        <v>9251</v>
      </c>
      <c r="J1048" t="s">
        <v>15980</v>
      </c>
      <c r="K1048" t="s">
        <v>9252</v>
      </c>
      <c r="L1048" t="s">
        <v>15981</v>
      </c>
    </row>
    <row r="1049" spans="1:12" x14ac:dyDescent="0.25">
      <c r="A1049" t="s">
        <v>15982</v>
      </c>
      <c r="B1049" s="890" t="s">
        <v>15983</v>
      </c>
      <c r="C1049" t="s">
        <v>15984</v>
      </c>
      <c r="E1049" t="s">
        <v>15985</v>
      </c>
      <c r="F1049" t="s">
        <v>15986</v>
      </c>
      <c r="H1049" t="s">
        <v>15987</v>
      </c>
      <c r="I1049" s="1" t="s">
        <v>9251</v>
      </c>
      <c r="J1049" t="s">
        <v>14889</v>
      </c>
      <c r="K1049" t="s">
        <v>9252</v>
      </c>
    </row>
    <row r="1050" spans="1:12" x14ac:dyDescent="0.25">
      <c r="A1050" t="s">
        <v>15988</v>
      </c>
      <c r="B1050" s="890" t="s">
        <v>15989</v>
      </c>
      <c r="C1050" t="s">
        <v>15990</v>
      </c>
      <c r="E1050" t="s">
        <v>15991</v>
      </c>
      <c r="F1050" t="s">
        <v>15992</v>
      </c>
      <c r="H1050" t="s">
        <v>15993</v>
      </c>
      <c r="I1050" s="1" t="s">
        <v>9251</v>
      </c>
      <c r="J1050" t="s">
        <v>15994</v>
      </c>
      <c r="K1050" t="s">
        <v>9252</v>
      </c>
      <c r="L1050" t="s">
        <v>14959</v>
      </c>
    </row>
    <row r="1051" spans="1:12" x14ac:dyDescent="0.25">
      <c r="A1051" t="s">
        <v>15995</v>
      </c>
      <c r="B1051" s="890" t="s">
        <v>15996</v>
      </c>
      <c r="C1051" t="s">
        <v>15997</v>
      </c>
      <c r="E1051" t="s">
        <v>15998</v>
      </c>
      <c r="F1051" t="s">
        <v>13286</v>
      </c>
      <c r="H1051" t="s">
        <v>11257</v>
      </c>
      <c r="I1051" s="1" t="s">
        <v>9251</v>
      </c>
      <c r="J1051" t="s">
        <v>13287</v>
      </c>
      <c r="K1051" t="s">
        <v>9252</v>
      </c>
    </row>
    <row r="1052" spans="1:12" x14ac:dyDescent="0.25">
      <c r="A1052" t="s">
        <v>15999</v>
      </c>
      <c r="B1052" s="890" t="s">
        <v>16000</v>
      </c>
      <c r="C1052" t="s">
        <v>15999</v>
      </c>
      <c r="F1052" t="s">
        <v>16001</v>
      </c>
      <c r="H1052" t="s">
        <v>14863</v>
      </c>
      <c r="I1052" s="1" t="s">
        <v>9251</v>
      </c>
      <c r="J1052" t="s">
        <v>16002</v>
      </c>
      <c r="K1052" t="s">
        <v>9252</v>
      </c>
    </row>
    <row r="1053" spans="1:12" x14ac:dyDescent="0.25">
      <c r="A1053" t="s">
        <v>16003</v>
      </c>
      <c r="B1053" s="890" t="s">
        <v>16004</v>
      </c>
      <c r="C1053" t="s">
        <v>16003</v>
      </c>
      <c r="F1053" t="s">
        <v>16005</v>
      </c>
      <c r="H1053" t="s">
        <v>12600</v>
      </c>
      <c r="I1053" s="1" t="s">
        <v>9251</v>
      </c>
      <c r="J1053" t="s">
        <v>16006</v>
      </c>
      <c r="K1053" t="s">
        <v>9252</v>
      </c>
    </row>
    <row r="1054" spans="1:12" x14ac:dyDescent="0.25">
      <c r="A1054" t="s">
        <v>16007</v>
      </c>
      <c r="B1054" s="890" t="s">
        <v>16008</v>
      </c>
      <c r="C1054" t="s">
        <v>16007</v>
      </c>
      <c r="E1054" t="s">
        <v>16009</v>
      </c>
      <c r="F1054" t="s">
        <v>16010</v>
      </c>
      <c r="H1054" t="s">
        <v>12658</v>
      </c>
      <c r="I1054" s="1" t="s">
        <v>9251</v>
      </c>
      <c r="J1054" t="s">
        <v>15556</v>
      </c>
      <c r="K1054" t="s">
        <v>9252</v>
      </c>
      <c r="L1054" t="s">
        <v>16011</v>
      </c>
    </row>
    <row r="1055" spans="1:12" x14ac:dyDescent="0.25">
      <c r="A1055" t="s">
        <v>16012</v>
      </c>
      <c r="B1055" s="890" t="s">
        <v>16013</v>
      </c>
      <c r="C1055" t="s">
        <v>16014</v>
      </c>
      <c r="F1055" t="s">
        <v>16015</v>
      </c>
      <c r="H1055" t="s">
        <v>16016</v>
      </c>
      <c r="I1055" s="1" t="s">
        <v>9251</v>
      </c>
      <c r="J1055" t="s">
        <v>16017</v>
      </c>
      <c r="K1055" t="s">
        <v>9252</v>
      </c>
    </row>
    <row r="1056" spans="1:12" x14ac:dyDescent="0.25">
      <c r="A1056" t="s">
        <v>16018</v>
      </c>
      <c r="B1056" s="890" t="s">
        <v>16019</v>
      </c>
      <c r="C1056" t="s">
        <v>16018</v>
      </c>
      <c r="F1056" t="s">
        <v>16020</v>
      </c>
      <c r="G1056" t="s">
        <v>16021</v>
      </c>
      <c r="H1056" t="s">
        <v>11586</v>
      </c>
      <c r="I1056" s="1" t="s">
        <v>9251</v>
      </c>
      <c r="J1056" t="s">
        <v>16022</v>
      </c>
      <c r="K1056" t="s">
        <v>9252</v>
      </c>
    </row>
    <row r="1057" spans="1:12" x14ac:dyDescent="0.25">
      <c r="A1057" t="s">
        <v>16023</v>
      </c>
      <c r="B1057" s="890" t="s">
        <v>16024</v>
      </c>
      <c r="C1057" t="s">
        <v>16023</v>
      </c>
      <c r="E1057" t="s">
        <v>16025</v>
      </c>
      <c r="F1057" t="s">
        <v>16026</v>
      </c>
      <c r="H1057" t="s">
        <v>11581</v>
      </c>
      <c r="I1057" s="1" t="s">
        <v>9251</v>
      </c>
      <c r="J1057" t="s">
        <v>16027</v>
      </c>
      <c r="K1057" t="s">
        <v>9252</v>
      </c>
    </row>
    <row r="1058" spans="1:12" x14ac:dyDescent="0.25">
      <c r="A1058" t="s">
        <v>16028</v>
      </c>
      <c r="B1058" s="890" t="s">
        <v>16029</v>
      </c>
      <c r="C1058" t="s">
        <v>16028</v>
      </c>
      <c r="F1058" t="s">
        <v>16030</v>
      </c>
      <c r="H1058" t="s">
        <v>16031</v>
      </c>
      <c r="I1058" s="1" t="s">
        <v>9251</v>
      </c>
      <c r="J1058" t="s">
        <v>15410</v>
      </c>
      <c r="K1058" t="s">
        <v>9252</v>
      </c>
    </row>
    <row r="1059" spans="1:12" x14ac:dyDescent="0.25">
      <c r="A1059" t="s">
        <v>16032</v>
      </c>
      <c r="B1059" s="890" t="s">
        <v>16033</v>
      </c>
      <c r="C1059" t="s">
        <v>16032</v>
      </c>
      <c r="F1059" t="s">
        <v>16034</v>
      </c>
      <c r="H1059" t="s">
        <v>14863</v>
      </c>
      <c r="I1059" s="1" t="s">
        <v>9251</v>
      </c>
      <c r="J1059" t="s">
        <v>16035</v>
      </c>
      <c r="K1059" t="s">
        <v>9252</v>
      </c>
    </row>
    <row r="1060" spans="1:12" x14ac:dyDescent="0.25">
      <c r="A1060" t="s">
        <v>16036</v>
      </c>
      <c r="B1060" s="890" t="s">
        <v>16037</v>
      </c>
      <c r="C1060" t="s">
        <v>16038</v>
      </c>
      <c r="F1060" t="s">
        <v>16039</v>
      </c>
      <c r="H1060" t="s">
        <v>11579</v>
      </c>
      <c r="I1060" s="1" t="s">
        <v>9251</v>
      </c>
      <c r="J1060" t="s">
        <v>16040</v>
      </c>
      <c r="K1060" t="s">
        <v>9252</v>
      </c>
    </row>
    <row r="1061" spans="1:12" x14ac:dyDescent="0.25">
      <c r="A1061" t="s">
        <v>16041</v>
      </c>
      <c r="B1061" s="890" t="s">
        <v>16042</v>
      </c>
      <c r="C1061" t="s">
        <v>16043</v>
      </c>
      <c r="F1061" t="s">
        <v>16044</v>
      </c>
      <c r="H1061" t="s">
        <v>16016</v>
      </c>
      <c r="I1061" s="1" t="s">
        <v>9251</v>
      </c>
      <c r="J1061" t="s">
        <v>16045</v>
      </c>
      <c r="K1061" t="s">
        <v>9252</v>
      </c>
    </row>
    <row r="1062" spans="1:12" x14ac:dyDescent="0.25">
      <c r="A1062" t="s">
        <v>16046</v>
      </c>
      <c r="B1062" s="890" t="s">
        <v>16047</v>
      </c>
      <c r="C1062" t="s">
        <v>16048</v>
      </c>
      <c r="F1062" t="s">
        <v>16049</v>
      </c>
      <c r="G1062" t="s">
        <v>15825</v>
      </c>
      <c r="H1062" t="s">
        <v>11257</v>
      </c>
      <c r="I1062" s="1" t="s">
        <v>9251</v>
      </c>
      <c r="J1062" t="s">
        <v>13570</v>
      </c>
      <c r="K1062" t="s">
        <v>9252</v>
      </c>
    </row>
    <row r="1063" spans="1:12" x14ac:dyDescent="0.25">
      <c r="A1063" t="s">
        <v>16050</v>
      </c>
      <c r="B1063" s="890" t="s">
        <v>16051</v>
      </c>
      <c r="C1063" t="s">
        <v>16050</v>
      </c>
      <c r="F1063" t="s">
        <v>16052</v>
      </c>
      <c r="H1063" t="s">
        <v>11257</v>
      </c>
      <c r="I1063" s="1" t="s">
        <v>9251</v>
      </c>
      <c r="J1063" t="s">
        <v>16053</v>
      </c>
      <c r="K1063" t="s">
        <v>9252</v>
      </c>
    </row>
    <row r="1064" spans="1:12" x14ac:dyDescent="0.25">
      <c r="A1064" t="s">
        <v>16054</v>
      </c>
      <c r="B1064" s="890" t="s">
        <v>16055</v>
      </c>
      <c r="C1064" t="s">
        <v>16056</v>
      </c>
      <c r="F1064" t="s">
        <v>16057</v>
      </c>
      <c r="H1064" t="s">
        <v>16058</v>
      </c>
      <c r="I1064" s="1" t="s">
        <v>9251</v>
      </c>
      <c r="J1064" t="s">
        <v>16059</v>
      </c>
      <c r="K1064" t="s">
        <v>9252</v>
      </c>
    </row>
    <row r="1065" spans="1:12" x14ac:dyDescent="0.25">
      <c r="A1065" t="s">
        <v>16060</v>
      </c>
      <c r="B1065" s="890" t="s">
        <v>16061</v>
      </c>
      <c r="C1065" t="s">
        <v>16060</v>
      </c>
      <c r="E1065" t="s">
        <v>16062</v>
      </c>
      <c r="F1065" t="s">
        <v>16063</v>
      </c>
      <c r="H1065" t="s">
        <v>11585</v>
      </c>
      <c r="I1065" s="1" t="s">
        <v>9251</v>
      </c>
      <c r="J1065" t="s">
        <v>16064</v>
      </c>
      <c r="K1065" t="s">
        <v>9252</v>
      </c>
    </row>
    <row r="1066" spans="1:12" x14ac:dyDescent="0.25">
      <c r="A1066" t="s">
        <v>16065</v>
      </c>
      <c r="B1066" s="890" t="s">
        <v>16066</v>
      </c>
      <c r="C1066" t="s">
        <v>16065</v>
      </c>
      <c r="F1066" t="s">
        <v>16067</v>
      </c>
      <c r="H1066" t="s">
        <v>11586</v>
      </c>
      <c r="I1066" s="1" t="s">
        <v>9251</v>
      </c>
      <c r="J1066" t="s">
        <v>16068</v>
      </c>
      <c r="K1066" t="s">
        <v>9252</v>
      </c>
    </row>
    <row r="1067" spans="1:12" x14ac:dyDescent="0.25">
      <c r="A1067" t="s">
        <v>16069</v>
      </c>
      <c r="B1067" s="890" t="s">
        <v>16070</v>
      </c>
      <c r="C1067" t="s">
        <v>16071</v>
      </c>
      <c r="E1067" t="s">
        <v>16072</v>
      </c>
      <c r="F1067" t="s">
        <v>16073</v>
      </c>
      <c r="H1067" t="s">
        <v>11257</v>
      </c>
      <c r="I1067" s="1" t="s">
        <v>9251</v>
      </c>
      <c r="J1067" t="s">
        <v>16074</v>
      </c>
      <c r="K1067" t="s">
        <v>9252</v>
      </c>
      <c r="L1067" t="s">
        <v>12535</v>
      </c>
    </row>
    <row r="1068" spans="1:12" x14ac:dyDescent="0.25">
      <c r="A1068" t="s">
        <v>16075</v>
      </c>
      <c r="B1068" s="890" t="s">
        <v>16076</v>
      </c>
      <c r="C1068" t="s">
        <v>16075</v>
      </c>
    </row>
    <row r="1069" spans="1:12" x14ac:dyDescent="0.25">
      <c r="A1069" t="s">
        <v>16077</v>
      </c>
      <c r="B1069" s="890" t="s">
        <v>16078</v>
      </c>
      <c r="C1069" t="s">
        <v>16079</v>
      </c>
      <c r="F1069" t="s">
        <v>16080</v>
      </c>
      <c r="H1069" t="s">
        <v>11586</v>
      </c>
      <c r="I1069" s="1" t="s">
        <v>9251</v>
      </c>
      <c r="J1069" t="s">
        <v>13482</v>
      </c>
      <c r="K1069" t="s">
        <v>9252</v>
      </c>
    </row>
    <row r="1070" spans="1:12" x14ac:dyDescent="0.25">
      <c r="A1070" t="s">
        <v>16081</v>
      </c>
      <c r="B1070" s="890" t="s">
        <v>16082</v>
      </c>
      <c r="C1070" t="s">
        <v>16081</v>
      </c>
    </row>
    <row r="1071" spans="1:12" x14ac:dyDescent="0.25">
      <c r="A1071" t="s">
        <v>16083</v>
      </c>
      <c r="B1071" s="890" t="s">
        <v>16084</v>
      </c>
      <c r="C1071" t="s">
        <v>16083</v>
      </c>
      <c r="E1071" t="s">
        <v>16085</v>
      </c>
      <c r="F1071" t="s">
        <v>16086</v>
      </c>
      <c r="G1071" t="s">
        <v>16087</v>
      </c>
      <c r="H1071" t="s">
        <v>12470</v>
      </c>
      <c r="I1071" s="1" t="s">
        <v>9251</v>
      </c>
      <c r="J1071" t="s">
        <v>16088</v>
      </c>
      <c r="K1071" t="s">
        <v>9252</v>
      </c>
    </row>
    <row r="1072" spans="1:12" x14ac:dyDescent="0.25">
      <c r="A1072" t="s">
        <v>16089</v>
      </c>
      <c r="B1072" s="890" t="s">
        <v>16090</v>
      </c>
      <c r="C1072" t="s">
        <v>16091</v>
      </c>
      <c r="F1072" t="s">
        <v>16092</v>
      </c>
      <c r="H1072" t="s">
        <v>11257</v>
      </c>
      <c r="I1072" s="1" t="s">
        <v>9251</v>
      </c>
      <c r="J1072" t="s">
        <v>16093</v>
      </c>
      <c r="K1072" t="s">
        <v>9252</v>
      </c>
    </row>
    <row r="1073" spans="1:12" x14ac:dyDescent="0.25">
      <c r="A1073" t="s">
        <v>16094</v>
      </c>
      <c r="B1073" s="890" t="s">
        <v>16095</v>
      </c>
      <c r="C1073" t="s">
        <v>16096</v>
      </c>
      <c r="E1073" t="s">
        <v>16097</v>
      </c>
      <c r="F1073" t="s">
        <v>16098</v>
      </c>
      <c r="H1073" t="s">
        <v>11257</v>
      </c>
      <c r="I1073" s="1" t="s">
        <v>9251</v>
      </c>
      <c r="J1073" t="s">
        <v>16099</v>
      </c>
      <c r="K1073" t="s">
        <v>9252</v>
      </c>
    </row>
    <row r="1074" spans="1:12" x14ac:dyDescent="0.25">
      <c r="A1074" t="s">
        <v>16100</v>
      </c>
      <c r="B1074" s="890" t="s">
        <v>16101</v>
      </c>
      <c r="C1074" t="s">
        <v>16102</v>
      </c>
      <c r="E1074" t="s">
        <v>16103</v>
      </c>
      <c r="F1074" t="s">
        <v>16104</v>
      </c>
      <c r="G1074" t="s">
        <v>16105</v>
      </c>
      <c r="H1074" t="s">
        <v>11586</v>
      </c>
      <c r="I1074" s="1" t="s">
        <v>9251</v>
      </c>
      <c r="J1074" t="s">
        <v>16106</v>
      </c>
      <c r="K1074" t="s">
        <v>9252</v>
      </c>
    </row>
    <row r="1075" spans="1:12" x14ac:dyDescent="0.25">
      <c r="A1075" t="s">
        <v>16107</v>
      </c>
      <c r="B1075" s="890" t="s">
        <v>16108</v>
      </c>
      <c r="C1075" t="s">
        <v>16107</v>
      </c>
      <c r="E1075" t="s">
        <v>16109</v>
      </c>
      <c r="F1075" t="s">
        <v>16110</v>
      </c>
      <c r="H1075" t="s">
        <v>16111</v>
      </c>
      <c r="I1075" s="1" t="s">
        <v>15387</v>
      </c>
      <c r="J1075" t="s">
        <v>16112</v>
      </c>
      <c r="K1075" t="s">
        <v>9252</v>
      </c>
    </row>
    <row r="1076" spans="1:12" x14ac:dyDescent="0.25">
      <c r="A1076" t="s">
        <v>16113</v>
      </c>
      <c r="B1076" s="890" t="s">
        <v>16114</v>
      </c>
      <c r="C1076" t="s">
        <v>16113</v>
      </c>
      <c r="F1076" t="s">
        <v>16115</v>
      </c>
      <c r="H1076" t="s">
        <v>11586</v>
      </c>
      <c r="I1076" s="1" t="s">
        <v>9251</v>
      </c>
      <c r="J1076" t="s">
        <v>16116</v>
      </c>
      <c r="K1076" t="s">
        <v>9252</v>
      </c>
    </row>
    <row r="1077" spans="1:12" x14ac:dyDescent="0.25">
      <c r="A1077" t="s">
        <v>16117</v>
      </c>
      <c r="B1077" s="890" t="s">
        <v>16118</v>
      </c>
      <c r="C1077" t="s">
        <v>16117</v>
      </c>
      <c r="F1077" t="s">
        <v>16119</v>
      </c>
      <c r="H1077" t="s">
        <v>11587</v>
      </c>
      <c r="I1077" s="1" t="s">
        <v>9251</v>
      </c>
      <c r="J1077" t="s">
        <v>16120</v>
      </c>
      <c r="K1077" t="s">
        <v>9252</v>
      </c>
    </row>
    <row r="1078" spans="1:12" x14ac:dyDescent="0.25">
      <c r="A1078" t="s">
        <v>16121</v>
      </c>
      <c r="B1078" s="890" t="s">
        <v>16122</v>
      </c>
      <c r="C1078" t="s">
        <v>16121</v>
      </c>
      <c r="E1078" t="s">
        <v>16123</v>
      </c>
      <c r="F1078" t="s">
        <v>16124</v>
      </c>
      <c r="H1078" t="s">
        <v>14863</v>
      </c>
      <c r="I1078" s="1" t="s">
        <v>9251</v>
      </c>
      <c r="J1078" t="s">
        <v>16125</v>
      </c>
      <c r="K1078" t="s">
        <v>9252</v>
      </c>
      <c r="L1078" t="s">
        <v>13418</v>
      </c>
    </row>
    <row r="1079" spans="1:12" x14ac:dyDescent="0.25">
      <c r="A1079" t="s">
        <v>16126</v>
      </c>
      <c r="B1079" s="890" t="s">
        <v>16127</v>
      </c>
      <c r="C1079" t="s">
        <v>16126</v>
      </c>
      <c r="E1079" t="s">
        <v>16128</v>
      </c>
      <c r="F1079" t="s">
        <v>16129</v>
      </c>
      <c r="H1079" t="s">
        <v>11581</v>
      </c>
      <c r="I1079" s="1" t="s">
        <v>9251</v>
      </c>
      <c r="J1079" t="s">
        <v>16130</v>
      </c>
      <c r="K1079" t="s">
        <v>9252</v>
      </c>
      <c r="L1079" t="s">
        <v>16131</v>
      </c>
    </row>
    <row r="1080" spans="1:12" x14ac:dyDescent="0.25">
      <c r="A1080" t="s">
        <v>16132</v>
      </c>
      <c r="B1080" s="890" t="s">
        <v>16133</v>
      </c>
      <c r="C1080" t="s">
        <v>16132</v>
      </c>
      <c r="F1080" t="s">
        <v>16134</v>
      </c>
      <c r="G1080" t="s">
        <v>16135</v>
      </c>
      <c r="H1080" t="s">
        <v>11257</v>
      </c>
      <c r="I1080" s="1" t="s">
        <v>9251</v>
      </c>
      <c r="J1080" t="s">
        <v>12545</v>
      </c>
      <c r="K1080" t="s">
        <v>9252</v>
      </c>
    </row>
    <row r="1081" spans="1:12" x14ac:dyDescent="0.25">
      <c r="A1081" t="s">
        <v>16136</v>
      </c>
      <c r="B1081" s="890" t="s">
        <v>16137</v>
      </c>
      <c r="C1081" t="s">
        <v>16136</v>
      </c>
      <c r="E1081" t="s">
        <v>16138</v>
      </c>
      <c r="F1081" t="s">
        <v>16139</v>
      </c>
      <c r="H1081" t="s">
        <v>11257</v>
      </c>
      <c r="I1081" s="1" t="s">
        <v>9251</v>
      </c>
      <c r="J1081" t="s">
        <v>16140</v>
      </c>
      <c r="K1081" t="s">
        <v>9252</v>
      </c>
    </row>
    <row r="1082" spans="1:12" x14ac:dyDescent="0.25">
      <c r="A1082" t="s">
        <v>16141</v>
      </c>
      <c r="B1082" s="890" t="s">
        <v>11804</v>
      </c>
      <c r="C1082" t="s">
        <v>16142</v>
      </c>
      <c r="F1082" t="s">
        <v>16143</v>
      </c>
      <c r="H1082" t="s">
        <v>11584</v>
      </c>
      <c r="I1082" s="1" t="s">
        <v>9251</v>
      </c>
      <c r="J1082" t="s">
        <v>16144</v>
      </c>
      <c r="K1082" t="s">
        <v>9252</v>
      </c>
    </row>
    <row r="1083" spans="1:12" x14ac:dyDescent="0.25">
      <c r="A1083" t="s">
        <v>16145</v>
      </c>
      <c r="B1083" s="890" t="s">
        <v>16146</v>
      </c>
      <c r="C1083" t="s">
        <v>16147</v>
      </c>
      <c r="F1083" t="s">
        <v>16148</v>
      </c>
      <c r="H1083" t="s">
        <v>11586</v>
      </c>
      <c r="I1083" s="1" t="s">
        <v>9251</v>
      </c>
      <c r="J1083" t="s">
        <v>16149</v>
      </c>
      <c r="K1083" t="s">
        <v>9252</v>
      </c>
    </row>
    <row r="1084" spans="1:12" x14ac:dyDescent="0.25">
      <c r="A1084" t="s">
        <v>16150</v>
      </c>
      <c r="B1084" s="890" t="s">
        <v>16151</v>
      </c>
      <c r="C1084" t="s">
        <v>16152</v>
      </c>
      <c r="F1084" t="s">
        <v>16153</v>
      </c>
      <c r="H1084" t="s">
        <v>11579</v>
      </c>
      <c r="I1084" s="1" t="s">
        <v>9251</v>
      </c>
      <c r="J1084" t="s">
        <v>16154</v>
      </c>
      <c r="K1084" t="s">
        <v>9252</v>
      </c>
    </row>
    <row r="1085" spans="1:12" x14ac:dyDescent="0.25">
      <c r="A1085" t="s">
        <v>16155</v>
      </c>
      <c r="B1085" s="890" t="s">
        <v>16156</v>
      </c>
      <c r="C1085" t="s">
        <v>16157</v>
      </c>
      <c r="E1085" t="s">
        <v>16158</v>
      </c>
      <c r="F1085" t="s">
        <v>16159</v>
      </c>
      <c r="H1085" t="s">
        <v>11257</v>
      </c>
      <c r="I1085" s="1" t="s">
        <v>9251</v>
      </c>
      <c r="J1085" t="s">
        <v>16160</v>
      </c>
      <c r="K1085" t="s">
        <v>9252</v>
      </c>
    </row>
    <row r="1086" spans="1:12" x14ac:dyDescent="0.25">
      <c r="A1086" t="s">
        <v>16161</v>
      </c>
      <c r="B1086" s="890" t="s">
        <v>16162</v>
      </c>
      <c r="C1086" t="s">
        <v>16161</v>
      </c>
      <c r="I1086" s="1" t="s">
        <v>9251</v>
      </c>
      <c r="K1086" t="s">
        <v>9252</v>
      </c>
    </row>
    <row r="1087" spans="1:12" x14ac:dyDescent="0.25">
      <c r="A1087" t="s">
        <v>16163</v>
      </c>
      <c r="B1087" s="890" t="s">
        <v>16164</v>
      </c>
      <c r="C1087" t="s">
        <v>16163</v>
      </c>
      <c r="F1087" t="s">
        <v>16165</v>
      </c>
      <c r="H1087" t="s">
        <v>11586</v>
      </c>
      <c r="I1087" s="1" t="s">
        <v>9251</v>
      </c>
      <c r="J1087" t="s">
        <v>16166</v>
      </c>
      <c r="K1087" t="s">
        <v>9252</v>
      </c>
    </row>
    <row r="1088" spans="1:12" x14ac:dyDescent="0.25">
      <c r="A1088" t="s">
        <v>16167</v>
      </c>
      <c r="B1088" s="890" t="s">
        <v>16168</v>
      </c>
      <c r="C1088" t="s">
        <v>16169</v>
      </c>
      <c r="F1088" t="s">
        <v>16170</v>
      </c>
      <c r="H1088" t="s">
        <v>16171</v>
      </c>
      <c r="I1088" s="1" t="s">
        <v>9251</v>
      </c>
      <c r="J1088" t="s">
        <v>16172</v>
      </c>
      <c r="K1088" t="s">
        <v>9252</v>
      </c>
    </row>
    <row r="1089" spans="1:12" x14ac:dyDescent="0.25">
      <c r="A1089" t="s">
        <v>16173</v>
      </c>
      <c r="B1089" s="890" t="s">
        <v>16174</v>
      </c>
      <c r="C1089" t="s">
        <v>16173</v>
      </c>
      <c r="E1089" t="s">
        <v>16175</v>
      </c>
      <c r="F1089" t="s">
        <v>16176</v>
      </c>
      <c r="H1089" t="s">
        <v>16177</v>
      </c>
      <c r="I1089" s="1" t="s">
        <v>9251</v>
      </c>
      <c r="J1089" t="s">
        <v>16178</v>
      </c>
      <c r="K1089" t="s">
        <v>9252</v>
      </c>
    </row>
    <row r="1090" spans="1:12" x14ac:dyDescent="0.25">
      <c r="A1090" t="s">
        <v>16179</v>
      </c>
      <c r="B1090" s="890" t="s">
        <v>16180</v>
      </c>
      <c r="C1090" t="s">
        <v>16179</v>
      </c>
      <c r="F1090" t="s">
        <v>16181</v>
      </c>
      <c r="H1090" t="s">
        <v>12626</v>
      </c>
      <c r="I1090" s="1" t="s">
        <v>9251</v>
      </c>
      <c r="J1090" t="s">
        <v>16182</v>
      </c>
      <c r="K1090" t="s">
        <v>9252</v>
      </c>
    </row>
    <row r="1091" spans="1:12" x14ac:dyDescent="0.25">
      <c r="A1091" t="s">
        <v>16183</v>
      </c>
      <c r="B1091" s="890" t="s">
        <v>16184</v>
      </c>
      <c r="C1091" t="s">
        <v>16183</v>
      </c>
      <c r="F1091" t="s">
        <v>16015</v>
      </c>
      <c r="H1091" t="s">
        <v>11586</v>
      </c>
      <c r="I1091" s="1" t="s">
        <v>9251</v>
      </c>
      <c r="J1091" t="s">
        <v>16017</v>
      </c>
      <c r="K1091" t="s">
        <v>9252</v>
      </c>
    </row>
    <row r="1092" spans="1:12" x14ac:dyDescent="0.25">
      <c r="A1092" t="s">
        <v>16185</v>
      </c>
      <c r="B1092" s="890" t="s">
        <v>16186</v>
      </c>
      <c r="C1092" t="s">
        <v>16187</v>
      </c>
      <c r="F1092" t="s">
        <v>16188</v>
      </c>
      <c r="H1092" t="s">
        <v>11586</v>
      </c>
      <c r="I1092" s="1" t="s">
        <v>9251</v>
      </c>
      <c r="J1092" t="s">
        <v>16189</v>
      </c>
      <c r="K1092" t="s">
        <v>9252</v>
      </c>
    </row>
    <row r="1093" spans="1:12" x14ac:dyDescent="0.25">
      <c r="A1093" t="s">
        <v>16190</v>
      </c>
      <c r="B1093" s="890" t="s">
        <v>16191</v>
      </c>
      <c r="C1093" t="s">
        <v>16190</v>
      </c>
      <c r="E1093" t="s">
        <v>16192</v>
      </c>
      <c r="F1093" t="s">
        <v>16193</v>
      </c>
      <c r="H1093" t="s">
        <v>16194</v>
      </c>
      <c r="I1093" s="1" t="s">
        <v>9251</v>
      </c>
      <c r="J1093" t="s">
        <v>16195</v>
      </c>
      <c r="K1093" t="s">
        <v>9252</v>
      </c>
    </row>
    <row r="1094" spans="1:12" x14ac:dyDescent="0.25">
      <c r="A1094" t="s">
        <v>16196</v>
      </c>
      <c r="B1094" s="890" t="s">
        <v>16197</v>
      </c>
      <c r="C1094" t="s">
        <v>16198</v>
      </c>
      <c r="F1094" t="s">
        <v>16199</v>
      </c>
      <c r="H1094" t="s">
        <v>16200</v>
      </c>
      <c r="I1094" s="1" t="s">
        <v>9251</v>
      </c>
      <c r="J1094" t="s">
        <v>16201</v>
      </c>
      <c r="K1094" t="s">
        <v>9252</v>
      </c>
    </row>
    <row r="1095" spans="1:12" x14ac:dyDescent="0.25">
      <c r="A1095" t="s">
        <v>16202</v>
      </c>
      <c r="B1095" s="890" t="s">
        <v>16203</v>
      </c>
      <c r="C1095" t="s">
        <v>16204</v>
      </c>
      <c r="F1095" t="s">
        <v>16205</v>
      </c>
      <c r="H1095" t="s">
        <v>15467</v>
      </c>
      <c r="I1095" s="1" t="s">
        <v>9251</v>
      </c>
      <c r="J1095" t="s">
        <v>16206</v>
      </c>
      <c r="K1095" t="s">
        <v>9252</v>
      </c>
      <c r="L1095" t="s">
        <v>13571</v>
      </c>
    </row>
    <row r="1096" spans="1:12" x14ac:dyDescent="0.25">
      <c r="A1096" t="s">
        <v>16207</v>
      </c>
      <c r="B1096" s="890" t="s">
        <v>16208</v>
      </c>
      <c r="C1096" t="s">
        <v>16207</v>
      </c>
      <c r="F1096" t="s">
        <v>16209</v>
      </c>
      <c r="G1096" t="s">
        <v>16210</v>
      </c>
      <c r="I1096" s="1" t="s">
        <v>9251</v>
      </c>
      <c r="K1096" t="s">
        <v>9252</v>
      </c>
    </row>
    <row r="1097" spans="1:12" x14ac:dyDescent="0.25">
      <c r="A1097" t="s">
        <v>16211</v>
      </c>
      <c r="B1097" s="890" t="s">
        <v>16212</v>
      </c>
      <c r="C1097" t="s">
        <v>16213</v>
      </c>
      <c r="F1097" t="s">
        <v>16214</v>
      </c>
      <c r="G1097" t="s">
        <v>15753</v>
      </c>
      <c r="H1097" t="s">
        <v>16215</v>
      </c>
      <c r="I1097" s="1" t="s">
        <v>9251</v>
      </c>
      <c r="J1097" t="s">
        <v>16216</v>
      </c>
      <c r="K1097" t="s">
        <v>9252</v>
      </c>
    </row>
    <row r="1098" spans="1:12" x14ac:dyDescent="0.25">
      <c r="A1098" t="s">
        <v>16217</v>
      </c>
      <c r="B1098" s="890" t="s">
        <v>16218</v>
      </c>
      <c r="C1098" t="s">
        <v>16217</v>
      </c>
      <c r="F1098" t="s">
        <v>16219</v>
      </c>
      <c r="G1098" t="s">
        <v>16220</v>
      </c>
      <c r="H1098" t="s">
        <v>11257</v>
      </c>
      <c r="I1098" s="1" t="s">
        <v>9251</v>
      </c>
      <c r="J1098" t="s">
        <v>16221</v>
      </c>
      <c r="K1098" t="s">
        <v>9252</v>
      </c>
    </row>
    <row r="1099" spans="1:12" x14ac:dyDescent="0.25">
      <c r="A1099" t="s">
        <v>16222</v>
      </c>
      <c r="B1099" s="890" t="s">
        <v>16223</v>
      </c>
      <c r="C1099" t="s">
        <v>16222</v>
      </c>
      <c r="F1099" t="s">
        <v>16224</v>
      </c>
      <c r="H1099" t="s">
        <v>11586</v>
      </c>
      <c r="I1099" s="1" t="s">
        <v>9251</v>
      </c>
      <c r="J1099" t="s">
        <v>16225</v>
      </c>
      <c r="K1099" t="s">
        <v>9252</v>
      </c>
    </row>
    <row r="1100" spans="1:12" x14ac:dyDescent="0.25">
      <c r="A1100" t="s">
        <v>16226</v>
      </c>
      <c r="B1100" s="890" t="s">
        <v>16227</v>
      </c>
      <c r="C1100" t="s">
        <v>16226</v>
      </c>
      <c r="F1100" t="s">
        <v>16228</v>
      </c>
      <c r="H1100" t="s">
        <v>11581</v>
      </c>
      <c r="I1100" s="1" t="s">
        <v>9251</v>
      </c>
      <c r="J1100" t="s">
        <v>16229</v>
      </c>
      <c r="K1100" t="s">
        <v>9252</v>
      </c>
    </row>
    <row r="1101" spans="1:12" x14ac:dyDescent="0.25">
      <c r="A1101" t="s">
        <v>16230</v>
      </c>
      <c r="B1101" s="890" t="s">
        <v>16231</v>
      </c>
      <c r="C1101" t="s">
        <v>16232</v>
      </c>
      <c r="F1101" t="s">
        <v>16233</v>
      </c>
      <c r="H1101" t="s">
        <v>16234</v>
      </c>
      <c r="I1101" s="1" t="s">
        <v>9251</v>
      </c>
      <c r="J1101" t="s">
        <v>16235</v>
      </c>
      <c r="K1101" t="s">
        <v>9252</v>
      </c>
    </row>
    <row r="1102" spans="1:12" x14ac:dyDescent="0.25">
      <c r="A1102" t="s">
        <v>16236</v>
      </c>
      <c r="B1102" s="890" t="s">
        <v>16237</v>
      </c>
      <c r="C1102" t="s">
        <v>16236</v>
      </c>
      <c r="F1102" t="s">
        <v>16238</v>
      </c>
      <c r="H1102" t="s">
        <v>11581</v>
      </c>
      <c r="I1102" s="1" t="s">
        <v>9251</v>
      </c>
      <c r="J1102" t="s">
        <v>16239</v>
      </c>
      <c r="K1102" t="s">
        <v>9252</v>
      </c>
    </row>
    <row r="1103" spans="1:12" x14ac:dyDescent="0.25">
      <c r="A1103" t="s">
        <v>16240</v>
      </c>
      <c r="B1103" s="890" t="s">
        <v>16241</v>
      </c>
      <c r="C1103" t="s">
        <v>16242</v>
      </c>
      <c r="E1103" t="s">
        <v>16243</v>
      </c>
      <c r="F1103" t="s">
        <v>16244</v>
      </c>
      <c r="H1103" t="s">
        <v>16234</v>
      </c>
      <c r="I1103" s="1" t="s">
        <v>9251</v>
      </c>
      <c r="J1103" t="s">
        <v>16245</v>
      </c>
      <c r="K1103" t="s">
        <v>9252</v>
      </c>
    </row>
    <row r="1104" spans="1:12" x14ac:dyDescent="0.25">
      <c r="A1104" t="s">
        <v>16246</v>
      </c>
      <c r="B1104" s="890" t="s">
        <v>16247</v>
      </c>
    </row>
    <row r="1105" spans="1:14" x14ac:dyDescent="0.25">
      <c r="A1105" t="s">
        <v>16248</v>
      </c>
      <c r="B1105" s="890" t="s">
        <v>16249</v>
      </c>
      <c r="C1105" t="s">
        <v>16248</v>
      </c>
      <c r="E1105" t="s">
        <v>16250</v>
      </c>
      <c r="F1105" t="s">
        <v>16251</v>
      </c>
      <c r="H1105" t="s">
        <v>11585</v>
      </c>
      <c r="I1105" s="1" t="s">
        <v>9251</v>
      </c>
      <c r="J1105" t="s">
        <v>16252</v>
      </c>
      <c r="K1105" t="s">
        <v>9252</v>
      </c>
      <c r="L1105" t="s">
        <v>16253</v>
      </c>
    </row>
    <row r="1106" spans="1:14" x14ac:dyDescent="0.25">
      <c r="A1106" t="s">
        <v>16254</v>
      </c>
      <c r="B1106" s="890" t="s">
        <v>16255</v>
      </c>
      <c r="C1106" t="s">
        <v>16254</v>
      </c>
      <c r="E1106" t="s">
        <v>16256</v>
      </c>
    </row>
    <row r="1107" spans="1:14" x14ac:dyDescent="0.25">
      <c r="A1107" t="s">
        <v>16257</v>
      </c>
      <c r="B1107" s="890" t="s">
        <v>16258</v>
      </c>
      <c r="C1107" t="s">
        <v>16257</v>
      </c>
      <c r="E1107" t="s">
        <v>16259</v>
      </c>
      <c r="F1107" t="s">
        <v>16260</v>
      </c>
      <c r="H1107" t="s">
        <v>11586</v>
      </c>
      <c r="I1107" s="1" t="s">
        <v>9251</v>
      </c>
      <c r="J1107" t="s">
        <v>16261</v>
      </c>
      <c r="K1107" t="s">
        <v>9252</v>
      </c>
    </row>
    <row r="1108" spans="1:14" x14ac:dyDescent="0.25">
      <c r="A1108" t="s">
        <v>16262</v>
      </c>
      <c r="B1108" s="890" t="s">
        <v>16263</v>
      </c>
      <c r="C1108" t="s">
        <v>16264</v>
      </c>
      <c r="E1108" t="s">
        <v>16265</v>
      </c>
      <c r="F1108" t="s">
        <v>16266</v>
      </c>
      <c r="H1108" t="s">
        <v>11257</v>
      </c>
      <c r="I1108" s="1" t="s">
        <v>9251</v>
      </c>
      <c r="J1108" t="s">
        <v>16267</v>
      </c>
      <c r="K1108" t="s">
        <v>9252</v>
      </c>
    </row>
    <row r="1109" spans="1:14" x14ac:dyDescent="0.25">
      <c r="A1109" t="s">
        <v>16268</v>
      </c>
      <c r="B1109" s="890" t="s">
        <v>11805</v>
      </c>
      <c r="C1109" t="s">
        <v>17074</v>
      </c>
      <c r="F1109" t="s">
        <v>17075</v>
      </c>
      <c r="H1109" t="s">
        <v>11586</v>
      </c>
      <c r="I1109" s="1" t="s">
        <v>9251</v>
      </c>
      <c r="J1109" t="s">
        <v>17076</v>
      </c>
      <c r="K1109" t="s">
        <v>9252</v>
      </c>
    </row>
    <row r="1110" spans="1:14" x14ac:dyDescent="0.25">
      <c r="A1110" t="s">
        <v>16269</v>
      </c>
      <c r="B1110" s="890" t="s">
        <v>16270</v>
      </c>
      <c r="C1110" t="s">
        <v>16269</v>
      </c>
      <c r="E1110" t="s">
        <v>16271</v>
      </c>
      <c r="F1110" t="s">
        <v>16272</v>
      </c>
      <c r="H1110" t="s">
        <v>11257</v>
      </c>
      <c r="I1110" s="1" t="s">
        <v>9251</v>
      </c>
      <c r="J1110" t="s">
        <v>16273</v>
      </c>
      <c r="K1110" t="s">
        <v>9252</v>
      </c>
    </row>
    <row r="1111" spans="1:14" x14ac:dyDescent="0.25">
      <c r="A1111" t="s">
        <v>16274</v>
      </c>
      <c r="B1111" s="890" t="s">
        <v>16275</v>
      </c>
      <c r="C1111" t="s">
        <v>16276</v>
      </c>
      <c r="F1111" t="s">
        <v>16277</v>
      </c>
      <c r="G1111" t="s">
        <v>16278</v>
      </c>
      <c r="H1111" t="s">
        <v>11579</v>
      </c>
      <c r="I1111" s="1" t="s">
        <v>9251</v>
      </c>
      <c r="J1111" t="s">
        <v>16279</v>
      </c>
      <c r="K1111" t="s">
        <v>9252</v>
      </c>
      <c r="N1111" t="s">
        <v>16280</v>
      </c>
    </row>
    <row r="1112" spans="1:14" x14ac:dyDescent="0.25">
      <c r="A1112" t="s">
        <v>16281</v>
      </c>
      <c r="B1112" s="890" t="s">
        <v>16282</v>
      </c>
      <c r="C1112" t="s">
        <v>16281</v>
      </c>
      <c r="E1112" t="s">
        <v>16283</v>
      </c>
      <c r="F1112" t="s">
        <v>16284</v>
      </c>
      <c r="H1112" t="s">
        <v>15467</v>
      </c>
      <c r="I1112" s="1" t="s">
        <v>9251</v>
      </c>
      <c r="J1112" t="s">
        <v>16285</v>
      </c>
      <c r="K1112" t="s">
        <v>9252</v>
      </c>
    </row>
    <row r="1113" spans="1:14" x14ac:dyDescent="0.25">
      <c r="A1113" t="s">
        <v>16286</v>
      </c>
      <c r="B1113" s="890" t="s">
        <v>16287</v>
      </c>
      <c r="C1113" t="s">
        <v>16288</v>
      </c>
      <c r="F1113" t="s">
        <v>16289</v>
      </c>
      <c r="G1113" t="s">
        <v>15569</v>
      </c>
      <c r="H1113" t="s">
        <v>11257</v>
      </c>
      <c r="I1113" s="1" t="s">
        <v>9251</v>
      </c>
      <c r="J1113" t="s">
        <v>16290</v>
      </c>
      <c r="K1113" t="s">
        <v>9252</v>
      </c>
    </row>
    <row r="1114" spans="1:14" x14ac:dyDescent="0.25">
      <c r="A1114" t="s">
        <v>16291</v>
      </c>
      <c r="B1114" s="890" t="s">
        <v>16292</v>
      </c>
    </row>
    <row r="1115" spans="1:14" x14ac:dyDescent="0.25">
      <c r="A1115" t="s">
        <v>16293</v>
      </c>
      <c r="B1115" s="890" t="s">
        <v>16294</v>
      </c>
      <c r="C1115" t="s">
        <v>16295</v>
      </c>
      <c r="F1115" t="s">
        <v>16296</v>
      </c>
      <c r="H1115" t="s">
        <v>11257</v>
      </c>
      <c r="I1115" s="1" t="s">
        <v>9251</v>
      </c>
      <c r="J1115" t="s">
        <v>16297</v>
      </c>
      <c r="K1115" t="s">
        <v>9252</v>
      </c>
    </row>
    <row r="1116" spans="1:14" x14ac:dyDescent="0.25">
      <c r="A1116" t="s">
        <v>16298</v>
      </c>
      <c r="B1116" s="890" t="s">
        <v>16299</v>
      </c>
      <c r="C1116" t="s">
        <v>16298</v>
      </c>
      <c r="F1116" t="s">
        <v>16300</v>
      </c>
      <c r="H1116" t="s">
        <v>11257</v>
      </c>
      <c r="I1116" s="1" t="s">
        <v>9251</v>
      </c>
      <c r="J1116" t="s">
        <v>16301</v>
      </c>
      <c r="K1116" t="s">
        <v>9252</v>
      </c>
    </row>
    <row r="1117" spans="1:14" x14ac:dyDescent="0.25">
      <c r="A1117" t="s">
        <v>16302</v>
      </c>
      <c r="B1117" s="890" t="s">
        <v>16303</v>
      </c>
      <c r="C1117" t="s">
        <v>16302</v>
      </c>
      <c r="F1117" t="s">
        <v>16304</v>
      </c>
      <c r="G1117" t="s">
        <v>16305</v>
      </c>
      <c r="H1117" t="s">
        <v>11586</v>
      </c>
      <c r="I1117" s="1" t="s">
        <v>9251</v>
      </c>
      <c r="J1117" t="s">
        <v>16306</v>
      </c>
      <c r="K1117" t="s">
        <v>9252</v>
      </c>
    </row>
    <row r="1118" spans="1:14" x14ac:dyDescent="0.25">
      <c r="A1118" t="s">
        <v>16307</v>
      </c>
      <c r="B1118" s="890" t="s">
        <v>16308</v>
      </c>
      <c r="C1118" t="s">
        <v>16309</v>
      </c>
      <c r="E1118" t="s">
        <v>16310</v>
      </c>
      <c r="F1118" t="s">
        <v>16311</v>
      </c>
      <c r="H1118" t="s">
        <v>11257</v>
      </c>
      <c r="I1118" s="1" t="s">
        <v>9251</v>
      </c>
      <c r="J1118" t="s">
        <v>13022</v>
      </c>
      <c r="K1118" t="s">
        <v>9252</v>
      </c>
    </row>
    <row r="1119" spans="1:14" x14ac:dyDescent="0.25">
      <c r="A1119" t="s">
        <v>16312</v>
      </c>
      <c r="B1119" s="890" t="s">
        <v>16313</v>
      </c>
      <c r="C1119" t="s">
        <v>16312</v>
      </c>
      <c r="E1119" t="s">
        <v>16314</v>
      </c>
      <c r="F1119" t="s">
        <v>16315</v>
      </c>
      <c r="H1119" t="s">
        <v>11257</v>
      </c>
      <c r="I1119" s="1" t="s">
        <v>9251</v>
      </c>
      <c r="J1119" t="s">
        <v>16316</v>
      </c>
      <c r="K1119" t="s">
        <v>9252</v>
      </c>
      <c r="L1119" t="s">
        <v>16317</v>
      </c>
    </row>
    <row r="1120" spans="1:14" x14ac:dyDescent="0.25">
      <c r="A1120" t="s">
        <v>16318</v>
      </c>
      <c r="B1120" s="890" t="s">
        <v>16319</v>
      </c>
      <c r="C1120" t="s">
        <v>16318</v>
      </c>
      <c r="E1120" t="s">
        <v>16320</v>
      </c>
      <c r="F1120" t="s">
        <v>16321</v>
      </c>
      <c r="H1120" t="s">
        <v>11588</v>
      </c>
      <c r="I1120" s="1" t="s">
        <v>9251</v>
      </c>
      <c r="J1120" t="s">
        <v>16322</v>
      </c>
      <c r="K1120" t="s">
        <v>9252</v>
      </c>
      <c r="L1120" t="s">
        <v>16323</v>
      </c>
    </row>
    <row r="1121" spans="1:12" x14ac:dyDescent="0.25">
      <c r="A1121" t="s">
        <v>16324</v>
      </c>
      <c r="B1121" s="890" t="s">
        <v>16325</v>
      </c>
      <c r="C1121" t="s">
        <v>16324</v>
      </c>
      <c r="E1121" t="s">
        <v>16326</v>
      </c>
      <c r="F1121" t="s">
        <v>16327</v>
      </c>
      <c r="H1121" t="s">
        <v>12626</v>
      </c>
      <c r="I1121" s="1" t="s">
        <v>9251</v>
      </c>
      <c r="J1121" t="s">
        <v>16328</v>
      </c>
      <c r="K1121" t="s">
        <v>9252</v>
      </c>
      <c r="L1121" t="s">
        <v>15845</v>
      </c>
    </row>
    <row r="1122" spans="1:12" x14ac:dyDescent="0.25">
      <c r="A1122" t="s">
        <v>11663</v>
      </c>
      <c r="B1122" s="890" t="s">
        <v>11806</v>
      </c>
      <c r="C1122" t="s">
        <v>11663</v>
      </c>
      <c r="E1122" t="s">
        <v>16329</v>
      </c>
      <c r="F1122" t="s">
        <v>16330</v>
      </c>
      <c r="H1122" t="s">
        <v>16331</v>
      </c>
      <c r="I1122" s="1" t="s">
        <v>9251</v>
      </c>
      <c r="J1122" t="s">
        <v>16332</v>
      </c>
      <c r="K1122" t="s">
        <v>9252</v>
      </c>
    </row>
    <row r="1123" spans="1:12" x14ac:dyDescent="0.25">
      <c r="A1123" t="s">
        <v>16333</v>
      </c>
      <c r="B1123" s="890" t="s">
        <v>16334</v>
      </c>
      <c r="C1123" t="s">
        <v>16333</v>
      </c>
      <c r="E1123" t="s">
        <v>16335</v>
      </c>
      <c r="F1123" t="s">
        <v>16336</v>
      </c>
      <c r="H1123" t="s">
        <v>11257</v>
      </c>
      <c r="I1123" s="1" t="s">
        <v>9251</v>
      </c>
      <c r="J1123" t="s">
        <v>16337</v>
      </c>
      <c r="K1123" t="s">
        <v>9252</v>
      </c>
      <c r="L1123" t="s">
        <v>12535</v>
      </c>
    </row>
    <row r="1124" spans="1:12" x14ac:dyDescent="0.25">
      <c r="A1124" t="s">
        <v>16338</v>
      </c>
      <c r="B1124" s="890" t="s">
        <v>16339</v>
      </c>
      <c r="C1124" t="s">
        <v>16340</v>
      </c>
      <c r="F1124" t="s">
        <v>16341</v>
      </c>
      <c r="H1124" t="s">
        <v>14765</v>
      </c>
      <c r="I1124" s="1" t="s">
        <v>9251</v>
      </c>
      <c r="J1124" t="s">
        <v>16342</v>
      </c>
      <c r="K1124" t="s">
        <v>9252</v>
      </c>
    </row>
    <row r="1125" spans="1:12" x14ac:dyDescent="0.25">
      <c r="A1125" t="s">
        <v>16343</v>
      </c>
      <c r="B1125" s="890" t="s">
        <v>16344</v>
      </c>
    </row>
    <row r="1126" spans="1:12" x14ac:dyDescent="0.25">
      <c r="A1126" t="s">
        <v>16345</v>
      </c>
      <c r="B1126" s="890" t="s">
        <v>16346</v>
      </c>
      <c r="C1126" t="s">
        <v>16347</v>
      </c>
      <c r="E1126" t="s">
        <v>16348</v>
      </c>
      <c r="F1126" t="s">
        <v>16349</v>
      </c>
      <c r="H1126" t="s">
        <v>11257</v>
      </c>
      <c r="I1126" s="1" t="s">
        <v>9251</v>
      </c>
      <c r="J1126" t="s">
        <v>16350</v>
      </c>
      <c r="K1126" t="s">
        <v>9252</v>
      </c>
    </row>
    <row r="1127" spans="1:12" x14ac:dyDescent="0.25">
      <c r="A1127" t="s">
        <v>16351</v>
      </c>
      <c r="B1127" s="890" t="s">
        <v>16352</v>
      </c>
      <c r="C1127" t="s">
        <v>16353</v>
      </c>
      <c r="F1127" t="s">
        <v>16354</v>
      </c>
      <c r="H1127" t="s">
        <v>16355</v>
      </c>
      <c r="I1127" s="1" t="s">
        <v>9251</v>
      </c>
      <c r="J1127" t="s">
        <v>12932</v>
      </c>
      <c r="K1127" t="s">
        <v>9252</v>
      </c>
    </row>
    <row r="1128" spans="1:12" x14ac:dyDescent="0.25">
      <c r="A1128" t="s">
        <v>16356</v>
      </c>
      <c r="B1128" s="890" t="s">
        <v>16357</v>
      </c>
      <c r="C1128" t="s">
        <v>16358</v>
      </c>
      <c r="F1128" t="s">
        <v>16359</v>
      </c>
      <c r="H1128" t="s">
        <v>16331</v>
      </c>
      <c r="I1128" s="1" t="s">
        <v>9251</v>
      </c>
      <c r="J1128" t="s">
        <v>16332</v>
      </c>
      <c r="K1128" t="s">
        <v>9252</v>
      </c>
    </row>
    <row r="1129" spans="1:12" x14ac:dyDescent="0.25">
      <c r="A1129" t="s">
        <v>16360</v>
      </c>
      <c r="B1129" s="890" t="s">
        <v>16361</v>
      </c>
      <c r="C1129" t="s">
        <v>16360</v>
      </c>
      <c r="E1129" t="s">
        <v>16362</v>
      </c>
      <c r="F1129" t="s">
        <v>16363</v>
      </c>
      <c r="H1129" t="s">
        <v>11588</v>
      </c>
      <c r="I1129" s="1" t="s">
        <v>9251</v>
      </c>
      <c r="J1129" t="s">
        <v>16364</v>
      </c>
      <c r="K1129" t="s">
        <v>9252</v>
      </c>
    </row>
    <row r="1130" spans="1:12" x14ac:dyDescent="0.25">
      <c r="A1130" t="s">
        <v>16365</v>
      </c>
      <c r="B1130" s="890" t="s">
        <v>16366</v>
      </c>
      <c r="C1130" t="s">
        <v>16367</v>
      </c>
      <c r="E1130" t="s">
        <v>16368</v>
      </c>
      <c r="F1130" t="s">
        <v>16369</v>
      </c>
      <c r="H1130" t="s">
        <v>16370</v>
      </c>
      <c r="I1130" s="1" t="s">
        <v>9251</v>
      </c>
      <c r="J1130" t="s">
        <v>16371</v>
      </c>
      <c r="K1130" t="s">
        <v>9252</v>
      </c>
    </row>
    <row r="1131" spans="1:12" x14ac:dyDescent="0.25">
      <c r="A1131" t="s">
        <v>16372</v>
      </c>
      <c r="B1131" s="890" t="s">
        <v>16373</v>
      </c>
      <c r="C1131" t="s">
        <v>16372</v>
      </c>
      <c r="E1131" t="s">
        <v>16374</v>
      </c>
    </row>
    <row r="1132" spans="1:12" x14ac:dyDescent="0.25">
      <c r="A1132" t="s">
        <v>16375</v>
      </c>
      <c r="B1132" s="890" t="s">
        <v>16376</v>
      </c>
      <c r="C1132" t="s">
        <v>16375</v>
      </c>
      <c r="E1132" t="s">
        <v>16377</v>
      </c>
      <c r="F1132" t="s">
        <v>16378</v>
      </c>
      <c r="H1132" t="s">
        <v>11579</v>
      </c>
      <c r="I1132" s="1" t="s">
        <v>9251</v>
      </c>
      <c r="J1132" t="s">
        <v>16379</v>
      </c>
      <c r="K1132" t="s">
        <v>9252</v>
      </c>
      <c r="L1132" t="s">
        <v>11595</v>
      </c>
    </row>
    <row r="1133" spans="1:12" x14ac:dyDescent="0.25">
      <c r="A1133" t="s">
        <v>16380</v>
      </c>
      <c r="B1133" s="890" t="s">
        <v>16381</v>
      </c>
      <c r="C1133" t="s">
        <v>16382</v>
      </c>
      <c r="E1133" t="s">
        <v>16383</v>
      </c>
      <c r="F1133" t="s">
        <v>16384</v>
      </c>
      <c r="H1133" t="s">
        <v>11586</v>
      </c>
      <c r="I1133" s="1" t="s">
        <v>9251</v>
      </c>
      <c r="J1133" t="s">
        <v>16385</v>
      </c>
      <c r="K1133" t="s">
        <v>9252</v>
      </c>
    </row>
    <row r="1134" spans="1:12" x14ac:dyDescent="0.25">
      <c r="A1134" t="s">
        <v>16386</v>
      </c>
      <c r="B1134" s="890" t="s">
        <v>16387</v>
      </c>
      <c r="C1134" t="s">
        <v>16386</v>
      </c>
      <c r="E1134" t="s">
        <v>16388</v>
      </c>
      <c r="F1134" t="s">
        <v>16389</v>
      </c>
      <c r="H1134" t="s">
        <v>13650</v>
      </c>
      <c r="I1134" s="1" t="s">
        <v>9251</v>
      </c>
      <c r="J1134" t="s">
        <v>16390</v>
      </c>
      <c r="K1134" t="s">
        <v>9252</v>
      </c>
      <c r="L1134" t="s">
        <v>16391</v>
      </c>
    </row>
    <row r="1135" spans="1:12" x14ac:dyDescent="0.25">
      <c r="A1135" t="s">
        <v>16392</v>
      </c>
      <c r="B1135" s="890" t="s">
        <v>16393</v>
      </c>
      <c r="C1135" t="s">
        <v>16394</v>
      </c>
      <c r="E1135" t="s">
        <v>16395</v>
      </c>
    </row>
    <row r="1136" spans="1:12" x14ac:dyDescent="0.25">
      <c r="A1136" t="s">
        <v>16396</v>
      </c>
      <c r="B1136" s="890" t="s">
        <v>16397</v>
      </c>
      <c r="C1136" t="s">
        <v>16396</v>
      </c>
      <c r="E1136" t="s">
        <v>16398</v>
      </c>
      <c r="F1136" t="s">
        <v>16399</v>
      </c>
      <c r="H1136" t="s">
        <v>16400</v>
      </c>
      <c r="I1136" s="1" t="s">
        <v>9251</v>
      </c>
      <c r="J1136" t="s">
        <v>16401</v>
      </c>
      <c r="K1136" t="s">
        <v>9252</v>
      </c>
      <c r="L1136" t="s">
        <v>16402</v>
      </c>
    </row>
    <row r="1137" spans="1:15" x14ac:dyDescent="0.25">
      <c r="A1137" t="s">
        <v>16403</v>
      </c>
      <c r="B1137" s="890" t="s">
        <v>16404</v>
      </c>
      <c r="C1137" t="s">
        <v>16403</v>
      </c>
      <c r="F1137" t="s">
        <v>16405</v>
      </c>
      <c r="H1137" t="s">
        <v>12470</v>
      </c>
      <c r="I1137" s="1" t="s">
        <v>9251</v>
      </c>
      <c r="J1137" t="s">
        <v>16406</v>
      </c>
      <c r="K1137" t="s">
        <v>9252</v>
      </c>
      <c r="L1137" t="s">
        <v>12850</v>
      </c>
    </row>
    <row r="1138" spans="1:15" x14ac:dyDescent="0.25">
      <c r="A1138" t="s">
        <v>16407</v>
      </c>
      <c r="B1138" s="890" t="s">
        <v>16408</v>
      </c>
      <c r="C1138" t="s">
        <v>16407</v>
      </c>
      <c r="E1138" t="s">
        <v>16409</v>
      </c>
      <c r="F1138" t="s">
        <v>16410</v>
      </c>
      <c r="H1138" t="s">
        <v>15974</v>
      </c>
      <c r="I1138" s="1" t="s">
        <v>9251</v>
      </c>
      <c r="J1138" t="s">
        <v>16411</v>
      </c>
      <c r="K1138" t="s">
        <v>9252</v>
      </c>
    </row>
    <row r="1139" spans="1:15" x14ac:dyDescent="0.25">
      <c r="A1139" t="s">
        <v>16412</v>
      </c>
      <c r="B1139" s="890" t="s">
        <v>16413</v>
      </c>
      <c r="C1139" t="s">
        <v>16414</v>
      </c>
      <c r="E1139" t="s">
        <v>16415</v>
      </c>
      <c r="F1139" t="s">
        <v>16416</v>
      </c>
      <c r="H1139" t="s">
        <v>11257</v>
      </c>
      <c r="I1139" s="1" t="s">
        <v>9251</v>
      </c>
      <c r="J1139" t="s">
        <v>16417</v>
      </c>
      <c r="K1139" t="s">
        <v>9252</v>
      </c>
    </row>
    <row r="1140" spans="1:15" x14ac:dyDescent="0.25">
      <c r="A1140" t="s">
        <v>16418</v>
      </c>
      <c r="B1140" s="890" t="s">
        <v>16419</v>
      </c>
      <c r="C1140" t="s">
        <v>16420</v>
      </c>
      <c r="E1140" t="s">
        <v>16421</v>
      </c>
      <c r="F1140" t="s">
        <v>16422</v>
      </c>
      <c r="H1140" t="s">
        <v>11257</v>
      </c>
      <c r="I1140" s="1" t="s">
        <v>9251</v>
      </c>
      <c r="J1140" t="s">
        <v>16423</v>
      </c>
      <c r="K1140" t="s">
        <v>9252</v>
      </c>
    </row>
    <row r="1141" spans="1:15" x14ac:dyDescent="0.25">
      <c r="A1141" t="s">
        <v>16424</v>
      </c>
      <c r="B1141" s="890" t="s">
        <v>16425</v>
      </c>
      <c r="C1141" t="s">
        <v>16424</v>
      </c>
      <c r="E1141" t="s">
        <v>16426</v>
      </c>
      <c r="F1141" t="s">
        <v>16427</v>
      </c>
      <c r="H1141" t="s">
        <v>16428</v>
      </c>
      <c r="I1141" s="1" t="s">
        <v>9251</v>
      </c>
      <c r="J1141" t="s">
        <v>16429</v>
      </c>
      <c r="K1141" t="s">
        <v>9252</v>
      </c>
      <c r="L1141" t="s">
        <v>13571</v>
      </c>
    </row>
    <row r="1142" spans="1:15" x14ac:dyDescent="0.25">
      <c r="A1142" t="s">
        <v>16430</v>
      </c>
      <c r="B1142" s="890" t="s">
        <v>16431</v>
      </c>
      <c r="C1142" t="s">
        <v>16432</v>
      </c>
      <c r="E1142" t="s">
        <v>16433</v>
      </c>
      <c r="F1142" t="s">
        <v>16434</v>
      </c>
      <c r="H1142" t="s">
        <v>11593</v>
      </c>
      <c r="I1142" s="1" t="s">
        <v>9251</v>
      </c>
      <c r="J1142" t="s">
        <v>16435</v>
      </c>
      <c r="K1142" t="s">
        <v>9252</v>
      </c>
      <c r="L1142" t="s">
        <v>14959</v>
      </c>
    </row>
    <row r="1143" spans="1:15" x14ac:dyDescent="0.25">
      <c r="A1143" t="s">
        <v>16436</v>
      </c>
      <c r="B1143" s="890" t="s">
        <v>16437</v>
      </c>
      <c r="C1143" t="s">
        <v>16438</v>
      </c>
      <c r="E1143" t="s">
        <v>16439</v>
      </c>
      <c r="F1143" t="s">
        <v>16440</v>
      </c>
      <c r="H1143" t="s">
        <v>15255</v>
      </c>
      <c r="I1143" s="1" t="s">
        <v>9251</v>
      </c>
      <c r="J1143" t="s">
        <v>16441</v>
      </c>
      <c r="K1143" t="s">
        <v>9252</v>
      </c>
    </row>
    <row r="1144" spans="1:15" x14ac:dyDescent="0.25">
      <c r="A1144" t="s">
        <v>16442</v>
      </c>
      <c r="B1144" s="890" t="s">
        <v>16443</v>
      </c>
      <c r="C1144" t="s">
        <v>16442</v>
      </c>
      <c r="F1144" t="s">
        <v>16444</v>
      </c>
      <c r="H1144" t="s">
        <v>11257</v>
      </c>
      <c r="I1144" s="1" t="s">
        <v>9251</v>
      </c>
      <c r="J1144" t="s">
        <v>16445</v>
      </c>
      <c r="K1144" t="s">
        <v>9252</v>
      </c>
    </row>
    <row r="1145" spans="1:15" x14ac:dyDescent="0.25">
      <c r="A1145" t="s">
        <v>16446</v>
      </c>
      <c r="B1145" s="890" t="s">
        <v>16447</v>
      </c>
      <c r="C1145" t="s">
        <v>16448</v>
      </c>
      <c r="E1145" t="s">
        <v>16449</v>
      </c>
      <c r="F1145" t="s">
        <v>16450</v>
      </c>
      <c r="G1145" t="s">
        <v>16451</v>
      </c>
      <c r="H1145" t="s">
        <v>11257</v>
      </c>
      <c r="I1145" s="1" t="s">
        <v>9251</v>
      </c>
      <c r="J1145" t="s">
        <v>11590</v>
      </c>
      <c r="K1145" t="s">
        <v>9252</v>
      </c>
      <c r="O1145" t="s">
        <v>15036</v>
      </c>
    </row>
    <row r="1146" spans="1:15" x14ac:dyDescent="0.25">
      <c r="A1146" t="s">
        <v>13431</v>
      </c>
      <c r="B1146" s="890" t="s">
        <v>16452</v>
      </c>
    </row>
    <row r="1147" spans="1:15" x14ac:dyDescent="0.25">
      <c r="A1147" t="s">
        <v>16453</v>
      </c>
      <c r="B1147" s="890" t="s">
        <v>16454</v>
      </c>
    </row>
    <row r="1148" spans="1:15" x14ac:dyDescent="0.25">
      <c r="A1148" t="s">
        <v>16455</v>
      </c>
      <c r="B1148" s="890" t="s">
        <v>16456</v>
      </c>
      <c r="C1148" t="s">
        <v>16457</v>
      </c>
      <c r="F1148" t="s">
        <v>16458</v>
      </c>
      <c r="H1148" t="s">
        <v>11579</v>
      </c>
      <c r="I1148" s="1" t="s">
        <v>9251</v>
      </c>
      <c r="J1148" t="s">
        <v>16459</v>
      </c>
      <c r="K1148" t="s">
        <v>9252</v>
      </c>
    </row>
    <row r="1149" spans="1:15" x14ac:dyDescent="0.25">
      <c r="A1149" t="s">
        <v>16460</v>
      </c>
      <c r="B1149" s="890" t="s">
        <v>16461</v>
      </c>
      <c r="C1149" t="s">
        <v>16462</v>
      </c>
      <c r="E1149" t="s">
        <v>16463</v>
      </c>
      <c r="F1149" t="s">
        <v>16464</v>
      </c>
      <c r="G1149" t="s">
        <v>15569</v>
      </c>
      <c r="H1149" t="s">
        <v>11581</v>
      </c>
      <c r="I1149" s="1" t="s">
        <v>9251</v>
      </c>
      <c r="J1149" t="s">
        <v>16465</v>
      </c>
      <c r="K1149" t="s">
        <v>9252</v>
      </c>
      <c r="L1149" t="s">
        <v>16466</v>
      </c>
    </row>
    <row r="1150" spans="1:15" x14ac:dyDescent="0.25">
      <c r="A1150" t="s">
        <v>16467</v>
      </c>
      <c r="B1150" s="890" t="s">
        <v>16468</v>
      </c>
      <c r="C1150" t="s">
        <v>16469</v>
      </c>
      <c r="F1150" t="s">
        <v>16470</v>
      </c>
      <c r="H1150" t="s">
        <v>11588</v>
      </c>
      <c r="I1150" s="1" t="s">
        <v>9251</v>
      </c>
      <c r="J1150" t="s">
        <v>16471</v>
      </c>
      <c r="K1150" t="s">
        <v>9252</v>
      </c>
    </row>
    <row r="1151" spans="1:15" x14ac:dyDescent="0.25">
      <c r="A1151" t="s">
        <v>16472</v>
      </c>
      <c r="B1151" s="890" t="s">
        <v>16473</v>
      </c>
      <c r="E1151" t="s">
        <v>16474</v>
      </c>
    </row>
    <row r="1152" spans="1:15" x14ac:dyDescent="0.25">
      <c r="A1152" t="s">
        <v>16475</v>
      </c>
      <c r="B1152" s="890" t="s">
        <v>16476</v>
      </c>
      <c r="C1152" t="s">
        <v>16475</v>
      </c>
      <c r="E1152" t="s">
        <v>16477</v>
      </c>
      <c r="F1152" t="s">
        <v>16478</v>
      </c>
      <c r="H1152" t="s">
        <v>11257</v>
      </c>
      <c r="I1152" s="1" t="s">
        <v>9251</v>
      </c>
      <c r="J1152" t="s">
        <v>16479</v>
      </c>
      <c r="K1152" t="s">
        <v>9252</v>
      </c>
    </row>
    <row r="1153" spans="1:12" x14ac:dyDescent="0.25">
      <c r="A1153" t="s">
        <v>16480</v>
      </c>
      <c r="B1153" s="890" t="s">
        <v>16481</v>
      </c>
    </row>
    <row r="1154" spans="1:12" x14ac:dyDescent="0.25">
      <c r="A1154" t="s">
        <v>16482</v>
      </c>
      <c r="B1154" s="890" t="s">
        <v>16483</v>
      </c>
      <c r="C1154" t="s">
        <v>16482</v>
      </c>
      <c r="E1154" t="s">
        <v>16484</v>
      </c>
      <c r="F1154" t="s">
        <v>16485</v>
      </c>
      <c r="G1154" t="s">
        <v>16087</v>
      </c>
      <c r="H1154" t="s">
        <v>11257</v>
      </c>
      <c r="I1154" s="1" t="s">
        <v>9251</v>
      </c>
      <c r="J1154" t="s">
        <v>16486</v>
      </c>
      <c r="K1154" t="s">
        <v>9252</v>
      </c>
    </row>
    <row r="1155" spans="1:12" x14ac:dyDescent="0.25">
      <c r="A1155" t="s">
        <v>16487</v>
      </c>
      <c r="B1155" s="890" t="s">
        <v>16488</v>
      </c>
      <c r="C1155" t="s">
        <v>16487</v>
      </c>
      <c r="E1155" t="s">
        <v>16489</v>
      </c>
      <c r="F1155" t="s">
        <v>16490</v>
      </c>
      <c r="H1155" t="s">
        <v>11586</v>
      </c>
      <c r="I1155" s="1" t="s">
        <v>9251</v>
      </c>
      <c r="J1155" t="s">
        <v>16491</v>
      </c>
      <c r="K1155" t="s">
        <v>9252</v>
      </c>
      <c r="L1155" t="s">
        <v>16492</v>
      </c>
    </row>
    <row r="1156" spans="1:12" x14ac:dyDescent="0.25">
      <c r="A1156" t="s">
        <v>16493</v>
      </c>
      <c r="B1156" s="890" t="s">
        <v>16494</v>
      </c>
      <c r="C1156" t="s">
        <v>16495</v>
      </c>
      <c r="E1156" t="s">
        <v>16496</v>
      </c>
      <c r="F1156" t="s">
        <v>16497</v>
      </c>
      <c r="H1156" t="s">
        <v>11581</v>
      </c>
      <c r="I1156" s="1" t="s">
        <v>9251</v>
      </c>
      <c r="J1156" t="s">
        <v>16498</v>
      </c>
      <c r="K1156" t="s">
        <v>9252</v>
      </c>
      <c r="L1156" t="s">
        <v>16499</v>
      </c>
    </row>
    <row r="1157" spans="1:12" x14ac:dyDescent="0.25">
      <c r="A1157" t="s">
        <v>16500</v>
      </c>
      <c r="B1157" s="890" t="s">
        <v>16501</v>
      </c>
      <c r="C1157" t="s">
        <v>16502</v>
      </c>
      <c r="F1157" t="s">
        <v>16503</v>
      </c>
      <c r="H1157" t="s">
        <v>15395</v>
      </c>
      <c r="I1157" s="1" t="s">
        <v>9251</v>
      </c>
      <c r="J1157" t="s">
        <v>15396</v>
      </c>
      <c r="K1157" t="s">
        <v>9252</v>
      </c>
    </row>
    <row r="1158" spans="1:12" x14ac:dyDescent="0.25">
      <c r="A1158" t="s">
        <v>16504</v>
      </c>
      <c r="B1158" s="890" t="s">
        <v>16505</v>
      </c>
      <c r="C1158" t="s">
        <v>16504</v>
      </c>
      <c r="E1158" t="s">
        <v>16506</v>
      </c>
      <c r="F1158" t="s">
        <v>16507</v>
      </c>
      <c r="H1158" t="s">
        <v>11257</v>
      </c>
      <c r="I1158" s="1" t="s">
        <v>9251</v>
      </c>
      <c r="J1158" t="s">
        <v>16508</v>
      </c>
      <c r="K1158" t="s">
        <v>9252</v>
      </c>
    </row>
    <row r="1159" spans="1:12" x14ac:dyDescent="0.25">
      <c r="A1159" t="s">
        <v>16509</v>
      </c>
      <c r="B1159" s="890" t="s">
        <v>16510</v>
      </c>
    </row>
    <row r="1160" spans="1:12" x14ac:dyDescent="0.25">
      <c r="A1160" t="s">
        <v>16511</v>
      </c>
      <c r="B1160" s="890" t="s">
        <v>16512</v>
      </c>
      <c r="C1160" t="s">
        <v>16511</v>
      </c>
      <c r="E1160" t="s">
        <v>16513</v>
      </c>
      <c r="F1160" t="s">
        <v>16514</v>
      </c>
      <c r="H1160" t="s">
        <v>11257</v>
      </c>
      <c r="I1160" s="1" t="s">
        <v>9251</v>
      </c>
      <c r="J1160" t="s">
        <v>16515</v>
      </c>
      <c r="K1160" t="s">
        <v>9252</v>
      </c>
    </row>
    <row r="1161" spans="1:12" x14ac:dyDescent="0.25">
      <c r="A1161" t="s">
        <v>16516</v>
      </c>
      <c r="B1161" s="890" t="s">
        <v>16517</v>
      </c>
      <c r="C1161" t="s">
        <v>16516</v>
      </c>
      <c r="E1161" t="s">
        <v>16518</v>
      </c>
      <c r="F1161" t="s">
        <v>16519</v>
      </c>
      <c r="H1161" t="s">
        <v>11581</v>
      </c>
      <c r="I1161" s="1" t="s">
        <v>9251</v>
      </c>
      <c r="J1161" t="s">
        <v>16520</v>
      </c>
      <c r="K1161" t="s">
        <v>9252</v>
      </c>
    </row>
    <row r="1162" spans="1:12" x14ac:dyDescent="0.25">
      <c r="A1162" t="s">
        <v>16521</v>
      </c>
      <c r="B1162" s="890" t="s">
        <v>16522</v>
      </c>
      <c r="C1162" t="s">
        <v>16521</v>
      </c>
      <c r="E1162" t="s">
        <v>16523</v>
      </c>
      <c r="F1162" t="s">
        <v>16524</v>
      </c>
      <c r="H1162" t="s">
        <v>11257</v>
      </c>
      <c r="I1162" s="1" t="s">
        <v>9251</v>
      </c>
      <c r="J1162" t="s">
        <v>16525</v>
      </c>
      <c r="K1162" t="s">
        <v>9252</v>
      </c>
    </row>
    <row r="1163" spans="1:12" x14ac:dyDescent="0.25">
      <c r="A1163" t="s">
        <v>16526</v>
      </c>
      <c r="B1163" s="890" t="s">
        <v>16527</v>
      </c>
      <c r="C1163" t="s">
        <v>16526</v>
      </c>
      <c r="E1163" t="s">
        <v>16528</v>
      </c>
      <c r="F1163" t="s">
        <v>16529</v>
      </c>
      <c r="H1163" t="s">
        <v>11588</v>
      </c>
      <c r="I1163" s="1" t="s">
        <v>9251</v>
      </c>
      <c r="J1163" t="s">
        <v>16530</v>
      </c>
      <c r="K1163" t="s">
        <v>9252</v>
      </c>
    </row>
    <row r="1164" spans="1:12" x14ac:dyDescent="0.25">
      <c r="A1164" t="s">
        <v>16531</v>
      </c>
      <c r="B1164" s="890" t="s">
        <v>16532</v>
      </c>
      <c r="C1164" t="s">
        <v>16533</v>
      </c>
      <c r="E1164" t="s">
        <v>16534</v>
      </c>
      <c r="F1164" t="s">
        <v>16535</v>
      </c>
      <c r="H1164" t="s">
        <v>15395</v>
      </c>
      <c r="I1164" s="1" t="s">
        <v>9251</v>
      </c>
      <c r="J1164" t="s">
        <v>15396</v>
      </c>
      <c r="K1164" t="s">
        <v>9252</v>
      </c>
    </row>
    <row r="1165" spans="1:12" x14ac:dyDescent="0.25">
      <c r="A1165" t="s">
        <v>16536</v>
      </c>
      <c r="B1165" s="890" t="s">
        <v>16537</v>
      </c>
      <c r="C1165" t="s">
        <v>16536</v>
      </c>
      <c r="E1165" t="s">
        <v>16538</v>
      </c>
      <c r="F1165" t="s">
        <v>16539</v>
      </c>
      <c r="H1165" t="s">
        <v>11257</v>
      </c>
      <c r="I1165" s="1" t="s">
        <v>9251</v>
      </c>
      <c r="J1165" t="s">
        <v>16540</v>
      </c>
      <c r="K1165" t="s">
        <v>9252</v>
      </c>
    </row>
    <row r="1166" spans="1:12" x14ac:dyDescent="0.25">
      <c r="A1166" t="s">
        <v>16541</v>
      </c>
      <c r="B1166" s="890" t="s">
        <v>16542</v>
      </c>
      <c r="C1166" t="s">
        <v>16541</v>
      </c>
      <c r="E1166" t="s">
        <v>16543</v>
      </c>
      <c r="F1166" t="s">
        <v>16544</v>
      </c>
      <c r="H1166" t="s">
        <v>15341</v>
      </c>
      <c r="I1166" s="1" t="s">
        <v>9251</v>
      </c>
      <c r="J1166" t="s">
        <v>16545</v>
      </c>
      <c r="K1166" t="s">
        <v>9252</v>
      </c>
    </row>
    <row r="1167" spans="1:12" x14ac:dyDescent="0.25">
      <c r="A1167" t="s">
        <v>16546</v>
      </c>
      <c r="B1167" s="890" t="s">
        <v>16547</v>
      </c>
      <c r="L1167" t="s">
        <v>16548</v>
      </c>
    </row>
    <row r="1168" spans="1:12" x14ac:dyDescent="0.25">
      <c r="A1168" t="s">
        <v>16549</v>
      </c>
      <c r="B1168" s="890" t="s">
        <v>16550</v>
      </c>
      <c r="C1168" t="s">
        <v>16549</v>
      </c>
      <c r="F1168" t="s">
        <v>16551</v>
      </c>
      <c r="G1168" t="s">
        <v>16552</v>
      </c>
      <c r="H1168" t="s">
        <v>11579</v>
      </c>
      <c r="I1168" s="1" t="s">
        <v>9251</v>
      </c>
      <c r="J1168" t="s">
        <v>16553</v>
      </c>
      <c r="K1168" t="s">
        <v>9252</v>
      </c>
    </row>
    <row r="1169" spans="1:13" x14ac:dyDescent="0.25">
      <c r="A1169" t="s">
        <v>16554</v>
      </c>
      <c r="B1169" s="890" t="s">
        <v>16555</v>
      </c>
      <c r="C1169" t="s">
        <v>16554</v>
      </c>
      <c r="E1169" t="s">
        <v>16556</v>
      </c>
      <c r="F1169" t="s">
        <v>16557</v>
      </c>
      <c r="H1169" t="s">
        <v>15826</v>
      </c>
      <c r="I1169" s="1" t="s">
        <v>9251</v>
      </c>
      <c r="J1169" t="s">
        <v>16558</v>
      </c>
      <c r="K1169" t="s">
        <v>9252</v>
      </c>
    </row>
    <row r="1170" spans="1:13" x14ac:dyDescent="0.25">
      <c r="A1170" t="s">
        <v>16559</v>
      </c>
      <c r="B1170" s="890" t="s">
        <v>16560</v>
      </c>
      <c r="C1170" t="s">
        <v>16559</v>
      </c>
      <c r="F1170" t="s">
        <v>16561</v>
      </c>
      <c r="H1170" t="s">
        <v>16562</v>
      </c>
      <c r="I1170" s="1" t="s">
        <v>9251</v>
      </c>
      <c r="J1170" t="s">
        <v>16563</v>
      </c>
      <c r="K1170" t="s">
        <v>9252</v>
      </c>
    </row>
    <row r="1171" spans="1:13" x14ac:dyDescent="0.25">
      <c r="A1171" t="s">
        <v>16564</v>
      </c>
      <c r="B1171" s="890" t="s">
        <v>16565</v>
      </c>
      <c r="C1171" t="s">
        <v>16566</v>
      </c>
      <c r="E1171" t="s">
        <v>16567</v>
      </c>
      <c r="F1171" t="s">
        <v>16568</v>
      </c>
      <c r="H1171" t="s">
        <v>12966</v>
      </c>
      <c r="I1171" s="1" t="s">
        <v>9251</v>
      </c>
      <c r="J1171" t="s">
        <v>12967</v>
      </c>
      <c r="K1171" t="s">
        <v>9252</v>
      </c>
    </row>
    <row r="1172" spans="1:13" x14ac:dyDescent="0.25">
      <c r="A1172" t="s">
        <v>16569</v>
      </c>
      <c r="B1172" s="890" t="s">
        <v>16570</v>
      </c>
      <c r="C1172" t="s">
        <v>16571</v>
      </c>
      <c r="E1172" t="s">
        <v>16572</v>
      </c>
      <c r="F1172" t="s">
        <v>16573</v>
      </c>
      <c r="G1172" t="s">
        <v>16574</v>
      </c>
      <c r="H1172" t="s">
        <v>11581</v>
      </c>
      <c r="I1172" s="1" t="s">
        <v>9251</v>
      </c>
      <c r="J1172" t="s">
        <v>16575</v>
      </c>
      <c r="K1172" t="s">
        <v>9252</v>
      </c>
    </row>
    <row r="1173" spans="1:13" x14ac:dyDescent="0.25">
      <c r="A1173" t="s">
        <v>16576</v>
      </c>
      <c r="B1173" s="890" t="s">
        <v>16577</v>
      </c>
      <c r="C1173" t="s">
        <v>16576</v>
      </c>
      <c r="E1173" t="s">
        <v>16578</v>
      </c>
      <c r="F1173" t="s">
        <v>16579</v>
      </c>
      <c r="H1173" t="s">
        <v>11579</v>
      </c>
      <c r="I1173" s="1" t="s">
        <v>9251</v>
      </c>
      <c r="J1173" t="s">
        <v>16580</v>
      </c>
      <c r="K1173" t="s">
        <v>9252</v>
      </c>
    </row>
    <row r="1174" spans="1:13" x14ac:dyDescent="0.25">
      <c r="A1174" t="s">
        <v>16581</v>
      </c>
      <c r="B1174" s="890" t="s">
        <v>16582</v>
      </c>
      <c r="C1174" t="s">
        <v>16583</v>
      </c>
      <c r="E1174" t="s">
        <v>16584</v>
      </c>
      <c r="F1174" t="s">
        <v>16585</v>
      </c>
      <c r="H1174" t="s">
        <v>16586</v>
      </c>
      <c r="I1174" s="1" t="s">
        <v>9251</v>
      </c>
      <c r="J1174" t="s">
        <v>16587</v>
      </c>
      <c r="K1174" t="s">
        <v>9252</v>
      </c>
    </row>
    <row r="1175" spans="1:13" x14ac:dyDescent="0.25">
      <c r="A1175" t="s">
        <v>16588</v>
      </c>
      <c r="B1175" s="890" t="s">
        <v>16589</v>
      </c>
      <c r="C1175" t="s">
        <v>16588</v>
      </c>
      <c r="E1175" t="s">
        <v>16590</v>
      </c>
      <c r="F1175" t="s">
        <v>16591</v>
      </c>
      <c r="H1175" t="s">
        <v>11579</v>
      </c>
      <c r="I1175" s="1" t="s">
        <v>9251</v>
      </c>
      <c r="J1175" t="s">
        <v>16592</v>
      </c>
      <c r="K1175" t="s">
        <v>9252</v>
      </c>
    </row>
    <row r="1176" spans="1:13" x14ac:dyDescent="0.25">
      <c r="A1176" t="s">
        <v>16593</v>
      </c>
      <c r="B1176" s="890" t="s">
        <v>16594</v>
      </c>
      <c r="C1176" t="s">
        <v>16595</v>
      </c>
      <c r="E1176" t="s">
        <v>16596</v>
      </c>
      <c r="F1176" t="s">
        <v>16597</v>
      </c>
      <c r="H1176" t="s">
        <v>11257</v>
      </c>
      <c r="I1176" s="1" t="s">
        <v>9251</v>
      </c>
      <c r="J1176" t="s">
        <v>16598</v>
      </c>
      <c r="K1176" t="s">
        <v>9252</v>
      </c>
      <c r="L1176" t="s">
        <v>15036</v>
      </c>
    </row>
    <row r="1177" spans="1:13" x14ac:dyDescent="0.25">
      <c r="A1177" t="s">
        <v>16599</v>
      </c>
      <c r="B1177" s="890" t="s">
        <v>16600</v>
      </c>
      <c r="C1177" t="s">
        <v>16599</v>
      </c>
      <c r="E1177" t="s">
        <v>16601</v>
      </c>
      <c r="F1177" t="s">
        <v>16602</v>
      </c>
      <c r="G1177" t="s">
        <v>16603</v>
      </c>
      <c r="H1177" t="s">
        <v>11586</v>
      </c>
      <c r="I1177" s="1" t="s">
        <v>9251</v>
      </c>
      <c r="J1177" t="s">
        <v>16604</v>
      </c>
      <c r="K1177" t="s">
        <v>9252</v>
      </c>
      <c r="M1177" s="248" t="s">
        <v>17062</v>
      </c>
    </row>
    <row r="1178" spans="1:13" x14ac:dyDescent="0.25">
      <c r="A1178" t="s">
        <v>16605</v>
      </c>
      <c r="B1178" s="890" t="s">
        <v>16606</v>
      </c>
      <c r="C1178" t="s">
        <v>16607</v>
      </c>
      <c r="E1178" t="s">
        <v>16608</v>
      </c>
      <c r="F1178" t="s">
        <v>16609</v>
      </c>
      <c r="H1178" t="s">
        <v>11257</v>
      </c>
      <c r="I1178" s="1" t="s">
        <v>9251</v>
      </c>
      <c r="J1178" t="s">
        <v>16610</v>
      </c>
      <c r="K1178" t="s">
        <v>9252</v>
      </c>
      <c r="L1178" t="s">
        <v>13479</v>
      </c>
    </row>
    <row r="1179" spans="1:13" x14ac:dyDescent="0.25">
      <c r="A1179" t="s">
        <v>16611</v>
      </c>
      <c r="B1179" s="890" t="s">
        <v>16612</v>
      </c>
      <c r="C1179" t="s">
        <v>16613</v>
      </c>
      <c r="E1179" t="s">
        <v>16614</v>
      </c>
      <c r="F1179" t="s">
        <v>16615</v>
      </c>
      <c r="H1179" t="s">
        <v>11586</v>
      </c>
      <c r="I1179" s="1" t="s">
        <v>9251</v>
      </c>
      <c r="J1179" t="s">
        <v>16616</v>
      </c>
      <c r="K1179" t="s">
        <v>9252</v>
      </c>
    </row>
    <row r="1180" spans="1:13" x14ac:dyDescent="0.25">
      <c r="A1180" t="s">
        <v>15036</v>
      </c>
      <c r="B1180" s="890" t="s">
        <v>16617</v>
      </c>
      <c r="C1180" t="s">
        <v>15036</v>
      </c>
      <c r="E1180" t="s">
        <v>16449</v>
      </c>
    </row>
    <row r="1181" spans="1:13" x14ac:dyDescent="0.25">
      <c r="A1181" t="s">
        <v>16618</v>
      </c>
      <c r="B1181" s="890" t="s">
        <v>16619</v>
      </c>
      <c r="C1181" t="s">
        <v>16618</v>
      </c>
      <c r="E1181" t="s">
        <v>16620</v>
      </c>
      <c r="F1181" t="s">
        <v>16621</v>
      </c>
      <c r="H1181" t="s">
        <v>11586</v>
      </c>
      <c r="I1181" s="1" t="s">
        <v>9251</v>
      </c>
      <c r="J1181" t="s">
        <v>16622</v>
      </c>
      <c r="K1181" t="s">
        <v>9252</v>
      </c>
    </row>
    <row r="1182" spans="1:13" x14ac:dyDescent="0.25">
      <c r="A1182" t="s">
        <v>16623</v>
      </c>
      <c r="B1182" s="890" t="s">
        <v>16624</v>
      </c>
      <c r="C1182" t="s">
        <v>16623</v>
      </c>
      <c r="E1182" t="s">
        <v>16625</v>
      </c>
      <c r="F1182" t="s">
        <v>16626</v>
      </c>
      <c r="H1182" t="s">
        <v>11586</v>
      </c>
      <c r="I1182" s="1" t="s">
        <v>9251</v>
      </c>
      <c r="J1182" t="s">
        <v>16627</v>
      </c>
      <c r="K1182" t="s">
        <v>9252</v>
      </c>
      <c r="L1182" t="s">
        <v>16628</v>
      </c>
    </row>
    <row r="1183" spans="1:13" x14ac:dyDescent="0.25">
      <c r="A1183" t="s">
        <v>16629</v>
      </c>
      <c r="B1183" s="890" t="s">
        <v>16630</v>
      </c>
      <c r="C1183" t="s">
        <v>16629</v>
      </c>
      <c r="E1183" t="s">
        <v>16631</v>
      </c>
      <c r="F1183" t="s">
        <v>16632</v>
      </c>
      <c r="H1183" t="s">
        <v>11586</v>
      </c>
      <c r="I1183" s="1" t="s">
        <v>9251</v>
      </c>
      <c r="J1183" t="s">
        <v>16633</v>
      </c>
      <c r="K1183" t="s">
        <v>9252</v>
      </c>
    </row>
    <row r="1184" spans="1:13" x14ac:dyDescent="0.25">
      <c r="A1184" t="s">
        <v>16634</v>
      </c>
      <c r="B1184" s="890" t="s">
        <v>16635</v>
      </c>
      <c r="C1184" t="s">
        <v>16634</v>
      </c>
      <c r="E1184" t="s">
        <v>16636</v>
      </c>
      <c r="F1184" t="s">
        <v>16637</v>
      </c>
      <c r="G1184" t="s">
        <v>16638</v>
      </c>
      <c r="H1184" t="s">
        <v>11586</v>
      </c>
      <c r="I1184" s="1" t="s">
        <v>9251</v>
      </c>
      <c r="J1184" t="s">
        <v>16639</v>
      </c>
      <c r="K1184" t="s">
        <v>9252</v>
      </c>
    </row>
    <row r="1185" spans="1:14" x14ac:dyDescent="0.25">
      <c r="A1185" t="s">
        <v>16640</v>
      </c>
      <c r="B1185" s="890" t="s">
        <v>16641</v>
      </c>
      <c r="C1185" t="s">
        <v>16640</v>
      </c>
      <c r="E1185" t="s">
        <v>16642</v>
      </c>
      <c r="F1185" t="s">
        <v>16643</v>
      </c>
      <c r="H1185" t="s">
        <v>16644</v>
      </c>
      <c r="I1185" s="1" t="s">
        <v>9251</v>
      </c>
      <c r="J1185" t="s">
        <v>16645</v>
      </c>
      <c r="K1185" t="s">
        <v>9252</v>
      </c>
    </row>
    <row r="1186" spans="1:14" x14ac:dyDescent="0.25">
      <c r="A1186" t="s">
        <v>16646</v>
      </c>
      <c r="B1186" s="890" t="s">
        <v>16647</v>
      </c>
      <c r="C1186" t="s">
        <v>16648</v>
      </c>
      <c r="F1186" t="s">
        <v>16649</v>
      </c>
      <c r="H1186" t="s">
        <v>11257</v>
      </c>
      <c r="I1186" s="1" t="s">
        <v>9251</v>
      </c>
      <c r="J1186" t="s">
        <v>16650</v>
      </c>
      <c r="K1186" t="s">
        <v>9252</v>
      </c>
    </row>
    <row r="1187" spans="1:14" x14ac:dyDescent="0.25">
      <c r="A1187" t="s">
        <v>16651</v>
      </c>
      <c r="B1187" s="890" t="s">
        <v>16652</v>
      </c>
      <c r="C1187" t="s">
        <v>16651</v>
      </c>
      <c r="E1187" t="s">
        <v>16653</v>
      </c>
      <c r="F1187" t="s">
        <v>16654</v>
      </c>
      <c r="H1187" t="s">
        <v>14765</v>
      </c>
      <c r="I1187" s="1" t="s">
        <v>9251</v>
      </c>
      <c r="J1187" t="s">
        <v>16655</v>
      </c>
      <c r="K1187" t="s">
        <v>9252</v>
      </c>
    </row>
    <row r="1188" spans="1:14" x14ac:dyDescent="0.25">
      <c r="A1188" t="s">
        <v>16656</v>
      </c>
      <c r="B1188" s="890" t="s">
        <v>16657</v>
      </c>
      <c r="C1188" t="s">
        <v>16656</v>
      </c>
      <c r="E1188" t="s">
        <v>16658</v>
      </c>
      <c r="F1188" t="s">
        <v>16659</v>
      </c>
      <c r="H1188" t="s">
        <v>11586</v>
      </c>
      <c r="I1188" s="1" t="s">
        <v>9251</v>
      </c>
      <c r="J1188" t="s">
        <v>16660</v>
      </c>
      <c r="K1188" t="s">
        <v>9252</v>
      </c>
      <c r="L1188" t="s">
        <v>11595</v>
      </c>
    </row>
    <row r="1189" spans="1:14" x14ac:dyDescent="0.25">
      <c r="A1189" t="s">
        <v>16661</v>
      </c>
      <c r="B1189" s="890" t="s">
        <v>16662</v>
      </c>
      <c r="C1189" t="s">
        <v>16661</v>
      </c>
      <c r="E1189" t="s">
        <v>16663</v>
      </c>
      <c r="F1189" t="s">
        <v>16664</v>
      </c>
      <c r="H1189" t="s">
        <v>14863</v>
      </c>
      <c r="I1189" s="1" t="s">
        <v>9251</v>
      </c>
      <c r="J1189" t="s">
        <v>14864</v>
      </c>
      <c r="K1189" t="s">
        <v>9252</v>
      </c>
    </row>
    <row r="1190" spans="1:14" x14ac:dyDescent="0.25">
      <c r="A1190" t="s">
        <v>16665</v>
      </c>
      <c r="B1190" s="890" t="s">
        <v>16666</v>
      </c>
      <c r="C1190" t="s">
        <v>16665</v>
      </c>
      <c r="E1190" t="s">
        <v>16667</v>
      </c>
      <c r="F1190" t="s">
        <v>16668</v>
      </c>
      <c r="H1190" t="s">
        <v>11586</v>
      </c>
      <c r="I1190" s="1" t="s">
        <v>9251</v>
      </c>
      <c r="J1190" t="s">
        <v>16669</v>
      </c>
      <c r="K1190" t="s">
        <v>9252</v>
      </c>
    </row>
    <row r="1191" spans="1:14" x14ac:dyDescent="0.25">
      <c r="A1191" t="s">
        <v>16670</v>
      </c>
      <c r="B1191" s="890" t="s">
        <v>16671</v>
      </c>
      <c r="C1191" t="s">
        <v>16670</v>
      </c>
      <c r="E1191" t="s">
        <v>16672</v>
      </c>
      <c r="F1191" t="s">
        <v>16673</v>
      </c>
      <c r="H1191" t="s">
        <v>11257</v>
      </c>
      <c r="I1191" s="1" t="s">
        <v>9251</v>
      </c>
      <c r="J1191" t="s">
        <v>16674</v>
      </c>
      <c r="K1191" t="s">
        <v>9252</v>
      </c>
    </row>
    <row r="1192" spans="1:14" x14ac:dyDescent="0.25">
      <c r="A1192" t="s">
        <v>16675</v>
      </c>
      <c r="B1192" s="890" t="s">
        <v>16676</v>
      </c>
      <c r="C1192" t="s">
        <v>16675</v>
      </c>
      <c r="E1192" t="s">
        <v>16677</v>
      </c>
      <c r="F1192" t="s">
        <v>16678</v>
      </c>
      <c r="H1192" t="s">
        <v>11586</v>
      </c>
      <c r="I1192" s="1" t="s">
        <v>9251</v>
      </c>
      <c r="J1192" t="s">
        <v>16679</v>
      </c>
      <c r="K1192" t="s">
        <v>9252</v>
      </c>
      <c r="L1192" t="s">
        <v>13695</v>
      </c>
    </row>
    <row r="1193" spans="1:14" x14ac:dyDescent="0.25">
      <c r="A1193" t="s">
        <v>16680</v>
      </c>
      <c r="B1193" s="890" t="s">
        <v>16681</v>
      </c>
      <c r="C1193" t="s">
        <v>16682</v>
      </c>
      <c r="E1193" t="s">
        <v>16683</v>
      </c>
      <c r="F1193" t="s">
        <v>16684</v>
      </c>
      <c r="G1193" t="s">
        <v>13346</v>
      </c>
      <c r="H1193" t="s">
        <v>11257</v>
      </c>
      <c r="I1193" s="1" t="s">
        <v>9251</v>
      </c>
      <c r="J1193" t="s">
        <v>12558</v>
      </c>
      <c r="K1193" t="s">
        <v>9252</v>
      </c>
    </row>
    <row r="1194" spans="1:14" x14ac:dyDescent="0.25">
      <c r="A1194" t="s">
        <v>16685</v>
      </c>
      <c r="B1194" s="890" t="s">
        <v>16686</v>
      </c>
      <c r="C1194" t="s">
        <v>16685</v>
      </c>
      <c r="E1194" t="s">
        <v>16687</v>
      </c>
      <c r="F1194" t="s">
        <v>16688</v>
      </c>
      <c r="H1194" t="s">
        <v>15838</v>
      </c>
      <c r="I1194" s="1" t="s">
        <v>9251</v>
      </c>
      <c r="J1194" t="s">
        <v>16689</v>
      </c>
      <c r="K1194" t="s">
        <v>9252</v>
      </c>
      <c r="L1194" t="s">
        <v>16690</v>
      </c>
    </row>
    <row r="1195" spans="1:14" x14ac:dyDescent="0.25">
      <c r="A1195" t="s">
        <v>16691</v>
      </c>
      <c r="B1195" s="890" t="s">
        <v>16692</v>
      </c>
      <c r="C1195" t="s">
        <v>16693</v>
      </c>
      <c r="E1195" t="s">
        <v>16694</v>
      </c>
      <c r="F1195" t="s">
        <v>16695</v>
      </c>
      <c r="H1195" t="s">
        <v>16696</v>
      </c>
      <c r="I1195" s="1" t="s">
        <v>9251</v>
      </c>
      <c r="J1195" t="s">
        <v>16697</v>
      </c>
      <c r="K1195" t="s">
        <v>9252</v>
      </c>
      <c r="M1195" s="248" t="s">
        <v>17073</v>
      </c>
      <c r="N1195" t="s">
        <v>16698</v>
      </c>
    </row>
    <row r="1196" spans="1:14" x14ac:dyDescent="0.25">
      <c r="A1196" t="s">
        <v>16699</v>
      </c>
      <c r="B1196" s="890" t="s">
        <v>16700</v>
      </c>
      <c r="C1196" t="s">
        <v>16699</v>
      </c>
      <c r="E1196" t="s">
        <v>16701</v>
      </c>
      <c r="F1196" t="s">
        <v>16702</v>
      </c>
      <c r="G1196" t="s">
        <v>16703</v>
      </c>
      <c r="H1196" t="s">
        <v>12524</v>
      </c>
      <c r="I1196" s="1" t="s">
        <v>9251</v>
      </c>
      <c r="J1196" t="s">
        <v>16704</v>
      </c>
      <c r="K1196" t="s">
        <v>9252</v>
      </c>
      <c r="L1196" t="s">
        <v>12569</v>
      </c>
    </row>
    <row r="1197" spans="1:14" x14ac:dyDescent="0.25">
      <c r="A1197" t="s">
        <v>16705</v>
      </c>
      <c r="B1197" s="890" t="s">
        <v>16706</v>
      </c>
      <c r="C1197" t="s">
        <v>16707</v>
      </c>
      <c r="F1197" t="s">
        <v>16708</v>
      </c>
      <c r="H1197" t="s">
        <v>11257</v>
      </c>
      <c r="I1197" s="1" t="s">
        <v>9251</v>
      </c>
      <c r="J1197" t="s">
        <v>16709</v>
      </c>
      <c r="K1197" t="s">
        <v>9252</v>
      </c>
    </row>
    <row r="1198" spans="1:14" x14ac:dyDescent="0.25">
      <c r="A1198" t="s">
        <v>16710</v>
      </c>
      <c r="B1198" s="890" t="s">
        <v>16711</v>
      </c>
      <c r="C1198" t="s">
        <v>16710</v>
      </c>
      <c r="E1198" t="s">
        <v>16712</v>
      </c>
      <c r="F1198" t="s">
        <v>16713</v>
      </c>
      <c r="G1198" t="s">
        <v>16714</v>
      </c>
      <c r="H1198" t="s">
        <v>11586</v>
      </c>
      <c r="I1198" s="1" t="s">
        <v>9251</v>
      </c>
      <c r="J1198" t="s">
        <v>16715</v>
      </c>
      <c r="K1198" t="s">
        <v>9252</v>
      </c>
      <c r="L1198" t="s">
        <v>12535</v>
      </c>
    </row>
    <row r="1199" spans="1:14" x14ac:dyDescent="0.25">
      <c r="A1199" t="s">
        <v>16716</v>
      </c>
      <c r="B1199" s="890" t="s">
        <v>16717</v>
      </c>
      <c r="C1199" t="s">
        <v>16716</v>
      </c>
    </row>
    <row r="1200" spans="1:14" x14ac:dyDescent="0.25">
      <c r="A1200" t="s">
        <v>16718</v>
      </c>
      <c r="B1200" s="890" t="s">
        <v>16719</v>
      </c>
      <c r="C1200" t="s">
        <v>16720</v>
      </c>
      <c r="F1200" t="s">
        <v>16721</v>
      </c>
      <c r="H1200" t="s">
        <v>16722</v>
      </c>
      <c r="I1200" s="1" t="s">
        <v>9251</v>
      </c>
      <c r="J1200" t="s">
        <v>16723</v>
      </c>
      <c r="K1200" t="s">
        <v>9252</v>
      </c>
    </row>
    <row r="1201" spans="1:15" x14ac:dyDescent="0.25">
      <c r="A1201" t="s">
        <v>16724</v>
      </c>
      <c r="B1201" s="890" t="s">
        <v>11807</v>
      </c>
      <c r="C1201" t="s">
        <v>16725</v>
      </c>
      <c r="F1201" t="s">
        <v>16726</v>
      </c>
      <c r="G1201" t="s">
        <v>15601</v>
      </c>
      <c r="H1201" t="s">
        <v>11586</v>
      </c>
      <c r="I1201" s="1" t="s">
        <v>9251</v>
      </c>
      <c r="J1201" t="s">
        <v>16727</v>
      </c>
      <c r="K1201" t="s">
        <v>9252</v>
      </c>
    </row>
    <row r="1202" spans="1:15" x14ac:dyDescent="0.25">
      <c r="A1202" t="s">
        <v>16728</v>
      </c>
      <c r="B1202" s="890" t="s">
        <v>16729</v>
      </c>
      <c r="C1202" t="s">
        <v>16730</v>
      </c>
      <c r="F1202" t="s">
        <v>16731</v>
      </c>
      <c r="H1202" t="s">
        <v>11257</v>
      </c>
      <c r="I1202" s="1" t="s">
        <v>9251</v>
      </c>
      <c r="J1202" t="s">
        <v>16732</v>
      </c>
      <c r="K1202" t="s">
        <v>9252</v>
      </c>
    </row>
    <row r="1203" spans="1:15" x14ac:dyDescent="0.25">
      <c r="A1203" t="s">
        <v>16733</v>
      </c>
      <c r="B1203" s="890" t="s">
        <v>16734</v>
      </c>
      <c r="C1203" t="s">
        <v>16733</v>
      </c>
      <c r="E1203" t="s">
        <v>16735</v>
      </c>
      <c r="F1203" t="s">
        <v>16736</v>
      </c>
      <c r="H1203" t="s">
        <v>16737</v>
      </c>
      <c r="I1203" s="1" t="s">
        <v>9251</v>
      </c>
      <c r="J1203" t="s">
        <v>16738</v>
      </c>
      <c r="K1203" t="s">
        <v>9252</v>
      </c>
    </row>
    <row r="1204" spans="1:15" x14ac:dyDescent="0.25">
      <c r="A1204" t="s">
        <v>16739</v>
      </c>
      <c r="B1204" s="890" t="s">
        <v>11808</v>
      </c>
      <c r="C1204" t="s">
        <v>15521</v>
      </c>
      <c r="E1204" t="s">
        <v>15523</v>
      </c>
      <c r="F1204" t="s">
        <v>16740</v>
      </c>
      <c r="H1204" t="s">
        <v>11581</v>
      </c>
      <c r="I1204" s="1" t="s">
        <v>9251</v>
      </c>
      <c r="J1204" t="s">
        <v>16741</v>
      </c>
      <c r="K1204" t="s">
        <v>9252</v>
      </c>
    </row>
    <row r="1205" spans="1:15" x14ac:dyDescent="0.25">
      <c r="A1205" t="s">
        <v>16742</v>
      </c>
      <c r="B1205" s="890" t="s">
        <v>16743</v>
      </c>
      <c r="C1205" t="s">
        <v>16744</v>
      </c>
      <c r="F1205" t="s">
        <v>16745</v>
      </c>
      <c r="H1205" t="s">
        <v>16746</v>
      </c>
      <c r="I1205" s="1" t="s">
        <v>9251</v>
      </c>
      <c r="J1205" t="s">
        <v>16747</v>
      </c>
      <c r="K1205" t="s">
        <v>9252</v>
      </c>
    </row>
    <row r="1206" spans="1:15" x14ac:dyDescent="0.25">
      <c r="A1206" t="s">
        <v>16748</v>
      </c>
      <c r="B1206" s="890" t="s">
        <v>16749</v>
      </c>
      <c r="C1206" t="s">
        <v>16748</v>
      </c>
      <c r="E1206" t="s">
        <v>16750</v>
      </c>
      <c r="F1206" t="s">
        <v>16751</v>
      </c>
      <c r="H1206" t="s">
        <v>13025</v>
      </c>
      <c r="I1206" s="1" t="s">
        <v>9251</v>
      </c>
      <c r="J1206" t="s">
        <v>13026</v>
      </c>
      <c r="K1206" t="s">
        <v>9252</v>
      </c>
    </row>
    <row r="1207" spans="1:15" x14ac:dyDescent="0.25">
      <c r="A1207" t="s">
        <v>16752</v>
      </c>
      <c r="B1207" s="890" t="s">
        <v>16753</v>
      </c>
      <c r="C1207" t="s">
        <v>16754</v>
      </c>
      <c r="F1207" t="s">
        <v>16755</v>
      </c>
      <c r="H1207" t="s">
        <v>11257</v>
      </c>
      <c r="I1207" s="1" t="s">
        <v>9251</v>
      </c>
      <c r="J1207" t="s">
        <v>16756</v>
      </c>
      <c r="K1207" t="s">
        <v>9252</v>
      </c>
    </row>
    <row r="1208" spans="1:15" x14ac:dyDescent="0.25">
      <c r="A1208" t="s">
        <v>16757</v>
      </c>
      <c r="B1208" s="890" t="s">
        <v>16758</v>
      </c>
      <c r="C1208" t="s">
        <v>16757</v>
      </c>
      <c r="E1208" t="s">
        <v>16759</v>
      </c>
      <c r="F1208" t="s">
        <v>16760</v>
      </c>
      <c r="H1208" t="s">
        <v>11257</v>
      </c>
      <c r="I1208" s="1" t="s">
        <v>9251</v>
      </c>
      <c r="J1208" t="s">
        <v>16761</v>
      </c>
      <c r="K1208" t="s">
        <v>9252</v>
      </c>
    </row>
    <row r="1209" spans="1:15" x14ac:dyDescent="0.25">
      <c r="A1209" t="s">
        <v>16762</v>
      </c>
      <c r="B1209" s="890" t="s">
        <v>16763</v>
      </c>
      <c r="C1209" t="s">
        <v>16762</v>
      </c>
      <c r="E1209" t="s">
        <v>16764</v>
      </c>
      <c r="F1209" t="s">
        <v>16765</v>
      </c>
      <c r="H1209" t="s">
        <v>12524</v>
      </c>
      <c r="I1209" s="1" t="s">
        <v>9251</v>
      </c>
      <c r="J1209" t="s">
        <v>16766</v>
      </c>
      <c r="K1209" t="s">
        <v>9252</v>
      </c>
      <c r="N1209" t="s">
        <v>16767</v>
      </c>
      <c r="O1209" t="s">
        <v>14734</v>
      </c>
    </row>
    <row r="1210" spans="1:15" x14ac:dyDescent="0.25">
      <c r="A1210" t="s">
        <v>16768</v>
      </c>
      <c r="B1210" s="890" t="s">
        <v>16769</v>
      </c>
      <c r="C1210" t="s">
        <v>16768</v>
      </c>
      <c r="E1210" t="s">
        <v>16770</v>
      </c>
      <c r="F1210" t="s">
        <v>16771</v>
      </c>
      <c r="H1210" t="s">
        <v>16562</v>
      </c>
      <c r="I1210" s="1" t="s">
        <v>9251</v>
      </c>
      <c r="J1210" t="s">
        <v>16772</v>
      </c>
      <c r="K1210" t="s">
        <v>9252</v>
      </c>
      <c r="L1210" t="s">
        <v>16773</v>
      </c>
    </row>
    <row r="1211" spans="1:15" x14ac:dyDescent="0.25">
      <c r="A1211" t="s">
        <v>11664</v>
      </c>
      <c r="B1211" s="890" t="s">
        <v>11809</v>
      </c>
      <c r="C1211" t="s">
        <v>11664</v>
      </c>
      <c r="E1211" t="s">
        <v>16774</v>
      </c>
      <c r="F1211" t="s">
        <v>16775</v>
      </c>
      <c r="H1211" t="s">
        <v>14928</v>
      </c>
      <c r="I1211" s="1" t="s">
        <v>9251</v>
      </c>
      <c r="J1211" t="s">
        <v>14929</v>
      </c>
      <c r="L1211" t="s">
        <v>16776</v>
      </c>
    </row>
    <row r="1212" spans="1:15" x14ac:dyDescent="0.25">
      <c r="A1212" t="s">
        <v>16777</v>
      </c>
      <c r="B1212" s="890" t="s">
        <v>16778</v>
      </c>
      <c r="C1212" t="s">
        <v>16777</v>
      </c>
      <c r="F1212" t="s">
        <v>16304</v>
      </c>
      <c r="G1212" t="s">
        <v>16779</v>
      </c>
      <c r="H1212" t="s">
        <v>11665</v>
      </c>
      <c r="I1212" s="1" t="s">
        <v>9251</v>
      </c>
      <c r="J1212" t="s">
        <v>16306</v>
      </c>
      <c r="K1212" t="s">
        <v>9252</v>
      </c>
      <c r="L1212" t="s">
        <v>14779</v>
      </c>
    </row>
    <row r="1213" spans="1:15" x14ac:dyDescent="0.25">
      <c r="A1213" t="s">
        <v>16780</v>
      </c>
      <c r="B1213" s="890" t="s">
        <v>16781</v>
      </c>
      <c r="C1213" t="s">
        <v>16782</v>
      </c>
      <c r="E1213" t="s">
        <v>16783</v>
      </c>
      <c r="F1213" t="s">
        <v>16784</v>
      </c>
      <c r="H1213" t="s">
        <v>11257</v>
      </c>
      <c r="I1213" s="1" t="s">
        <v>9251</v>
      </c>
      <c r="J1213" t="s">
        <v>16785</v>
      </c>
      <c r="K1213" t="s">
        <v>9252</v>
      </c>
      <c r="O1213" t="s">
        <v>16786</v>
      </c>
    </row>
    <row r="1214" spans="1:15" x14ac:dyDescent="0.25">
      <c r="A1214" t="s">
        <v>16787</v>
      </c>
      <c r="B1214" s="890" t="s">
        <v>16788</v>
      </c>
      <c r="C1214" t="s">
        <v>16787</v>
      </c>
      <c r="E1214" t="s">
        <v>16789</v>
      </c>
      <c r="L1214" t="s">
        <v>16790</v>
      </c>
    </row>
    <row r="1215" spans="1:15" x14ac:dyDescent="0.25">
      <c r="A1215" t="s">
        <v>16791</v>
      </c>
      <c r="B1215" s="890" t="s">
        <v>11810</v>
      </c>
      <c r="C1215" t="s">
        <v>16792</v>
      </c>
      <c r="F1215" t="s">
        <v>16793</v>
      </c>
      <c r="H1215" t="s">
        <v>11587</v>
      </c>
      <c r="I1215" s="1" t="s">
        <v>9251</v>
      </c>
      <c r="J1215" t="s">
        <v>16794</v>
      </c>
      <c r="K1215" t="s">
        <v>9252</v>
      </c>
    </row>
    <row r="1216" spans="1:15" x14ac:dyDescent="0.25">
      <c r="A1216" t="s">
        <v>16795</v>
      </c>
      <c r="B1216" s="890" t="s">
        <v>16796</v>
      </c>
      <c r="C1216" t="s">
        <v>16797</v>
      </c>
      <c r="E1216" t="s">
        <v>16798</v>
      </c>
      <c r="F1216" t="s">
        <v>16799</v>
      </c>
      <c r="H1216" t="s">
        <v>11257</v>
      </c>
      <c r="I1216" s="1" t="s">
        <v>9251</v>
      </c>
      <c r="J1216" t="s">
        <v>16800</v>
      </c>
      <c r="K1216" t="s">
        <v>9252</v>
      </c>
    </row>
    <row r="1217" spans="1:15" x14ac:dyDescent="0.25">
      <c r="A1217" t="s">
        <v>16801</v>
      </c>
      <c r="B1217" s="890" t="s">
        <v>16802</v>
      </c>
      <c r="C1217" t="s">
        <v>16803</v>
      </c>
      <c r="F1217" t="s">
        <v>16804</v>
      </c>
      <c r="H1217" t="s">
        <v>11257</v>
      </c>
      <c r="I1217" s="1" t="s">
        <v>9251</v>
      </c>
      <c r="J1217" t="s">
        <v>16805</v>
      </c>
      <c r="K1217" t="s">
        <v>9252</v>
      </c>
    </row>
    <row r="1218" spans="1:15" x14ac:dyDescent="0.25">
      <c r="A1218" t="s">
        <v>16806</v>
      </c>
      <c r="B1218" s="890" t="s">
        <v>16807</v>
      </c>
      <c r="C1218" t="s">
        <v>16808</v>
      </c>
      <c r="F1218" t="s">
        <v>16809</v>
      </c>
      <c r="H1218" t="s">
        <v>11257</v>
      </c>
      <c r="I1218" s="1" t="s">
        <v>9251</v>
      </c>
      <c r="J1218" t="s">
        <v>16810</v>
      </c>
      <c r="K1218" t="s">
        <v>9252</v>
      </c>
    </row>
    <row r="1219" spans="1:15" x14ac:dyDescent="0.25">
      <c r="A1219" t="s">
        <v>16811</v>
      </c>
      <c r="B1219" s="890" t="s">
        <v>16812</v>
      </c>
      <c r="C1219" t="s">
        <v>16813</v>
      </c>
      <c r="F1219" t="s">
        <v>16814</v>
      </c>
      <c r="H1219" t="s">
        <v>15719</v>
      </c>
      <c r="I1219" s="1" t="s">
        <v>9251</v>
      </c>
      <c r="J1219" t="s">
        <v>15839</v>
      </c>
      <c r="K1219" t="s">
        <v>9252</v>
      </c>
    </row>
    <row r="1220" spans="1:15" x14ac:dyDescent="0.25">
      <c r="A1220" t="s">
        <v>16815</v>
      </c>
      <c r="B1220" s="890" t="s">
        <v>11811</v>
      </c>
      <c r="C1220" t="s">
        <v>16816</v>
      </c>
      <c r="F1220" t="s">
        <v>16817</v>
      </c>
      <c r="G1220" t="s">
        <v>16818</v>
      </c>
      <c r="H1220" t="s">
        <v>11581</v>
      </c>
      <c r="I1220" s="1" t="s">
        <v>9251</v>
      </c>
      <c r="J1220" t="s">
        <v>16819</v>
      </c>
      <c r="K1220" t="s">
        <v>9252</v>
      </c>
    </row>
    <row r="1221" spans="1:15" x14ac:dyDescent="0.25">
      <c r="A1221" t="s">
        <v>16820</v>
      </c>
      <c r="B1221" s="890" t="s">
        <v>16821</v>
      </c>
      <c r="C1221" t="s">
        <v>16820</v>
      </c>
      <c r="F1221" t="s">
        <v>16822</v>
      </c>
      <c r="H1221" t="s">
        <v>16823</v>
      </c>
      <c r="I1221" s="1" t="s">
        <v>9251</v>
      </c>
      <c r="J1221" t="s">
        <v>16824</v>
      </c>
      <c r="K1221" t="s">
        <v>9252</v>
      </c>
    </row>
    <row r="1222" spans="1:15" x14ac:dyDescent="0.25">
      <c r="A1222" t="s">
        <v>16825</v>
      </c>
      <c r="B1222" s="890" t="s">
        <v>16826</v>
      </c>
      <c r="C1222" t="s">
        <v>16825</v>
      </c>
      <c r="E1222" t="s">
        <v>16827</v>
      </c>
      <c r="F1222" t="s">
        <v>16828</v>
      </c>
      <c r="H1222" t="s">
        <v>12509</v>
      </c>
      <c r="I1222" s="1" t="s">
        <v>9251</v>
      </c>
      <c r="J1222" t="s">
        <v>16829</v>
      </c>
      <c r="K1222" t="s">
        <v>9252</v>
      </c>
    </row>
    <row r="1223" spans="1:15" x14ac:dyDescent="0.25">
      <c r="A1223" t="s">
        <v>16830</v>
      </c>
      <c r="B1223" s="890" t="s">
        <v>16831</v>
      </c>
      <c r="C1223" t="s">
        <v>16832</v>
      </c>
      <c r="E1223" t="s">
        <v>16833</v>
      </c>
      <c r="F1223" t="s">
        <v>16834</v>
      </c>
      <c r="H1223" t="s">
        <v>13650</v>
      </c>
      <c r="I1223" s="1" t="s">
        <v>9251</v>
      </c>
      <c r="J1223" t="s">
        <v>13651</v>
      </c>
      <c r="K1223" t="s">
        <v>9252</v>
      </c>
    </row>
    <row r="1224" spans="1:15" x14ac:dyDescent="0.25">
      <c r="A1224" t="s">
        <v>16835</v>
      </c>
      <c r="B1224" s="890" t="s">
        <v>16836</v>
      </c>
      <c r="C1224" t="s">
        <v>16835</v>
      </c>
      <c r="E1224" t="s">
        <v>16837</v>
      </c>
    </row>
    <row r="1225" spans="1:15" x14ac:dyDescent="0.25">
      <c r="A1225" t="s">
        <v>16838</v>
      </c>
      <c r="B1225" s="890" t="s">
        <v>16839</v>
      </c>
      <c r="C1225" t="s">
        <v>16840</v>
      </c>
      <c r="F1225" t="s">
        <v>16841</v>
      </c>
      <c r="H1225" t="s">
        <v>16842</v>
      </c>
      <c r="I1225" s="1" t="s">
        <v>9251</v>
      </c>
      <c r="J1225" t="s">
        <v>16843</v>
      </c>
      <c r="K1225" t="s">
        <v>9252</v>
      </c>
    </row>
    <row r="1226" spans="1:15" x14ac:dyDescent="0.25">
      <c r="A1226" t="s">
        <v>16844</v>
      </c>
      <c r="B1226" s="890" t="s">
        <v>16845</v>
      </c>
      <c r="C1226" t="s">
        <v>16846</v>
      </c>
      <c r="F1226" t="s">
        <v>16847</v>
      </c>
      <c r="G1226" t="s">
        <v>16848</v>
      </c>
      <c r="H1226" t="s">
        <v>11586</v>
      </c>
      <c r="I1226" s="1" t="s">
        <v>9251</v>
      </c>
      <c r="J1226" t="s">
        <v>16849</v>
      </c>
      <c r="K1226" t="s">
        <v>9252</v>
      </c>
    </row>
    <row r="1227" spans="1:15" x14ac:dyDescent="0.25">
      <c r="A1227" t="s">
        <v>16850</v>
      </c>
      <c r="B1227" s="890" t="s">
        <v>16851</v>
      </c>
      <c r="C1227" t="s">
        <v>16850</v>
      </c>
      <c r="E1227" t="s">
        <v>16852</v>
      </c>
    </row>
    <row r="1228" spans="1:15" x14ac:dyDescent="0.25">
      <c r="A1228" t="s">
        <v>16853</v>
      </c>
      <c r="B1228" s="890" t="s">
        <v>16854</v>
      </c>
      <c r="C1228" t="s">
        <v>16853</v>
      </c>
      <c r="E1228" t="s">
        <v>16855</v>
      </c>
      <c r="F1228" t="s">
        <v>16856</v>
      </c>
      <c r="H1228" t="s">
        <v>16857</v>
      </c>
      <c r="I1228" s="1" t="s">
        <v>9251</v>
      </c>
      <c r="J1228" t="s">
        <v>16858</v>
      </c>
      <c r="K1228" t="s">
        <v>9252</v>
      </c>
      <c r="L1228" t="s">
        <v>14607</v>
      </c>
    </row>
    <row r="1229" spans="1:15" x14ac:dyDescent="0.25">
      <c r="A1229" t="s">
        <v>16859</v>
      </c>
      <c r="B1229" s="890" t="s">
        <v>16860</v>
      </c>
      <c r="C1229" t="s">
        <v>16861</v>
      </c>
      <c r="E1229" t="s">
        <v>16862</v>
      </c>
      <c r="F1229" t="s">
        <v>16863</v>
      </c>
      <c r="H1229" t="s">
        <v>14935</v>
      </c>
      <c r="I1229" s="1" t="s">
        <v>9251</v>
      </c>
      <c r="J1229" t="s">
        <v>16864</v>
      </c>
      <c r="K1229" t="s">
        <v>9252</v>
      </c>
      <c r="L1229" t="s">
        <v>11595</v>
      </c>
    </row>
    <row r="1230" spans="1:15" x14ac:dyDescent="0.25">
      <c r="A1230" t="s">
        <v>16865</v>
      </c>
      <c r="B1230" s="890" t="s">
        <v>16866</v>
      </c>
      <c r="C1230" t="s">
        <v>16867</v>
      </c>
      <c r="E1230" t="s">
        <v>16868</v>
      </c>
      <c r="I1230" s="1" t="s">
        <v>9251</v>
      </c>
      <c r="K1230" t="s">
        <v>9252</v>
      </c>
    </row>
    <row r="1231" spans="1:15" x14ac:dyDescent="0.25">
      <c r="A1231" t="s">
        <v>16869</v>
      </c>
      <c r="B1231" s="890" t="s">
        <v>11812</v>
      </c>
      <c r="C1231" t="s">
        <v>16870</v>
      </c>
      <c r="F1231" t="s">
        <v>16871</v>
      </c>
      <c r="H1231" t="s">
        <v>12516</v>
      </c>
      <c r="I1231" s="1" t="s">
        <v>9251</v>
      </c>
      <c r="J1231" t="s">
        <v>16872</v>
      </c>
      <c r="K1231" t="s">
        <v>9252</v>
      </c>
      <c r="O1231" t="s">
        <v>16873</v>
      </c>
    </row>
    <row r="1232" spans="1:15" x14ac:dyDescent="0.25">
      <c r="A1232" t="s">
        <v>16874</v>
      </c>
      <c r="B1232" s="890" t="s">
        <v>16875</v>
      </c>
      <c r="C1232" t="s">
        <v>16874</v>
      </c>
      <c r="E1232" t="s">
        <v>16876</v>
      </c>
      <c r="F1232" t="s">
        <v>16877</v>
      </c>
      <c r="H1232" t="s">
        <v>11586</v>
      </c>
      <c r="I1232" s="1" t="s">
        <v>9251</v>
      </c>
      <c r="J1232" t="s">
        <v>16878</v>
      </c>
      <c r="K1232" t="s">
        <v>9252</v>
      </c>
    </row>
    <row r="1233" spans="1:15" x14ac:dyDescent="0.25">
      <c r="A1233" t="s">
        <v>16879</v>
      </c>
      <c r="B1233" s="890" t="s">
        <v>16880</v>
      </c>
      <c r="C1233" t="s">
        <v>16879</v>
      </c>
      <c r="E1233" t="s">
        <v>16881</v>
      </c>
      <c r="F1233" t="s">
        <v>16882</v>
      </c>
      <c r="H1233" t="s">
        <v>11257</v>
      </c>
      <c r="I1233" s="1" t="s">
        <v>9251</v>
      </c>
      <c r="J1233" t="s">
        <v>16883</v>
      </c>
      <c r="K1233" t="s">
        <v>9252</v>
      </c>
    </row>
    <row r="1234" spans="1:15" x14ac:dyDescent="0.25">
      <c r="A1234" t="s">
        <v>16884</v>
      </c>
      <c r="B1234" s="890" t="s">
        <v>16885</v>
      </c>
      <c r="C1234" t="s">
        <v>16884</v>
      </c>
      <c r="E1234" t="s">
        <v>16886</v>
      </c>
      <c r="F1234" t="s">
        <v>16887</v>
      </c>
      <c r="H1234" t="s">
        <v>11586</v>
      </c>
      <c r="I1234" s="1" t="s">
        <v>9251</v>
      </c>
      <c r="J1234" t="s">
        <v>16888</v>
      </c>
      <c r="K1234" t="s">
        <v>9252</v>
      </c>
      <c r="L1234" t="s">
        <v>15090</v>
      </c>
    </row>
    <row r="1235" spans="1:15" x14ac:dyDescent="0.25">
      <c r="A1235" t="s">
        <v>16889</v>
      </c>
      <c r="B1235" s="890" t="s">
        <v>16890</v>
      </c>
      <c r="C1235" t="s">
        <v>16891</v>
      </c>
      <c r="E1235" t="s">
        <v>16892</v>
      </c>
      <c r="F1235" t="s">
        <v>16893</v>
      </c>
      <c r="H1235" t="s">
        <v>12516</v>
      </c>
      <c r="I1235" s="1" t="s">
        <v>9251</v>
      </c>
      <c r="J1235" t="s">
        <v>16894</v>
      </c>
      <c r="K1235" t="s">
        <v>9252</v>
      </c>
    </row>
    <row r="1236" spans="1:15" x14ac:dyDescent="0.25">
      <c r="A1236" t="s">
        <v>16895</v>
      </c>
      <c r="B1236" s="890" t="s">
        <v>16896</v>
      </c>
      <c r="C1236" t="s">
        <v>16895</v>
      </c>
      <c r="E1236" t="s">
        <v>16897</v>
      </c>
      <c r="F1236" t="s">
        <v>16898</v>
      </c>
      <c r="H1236" t="s">
        <v>16899</v>
      </c>
      <c r="I1236" s="1" t="s">
        <v>9251</v>
      </c>
      <c r="J1236" t="s">
        <v>16645</v>
      </c>
      <c r="K1236" t="s">
        <v>9252</v>
      </c>
    </row>
    <row r="1237" spans="1:15" x14ac:dyDescent="0.25">
      <c r="A1237" t="s">
        <v>16900</v>
      </c>
      <c r="B1237" s="890" t="s">
        <v>16901</v>
      </c>
      <c r="C1237" t="s">
        <v>16900</v>
      </c>
      <c r="F1237" t="s">
        <v>16902</v>
      </c>
      <c r="H1237" t="s">
        <v>16903</v>
      </c>
      <c r="I1237" s="1" t="s">
        <v>9251</v>
      </c>
      <c r="J1237" t="s">
        <v>16904</v>
      </c>
      <c r="K1237" t="s">
        <v>9252</v>
      </c>
      <c r="L1237" t="s">
        <v>12850</v>
      </c>
      <c r="N1237" t="s">
        <v>12850</v>
      </c>
      <c r="O1237" t="s">
        <v>14734</v>
      </c>
    </row>
    <row r="1238" spans="1:15" x14ac:dyDescent="0.25">
      <c r="A1238" t="s">
        <v>16905</v>
      </c>
      <c r="B1238" s="890" t="s">
        <v>16906</v>
      </c>
      <c r="C1238" t="s">
        <v>16907</v>
      </c>
      <c r="F1238" t="s">
        <v>16908</v>
      </c>
      <c r="H1238" t="s">
        <v>16909</v>
      </c>
      <c r="I1238" s="1" t="s">
        <v>9251</v>
      </c>
      <c r="J1238" t="s">
        <v>16910</v>
      </c>
      <c r="K1238" t="s">
        <v>9252</v>
      </c>
    </row>
    <row r="1239" spans="1:15" x14ac:dyDescent="0.25">
      <c r="A1239" t="s">
        <v>16911</v>
      </c>
      <c r="B1239" s="890" t="s">
        <v>16912</v>
      </c>
      <c r="C1239" t="s">
        <v>16911</v>
      </c>
      <c r="E1239" t="s">
        <v>16913</v>
      </c>
      <c r="F1239" t="s">
        <v>16914</v>
      </c>
      <c r="H1239" t="s">
        <v>11257</v>
      </c>
      <c r="I1239" s="1" t="s">
        <v>9251</v>
      </c>
      <c r="J1239" t="s">
        <v>16915</v>
      </c>
      <c r="K1239" t="s">
        <v>9252</v>
      </c>
    </row>
    <row r="1240" spans="1:15" x14ac:dyDescent="0.25">
      <c r="A1240" t="s">
        <v>16916</v>
      </c>
      <c r="B1240" s="890" t="s">
        <v>16917</v>
      </c>
      <c r="C1240" t="s">
        <v>16916</v>
      </c>
      <c r="E1240" t="s">
        <v>16918</v>
      </c>
      <c r="F1240" t="s">
        <v>16919</v>
      </c>
      <c r="H1240" t="s">
        <v>16920</v>
      </c>
      <c r="I1240" s="1" t="s">
        <v>9251</v>
      </c>
      <c r="J1240" t="s">
        <v>16921</v>
      </c>
      <c r="K1240" t="s">
        <v>9252</v>
      </c>
    </row>
    <row r="1241" spans="1:15" x14ac:dyDescent="0.25">
      <c r="A1241" t="s">
        <v>16922</v>
      </c>
      <c r="B1241" s="890" t="s">
        <v>11813</v>
      </c>
      <c r="C1241" t="s">
        <v>16923</v>
      </c>
      <c r="D1241" t="s">
        <v>16924</v>
      </c>
      <c r="E1241" t="s">
        <v>16925</v>
      </c>
      <c r="F1241" t="s">
        <v>16926</v>
      </c>
      <c r="H1241" t="s">
        <v>15838</v>
      </c>
      <c r="I1241" s="1" t="s">
        <v>9251</v>
      </c>
      <c r="J1241" t="s">
        <v>16689</v>
      </c>
      <c r="K1241" t="s">
        <v>9252</v>
      </c>
    </row>
    <row r="1242" spans="1:15" x14ac:dyDescent="0.25">
      <c r="A1242" t="s">
        <v>11666</v>
      </c>
      <c r="B1242" s="890" t="s">
        <v>11814</v>
      </c>
      <c r="C1242" t="s">
        <v>11666</v>
      </c>
      <c r="E1242" t="s">
        <v>16927</v>
      </c>
      <c r="F1242" t="s">
        <v>16928</v>
      </c>
      <c r="H1242" t="s">
        <v>12626</v>
      </c>
      <c r="I1242" s="1" t="s">
        <v>9251</v>
      </c>
      <c r="J1242" t="s">
        <v>16929</v>
      </c>
      <c r="K1242" t="s">
        <v>9252</v>
      </c>
    </row>
    <row r="1243" spans="1:15" x14ac:dyDescent="0.25">
      <c r="A1243" t="s">
        <v>16930</v>
      </c>
      <c r="B1243" s="890" t="s">
        <v>68</v>
      </c>
      <c r="C1243" t="s">
        <v>16931</v>
      </c>
      <c r="D1243" t="s">
        <v>12474</v>
      </c>
      <c r="E1243" t="s">
        <v>16932</v>
      </c>
      <c r="F1243" t="s">
        <v>16933</v>
      </c>
      <c r="H1243" t="s">
        <v>16909</v>
      </c>
      <c r="I1243" s="1" t="s">
        <v>9251</v>
      </c>
      <c r="J1243" t="s">
        <v>16934</v>
      </c>
      <c r="K1243" t="s">
        <v>9252</v>
      </c>
      <c r="L1243" t="s">
        <v>12850</v>
      </c>
      <c r="N1243" t="s">
        <v>12850</v>
      </c>
      <c r="O1243" t="s">
        <v>14734</v>
      </c>
    </row>
    <row r="1244" spans="1:15" x14ac:dyDescent="0.25">
      <c r="A1244" t="s">
        <v>16935</v>
      </c>
      <c r="B1244" s="890" t="s">
        <v>16936</v>
      </c>
      <c r="C1244" t="s">
        <v>16937</v>
      </c>
      <c r="D1244" t="s">
        <v>12529</v>
      </c>
      <c r="E1244" t="s">
        <v>16938</v>
      </c>
      <c r="F1244" t="s">
        <v>16939</v>
      </c>
      <c r="H1244" t="s">
        <v>16909</v>
      </c>
      <c r="I1244" s="1" t="s">
        <v>9251</v>
      </c>
      <c r="J1244" t="s">
        <v>16940</v>
      </c>
      <c r="K1244" t="s">
        <v>9252</v>
      </c>
      <c r="L1244" t="s">
        <v>12850</v>
      </c>
      <c r="N1244" t="s">
        <v>12850</v>
      </c>
      <c r="O1244" t="s">
        <v>16938</v>
      </c>
    </row>
    <row r="1245" spans="1:15" x14ac:dyDescent="0.25">
      <c r="A1245" t="s">
        <v>16941</v>
      </c>
      <c r="B1245" s="890" t="s">
        <v>16942</v>
      </c>
      <c r="C1245" t="s">
        <v>16943</v>
      </c>
      <c r="D1245" t="s">
        <v>12474</v>
      </c>
      <c r="E1245" t="s">
        <v>16944</v>
      </c>
      <c r="F1245" t="s">
        <v>16945</v>
      </c>
      <c r="H1245" t="s">
        <v>11586</v>
      </c>
      <c r="I1245" s="1" t="s">
        <v>9251</v>
      </c>
      <c r="J1245" t="s">
        <v>16946</v>
      </c>
      <c r="K1245" t="s">
        <v>9252</v>
      </c>
      <c r="L1245" t="s">
        <v>12850</v>
      </c>
      <c r="N1245" t="s">
        <v>12850</v>
      </c>
      <c r="O1245" t="s">
        <v>16938</v>
      </c>
    </row>
    <row r="1246" spans="1:15" x14ac:dyDescent="0.25">
      <c r="A1246" t="s">
        <v>16947</v>
      </c>
      <c r="B1246" s="890" t="s">
        <v>16948</v>
      </c>
      <c r="C1246" t="s">
        <v>16949</v>
      </c>
      <c r="D1246" t="s">
        <v>12529</v>
      </c>
      <c r="E1246" t="s">
        <v>15903</v>
      </c>
      <c r="F1246" t="s">
        <v>16950</v>
      </c>
      <c r="H1246" t="s">
        <v>12524</v>
      </c>
      <c r="I1246" s="1" t="s">
        <v>9251</v>
      </c>
      <c r="J1246" t="s">
        <v>15905</v>
      </c>
      <c r="K1246" t="s">
        <v>9252</v>
      </c>
      <c r="L1246" t="s">
        <v>12850</v>
      </c>
      <c r="N1246" t="s">
        <v>12850</v>
      </c>
      <c r="O1246" t="s">
        <v>14734</v>
      </c>
    </row>
    <row r="1247" spans="1:15" x14ac:dyDescent="0.25">
      <c r="A1247" t="s">
        <v>16951</v>
      </c>
      <c r="B1247" s="890" t="s">
        <v>16952</v>
      </c>
      <c r="C1247" t="s">
        <v>16953</v>
      </c>
      <c r="D1247" t="s">
        <v>12474</v>
      </c>
      <c r="E1247" t="s">
        <v>16954</v>
      </c>
      <c r="F1247" t="s">
        <v>16955</v>
      </c>
      <c r="H1247" t="s">
        <v>16956</v>
      </c>
      <c r="I1247" s="1" t="s">
        <v>9251</v>
      </c>
      <c r="J1247" t="s">
        <v>16957</v>
      </c>
      <c r="K1247" t="s">
        <v>9252</v>
      </c>
      <c r="L1247" t="s">
        <v>12850</v>
      </c>
      <c r="N1247" t="s">
        <v>12850</v>
      </c>
      <c r="O1247" t="s">
        <v>16938</v>
      </c>
    </row>
    <row r="1248" spans="1:15" x14ac:dyDescent="0.25">
      <c r="A1248" t="s">
        <v>16958</v>
      </c>
      <c r="B1248" s="890" t="s">
        <v>11815</v>
      </c>
      <c r="C1248" t="s">
        <v>16959</v>
      </c>
      <c r="D1248" t="s">
        <v>16960</v>
      </c>
      <c r="E1248" t="s">
        <v>13783</v>
      </c>
      <c r="F1248" t="s">
        <v>16961</v>
      </c>
      <c r="H1248" t="s">
        <v>15273</v>
      </c>
      <c r="I1248" s="1" t="s">
        <v>9251</v>
      </c>
      <c r="J1248" t="s">
        <v>13786</v>
      </c>
      <c r="K1248" t="s">
        <v>9252</v>
      </c>
      <c r="L1248" t="s">
        <v>12850</v>
      </c>
      <c r="N1248" t="s">
        <v>12850</v>
      </c>
      <c r="O1248" t="s">
        <v>14734</v>
      </c>
    </row>
    <row r="1249" spans="1:15" x14ac:dyDescent="0.25">
      <c r="A1249" t="s">
        <v>16962</v>
      </c>
      <c r="B1249" s="890" t="s">
        <v>16963</v>
      </c>
      <c r="C1249" t="s">
        <v>16964</v>
      </c>
      <c r="D1249" t="s">
        <v>16960</v>
      </c>
      <c r="E1249" t="s">
        <v>16965</v>
      </c>
      <c r="F1249" t="s">
        <v>16966</v>
      </c>
      <c r="H1249" t="s">
        <v>11667</v>
      </c>
      <c r="I1249" s="1" t="s">
        <v>9251</v>
      </c>
      <c r="J1249" t="s">
        <v>16967</v>
      </c>
      <c r="K1249" t="s">
        <v>9252</v>
      </c>
      <c r="L1249" t="s">
        <v>12850</v>
      </c>
      <c r="N1249" t="s">
        <v>12850</v>
      </c>
      <c r="O1249" t="s">
        <v>16938</v>
      </c>
    </row>
    <row r="1250" spans="1:15" x14ac:dyDescent="0.25">
      <c r="A1250" t="s">
        <v>16968</v>
      </c>
      <c r="B1250" s="890" t="s">
        <v>16969</v>
      </c>
      <c r="C1250" t="s">
        <v>16970</v>
      </c>
      <c r="D1250" t="s">
        <v>16960</v>
      </c>
      <c r="E1250" t="s">
        <v>16971</v>
      </c>
      <c r="F1250" t="s">
        <v>16972</v>
      </c>
      <c r="H1250" t="s">
        <v>13064</v>
      </c>
      <c r="I1250" s="1" t="s">
        <v>9251</v>
      </c>
      <c r="J1250" t="s">
        <v>16973</v>
      </c>
      <c r="K1250" t="s">
        <v>9252</v>
      </c>
      <c r="L1250" t="s">
        <v>12850</v>
      </c>
      <c r="N1250" t="s">
        <v>12850</v>
      </c>
      <c r="O1250" t="s">
        <v>14734</v>
      </c>
    </row>
    <row r="1251" spans="1:15" x14ac:dyDescent="0.25">
      <c r="A1251" t="s">
        <v>16974</v>
      </c>
      <c r="B1251" s="890" t="s">
        <v>16975</v>
      </c>
      <c r="C1251" t="s">
        <v>16976</v>
      </c>
      <c r="D1251" t="s">
        <v>12474</v>
      </c>
      <c r="E1251" t="s">
        <v>16977</v>
      </c>
      <c r="F1251" t="s">
        <v>16978</v>
      </c>
      <c r="H1251" t="s">
        <v>11584</v>
      </c>
      <c r="I1251" s="1" t="s">
        <v>9251</v>
      </c>
      <c r="J1251" t="s">
        <v>16979</v>
      </c>
      <c r="K1251" t="s">
        <v>9252</v>
      </c>
      <c r="L1251" t="s">
        <v>12850</v>
      </c>
      <c r="N1251" t="s">
        <v>12850</v>
      </c>
      <c r="O1251" t="s">
        <v>14734</v>
      </c>
    </row>
    <row r="1252" spans="1:15" x14ac:dyDescent="0.25">
      <c r="A1252" t="s">
        <v>11668</v>
      </c>
      <c r="B1252" s="890" t="s">
        <v>11816</v>
      </c>
      <c r="C1252" t="s">
        <v>16980</v>
      </c>
      <c r="D1252" t="s">
        <v>12474</v>
      </c>
      <c r="E1252" t="s">
        <v>16981</v>
      </c>
      <c r="F1252" t="s">
        <v>16982</v>
      </c>
      <c r="H1252" t="s">
        <v>16983</v>
      </c>
      <c r="I1252" s="1" t="s">
        <v>9251</v>
      </c>
      <c r="J1252" t="s">
        <v>16984</v>
      </c>
      <c r="K1252" t="s">
        <v>9252</v>
      </c>
      <c r="L1252" t="s">
        <v>12850</v>
      </c>
      <c r="N1252" t="s">
        <v>12850</v>
      </c>
      <c r="O1252" t="s">
        <v>16938</v>
      </c>
    </row>
    <row r="1253" spans="1:15" x14ac:dyDescent="0.25">
      <c r="A1253" t="s">
        <v>16985</v>
      </c>
      <c r="B1253" s="890" t="s">
        <v>16986</v>
      </c>
      <c r="C1253" t="s">
        <v>16987</v>
      </c>
      <c r="D1253" t="s">
        <v>16988</v>
      </c>
      <c r="E1253" t="s">
        <v>16989</v>
      </c>
      <c r="F1253" t="s">
        <v>16990</v>
      </c>
      <c r="H1253" t="s">
        <v>11586</v>
      </c>
      <c r="I1253" s="1" t="s">
        <v>9251</v>
      </c>
      <c r="J1253" t="s">
        <v>16991</v>
      </c>
      <c r="K1253" t="s">
        <v>9252</v>
      </c>
      <c r="L1253" t="s">
        <v>12850</v>
      </c>
      <c r="N1253" t="s">
        <v>12850</v>
      </c>
      <c r="O1253" t="s">
        <v>16938</v>
      </c>
    </row>
    <row r="1254" spans="1:15" x14ac:dyDescent="0.25">
      <c r="A1254" t="s">
        <v>16992</v>
      </c>
      <c r="B1254" s="890" t="s">
        <v>16993</v>
      </c>
      <c r="C1254" t="s">
        <v>16994</v>
      </c>
      <c r="D1254" t="s">
        <v>12529</v>
      </c>
      <c r="E1254" t="s">
        <v>16995</v>
      </c>
      <c r="F1254" t="s">
        <v>16996</v>
      </c>
      <c r="H1254" t="s">
        <v>15826</v>
      </c>
      <c r="I1254" s="1" t="s">
        <v>9251</v>
      </c>
      <c r="J1254" t="s">
        <v>16997</v>
      </c>
      <c r="K1254" t="s">
        <v>9252</v>
      </c>
      <c r="L1254" t="s">
        <v>12850</v>
      </c>
      <c r="N1254" t="s">
        <v>12850</v>
      </c>
      <c r="O1254" t="s">
        <v>16938</v>
      </c>
    </row>
    <row r="1255" spans="1:15" x14ac:dyDescent="0.25">
      <c r="A1255" t="s">
        <v>16998</v>
      </c>
      <c r="B1255" s="890" t="s">
        <v>16999</v>
      </c>
      <c r="C1255" t="s">
        <v>16994</v>
      </c>
      <c r="D1255" t="s">
        <v>12529</v>
      </c>
      <c r="E1255" t="s">
        <v>16995</v>
      </c>
      <c r="F1255" t="s">
        <v>16996</v>
      </c>
      <c r="H1255" t="s">
        <v>15826</v>
      </c>
      <c r="I1255" s="1" t="s">
        <v>9251</v>
      </c>
      <c r="J1255" t="s">
        <v>16997</v>
      </c>
      <c r="K1255" t="s">
        <v>9252</v>
      </c>
      <c r="L1255" t="s">
        <v>12850</v>
      </c>
      <c r="N1255" t="s">
        <v>12850</v>
      </c>
      <c r="O1255" t="s">
        <v>16938</v>
      </c>
    </row>
    <row r="1256" spans="1:15" x14ac:dyDescent="0.25">
      <c r="A1256" t="s">
        <v>17000</v>
      </c>
      <c r="B1256" s="890" t="s">
        <v>11817</v>
      </c>
      <c r="C1256" t="s">
        <v>16959</v>
      </c>
      <c r="D1256" t="s">
        <v>14836</v>
      </c>
      <c r="E1256" t="s">
        <v>13783</v>
      </c>
      <c r="F1256" t="s">
        <v>16961</v>
      </c>
      <c r="H1256" t="s">
        <v>15273</v>
      </c>
      <c r="I1256" s="1" t="s">
        <v>9251</v>
      </c>
      <c r="J1256" t="s">
        <v>13786</v>
      </c>
      <c r="K1256" t="s">
        <v>9252</v>
      </c>
      <c r="L1256" t="s">
        <v>12850</v>
      </c>
      <c r="N1256" t="s">
        <v>12850</v>
      </c>
      <c r="O1256" t="s">
        <v>18270</v>
      </c>
    </row>
    <row r="1257" spans="1:15" x14ac:dyDescent="0.25">
      <c r="A1257" t="s">
        <v>17001</v>
      </c>
      <c r="B1257" s="890" t="s">
        <v>17002</v>
      </c>
      <c r="C1257" t="s">
        <v>16970</v>
      </c>
      <c r="D1257" t="s">
        <v>14836</v>
      </c>
      <c r="E1257" t="s">
        <v>16971</v>
      </c>
      <c r="F1257" t="s">
        <v>16972</v>
      </c>
      <c r="H1257" t="s">
        <v>13064</v>
      </c>
      <c r="I1257" s="1" t="s">
        <v>9251</v>
      </c>
      <c r="J1257" t="s">
        <v>16973</v>
      </c>
      <c r="K1257" t="s">
        <v>9252</v>
      </c>
      <c r="L1257" t="s">
        <v>12850</v>
      </c>
      <c r="N1257" t="s">
        <v>12850</v>
      </c>
      <c r="O1257" t="s">
        <v>14734</v>
      </c>
    </row>
    <row r="1258" spans="1:15" x14ac:dyDescent="0.25">
      <c r="A1258" t="s">
        <v>17003</v>
      </c>
      <c r="B1258" s="890" t="s">
        <v>17004</v>
      </c>
      <c r="C1258" t="s">
        <v>16970</v>
      </c>
      <c r="D1258" t="s">
        <v>14836</v>
      </c>
      <c r="E1258" t="s">
        <v>16971</v>
      </c>
      <c r="F1258" t="s">
        <v>16972</v>
      </c>
      <c r="H1258" t="s">
        <v>13064</v>
      </c>
      <c r="I1258" s="1" t="s">
        <v>9251</v>
      </c>
      <c r="J1258" t="s">
        <v>16973</v>
      </c>
      <c r="K1258" t="s">
        <v>9252</v>
      </c>
      <c r="L1258" t="s">
        <v>12850</v>
      </c>
      <c r="N1258" t="s">
        <v>12850</v>
      </c>
      <c r="O1258" t="s">
        <v>14734</v>
      </c>
    </row>
    <row r="1259" spans="1:15" x14ac:dyDescent="0.25">
      <c r="A1259" t="s">
        <v>17005</v>
      </c>
      <c r="B1259" s="890" t="s">
        <v>11818</v>
      </c>
      <c r="C1259" t="s">
        <v>17006</v>
      </c>
      <c r="D1259" t="s">
        <v>14836</v>
      </c>
      <c r="E1259" t="s">
        <v>17007</v>
      </c>
      <c r="F1259" t="s">
        <v>17008</v>
      </c>
      <c r="H1259" t="s">
        <v>17009</v>
      </c>
      <c r="I1259" s="1" t="s">
        <v>9251</v>
      </c>
      <c r="J1259" t="s">
        <v>17010</v>
      </c>
      <c r="K1259" t="s">
        <v>9252</v>
      </c>
      <c r="L1259" t="s">
        <v>12850</v>
      </c>
      <c r="N1259" t="s">
        <v>17011</v>
      </c>
      <c r="O1259" t="s">
        <v>17012</v>
      </c>
    </row>
    <row r="1260" spans="1:15" x14ac:dyDescent="0.25">
      <c r="A1260" t="s">
        <v>17013</v>
      </c>
      <c r="B1260" s="890" t="s">
        <v>11819</v>
      </c>
      <c r="C1260" t="s">
        <v>17014</v>
      </c>
      <c r="D1260" t="s">
        <v>12474</v>
      </c>
      <c r="E1260" t="s">
        <v>17015</v>
      </c>
      <c r="F1260" t="s">
        <v>17016</v>
      </c>
      <c r="H1260" t="s">
        <v>11257</v>
      </c>
      <c r="I1260" s="1" t="s">
        <v>9251</v>
      </c>
      <c r="J1260" t="s">
        <v>16785</v>
      </c>
      <c r="K1260" t="s">
        <v>9252</v>
      </c>
      <c r="L1260" t="s">
        <v>12850</v>
      </c>
      <c r="N1260" t="s">
        <v>12850</v>
      </c>
      <c r="O1260" t="s">
        <v>16938</v>
      </c>
    </row>
    <row r="1261" spans="1:15" x14ac:dyDescent="0.25">
      <c r="A1261" t="s">
        <v>17017</v>
      </c>
      <c r="B1261" s="890" t="s">
        <v>11820</v>
      </c>
      <c r="C1261" t="s">
        <v>17014</v>
      </c>
      <c r="D1261" t="s">
        <v>12474</v>
      </c>
      <c r="E1261" t="s">
        <v>17018</v>
      </c>
      <c r="F1261" t="s">
        <v>12633</v>
      </c>
      <c r="G1261" t="s">
        <v>17019</v>
      </c>
      <c r="H1261" t="s">
        <v>11586</v>
      </c>
      <c r="I1261" s="1" t="s">
        <v>9251</v>
      </c>
      <c r="J1261" t="s">
        <v>12635</v>
      </c>
      <c r="K1261" t="s">
        <v>9252</v>
      </c>
      <c r="L1261" t="s">
        <v>12850</v>
      </c>
      <c r="N1261" t="s">
        <v>12850</v>
      </c>
      <c r="O1261" t="s">
        <v>17020</v>
      </c>
    </row>
    <row r="1262" spans="1:15" x14ac:dyDescent="0.25">
      <c r="A1262" t="s">
        <v>17021</v>
      </c>
      <c r="B1262" s="890" t="s">
        <v>11821</v>
      </c>
      <c r="C1262" t="s">
        <v>17022</v>
      </c>
      <c r="D1262" t="s">
        <v>12474</v>
      </c>
      <c r="E1262" t="s">
        <v>17023</v>
      </c>
      <c r="F1262" t="s">
        <v>17024</v>
      </c>
      <c r="H1262" t="s">
        <v>16016</v>
      </c>
      <c r="I1262" s="1" t="s">
        <v>9251</v>
      </c>
      <c r="J1262" t="s">
        <v>17025</v>
      </c>
      <c r="K1262" t="s">
        <v>9252</v>
      </c>
      <c r="L1262" t="s">
        <v>12850</v>
      </c>
      <c r="N1262" t="s">
        <v>12850</v>
      </c>
      <c r="O1262" t="s">
        <v>16938</v>
      </c>
    </row>
    <row r="1263" spans="1:15" x14ac:dyDescent="0.25">
      <c r="A1263" t="s">
        <v>18330</v>
      </c>
      <c r="B1263" s="890" t="s">
        <v>11822</v>
      </c>
      <c r="C1263" t="s">
        <v>17027</v>
      </c>
      <c r="D1263" t="s">
        <v>12474</v>
      </c>
      <c r="E1263" t="s">
        <v>17028</v>
      </c>
      <c r="F1263" t="s">
        <v>17029</v>
      </c>
      <c r="H1263" t="s">
        <v>17030</v>
      </c>
      <c r="I1263" s="1" t="s">
        <v>9251</v>
      </c>
      <c r="J1263" t="s">
        <v>17031</v>
      </c>
      <c r="K1263" t="s">
        <v>9252</v>
      </c>
      <c r="L1263" t="s">
        <v>12850</v>
      </c>
      <c r="N1263" t="s">
        <v>12850</v>
      </c>
      <c r="O1263" t="s">
        <v>16938</v>
      </c>
    </row>
    <row r="1264" spans="1:15" x14ac:dyDescent="0.25">
      <c r="A1264" t="s">
        <v>17032</v>
      </c>
      <c r="B1264" s="890" t="s">
        <v>17033</v>
      </c>
      <c r="C1264" t="s">
        <v>17034</v>
      </c>
      <c r="D1264" t="s">
        <v>12529</v>
      </c>
      <c r="E1264" t="s">
        <v>17035</v>
      </c>
      <c r="F1264" t="s">
        <v>16996</v>
      </c>
      <c r="H1264" t="s">
        <v>15826</v>
      </c>
      <c r="I1264" s="1" t="s">
        <v>9251</v>
      </c>
      <c r="J1264" t="s">
        <v>16997</v>
      </c>
      <c r="K1264" t="s">
        <v>9252</v>
      </c>
      <c r="L1264" t="s">
        <v>12850</v>
      </c>
      <c r="N1264" t="s">
        <v>12850</v>
      </c>
      <c r="O1264" t="s">
        <v>16938</v>
      </c>
    </row>
    <row r="1265" spans="1:15" x14ac:dyDescent="0.25">
      <c r="A1265" t="s">
        <v>17036</v>
      </c>
      <c r="B1265" s="890" t="s">
        <v>17037</v>
      </c>
      <c r="C1265" t="s">
        <v>16987</v>
      </c>
      <c r="D1265" t="s">
        <v>12474</v>
      </c>
      <c r="E1265" t="s">
        <v>16989</v>
      </c>
      <c r="F1265" t="s">
        <v>17038</v>
      </c>
      <c r="G1265" t="s">
        <v>17039</v>
      </c>
      <c r="H1265" t="s">
        <v>11585</v>
      </c>
      <c r="I1265" s="1" t="s">
        <v>9251</v>
      </c>
      <c r="J1265" t="s">
        <v>17040</v>
      </c>
      <c r="K1265" t="s">
        <v>9252</v>
      </c>
      <c r="L1265" t="s">
        <v>12850</v>
      </c>
      <c r="N1265" t="s">
        <v>12850</v>
      </c>
      <c r="O1265" t="s">
        <v>16938</v>
      </c>
    </row>
    <row r="1266" spans="1:15" x14ac:dyDescent="0.25">
      <c r="A1266" t="s">
        <v>17041</v>
      </c>
      <c r="B1266" s="890" t="s">
        <v>11823</v>
      </c>
      <c r="C1266" t="s">
        <v>17042</v>
      </c>
      <c r="D1266" t="s">
        <v>12529</v>
      </c>
      <c r="E1266" t="s">
        <v>17043</v>
      </c>
      <c r="F1266" t="s">
        <v>17044</v>
      </c>
      <c r="G1266" t="s">
        <v>17045</v>
      </c>
      <c r="H1266" t="s">
        <v>11586</v>
      </c>
      <c r="I1266" s="1" t="s">
        <v>9251</v>
      </c>
      <c r="J1266" t="s">
        <v>17046</v>
      </c>
      <c r="K1266" t="s">
        <v>9252</v>
      </c>
      <c r="L1266" t="s">
        <v>12850</v>
      </c>
      <c r="N1266" t="s">
        <v>12850</v>
      </c>
      <c r="O1266" t="s">
        <v>16938</v>
      </c>
    </row>
    <row r="1267" spans="1:15" x14ac:dyDescent="0.25">
      <c r="A1267" t="s">
        <v>17047</v>
      </c>
      <c r="B1267" s="890" t="s">
        <v>17048</v>
      </c>
      <c r="C1267" t="s">
        <v>17049</v>
      </c>
      <c r="D1267" t="s">
        <v>12474</v>
      </c>
      <c r="E1267" t="s">
        <v>17050</v>
      </c>
      <c r="F1267" t="s">
        <v>17051</v>
      </c>
      <c r="H1267" t="s">
        <v>17052</v>
      </c>
      <c r="I1267" s="1" t="s">
        <v>9251</v>
      </c>
      <c r="J1267" t="s">
        <v>17053</v>
      </c>
      <c r="K1267" t="s">
        <v>9252</v>
      </c>
      <c r="L1267" t="s">
        <v>12850</v>
      </c>
      <c r="N1267" t="s">
        <v>12850</v>
      </c>
      <c r="O1267" t="s">
        <v>16938</v>
      </c>
    </row>
    <row r="1268" spans="1:15" x14ac:dyDescent="0.25">
      <c r="A1268" t="s">
        <v>17054</v>
      </c>
      <c r="B1268" s="890" t="s">
        <v>17055</v>
      </c>
      <c r="C1268" t="s">
        <v>16964</v>
      </c>
      <c r="D1268" t="s">
        <v>12474</v>
      </c>
      <c r="E1268" t="s">
        <v>16965</v>
      </c>
      <c r="F1268" t="s">
        <v>16966</v>
      </c>
      <c r="H1268" t="s">
        <v>11667</v>
      </c>
      <c r="I1268" s="1" t="s">
        <v>9251</v>
      </c>
      <c r="J1268" t="s">
        <v>16967</v>
      </c>
      <c r="K1268" t="s">
        <v>9252</v>
      </c>
      <c r="L1268" t="s">
        <v>12850</v>
      </c>
      <c r="M1268" s="248" t="s">
        <v>17062</v>
      </c>
      <c r="N1268" t="s">
        <v>12850</v>
      </c>
      <c r="O1268" t="s">
        <v>16938</v>
      </c>
    </row>
    <row r="1269" spans="1:15" x14ac:dyDescent="0.25">
      <c r="A1269" t="s">
        <v>11824</v>
      </c>
      <c r="B1269" s="890" t="s">
        <v>11825</v>
      </c>
    </row>
    <row r="1270" spans="1:15" x14ac:dyDescent="0.25">
      <c r="A1270" t="s">
        <v>11826</v>
      </c>
      <c r="B1270" s="890" t="s">
        <v>11827</v>
      </c>
    </row>
    <row r="1271" spans="1:15" x14ac:dyDescent="0.25">
      <c r="A1271" t="s">
        <v>17056</v>
      </c>
      <c r="B1271" s="890" t="s">
        <v>11828</v>
      </c>
    </row>
    <row r="1272" spans="1:15" x14ac:dyDescent="0.25">
      <c r="A1272" t="s">
        <v>18058</v>
      </c>
      <c r="B1272" s="890" t="s">
        <v>18057</v>
      </c>
      <c r="C1272" t="s">
        <v>18271</v>
      </c>
      <c r="D1272" t="s">
        <v>12529</v>
      </c>
      <c r="L1272" t="s">
        <v>14887</v>
      </c>
      <c r="N1272" t="s">
        <v>14887</v>
      </c>
    </row>
    <row r="1273" spans="1:15" x14ac:dyDescent="0.25">
      <c r="A1273" t="s">
        <v>18087</v>
      </c>
      <c r="B1273" s="890" t="s">
        <v>414</v>
      </c>
    </row>
    <row r="1274" spans="1:15" x14ac:dyDescent="0.25">
      <c r="A1274" t="s">
        <v>18272</v>
      </c>
      <c r="B1274" s="890" t="s">
        <v>18273</v>
      </c>
      <c r="C1274" t="s">
        <v>18274</v>
      </c>
      <c r="D1274" t="s">
        <v>18275</v>
      </c>
      <c r="E1274" t="s">
        <v>18276</v>
      </c>
      <c r="F1274" t="s">
        <v>18277</v>
      </c>
      <c r="H1274" t="s">
        <v>11581</v>
      </c>
      <c r="I1274" s="1" t="s">
        <v>11593</v>
      </c>
      <c r="J1274" t="s">
        <v>18278</v>
      </c>
      <c r="K1274" t="s">
        <v>9252</v>
      </c>
      <c r="L1274" t="s">
        <v>18279</v>
      </c>
      <c r="N1274" t="s">
        <v>18280</v>
      </c>
    </row>
    <row r="1275" spans="1:15" x14ac:dyDescent="0.25">
      <c r="A1275" t="s">
        <v>18281</v>
      </c>
      <c r="B1275" s="890" t="s">
        <v>18282</v>
      </c>
      <c r="C1275" t="s">
        <v>18283</v>
      </c>
      <c r="E1275" t="s">
        <v>18284</v>
      </c>
      <c r="L1275" t="s">
        <v>18285</v>
      </c>
    </row>
    <row r="1276" spans="1:15" x14ac:dyDescent="0.25">
      <c r="A1276" t="s">
        <v>18286</v>
      </c>
      <c r="B1276" s="890" t="s">
        <v>18287</v>
      </c>
      <c r="C1276" t="s">
        <v>18288</v>
      </c>
      <c r="D1276" t="s">
        <v>12474</v>
      </c>
      <c r="E1276" t="s">
        <v>18289</v>
      </c>
      <c r="F1276" t="s">
        <v>18290</v>
      </c>
      <c r="H1276" t="s">
        <v>11257</v>
      </c>
      <c r="I1276" s="1" t="s">
        <v>11593</v>
      </c>
      <c r="J1276" t="s">
        <v>18291</v>
      </c>
      <c r="K1276" t="s">
        <v>9252</v>
      </c>
      <c r="L1276" t="s">
        <v>12811</v>
      </c>
      <c r="M1276" s="248" t="s">
        <v>17260</v>
      </c>
      <c r="N1276" t="s">
        <v>12811</v>
      </c>
    </row>
  </sheetData>
  <autoFilter ref="A1:O1276" xr:uid="{E6AE9038-24D2-4297-B751-2F939459B40C}"/>
  <sortState xmlns:xlrd2="http://schemas.microsoft.com/office/spreadsheetml/2017/richdata2" ref="A2:K15">
    <sortCondition ref="A2:A15"/>
    <sortCondition ref="B2:B15"/>
  </sortState>
  <conditionalFormatting sqref="A2:O1276">
    <cfRule type="expression" dxfId="251" priority="1">
      <formula>AND($A2&lt;&gt;"",MOD(ROW(),2)=1)</formula>
    </cfRule>
  </conditionalFormatting>
  <pageMargins left="0.7" right="0.7" top="0.75" bottom="0.75" header="0.3" footer="0.3"/>
  <pageSetup orientation="portrait" horizont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796" t="s">
        <v>11252</v>
      </c>
      <c r="B1" s="796" t="s">
        <v>11253</v>
      </c>
      <c r="C1" s="797" t="s">
        <v>184</v>
      </c>
      <c r="D1" s="796" t="s">
        <v>11254</v>
      </c>
      <c r="E1" s="796" t="s">
        <v>287</v>
      </c>
      <c r="F1" s="797" t="s">
        <v>288</v>
      </c>
      <c r="G1" s="796" t="s">
        <v>289</v>
      </c>
      <c r="H1" s="796" t="s">
        <v>290</v>
      </c>
      <c r="I1" s="797" t="s">
        <v>291</v>
      </c>
      <c r="J1" s="796" t="s">
        <v>292</v>
      </c>
      <c r="K1" s="796" t="s">
        <v>11255</v>
      </c>
      <c r="L1" s="797" t="s">
        <v>11256</v>
      </c>
    </row>
    <row r="2" spans="1:12" x14ac:dyDescent="0.25">
      <c r="A2" t="s">
        <v>12125</v>
      </c>
      <c r="B2" s="1">
        <v>1</v>
      </c>
      <c r="C2" t="s">
        <v>12126</v>
      </c>
      <c r="D2" t="s">
        <v>12127</v>
      </c>
      <c r="E2" t="s">
        <v>12128</v>
      </c>
      <c r="F2" t="s">
        <v>12129</v>
      </c>
      <c r="G2" t="s">
        <v>12130</v>
      </c>
      <c r="H2" s="1" t="s">
        <v>12131</v>
      </c>
    </row>
    <row r="3" spans="1:12" x14ac:dyDescent="0.25">
      <c r="A3" t="s">
        <v>12132</v>
      </c>
      <c r="B3" s="1">
        <v>2</v>
      </c>
      <c r="E3" t="s">
        <v>12133</v>
      </c>
      <c r="G3" t="s">
        <v>12130</v>
      </c>
      <c r="H3" s="1" t="s">
        <v>12131</v>
      </c>
      <c r="I3" s="1" t="s">
        <v>12134</v>
      </c>
      <c r="J3" t="s">
        <v>9252</v>
      </c>
      <c r="K3" t="s">
        <v>12135</v>
      </c>
      <c r="L3" t="s">
        <v>12136</v>
      </c>
    </row>
    <row r="4" spans="1:12" x14ac:dyDescent="0.25">
      <c r="A4" t="s">
        <v>12137</v>
      </c>
      <c r="B4" s="1">
        <v>3</v>
      </c>
    </row>
    <row r="5" spans="1:12" x14ac:dyDescent="0.25">
      <c r="A5" t="s">
        <v>12138</v>
      </c>
      <c r="B5" s="1">
        <v>4</v>
      </c>
      <c r="E5" t="s">
        <v>12139</v>
      </c>
      <c r="F5" t="s">
        <v>12140</v>
      </c>
      <c r="G5" t="s">
        <v>11586</v>
      </c>
      <c r="H5" s="1" t="s">
        <v>9251</v>
      </c>
      <c r="I5" s="1" t="s">
        <v>12141</v>
      </c>
      <c r="J5" t="s">
        <v>9252</v>
      </c>
      <c r="K5" t="s">
        <v>12142</v>
      </c>
      <c r="L5" t="s">
        <v>12143</v>
      </c>
    </row>
    <row r="6" spans="1:12" x14ac:dyDescent="0.25">
      <c r="A6" t="s">
        <v>12144</v>
      </c>
      <c r="B6" s="1">
        <v>5</v>
      </c>
    </row>
    <row r="7" spans="1:12" x14ac:dyDescent="0.25">
      <c r="A7" t="s">
        <v>12145</v>
      </c>
      <c r="B7" s="1">
        <v>6</v>
      </c>
      <c r="J7" t="s">
        <v>9252</v>
      </c>
      <c r="K7" t="s">
        <v>12146</v>
      </c>
      <c r="L7" t="s">
        <v>12147</v>
      </c>
    </row>
    <row r="8" spans="1:12" x14ac:dyDescent="0.25">
      <c r="A8" t="s">
        <v>12148</v>
      </c>
      <c r="B8" s="1">
        <v>7</v>
      </c>
      <c r="C8" t="s">
        <v>12149</v>
      </c>
      <c r="D8" t="s">
        <v>12150</v>
      </c>
      <c r="E8" t="s">
        <v>12151</v>
      </c>
      <c r="F8" t="s">
        <v>12152</v>
      </c>
      <c r="G8" t="s">
        <v>11586</v>
      </c>
      <c r="H8" s="1" t="s">
        <v>12153</v>
      </c>
      <c r="I8" s="1" t="s">
        <v>12154</v>
      </c>
      <c r="J8" t="s">
        <v>9252</v>
      </c>
      <c r="K8" t="s">
        <v>12155</v>
      </c>
      <c r="L8" t="s">
        <v>12156</v>
      </c>
    </row>
    <row r="9" spans="1:12" x14ac:dyDescent="0.25">
      <c r="A9" t="s">
        <v>12157</v>
      </c>
      <c r="B9" s="1">
        <v>8</v>
      </c>
      <c r="C9" t="s">
        <v>12158</v>
      </c>
      <c r="D9" t="s">
        <v>12159</v>
      </c>
      <c r="E9" t="s">
        <v>12160</v>
      </c>
      <c r="G9" t="s">
        <v>11651</v>
      </c>
      <c r="H9" s="1" t="s">
        <v>12153</v>
      </c>
      <c r="I9" s="1" t="s">
        <v>11652</v>
      </c>
      <c r="J9" t="s">
        <v>9252</v>
      </c>
      <c r="K9" t="s">
        <v>12161</v>
      </c>
      <c r="L9" t="s">
        <v>12162</v>
      </c>
    </row>
    <row r="10" spans="1:12" x14ac:dyDescent="0.25">
      <c r="A10" t="s">
        <v>12163</v>
      </c>
      <c r="B10" s="1">
        <v>9</v>
      </c>
      <c r="E10" t="s">
        <v>12164</v>
      </c>
      <c r="G10" t="s">
        <v>12165</v>
      </c>
      <c r="H10" s="1" t="s">
        <v>12131</v>
      </c>
      <c r="I10" s="1" t="s">
        <v>12166</v>
      </c>
      <c r="J10" t="s">
        <v>9252</v>
      </c>
      <c r="K10" t="s">
        <v>12167</v>
      </c>
      <c r="L10" t="s">
        <v>12168</v>
      </c>
    </row>
    <row r="11" spans="1:12" x14ac:dyDescent="0.25">
      <c r="A11" t="s">
        <v>12169</v>
      </c>
      <c r="B11" s="1">
        <v>10</v>
      </c>
    </row>
    <row r="12" spans="1:12" x14ac:dyDescent="0.25">
      <c r="A12" t="s">
        <v>12170</v>
      </c>
      <c r="B12" s="1">
        <v>11</v>
      </c>
      <c r="E12" t="s">
        <v>12171</v>
      </c>
      <c r="G12" t="s">
        <v>11587</v>
      </c>
      <c r="H12" s="1" t="s">
        <v>9251</v>
      </c>
      <c r="I12" s="1" t="s">
        <v>12172</v>
      </c>
      <c r="J12" t="s">
        <v>9252</v>
      </c>
    </row>
    <row r="13" spans="1:12" x14ac:dyDescent="0.25">
      <c r="A13" t="s">
        <v>12173</v>
      </c>
      <c r="B13" s="1">
        <v>12</v>
      </c>
      <c r="E13" t="s">
        <v>12174</v>
      </c>
      <c r="F13" t="s">
        <v>12175</v>
      </c>
      <c r="G13" t="s">
        <v>12130</v>
      </c>
      <c r="H13" s="1" t="s">
        <v>12131</v>
      </c>
      <c r="I13" s="1" t="s">
        <v>12176</v>
      </c>
      <c r="J13" t="s">
        <v>9252</v>
      </c>
      <c r="K13" t="s">
        <v>12177</v>
      </c>
      <c r="L13" t="s">
        <v>12178</v>
      </c>
    </row>
    <row r="14" spans="1:12" x14ac:dyDescent="0.25">
      <c r="A14" t="s">
        <v>12179</v>
      </c>
      <c r="B14" s="1">
        <v>13</v>
      </c>
      <c r="E14" t="s">
        <v>12180</v>
      </c>
      <c r="F14" t="s">
        <v>12181</v>
      </c>
      <c r="G14" t="s">
        <v>12130</v>
      </c>
      <c r="H14" s="1" t="s">
        <v>12131</v>
      </c>
      <c r="I14" s="1" t="s">
        <v>12182</v>
      </c>
      <c r="J14" t="s">
        <v>9252</v>
      </c>
    </row>
    <row r="15" spans="1:12" x14ac:dyDescent="0.25">
      <c r="A15" t="s">
        <v>12183</v>
      </c>
      <c r="B15" s="1">
        <v>14</v>
      </c>
      <c r="E15" t="s">
        <v>12184</v>
      </c>
      <c r="G15" t="s">
        <v>11588</v>
      </c>
      <c r="H15" s="1" t="s">
        <v>12153</v>
      </c>
      <c r="I15" s="1" t="s">
        <v>12185</v>
      </c>
      <c r="J15" t="s">
        <v>9252</v>
      </c>
      <c r="K15" t="s">
        <v>12186</v>
      </c>
      <c r="L15" t="s">
        <v>12187</v>
      </c>
    </row>
    <row r="16" spans="1:12" x14ac:dyDescent="0.25">
      <c r="A16" t="s">
        <v>12188</v>
      </c>
      <c r="B16" s="1">
        <v>15</v>
      </c>
      <c r="C16" t="s">
        <v>12189</v>
      </c>
      <c r="D16" t="s">
        <v>12190</v>
      </c>
      <c r="E16" t="s">
        <v>12191</v>
      </c>
      <c r="F16" t="s">
        <v>12192</v>
      </c>
      <c r="G16" t="s">
        <v>11584</v>
      </c>
      <c r="H16" s="1" t="s">
        <v>9251</v>
      </c>
      <c r="I16" s="1" t="s">
        <v>12193</v>
      </c>
      <c r="J16" t="s">
        <v>9252</v>
      </c>
      <c r="K16" t="s">
        <v>12194</v>
      </c>
      <c r="L16" t="s">
        <v>12195</v>
      </c>
    </row>
    <row r="17" spans="1:12" x14ac:dyDescent="0.25">
      <c r="A17" t="s">
        <v>12196</v>
      </c>
      <c r="B17" s="1">
        <v>16</v>
      </c>
      <c r="C17" t="s">
        <v>12197</v>
      </c>
      <c r="D17" t="s">
        <v>12198</v>
      </c>
      <c r="E17" t="s">
        <v>12199</v>
      </c>
      <c r="G17" t="s">
        <v>11579</v>
      </c>
      <c r="H17" s="1" t="s">
        <v>12153</v>
      </c>
      <c r="I17" s="1" t="s">
        <v>12200</v>
      </c>
      <c r="J17" t="s">
        <v>9252</v>
      </c>
    </row>
    <row r="18" spans="1:12" x14ac:dyDescent="0.25">
      <c r="A18" t="s">
        <v>12201</v>
      </c>
      <c r="B18" s="1">
        <v>17</v>
      </c>
    </row>
    <row r="19" spans="1:12" x14ac:dyDescent="0.25">
      <c r="A19" t="s">
        <v>12202</v>
      </c>
      <c r="B19" s="1">
        <v>18</v>
      </c>
      <c r="H19" s="1" t="s">
        <v>9251</v>
      </c>
    </row>
    <row r="20" spans="1:12" x14ac:dyDescent="0.25">
      <c r="A20" t="s">
        <v>12203</v>
      </c>
      <c r="B20" s="1">
        <v>19</v>
      </c>
      <c r="E20" t="s">
        <v>12204</v>
      </c>
      <c r="G20" t="s">
        <v>11581</v>
      </c>
      <c r="H20" s="1" t="s">
        <v>12153</v>
      </c>
      <c r="I20" s="1" t="s">
        <v>12205</v>
      </c>
      <c r="J20" t="s">
        <v>9252</v>
      </c>
      <c r="K20" t="s">
        <v>12206</v>
      </c>
      <c r="L20" t="s">
        <v>12207</v>
      </c>
    </row>
    <row r="21" spans="1:12" x14ac:dyDescent="0.25">
      <c r="A21" t="s">
        <v>12208</v>
      </c>
      <c r="B21" s="1">
        <v>20</v>
      </c>
      <c r="E21" t="s">
        <v>12209</v>
      </c>
      <c r="F21" t="s">
        <v>12210</v>
      </c>
      <c r="G21" t="s">
        <v>11579</v>
      </c>
      <c r="H21" s="1" t="s">
        <v>12153</v>
      </c>
      <c r="I21" s="1" t="s">
        <v>12211</v>
      </c>
      <c r="J21" t="s">
        <v>9252</v>
      </c>
      <c r="K21" t="s">
        <v>12212</v>
      </c>
      <c r="L21" t="s">
        <v>12213</v>
      </c>
    </row>
    <row r="22" spans="1:12" x14ac:dyDescent="0.25">
      <c r="A22" t="s">
        <v>12214</v>
      </c>
      <c r="B22" s="1">
        <v>21</v>
      </c>
      <c r="E22" t="s">
        <v>12215</v>
      </c>
      <c r="F22" t="s">
        <v>12216</v>
      </c>
      <c r="G22" t="s">
        <v>12217</v>
      </c>
      <c r="I22" s="1" t="s">
        <v>12218</v>
      </c>
      <c r="J22" t="s">
        <v>12219</v>
      </c>
    </row>
    <row r="23" spans="1:12" x14ac:dyDescent="0.25">
      <c r="A23" t="s">
        <v>12220</v>
      </c>
      <c r="B23" s="1">
        <v>22</v>
      </c>
    </row>
    <row r="24" spans="1:12" x14ac:dyDescent="0.25">
      <c r="A24" t="s">
        <v>12221</v>
      </c>
      <c r="B24" s="1">
        <v>23</v>
      </c>
      <c r="E24" t="s">
        <v>12222</v>
      </c>
      <c r="G24" t="s">
        <v>11586</v>
      </c>
      <c r="H24" s="1" t="s">
        <v>9251</v>
      </c>
      <c r="I24" s="1" t="s">
        <v>12223</v>
      </c>
      <c r="J24" t="s">
        <v>9252</v>
      </c>
    </row>
    <row r="25" spans="1:12" x14ac:dyDescent="0.25">
      <c r="A25" t="s">
        <v>12224</v>
      </c>
      <c r="B25" s="1">
        <v>24</v>
      </c>
      <c r="E25" t="s">
        <v>12225</v>
      </c>
      <c r="G25" t="s">
        <v>11257</v>
      </c>
      <c r="H25" s="1" t="s">
        <v>9251</v>
      </c>
      <c r="I25" s="1" t="s">
        <v>12226</v>
      </c>
      <c r="J25" t="s">
        <v>9252</v>
      </c>
      <c r="K25" t="s">
        <v>12227</v>
      </c>
      <c r="L25" t="s">
        <v>12228</v>
      </c>
    </row>
    <row r="26" spans="1:12" x14ac:dyDescent="0.25">
      <c r="A26" t="s">
        <v>12229</v>
      </c>
      <c r="B26" s="1">
        <v>25</v>
      </c>
      <c r="C26" t="s">
        <v>12230</v>
      </c>
      <c r="D26" t="s">
        <v>12231</v>
      </c>
      <c r="E26" t="s">
        <v>12232</v>
      </c>
      <c r="G26" t="s">
        <v>12233</v>
      </c>
      <c r="H26" s="1" t="s">
        <v>9251</v>
      </c>
      <c r="I26" s="1" t="s">
        <v>12234</v>
      </c>
      <c r="J26" t="s">
        <v>9252</v>
      </c>
      <c r="K26" t="s">
        <v>12235</v>
      </c>
      <c r="L26" t="s">
        <v>12236</v>
      </c>
    </row>
    <row r="27" spans="1:12" x14ac:dyDescent="0.25">
      <c r="A27" t="s">
        <v>12237</v>
      </c>
      <c r="B27" s="1">
        <v>26</v>
      </c>
      <c r="C27" t="s">
        <v>12238</v>
      </c>
      <c r="D27" t="s">
        <v>12239</v>
      </c>
      <c r="E27" t="s">
        <v>12240</v>
      </c>
      <c r="G27" t="s">
        <v>11667</v>
      </c>
      <c r="H27" s="1" t="s">
        <v>9251</v>
      </c>
      <c r="I27" s="1" t="s">
        <v>12241</v>
      </c>
      <c r="J27" t="s">
        <v>9252</v>
      </c>
    </row>
    <row r="28" spans="1:12" x14ac:dyDescent="0.25">
      <c r="A28" t="s">
        <v>12242</v>
      </c>
      <c r="B28" s="1">
        <v>27</v>
      </c>
      <c r="E28" t="s">
        <v>12243</v>
      </c>
      <c r="G28" t="s">
        <v>11586</v>
      </c>
      <c r="H28" s="1" t="s">
        <v>9251</v>
      </c>
      <c r="I28" s="1" t="s">
        <v>12244</v>
      </c>
      <c r="J28" t="s">
        <v>9252</v>
      </c>
      <c r="K28" t="s">
        <v>12245</v>
      </c>
      <c r="L28" t="s">
        <v>12246</v>
      </c>
    </row>
    <row r="29" spans="1:12" x14ac:dyDescent="0.25">
      <c r="A29" t="s">
        <v>12247</v>
      </c>
      <c r="B29" s="1">
        <v>28</v>
      </c>
      <c r="C29" t="s">
        <v>12248</v>
      </c>
      <c r="D29" t="s">
        <v>12249</v>
      </c>
      <c r="E29" t="s">
        <v>12250</v>
      </c>
      <c r="F29" t="s">
        <v>12251</v>
      </c>
      <c r="G29" t="s">
        <v>11579</v>
      </c>
      <c r="H29" s="1" t="s">
        <v>9251</v>
      </c>
      <c r="I29" s="1" t="s">
        <v>12252</v>
      </c>
      <c r="J29" t="s">
        <v>9252</v>
      </c>
      <c r="K29" t="s">
        <v>12253</v>
      </c>
      <c r="L29" t="s">
        <v>12254</v>
      </c>
    </row>
    <row r="30" spans="1:12" x14ac:dyDescent="0.25">
      <c r="A30" t="s">
        <v>12255</v>
      </c>
      <c r="B30" s="1">
        <v>29</v>
      </c>
      <c r="C30" t="s">
        <v>11594</v>
      </c>
      <c r="D30" t="s">
        <v>12256</v>
      </c>
      <c r="E30" t="s">
        <v>12257</v>
      </c>
      <c r="F30" t="s">
        <v>12258</v>
      </c>
      <c r="G30" t="s">
        <v>11257</v>
      </c>
      <c r="H30" s="1" t="s">
        <v>9251</v>
      </c>
      <c r="I30" s="1" t="s">
        <v>11590</v>
      </c>
      <c r="J30" t="s">
        <v>9252</v>
      </c>
      <c r="K30" t="s">
        <v>12259</v>
      </c>
      <c r="L30" t="s">
        <v>12260</v>
      </c>
    </row>
    <row r="31" spans="1:12" x14ac:dyDescent="0.25">
      <c r="A31" t="s">
        <v>12261</v>
      </c>
      <c r="B31" s="1">
        <v>30</v>
      </c>
      <c r="E31" t="s">
        <v>12262</v>
      </c>
      <c r="F31" t="s">
        <v>12263</v>
      </c>
      <c r="G31" t="s">
        <v>11593</v>
      </c>
      <c r="H31" s="1" t="s">
        <v>12153</v>
      </c>
      <c r="I31" s="1" t="s">
        <v>12264</v>
      </c>
    </row>
    <row r="32" spans="1:12" x14ac:dyDescent="0.25">
      <c r="A32" t="s">
        <v>12265</v>
      </c>
      <c r="B32" s="1">
        <v>31</v>
      </c>
      <c r="C32" t="s">
        <v>12266</v>
      </c>
      <c r="D32" t="s">
        <v>12267</v>
      </c>
      <c r="E32" t="s">
        <v>12268</v>
      </c>
      <c r="F32" t="s">
        <v>12269</v>
      </c>
      <c r="G32" t="s">
        <v>11257</v>
      </c>
      <c r="H32" s="1" t="s">
        <v>12153</v>
      </c>
      <c r="I32" s="1" t="s">
        <v>12270</v>
      </c>
      <c r="J32" t="s">
        <v>9252</v>
      </c>
      <c r="K32" t="s">
        <v>12271</v>
      </c>
      <c r="L32" t="s">
        <v>12272</v>
      </c>
    </row>
    <row r="33" spans="1:12" x14ac:dyDescent="0.25">
      <c r="A33" t="s">
        <v>12273</v>
      </c>
      <c r="B33" s="1">
        <v>32</v>
      </c>
      <c r="C33" t="s">
        <v>12274</v>
      </c>
      <c r="D33" t="s">
        <v>12275</v>
      </c>
    </row>
    <row r="34" spans="1:12" x14ac:dyDescent="0.25">
      <c r="A34" t="s">
        <v>12276</v>
      </c>
      <c r="B34" s="1">
        <v>33</v>
      </c>
      <c r="C34" t="s">
        <v>12277</v>
      </c>
      <c r="D34" t="s">
        <v>12278</v>
      </c>
      <c r="E34" t="s">
        <v>12279</v>
      </c>
      <c r="F34" t="s">
        <v>12280</v>
      </c>
      <c r="G34" t="s">
        <v>11586</v>
      </c>
      <c r="H34" s="1" t="s">
        <v>12153</v>
      </c>
      <c r="I34" s="1" t="s">
        <v>12281</v>
      </c>
      <c r="J34" t="s">
        <v>9252</v>
      </c>
      <c r="K34" t="s">
        <v>12282</v>
      </c>
      <c r="L34" t="s">
        <v>12283</v>
      </c>
    </row>
    <row r="35" spans="1:12" x14ac:dyDescent="0.25">
      <c r="A35" t="s">
        <v>12284</v>
      </c>
      <c r="B35" s="1">
        <v>34</v>
      </c>
      <c r="E35" t="s">
        <v>12285</v>
      </c>
      <c r="G35" t="s">
        <v>11588</v>
      </c>
      <c r="H35" s="1" t="s">
        <v>9251</v>
      </c>
      <c r="I35" s="1" t="s">
        <v>12286</v>
      </c>
      <c r="J35" t="s">
        <v>9252</v>
      </c>
      <c r="K35" t="s">
        <v>12287</v>
      </c>
      <c r="L35" t="s">
        <v>12288</v>
      </c>
    </row>
    <row r="36" spans="1:12" x14ac:dyDescent="0.25">
      <c r="A36" t="s">
        <v>12289</v>
      </c>
      <c r="B36" s="1">
        <v>35</v>
      </c>
      <c r="C36" t="s">
        <v>12290</v>
      </c>
      <c r="D36" t="s">
        <v>12291</v>
      </c>
      <c r="E36" t="s">
        <v>12292</v>
      </c>
      <c r="G36" t="s">
        <v>11585</v>
      </c>
      <c r="H36" s="1" t="s">
        <v>9251</v>
      </c>
      <c r="I36" s="1" t="s">
        <v>12293</v>
      </c>
      <c r="J36" t="s">
        <v>9252</v>
      </c>
      <c r="K36" t="s">
        <v>12294</v>
      </c>
      <c r="L36" t="s">
        <v>12295</v>
      </c>
    </row>
    <row r="37" spans="1:12" x14ac:dyDescent="0.25">
      <c r="A37" t="s">
        <v>12296</v>
      </c>
      <c r="B37" s="1">
        <v>36</v>
      </c>
      <c r="C37" t="s">
        <v>12297</v>
      </c>
      <c r="D37" t="s">
        <v>12298</v>
      </c>
      <c r="E37" t="s">
        <v>12299</v>
      </c>
      <c r="G37" t="s">
        <v>11588</v>
      </c>
      <c r="H37" s="1" t="s">
        <v>12153</v>
      </c>
      <c r="I37" s="1" t="s">
        <v>12300</v>
      </c>
      <c r="J37" t="s">
        <v>9252</v>
      </c>
      <c r="K37" t="s">
        <v>12301</v>
      </c>
      <c r="L37" t="s">
        <v>12302</v>
      </c>
    </row>
    <row r="38" spans="1:12" x14ac:dyDescent="0.25">
      <c r="A38" t="s">
        <v>12303</v>
      </c>
      <c r="B38" s="1">
        <v>37</v>
      </c>
      <c r="E38" t="s">
        <v>12304</v>
      </c>
      <c r="G38" t="s">
        <v>11586</v>
      </c>
      <c r="H38" s="1" t="s">
        <v>12153</v>
      </c>
      <c r="I38" s="1" t="s">
        <v>12305</v>
      </c>
      <c r="J38" t="s">
        <v>9252</v>
      </c>
      <c r="K38" t="s">
        <v>12306</v>
      </c>
      <c r="L38" t="s">
        <v>12307</v>
      </c>
    </row>
    <row r="39" spans="1:12" x14ac:dyDescent="0.25">
      <c r="A39" t="s">
        <v>12308</v>
      </c>
      <c r="B39" s="1">
        <v>38</v>
      </c>
      <c r="C39" t="s">
        <v>12309</v>
      </c>
      <c r="D39" t="s">
        <v>12310</v>
      </c>
      <c r="E39" t="s">
        <v>12311</v>
      </c>
      <c r="G39" t="s">
        <v>11257</v>
      </c>
      <c r="H39" s="1" t="s">
        <v>9251</v>
      </c>
      <c r="I39" s="1" t="s">
        <v>12312</v>
      </c>
      <c r="J39" t="s">
        <v>9252</v>
      </c>
      <c r="K39" t="s">
        <v>12313</v>
      </c>
      <c r="L39" t="s">
        <v>12314</v>
      </c>
    </row>
    <row r="40" spans="1:12" x14ac:dyDescent="0.25">
      <c r="A40" t="s">
        <v>12315</v>
      </c>
      <c r="B40" s="1">
        <v>39</v>
      </c>
      <c r="C40" t="s">
        <v>11595</v>
      </c>
      <c r="D40" t="s">
        <v>12316</v>
      </c>
      <c r="E40" t="s">
        <v>12317</v>
      </c>
      <c r="F40" t="s">
        <v>11580</v>
      </c>
      <c r="G40" t="s">
        <v>11581</v>
      </c>
      <c r="H40" s="1" t="s">
        <v>12153</v>
      </c>
      <c r="I40" s="1" t="s">
        <v>11582</v>
      </c>
      <c r="J40" t="s">
        <v>9252</v>
      </c>
      <c r="K40" t="s">
        <v>12318</v>
      </c>
      <c r="L40" t="s">
        <v>12319</v>
      </c>
    </row>
    <row r="41" spans="1:12" x14ac:dyDescent="0.25">
      <c r="A41" t="s">
        <v>12320</v>
      </c>
      <c r="B41" s="1">
        <v>40</v>
      </c>
      <c r="E41" t="s">
        <v>12321</v>
      </c>
      <c r="G41" t="s">
        <v>11257</v>
      </c>
      <c r="H41" s="1" t="s">
        <v>12153</v>
      </c>
      <c r="J41" t="s">
        <v>9252</v>
      </c>
      <c r="K41" t="s">
        <v>12322</v>
      </c>
      <c r="L41" t="s">
        <v>12323</v>
      </c>
    </row>
    <row r="42" spans="1:12" x14ac:dyDescent="0.25">
      <c r="A42" t="s">
        <v>12324</v>
      </c>
      <c r="B42" s="1">
        <v>41</v>
      </c>
      <c r="E42" t="s">
        <v>12325</v>
      </c>
      <c r="G42" t="s">
        <v>12130</v>
      </c>
      <c r="H42" s="1" t="s">
        <v>12131</v>
      </c>
      <c r="I42" s="1" t="s">
        <v>12326</v>
      </c>
      <c r="J42" t="s">
        <v>9252</v>
      </c>
      <c r="K42" t="s">
        <v>12327</v>
      </c>
      <c r="L42" t="s">
        <v>12328</v>
      </c>
    </row>
    <row r="43" spans="1:12" x14ac:dyDescent="0.25">
      <c r="A43" t="s">
        <v>12329</v>
      </c>
      <c r="B43" s="1">
        <v>42</v>
      </c>
    </row>
    <row r="44" spans="1:12" x14ac:dyDescent="0.25">
      <c r="A44" t="s">
        <v>12330</v>
      </c>
      <c r="B44" s="1">
        <v>43</v>
      </c>
      <c r="E44" t="s">
        <v>12331</v>
      </c>
      <c r="G44" t="s">
        <v>11583</v>
      </c>
      <c r="H44" s="1" t="s">
        <v>12153</v>
      </c>
      <c r="I44" s="1" t="s">
        <v>12332</v>
      </c>
      <c r="J44" t="s">
        <v>9252</v>
      </c>
      <c r="K44" t="s">
        <v>12333</v>
      </c>
      <c r="L44" t="s">
        <v>12334</v>
      </c>
    </row>
    <row r="45" spans="1:12" x14ac:dyDescent="0.25">
      <c r="A45" t="s">
        <v>12335</v>
      </c>
      <c r="B45" s="1">
        <v>44</v>
      </c>
      <c r="K45" t="s">
        <v>12336</v>
      </c>
      <c r="L45" t="s">
        <v>12337</v>
      </c>
    </row>
    <row r="46" spans="1:12" x14ac:dyDescent="0.25">
      <c r="A46" t="s">
        <v>12338</v>
      </c>
      <c r="B46" s="1">
        <v>45</v>
      </c>
      <c r="C46" t="s">
        <v>12339</v>
      </c>
      <c r="D46" t="s">
        <v>12340</v>
      </c>
      <c r="E46" t="s">
        <v>12341</v>
      </c>
      <c r="F46" t="s">
        <v>12342</v>
      </c>
      <c r="G46" t="s">
        <v>12130</v>
      </c>
      <c r="H46" s="1" t="s">
        <v>12131</v>
      </c>
      <c r="I46" s="1" t="s">
        <v>12343</v>
      </c>
      <c r="J46" t="s">
        <v>9252</v>
      </c>
    </row>
    <row r="47" spans="1:12" x14ac:dyDescent="0.25">
      <c r="A47" t="s">
        <v>12344</v>
      </c>
      <c r="B47" s="1">
        <v>46</v>
      </c>
      <c r="C47" t="s">
        <v>11662</v>
      </c>
      <c r="D47" t="s">
        <v>12345</v>
      </c>
      <c r="E47" t="s">
        <v>12346</v>
      </c>
      <c r="G47" t="s">
        <v>12347</v>
      </c>
      <c r="H47" s="1" t="s">
        <v>9251</v>
      </c>
      <c r="I47" s="1" t="s">
        <v>12348</v>
      </c>
      <c r="J47" t="s">
        <v>9252</v>
      </c>
      <c r="K47" t="s">
        <v>12349</v>
      </c>
      <c r="L47" t="s">
        <v>12350</v>
      </c>
    </row>
    <row r="48" spans="1:12" x14ac:dyDescent="0.25">
      <c r="A48" t="s">
        <v>12351</v>
      </c>
      <c r="B48" s="1">
        <v>47</v>
      </c>
      <c r="H48" s="1" t="s">
        <v>9251</v>
      </c>
    </row>
    <row r="49" spans="1:12" x14ac:dyDescent="0.25">
      <c r="A49" t="s">
        <v>12352</v>
      </c>
      <c r="B49" s="1">
        <v>48</v>
      </c>
      <c r="E49" t="s">
        <v>12353</v>
      </c>
      <c r="F49" t="s">
        <v>12152</v>
      </c>
      <c r="G49" t="s">
        <v>11586</v>
      </c>
      <c r="H49" s="1" t="s">
        <v>9251</v>
      </c>
      <c r="I49" s="1" t="s">
        <v>12354</v>
      </c>
      <c r="J49" t="s">
        <v>9252</v>
      </c>
      <c r="K49" t="s">
        <v>12355</v>
      </c>
      <c r="L49" t="s">
        <v>12356</v>
      </c>
    </row>
    <row r="50" spans="1:12" x14ac:dyDescent="0.25">
      <c r="A50" t="s">
        <v>12357</v>
      </c>
      <c r="B50" s="1">
        <v>49</v>
      </c>
      <c r="E50" t="s">
        <v>12358</v>
      </c>
      <c r="F50" t="s">
        <v>12359</v>
      </c>
      <c r="G50" t="s">
        <v>12130</v>
      </c>
      <c r="H50" s="1" t="s">
        <v>12131</v>
      </c>
      <c r="I50" s="1" t="s">
        <v>12360</v>
      </c>
      <c r="J50" t="s">
        <v>9252</v>
      </c>
      <c r="K50" t="s">
        <v>12361</v>
      </c>
      <c r="L50" t="s">
        <v>12362</v>
      </c>
    </row>
    <row r="51" spans="1:12" x14ac:dyDescent="0.25">
      <c r="A51" t="s">
        <v>12363</v>
      </c>
      <c r="B51" s="1">
        <v>50</v>
      </c>
      <c r="E51" t="s">
        <v>12364</v>
      </c>
      <c r="G51" t="s">
        <v>11588</v>
      </c>
      <c r="H51" s="1" t="s">
        <v>9251</v>
      </c>
      <c r="I51" s="1" t="s">
        <v>12365</v>
      </c>
      <c r="J51" t="s">
        <v>9252</v>
      </c>
      <c r="K51" t="s">
        <v>12366</v>
      </c>
      <c r="L51" t="s">
        <v>12367</v>
      </c>
    </row>
    <row r="52" spans="1:12" x14ac:dyDescent="0.25">
      <c r="A52" t="s">
        <v>12368</v>
      </c>
      <c r="B52" s="1">
        <v>51</v>
      </c>
      <c r="D52" t="s">
        <v>12369</v>
      </c>
      <c r="E52" t="s">
        <v>12370</v>
      </c>
      <c r="G52" t="s">
        <v>12371</v>
      </c>
      <c r="H52" s="1" t="s">
        <v>9251</v>
      </c>
      <c r="I52" s="1" t="s">
        <v>12372</v>
      </c>
      <c r="J52" t="s">
        <v>9252</v>
      </c>
      <c r="K52" t="s">
        <v>12373</v>
      </c>
      <c r="L52" t="s">
        <v>12374</v>
      </c>
    </row>
    <row r="53" spans="1:12" x14ac:dyDescent="0.25">
      <c r="A53" t="s">
        <v>12375</v>
      </c>
      <c r="B53" s="1">
        <v>52</v>
      </c>
      <c r="E53" t="s">
        <v>12376</v>
      </c>
      <c r="G53" t="s">
        <v>11257</v>
      </c>
      <c r="H53" s="1" t="s">
        <v>12153</v>
      </c>
      <c r="K53" t="s">
        <v>12377</v>
      </c>
      <c r="L53" t="s">
        <v>12378</v>
      </c>
    </row>
    <row r="54" spans="1:12" x14ac:dyDescent="0.25">
      <c r="A54" t="s">
        <v>12379</v>
      </c>
      <c r="B54" s="1">
        <v>53</v>
      </c>
      <c r="E54" t="s">
        <v>12380</v>
      </c>
      <c r="F54" t="s">
        <v>12381</v>
      </c>
      <c r="G54" t="s">
        <v>11586</v>
      </c>
      <c r="H54" s="1" t="s">
        <v>12153</v>
      </c>
      <c r="I54" s="1" t="s">
        <v>12382</v>
      </c>
      <c r="J54" t="s">
        <v>9252</v>
      </c>
    </row>
    <row r="55" spans="1:12" x14ac:dyDescent="0.25">
      <c r="A55" t="s">
        <v>12383</v>
      </c>
      <c r="B55" s="1">
        <v>54</v>
      </c>
      <c r="E55" t="s">
        <v>12384</v>
      </c>
      <c r="G55" t="s">
        <v>11257</v>
      </c>
      <c r="H55" s="1" t="s">
        <v>9251</v>
      </c>
      <c r="J55" t="s">
        <v>9252</v>
      </c>
      <c r="K55" t="s">
        <v>12385</v>
      </c>
      <c r="L55" t="s">
        <v>12386</v>
      </c>
    </row>
    <row r="56" spans="1:12" x14ac:dyDescent="0.25">
      <c r="A56" t="s">
        <v>12387</v>
      </c>
      <c r="B56" s="1">
        <v>55</v>
      </c>
      <c r="E56" t="s">
        <v>12388</v>
      </c>
      <c r="G56" t="s">
        <v>11593</v>
      </c>
      <c r="H56" s="1" t="s">
        <v>12153</v>
      </c>
      <c r="I56" s="1" t="s">
        <v>12389</v>
      </c>
      <c r="J56" t="s">
        <v>9252</v>
      </c>
    </row>
    <row r="57" spans="1:12" x14ac:dyDescent="0.25">
      <c r="A57" t="s">
        <v>12390</v>
      </c>
      <c r="B57" s="1">
        <v>56</v>
      </c>
    </row>
    <row r="58" spans="1:12" x14ac:dyDescent="0.25">
      <c r="A58" t="s">
        <v>12391</v>
      </c>
      <c r="B58" s="1">
        <v>57</v>
      </c>
    </row>
    <row r="59" spans="1:12" x14ac:dyDescent="0.25">
      <c r="A59" t="s">
        <v>12392</v>
      </c>
      <c r="B59" s="1">
        <v>58</v>
      </c>
      <c r="E59" t="s">
        <v>12393</v>
      </c>
      <c r="F59" t="s">
        <v>12394</v>
      </c>
      <c r="G59" t="s">
        <v>12395</v>
      </c>
      <c r="H59" s="1" t="s">
        <v>12396</v>
      </c>
      <c r="I59" s="1" t="s">
        <v>12397</v>
      </c>
      <c r="J59" t="s">
        <v>9250</v>
      </c>
    </row>
    <row r="60" spans="1:12" x14ac:dyDescent="0.25">
      <c r="A60" t="s">
        <v>12398</v>
      </c>
      <c r="B60" s="1">
        <v>59</v>
      </c>
      <c r="E60" t="s">
        <v>12399</v>
      </c>
      <c r="G60" t="s">
        <v>12130</v>
      </c>
      <c r="H60" s="1" t="s">
        <v>12131</v>
      </c>
      <c r="I60" s="1" t="s">
        <v>12400</v>
      </c>
      <c r="J60" t="s">
        <v>9252</v>
      </c>
      <c r="K60" t="s">
        <v>12401</v>
      </c>
      <c r="L60" t="s">
        <v>12402</v>
      </c>
    </row>
    <row r="61" spans="1:12" x14ac:dyDescent="0.25">
      <c r="A61" t="s">
        <v>12403</v>
      </c>
      <c r="B61" s="1">
        <v>60</v>
      </c>
      <c r="E61" t="s">
        <v>12404</v>
      </c>
      <c r="G61" t="s">
        <v>12405</v>
      </c>
      <c r="I61" s="1" t="s">
        <v>12406</v>
      </c>
      <c r="J61" t="s">
        <v>11661</v>
      </c>
      <c r="K61" t="s">
        <v>12407</v>
      </c>
      <c r="L61" t="s">
        <v>12408</v>
      </c>
    </row>
    <row r="62" spans="1:12" x14ac:dyDescent="0.25">
      <c r="A62" t="s">
        <v>12409</v>
      </c>
      <c r="B62" s="1">
        <v>61</v>
      </c>
      <c r="C62" t="s">
        <v>12410</v>
      </c>
      <c r="D62" t="s">
        <v>12411</v>
      </c>
      <c r="E62" t="s">
        <v>12412</v>
      </c>
      <c r="F62" t="s">
        <v>12413</v>
      </c>
      <c r="G62" t="s">
        <v>11665</v>
      </c>
      <c r="H62" s="1" t="s">
        <v>12153</v>
      </c>
      <c r="I62" s="1" t="s">
        <v>12414</v>
      </c>
      <c r="J62" t="s">
        <v>9252</v>
      </c>
      <c r="K62" t="s">
        <v>12415</v>
      </c>
      <c r="L62" t="s">
        <v>12416</v>
      </c>
    </row>
    <row r="63" spans="1:12" x14ac:dyDescent="0.25">
      <c r="A63" t="s">
        <v>12417</v>
      </c>
      <c r="B63" s="1">
        <v>62</v>
      </c>
      <c r="C63" t="s">
        <v>12418</v>
      </c>
      <c r="D63" t="s">
        <v>12419</v>
      </c>
      <c r="E63" t="s">
        <v>12420</v>
      </c>
      <c r="G63" t="s">
        <v>12130</v>
      </c>
      <c r="H63" s="1" t="s">
        <v>12131</v>
      </c>
      <c r="I63" s="1" t="s">
        <v>12421</v>
      </c>
      <c r="J63" t="s">
        <v>9252</v>
      </c>
      <c r="K63" t="s">
        <v>12422</v>
      </c>
      <c r="L63" t="s">
        <v>12423</v>
      </c>
    </row>
  </sheetData>
  <conditionalFormatting sqref="A2:L63">
    <cfRule type="expression" dxfId="250" priority="1">
      <formula>AND($A2&lt;&gt;"",MOD(ROW(),2)=1)</formula>
    </cfRule>
  </conditionalFormatting>
  <pageMargins left="0.7" right="0.7" top="0.75" bottom="0.75" header="0.3" footer="0.3"/>
  <pageSetup orientation="portrait" horizont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2"/>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66" t="s">
        <v>256</v>
      </c>
      <c r="B1" s="1267"/>
      <c r="C1" s="1267"/>
      <c r="D1" s="1267"/>
      <c r="E1" s="1267"/>
      <c r="F1" s="1267"/>
      <c r="G1" s="1267"/>
      <c r="H1" s="1267"/>
      <c r="I1" s="1267"/>
      <c r="J1" s="1267"/>
      <c r="K1" s="1267"/>
      <c r="M1" s="1263" t="s">
        <v>136</v>
      </c>
      <c r="N1" s="1263"/>
      <c r="P1" s="1264" t="s">
        <v>257</v>
      </c>
      <c r="Q1" s="1265"/>
      <c r="R1" s="1265"/>
      <c r="S1" s="158">
        <f>R3-T3</f>
        <v>100</v>
      </c>
      <c r="T1" s="159"/>
      <c r="U1" s="49"/>
    </row>
    <row r="2" spans="1:21" ht="15.75" thickBot="1" x14ac:dyDescent="0.3">
      <c r="A2" s="1025" t="s">
        <v>480</v>
      </c>
      <c r="B2" s="1026" t="s">
        <v>301</v>
      </c>
      <c r="C2" s="1027" t="s">
        <v>258</v>
      </c>
      <c r="D2" s="1025" t="s">
        <v>12457</v>
      </c>
      <c r="E2" s="1027" t="s">
        <v>260</v>
      </c>
      <c r="F2" s="1027" t="s">
        <v>259</v>
      </c>
      <c r="G2" s="1026" t="s">
        <v>411</v>
      </c>
      <c r="H2" s="1029" t="s">
        <v>261</v>
      </c>
      <c r="I2" s="1042" t="s">
        <v>412</v>
      </c>
      <c r="J2" s="1030" t="s">
        <v>262</v>
      </c>
      <c r="K2" s="1028" t="s">
        <v>413</v>
      </c>
      <c r="M2" s="151" t="s">
        <v>258</v>
      </c>
      <c r="N2" s="152" t="s">
        <v>262</v>
      </c>
      <c r="P2" s="77" t="s">
        <v>301</v>
      </c>
      <c r="Q2" s="77" t="s">
        <v>293</v>
      </c>
      <c r="R2" s="160" t="s">
        <v>261</v>
      </c>
      <c r="S2" s="160"/>
      <c r="T2" s="160" t="s">
        <v>262</v>
      </c>
    </row>
    <row r="3" spans="1:21" ht="15.75" thickBot="1" x14ac:dyDescent="0.3">
      <c r="A3" s="1031" t="s">
        <v>12458</v>
      </c>
      <c r="B3" s="1032">
        <v>45269</v>
      </c>
      <c r="C3" s="1033" t="s">
        <v>14812</v>
      </c>
      <c r="D3" s="1031" t="s">
        <v>11762</v>
      </c>
      <c r="E3" s="1034" t="s">
        <v>267</v>
      </c>
      <c r="F3" s="1034" t="s">
        <v>263</v>
      </c>
      <c r="G3" s="1032">
        <v>45299</v>
      </c>
      <c r="H3" s="1035">
        <v>4728.3500000000004</v>
      </c>
      <c r="I3" s="1035">
        <v>0</v>
      </c>
      <c r="J3" s="1035">
        <v>4728.3500000000004</v>
      </c>
      <c r="K3" s="1036">
        <v>220</v>
      </c>
      <c r="M3" s="81" t="str">
        <f>ENC_Saisie!F3</f>
        <v>Ford Motor Credit Company</v>
      </c>
      <c r="N3" s="82" t="s">
        <v>264</v>
      </c>
      <c r="P3" s="2">
        <v>45291</v>
      </c>
      <c r="Q3" s="1" t="s">
        <v>208</v>
      </c>
      <c r="R3" s="150">
        <v>718.59</v>
      </c>
      <c r="S3" s="19">
        <f>R3-T3</f>
        <v>100</v>
      </c>
      <c r="T3" s="149">
        <v>618.59</v>
      </c>
      <c r="U3" s="3"/>
    </row>
    <row r="4" spans="1:21" x14ac:dyDescent="0.25">
      <c r="A4" s="1031" t="s">
        <v>17117</v>
      </c>
      <c r="B4" s="1032">
        <v>45341</v>
      </c>
      <c r="C4" s="1033" t="s">
        <v>14812</v>
      </c>
      <c r="D4" s="1031" t="s">
        <v>11762</v>
      </c>
      <c r="E4" s="1034" t="s">
        <v>267</v>
      </c>
      <c r="F4" s="1034" t="s">
        <v>263</v>
      </c>
      <c r="G4" s="1032">
        <v>45371</v>
      </c>
      <c r="H4" s="1035">
        <v>1408.44</v>
      </c>
      <c r="I4" s="1035">
        <v>0</v>
      </c>
      <c r="J4" s="1035">
        <v>1408.44</v>
      </c>
      <c r="K4" s="1036">
        <v>148</v>
      </c>
    </row>
    <row r="5" spans="1:21" x14ac:dyDescent="0.25">
      <c r="A5" s="1031" t="s">
        <v>17118</v>
      </c>
      <c r="B5" s="1032">
        <v>45379</v>
      </c>
      <c r="C5" s="1033" t="s">
        <v>14826</v>
      </c>
      <c r="D5" s="1031" t="s">
        <v>11764</v>
      </c>
      <c r="E5" s="1034" t="s">
        <v>267</v>
      </c>
      <c r="F5" s="1034" t="s">
        <v>263</v>
      </c>
      <c r="G5" s="1032">
        <v>45409</v>
      </c>
      <c r="H5" s="1035">
        <v>13983.84</v>
      </c>
      <c r="I5" s="1035">
        <v>0</v>
      </c>
      <c r="J5" s="1035">
        <v>13983.84</v>
      </c>
      <c r="K5" s="1036">
        <v>110</v>
      </c>
    </row>
    <row r="6" spans="1:21" x14ac:dyDescent="0.25">
      <c r="A6" s="1031" t="s">
        <v>17119</v>
      </c>
      <c r="B6" s="1032">
        <v>45379</v>
      </c>
      <c r="C6" s="1033" t="s">
        <v>14826</v>
      </c>
      <c r="D6" s="1031" t="s">
        <v>11764</v>
      </c>
      <c r="E6" s="1034" t="s">
        <v>267</v>
      </c>
      <c r="F6" s="1034" t="s">
        <v>263</v>
      </c>
      <c r="G6" s="1032">
        <v>45409</v>
      </c>
      <c r="H6" s="1035">
        <v>1609.65</v>
      </c>
      <c r="I6" s="1035">
        <v>0</v>
      </c>
      <c r="J6" s="1035">
        <v>1609.65</v>
      </c>
      <c r="K6" s="1036">
        <v>110</v>
      </c>
    </row>
    <row r="7" spans="1:21" x14ac:dyDescent="0.25">
      <c r="A7" s="1031" t="s">
        <v>17120</v>
      </c>
      <c r="B7" s="1032">
        <v>45423</v>
      </c>
      <c r="C7" s="1033" t="s">
        <v>14826</v>
      </c>
      <c r="D7" s="1031" t="s">
        <v>11764</v>
      </c>
      <c r="E7" s="1034" t="s">
        <v>267</v>
      </c>
      <c r="F7" s="1034" t="s">
        <v>263</v>
      </c>
      <c r="G7" s="1032">
        <v>45453</v>
      </c>
      <c r="H7" s="1035">
        <v>7631.47</v>
      </c>
      <c r="I7" s="1035">
        <v>0</v>
      </c>
      <c r="J7" s="1035">
        <v>7631.47</v>
      </c>
      <c r="K7" s="1036">
        <v>66</v>
      </c>
    </row>
    <row r="8" spans="1:21" x14ac:dyDescent="0.25">
      <c r="A8" s="1031" t="s">
        <v>17121</v>
      </c>
      <c r="B8" s="1032">
        <v>45424</v>
      </c>
      <c r="C8" s="1033" t="s">
        <v>15118</v>
      </c>
      <c r="D8" s="1031" t="s">
        <v>11782</v>
      </c>
      <c r="E8" s="1034" t="s">
        <v>267</v>
      </c>
      <c r="F8" s="1034" t="s">
        <v>263</v>
      </c>
      <c r="G8" s="1032">
        <v>45454</v>
      </c>
      <c r="H8" s="1035">
        <v>1207.24</v>
      </c>
      <c r="I8" s="1035">
        <v>607.24</v>
      </c>
      <c r="J8" s="1035">
        <v>600</v>
      </c>
      <c r="K8" s="1036">
        <v>65</v>
      </c>
    </row>
    <row r="9" spans="1:21" x14ac:dyDescent="0.25">
      <c r="A9" s="1031" t="s">
        <v>17122</v>
      </c>
      <c r="B9" s="1032">
        <v>45438</v>
      </c>
      <c r="C9" s="1033" t="s">
        <v>11638</v>
      </c>
      <c r="D9" s="1031" t="s">
        <v>11743</v>
      </c>
      <c r="E9" s="1034" t="s">
        <v>267</v>
      </c>
      <c r="F9" s="1034" t="s">
        <v>263</v>
      </c>
      <c r="G9" s="1032">
        <v>45468</v>
      </c>
      <c r="H9" s="1035">
        <v>9255.49</v>
      </c>
      <c r="I9" s="1035">
        <v>0</v>
      </c>
      <c r="J9" s="1035">
        <v>9255.49</v>
      </c>
      <c r="K9" s="1036">
        <v>51</v>
      </c>
    </row>
    <row r="10" spans="1:21" x14ac:dyDescent="0.25">
      <c r="A10" s="1031" t="s">
        <v>17123</v>
      </c>
      <c r="B10" s="1032">
        <v>45444</v>
      </c>
      <c r="C10" s="1033" t="s">
        <v>11615</v>
      </c>
      <c r="D10" s="1031" t="s">
        <v>11715</v>
      </c>
      <c r="E10" s="1034" t="s">
        <v>267</v>
      </c>
      <c r="F10" s="1034" t="s">
        <v>263</v>
      </c>
      <c r="G10" s="1032">
        <v>45474</v>
      </c>
      <c r="H10" s="1035">
        <v>201.21</v>
      </c>
      <c r="I10" s="1035">
        <v>0</v>
      </c>
      <c r="J10" s="1035">
        <v>201.21</v>
      </c>
      <c r="K10" s="1036">
        <v>45</v>
      </c>
    </row>
    <row r="11" spans="1:21" x14ac:dyDescent="0.25">
      <c r="A11" s="1031" t="s">
        <v>17124</v>
      </c>
      <c r="B11" s="1032">
        <v>45460</v>
      </c>
      <c r="C11" s="1033" t="s">
        <v>15155</v>
      </c>
      <c r="D11" s="1031" t="s">
        <v>11786</v>
      </c>
      <c r="E11" s="1034" t="s">
        <v>267</v>
      </c>
      <c r="F11" s="1034" t="s">
        <v>263</v>
      </c>
      <c r="G11" s="1032">
        <v>45490</v>
      </c>
      <c r="H11" s="1035">
        <v>1911.46</v>
      </c>
      <c r="I11" s="1035">
        <v>0</v>
      </c>
      <c r="J11" s="1035">
        <v>1911.46</v>
      </c>
      <c r="K11" s="1036">
        <v>29</v>
      </c>
    </row>
    <row r="12" spans="1:21" x14ac:dyDescent="0.25">
      <c r="A12" s="1031" t="s">
        <v>17125</v>
      </c>
      <c r="B12" s="1032">
        <v>45467</v>
      </c>
      <c r="C12" s="1033" t="s">
        <v>11633</v>
      </c>
      <c r="D12" s="1031" t="s">
        <v>11737</v>
      </c>
      <c r="E12" s="1034" t="s">
        <v>267</v>
      </c>
      <c r="F12" s="1034" t="s">
        <v>263</v>
      </c>
      <c r="G12" s="1032">
        <v>45497</v>
      </c>
      <c r="H12" s="1035">
        <v>1609.65</v>
      </c>
      <c r="I12" s="1035">
        <v>0</v>
      </c>
      <c r="J12" s="1035">
        <v>1609.65</v>
      </c>
      <c r="K12" s="1036">
        <v>22</v>
      </c>
    </row>
    <row r="13" spans="1:21" x14ac:dyDescent="0.25">
      <c r="A13" s="1031" t="s">
        <v>17126</v>
      </c>
      <c r="B13" s="1032">
        <v>45467</v>
      </c>
      <c r="C13" s="1033" t="s">
        <v>11633</v>
      </c>
      <c r="D13" s="1031" t="s">
        <v>11737</v>
      </c>
      <c r="E13" s="1034" t="s">
        <v>267</v>
      </c>
      <c r="F13" s="1034" t="s">
        <v>263</v>
      </c>
      <c r="G13" s="1032">
        <v>45497</v>
      </c>
      <c r="H13" s="1035">
        <v>1609.65</v>
      </c>
      <c r="I13" s="1035">
        <v>0</v>
      </c>
      <c r="J13" s="1035">
        <v>1609.65</v>
      </c>
      <c r="K13" s="1036">
        <v>22</v>
      </c>
    </row>
    <row r="14" spans="1:21" x14ac:dyDescent="0.25">
      <c r="A14" s="1031" t="s">
        <v>17127</v>
      </c>
      <c r="B14" s="1032">
        <v>45467</v>
      </c>
      <c r="C14" s="1033" t="s">
        <v>11633</v>
      </c>
      <c r="D14" s="1031" t="s">
        <v>11737</v>
      </c>
      <c r="E14" s="1034" t="s">
        <v>267</v>
      </c>
      <c r="F14" s="1034" t="s">
        <v>263</v>
      </c>
      <c r="G14" s="1032">
        <v>45497</v>
      </c>
      <c r="H14" s="1035">
        <v>1609.65</v>
      </c>
      <c r="I14" s="1035">
        <v>0</v>
      </c>
      <c r="J14" s="1035">
        <v>1609.65</v>
      </c>
      <c r="K14" s="1036">
        <v>22</v>
      </c>
    </row>
    <row r="15" spans="1:21" x14ac:dyDescent="0.25">
      <c r="A15" s="1031" t="s">
        <v>17128</v>
      </c>
      <c r="B15" s="1032">
        <v>45467</v>
      </c>
      <c r="C15" s="1033" t="s">
        <v>11633</v>
      </c>
      <c r="D15" s="1031" t="s">
        <v>11737</v>
      </c>
      <c r="E15" s="1034" t="s">
        <v>267</v>
      </c>
      <c r="F15" s="1034" t="s">
        <v>263</v>
      </c>
      <c r="G15" s="1032">
        <v>45497</v>
      </c>
      <c r="H15" s="1035">
        <v>1609.65</v>
      </c>
      <c r="I15" s="1035">
        <v>0</v>
      </c>
      <c r="J15" s="1035">
        <v>1609.65</v>
      </c>
      <c r="K15" s="1036">
        <v>22</v>
      </c>
    </row>
    <row r="16" spans="1:21" x14ac:dyDescent="0.25">
      <c r="A16" s="1031" t="s">
        <v>17129</v>
      </c>
      <c r="B16" s="1032">
        <v>45467</v>
      </c>
      <c r="C16" s="1033" t="s">
        <v>11633</v>
      </c>
      <c r="D16" s="1031" t="s">
        <v>11737</v>
      </c>
      <c r="E16" s="1034" t="s">
        <v>267</v>
      </c>
      <c r="F16" s="1034" t="s">
        <v>263</v>
      </c>
      <c r="G16" s="1032">
        <v>45497</v>
      </c>
      <c r="H16" s="1035">
        <v>1609.65</v>
      </c>
      <c r="I16" s="1035">
        <v>0</v>
      </c>
      <c r="J16" s="1035">
        <v>1609.65</v>
      </c>
      <c r="K16" s="1036">
        <v>22</v>
      </c>
    </row>
    <row r="17" spans="1:11" x14ac:dyDescent="0.25">
      <c r="A17" s="1031" t="s">
        <v>17130</v>
      </c>
      <c r="B17" s="1032">
        <v>45467</v>
      </c>
      <c r="C17" s="1033" t="s">
        <v>11633</v>
      </c>
      <c r="D17" s="1031" t="s">
        <v>11737</v>
      </c>
      <c r="E17" s="1034" t="s">
        <v>267</v>
      </c>
      <c r="F17" s="1034" t="s">
        <v>263</v>
      </c>
      <c r="G17" s="1032">
        <v>45497</v>
      </c>
      <c r="H17" s="1035">
        <v>1106.6400000000001</v>
      </c>
      <c r="I17" s="1035">
        <v>0</v>
      </c>
      <c r="J17" s="1035">
        <v>1106.6400000000001</v>
      </c>
      <c r="K17" s="1036">
        <v>22</v>
      </c>
    </row>
    <row r="18" spans="1:11" x14ac:dyDescent="0.25">
      <c r="A18" s="1031" t="s">
        <v>17131</v>
      </c>
      <c r="B18" s="1032">
        <v>45467</v>
      </c>
      <c r="C18" s="1033" t="s">
        <v>11633</v>
      </c>
      <c r="D18" s="1031" t="s">
        <v>11737</v>
      </c>
      <c r="E18" s="1034" t="s">
        <v>267</v>
      </c>
      <c r="F18" s="1034" t="s">
        <v>263</v>
      </c>
      <c r="G18" s="1032">
        <v>45497</v>
      </c>
      <c r="H18" s="1035">
        <v>1106.6400000000001</v>
      </c>
      <c r="I18" s="1035">
        <v>0</v>
      </c>
      <c r="J18" s="1035">
        <v>1106.6400000000001</v>
      </c>
      <c r="K18" s="1036">
        <v>22</v>
      </c>
    </row>
    <row r="19" spans="1:11" x14ac:dyDescent="0.25">
      <c r="A19" s="1031" t="s">
        <v>17132</v>
      </c>
      <c r="B19" s="1032">
        <v>45467</v>
      </c>
      <c r="C19" s="1033" t="s">
        <v>11633</v>
      </c>
      <c r="D19" s="1031" t="s">
        <v>11737</v>
      </c>
      <c r="E19" s="1034" t="s">
        <v>267</v>
      </c>
      <c r="F19" s="1034" t="s">
        <v>263</v>
      </c>
      <c r="G19" s="1032">
        <v>45497</v>
      </c>
      <c r="H19" s="1035">
        <v>1106.6400000000001</v>
      </c>
      <c r="I19" s="1035">
        <v>0</v>
      </c>
      <c r="J19" s="1035">
        <v>1106.6400000000001</v>
      </c>
      <c r="K19" s="1036">
        <v>22</v>
      </c>
    </row>
    <row r="20" spans="1:11" x14ac:dyDescent="0.25">
      <c r="A20" s="1031" t="s">
        <v>17133</v>
      </c>
      <c r="B20" s="1032">
        <v>45467</v>
      </c>
      <c r="C20" s="1033" t="s">
        <v>11633</v>
      </c>
      <c r="D20" s="1031" t="s">
        <v>11737</v>
      </c>
      <c r="E20" s="1034" t="s">
        <v>267</v>
      </c>
      <c r="F20" s="1034" t="s">
        <v>263</v>
      </c>
      <c r="G20" s="1032">
        <v>45497</v>
      </c>
      <c r="H20" s="1035">
        <v>1810.86</v>
      </c>
      <c r="I20" s="1035">
        <v>0</v>
      </c>
      <c r="J20" s="1035">
        <v>1810.86</v>
      </c>
      <c r="K20" s="1036">
        <v>22</v>
      </c>
    </row>
    <row r="21" spans="1:11" x14ac:dyDescent="0.25">
      <c r="A21" s="1031" t="s">
        <v>17134</v>
      </c>
      <c r="B21" s="1032">
        <v>45467</v>
      </c>
      <c r="C21" s="1033" t="s">
        <v>11633</v>
      </c>
      <c r="D21" s="1031" t="s">
        <v>11737</v>
      </c>
      <c r="E21" s="1034" t="s">
        <v>267</v>
      </c>
      <c r="F21" s="1034" t="s">
        <v>263</v>
      </c>
      <c r="G21" s="1032">
        <v>45497</v>
      </c>
      <c r="H21" s="1035">
        <v>1810.86</v>
      </c>
      <c r="I21" s="1035">
        <v>0</v>
      </c>
      <c r="J21" s="1035">
        <v>1810.86</v>
      </c>
      <c r="K21" s="1036">
        <v>22</v>
      </c>
    </row>
    <row r="22" spans="1:11" x14ac:dyDescent="0.25">
      <c r="A22" s="1031" t="s">
        <v>17135</v>
      </c>
      <c r="B22" s="1032">
        <v>45467</v>
      </c>
      <c r="C22" s="1033" t="s">
        <v>11633</v>
      </c>
      <c r="D22" s="1031" t="s">
        <v>11737</v>
      </c>
      <c r="E22" s="1034" t="s">
        <v>267</v>
      </c>
      <c r="F22" s="1034" t="s">
        <v>263</v>
      </c>
      <c r="G22" s="1032">
        <v>45497</v>
      </c>
      <c r="H22" s="1035">
        <v>1106.6400000000001</v>
      </c>
      <c r="I22" s="1035">
        <v>0</v>
      </c>
      <c r="J22" s="1035">
        <v>1106.6400000000001</v>
      </c>
      <c r="K22" s="1036">
        <v>22</v>
      </c>
    </row>
    <row r="23" spans="1:11" x14ac:dyDescent="0.25">
      <c r="A23" s="1031" t="s">
        <v>17136</v>
      </c>
      <c r="B23" s="1032">
        <v>45467</v>
      </c>
      <c r="C23" s="1033" t="s">
        <v>11633</v>
      </c>
      <c r="D23" s="1031" t="s">
        <v>11737</v>
      </c>
      <c r="E23" s="1034" t="s">
        <v>267</v>
      </c>
      <c r="F23" s="1034" t="s">
        <v>263</v>
      </c>
      <c r="G23" s="1032">
        <v>45497</v>
      </c>
      <c r="H23" s="1035">
        <v>1106.6400000000001</v>
      </c>
      <c r="I23" s="1035">
        <v>0</v>
      </c>
      <c r="J23" s="1035">
        <v>1106.6400000000001</v>
      </c>
      <c r="K23" s="1036">
        <v>22</v>
      </c>
    </row>
    <row r="24" spans="1:11" x14ac:dyDescent="0.25">
      <c r="A24" s="1031" t="s">
        <v>17137</v>
      </c>
      <c r="B24" s="1032">
        <v>45467</v>
      </c>
      <c r="C24" s="1033" t="s">
        <v>11633</v>
      </c>
      <c r="D24" s="1031" t="s">
        <v>11737</v>
      </c>
      <c r="E24" s="1034" t="s">
        <v>267</v>
      </c>
      <c r="F24" s="1034" t="s">
        <v>263</v>
      </c>
      <c r="G24" s="1032">
        <v>45497</v>
      </c>
      <c r="H24" s="1035">
        <v>1106.6400000000001</v>
      </c>
      <c r="I24" s="1035">
        <v>0</v>
      </c>
      <c r="J24" s="1035">
        <v>1106.6400000000001</v>
      </c>
      <c r="K24" s="1036">
        <v>22</v>
      </c>
    </row>
    <row r="25" spans="1:11" x14ac:dyDescent="0.25">
      <c r="A25" s="1031" t="s">
        <v>17138</v>
      </c>
      <c r="B25" s="1032">
        <v>45467</v>
      </c>
      <c r="C25" s="1033" t="s">
        <v>11633</v>
      </c>
      <c r="D25" s="1031" t="s">
        <v>11737</v>
      </c>
      <c r="E25" s="1034" t="s">
        <v>267</v>
      </c>
      <c r="F25" s="1034" t="s">
        <v>263</v>
      </c>
      <c r="G25" s="1032">
        <v>45497</v>
      </c>
      <c r="H25" s="1035">
        <v>1106.6400000000001</v>
      </c>
      <c r="I25" s="1035">
        <v>0</v>
      </c>
      <c r="J25" s="1035">
        <v>1106.6400000000001</v>
      </c>
      <c r="K25" s="1036">
        <v>22</v>
      </c>
    </row>
    <row r="26" spans="1:11" x14ac:dyDescent="0.25">
      <c r="A26" s="1031" t="s">
        <v>17139</v>
      </c>
      <c r="B26" s="1032">
        <v>45467</v>
      </c>
      <c r="C26" s="1033" t="s">
        <v>11633</v>
      </c>
      <c r="D26" s="1031" t="s">
        <v>11737</v>
      </c>
      <c r="E26" s="1034" t="s">
        <v>267</v>
      </c>
      <c r="F26" s="1034" t="s">
        <v>263</v>
      </c>
      <c r="G26" s="1032">
        <v>45497</v>
      </c>
      <c r="H26" s="1035">
        <v>1106.6400000000001</v>
      </c>
      <c r="I26" s="1035">
        <v>0</v>
      </c>
      <c r="J26" s="1035">
        <v>1106.6400000000001</v>
      </c>
      <c r="K26" s="1036">
        <v>22</v>
      </c>
    </row>
    <row r="27" spans="1:11" x14ac:dyDescent="0.25">
      <c r="A27" s="1031" t="s">
        <v>17140</v>
      </c>
      <c r="B27" s="1032">
        <v>45467</v>
      </c>
      <c r="C27" s="1033" t="s">
        <v>11633</v>
      </c>
      <c r="D27" s="1031" t="s">
        <v>11737</v>
      </c>
      <c r="E27" s="1034" t="s">
        <v>267</v>
      </c>
      <c r="F27" s="1034" t="s">
        <v>263</v>
      </c>
      <c r="G27" s="1032">
        <v>45497</v>
      </c>
      <c r="H27" s="1035">
        <v>1106.6400000000001</v>
      </c>
      <c r="I27" s="1035">
        <v>0</v>
      </c>
      <c r="J27" s="1035">
        <v>1106.6400000000001</v>
      </c>
      <c r="K27" s="1036">
        <v>22</v>
      </c>
    </row>
    <row r="28" spans="1:11" x14ac:dyDescent="0.25">
      <c r="A28" s="1031" t="s">
        <v>17141</v>
      </c>
      <c r="B28" s="1032">
        <v>45467</v>
      </c>
      <c r="C28" s="1033" t="s">
        <v>11633</v>
      </c>
      <c r="D28" s="1031" t="s">
        <v>11737</v>
      </c>
      <c r="E28" s="1034" t="s">
        <v>267</v>
      </c>
      <c r="F28" s="1034" t="s">
        <v>263</v>
      </c>
      <c r="G28" s="1032">
        <v>45497</v>
      </c>
      <c r="H28" s="1035">
        <v>1106.6400000000001</v>
      </c>
      <c r="I28" s="1035">
        <v>0</v>
      </c>
      <c r="J28" s="1035">
        <v>1106.6400000000001</v>
      </c>
      <c r="K28" s="1036">
        <v>22</v>
      </c>
    </row>
    <row r="29" spans="1:11" x14ac:dyDescent="0.25">
      <c r="A29" s="1031" t="s">
        <v>17142</v>
      </c>
      <c r="B29" s="1032">
        <v>45467</v>
      </c>
      <c r="C29" s="1033" t="s">
        <v>11633</v>
      </c>
      <c r="D29" s="1031" t="s">
        <v>11737</v>
      </c>
      <c r="E29" s="1034" t="s">
        <v>267</v>
      </c>
      <c r="F29" s="1034" t="s">
        <v>263</v>
      </c>
      <c r="G29" s="1032">
        <v>45497</v>
      </c>
      <c r="H29" s="1035">
        <v>1106.6400000000001</v>
      </c>
      <c r="I29" s="1035">
        <v>0</v>
      </c>
      <c r="J29" s="1035">
        <v>1106.6400000000001</v>
      </c>
      <c r="K29" s="1036">
        <v>22</v>
      </c>
    </row>
    <row r="30" spans="1:11" x14ac:dyDescent="0.25">
      <c r="A30" s="1031" t="s">
        <v>17143</v>
      </c>
      <c r="B30" s="1032">
        <v>45467</v>
      </c>
      <c r="C30" s="1033" t="s">
        <v>11633</v>
      </c>
      <c r="D30" s="1031" t="s">
        <v>11737</v>
      </c>
      <c r="E30" s="1034" t="s">
        <v>267</v>
      </c>
      <c r="F30" s="1034" t="s">
        <v>263</v>
      </c>
      <c r="G30" s="1032">
        <v>45497</v>
      </c>
      <c r="H30" s="1035">
        <v>1106.6400000000001</v>
      </c>
      <c r="I30" s="1035">
        <v>0</v>
      </c>
      <c r="J30" s="1035">
        <v>1106.6400000000001</v>
      </c>
      <c r="K30" s="1036">
        <v>22</v>
      </c>
    </row>
    <row r="31" spans="1:11" x14ac:dyDescent="0.25">
      <c r="A31" s="1031" t="s">
        <v>17144</v>
      </c>
      <c r="B31" s="1032">
        <v>45467</v>
      </c>
      <c r="C31" s="1033" t="s">
        <v>11633</v>
      </c>
      <c r="D31" s="1031" t="s">
        <v>11737</v>
      </c>
      <c r="E31" s="1034" t="s">
        <v>267</v>
      </c>
      <c r="F31" s="1034" t="s">
        <v>263</v>
      </c>
      <c r="G31" s="1032">
        <v>45497</v>
      </c>
      <c r="H31" s="1035">
        <v>1106.6400000000001</v>
      </c>
      <c r="I31" s="1035">
        <v>0</v>
      </c>
      <c r="J31" s="1035">
        <v>1106.6400000000001</v>
      </c>
      <c r="K31" s="1036">
        <v>22</v>
      </c>
    </row>
    <row r="32" spans="1:11" x14ac:dyDescent="0.25">
      <c r="A32" s="1031" t="s">
        <v>17145</v>
      </c>
      <c r="B32" s="1032">
        <v>45467</v>
      </c>
      <c r="C32" s="1033" t="s">
        <v>11633</v>
      </c>
      <c r="D32" s="1031" t="s">
        <v>11737</v>
      </c>
      <c r="E32" s="1034" t="s">
        <v>267</v>
      </c>
      <c r="F32" s="1034" t="s">
        <v>263</v>
      </c>
      <c r="G32" s="1041">
        <v>45497</v>
      </c>
      <c r="H32" s="1035">
        <v>5633.78</v>
      </c>
      <c r="I32" s="1035">
        <v>0</v>
      </c>
      <c r="J32" s="1040">
        <v>5633.78</v>
      </c>
      <c r="K32" s="1036">
        <v>22</v>
      </c>
    </row>
    <row r="33" spans="1:11" x14ac:dyDescent="0.25">
      <c r="A33" s="1031" t="s">
        <v>17146</v>
      </c>
      <c r="B33" s="1032">
        <v>45467</v>
      </c>
      <c r="C33" s="1033" t="s">
        <v>15106</v>
      </c>
      <c r="D33" s="1031" t="s">
        <v>11781</v>
      </c>
      <c r="E33" s="1034" t="s">
        <v>267</v>
      </c>
      <c r="F33" s="1034" t="s">
        <v>263</v>
      </c>
      <c r="G33" s="1041">
        <v>45497</v>
      </c>
      <c r="H33" s="1035">
        <v>16700.12</v>
      </c>
      <c r="I33" s="1035">
        <v>0</v>
      </c>
      <c r="J33" s="1040">
        <v>16700.12</v>
      </c>
      <c r="K33" s="1036">
        <v>22</v>
      </c>
    </row>
    <row r="34" spans="1:11" x14ac:dyDescent="0.25">
      <c r="A34" s="1031" t="s">
        <v>17147</v>
      </c>
      <c r="B34" s="1032">
        <v>45467</v>
      </c>
      <c r="C34" s="1033" t="s">
        <v>14394</v>
      </c>
      <c r="D34" s="1031" t="s">
        <v>11721</v>
      </c>
      <c r="E34" s="1034" t="s">
        <v>267</v>
      </c>
      <c r="F34" s="1034" t="s">
        <v>263</v>
      </c>
      <c r="G34" s="1041">
        <v>45497</v>
      </c>
      <c r="H34" s="1035">
        <v>8450.66</v>
      </c>
      <c r="I34" s="1035">
        <v>0</v>
      </c>
      <c r="J34" s="1040">
        <v>8450.66</v>
      </c>
      <c r="K34" s="1036">
        <v>22</v>
      </c>
    </row>
    <row r="35" spans="1:11" x14ac:dyDescent="0.25">
      <c r="A35" s="1031" t="s">
        <v>17148</v>
      </c>
      <c r="B35" s="1032">
        <v>45500</v>
      </c>
      <c r="C35" s="1033" t="s">
        <v>11591</v>
      </c>
      <c r="D35" s="1031" t="s">
        <v>11679</v>
      </c>
      <c r="E35" s="1034" t="s">
        <v>267</v>
      </c>
      <c r="F35" s="1034" t="s">
        <v>263</v>
      </c>
      <c r="G35" s="1041">
        <v>45530</v>
      </c>
      <c r="H35" s="1035">
        <v>2515.08</v>
      </c>
      <c r="I35" s="1035">
        <v>0</v>
      </c>
      <c r="J35" s="1040">
        <v>2515.08</v>
      </c>
      <c r="K35" s="1036">
        <v>-11</v>
      </c>
    </row>
    <row r="36" spans="1:11" x14ac:dyDescent="0.25">
      <c r="A36" s="1031" t="s">
        <v>17149</v>
      </c>
      <c r="B36" s="1032">
        <v>45500</v>
      </c>
      <c r="C36" s="1033" t="s">
        <v>13464</v>
      </c>
      <c r="D36" s="1031" t="s">
        <v>11684</v>
      </c>
      <c r="E36" s="1034" t="s">
        <v>267</v>
      </c>
      <c r="F36" s="1034" t="s">
        <v>263</v>
      </c>
      <c r="G36" s="1041">
        <v>45530</v>
      </c>
      <c r="H36" s="1035">
        <v>402.41</v>
      </c>
      <c r="I36" s="1035">
        <v>0</v>
      </c>
      <c r="J36" s="1040">
        <v>402.41</v>
      </c>
      <c r="K36" s="1036">
        <v>-11</v>
      </c>
    </row>
    <row r="37" spans="1:11" x14ac:dyDescent="0.25">
      <c r="A37" s="1031" t="s">
        <v>17150</v>
      </c>
      <c r="B37" s="1032">
        <v>45500</v>
      </c>
      <c r="C37" s="1033" t="s">
        <v>13713</v>
      </c>
      <c r="D37" s="1031" t="s">
        <v>11686</v>
      </c>
      <c r="E37" s="1034" t="s">
        <v>267</v>
      </c>
      <c r="F37" s="1034" t="s">
        <v>263</v>
      </c>
      <c r="G37" s="1041">
        <v>45530</v>
      </c>
      <c r="H37" s="1035">
        <v>603.62</v>
      </c>
      <c r="I37" s="1035">
        <v>0</v>
      </c>
      <c r="J37" s="1040">
        <v>603.62</v>
      </c>
      <c r="K37" s="1036">
        <v>-11</v>
      </c>
    </row>
    <row r="38" spans="1:11" x14ac:dyDescent="0.25">
      <c r="A38" s="1031" t="s">
        <v>17151</v>
      </c>
      <c r="B38" s="1032">
        <v>45500</v>
      </c>
      <c r="C38" s="1033" t="s">
        <v>11597</v>
      </c>
      <c r="D38" s="1031" t="s">
        <v>11690</v>
      </c>
      <c r="E38" s="1034" t="s">
        <v>267</v>
      </c>
      <c r="F38" s="1034" t="s">
        <v>263</v>
      </c>
      <c r="G38" s="1041">
        <v>45530</v>
      </c>
      <c r="H38" s="1035">
        <v>11871.17</v>
      </c>
      <c r="I38" s="1035">
        <v>0</v>
      </c>
      <c r="J38" s="1040">
        <v>11871.17</v>
      </c>
      <c r="K38" s="1036">
        <v>-11</v>
      </c>
    </row>
    <row r="39" spans="1:11" x14ac:dyDescent="0.25">
      <c r="A39" s="1031" t="s">
        <v>17152</v>
      </c>
      <c r="B39" s="1032">
        <v>45500</v>
      </c>
      <c r="C39" s="1033" t="s">
        <v>11602</v>
      </c>
      <c r="D39" s="1031" t="s">
        <v>11697</v>
      </c>
      <c r="E39" s="1034" t="s">
        <v>267</v>
      </c>
      <c r="F39" s="1034" t="s">
        <v>263</v>
      </c>
      <c r="G39" s="1041">
        <v>45530</v>
      </c>
      <c r="H39" s="1035">
        <v>503.02</v>
      </c>
      <c r="I39" s="1035">
        <v>0</v>
      </c>
      <c r="J39" s="1040">
        <v>503.02</v>
      </c>
      <c r="K39" s="1036">
        <v>-11</v>
      </c>
    </row>
    <row r="40" spans="1:11" x14ac:dyDescent="0.25">
      <c r="A40" s="1031" t="s">
        <v>17153</v>
      </c>
      <c r="B40" s="1032">
        <v>45500</v>
      </c>
      <c r="C40" s="1033" t="s">
        <v>11601</v>
      </c>
      <c r="D40" s="1031" t="s">
        <v>11694</v>
      </c>
      <c r="E40" s="1034" t="s">
        <v>267</v>
      </c>
      <c r="F40" s="1034" t="s">
        <v>263</v>
      </c>
      <c r="G40" s="1041">
        <v>45530</v>
      </c>
      <c r="H40" s="1035">
        <v>2816.89</v>
      </c>
      <c r="I40" s="1035">
        <v>0</v>
      </c>
      <c r="J40" s="1040">
        <v>2816.89</v>
      </c>
      <c r="K40" s="1036">
        <v>-11</v>
      </c>
    </row>
    <row r="41" spans="1:11" x14ac:dyDescent="0.25">
      <c r="A41" s="1031" t="s">
        <v>17154</v>
      </c>
      <c r="B41" s="1032">
        <v>45500</v>
      </c>
      <c r="C41" s="1033" t="s">
        <v>11598</v>
      </c>
      <c r="D41" s="1031" t="s">
        <v>11691</v>
      </c>
      <c r="E41" s="1034" t="s">
        <v>267</v>
      </c>
      <c r="F41" s="1034" t="s">
        <v>263</v>
      </c>
      <c r="G41" s="1041">
        <v>45530</v>
      </c>
      <c r="H41" s="1035">
        <v>1192.8699999999999</v>
      </c>
      <c r="I41" s="1035">
        <v>0</v>
      </c>
      <c r="J41" s="1040">
        <v>1192.8699999999999</v>
      </c>
      <c r="K41" s="1036">
        <v>-11</v>
      </c>
    </row>
    <row r="42" spans="1:11" x14ac:dyDescent="0.25">
      <c r="A42" s="1031" t="s">
        <v>17155</v>
      </c>
      <c r="B42" s="1032">
        <v>45500</v>
      </c>
      <c r="C42" s="1033" t="s">
        <v>11603</v>
      </c>
      <c r="D42" s="1031" t="s">
        <v>11698</v>
      </c>
      <c r="E42" s="1034" t="s">
        <v>267</v>
      </c>
      <c r="F42" s="1034" t="s">
        <v>263</v>
      </c>
      <c r="G42" s="1041">
        <v>45530</v>
      </c>
      <c r="H42" s="1035">
        <v>201.21</v>
      </c>
      <c r="I42" s="1035">
        <v>0</v>
      </c>
      <c r="J42" s="1040">
        <v>201.21</v>
      </c>
      <c r="K42" s="1036">
        <v>-11</v>
      </c>
    </row>
    <row r="43" spans="1:11" x14ac:dyDescent="0.25">
      <c r="A43" s="1031" t="s">
        <v>17156</v>
      </c>
      <c r="B43" s="1032">
        <v>45500</v>
      </c>
      <c r="C43" s="1033" t="s">
        <v>11604</v>
      </c>
      <c r="D43" s="1031" t="s">
        <v>11699</v>
      </c>
      <c r="E43" s="1034" t="s">
        <v>267</v>
      </c>
      <c r="F43" s="1034" t="s">
        <v>263</v>
      </c>
      <c r="G43" s="1041">
        <v>45530</v>
      </c>
      <c r="H43" s="1035">
        <v>2112.67</v>
      </c>
      <c r="I43" s="1035">
        <v>0</v>
      </c>
      <c r="J43" s="1040">
        <v>2112.67</v>
      </c>
      <c r="K43" s="1036">
        <v>-11</v>
      </c>
    </row>
    <row r="44" spans="1:11" x14ac:dyDescent="0.25">
      <c r="A44" s="1031" t="s">
        <v>17157</v>
      </c>
      <c r="B44" s="1032">
        <v>45500</v>
      </c>
      <c r="C44" s="1033" t="s">
        <v>11608</v>
      </c>
      <c r="D44" s="1031" t="s">
        <v>11707</v>
      </c>
      <c r="E44" s="1034" t="s">
        <v>267</v>
      </c>
      <c r="F44" s="1034" t="s">
        <v>263</v>
      </c>
      <c r="G44" s="1041">
        <v>45530</v>
      </c>
      <c r="H44" s="1035">
        <v>201.21</v>
      </c>
      <c r="I44" s="1035">
        <v>0</v>
      </c>
      <c r="J44" s="1040">
        <v>201.21</v>
      </c>
      <c r="K44" s="1036">
        <v>-11</v>
      </c>
    </row>
    <row r="45" spans="1:11" x14ac:dyDescent="0.25">
      <c r="A45" s="1031" t="s">
        <v>17158</v>
      </c>
      <c r="B45" s="1032">
        <v>45500</v>
      </c>
      <c r="C45" s="1033" t="s">
        <v>11611</v>
      </c>
      <c r="D45" s="1031" t="s">
        <v>11710</v>
      </c>
      <c r="E45" s="1034" t="s">
        <v>267</v>
      </c>
      <c r="F45" s="1034" t="s">
        <v>263</v>
      </c>
      <c r="G45" s="1041">
        <v>45530</v>
      </c>
      <c r="H45" s="1035">
        <v>1307.8499999999999</v>
      </c>
      <c r="I45" s="1035">
        <v>0</v>
      </c>
      <c r="J45" s="1040">
        <v>1307.8499999999999</v>
      </c>
      <c r="K45" s="1036">
        <v>-11</v>
      </c>
    </row>
    <row r="46" spans="1:11" x14ac:dyDescent="0.25">
      <c r="A46" s="1031" t="s">
        <v>17159</v>
      </c>
      <c r="B46" s="1032">
        <v>45500</v>
      </c>
      <c r="C46" s="1033" t="s">
        <v>11612</v>
      </c>
      <c r="D46" s="1031" t="s">
        <v>11712</v>
      </c>
      <c r="E46" s="1034" t="s">
        <v>267</v>
      </c>
      <c r="F46" s="1034" t="s">
        <v>263</v>
      </c>
      <c r="G46" s="1041">
        <v>45530</v>
      </c>
      <c r="H46" s="1035">
        <v>15432.52</v>
      </c>
      <c r="I46" s="1035">
        <v>0</v>
      </c>
      <c r="J46" s="1040">
        <v>15432.52</v>
      </c>
      <c r="K46" s="1036">
        <v>-11</v>
      </c>
    </row>
    <row r="47" spans="1:11" x14ac:dyDescent="0.25">
      <c r="A47" s="1031" t="s">
        <v>17160</v>
      </c>
      <c r="B47" s="1032">
        <v>45500</v>
      </c>
      <c r="C47" s="1033" t="s">
        <v>11613</v>
      </c>
      <c r="D47" s="1031" t="s">
        <v>11713</v>
      </c>
      <c r="E47" s="1034" t="s">
        <v>267</v>
      </c>
      <c r="F47" s="1034" t="s">
        <v>263</v>
      </c>
      <c r="G47" s="1041">
        <v>45530</v>
      </c>
      <c r="H47" s="1035">
        <v>9959.7099999999991</v>
      </c>
      <c r="I47" s="1035">
        <v>0</v>
      </c>
      <c r="J47" s="1040">
        <v>9959.7099999999991</v>
      </c>
      <c r="K47" s="1036">
        <v>-11</v>
      </c>
    </row>
    <row r="48" spans="1:11" x14ac:dyDescent="0.25">
      <c r="A48" s="1031" t="s">
        <v>17161</v>
      </c>
      <c r="B48" s="1032">
        <v>45500</v>
      </c>
      <c r="C48" s="1033" t="s">
        <v>11617</v>
      </c>
      <c r="D48" s="1031" t="s">
        <v>11717</v>
      </c>
      <c r="E48" s="1034" t="s">
        <v>267</v>
      </c>
      <c r="F48" s="1034" t="s">
        <v>263</v>
      </c>
      <c r="G48" s="1041">
        <v>45530</v>
      </c>
      <c r="H48" s="1035">
        <v>5533.18</v>
      </c>
      <c r="I48" s="1035">
        <v>0</v>
      </c>
      <c r="J48" s="1040">
        <v>5533.18</v>
      </c>
      <c r="K48" s="1036">
        <v>-11</v>
      </c>
    </row>
    <row r="49" spans="1:11" x14ac:dyDescent="0.25">
      <c r="A49" s="1031" t="s">
        <v>17162</v>
      </c>
      <c r="B49" s="1032">
        <v>45500</v>
      </c>
      <c r="C49" s="1033" t="s">
        <v>11621</v>
      </c>
      <c r="D49" s="1031" t="s">
        <v>11722</v>
      </c>
      <c r="E49" s="1034" t="s">
        <v>267</v>
      </c>
      <c r="F49" s="1034" t="s">
        <v>263</v>
      </c>
      <c r="G49" s="1041">
        <v>45530</v>
      </c>
      <c r="H49" s="1035">
        <v>3018.09</v>
      </c>
      <c r="I49" s="1035">
        <v>0</v>
      </c>
      <c r="J49" s="1040">
        <v>3018.09</v>
      </c>
      <c r="K49" s="1036">
        <v>-11</v>
      </c>
    </row>
    <row r="50" spans="1:11" x14ac:dyDescent="0.25">
      <c r="A50" s="1031" t="s">
        <v>17163</v>
      </c>
      <c r="B50" s="1032">
        <v>45501</v>
      </c>
      <c r="C50" s="1033" t="s">
        <v>11622</v>
      </c>
      <c r="D50" s="1031" t="s">
        <v>11723</v>
      </c>
      <c r="E50" s="1034" t="s">
        <v>267</v>
      </c>
      <c r="F50" s="1034" t="s">
        <v>263</v>
      </c>
      <c r="G50" s="1041">
        <v>45531</v>
      </c>
      <c r="H50" s="1035">
        <v>201.21</v>
      </c>
      <c r="I50" s="1035">
        <v>0</v>
      </c>
      <c r="J50" s="1040">
        <v>201.21</v>
      </c>
      <c r="K50" s="1036">
        <v>-12</v>
      </c>
    </row>
    <row r="51" spans="1:11" x14ac:dyDescent="0.25">
      <c r="A51" s="1031" t="s">
        <v>17164</v>
      </c>
      <c r="B51" s="1032">
        <v>45501</v>
      </c>
      <c r="C51" s="1033" t="s">
        <v>14427</v>
      </c>
      <c r="D51" s="1031" t="s">
        <v>11726</v>
      </c>
      <c r="E51" s="1034" t="s">
        <v>267</v>
      </c>
      <c r="F51" s="1034" t="s">
        <v>263</v>
      </c>
      <c r="G51" s="1041">
        <v>45531</v>
      </c>
      <c r="H51" s="1035">
        <v>2313.88</v>
      </c>
      <c r="I51" s="1035">
        <v>0</v>
      </c>
      <c r="J51" s="1040">
        <v>2313.88</v>
      </c>
      <c r="K51" s="1036">
        <v>-12</v>
      </c>
    </row>
    <row r="52" spans="1:11" x14ac:dyDescent="0.25">
      <c r="A52" s="1031" t="s">
        <v>17165</v>
      </c>
      <c r="B52" s="1032">
        <v>45501</v>
      </c>
      <c r="C52" s="1033" t="s">
        <v>11626</v>
      </c>
      <c r="D52" s="1031" t="s">
        <v>11728</v>
      </c>
      <c r="E52" s="1034" t="s">
        <v>267</v>
      </c>
      <c r="F52" s="1034" t="s">
        <v>263</v>
      </c>
      <c r="G52" s="1041">
        <v>45531</v>
      </c>
      <c r="H52" s="1035">
        <v>201.21</v>
      </c>
      <c r="I52" s="1035">
        <v>0</v>
      </c>
      <c r="J52" s="1040">
        <v>201.21</v>
      </c>
      <c r="K52" s="1036">
        <v>-12</v>
      </c>
    </row>
    <row r="53" spans="1:11" x14ac:dyDescent="0.25">
      <c r="A53" s="1031" t="s">
        <v>17166</v>
      </c>
      <c r="B53" s="1032">
        <v>45501</v>
      </c>
      <c r="C53" s="1033" t="s">
        <v>11589</v>
      </c>
      <c r="D53" s="1031" t="s">
        <v>11675</v>
      </c>
      <c r="E53" s="1034" t="s">
        <v>267</v>
      </c>
      <c r="F53" s="1034" t="s">
        <v>263</v>
      </c>
      <c r="G53" s="1041">
        <v>45531</v>
      </c>
      <c r="H53" s="1035">
        <v>1810.86</v>
      </c>
      <c r="I53" s="1035">
        <v>0</v>
      </c>
      <c r="J53" s="1040">
        <v>1810.86</v>
      </c>
      <c r="K53" s="1036">
        <v>-12</v>
      </c>
    </row>
    <row r="54" spans="1:11" x14ac:dyDescent="0.25">
      <c r="A54" s="1031" t="s">
        <v>17167</v>
      </c>
      <c r="B54" s="1032">
        <v>45501</v>
      </c>
      <c r="C54" s="1033" t="s">
        <v>14482</v>
      </c>
      <c r="D54" s="1031" t="s">
        <v>11730</v>
      </c>
      <c r="E54" s="1034" t="s">
        <v>267</v>
      </c>
      <c r="F54" s="1034" t="s">
        <v>263</v>
      </c>
      <c r="G54" s="1041">
        <v>45531</v>
      </c>
      <c r="H54" s="1035">
        <v>5188.25</v>
      </c>
      <c r="I54" s="1035">
        <v>0</v>
      </c>
      <c r="J54" s="1040">
        <v>5188.25</v>
      </c>
      <c r="K54" s="1036">
        <v>-12</v>
      </c>
    </row>
    <row r="55" spans="1:11" x14ac:dyDescent="0.25">
      <c r="A55" s="1031" t="s">
        <v>17168</v>
      </c>
      <c r="B55" s="1032">
        <v>45501</v>
      </c>
      <c r="C55" s="1033" t="s">
        <v>11628</v>
      </c>
      <c r="D55" s="1031" t="s">
        <v>11731</v>
      </c>
      <c r="E55" s="1034" t="s">
        <v>267</v>
      </c>
      <c r="F55" s="1034" t="s">
        <v>263</v>
      </c>
      <c r="G55" s="1041">
        <v>45531</v>
      </c>
      <c r="H55" s="1035">
        <v>3822.92</v>
      </c>
      <c r="I55" s="1035">
        <v>0</v>
      </c>
      <c r="J55" s="1040">
        <v>3822.92</v>
      </c>
      <c r="K55" s="1036">
        <v>-12</v>
      </c>
    </row>
    <row r="56" spans="1:11" x14ac:dyDescent="0.25">
      <c r="A56" s="1031" t="s">
        <v>17169</v>
      </c>
      <c r="B56" s="1032">
        <v>45501</v>
      </c>
      <c r="C56" s="1033" t="s">
        <v>11629</v>
      </c>
      <c r="D56" s="1031" t="s">
        <v>11733</v>
      </c>
      <c r="E56" s="1034" t="s">
        <v>267</v>
      </c>
      <c r="F56" s="1034" t="s">
        <v>263</v>
      </c>
      <c r="G56" s="1041">
        <v>45531</v>
      </c>
      <c r="H56" s="1035">
        <v>1408.44</v>
      </c>
      <c r="I56" s="1035">
        <v>0</v>
      </c>
      <c r="J56" s="1040">
        <v>1408.44</v>
      </c>
      <c r="K56" s="1036">
        <v>-12</v>
      </c>
    </row>
    <row r="57" spans="1:11" x14ac:dyDescent="0.25">
      <c r="A57" s="1031" t="s">
        <v>17170</v>
      </c>
      <c r="B57" s="1032">
        <v>45501</v>
      </c>
      <c r="C57" s="1033" t="s">
        <v>11630</v>
      </c>
      <c r="D57" s="1031" t="s">
        <v>11734</v>
      </c>
      <c r="E57" s="1034" t="s">
        <v>267</v>
      </c>
      <c r="F57" s="1034" t="s">
        <v>263</v>
      </c>
      <c r="G57" s="1041">
        <v>45531</v>
      </c>
      <c r="H57" s="1035">
        <v>301.81</v>
      </c>
      <c r="I57" s="1035">
        <v>0</v>
      </c>
      <c r="J57" s="1040">
        <v>301.81</v>
      </c>
      <c r="K57" s="1036">
        <v>-12</v>
      </c>
    </row>
    <row r="58" spans="1:11" x14ac:dyDescent="0.25">
      <c r="A58" s="1031" t="s">
        <v>17171</v>
      </c>
      <c r="B58" s="1032">
        <v>45501</v>
      </c>
      <c r="C58" s="1033" t="s">
        <v>11631</v>
      </c>
      <c r="D58" s="1031" t="s">
        <v>11735</v>
      </c>
      <c r="E58" s="1034" t="s">
        <v>267</v>
      </c>
      <c r="F58" s="1034" t="s">
        <v>263</v>
      </c>
      <c r="G58" s="1041">
        <v>45531</v>
      </c>
      <c r="H58" s="1035">
        <v>301.81</v>
      </c>
      <c r="I58" s="1035">
        <v>0</v>
      </c>
      <c r="J58" s="1040">
        <v>301.81</v>
      </c>
      <c r="K58" s="1036">
        <v>-12</v>
      </c>
    </row>
    <row r="59" spans="1:11" x14ac:dyDescent="0.25">
      <c r="A59" s="1031" t="s">
        <v>17172</v>
      </c>
      <c r="B59" s="1032">
        <v>45501</v>
      </c>
      <c r="C59" s="1033" t="s">
        <v>11633</v>
      </c>
      <c r="D59" s="1031" t="s">
        <v>11737</v>
      </c>
      <c r="E59" s="1034" t="s">
        <v>267</v>
      </c>
      <c r="F59" s="1034" t="s">
        <v>263</v>
      </c>
      <c r="G59" s="1041">
        <v>45531</v>
      </c>
      <c r="H59" s="1035">
        <v>3621.71</v>
      </c>
      <c r="I59" s="1035">
        <v>0</v>
      </c>
      <c r="J59" s="1040">
        <v>3621.71</v>
      </c>
      <c r="K59" s="1036">
        <v>-12</v>
      </c>
    </row>
    <row r="60" spans="1:11" x14ac:dyDescent="0.25">
      <c r="A60" s="1031" t="s">
        <v>17173</v>
      </c>
      <c r="B60" s="1032">
        <v>45501</v>
      </c>
      <c r="C60" s="1033" t="s">
        <v>11633</v>
      </c>
      <c r="D60" s="1031" t="s">
        <v>11737</v>
      </c>
      <c r="E60" s="1034" t="s">
        <v>267</v>
      </c>
      <c r="F60" s="1034" t="s">
        <v>263</v>
      </c>
      <c r="G60" s="1041">
        <v>45531</v>
      </c>
      <c r="H60" s="1035">
        <v>1106.6400000000001</v>
      </c>
      <c r="I60" s="1035">
        <v>0</v>
      </c>
      <c r="J60" s="1040">
        <v>1106.6400000000001</v>
      </c>
      <c r="K60" s="1036">
        <v>-12</v>
      </c>
    </row>
    <row r="61" spans="1:11" x14ac:dyDescent="0.25">
      <c r="A61" s="1031" t="s">
        <v>17174</v>
      </c>
      <c r="B61" s="1032">
        <v>45501</v>
      </c>
      <c r="C61" s="1033" t="s">
        <v>11633</v>
      </c>
      <c r="D61" s="1031" t="s">
        <v>11737</v>
      </c>
      <c r="E61" s="1034" t="s">
        <v>267</v>
      </c>
      <c r="F61" s="1034" t="s">
        <v>263</v>
      </c>
      <c r="G61" s="1041">
        <v>45531</v>
      </c>
      <c r="H61" s="1035">
        <v>1106.6400000000001</v>
      </c>
      <c r="I61" s="1035">
        <v>0</v>
      </c>
      <c r="J61" s="1040">
        <v>1106.6400000000001</v>
      </c>
      <c r="K61" s="1036">
        <v>-12</v>
      </c>
    </row>
    <row r="62" spans="1:11" x14ac:dyDescent="0.25">
      <c r="A62" s="1031" t="s">
        <v>17175</v>
      </c>
      <c r="B62" s="1032">
        <v>45501</v>
      </c>
      <c r="C62" s="1033" t="s">
        <v>11633</v>
      </c>
      <c r="D62" s="1031" t="s">
        <v>11737</v>
      </c>
      <c r="E62" s="1034" t="s">
        <v>267</v>
      </c>
      <c r="F62" s="1034" t="s">
        <v>263</v>
      </c>
      <c r="G62" s="1041">
        <v>45531</v>
      </c>
      <c r="H62" s="1035">
        <v>1106.6400000000001</v>
      </c>
      <c r="I62" s="1035">
        <v>0</v>
      </c>
      <c r="J62" s="1040">
        <v>1106.6400000000001</v>
      </c>
      <c r="K62" s="1036">
        <v>-12</v>
      </c>
    </row>
    <row r="63" spans="1:11" x14ac:dyDescent="0.25">
      <c r="A63" s="1031" t="s">
        <v>17176</v>
      </c>
      <c r="B63" s="1032">
        <v>45501</v>
      </c>
      <c r="C63" s="1033" t="s">
        <v>14560</v>
      </c>
      <c r="D63" s="1031" t="s">
        <v>11738</v>
      </c>
      <c r="E63" s="1034" t="s">
        <v>267</v>
      </c>
      <c r="F63" s="1034" t="s">
        <v>263</v>
      </c>
      <c r="G63" s="1041">
        <v>45531</v>
      </c>
      <c r="H63" s="1035">
        <v>804.83</v>
      </c>
      <c r="I63" s="1035">
        <v>0</v>
      </c>
      <c r="J63" s="1040">
        <v>804.83</v>
      </c>
      <c r="K63" s="1036">
        <v>-12</v>
      </c>
    </row>
    <row r="64" spans="1:11" x14ac:dyDescent="0.25">
      <c r="A64" s="1031" t="s">
        <v>17177</v>
      </c>
      <c r="B64" s="1032">
        <v>45501</v>
      </c>
      <c r="C64" s="1033" t="s">
        <v>11634</v>
      </c>
      <c r="D64" s="1031" t="s">
        <v>11739</v>
      </c>
      <c r="E64" s="1034" t="s">
        <v>267</v>
      </c>
      <c r="F64" s="1034" t="s">
        <v>263</v>
      </c>
      <c r="G64" s="1041">
        <v>45531</v>
      </c>
      <c r="H64" s="1035">
        <v>4325.9399999999996</v>
      </c>
      <c r="I64" s="1035">
        <v>0</v>
      </c>
      <c r="J64" s="1040">
        <v>4325.9399999999996</v>
      </c>
      <c r="K64" s="1036">
        <v>-12</v>
      </c>
    </row>
    <row r="65" spans="1:11" x14ac:dyDescent="0.25">
      <c r="A65" s="1031" t="s">
        <v>17178</v>
      </c>
      <c r="B65" s="1032">
        <v>45501</v>
      </c>
      <c r="C65" s="1033" t="s">
        <v>11636</v>
      </c>
      <c r="D65" s="1031" t="s">
        <v>11741</v>
      </c>
      <c r="E65" s="1034" t="s">
        <v>267</v>
      </c>
      <c r="F65" s="1034" t="s">
        <v>263</v>
      </c>
      <c r="G65" s="1041">
        <v>45531</v>
      </c>
      <c r="H65" s="1035">
        <v>804.83</v>
      </c>
      <c r="I65" s="1035">
        <v>0</v>
      </c>
      <c r="J65" s="1040">
        <v>804.83</v>
      </c>
      <c r="K65" s="1036">
        <v>-12</v>
      </c>
    </row>
    <row r="66" spans="1:11" x14ac:dyDescent="0.25">
      <c r="A66" s="1031" t="s">
        <v>17179</v>
      </c>
      <c r="B66" s="1032">
        <v>45501</v>
      </c>
      <c r="C66" s="1033" t="s">
        <v>11637</v>
      </c>
      <c r="D66" s="1031" t="s">
        <v>11742</v>
      </c>
      <c r="E66" s="1034" t="s">
        <v>267</v>
      </c>
      <c r="F66" s="1034" t="s">
        <v>263</v>
      </c>
      <c r="G66" s="1041">
        <v>45531</v>
      </c>
      <c r="H66" s="1035">
        <v>3578.6</v>
      </c>
      <c r="I66" s="1035">
        <v>0</v>
      </c>
      <c r="J66" s="1040">
        <v>3578.6</v>
      </c>
      <c r="K66" s="1036">
        <v>-12</v>
      </c>
    </row>
    <row r="67" spans="1:11" x14ac:dyDescent="0.25">
      <c r="A67" s="1031" t="s">
        <v>17180</v>
      </c>
      <c r="B67" s="1032">
        <v>45501</v>
      </c>
      <c r="C67" s="1033" t="s">
        <v>11638</v>
      </c>
      <c r="D67" s="1031" t="s">
        <v>11743</v>
      </c>
      <c r="E67" s="1034" t="s">
        <v>267</v>
      </c>
      <c r="F67" s="1034" t="s">
        <v>263</v>
      </c>
      <c r="G67" s="1041">
        <v>45531</v>
      </c>
      <c r="H67" s="1035">
        <v>2263.5700000000002</v>
      </c>
      <c r="I67" s="1035">
        <v>0</v>
      </c>
      <c r="J67" s="1040">
        <v>2263.5700000000002</v>
      </c>
      <c r="K67" s="1036">
        <v>-12</v>
      </c>
    </row>
    <row r="68" spans="1:11" x14ac:dyDescent="0.25">
      <c r="A68" s="1031" t="s">
        <v>17181</v>
      </c>
      <c r="B68" s="1032">
        <v>45501</v>
      </c>
      <c r="C68" s="1033" t="s">
        <v>11638</v>
      </c>
      <c r="D68" s="1031" t="s">
        <v>11743</v>
      </c>
      <c r="E68" s="1034" t="s">
        <v>267</v>
      </c>
      <c r="F68" s="1034" t="s">
        <v>263</v>
      </c>
      <c r="G68" s="1041">
        <v>45531</v>
      </c>
      <c r="H68" s="1035">
        <v>2263.5700000000002</v>
      </c>
      <c r="I68" s="1035">
        <v>0</v>
      </c>
      <c r="J68" s="1040">
        <v>2263.5700000000002</v>
      </c>
      <c r="K68" s="1036">
        <v>-12</v>
      </c>
    </row>
    <row r="69" spans="1:11" x14ac:dyDescent="0.25">
      <c r="A69" s="1031" t="s">
        <v>17182</v>
      </c>
      <c r="B69" s="1032">
        <v>45501</v>
      </c>
      <c r="C69" s="1033" t="s">
        <v>11639</v>
      </c>
      <c r="D69" s="1031" t="s">
        <v>11744</v>
      </c>
      <c r="E69" s="1034" t="s">
        <v>267</v>
      </c>
      <c r="F69" s="1034" t="s">
        <v>263</v>
      </c>
      <c r="G69" s="1041">
        <v>45531</v>
      </c>
      <c r="H69" s="1035">
        <v>7976.4</v>
      </c>
      <c r="I69" s="1035">
        <v>0</v>
      </c>
      <c r="J69" s="1040">
        <v>7976.4</v>
      </c>
      <c r="K69" s="1036">
        <v>-12</v>
      </c>
    </row>
    <row r="70" spans="1:11" x14ac:dyDescent="0.25">
      <c r="A70" s="1031" t="s">
        <v>17183</v>
      </c>
      <c r="B70" s="1032">
        <v>45501</v>
      </c>
      <c r="C70" s="1033" t="s">
        <v>11640</v>
      </c>
      <c r="D70" s="1031" t="s">
        <v>11745</v>
      </c>
      <c r="E70" s="1034" t="s">
        <v>267</v>
      </c>
      <c r="F70" s="1034" t="s">
        <v>263</v>
      </c>
      <c r="G70" s="1041">
        <v>45531</v>
      </c>
      <c r="H70" s="1035">
        <v>5432.57</v>
      </c>
      <c r="I70" s="1035">
        <v>0</v>
      </c>
      <c r="J70" s="1040">
        <v>5432.57</v>
      </c>
      <c r="K70" s="1036">
        <v>-12</v>
      </c>
    </row>
    <row r="71" spans="1:11" x14ac:dyDescent="0.25">
      <c r="A71" s="1031" t="s">
        <v>17184</v>
      </c>
      <c r="B71" s="1032">
        <v>45501</v>
      </c>
      <c r="C71" s="1033" t="s">
        <v>11607</v>
      </c>
      <c r="D71" s="1031" t="s">
        <v>11706</v>
      </c>
      <c r="E71" s="1034" t="s">
        <v>267</v>
      </c>
      <c r="F71" s="1034" t="s">
        <v>263</v>
      </c>
      <c r="G71" s="1041">
        <v>45531</v>
      </c>
      <c r="H71" s="1035">
        <v>563.38</v>
      </c>
      <c r="I71" s="1035">
        <v>0</v>
      </c>
      <c r="J71" s="1040">
        <v>563.38</v>
      </c>
      <c r="K71" s="1036">
        <v>-12</v>
      </c>
    </row>
    <row r="72" spans="1:11" x14ac:dyDescent="0.25">
      <c r="A72" s="1031" t="s">
        <v>17185</v>
      </c>
      <c r="B72" s="1032">
        <v>45501</v>
      </c>
      <c r="C72" s="1033" t="s">
        <v>11641</v>
      </c>
      <c r="D72" s="1031" t="s">
        <v>11747</v>
      </c>
      <c r="E72" s="1034" t="s">
        <v>267</v>
      </c>
      <c r="F72" s="1034" t="s">
        <v>263</v>
      </c>
      <c r="G72" s="1041">
        <v>45531</v>
      </c>
      <c r="H72" s="1035">
        <v>201.21</v>
      </c>
      <c r="I72" s="1035">
        <v>0</v>
      </c>
      <c r="J72" s="1040">
        <v>201.21</v>
      </c>
      <c r="K72" s="1036">
        <v>-12</v>
      </c>
    </row>
    <row r="73" spans="1:11" x14ac:dyDescent="0.25">
      <c r="A73" s="1031" t="s">
        <v>17186</v>
      </c>
      <c r="B73" s="1032">
        <v>45501</v>
      </c>
      <c r="C73" s="1033" t="s">
        <v>11642</v>
      </c>
      <c r="D73" s="1031" t="s">
        <v>11748</v>
      </c>
      <c r="E73" s="1034" t="s">
        <v>267</v>
      </c>
      <c r="F73" s="1034" t="s">
        <v>263</v>
      </c>
      <c r="G73" s="1041">
        <v>45531</v>
      </c>
      <c r="H73" s="1035">
        <v>18812.79</v>
      </c>
      <c r="I73" s="1035">
        <v>0</v>
      </c>
      <c r="J73" s="1040">
        <v>18812.79</v>
      </c>
      <c r="K73" s="1036">
        <v>-12</v>
      </c>
    </row>
    <row r="74" spans="1:11" x14ac:dyDescent="0.25">
      <c r="A74" s="1031" t="s">
        <v>17187</v>
      </c>
      <c r="B74" s="1032">
        <v>45501</v>
      </c>
      <c r="C74" s="1033" t="s">
        <v>11643</v>
      </c>
      <c r="D74" s="1031" t="s">
        <v>11749</v>
      </c>
      <c r="E74" s="1034" t="s">
        <v>267</v>
      </c>
      <c r="F74" s="1034" t="s">
        <v>263</v>
      </c>
      <c r="G74" s="1041">
        <v>45531</v>
      </c>
      <c r="H74" s="1035">
        <v>11368.16</v>
      </c>
      <c r="I74" s="1035">
        <v>0</v>
      </c>
      <c r="J74" s="1040">
        <v>11368.16</v>
      </c>
      <c r="K74" s="1036">
        <v>-12</v>
      </c>
    </row>
    <row r="75" spans="1:11" x14ac:dyDescent="0.25">
      <c r="A75" s="1031" t="s">
        <v>17188</v>
      </c>
      <c r="B75" s="1032">
        <v>45501</v>
      </c>
      <c r="C75" s="1033" t="s">
        <v>11643</v>
      </c>
      <c r="D75" s="1031" t="s">
        <v>11749</v>
      </c>
      <c r="E75" s="1034" t="s">
        <v>267</v>
      </c>
      <c r="F75" s="1034" t="s">
        <v>263</v>
      </c>
      <c r="G75" s="1041">
        <v>45531</v>
      </c>
      <c r="H75" s="1035">
        <v>2213.27</v>
      </c>
      <c r="I75" s="1035">
        <v>0</v>
      </c>
      <c r="J75" s="1040">
        <v>2213.27</v>
      </c>
      <c r="K75" s="1036">
        <v>-12</v>
      </c>
    </row>
    <row r="76" spans="1:11" x14ac:dyDescent="0.25">
      <c r="A76" s="1031" t="s">
        <v>17189</v>
      </c>
      <c r="B76" s="1032">
        <v>45501</v>
      </c>
      <c r="C76" s="1033" t="s">
        <v>11645</v>
      </c>
      <c r="D76" s="1031" t="s">
        <v>11751</v>
      </c>
      <c r="E76" s="1034" t="s">
        <v>267</v>
      </c>
      <c r="F76" s="1034" t="s">
        <v>263</v>
      </c>
      <c r="G76" s="1041">
        <v>45531</v>
      </c>
      <c r="H76" s="1035">
        <v>15895.29</v>
      </c>
      <c r="I76" s="1035">
        <v>0</v>
      </c>
      <c r="J76" s="1040">
        <v>15895.29</v>
      </c>
      <c r="K76" s="1036">
        <v>-12</v>
      </c>
    </row>
    <row r="77" spans="1:11" x14ac:dyDescent="0.25">
      <c r="A77" s="1031" t="s">
        <v>17190</v>
      </c>
      <c r="B77" s="1032">
        <v>45501</v>
      </c>
      <c r="C77" s="1033" t="s">
        <v>14692</v>
      </c>
      <c r="D77" s="1031" t="s">
        <v>11752</v>
      </c>
      <c r="E77" s="1034" t="s">
        <v>267</v>
      </c>
      <c r="F77" s="1034" t="s">
        <v>263</v>
      </c>
      <c r="G77" s="1041">
        <v>45531</v>
      </c>
      <c r="H77" s="1035">
        <v>1106.6400000000001</v>
      </c>
      <c r="I77" s="1035">
        <v>0</v>
      </c>
      <c r="J77" s="1040">
        <v>1106.6400000000001</v>
      </c>
      <c r="K77" s="1036">
        <v>-12</v>
      </c>
    </row>
    <row r="78" spans="1:11" x14ac:dyDescent="0.25">
      <c r="A78" s="1031" t="s">
        <v>17191</v>
      </c>
      <c r="B78" s="1032">
        <v>45501</v>
      </c>
      <c r="C78" s="1033" t="s">
        <v>11646</v>
      </c>
      <c r="D78" s="1031" t="s">
        <v>11753</v>
      </c>
      <c r="E78" s="1034" t="s">
        <v>267</v>
      </c>
      <c r="F78" s="1034" t="s">
        <v>263</v>
      </c>
      <c r="G78" s="1041">
        <v>45531</v>
      </c>
      <c r="H78" s="1035">
        <v>603.62</v>
      </c>
      <c r="I78" s="1035">
        <v>0</v>
      </c>
      <c r="J78" s="1040">
        <v>603.62</v>
      </c>
      <c r="K78" s="1036">
        <v>-12</v>
      </c>
    </row>
    <row r="79" spans="1:11" x14ac:dyDescent="0.25">
      <c r="A79" s="1031" t="s">
        <v>17192</v>
      </c>
      <c r="B79" s="1032">
        <v>45501</v>
      </c>
      <c r="C79" s="1033" t="s">
        <v>11647</v>
      </c>
      <c r="D79" s="1031" t="s">
        <v>11754</v>
      </c>
      <c r="E79" s="1034" t="s">
        <v>267</v>
      </c>
      <c r="F79" s="1034" t="s">
        <v>263</v>
      </c>
      <c r="G79" s="1041">
        <v>45531</v>
      </c>
      <c r="H79" s="1035">
        <v>1207.24</v>
      </c>
      <c r="I79" s="1035">
        <v>0</v>
      </c>
      <c r="J79" s="1040">
        <v>1207.24</v>
      </c>
      <c r="K79" s="1036">
        <v>-12</v>
      </c>
    </row>
    <row r="80" spans="1:11" x14ac:dyDescent="0.25">
      <c r="A80" s="1031" t="s">
        <v>17193</v>
      </c>
      <c r="B80" s="1032">
        <v>45501</v>
      </c>
      <c r="C80" s="1033" t="s">
        <v>11648</v>
      </c>
      <c r="D80" s="1031" t="s">
        <v>11755</v>
      </c>
      <c r="E80" s="1034" t="s">
        <v>267</v>
      </c>
      <c r="F80" s="1034" t="s">
        <v>263</v>
      </c>
      <c r="G80" s="1041">
        <v>45531</v>
      </c>
      <c r="H80" s="1035">
        <v>1710.26</v>
      </c>
      <c r="I80" s="1035">
        <v>0</v>
      </c>
      <c r="J80" s="1040">
        <v>1710.26</v>
      </c>
      <c r="K80" s="1036">
        <v>-12</v>
      </c>
    </row>
    <row r="81" spans="1:11" x14ac:dyDescent="0.25">
      <c r="A81" s="1031" t="s">
        <v>17194</v>
      </c>
      <c r="B81" s="1032">
        <v>45501</v>
      </c>
      <c r="C81" s="1033" t="s">
        <v>14695</v>
      </c>
      <c r="D81" s="1031" t="s">
        <v>11756</v>
      </c>
      <c r="E81" s="1034" t="s">
        <v>267</v>
      </c>
      <c r="F81" s="1034" t="s">
        <v>263</v>
      </c>
      <c r="G81" s="1041">
        <v>45531</v>
      </c>
      <c r="H81" s="1035">
        <v>6338</v>
      </c>
      <c r="I81" s="1035">
        <v>0</v>
      </c>
      <c r="J81" s="1040">
        <v>6338</v>
      </c>
      <c r="K81" s="1036">
        <v>-12</v>
      </c>
    </row>
    <row r="82" spans="1:11" x14ac:dyDescent="0.25">
      <c r="A82" s="1031" t="s">
        <v>17195</v>
      </c>
      <c r="B82" s="1032">
        <v>45501</v>
      </c>
      <c r="C82" s="1033" t="s">
        <v>14867</v>
      </c>
      <c r="D82" s="1031" t="s">
        <v>11766</v>
      </c>
      <c r="E82" s="1034" t="s">
        <v>267</v>
      </c>
      <c r="F82" s="1034" t="s">
        <v>263</v>
      </c>
      <c r="G82" s="1041">
        <v>45531</v>
      </c>
      <c r="H82" s="1035">
        <v>11307.79</v>
      </c>
      <c r="I82" s="1035">
        <v>0</v>
      </c>
      <c r="J82" s="1040">
        <v>11307.79</v>
      </c>
      <c r="K82" s="1036">
        <v>-12</v>
      </c>
    </row>
    <row r="83" spans="1:11" x14ac:dyDescent="0.25">
      <c r="A83" s="1031" t="s">
        <v>17196</v>
      </c>
      <c r="B83" s="1032">
        <v>45501</v>
      </c>
      <c r="C83" s="1033" t="s">
        <v>12897</v>
      </c>
      <c r="D83" s="1031" t="s">
        <v>11676</v>
      </c>
      <c r="E83" s="1034" t="s">
        <v>267</v>
      </c>
      <c r="F83" s="1034" t="s">
        <v>263</v>
      </c>
      <c r="G83" s="1041">
        <v>45531</v>
      </c>
      <c r="H83" s="1035">
        <v>2012.06</v>
      </c>
      <c r="I83" s="1035">
        <v>0</v>
      </c>
      <c r="J83" s="1040">
        <v>2012.06</v>
      </c>
      <c r="K83" s="1036">
        <v>-12</v>
      </c>
    </row>
    <row r="84" spans="1:11" x14ac:dyDescent="0.25">
      <c r="A84" s="1031" t="s">
        <v>17197</v>
      </c>
      <c r="B84" s="1032">
        <v>45501</v>
      </c>
      <c r="C84" s="1033" t="s">
        <v>17418</v>
      </c>
      <c r="D84" s="1031" t="s">
        <v>11767</v>
      </c>
      <c r="E84" s="1034" t="s">
        <v>267</v>
      </c>
      <c r="F84" s="1034" t="s">
        <v>263</v>
      </c>
      <c r="G84" s="1041">
        <v>45531</v>
      </c>
      <c r="H84" s="1035">
        <v>1609.65</v>
      </c>
      <c r="I84" s="1035">
        <v>0</v>
      </c>
      <c r="J84" s="1040">
        <v>1609.65</v>
      </c>
      <c r="K84" s="1036">
        <v>-12</v>
      </c>
    </row>
    <row r="85" spans="1:11" x14ac:dyDescent="0.25">
      <c r="A85" s="1031" t="s">
        <v>17198</v>
      </c>
      <c r="B85" s="1032">
        <v>45501</v>
      </c>
      <c r="C85" s="1033" t="s">
        <v>14907</v>
      </c>
      <c r="D85" s="1031" t="s">
        <v>11768</v>
      </c>
      <c r="E85" s="1034" t="s">
        <v>267</v>
      </c>
      <c r="F85" s="1034" t="s">
        <v>263</v>
      </c>
      <c r="G85" s="1041">
        <v>45531</v>
      </c>
      <c r="H85" s="1035">
        <v>9557.2999999999993</v>
      </c>
      <c r="I85" s="1035">
        <v>0</v>
      </c>
      <c r="J85" s="1040">
        <v>9557.2999999999993</v>
      </c>
      <c r="K85" s="1036">
        <v>-12</v>
      </c>
    </row>
    <row r="86" spans="1:11" x14ac:dyDescent="0.25">
      <c r="A86" s="1031" t="s">
        <v>17199</v>
      </c>
      <c r="B86" s="1032">
        <v>45501</v>
      </c>
      <c r="C86" s="1033" t="s">
        <v>11653</v>
      </c>
      <c r="D86" s="1031" t="s">
        <v>11770</v>
      </c>
      <c r="E86" s="1034" t="s">
        <v>267</v>
      </c>
      <c r="F86" s="1034" t="s">
        <v>263</v>
      </c>
      <c r="G86" s="1041">
        <v>45531</v>
      </c>
      <c r="H86" s="1035">
        <v>5030.16</v>
      </c>
      <c r="I86" s="1035">
        <v>0</v>
      </c>
      <c r="J86" s="1040">
        <v>5030.16</v>
      </c>
      <c r="K86" s="1036">
        <v>-12</v>
      </c>
    </row>
    <row r="87" spans="1:11" x14ac:dyDescent="0.25">
      <c r="A87" s="1031" t="s">
        <v>17200</v>
      </c>
      <c r="B87" s="1032">
        <v>45501</v>
      </c>
      <c r="C87" s="1033" t="s">
        <v>14947</v>
      </c>
      <c r="D87" s="1031" t="s">
        <v>11771</v>
      </c>
      <c r="E87" s="1034" t="s">
        <v>267</v>
      </c>
      <c r="F87" s="1034" t="s">
        <v>263</v>
      </c>
      <c r="G87" s="1041">
        <v>45531</v>
      </c>
      <c r="H87" s="1035">
        <v>5935.59</v>
      </c>
      <c r="I87" s="1035">
        <v>0</v>
      </c>
      <c r="J87" s="1040">
        <v>5935.59</v>
      </c>
      <c r="K87" s="1036">
        <v>-12</v>
      </c>
    </row>
    <row r="88" spans="1:11" x14ac:dyDescent="0.25">
      <c r="A88" s="1031" t="s">
        <v>17201</v>
      </c>
      <c r="B88" s="1032">
        <v>45501</v>
      </c>
      <c r="C88" s="1033" t="s">
        <v>14961</v>
      </c>
      <c r="D88" s="1031" t="s">
        <v>11773</v>
      </c>
      <c r="E88" s="1034" t="s">
        <v>267</v>
      </c>
      <c r="F88" s="1034" t="s">
        <v>263</v>
      </c>
      <c r="G88" s="1041">
        <v>45531</v>
      </c>
      <c r="H88" s="1035">
        <v>9586.0499999999993</v>
      </c>
      <c r="I88" s="1035">
        <v>0</v>
      </c>
      <c r="J88" s="1040">
        <v>9586.0499999999993</v>
      </c>
      <c r="K88" s="1036">
        <v>-12</v>
      </c>
    </row>
    <row r="89" spans="1:11" x14ac:dyDescent="0.25">
      <c r="A89" s="1031" t="s">
        <v>17202</v>
      </c>
      <c r="B89" s="1032">
        <v>45501</v>
      </c>
      <c r="C89" s="1033" t="s">
        <v>14974</v>
      </c>
      <c r="D89" s="1031" t="s">
        <v>11774</v>
      </c>
      <c r="E89" s="1034" t="s">
        <v>267</v>
      </c>
      <c r="F89" s="1034" t="s">
        <v>263</v>
      </c>
      <c r="G89" s="1041">
        <v>45531</v>
      </c>
      <c r="H89" s="1035">
        <v>905.43</v>
      </c>
      <c r="I89" s="1035">
        <v>0</v>
      </c>
      <c r="J89" s="1040">
        <v>905.43</v>
      </c>
      <c r="K89" s="1036">
        <v>-12</v>
      </c>
    </row>
    <row r="90" spans="1:11" x14ac:dyDescent="0.25">
      <c r="A90" s="1031" t="s">
        <v>17203</v>
      </c>
      <c r="B90" s="1032">
        <v>45501</v>
      </c>
      <c r="C90" s="1033" t="s">
        <v>15012</v>
      </c>
      <c r="D90" s="1031" t="s">
        <v>11775</v>
      </c>
      <c r="E90" s="1034" t="s">
        <v>267</v>
      </c>
      <c r="F90" s="1034" t="s">
        <v>263</v>
      </c>
      <c r="G90" s="1041">
        <v>45531</v>
      </c>
      <c r="H90" s="1035">
        <v>503.02</v>
      </c>
      <c r="I90" s="1035">
        <v>0</v>
      </c>
      <c r="J90" s="1040">
        <v>503.02</v>
      </c>
      <c r="K90" s="1036">
        <v>-12</v>
      </c>
    </row>
    <row r="91" spans="1:11" x14ac:dyDescent="0.25">
      <c r="A91" s="1031" t="s">
        <v>17204</v>
      </c>
      <c r="B91" s="1032">
        <v>45501</v>
      </c>
      <c r="C91" s="1033" t="s">
        <v>11654</v>
      </c>
      <c r="D91" s="1031" t="s">
        <v>11776</v>
      </c>
      <c r="E91" s="1034" t="s">
        <v>267</v>
      </c>
      <c r="F91" s="1034" t="s">
        <v>263</v>
      </c>
      <c r="G91" s="1041">
        <v>45531</v>
      </c>
      <c r="H91" s="1035">
        <v>1509.05</v>
      </c>
      <c r="I91" s="1035">
        <v>0</v>
      </c>
      <c r="J91" s="1040">
        <v>1509.05</v>
      </c>
      <c r="K91" s="1036">
        <v>-12</v>
      </c>
    </row>
    <row r="92" spans="1:11" x14ac:dyDescent="0.25">
      <c r="A92" s="1031" t="s">
        <v>17205</v>
      </c>
      <c r="B92" s="1032">
        <v>45501</v>
      </c>
      <c r="C92" s="1033" t="s">
        <v>15023</v>
      </c>
      <c r="D92" s="1031" t="s">
        <v>11777</v>
      </c>
      <c r="E92" s="1034" t="s">
        <v>267</v>
      </c>
      <c r="F92" s="1034" t="s">
        <v>263</v>
      </c>
      <c r="G92" s="1041">
        <v>45531</v>
      </c>
      <c r="H92" s="1035">
        <v>503.02</v>
      </c>
      <c r="I92" s="1035">
        <v>0</v>
      </c>
      <c r="J92" s="1040">
        <v>503.02</v>
      </c>
      <c r="K92" s="1036">
        <v>-12</v>
      </c>
    </row>
    <row r="93" spans="1:11" x14ac:dyDescent="0.25">
      <c r="A93" s="1031" t="s">
        <v>17206</v>
      </c>
      <c r="B93" s="1032">
        <v>45501</v>
      </c>
      <c r="C93" s="1033" t="s">
        <v>15072</v>
      </c>
      <c r="D93" s="1031" t="s">
        <v>11778</v>
      </c>
      <c r="E93" s="1034" t="s">
        <v>267</v>
      </c>
      <c r="F93" s="1034" t="s">
        <v>263</v>
      </c>
      <c r="G93" s="1041">
        <v>45531</v>
      </c>
      <c r="H93" s="1035">
        <v>301.81</v>
      </c>
      <c r="I93" s="1035">
        <v>0</v>
      </c>
      <c r="J93" s="1040">
        <v>301.81</v>
      </c>
      <c r="K93" s="1036">
        <v>-12</v>
      </c>
    </row>
    <row r="94" spans="1:11" x14ac:dyDescent="0.25">
      <c r="A94" s="1031" t="s">
        <v>17207</v>
      </c>
      <c r="B94" s="1032">
        <v>45501</v>
      </c>
      <c r="C94" s="1033" t="s">
        <v>15077</v>
      </c>
      <c r="D94" s="1031" t="s">
        <v>11779</v>
      </c>
      <c r="E94" s="1034" t="s">
        <v>267</v>
      </c>
      <c r="F94" s="1034" t="s">
        <v>263</v>
      </c>
      <c r="G94" s="1041">
        <v>45531</v>
      </c>
      <c r="H94" s="1035">
        <v>2313.88</v>
      </c>
      <c r="I94" s="1035">
        <v>0</v>
      </c>
      <c r="J94" s="1040">
        <v>2313.88</v>
      </c>
      <c r="K94" s="1036">
        <v>-12</v>
      </c>
    </row>
    <row r="95" spans="1:11" x14ac:dyDescent="0.25">
      <c r="A95" s="1031" t="s">
        <v>17208</v>
      </c>
      <c r="B95" s="1032">
        <v>45501</v>
      </c>
      <c r="C95" s="1033" t="s">
        <v>15127</v>
      </c>
      <c r="D95" s="1031" t="s">
        <v>11783</v>
      </c>
      <c r="E95" s="1034" t="s">
        <v>267</v>
      </c>
      <c r="F95" s="1034" t="s">
        <v>263</v>
      </c>
      <c r="G95" s="1041">
        <v>45531</v>
      </c>
      <c r="H95" s="1035">
        <v>1810.86</v>
      </c>
      <c r="I95" s="1035">
        <v>0</v>
      </c>
      <c r="J95" s="1040">
        <v>1810.86</v>
      </c>
      <c r="K95" s="1036">
        <v>-12</v>
      </c>
    </row>
    <row r="96" spans="1:11" x14ac:dyDescent="0.25">
      <c r="A96" s="1031" t="s">
        <v>17209</v>
      </c>
      <c r="B96" s="1032">
        <v>45501</v>
      </c>
      <c r="C96" s="1033" t="s">
        <v>15131</v>
      </c>
      <c r="D96" s="1031" t="s">
        <v>11784</v>
      </c>
      <c r="E96" s="1034" t="s">
        <v>267</v>
      </c>
      <c r="F96" s="1034" t="s">
        <v>263</v>
      </c>
      <c r="G96" s="1041">
        <v>45531</v>
      </c>
      <c r="H96" s="1035">
        <v>704.23</v>
      </c>
      <c r="I96" s="1035">
        <v>0</v>
      </c>
      <c r="J96" s="1040">
        <v>704.23</v>
      </c>
      <c r="K96" s="1036">
        <v>-12</v>
      </c>
    </row>
    <row r="97" spans="1:11" x14ac:dyDescent="0.25">
      <c r="A97" s="1031" t="s">
        <v>17210</v>
      </c>
      <c r="B97" s="1032">
        <v>45501</v>
      </c>
      <c r="C97" s="1033" t="s">
        <v>15162</v>
      </c>
      <c r="D97" s="1031" t="s">
        <v>11787</v>
      </c>
      <c r="E97" s="1034" t="s">
        <v>267</v>
      </c>
      <c r="F97" s="1034" t="s">
        <v>263</v>
      </c>
      <c r="G97" s="1041">
        <v>45531</v>
      </c>
      <c r="H97" s="1035">
        <v>2917.5</v>
      </c>
      <c r="I97" s="1035">
        <v>0</v>
      </c>
      <c r="J97" s="1040">
        <v>2917.5</v>
      </c>
      <c r="K97" s="1036">
        <v>-12</v>
      </c>
    </row>
    <row r="98" spans="1:11" x14ac:dyDescent="0.25">
      <c r="A98" s="1031" t="s">
        <v>17211</v>
      </c>
      <c r="B98" s="1032">
        <v>45501</v>
      </c>
      <c r="C98" s="1033" t="s">
        <v>15174</v>
      </c>
      <c r="D98" s="1031" t="s">
        <v>11788</v>
      </c>
      <c r="E98" s="1034" t="s">
        <v>267</v>
      </c>
      <c r="F98" s="1034" t="s">
        <v>263</v>
      </c>
      <c r="G98" s="1041">
        <v>45531</v>
      </c>
      <c r="H98" s="1035">
        <v>3420.51</v>
      </c>
      <c r="I98" s="1035">
        <v>0</v>
      </c>
      <c r="J98" s="1040">
        <v>3420.51</v>
      </c>
      <c r="K98" s="1036">
        <v>-12</v>
      </c>
    </row>
    <row r="99" spans="1:11" x14ac:dyDescent="0.25">
      <c r="A99" s="1031" t="s">
        <v>17212</v>
      </c>
      <c r="B99" s="1032">
        <v>45501</v>
      </c>
      <c r="C99" s="1033" t="s">
        <v>15193</v>
      </c>
      <c r="D99" s="1031" t="s">
        <v>11790</v>
      </c>
      <c r="E99" s="1034" t="s">
        <v>267</v>
      </c>
      <c r="F99" s="1034" t="s">
        <v>263</v>
      </c>
      <c r="G99" s="1041">
        <v>45531</v>
      </c>
      <c r="H99" s="1035">
        <v>3018.09</v>
      </c>
      <c r="I99" s="1035">
        <v>0</v>
      </c>
      <c r="J99" s="1040">
        <v>3018.09</v>
      </c>
      <c r="K99" s="1036">
        <v>-12</v>
      </c>
    </row>
    <row r="100" spans="1:11" x14ac:dyDescent="0.25">
      <c r="A100" s="1031" t="s">
        <v>17213</v>
      </c>
      <c r="B100" s="1032">
        <v>45501</v>
      </c>
      <c r="C100" s="1033" t="s">
        <v>15198</v>
      </c>
      <c r="D100" s="1031" t="s">
        <v>11791</v>
      </c>
      <c r="E100" s="1034" t="s">
        <v>267</v>
      </c>
      <c r="F100" s="1034" t="s">
        <v>263</v>
      </c>
      <c r="G100" s="1041">
        <v>45531</v>
      </c>
      <c r="H100" s="1035">
        <v>3118.7</v>
      </c>
      <c r="I100" s="1035">
        <v>0</v>
      </c>
      <c r="J100" s="1040">
        <v>3118.7</v>
      </c>
      <c r="K100" s="1036">
        <v>-12</v>
      </c>
    </row>
    <row r="101" spans="1:11" x14ac:dyDescent="0.25">
      <c r="A101" s="1031" t="s">
        <v>17214</v>
      </c>
      <c r="B101" s="1032">
        <v>45501</v>
      </c>
      <c r="C101" s="1033" t="s">
        <v>15210</v>
      </c>
      <c r="D101" s="1031" t="s">
        <v>11794</v>
      </c>
      <c r="E101" s="1034" t="s">
        <v>267</v>
      </c>
      <c r="F101" s="1034" t="s">
        <v>263</v>
      </c>
      <c r="G101" s="1041">
        <v>45531</v>
      </c>
      <c r="H101" s="1035">
        <v>704.23</v>
      </c>
      <c r="I101" s="1035">
        <v>0</v>
      </c>
      <c r="J101" s="1040">
        <v>704.23</v>
      </c>
      <c r="K101" s="1036">
        <v>-12</v>
      </c>
    </row>
    <row r="102" spans="1:11" x14ac:dyDescent="0.25">
      <c r="A102" s="1031" t="s">
        <v>17215</v>
      </c>
      <c r="B102" s="1032">
        <v>45501</v>
      </c>
      <c r="C102" s="1033" t="s">
        <v>15217</v>
      </c>
      <c r="D102" s="1031" t="s">
        <v>11795</v>
      </c>
      <c r="E102" s="1034" t="s">
        <v>267</v>
      </c>
      <c r="F102" s="1034" t="s">
        <v>263</v>
      </c>
      <c r="G102" s="1041">
        <v>45531</v>
      </c>
      <c r="H102" s="1035">
        <v>14688.06</v>
      </c>
      <c r="I102" s="1035">
        <v>0</v>
      </c>
      <c r="J102" s="1040">
        <v>14688.06</v>
      </c>
      <c r="K102" s="1036">
        <v>-12</v>
      </c>
    </row>
    <row r="103" spans="1:11" x14ac:dyDescent="0.25">
      <c r="A103" s="1031" t="s">
        <v>17216</v>
      </c>
      <c r="B103" s="1032">
        <v>45502</v>
      </c>
      <c r="C103" s="1033" t="s">
        <v>16724</v>
      </c>
      <c r="D103" s="1031" t="s">
        <v>11807</v>
      </c>
      <c r="E103" s="1034" t="s">
        <v>267</v>
      </c>
      <c r="F103" s="1034" t="s">
        <v>263</v>
      </c>
      <c r="G103" s="1041">
        <v>45532</v>
      </c>
      <c r="H103" s="1035">
        <v>2313.88</v>
      </c>
      <c r="I103" s="1035">
        <v>0</v>
      </c>
      <c r="J103" s="1040">
        <v>2313.88</v>
      </c>
      <c r="K103" s="1036">
        <v>-13</v>
      </c>
    </row>
    <row r="104" spans="1:11" x14ac:dyDescent="0.25">
      <c r="A104" s="1031" t="s">
        <v>17217</v>
      </c>
      <c r="B104" s="1032">
        <v>45502</v>
      </c>
      <c r="C104" s="1033" t="s">
        <v>16869</v>
      </c>
      <c r="D104" s="1031" t="s">
        <v>11812</v>
      </c>
      <c r="E104" s="1034" t="s">
        <v>267</v>
      </c>
      <c r="F104" s="1034" t="s">
        <v>263</v>
      </c>
      <c r="G104" s="1041">
        <v>45532</v>
      </c>
      <c r="H104" s="1035">
        <v>704.23</v>
      </c>
      <c r="I104" s="1035">
        <v>0</v>
      </c>
      <c r="J104" s="1040">
        <v>704.23</v>
      </c>
      <c r="K104" s="1036">
        <v>-13</v>
      </c>
    </row>
    <row r="105" spans="1:11" x14ac:dyDescent="0.25">
      <c r="A105" s="1031" t="s">
        <v>17218</v>
      </c>
      <c r="B105" s="1032">
        <v>45502</v>
      </c>
      <c r="C105" s="1033" t="s">
        <v>16922</v>
      </c>
      <c r="D105" s="1031" t="s">
        <v>11813</v>
      </c>
      <c r="E105" s="1034" t="s">
        <v>267</v>
      </c>
      <c r="F105" s="1034" t="s">
        <v>263</v>
      </c>
      <c r="G105" s="1041">
        <v>45532</v>
      </c>
      <c r="H105" s="1035">
        <v>2313.88</v>
      </c>
      <c r="I105" s="1035">
        <v>0</v>
      </c>
      <c r="J105" s="1040">
        <v>2313.88</v>
      </c>
      <c r="K105" s="1036">
        <v>-13</v>
      </c>
    </row>
    <row r="106" spans="1:11" x14ac:dyDescent="0.25">
      <c r="A106" s="1031" t="s">
        <v>17219</v>
      </c>
      <c r="B106" s="1032">
        <v>45502</v>
      </c>
      <c r="C106" s="1033" t="s">
        <v>11666</v>
      </c>
      <c r="D106" s="1031" t="s">
        <v>11814</v>
      </c>
      <c r="E106" s="1034" t="s">
        <v>267</v>
      </c>
      <c r="F106" s="1034" t="s">
        <v>263</v>
      </c>
      <c r="G106" s="1041">
        <v>45532</v>
      </c>
      <c r="H106" s="1035">
        <v>402.41</v>
      </c>
      <c r="I106" s="1035">
        <v>0</v>
      </c>
      <c r="J106" s="1040">
        <v>402.41</v>
      </c>
      <c r="K106" s="1036">
        <v>-13</v>
      </c>
    </row>
    <row r="107" spans="1:11" x14ac:dyDescent="0.25">
      <c r="A107" s="1031" t="s">
        <v>17220</v>
      </c>
      <c r="B107" s="1032">
        <v>45502</v>
      </c>
      <c r="C107" s="1033" t="s">
        <v>14162</v>
      </c>
      <c r="D107" s="1031" t="s">
        <v>11711</v>
      </c>
      <c r="E107" s="1034" t="s">
        <v>267</v>
      </c>
      <c r="F107" s="1034" t="s">
        <v>263</v>
      </c>
      <c r="G107" s="1041">
        <v>45532</v>
      </c>
      <c r="H107" s="1035">
        <v>2414.48</v>
      </c>
      <c r="I107" s="1035">
        <v>0</v>
      </c>
      <c r="J107" s="1040">
        <v>2414.48</v>
      </c>
      <c r="K107" s="1036">
        <v>-13</v>
      </c>
    </row>
    <row r="108" spans="1:11" x14ac:dyDescent="0.25">
      <c r="A108" s="1031" t="s">
        <v>17221</v>
      </c>
      <c r="B108" s="1032">
        <v>45502</v>
      </c>
      <c r="C108" s="1033" t="s">
        <v>11619</v>
      </c>
      <c r="D108" s="1031" t="s">
        <v>11719</v>
      </c>
      <c r="E108" s="1034" t="s">
        <v>267</v>
      </c>
      <c r="F108" s="1034" t="s">
        <v>263</v>
      </c>
      <c r="G108" s="1041">
        <v>45532</v>
      </c>
      <c r="H108" s="1035">
        <v>301.81</v>
      </c>
      <c r="I108" s="1035">
        <v>0</v>
      </c>
      <c r="J108" s="1040">
        <v>301.81</v>
      </c>
      <c r="K108" s="1036">
        <v>-13</v>
      </c>
    </row>
    <row r="109" spans="1:11" x14ac:dyDescent="0.25">
      <c r="A109" s="1031" t="s">
        <v>17222</v>
      </c>
      <c r="B109" s="1032">
        <v>45502</v>
      </c>
      <c r="C109" s="1033" t="s">
        <v>11624</v>
      </c>
      <c r="D109" s="1031" t="s">
        <v>11725</v>
      </c>
      <c r="E109" s="1034" t="s">
        <v>267</v>
      </c>
      <c r="F109" s="1034" t="s">
        <v>263</v>
      </c>
      <c r="G109" s="1041">
        <v>45532</v>
      </c>
      <c r="H109" s="1035">
        <v>3018.09</v>
      </c>
      <c r="I109" s="1035">
        <v>0</v>
      </c>
      <c r="J109" s="1040">
        <v>3018.09</v>
      </c>
      <c r="K109" s="1036">
        <v>-13</v>
      </c>
    </row>
    <row r="110" spans="1:11" x14ac:dyDescent="0.25">
      <c r="A110" s="1031" t="s">
        <v>17223</v>
      </c>
      <c r="B110" s="1032">
        <v>45502</v>
      </c>
      <c r="C110" s="1033" t="s">
        <v>15225</v>
      </c>
      <c r="D110" s="1031" t="s">
        <v>11796</v>
      </c>
      <c r="E110" s="1034" t="s">
        <v>267</v>
      </c>
      <c r="F110" s="1034" t="s">
        <v>263</v>
      </c>
      <c r="G110" s="1041">
        <v>45532</v>
      </c>
      <c r="H110" s="1035">
        <v>1810.86</v>
      </c>
      <c r="I110" s="1035">
        <v>0</v>
      </c>
      <c r="J110" s="1040">
        <v>1810.86</v>
      </c>
      <c r="K110" s="1036">
        <v>-13</v>
      </c>
    </row>
    <row r="111" spans="1:11" x14ac:dyDescent="0.25">
      <c r="A111" s="1031" t="s">
        <v>17224</v>
      </c>
      <c r="B111" s="1032">
        <v>45502</v>
      </c>
      <c r="C111" s="1033" t="s">
        <v>15230</v>
      </c>
      <c r="D111" s="1031" t="s">
        <v>11797</v>
      </c>
      <c r="E111" s="1034" t="s">
        <v>267</v>
      </c>
      <c r="F111" s="1034" t="s">
        <v>263</v>
      </c>
      <c r="G111" s="1041">
        <v>45532</v>
      </c>
      <c r="H111" s="1035">
        <v>1207.24</v>
      </c>
      <c r="I111" s="1035">
        <v>0</v>
      </c>
      <c r="J111" s="1040">
        <v>1207.24</v>
      </c>
      <c r="K111" s="1036">
        <v>-13</v>
      </c>
    </row>
    <row r="112" spans="1:11" x14ac:dyDescent="0.25">
      <c r="A112" s="1031" t="s">
        <v>17225</v>
      </c>
      <c r="B112" s="1032">
        <v>45502</v>
      </c>
      <c r="C112" s="1033" t="s">
        <v>11658</v>
      </c>
      <c r="D112" s="1031" t="s">
        <v>11798</v>
      </c>
      <c r="E112" s="1034" t="s">
        <v>267</v>
      </c>
      <c r="F112" s="1034" t="s">
        <v>263</v>
      </c>
      <c r="G112" s="1041">
        <v>45532</v>
      </c>
      <c r="H112" s="1035">
        <v>603.62</v>
      </c>
      <c r="I112" s="1035">
        <v>0</v>
      </c>
      <c r="J112" s="1040">
        <v>603.62</v>
      </c>
      <c r="K112" s="1036">
        <v>-13</v>
      </c>
    </row>
    <row r="113" spans="1:11" x14ac:dyDescent="0.25">
      <c r="A113" s="1031" t="s">
        <v>17226</v>
      </c>
      <c r="B113" s="1032">
        <v>45502</v>
      </c>
      <c r="C113" s="1033" t="s">
        <v>15239</v>
      </c>
      <c r="D113" s="1031" t="s">
        <v>11799</v>
      </c>
      <c r="E113" s="1034" t="s">
        <v>267</v>
      </c>
      <c r="F113" s="1034" t="s">
        <v>263</v>
      </c>
      <c r="G113" s="1041">
        <v>45532</v>
      </c>
      <c r="H113" s="1035">
        <v>503.02</v>
      </c>
      <c r="I113" s="1035">
        <v>0</v>
      </c>
      <c r="J113" s="1040">
        <v>503.02</v>
      </c>
      <c r="K113" s="1036">
        <v>-13</v>
      </c>
    </row>
    <row r="114" spans="1:11" x14ac:dyDescent="0.25">
      <c r="A114" s="1031" t="s">
        <v>17227</v>
      </c>
      <c r="B114" s="1032">
        <v>45502</v>
      </c>
      <c r="C114" s="1033" t="s">
        <v>13028</v>
      </c>
      <c r="D114" s="1031" t="s">
        <v>11678</v>
      </c>
      <c r="E114" s="1034" t="s">
        <v>267</v>
      </c>
      <c r="F114" s="1034" t="s">
        <v>263</v>
      </c>
      <c r="G114" s="1041">
        <v>45532</v>
      </c>
      <c r="H114" s="1035">
        <v>704.23</v>
      </c>
      <c r="I114" s="1035">
        <v>0</v>
      </c>
      <c r="J114" s="1040">
        <v>704.23</v>
      </c>
      <c r="K114" s="1036">
        <v>-13</v>
      </c>
    </row>
    <row r="115" spans="1:11" x14ac:dyDescent="0.25">
      <c r="A115" s="1031" t="s">
        <v>17228</v>
      </c>
      <c r="B115" s="1032">
        <v>45502</v>
      </c>
      <c r="C115" s="1033" t="s">
        <v>16268</v>
      </c>
      <c r="D115" s="1031" t="s">
        <v>11805</v>
      </c>
      <c r="E115" s="1034" t="s">
        <v>267</v>
      </c>
      <c r="F115" s="1034" t="s">
        <v>263</v>
      </c>
      <c r="G115" s="1041">
        <v>45532</v>
      </c>
      <c r="H115" s="1035">
        <v>905.43</v>
      </c>
      <c r="I115" s="1035">
        <v>0</v>
      </c>
      <c r="J115" s="1040">
        <v>905.43</v>
      </c>
      <c r="K115" s="1036">
        <v>-13</v>
      </c>
    </row>
    <row r="116" spans="1:11" x14ac:dyDescent="0.25">
      <c r="A116" s="1031" t="s">
        <v>17229</v>
      </c>
      <c r="B116" s="1032">
        <v>45502</v>
      </c>
      <c r="C116" s="1033" t="s">
        <v>16739</v>
      </c>
      <c r="D116" s="1031" t="s">
        <v>11808</v>
      </c>
      <c r="E116" s="1034" t="s">
        <v>267</v>
      </c>
      <c r="F116" s="1034" t="s">
        <v>263</v>
      </c>
      <c r="G116" s="1041">
        <v>45532</v>
      </c>
      <c r="H116" s="1035">
        <v>1408.44</v>
      </c>
      <c r="I116" s="1035">
        <v>0</v>
      </c>
      <c r="J116" s="1040">
        <v>1408.44</v>
      </c>
      <c r="K116" s="1036">
        <v>-13</v>
      </c>
    </row>
    <row r="117" spans="1:11" x14ac:dyDescent="0.25">
      <c r="A117" s="1031" t="s">
        <v>17230</v>
      </c>
      <c r="B117" s="1032">
        <v>45502</v>
      </c>
      <c r="C117" s="1033" t="s">
        <v>11664</v>
      </c>
      <c r="D117" s="1031" t="s">
        <v>11809</v>
      </c>
      <c r="E117" s="1034" t="s">
        <v>267</v>
      </c>
      <c r="F117" s="1034" t="s">
        <v>263</v>
      </c>
      <c r="G117" s="1041">
        <v>45532</v>
      </c>
      <c r="H117" s="1035">
        <v>12963.43</v>
      </c>
      <c r="I117" s="1035">
        <v>0</v>
      </c>
      <c r="J117" s="1040">
        <v>12963.43</v>
      </c>
      <c r="K117" s="1036">
        <v>-13</v>
      </c>
    </row>
    <row r="118" spans="1:11" x14ac:dyDescent="0.25">
      <c r="A118" s="1031" t="s">
        <v>17231</v>
      </c>
      <c r="B118" s="1032">
        <v>45502</v>
      </c>
      <c r="C118" s="1033" t="s">
        <v>15245</v>
      </c>
      <c r="D118" s="1031" t="s">
        <v>11800</v>
      </c>
      <c r="E118" s="1034" t="s">
        <v>267</v>
      </c>
      <c r="F118" s="1034" t="s">
        <v>263</v>
      </c>
      <c r="G118" s="1041">
        <v>45532</v>
      </c>
      <c r="H118" s="1035">
        <v>1509.05</v>
      </c>
      <c r="I118" s="1035">
        <v>0</v>
      </c>
      <c r="J118" s="1040">
        <v>1509.05</v>
      </c>
      <c r="K118" s="1036">
        <v>-13</v>
      </c>
    </row>
    <row r="119" spans="1:11" x14ac:dyDescent="0.25">
      <c r="A119" s="1031" t="s">
        <v>17232</v>
      </c>
      <c r="B119" s="1032">
        <v>45503</v>
      </c>
      <c r="C119" s="1033" t="s">
        <v>14924</v>
      </c>
      <c r="D119" s="1031" t="s">
        <v>11769</v>
      </c>
      <c r="E119" s="1034" t="s">
        <v>267</v>
      </c>
      <c r="F119" s="1034" t="s">
        <v>263</v>
      </c>
      <c r="G119" s="1041">
        <v>45533</v>
      </c>
      <c r="H119" s="1035">
        <v>13279.61</v>
      </c>
      <c r="I119" s="1035">
        <v>0</v>
      </c>
      <c r="J119" s="1040">
        <v>13279.61</v>
      </c>
      <c r="K119" s="1036">
        <v>-14</v>
      </c>
    </row>
    <row r="120" spans="1:11" x14ac:dyDescent="0.25">
      <c r="A120" s="1031" t="s">
        <v>17233</v>
      </c>
      <c r="B120" s="1032">
        <v>45504</v>
      </c>
      <c r="C120" s="1033" t="s">
        <v>15089</v>
      </c>
      <c r="D120" s="1031" t="s">
        <v>11780</v>
      </c>
      <c r="E120" s="1034" t="s">
        <v>267</v>
      </c>
      <c r="F120" s="1034" t="s">
        <v>263</v>
      </c>
      <c r="G120" s="1041">
        <v>45534</v>
      </c>
      <c r="H120" s="1035">
        <v>6740.41</v>
      </c>
      <c r="I120" s="1035">
        <v>0</v>
      </c>
      <c r="J120" s="1040">
        <v>6740.41</v>
      </c>
      <c r="K120" s="1036">
        <v>-15</v>
      </c>
    </row>
    <row r="121" spans="1:11" x14ac:dyDescent="0.25">
      <c r="A121" s="1" t="s">
        <v>17234</v>
      </c>
      <c r="B121" s="2">
        <v>45504</v>
      </c>
      <c r="C121" s="4" t="s">
        <v>12636</v>
      </c>
      <c r="D121" s="11" t="s">
        <v>11674</v>
      </c>
      <c r="E121" s="1" t="s">
        <v>267</v>
      </c>
      <c r="F121" s="1" t="s">
        <v>263</v>
      </c>
      <c r="G121" s="14">
        <v>45534</v>
      </c>
      <c r="H121" s="31">
        <v>905.43</v>
      </c>
      <c r="I121" s="31">
        <v>0</v>
      </c>
      <c r="J121" s="1043">
        <v>905.43</v>
      </c>
      <c r="K121" s="80">
        <v>-15</v>
      </c>
    </row>
    <row r="122" spans="1:11" x14ac:dyDescent="0.25">
      <c r="A122" s="1" t="s">
        <v>18347</v>
      </c>
      <c r="B122" s="2">
        <v>45513</v>
      </c>
      <c r="C122" s="4" t="s">
        <v>18330</v>
      </c>
      <c r="D122" s="11" t="s">
        <v>11822</v>
      </c>
      <c r="E122" s="1" t="s">
        <v>267</v>
      </c>
      <c r="F122" s="2" t="s">
        <v>263</v>
      </c>
      <c r="G122" s="14">
        <v>45544</v>
      </c>
      <c r="H122" s="31">
        <v>2493.52</v>
      </c>
      <c r="I122" s="31">
        <v>0</v>
      </c>
      <c r="J122" s="1043">
        <v>2493.52</v>
      </c>
      <c r="K122" s="80">
        <v>-25</v>
      </c>
    </row>
  </sheetData>
  <autoFilter ref="A2:K121" xr:uid="{EEF7FBC0-593C-4942-AC96-4C816F512268}"/>
  <mergeCells count="3">
    <mergeCell ref="M1:N1"/>
    <mergeCell ref="P1:R1"/>
    <mergeCell ref="A1:K1"/>
  </mergeCells>
  <conditionalFormatting sqref="A2:K122">
    <cfRule type="expression" dxfId="249"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28" orientation="landscape" horizontalDpi="4294967293"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69" t="s">
        <v>344</v>
      </c>
      <c r="C1" s="1269"/>
      <c r="D1" s="1269"/>
      <c r="E1" s="1269"/>
      <c r="F1" s="1269"/>
      <c r="G1" s="1269"/>
      <c r="H1" s="1269"/>
      <c r="I1" s="1269"/>
      <c r="J1" s="1269"/>
      <c r="K1" s="1269"/>
      <c r="L1" s="1269"/>
      <c r="M1" s="1269"/>
      <c r="N1" s="128"/>
      <c r="O1" s="137"/>
      <c r="P1" s="137"/>
      <c r="Q1" s="137"/>
      <c r="R1" s="128"/>
      <c r="S1" s="97"/>
      <c r="T1" s="97"/>
      <c r="Z1" s="98" t="s">
        <v>328</v>
      </c>
      <c r="AA1" s="99">
        <v>506</v>
      </c>
    </row>
    <row r="2" spans="2:27" ht="21.6" customHeight="1" thickBot="1" x14ac:dyDescent="0.3">
      <c r="B2" s="100" t="s">
        <v>352</v>
      </c>
      <c r="C2" s="1273" t="s">
        <v>353</v>
      </c>
      <c r="D2" s="1274"/>
      <c r="E2" s="1273" t="s">
        <v>354</v>
      </c>
      <c r="F2" s="1274"/>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75" t="s">
        <v>375</v>
      </c>
      <c r="C33" s="1276"/>
      <c r="D33" s="1276"/>
      <c r="E33" s="1276"/>
      <c r="F33" s="1276"/>
      <c r="G33" s="1276"/>
      <c r="H33" s="1277"/>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68" t="s">
        <v>336</v>
      </c>
      <c r="AA503" s="1268"/>
      <c r="AB503" s="1268"/>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70" t="str">
        <f>"Détail agé - "&amp;INDEX(AgingOption,AA504,1)</f>
        <v>Détail agé - Current Balances</v>
      </c>
      <c r="C505" s="1271"/>
      <c r="D505" s="1271"/>
      <c r="E505" s="1271"/>
      <c r="F505" s="1271"/>
      <c r="G505" s="1271"/>
      <c r="H505" s="1271"/>
      <c r="I505" s="1271"/>
      <c r="J505" s="1272"/>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48" priority="11">
      <formula>ROW()=$AA$1</formula>
    </cfRule>
  </conditionalFormatting>
  <conditionalFormatting sqref="J35:R500">
    <cfRule type="expression" dxfId="247" priority="6">
      <formula>$AA$2=ROW()</formula>
    </cfRule>
  </conditionalFormatting>
  <conditionalFormatting sqref="B2:F2">
    <cfRule type="expression" dxfId="246" priority="5">
      <formula>$AA$3=COLUMN()</formula>
    </cfRule>
  </conditionalFormatting>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48"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78" t="s">
        <v>11510</v>
      </c>
      <c r="B1" s="1278"/>
      <c r="C1" s="1278"/>
      <c r="D1" s="1278"/>
      <c r="E1" s="1278"/>
      <c r="F1" s="1278"/>
      <c r="G1" s="1278"/>
      <c r="H1" s="1278"/>
      <c r="I1" s="1278"/>
      <c r="J1" s="1278"/>
      <c r="K1" s="1278"/>
      <c r="L1" s="840"/>
      <c r="M1" s="1"/>
      <c r="N1" s="1"/>
      <c r="O1" s="1"/>
      <c r="P1" s="1"/>
      <c r="Q1"/>
      <c r="R1"/>
      <c r="S1"/>
    </row>
    <row r="2" spans="1:20" s="5" customFormat="1" x14ac:dyDescent="0.25">
      <c r="A2" s="6"/>
      <c r="B2" s="477"/>
      <c r="C2" s="832"/>
      <c r="D2" s="842"/>
      <c r="E2" s="844"/>
      <c r="F2" s="835"/>
      <c r="G2" s="836"/>
      <c r="H2" s="836"/>
      <c r="I2" s="784"/>
      <c r="J2" s="480"/>
      <c r="M2" s="1" t="s">
        <v>11504</v>
      </c>
      <c r="N2" s="1" t="s">
        <v>11505</v>
      </c>
      <c r="O2" s="1" t="s">
        <v>11506</v>
      </c>
      <c r="P2" s="1" t="s">
        <v>11507</v>
      </c>
      <c r="Q2"/>
      <c r="R2"/>
      <c r="S2"/>
    </row>
    <row r="3" spans="1:20" s="5" customFormat="1" ht="18.75" x14ac:dyDescent="0.25">
      <c r="A3" s="6"/>
      <c r="B3" s="833"/>
      <c r="C3" s="833"/>
      <c r="D3" s="833"/>
      <c r="E3" s="845"/>
      <c r="F3" s="837"/>
      <c r="G3" s="837"/>
      <c r="H3" s="837"/>
      <c r="I3" s="853" t="s">
        <v>11452</v>
      </c>
      <c r="J3" s="839">
        <v>45862</v>
      </c>
      <c r="K3" s="626"/>
      <c r="M3" s="1">
        <v>30</v>
      </c>
      <c r="N3" s="1">
        <v>60</v>
      </c>
      <c r="O3" s="1">
        <v>90</v>
      </c>
      <c r="P3" s="1">
        <v>120</v>
      </c>
      <c r="Q3"/>
      <c r="R3"/>
      <c r="S3"/>
    </row>
    <row r="4" spans="1:20" s="5" customFormat="1" x14ac:dyDescent="0.25">
      <c r="A4" s="6"/>
      <c r="B4" s="6"/>
      <c r="C4" s="834"/>
      <c r="D4" s="843"/>
      <c r="E4" s="846"/>
      <c r="F4" s="829"/>
      <c r="G4" s="829"/>
      <c r="H4" s="829"/>
      <c r="I4" s="787"/>
      <c r="M4" s="1"/>
      <c r="N4" s="1"/>
      <c r="O4" s="1"/>
      <c r="P4" s="1"/>
      <c r="Q4"/>
      <c r="R4"/>
      <c r="S4"/>
    </row>
    <row r="5" spans="1:20" s="5" customFormat="1" x14ac:dyDescent="0.25">
      <c r="A5" s="785" t="s">
        <v>11425</v>
      </c>
      <c r="B5" s="785" t="s">
        <v>11163</v>
      </c>
      <c r="C5" s="785" t="s">
        <v>133</v>
      </c>
      <c r="D5" s="786" t="s">
        <v>11508</v>
      </c>
      <c r="E5" s="847" t="s">
        <v>11512</v>
      </c>
      <c r="F5" s="786" t="s">
        <v>11511</v>
      </c>
      <c r="G5" s="838" t="s">
        <v>11509</v>
      </c>
      <c r="H5" s="838" t="str">
        <f>CONCATENATE(M3+1," à ", N3)</f>
        <v>31 à 60</v>
      </c>
      <c r="I5" s="838" t="str">
        <f>CONCATENATE(N3+1," à ", O3)</f>
        <v>61 à 90</v>
      </c>
      <c r="J5" s="838" t="str">
        <f>CONCATENATE(O3+1," à ", P3)</f>
        <v>91 à 120</v>
      </c>
      <c r="K5" s="785" t="str">
        <f>CONCATENATE(P3+1," et +")</f>
        <v>121 et +</v>
      </c>
      <c r="L5" s="841"/>
      <c r="N5" s="1"/>
      <c r="O5" s="1"/>
      <c r="P5" s="1"/>
      <c r="Q5" s="1"/>
      <c r="R5"/>
      <c r="S5"/>
      <c r="T5"/>
    </row>
    <row r="6" spans="1:20" ht="15.75" x14ac:dyDescent="0.25">
      <c r="A6" s="855" t="s">
        <v>366</v>
      </c>
      <c r="B6" s="851"/>
      <c r="C6" s="851"/>
      <c r="D6" s="851"/>
      <c r="E6" s="851"/>
      <c r="F6" s="849" t="e">
        <f>SUBTOTAL(9,#REF!)</f>
        <v>#REF!</v>
      </c>
      <c r="G6" s="849" t="e">
        <f>SUBTOTAL(9,#REF!)</f>
        <v>#REF!</v>
      </c>
      <c r="H6" s="849" t="e">
        <f>SUBTOTAL(9,#REF!)</f>
        <v>#REF!</v>
      </c>
      <c r="I6" s="849" t="e">
        <f>SUBTOTAL(9,#REF!)</f>
        <v>#REF!</v>
      </c>
      <c r="J6" s="849" t="e">
        <f>SUBTOTAL(9,#REF!)</f>
        <v>#REF!</v>
      </c>
      <c r="K6" s="849" t="e">
        <f>SUBTOTAL(9,#REF!)</f>
        <v>#REF!</v>
      </c>
    </row>
    <row r="7" spans="1:20" outlineLevel="1" x14ac:dyDescent="0.25">
      <c r="A7" s="850" t="s">
        <v>12456</v>
      </c>
      <c r="B7" s="854"/>
      <c r="C7" s="854"/>
      <c r="D7" s="854"/>
      <c r="E7" s="854"/>
      <c r="F7" s="852" t="e">
        <f>SUBTOTAL(9,#REF!)</f>
        <v>#REF!</v>
      </c>
      <c r="G7" s="852" t="e">
        <f>SUBTOTAL(9,#REF!)</f>
        <v>#REF!</v>
      </c>
      <c r="H7" s="852" t="e">
        <f>SUBTOTAL(9,#REF!)</f>
        <v>#REF!</v>
      </c>
      <c r="I7" s="852" t="e">
        <f>SUBTOTAL(9,#REF!)</f>
        <v>#REF!</v>
      </c>
      <c r="J7" s="852" t="e">
        <f>SUBTOTAL(9,#REF!)</f>
        <v>#REF!</v>
      </c>
      <c r="K7" s="852"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55565-B760-409A-89AB-91A0396F0E65}">
  <sheetPr codeName="Feuil8"/>
  <dimension ref="A1:B10"/>
  <sheetViews>
    <sheetView workbookViewId="0"/>
  </sheetViews>
  <sheetFormatPr baseColWidth="10" defaultRowHeight="15" x14ac:dyDescent="0.25"/>
  <sheetData>
    <row r="1" spans="1:2" x14ac:dyDescent="0.25">
      <c r="A1" t="s">
        <v>11363</v>
      </c>
      <c r="B1">
        <v>3</v>
      </c>
    </row>
    <row r="2" spans="1:2" x14ac:dyDescent="0.25">
      <c r="A2" t="s">
        <v>427</v>
      </c>
      <c r="B2">
        <v>5</v>
      </c>
    </row>
    <row r="3" spans="1:2" x14ac:dyDescent="0.25">
      <c r="A3" t="s">
        <v>427</v>
      </c>
      <c r="B3">
        <v>12</v>
      </c>
    </row>
    <row r="4" spans="1:2" x14ac:dyDescent="0.25">
      <c r="A4" t="s">
        <v>427</v>
      </c>
      <c r="B4">
        <v>13</v>
      </c>
    </row>
    <row r="5" spans="1:2" x14ac:dyDescent="0.25">
      <c r="A5" t="s">
        <v>427</v>
      </c>
      <c r="B5">
        <v>15</v>
      </c>
    </row>
    <row r="6" spans="1:2" x14ac:dyDescent="0.25">
      <c r="A6" t="s">
        <v>427</v>
      </c>
      <c r="B6">
        <v>17</v>
      </c>
    </row>
    <row r="7" spans="1:2" x14ac:dyDescent="0.25">
      <c r="A7" t="s">
        <v>427</v>
      </c>
      <c r="B7">
        <v>22</v>
      </c>
    </row>
    <row r="8" spans="1:2" x14ac:dyDescent="0.25">
      <c r="A8" t="s">
        <v>427</v>
      </c>
      <c r="B8">
        <v>26</v>
      </c>
    </row>
    <row r="9" spans="1:2" x14ac:dyDescent="0.25">
      <c r="A9" t="s">
        <v>427</v>
      </c>
      <c r="B9">
        <v>29</v>
      </c>
    </row>
    <row r="10" spans="1:2" x14ac:dyDescent="0.25">
      <c r="A10" t="s">
        <v>427</v>
      </c>
      <c r="B10">
        <v>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FAC_Confirmation"/>
  <dimension ref="A1:T44"/>
  <sheetViews>
    <sheetView zoomScale="95" zoomScaleNormal="95" workbookViewId="0">
      <selection activeCell="F5" sqref="F5"/>
    </sheetView>
  </sheetViews>
  <sheetFormatPr baseColWidth="10" defaultRowHeight="15" x14ac:dyDescent="0.25"/>
  <cols>
    <col min="2"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5" bestFit="1" customWidth="1"/>
    <col min="13" max="13" width="3.7109375" customWidth="1"/>
    <col min="14" max="14" width="5.7109375" customWidth="1"/>
  </cols>
  <sheetData>
    <row r="1" spans="1:14" ht="15.95" customHeight="1" thickTop="1" x14ac:dyDescent="0.25">
      <c r="C1" s="1279" t="s">
        <v>18405</v>
      </c>
      <c r="D1" s="1280"/>
      <c r="E1" s="1280"/>
      <c r="F1" s="1280"/>
      <c r="G1" s="1280"/>
      <c r="H1" s="1280"/>
      <c r="I1" s="1280"/>
      <c r="J1" s="1280"/>
      <c r="K1" s="1280"/>
      <c r="L1" s="1280"/>
      <c r="M1" s="1280"/>
      <c r="N1" s="1281"/>
    </row>
    <row r="2" spans="1:14" ht="15.95" customHeight="1" thickBot="1" x14ac:dyDescent="0.3">
      <c r="A2" s="907"/>
      <c r="B2" s="1161"/>
      <c r="C2" s="1282"/>
      <c r="D2" s="1283"/>
      <c r="E2" s="1283"/>
      <c r="F2" s="1283"/>
      <c r="G2" s="1283"/>
      <c r="H2" s="1283"/>
      <c r="I2" s="1283"/>
      <c r="J2" s="1283"/>
      <c r="K2" s="1283"/>
      <c r="L2" s="1283"/>
      <c r="M2" s="1283"/>
      <c r="N2" s="1284"/>
    </row>
    <row r="3" spans="1:14" ht="15.95" customHeight="1" thickTop="1" thickBot="1" x14ac:dyDescent="0.3">
      <c r="C3" s="893"/>
      <c r="D3" s="894"/>
      <c r="E3" s="894"/>
      <c r="F3" s="894"/>
      <c r="G3" s="894"/>
      <c r="H3" s="894"/>
      <c r="I3" s="894"/>
      <c r="J3" s="894"/>
      <c r="K3" s="894"/>
      <c r="L3" s="894"/>
      <c r="M3" s="894"/>
      <c r="N3" s="895"/>
    </row>
    <row r="4" spans="1:14" ht="15.95" customHeight="1" x14ac:dyDescent="0.25">
      <c r="C4" s="896"/>
      <c r="D4" s="863"/>
      <c r="E4" s="864"/>
      <c r="F4" s="864"/>
      <c r="G4" s="864"/>
      <c r="H4" s="864"/>
      <c r="I4" s="864"/>
      <c r="J4" s="864"/>
      <c r="K4" s="864"/>
      <c r="L4" s="864"/>
      <c r="M4" s="865"/>
      <c r="N4" s="897"/>
    </row>
    <row r="5" spans="1:14" ht="20.100000000000001" customHeight="1" x14ac:dyDescent="0.25">
      <c r="C5" s="896"/>
      <c r="D5" s="866"/>
      <c r="E5" s="898" t="s">
        <v>11513</v>
      </c>
      <c r="F5" s="1164"/>
      <c r="G5" s="899"/>
      <c r="H5" s="899"/>
      <c r="I5" s="899"/>
      <c r="J5" s="898"/>
      <c r="K5" s="898"/>
      <c r="L5" s="1162"/>
      <c r="M5" s="867"/>
      <c r="N5" s="897"/>
    </row>
    <row r="6" spans="1:14" ht="15.95" customHeight="1" x14ac:dyDescent="0.25">
      <c r="C6" s="896"/>
      <c r="D6" s="866"/>
      <c r="E6" s="899"/>
      <c r="F6" s="899"/>
      <c r="G6" s="899"/>
      <c r="H6" s="899"/>
      <c r="I6" s="899"/>
      <c r="J6" s="899"/>
      <c r="K6" s="899"/>
      <c r="L6" s="899"/>
      <c r="M6" s="867"/>
      <c r="N6" s="897"/>
    </row>
    <row r="7" spans="1:14" ht="15.95" customHeight="1" x14ac:dyDescent="0.25">
      <c r="C7" s="896"/>
      <c r="D7" s="866"/>
      <c r="E7" s="898" t="s">
        <v>11518</v>
      </c>
      <c r="F7" s="900"/>
      <c r="G7" s="900"/>
      <c r="H7" s="900"/>
      <c r="I7" s="900"/>
      <c r="J7" s="900"/>
      <c r="K7" s="899"/>
      <c r="L7" s="899"/>
      <c r="M7" s="867"/>
      <c r="N7" s="897"/>
    </row>
    <row r="8" spans="1:14" ht="15.95" customHeight="1" x14ac:dyDescent="0.25">
      <c r="C8" s="896"/>
      <c r="D8" s="866"/>
      <c r="E8" s="898" t="s">
        <v>11514</v>
      </c>
      <c r="F8" s="900"/>
      <c r="G8" s="900"/>
      <c r="H8" s="900"/>
      <c r="I8" s="900"/>
      <c r="J8" s="900"/>
      <c r="K8" s="899"/>
      <c r="L8" s="899"/>
      <c r="M8" s="867"/>
      <c r="N8" s="897"/>
    </row>
    <row r="9" spans="1:14" ht="15.95" customHeight="1" x14ac:dyDescent="0.25">
      <c r="C9" s="896"/>
      <c r="D9" s="866"/>
      <c r="E9" s="899"/>
      <c r="F9" s="900"/>
      <c r="G9" s="900"/>
      <c r="H9" s="900"/>
      <c r="I9" s="900"/>
      <c r="J9" s="900"/>
      <c r="K9" s="899"/>
      <c r="L9" s="899"/>
      <c r="M9" s="867"/>
      <c r="N9" s="897"/>
    </row>
    <row r="10" spans="1:14" ht="15.95" customHeight="1" x14ac:dyDescent="0.25">
      <c r="C10" s="896"/>
      <c r="D10" s="866"/>
      <c r="E10" s="899"/>
      <c r="F10" s="900"/>
      <c r="G10" s="900"/>
      <c r="H10" s="900"/>
      <c r="I10" s="900"/>
      <c r="J10" s="900"/>
      <c r="K10" s="899"/>
      <c r="L10" s="899"/>
      <c r="M10" s="867"/>
      <c r="N10" s="897"/>
    </row>
    <row r="11" spans="1:14" ht="15.95" customHeight="1" x14ac:dyDescent="0.25">
      <c r="C11" s="896"/>
      <c r="D11" s="866"/>
      <c r="E11" s="899"/>
      <c r="F11" s="900"/>
      <c r="G11" s="900"/>
      <c r="H11" s="900"/>
      <c r="I11" s="900"/>
      <c r="J11" s="900"/>
      <c r="K11" s="899"/>
      <c r="L11" s="899"/>
      <c r="M11" s="867"/>
      <c r="N11" s="897"/>
    </row>
    <row r="12" spans="1:14" ht="15.95" customHeight="1" x14ac:dyDescent="0.25">
      <c r="C12" s="896"/>
      <c r="D12" s="866"/>
      <c r="E12" s="899"/>
      <c r="F12" s="899"/>
      <c r="G12" s="899"/>
      <c r="H12" s="899"/>
      <c r="I12" s="899"/>
      <c r="J12" s="899"/>
      <c r="K12" s="899"/>
      <c r="L12" s="899"/>
      <c r="M12" s="867"/>
      <c r="N12" s="897"/>
    </row>
    <row r="13" spans="1:14" ht="15.95" customHeight="1" x14ac:dyDescent="0.25">
      <c r="C13" s="896"/>
      <c r="D13" s="866"/>
      <c r="E13" s="898" t="s">
        <v>11516</v>
      </c>
      <c r="F13" s="868"/>
      <c r="G13" s="869"/>
      <c r="H13" s="870"/>
      <c r="I13" s="871" t="str">
        <f>IF(F13&lt;&gt;"",G13*H13,"")</f>
        <v/>
      </c>
      <c r="J13" s="898"/>
      <c r="K13" s="898" t="s">
        <v>11515</v>
      </c>
      <c r="L13" s="901"/>
      <c r="M13" s="867"/>
      <c r="N13" s="897"/>
    </row>
    <row r="14" spans="1:14" ht="15.95" customHeight="1" x14ac:dyDescent="0.25">
      <c r="C14" s="896"/>
      <c r="D14" s="866"/>
      <c r="E14" s="899"/>
      <c r="F14" s="872"/>
      <c r="G14" s="873"/>
      <c r="H14" s="874"/>
      <c r="I14" s="871" t="str">
        <f>IF(F14&lt;&gt;"",G14*H14,"")</f>
        <v/>
      </c>
      <c r="J14" s="898"/>
      <c r="K14" s="898" t="s">
        <v>11519</v>
      </c>
      <c r="L14" s="902"/>
      <c r="M14" s="867"/>
      <c r="N14" s="897"/>
    </row>
    <row r="15" spans="1:14" ht="15.95" customHeight="1" x14ac:dyDescent="0.25">
      <c r="C15" s="896"/>
      <c r="D15" s="866"/>
      <c r="E15" s="899"/>
      <c r="F15" s="872"/>
      <c r="G15" s="873"/>
      <c r="H15" s="874"/>
      <c r="I15" s="871" t="str">
        <f>IF(F15&lt;&gt;"",G15*H15,"")</f>
        <v/>
      </c>
      <c r="J15" s="898"/>
      <c r="K15" s="898" t="s">
        <v>11520</v>
      </c>
      <c r="L15" s="902"/>
      <c r="M15" s="867"/>
      <c r="N15" s="897"/>
    </row>
    <row r="16" spans="1:14" ht="15.95" customHeight="1" x14ac:dyDescent="0.25">
      <c r="C16" s="896"/>
      <c r="D16" s="866"/>
      <c r="E16" s="899"/>
      <c r="F16" s="872"/>
      <c r="G16" s="873"/>
      <c r="H16" s="874"/>
      <c r="I16" s="871" t="str">
        <f>IF(F16&lt;&gt;"",G16*H16,"")</f>
        <v/>
      </c>
      <c r="J16" s="898"/>
      <c r="K16" s="898" t="s">
        <v>11521</v>
      </c>
      <c r="L16" s="902"/>
      <c r="M16" s="867"/>
      <c r="N16" s="897"/>
    </row>
    <row r="17" spans="3:14" ht="15.95" customHeight="1" x14ac:dyDescent="0.25">
      <c r="C17" s="896"/>
      <c r="D17" s="866"/>
      <c r="E17" s="899"/>
      <c r="F17" s="872"/>
      <c r="G17" s="876"/>
      <c r="H17" s="875"/>
      <c r="I17" s="871" t="str">
        <f>IF(F17&lt;&gt;"",G17*H17,"")</f>
        <v/>
      </c>
      <c r="J17" s="899"/>
      <c r="K17" s="898" t="s">
        <v>11522</v>
      </c>
      <c r="L17" s="901"/>
      <c r="M17" s="867"/>
      <c r="N17" s="897"/>
    </row>
    <row r="18" spans="3:14" ht="15.95" customHeight="1" x14ac:dyDescent="0.25">
      <c r="C18" s="896"/>
      <c r="D18" s="866"/>
      <c r="E18" s="899"/>
      <c r="F18" s="862" t="s">
        <v>250</v>
      </c>
      <c r="G18" s="877">
        <f>SUM(G13:G17)</f>
        <v>0</v>
      </c>
      <c r="H18" s="878"/>
      <c r="I18" s="879">
        <f>SUM(I13:I17)</f>
        <v>0</v>
      </c>
      <c r="J18" s="898"/>
      <c r="K18" s="898" t="s">
        <v>421</v>
      </c>
      <c r="L18" s="902"/>
      <c r="M18" s="867"/>
      <c r="N18" s="897"/>
    </row>
    <row r="19" spans="3:14" ht="15.95" customHeight="1" x14ac:dyDescent="0.25">
      <c r="C19" s="896"/>
      <c r="D19" s="866"/>
      <c r="E19" s="899"/>
      <c r="F19" s="899"/>
      <c r="G19" s="899"/>
      <c r="H19" s="899"/>
      <c r="I19" s="903"/>
      <c r="J19" s="898"/>
      <c r="K19" s="898" t="s">
        <v>422</v>
      </c>
      <c r="L19" s="880"/>
      <c r="M19" s="867"/>
      <c r="N19" s="897"/>
    </row>
    <row r="20" spans="3:14" ht="15.95" customHeight="1" x14ac:dyDescent="0.25">
      <c r="C20" s="896"/>
      <c r="D20" s="866"/>
      <c r="E20" s="898" t="s">
        <v>11517</v>
      </c>
      <c r="F20" s="868"/>
      <c r="G20" s="869"/>
      <c r="H20" s="870"/>
      <c r="I20" s="871" t="str">
        <f>IF(F20&lt;&gt;"",G20*H20,"")</f>
        <v/>
      </c>
      <c r="J20" s="899"/>
      <c r="K20" s="899"/>
      <c r="L20" s="903"/>
      <c r="M20" s="867"/>
      <c r="N20" s="897"/>
    </row>
    <row r="21" spans="3:14" ht="15.95" customHeight="1" thickBot="1" x14ac:dyDescent="0.3">
      <c r="C21" s="896"/>
      <c r="D21" s="866"/>
      <c r="E21" s="899"/>
      <c r="F21" s="872"/>
      <c r="G21" s="873"/>
      <c r="H21" s="874"/>
      <c r="I21" s="871" t="str">
        <f>IF(F21&lt;&gt;"",G21*H21,"")</f>
        <v/>
      </c>
      <c r="J21" s="898"/>
      <c r="K21" s="898" t="s">
        <v>11523</v>
      </c>
      <c r="L21" s="881"/>
      <c r="M21" s="867"/>
      <c r="N21" s="897"/>
    </row>
    <row r="22" spans="3:14" ht="15.95" customHeight="1" thickTop="1" x14ac:dyDescent="0.25">
      <c r="C22" s="896"/>
      <c r="D22" s="866"/>
      <c r="E22" s="899"/>
      <c r="F22" s="872"/>
      <c r="G22" s="873"/>
      <c r="H22" s="875"/>
      <c r="I22" s="871" t="str">
        <f>IF(F22&lt;&gt;"",G22*H22,"")</f>
        <v/>
      </c>
      <c r="J22" s="899"/>
      <c r="K22" s="899"/>
      <c r="L22" s="899"/>
      <c r="M22" s="867"/>
      <c r="N22" s="897"/>
    </row>
    <row r="23" spans="3:14" ht="15.95" customHeight="1" x14ac:dyDescent="0.25">
      <c r="C23" s="896"/>
      <c r="D23" s="866"/>
      <c r="E23" s="899"/>
      <c r="F23" s="872"/>
      <c r="G23" s="873"/>
      <c r="H23" s="875"/>
      <c r="I23" s="871" t="str">
        <f>IF(F23&lt;&gt;"",G23*H23,"")</f>
        <v/>
      </c>
      <c r="J23" s="898"/>
      <c r="K23" s="898" t="s">
        <v>11524</v>
      </c>
      <c r="L23" s="902"/>
      <c r="M23" s="867"/>
      <c r="N23" s="897"/>
    </row>
    <row r="24" spans="3:14" ht="15.95" customHeight="1" x14ac:dyDescent="0.25">
      <c r="C24" s="896"/>
      <c r="D24" s="866"/>
      <c r="E24" s="899"/>
      <c r="F24" s="872"/>
      <c r="G24" s="876"/>
      <c r="H24" s="875"/>
      <c r="I24" s="871" t="str">
        <f>IF(F24&lt;&gt;"",G24*H24,"")</f>
        <v/>
      </c>
      <c r="J24" s="898"/>
      <c r="K24" s="898"/>
      <c r="L24" s="903"/>
      <c r="M24" s="867"/>
      <c r="N24" s="897"/>
    </row>
    <row r="25" spans="3:14" ht="15.95" customHeight="1" x14ac:dyDescent="0.25">
      <c r="C25" s="896"/>
      <c r="D25" s="866"/>
      <c r="E25" s="899"/>
      <c r="F25" s="862" t="s">
        <v>250</v>
      </c>
      <c r="G25" s="877">
        <f>SUM(G20:G24)</f>
        <v>0</v>
      </c>
      <c r="H25" s="878"/>
      <c r="I25" s="879">
        <f>SUM(I20:I24)</f>
        <v>0</v>
      </c>
      <c r="J25" s="898"/>
      <c r="K25" s="898" t="s">
        <v>11525</v>
      </c>
      <c r="L25" s="901"/>
      <c r="M25" s="867"/>
      <c r="N25" s="897"/>
    </row>
    <row r="26" spans="3:14" ht="15.95" customHeight="1" thickBot="1" x14ac:dyDescent="0.3">
      <c r="C26" s="896"/>
      <c r="D26" s="882"/>
      <c r="E26" s="883"/>
      <c r="F26" s="883"/>
      <c r="G26" s="883"/>
      <c r="H26" s="883"/>
      <c r="I26" s="883"/>
      <c r="J26" s="883"/>
      <c r="K26" s="883"/>
      <c r="L26" s="883"/>
      <c r="M26" s="884"/>
      <c r="N26" s="897"/>
    </row>
    <row r="27" spans="3:14" ht="15.95" customHeight="1" x14ac:dyDescent="0.25">
      <c r="C27" s="896"/>
      <c r="D27" s="899"/>
      <c r="E27" s="899"/>
      <c r="F27" s="899"/>
      <c r="G27" s="899"/>
      <c r="H27" s="899"/>
      <c r="I27" s="899"/>
      <c r="J27" s="899"/>
      <c r="K27" s="899"/>
      <c r="L27" s="899"/>
      <c r="M27" s="899"/>
      <c r="N27" s="897"/>
    </row>
    <row r="28" spans="3:14" ht="15.95" customHeight="1" x14ac:dyDescent="0.25">
      <c r="C28" s="896"/>
      <c r="D28" s="899"/>
      <c r="E28" s="899"/>
      <c r="F28" s="899"/>
      <c r="G28" s="899"/>
      <c r="H28" s="899"/>
      <c r="I28" s="899"/>
      <c r="J28" s="899"/>
      <c r="K28" s="899"/>
      <c r="L28" s="899"/>
      <c r="M28" s="899"/>
      <c r="N28" s="897"/>
    </row>
    <row r="29" spans="3:14" ht="15.95" customHeight="1" thickBot="1" x14ac:dyDescent="0.3">
      <c r="C29" s="904"/>
      <c r="D29" s="905"/>
      <c r="E29" s="905"/>
      <c r="F29" s="905"/>
      <c r="G29" s="905"/>
      <c r="H29" s="905"/>
      <c r="I29" s="905"/>
      <c r="J29" s="905"/>
      <c r="K29" s="905"/>
      <c r="L29" s="905"/>
      <c r="M29" s="905"/>
      <c r="N29" s="906"/>
    </row>
    <row r="30" spans="3:14" ht="15.75" thickTop="1" x14ac:dyDescent="0.25"/>
    <row r="44" spans="20:20" x14ac:dyDescent="0.25">
      <c r="T44" s="41"/>
    </row>
  </sheetData>
  <sheetProtection sheet="1" objects="1" scenarios="1"/>
  <mergeCells count="1">
    <mergeCell ref="C1:N2"/>
  </mergeCells>
  <phoneticPr fontId="1" type="noConversion"/>
  <pageMargins left="0.7" right="0.7" top="0.75" bottom="0.75" header="0.3" footer="0.3"/>
  <pageSetup orientation="portrait" horizont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3"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5" t="s">
        <v>11171</v>
      </c>
      <c r="B1" s="615" t="s">
        <v>11172</v>
      </c>
      <c r="C1" s="615" t="s">
        <v>11173</v>
      </c>
      <c r="D1" s="615" t="s">
        <v>11174</v>
      </c>
      <c r="E1" s="615" t="s">
        <v>11175</v>
      </c>
      <c r="F1" s="615" t="s">
        <v>11176</v>
      </c>
      <c r="G1" s="615" t="s">
        <v>11177</v>
      </c>
      <c r="H1" s="616" t="s">
        <v>103</v>
      </c>
      <c r="I1" s="616" t="s">
        <v>102</v>
      </c>
      <c r="J1" s="615" t="s">
        <v>11178</v>
      </c>
      <c r="K1" s="615" t="s">
        <v>11179</v>
      </c>
      <c r="L1" s="615" t="s">
        <v>11180</v>
      </c>
      <c r="M1" s="615" t="s">
        <v>11181</v>
      </c>
      <c r="N1" s="616"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7" customWidth="1"/>
  </cols>
  <sheetData>
    <row r="1" spans="1:17" s="349" customFormat="1" x14ac:dyDescent="0.25">
      <c r="A1" s="206" t="s">
        <v>9312</v>
      </c>
      <c r="B1" s="206" t="s">
        <v>2</v>
      </c>
      <c r="C1" s="177" t="s">
        <v>50</v>
      </c>
      <c r="D1" s="177" t="s">
        <v>9281</v>
      </c>
      <c r="E1" s="177" t="s">
        <v>9282</v>
      </c>
      <c r="F1" s="206" t="s">
        <v>218</v>
      </c>
      <c r="G1" s="177" t="s">
        <v>49</v>
      </c>
      <c r="H1" s="653" t="s">
        <v>9284</v>
      </c>
      <c r="I1" s="947" t="s">
        <v>9283</v>
      </c>
      <c r="J1" s="947" t="s">
        <v>9285</v>
      </c>
      <c r="K1" s="947" t="s">
        <v>9286</v>
      </c>
      <c r="L1" s="947" t="s">
        <v>9287</v>
      </c>
      <c r="M1" s="947" t="s">
        <v>9288</v>
      </c>
      <c r="N1" s="948"/>
      <c r="O1" s="348" t="s">
        <v>9312</v>
      </c>
      <c r="P1" s="350" t="s">
        <v>9281</v>
      </c>
      <c r="Q1" s="347" t="s">
        <v>2</v>
      </c>
    </row>
    <row r="2" spans="1:17" x14ac:dyDescent="0.25">
      <c r="A2" s="240"/>
      <c r="B2" s="654"/>
      <c r="C2" s="8"/>
      <c r="D2" s="8"/>
      <c r="E2" s="8"/>
      <c r="F2" s="240"/>
      <c r="G2" s="8"/>
      <c r="H2" s="240"/>
      <c r="I2" s="620"/>
      <c r="J2" s="620"/>
      <c r="K2" s="620"/>
      <c r="L2" s="620"/>
      <c r="M2" s="620"/>
      <c r="N2" s="14"/>
      <c r="O2" s="240" t="s">
        <v>660</v>
      </c>
      <c r="P2" s="15" t="s">
        <v>9313</v>
      </c>
      <c r="Q2" s="347">
        <v>45454</v>
      </c>
    </row>
    <row r="3" spans="1:17" x14ac:dyDescent="0.25">
      <c r="A3" s="240"/>
      <c r="B3" s="654"/>
      <c r="C3" s="8"/>
      <c r="D3" s="8"/>
      <c r="E3" s="8"/>
      <c r="F3" s="240"/>
      <c r="G3" s="8"/>
      <c r="H3" s="240"/>
      <c r="I3" s="620"/>
      <c r="J3" s="620"/>
      <c r="K3" s="620"/>
      <c r="L3" s="620"/>
      <c r="M3" s="620"/>
      <c r="N3" s="14"/>
      <c r="O3" s="240" t="s">
        <v>661</v>
      </c>
      <c r="P3" s="15" t="s">
        <v>9315</v>
      </c>
      <c r="Q3" s="347">
        <v>45454</v>
      </c>
    </row>
    <row r="4" spans="1:17" x14ac:dyDescent="0.25">
      <c r="A4" s="240"/>
      <c r="B4" s="654"/>
      <c r="C4" s="8"/>
      <c r="D4" s="8"/>
      <c r="E4" s="8"/>
      <c r="F4" s="240"/>
      <c r="G4" s="8"/>
      <c r="H4" s="240"/>
      <c r="I4" s="620"/>
      <c r="J4" s="620"/>
      <c r="K4" s="620"/>
      <c r="L4" s="620"/>
      <c r="M4" s="620"/>
      <c r="N4" s="14"/>
      <c r="O4" s="240" t="s">
        <v>662</v>
      </c>
      <c r="P4" s="369" t="s">
        <v>9316</v>
      </c>
      <c r="Q4" s="347">
        <v>45571</v>
      </c>
    </row>
    <row r="5" spans="1:17" x14ac:dyDescent="0.25">
      <c r="A5" s="240"/>
      <c r="B5" s="654"/>
      <c r="C5" s="8"/>
      <c r="D5" s="8"/>
      <c r="E5" s="8"/>
      <c r="F5" s="240"/>
      <c r="G5" s="8"/>
      <c r="H5" s="240"/>
      <c r="I5" s="620"/>
      <c r="J5" s="620"/>
      <c r="K5" s="620"/>
      <c r="L5" s="620"/>
      <c r="M5" s="620"/>
      <c r="N5" s="14"/>
      <c r="O5" s="240" t="s">
        <v>663</v>
      </c>
      <c r="P5" s="15" t="s">
        <v>9325</v>
      </c>
      <c r="Q5" s="347">
        <v>45456</v>
      </c>
    </row>
    <row r="6" spans="1:17" x14ac:dyDescent="0.25">
      <c r="A6" s="240"/>
      <c r="B6" s="654"/>
      <c r="C6" s="8"/>
      <c r="D6" s="8"/>
      <c r="E6" s="8"/>
      <c r="F6" s="240"/>
      <c r="G6" s="8"/>
      <c r="H6" s="240"/>
      <c r="I6" s="620"/>
      <c r="J6" s="620"/>
      <c r="K6" s="620"/>
      <c r="L6" s="620"/>
      <c r="M6" s="620"/>
      <c r="N6" s="14"/>
      <c r="O6" s="240" t="s">
        <v>664</v>
      </c>
      <c r="P6" t="s">
        <v>9326</v>
      </c>
      <c r="Q6" s="347">
        <v>45454</v>
      </c>
    </row>
    <row r="7" spans="1:17" x14ac:dyDescent="0.25">
      <c r="A7" s="240"/>
      <c r="B7" s="654"/>
      <c r="C7" s="8"/>
      <c r="D7" s="8"/>
      <c r="E7" s="8"/>
      <c r="F7" s="240"/>
      <c r="G7" s="8"/>
      <c r="H7" s="240"/>
      <c r="I7" s="620"/>
      <c r="J7" s="620"/>
      <c r="K7" s="620"/>
      <c r="L7" s="620"/>
      <c r="M7" s="620"/>
      <c r="N7" s="14"/>
      <c r="O7" s="240" t="s">
        <v>665</v>
      </c>
      <c r="P7" t="s">
        <v>9320</v>
      </c>
      <c r="Q7" s="347">
        <v>45457</v>
      </c>
    </row>
    <row r="8" spans="1:17" x14ac:dyDescent="0.25">
      <c r="A8" s="240"/>
      <c r="B8" s="654"/>
      <c r="C8" s="8"/>
      <c r="D8" s="8"/>
      <c r="E8" s="8"/>
      <c r="F8" s="240"/>
      <c r="G8" s="8"/>
      <c r="H8" s="240"/>
      <c r="I8" s="620"/>
      <c r="J8" s="620"/>
      <c r="K8" s="620"/>
      <c r="L8" s="620"/>
      <c r="M8" s="620"/>
      <c r="N8" s="14"/>
    </row>
    <row r="9" spans="1:17" x14ac:dyDescent="0.25">
      <c r="A9" s="240"/>
      <c r="B9" s="654"/>
      <c r="C9" s="8"/>
      <c r="D9" s="8"/>
      <c r="E9" s="8"/>
      <c r="F9" s="240"/>
      <c r="G9" s="8"/>
      <c r="H9" s="240"/>
      <c r="I9" s="620"/>
      <c r="J9" s="620"/>
      <c r="K9" s="620"/>
      <c r="L9" s="620"/>
      <c r="M9" s="620"/>
      <c r="N9" s="14"/>
    </row>
    <row r="10" spans="1:17" x14ac:dyDescent="0.25">
      <c r="A10" s="240"/>
      <c r="B10" s="654"/>
      <c r="C10" s="8"/>
      <c r="D10" s="8"/>
      <c r="E10" s="8"/>
      <c r="F10" s="240"/>
      <c r="G10" s="8"/>
      <c r="H10" s="240"/>
      <c r="I10" s="620"/>
      <c r="J10" s="620"/>
      <c r="K10" s="620"/>
      <c r="L10" s="620"/>
      <c r="M10" s="620"/>
      <c r="N10" s="14"/>
    </row>
    <row r="11" spans="1:17" x14ac:dyDescent="0.25">
      <c r="A11" s="240"/>
      <c r="B11" s="654"/>
      <c r="C11" s="8"/>
      <c r="D11" s="8"/>
      <c r="E11" s="8"/>
      <c r="F11" s="240"/>
      <c r="G11" s="8"/>
      <c r="H11" s="240"/>
      <c r="I11" s="620"/>
      <c r="J11" s="620"/>
      <c r="K11" s="620"/>
      <c r="L11" s="620"/>
      <c r="M11" s="620"/>
      <c r="N11" s="14"/>
    </row>
    <row r="12" spans="1:17" x14ac:dyDescent="0.25">
      <c r="A12" s="240"/>
      <c r="B12" s="654"/>
      <c r="C12" s="8"/>
      <c r="D12" s="8"/>
      <c r="E12" s="8"/>
      <c r="F12" s="240"/>
      <c r="G12" s="8"/>
      <c r="H12" s="240"/>
      <c r="I12" s="620"/>
      <c r="J12" s="620"/>
      <c r="K12" s="620"/>
      <c r="L12" s="620"/>
      <c r="M12" s="620"/>
      <c r="N12" s="14"/>
    </row>
    <row r="13" spans="1:17" x14ac:dyDescent="0.25">
      <c r="A13" s="240"/>
      <c r="B13" s="654"/>
      <c r="C13" s="8"/>
      <c r="D13" s="8"/>
      <c r="E13" s="8"/>
      <c r="F13" s="240"/>
      <c r="G13" s="8"/>
      <c r="H13" s="240"/>
      <c r="I13" s="620"/>
      <c r="J13" s="620"/>
      <c r="K13" s="620"/>
      <c r="L13" s="620"/>
      <c r="M13" s="620"/>
      <c r="N13" s="14"/>
    </row>
  </sheetData>
  <autoFilter ref="A1:M13" xr:uid="{F7C2D89C-A34F-4F81-9872-D9E636666552}"/>
  <conditionalFormatting sqref="A2:M13">
    <cfRule type="expression" dxfId="245" priority="1">
      <formula>AND($A2&lt;&gt;"",MOD(ROW(),2)=1)</formula>
    </cfRule>
  </conditionalFormatting>
  <pageMargins left="0.7" right="0.7" top="0.75" bottom="0.75" header="0.3" footer="0.3"/>
  <pageSetup orientation="portrait" horizontalDpi="4294967293"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4" t="s">
        <v>9289</v>
      </c>
      <c r="B1" s="555">
        <v>0</v>
      </c>
      <c r="C1" s="1294" t="s">
        <v>9274</v>
      </c>
      <c r="D1" s="1295"/>
      <c r="E1" s="1295"/>
      <c r="F1" s="1295"/>
      <c r="G1" s="1295"/>
      <c r="H1" s="1295"/>
      <c r="I1" s="1295"/>
      <c r="J1" s="1295"/>
      <c r="K1" s="1295"/>
      <c r="L1" s="1295"/>
      <c r="M1" s="1295"/>
      <c r="N1" s="1295"/>
      <c r="O1" s="1295"/>
      <c r="P1" s="1295"/>
      <c r="Q1" s="1295"/>
      <c r="R1" s="1296"/>
    </row>
    <row r="2" spans="1:18" ht="20.100000000000001" customHeight="1" thickBot="1" x14ac:dyDescent="0.3">
      <c r="A2" s="554" t="s">
        <v>9314</v>
      </c>
      <c r="B2" s="555">
        <v>0</v>
      </c>
      <c r="C2" s="1297"/>
      <c r="D2" s="1298"/>
      <c r="E2" s="1298"/>
      <c r="F2" s="1298"/>
      <c r="G2" s="1298"/>
      <c r="H2" s="1298"/>
      <c r="I2" s="1298"/>
      <c r="J2" s="1298"/>
      <c r="K2" s="1298"/>
      <c r="L2" s="1298"/>
      <c r="M2" s="1298"/>
      <c r="N2" s="1298"/>
      <c r="O2" s="1298"/>
      <c r="P2" s="1298"/>
      <c r="Q2" s="1298"/>
      <c r="R2" s="1299"/>
    </row>
    <row r="3" spans="1:18" ht="15" customHeight="1" x14ac:dyDescent="0.25">
      <c r="A3" s="554" t="s">
        <v>9324</v>
      </c>
      <c r="B3" s="555">
        <v>0</v>
      </c>
      <c r="C3" s="556"/>
      <c r="D3" s="557"/>
      <c r="E3" s="558"/>
      <c r="F3" s="559"/>
      <c r="G3" s="559"/>
      <c r="H3" s="559"/>
      <c r="I3" s="559"/>
      <c r="J3" s="559"/>
      <c r="K3" s="559"/>
      <c r="L3" s="559"/>
      <c r="M3" s="559"/>
      <c r="N3" s="559"/>
      <c r="O3" s="559"/>
      <c r="P3" s="560"/>
      <c r="Q3" s="561"/>
      <c r="R3" s="562"/>
    </row>
    <row r="4" spans="1:18" ht="15" customHeight="1" x14ac:dyDescent="0.25">
      <c r="A4" s="554" t="s">
        <v>11154</v>
      </c>
      <c r="B4" s="555" t="s">
        <v>11280</v>
      </c>
      <c r="C4" s="556"/>
      <c r="D4" s="563"/>
      <c r="E4" s="564" t="s">
        <v>9268</v>
      </c>
      <c r="F4" s="1300"/>
      <c r="G4" s="1301"/>
      <c r="H4" s="1302"/>
      <c r="J4" s="565"/>
      <c r="K4" s="565"/>
      <c r="L4" s="565"/>
      <c r="M4" s="565"/>
      <c r="N4" s="564" t="s">
        <v>101</v>
      </c>
      <c r="O4" s="584">
        <v>45502</v>
      </c>
      <c r="P4" s="566"/>
      <c r="Q4" s="561"/>
      <c r="R4" s="562"/>
    </row>
    <row r="5" spans="1:18" ht="15" customHeight="1" x14ac:dyDescent="0.25">
      <c r="A5" s="554" t="s">
        <v>11260</v>
      </c>
      <c r="B5" s="555">
        <v>0</v>
      </c>
      <c r="C5" s="556"/>
      <c r="D5" s="563"/>
      <c r="E5" s="567"/>
      <c r="F5" s="565"/>
      <c r="G5" s="565"/>
      <c r="H5" s="565"/>
      <c r="I5" s="565"/>
      <c r="J5" s="565"/>
      <c r="K5" s="565"/>
      <c r="L5" s="565"/>
      <c r="M5" s="565"/>
      <c r="N5" s="565"/>
      <c r="O5" s="565"/>
      <c r="P5" s="566"/>
      <c r="Q5" s="561"/>
      <c r="R5" s="562"/>
    </row>
    <row r="6" spans="1:18" ht="15" customHeight="1" x14ac:dyDescent="0.25">
      <c r="C6" s="556"/>
      <c r="D6" s="563"/>
      <c r="E6" s="564" t="s">
        <v>11258</v>
      </c>
      <c r="F6" s="1310"/>
      <c r="G6" s="1311"/>
      <c r="H6" s="1311"/>
      <c r="I6" s="1312"/>
      <c r="J6" s="565"/>
      <c r="K6" s="565"/>
      <c r="L6" s="622" t="s">
        <v>9290</v>
      </c>
      <c r="M6" s="650"/>
      <c r="N6" s="564" t="s">
        <v>9269</v>
      </c>
      <c r="O6" s="651"/>
      <c r="P6" s="566"/>
      <c r="Q6" s="561"/>
      <c r="R6" s="562"/>
    </row>
    <row r="7" spans="1:18" ht="15" customHeight="1" thickBot="1" x14ac:dyDescent="0.3">
      <c r="C7" s="556"/>
      <c r="D7" s="563"/>
      <c r="E7" s="567"/>
      <c r="F7" s="565"/>
      <c r="G7" s="565"/>
      <c r="H7" s="565"/>
      <c r="I7" s="565"/>
      <c r="J7" s="565"/>
      <c r="K7" s="565"/>
      <c r="L7" s="565"/>
      <c r="M7" s="565"/>
      <c r="N7" s="565"/>
      <c r="O7" s="565"/>
      <c r="P7" s="566"/>
      <c r="Q7" s="561"/>
      <c r="R7" s="562"/>
    </row>
    <row r="8" spans="1:18" ht="15" customHeight="1" thickBot="1" x14ac:dyDescent="0.3">
      <c r="C8" s="556"/>
      <c r="D8" s="563"/>
      <c r="E8" s="1303" t="s">
        <v>49</v>
      </c>
      <c r="F8" s="1304"/>
      <c r="G8" s="1304"/>
      <c r="H8" s="568" t="s">
        <v>9271</v>
      </c>
      <c r="I8" s="568" t="s">
        <v>9270</v>
      </c>
      <c r="J8" s="568" t="s">
        <v>9265</v>
      </c>
      <c r="K8" s="568" t="s">
        <v>9266</v>
      </c>
      <c r="L8" s="568" t="s">
        <v>9272</v>
      </c>
      <c r="M8" s="568" t="s">
        <v>9273</v>
      </c>
      <c r="N8" s="1304" t="s">
        <v>9267</v>
      </c>
      <c r="O8" s="1305"/>
      <c r="P8" s="566"/>
      <c r="Q8" s="561"/>
      <c r="R8" s="562"/>
    </row>
    <row r="9" spans="1:18" ht="15" customHeight="1" x14ac:dyDescent="0.25">
      <c r="C9" s="556"/>
      <c r="D9" s="563"/>
      <c r="E9" s="1306"/>
      <c r="F9" s="1307"/>
      <c r="G9" s="1307"/>
      <c r="H9" s="652"/>
      <c r="I9" s="649"/>
      <c r="J9" s="649"/>
      <c r="K9" s="649"/>
      <c r="L9" s="649"/>
      <c r="M9" s="649"/>
      <c r="N9" s="1308"/>
      <c r="O9" s="1309"/>
      <c r="P9" s="566"/>
      <c r="Q9" s="561"/>
      <c r="R9" s="562"/>
    </row>
    <row r="10" spans="1:18" ht="15" customHeight="1" x14ac:dyDescent="0.25">
      <c r="C10" s="556"/>
      <c r="D10" s="563"/>
      <c r="E10" s="1285"/>
      <c r="F10" s="1286"/>
      <c r="G10" s="1286"/>
      <c r="H10" s="341"/>
      <c r="I10" s="343"/>
      <c r="J10" s="343"/>
      <c r="K10" s="343"/>
      <c r="L10" s="343"/>
      <c r="M10" s="343"/>
      <c r="N10" s="1287"/>
      <c r="O10" s="1288"/>
      <c r="P10" s="566"/>
      <c r="Q10" s="561"/>
      <c r="R10" s="562"/>
    </row>
    <row r="11" spans="1:18" ht="15" customHeight="1" x14ac:dyDescent="0.25">
      <c r="C11" s="556"/>
      <c r="D11" s="563"/>
      <c r="E11" s="1285"/>
      <c r="F11" s="1286"/>
      <c r="G11" s="1286"/>
      <c r="H11" s="341"/>
      <c r="I11" s="343"/>
      <c r="J11" s="343"/>
      <c r="K11" s="343"/>
      <c r="L11" s="343"/>
      <c r="M11" s="343"/>
      <c r="N11" s="1287"/>
      <c r="O11" s="1288"/>
      <c r="P11" s="566"/>
      <c r="Q11" s="561"/>
      <c r="R11" s="562"/>
    </row>
    <row r="12" spans="1:18" ht="15" customHeight="1" x14ac:dyDescent="0.25">
      <c r="C12" s="556"/>
      <c r="D12" s="563"/>
      <c r="E12" s="1285"/>
      <c r="F12" s="1286"/>
      <c r="G12" s="1286"/>
      <c r="H12" s="341"/>
      <c r="I12" s="343"/>
      <c r="J12" s="343"/>
      <c r="K12" s="343"/>
      <c r="L12" s="343"/>
      <c r="M12" s="343"/>
      <c r="N12" s="1287"/>
      <c r="O12" s="1288"/>
      <c r="P12" s="566"/>
      <c r="Q12" s="561"/>
      <c r="R12" s="562"/>
    </row>
    <row r="13" spans="1:18" ht="15" customHeight="1" x14ac:dyDescent="0.25">
      <c r="C13" s="556"/>
      <c r="D13" s="563"/>
      <c r="E13" s="1285"/>
      <c r="F13" s="1286"/>
      <c r="G13" s="1286"/>
      <c r="H13" s="341"/>
      <c r="I13" s="343"/>
      <c r="J13" s="343"/>
      <c r="K13" s="343"/>
      <c r="L13" s="343"/>
      <c r="M13" s="343"/>
      <c r="N13" s="1287"/>
      <c r="O13" s="1288"/>
      <c r="P13" s="566"/>
      <c r="Q13" s="561"/>
      <c r="R13" s="562"/>
    </row>
    <row r="14" spans="1:18" ht="15" customHeight="1" x14ac:dyDescent="0.25">
      <c r="C14" s="556"/>
      <c r="D14" s="563"/>
      <c r="E14" s="1285"/>
      <c r="F14" s="1286"/>
      <c r="G14" s="1286"/>
      <c r="H14" s="341"/>
      <c r="I14" s="343"/>
      <c r="J14" s="343"/>
      <c r="K14" s="343"/>
      <c r="L14" s="343"/>
      <c r="M14" s="343"/>
      <c r="N14" s="1287"/>
      <c r="O14" s="1288"/>
      <c r="P14" s="566"/>
      <c r="Q14" s="561"/>
      <c r="R14" s="562"/>
    </row>
    <row r="15" spans="1:18" ht="15" customHeight="1" x14ac:dyDescent="0.25">
      <c r="C15" s="556"/>
      <c r="D15" s="563"/>
      <c r="E15" s="1285"/>
      <c r="F15" s="1286"/>
      <c r="G15" s="1286"/>
      <c r="H15" s="341"/>
      <c r="I15" s="343"/>
      <c r="J15" s="343"/>
      <c r="K15" s="343"/>
      <c r="L15" s="343"/>
      <c r="M15" s="343"/>
      <c r="N15" s="1287"/>
      <c r="O15" s="1288"/>
      <c r="P15" s="566"/>
      <c r="Q15" s="561"/>
      <c r="R15" s="562"/>
    </row>
    <row r="16" spans="1:18" ht="15" customHeight="1" x14ac:dyDescent="0.25">
      <c r="C16" s="556"/>
      <c r="D16" s="563"/>
      <c r="E16" s="1285"/>
      <c r="F16" s="1286"/>
      <c r="G16" s="1286"/>
      <c r="H16" s="341"/>
      <c r="I16" s="343"/>
      <c r="J16" s="343"/>
      <c r="K16" s="343"/>
      <c r="L16" s="343"/>
      <c r="M16" s="343"/>
      <c r="N16" s="1287"/>
      <c r="O16" s="1288"/>
      <c r="P16" s="566"/>
      <c r="Q16" s="561"/>
      <c r="R16" s="562"/>
    </row>
    <row r="17" spans="3:18" ht="15" customHeight="1" x14ac:dyDescent="0.25">
      <c r="C17" s="556"/>
      <c r="D17" s="563"/>
      <c r="E17" s="1285"/>
      <c r="F17" s="1286"/>
      <c r="G17" s="1286"/>
      <c r="H17" s="341"/>
      <c r="I17" s="343"/>
      <c r="J17" s="343"/>
      <c r="K17" s="343"/>
      <c r="L17" s="343"/>
      <c r="M17" s="343"/>
      <c r="N17" s="1287"/>
      <c r="O17" s="1288"/>
      <c r="P17" s="566"/>
      <c r="Q17" s="561"/>
      <c r="R17" s="562"/>
    </row>
    <row r="18" spans="3:18" ht="15" customHeight="1" x14ac:dyDescent="0.25">
      <c r="C18" s="556"/>
      <c r="D18" s="563"/>
      <c r="E18" s="1285"/>
      <c r="F18" s="1286"/>
      <c r="G18" s="1286"/>
      <c r="H18" s="341"/>
      <c r="I18" s="343"/>
      <c r="J18" s="343"/>
      <c r="K18" s="343"/>
      <c r="L18" s="343"/>
      <c r="M18" s="343"/>
      <c r="N18" s="1287"/>
      <c r="O18" s="1288"/>
      <c r="P18" s="566"/>
      <c r="Q18" s="561"/>
      <c r="R18" s="562"/>
    </row>
    <row r="19" spans="3:18" ht="15" customHeight="1" x14ac:dyDescent="0.25">
      <c r="C19" s="556"/>
      <c r="D19" s="563"/>
      <c r="E19" s="1285"/>
      <c r="F19" s="1286"/>
      <c r="G19" s="1286"/>
      <c r="H19" s="341"/>
      <c r="I19" s="343"/>
      <c r="J19" s="343"/>
      <c r="K19" s="343"/>
      <c r="L19" s="343"/>
      <c r="M19" s="343"/>
      <c r="N19" s="1287"/>
      <c r="O19" s="1288"/>
      <c r="P19" s="566"/>
      <c r="Q19" s="561"/>
      <c r="R19" s="562"/>
    </row>
    <row r="20" spans="3:18" ht="15" customHeight="1" x14ac:dyDescent="0.25">
      <c r="C20" s="556"/>
      <c r="D20" s="563"/>
      <c r="E20" s="1285"/>
      <c r="F20" s="1286"/>
      <c r="G20" s="1286"/>
      <c r="H20" s="341"/>
      <c r="I20" s="343"/>
      <c r="J20" s="343"/>
      <c r="K20" s="343"/>
      <c r="L20" s="343"/>
      <c r="M20" s="343"/>
      <c r="N20" s="1287"/>
      <c r="O20" s="1288"/>
      <c r="P20" s="566"/>
      <c r="Q20" s="561"/>
      <c r="R20" s="562"/>
    </row>
    <row r="21" spans="3:18" ht="15" customHeight="1" x14ac:dyDescent="0.25">
      <c r="C21" s="556"/>
      <c r="D21" s="563"/>
      <c r="E21" s="1285"/>
      <c r="F21" s="1286"/>
      <c r="G21" s="1286"/>
      <c r="H21" s="341"/>
      <c r="I21" s="343"/>
      <c r="J21" s="343"/>
      <c r="K21" s="343"/>
      <c r="L21" s="343"/>
      <c r="M21" s="343"/>
      <c r="N21" s="1287"/>
      <c r="O21" s="1288"/>
      <c r="P21" s="566"/>
      <c r="Q21" s="561"/>
      <c r="R21" s="562"/>
    </row>
    <row r="22" spans="3:18" ht="15" customHeight="1" x14ac:dyDescent="0.25">
      <c r="C22" s="556"/>
      <c r="D22" s="563"/>
      <c r="E22" s="1285"/>
      <c r="F22" s="1286"/>
      <c r="G22" s="1286"/>
      <c r="H22" s="341"/>
      <c r="I22" s="343"/>
      <c r="J22" s="343"/>
      <c r="K22" s="343"/>
      <c r="L22" s="343"/>
      <c r="M22" s="343"/>
      <c r="N22" s="1287"/>
      <c r="O22" s="1288"/>
      <c r="P22" s="566"/>
      <c r="Q22" s="561"/>
      <c r="R22" s="562"/>
    </row>
    <row r="23" spans="3:18" ht="15" customHeight="1" thickBot="1" x14ac:dyDescent="0.3">
      <c r="C23" s="556"/>
      <c r="D23" s="563"/>
      <c r="E23" s="1290"/>
      <c r="F23" s="1291"/>
      <c r="G23" s="1291"/>
      <c r="H23" s="342"/>
      <c r="I23" s="344"/>
      <c r="J23" s="344"/>
      <c r="K23" s="344"/>
      <c r="L23" s="344"/>
      <c r="M23" s="344"/>
      <c r="N23" s="1292"/>
      <c r="O23" s="1293"/>
      <c r="P23" s="566"/>
      <c r="Q23" s="561"/>
      <c r="R23" s="562"/>
    </row>
    <row r="24" spans="3:18" ht="15" customHeight="1" thickBot="1" x14ac:dyDescent="0.3">
      <c r="C24" s="556"/>
      <c r="D24" s="569"/>
      <c r="E24" s="570"/>
      <c r="F24" s="571"/>
      <c r="G24" s="571"/>
      <c r="H24" s="571"/>
      <c r="I24" s="571"/>
      <c r="J24" s="571"/>
      <c r="K24" s="571"/>
      <c r="L24" s="571"/>
      <c r="M24" s="571"/>
      <c r="N24" s="571"/>
      <c r="O24" s="571"/>
      <c r="P24" s="572"/>
      <c r="Q24" s="561"/>
      <c r="R24" s="562"/>
    </row>
    <row r="25" spans="3:18" ht="15" customHeight="1" x14ac:dyDescent="0.25">
      <c r="C25" s="556"/>
      <c r="D25" s="573"/>
      <c r="E25" s="573"/>
      <c r="F25" s="574"/>
      <c r="G25" s="574"/>
      <c r="H25" s="574"/>
      <c r="I25" s="574"/>
      <c r="J25" s="574"/>
      <c r="K25" s="574"/>
      <c r="L25" s="574"/>
      <c r="M25" s="574"/>
      <c r="N25" s="574"/>
      <c r="O25" s="574"/>
      <c r="P25" s="574"/>
      <c r="Q25" s="561"/>
      <c r="R25" s="562"/>
    </row>
    <row r="26" spans="3:18" ht="15" customHeight="1" x14ac:dyDescent="0.25">
      <c r="C26" s="556"/>
      <c r="D26" s="573"/>
      <c r="E26" s="573"/>
      <c r="F26" s="574"/>
      <c r="G26" s="574"/>
      <c r="H26" s="575"/>
      <c r="I26" s="1037">
        <f>SUM(I9:I23)</f>
        <v>0</v>
      </c>
      <c r="J26" s="1037">
        <f>SUM(J9:J23)</f>
        <v>0</v>
      </c>
      <c r="K26" s="1037">
        <f>SUM(K9:K23)</f>
        <v>0</v>
      </c>
      <c r="L26" s="576"/>
      <c r="M26" s="576"/>
      <c r="N26" s="1289">
        <f>SUM(N9:N23)</f>
        <v>0</v>
      </c>
      <c r="O26" s="1289"/>
      <c r="P26" s="574"/>
      <c r="Q26" s="561"/>
      <c r="R26" s="562"/>
    </row>
    <row r="27" spans="3:18" ht="15.75" x14ac:dyDescent="0.25">
      <c r="C27" s="556"/>
      <c r="D27" s="573"/>
      <c r="E27" s="573"/>
      <c r="F27" s="574"/>
      <c r="G27" s="574"/>
      <c r="H27" s="575"/>
      <c r="I27" s="575"/>
      <c r="J27" s="575"/>
      <c r="K27" s="575"/>
      <c r="L27" s="576"/>
      <c r="M27" s="576"/>
      <c r="N27" s="574"/>
      <c r="O27" s="574"/>
      <c r="P27" s="574"/>
      <c r="Q27" s="561"/>
      <c r="R27" s="562"/>
    </row>
    <row r="28" spans="3:18" ht="15.75" x14ac:dyDescent="0.25">
      <c r="C28" s="556"/>
      <c r="D28" s="573"/>
      <c r="E28" s="573"/>
      <c r="F28" s="574"/>
      <c r="G28" s="574"/>
      <c r="H28" s="575"/>
      <c r="I28" s="575"/>
      <c r="J28" s="575"/>
      <c r="K28" s="575"/>
      <c r="L28" s="576"/>
      <c r="M28" s="576"/>
      <c r="N28" s="574"/>
      <c r="O28" s="574"/>
      <c r="P28" s="574"/>
      <c r="Q28" s="561"/>
      <c r="R28" s="562"/>
    </row>
    <row r="29" spans="3:18" ht="15.75" x14ac:dyDescent="0.25">
      <c r="C29" s="556"/>
      <c r="D29" s="573"/>
      <c r="E29" s="573"/>
      <c r="F29" s="574"/>
      <c r="G29" s="574"/>
      <c r="H29" s="575"/>
      <c r="I29" s="575"/>
      <c r="J29" s="575"/>
      <c r="K29" s="575"/>
      <c r="L29" s="576"/>
      <c r="M29" s="576"/>
      <c r="N29" s="574"/>
      <c r="O29" s="574"/>
      <c r="P29" s="574"/>
      <c r="Q29" s="561"/>
      <c r="R29" s="562"/>
    </row>
    <row r="30" spans="3:18" ht="16.5" thickBot="1" x14ac:dyDescent="0.3">
      <c r="C30" s="577"/>
      <c r="D30" s="578"/>
      <c r="E30" s="578"/>
      <c r="F30" s="579"/>
      <c r="G30" s="579"/>
      <c r="H30" s="580"/>
      <c r="I30" s="580"/>
      <c r="J30" s="580"/>
      <c r="K30" s="580"/>
      <c r="L30" s="581"/>
      <c r="M30" s="581"/>
      <c r="N30" s="579"/>
      <c r="O30" s="579"/>
      <c r="P30" s="579"/>
      <c r="Q30" s="582"/>
      <c r="R30" s="583"/>
    </row>
  </sheetData>
  <dataConsolidate/>
  <mergeCells count="36">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 ref="E20:G20"/>
    <mergeCell ref="N20:O20"/>
    <mergeCell ref="N26:O26"/>
    <mergeCell ref="E23:G23"/>
    <mergeCell ref="N23:O23"/>
    <mergeCell ref="E22:G22"/>
    <mergeCell ref="N22:O22"/>
    <mergeCell ref="E21:G21"/>
    <mergeCell ref="N21:O21"/>
    <mergeCell ref="E14:G14"/>
    <mergeCell ref="N19:O19"/>
    <mergeCell ref="N14:O14"/>
    <mergeCell ref="E15:G15"/>
    <mergeCell ref="N15:O15"/>
    <mergeCell ref="N18:O18"/>
    <mergeCell ref="E19:G19"/>
    <mergeCell ref="E17:G17"/>
    <mergeCell ref="N17:O17"/>
    <mergeCell ref="E18:G18"/>
    <mergeCell ref="E16:G16"/>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6"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19" bestFit="1" customWidth="1"/>
    <col min="11" max="11" width="4.28515625" style="619" bestFit="1" customWidth="1"/>
    <col min="12" max="12" width="4.85546875" style="619" bestFit="1" customWidth="1"/>
    <col min="13" max="13" width="9.85546875" style="619" bestFit="1" customWidth="1"/>
    <col min="14" max="14" width="10.42578125" style="619" bestFit="1" customWidth="1"/>
    <col min="15" max="15" width="16.140625" style="5" bestFit="1" customWidth="1"/>
    <col min="16" max="16" width="14.7109375" style="345" bestFit="1" customWidth="1"/>
    <col min="17" max="16384" width="11.42578125" style="5"/>
  </cols>
  <sheetData>
    <row r="1" spans="1:16" x14ac:dyDescent="0.25">
      <c r="A1" s="552" t="s">
        <v>572</v>
      </c>
      <c r="B1" s="949" t="s">
        <v>2</v>
      </c>
      <c r="C1" s="950" t="s">
        <v>50</v>
      </c>
      <c r="D1" s="950" t="s">
        <v>9281</v>
      </c>
      <c r="E1" s="552" t="s">
        <v>11259</v>
      </c>
      <c r="F1" s="950" t="s">
        <v>9282</v>
      </c>
      <c r="G1" s="552" t="s">
        <v>218</v>
      </c>
      <c r="H1" s="950" t="s">
        <v>49</v>
      </c>
      <c r="I1" s="552" t="s">
        <v>9284</v>
      </c>
      <c r="J1" s="951" t="s">
        <v>9283</v>
      </c>
      <c r="K1" s="951" t="s">
        <v>9285</v>
      </c>
      <c r="L1" s="951" t="s">
        <v>9286</v>
      </c>
      <c r="M1" s="951" t="s">
        <v>9287</v>
      </c>
      <c r="N1" s="951" t="s">
        <v>9288</v>
      </c>
      <c r="O1" s="950" t="s">
        <v>106</v>
      </c>
      <c r="P1" s="621" t="s">
        <v>389</v>
      </c>
    </row>
    <row r="2" spans="1:16" x14ac:dyDescent="0.25">
      <c r="A2" s="240"/>
      <c r="B2" s="654"/>
      <c r="C2" s="8"/>
      <c r="D2" s="8"/>
      <c r="E2" s="240"/>
      <c r="F2" s="8"/>
      <c r="G2" s="240"/>
      <c r="H2" s="8"/>
      <c r="I2" s="240"/>
      <c r="J2" s="620"/>
      <c r="K2" s="620"/>
      <c r="L2" s="620"/>
      <c r="M2" s="620"/>
      <c r="N2" s="620"/>
      <c r="O2" s="4"/>
      <c r="P2" s="2"/>
    </row>
    <row r="3" spans="1:16" x14ac:dyDescent="0.25">
      <c r="A3" s="240"/>
      <c r="B3" s="654"/>
      <c r="C3" s="8"/>
      <c r="D3" s="8"/>
      <c r="E3" s="240"/>
      <c r="F3" s="8"/>
      <c r="G3" s="240"/>
      <c r="H3" s="8"/>
      <c r="I3" s="240"/>
      <c r="J3" s="620"/>
      <c r="K3" s="620"/>
      <c r="L3" s="620"/>
      <c r="M3" s="620"/>
      <c r="N3" s="620"/>
      <c r="O3" s="4"/>
      <c r="P3" s="2"/>
    </row>
    <row r="4" spans="1:16" x14ac:dyDescent="0.25">
      <c r="A4" s="240"/>
      <c r="B4" s="654"/>
      <c r="C4" s="8"/>
      <c r="D4" s="8"/>
      <c r="E4" s="240"/>
      <c r="F4" s="8"/>
      <c r="G4" s="240"/>
      <c r="H4" s="8"/>
      <c r="I4" s="240"/>
      <c r="J4" s="620"/>
      <c r="K4" s="620"/>
      <c r="L4" s="620"/>
      <c r="M4" s="620"/>
      <c r="N4" s="620"/>
      <c r="O4" s="4"/>
      <c r="P4" s="2"/>
    </row>
    <row r="5" spans="1:16" x14ac:dyDescent="0.25">
      <c r="A5" s="240"/>
      <c r="B5" s="654"/>
      <c r="C5" s="8"/>
      <c r="D5" s="8"/>
      <c r="E5" s="240"/>
      <c r="F5" s="8"/>
      <c r="G5" s="240"/>
      <c r="H5" s="8"/>
      <c r="I5" s="240"/>
      <c r="J5" s="620"/>
      <c r="K5" s="620"/>
      <c r="L5" s="620"/>
      <c r="M5" s="620"/>
      <c r="N5" s="620"/>
      <c r="O5" s="4"/>
      <c r="P5" s="2"/>
    </row>
    <row r="6" spans="1:16" x14ac:dyDescent="0.25">
      <c r="A6" s="240"/>
      <c r="B6" s="654"/>
      <c r="C6" s="8"/>
      <c r="D6" s="8"/>
      <c r="E6" s="240"/>
      <c r="F6" s="8"/>
      <c r="G6" s="240"/>
      <c r="H6" s="8"/>
      <c r="I6" s="240"/>
      <c r="J6" s="620"/>
      <c r="K6" s="620"/>
      <c r="L6" s="620"/>
      <c r="M6" s="620"/>
      <c r="N6" s="620"/>
      <c r="O6" s="4"/>
      <c r="P6" s="2"/>
    </row>
    <row r="7" spans="1:16" x14ac:dyDescent="0.25">
      <c r="A7" s="240"/>
      <c r="B7" s="654"/>
      <c r="C7" s="8"/>
      <c r="D7" s="8"/>
      <c r="E7" s="240"/>
      <c r="F7" s="8"/>
      <c r="G7" s="240"/>
      <c r="H7" s="8"/>
      <c r="I7" s="240"/>
      <c r="J7" s="620"/>
      <c r="K7" s="620"/>
      <c r="L7" s="620"/>
      <c r="M7" s="620"/>
      <c r="N7" s="620"/>
      <c r="O7" s="4"/>
      <c r="P7" s="2"/>
    </row>
    <row r="8" spans="1:16" x14ac:dyDescent="0.25">
      <c r="A8" s="240"/>
      <c r="B8" s="654"/>
      <c r="C8" s="8"/>
      <c r="D8" s="8"/>
      <c r="E8" s="240"/>
      <c r="F8" s="8"/>
      <c r="G8" s="240"/>
      <c r="H8" s="8"/>
      <c r="I8" s="240"/>
      <c r="J8" s="620"/>
      <c r="K8" s="620"/>
      <c r="L8" s="620"/>
      <c r="M8" s="620"/>
      <c r="N8" s="620"/>
      <c r="O8" s="4"/>
      <c r="P8" s="2"/>
    </row>
    <row r="9" spans="1:16" x14ac:dyDescent="0.25">
      <c r="A9" s="240"/>
      <c r="B9" s="654"/>
      <c r="C9" s="8"/>
      <c r="D9" s="8"/>
      <c r="E9" s="240"/>
      <c r="F9" s="8"/>
      <c r="G9" s="240"/>
      <c r="H9" s="8"/>
      <c r="I9" s="240"/>
      <c r="J9" s="620"/>
      <c r="K9" s="620"/>
      <c r="L9" s="620"/>
      <c r="M9" s="620"/>
      <c r="N9" s="620"/>
      <c r="O9" s="4"/>
      <c r="P9" s="2"/>
    </row>
    <row r="10" spans="1:16" x14ac:dyDescent="0.25">
      <c r="A10" s="240"/>
      <c r="B10" s="654"/>
      <c r="C10" s="8"/>
      <c r="D10" s="8"/>
      <c r="E10" s="240"/>
      <c r="F10" s="8"/>
      <c r="G10" s="240"/>
      <c r="H10" s="8"/>
      <c r="I10" s="240"/>
      <c r="J10" s="620"/>
      <c r="K10" s="620"/>
      <c r="L10" s="620"/>
      <c r="M10" s="620"/>
      <c r="N10" s="620"/>
      <c r="O10" s="4"/>
      <c r="P10" s="2"/>
    </row>
    <row r="11" spans="1:16" x14ac:dyDescent="0.25">
      <c r="A11" s="240"/>
      <c r="B11" s="654"/>
      <c r="C11" s="8"/>
      <c r="D11" s="8"/>
      <c r="E11" s="240"/>
      <c r="F11" s="8"/>
      <c r="G11" s="240"/>
      <c r="H11" s="8"/>
      <c r="I11" s="240"/>
      <c r="J11" s="620"/>
      <c r="K11" s="620"/>
      <c r="L11" s="620"/>
      <c r="M11" s="620"/>
      <c r="N11" s="620"/>
      <c r="O11" s="4"/>
      <c r="P11" s="2"/>
    </row>
    <row r="12" spans="1:16" x14ac:dyDescent="0.25">
      <c r="A12" s="240"/>
      <c r="B12" s="654"/>
      <c r="C12" s="8"/>
      <c r="D12" s="8"/>
      <c r="E12" s="240"/>
      <c r="F12" s="8"/>
      <c r="G12" s="240"/>
      <c r="H12" s="8"/>
      <c r="I12" s="240"/>
      <c r="J12" s="620"/>
      <c r="K12" s="620"/>
      <c r="L12" s="620"/>
      <c r="M12" s="620"/>
      <c r="N12" s="620"/>
      <c r="O12" s="4"/>
      <c r="P12" s="2"/>
    </row>
    <row r="13" spans="1:16" x14ac:dyDescent="0.25">
      <c r="A13" s="240"/>
      <c r="B13" s="654"/>
      <c r="C13" s="8"/>
      <c r="D13" s="8"/>
      <c r="E13" s="240"/>
      <c r="F13" s="8"/>
      <c r="G13" s="240"/>
      <c r="H13" s="8"/>
      <c r="I13" s="240"/>
      <c r="J13" s="620"/>
      <c r="K13" s="14"/>
      <c r="L13" s="14"/>
      <c r="M13" s="14"/>
      <c r="N13" s="14"/>
      <c r="O13" s="4"/>
      <c r="P13" s="2"/>
    </row>
    <row r="14" spans="1:16" x14ac:dyDescent="0.25">
      <c r="A14" s="240"/>
      <c r="B14" s="654"/>
      <c r="C14" s="8"/>
      <c r="D14" s="8"/>
      <c r="E14" s="240"/>
      <c r="F14" s="8"/>
      <c r="G14" s="240"/>
      <c r="H14" s="8"/>
      <c r="I14" s="240"/>
      <c r="J14" s="620"/>
      <c r="K14" s="14"/>
      <c r="L14" s="14"/>
      <c r="M14" s="14"/>
      <c r="N14" s="14"/>
      <c r="O14" s="4"/>
      <c r="P14" s="2"/>
    </row>
    <row r="15" spans="1:16" x14ac:dyDescent="0.25">
      <c r="A15" s="240"/>
      <c r="B15" s="654"/>
      <c r="C15" s="8"/>
      <c r="D15" s="8"/>
      <c r="E15" s="240"/>
      <c r="F15" s="8"/>
      <c r="G15" s="240"/>
      <c r="H15" s="8"/>
      <c r="I15" s="240"/>
      <c r="J15" s="620"/>
      <c r="K15" s="14"/>
      <c r="L15" s="14"/>
      <c r="M15" s="14"/>
      <c r="N15" s="14"/>
      <c r="O15" s="4"/>
      <c r="P15" s="2"/>
    </row>
    <row r="16" spans="1:16" x14ac:dyDescent="0.25">
      <c r="A16" s="240"/>
      <c r="B16" s="654"/>
      <c r="C16" s="8"/>
      <c r="D16" s="8"/>
      <c r="E16" s="240"/>
      <c r="F16" s="8"/>
      <c r="G16" s="240"/>
      <c r="H16" s="8"/>
      <c r="I16" s="240"/>
      <c r="J16" s="620"/>
      <c r="K16" s="14"/>
      <c r="L16" s="14"/>
      <c r="M16" s="14"/>
      <c r="N16" s="14"/>
      <c r="O16" s="4"/>
      <c r="P16" s="2"/>
    </row>
    <row r="17" spans="1:16" x14ac:dyDescent="0.25">
      <c r="A17" s="240"/>
      <c r="B17" s="654"/>
      <c r="C17" s="8"/>
      <c r="D17" s="8"/>
      <c r="E17" s="240"/>
      <c r="F17" s="8"/>
      <c r="G17" s="240"/>
      <c r="H17" s="8"/>
      <c r="I17" s="240"/>
      <c r="J17" s="620"/>
      <c r="K17" s="14"/>
      <c r="L17" s="14"/>
      <c r="M17" s="14"/>
      <c r="N17" s="14"/>
      <c r="O17" s="4"/>
      <c r="P17" s="2"/>
    </row>
    <row r="18" spans="1:16" x14ac:dyDescent="0.25">
      <c r="A18" s="240"/>
      <c r="B18" s="654"/>
      <c r="C18" s="8"/>
      <c r="D18" s="8"/>
      <c r="E18" s="240"/>
      <c r="F18" s="8"/>
      <c r="G18" s="240"/>
      <c r="H18" s="8"/>
      <c r="I18" s="240"/>
      <c r="J18" s="620"/>
      <c r="K18" s="620"/>
      <c r="L18" s="620"/>
      <c r="M18" s="620"/>
      <c r="N18" s="620"/>
      <c r="O18" s="4"/>
      <c r="P18" s="2"/>
    </row>
    <row r="19" spans="1:16" x14ac:dyDescent="0.25">
      <c r="A19" s="240"/>
      <c r="B19" s="654"/>
      <c r="C19" s="8"/>
      <c r="D19" s="8"/>
      <c r="E19" s="240"/>
      <c r="F19" s="4"/>
      <c r="G19" s="240"/>
      <c r="H19" s="8"/>
      <c r="I19" s="240"/>
      <c r="J19" s="620"/>
      <c r="K19" s="620"/>
      <c r="L19" s="620"/>
      <c r="M19" s="620"/>
      <c r="N19" s="620"/>
      <c r="O19" s="4"/>
      <c r="P19" s="2"/>
    </row>
    <row r="20" spans="1:16" x14ac:dyDescent="0.25">
      <c r="A20" s="240"/>
      <c r="B20" s="654"/>
      <c r="C20" s="8"/>
      <c r="D20" s="8"/>
      <c r="E20" s="240"/>
      <c r="F20" s="4"/>
      <c r="G20" s="240"/>
      <c r="H20" s="8"/>
      <c r="I20" s="240"/>
      <c r="J20" s="620"/>
      <c r="K20" s="620"/>
      <c r="L20" s="620"/>
      <c r="M20" s="620"/>
      <c r="N20" s="620"/>
      <c r="O20" s="4"/>
      <c r="P20" s="2"/>
    </row>
    <row r="21" spans="1:16" x14ac:dyDescent="0.25">
      <c r="A21" s="240"/>
      <c r="B21" s="654"/>
      <c r="C21" s="8"/>
      <c r="D21" s="8"/>
      <c r="E21" s="240"/>
      <c r="F21" s="8"/>
      <c r="G21" s="240"/>
      <c r="H21" s="8"/>
      <c r="I21" s="240"/>
      <c r="J21" s="620"/>
      <c r="K21" s="620"/>
      <c r="L21" s="620"/>
      <c r="M21" s="620"/>
      <c r="N21" s="620"/>
      <c r="O21" s="4"/>
      <c r="P21" s="2"/>
    </row>
    <row r="22" spans="1:16" x14ac:dyDescent="0.25">
      <c r="A22" s="240"/>
      <c r="B22" s="654"/>
      <c r="C22" s="8"/>
      <c r="D22" s="8"/>
      <c r="E22" s="240"/>
      <c r="F22" s="8"/>
      <c r="G22" s="240"/>
      <c r="H22" s="8"/>
      <c r="I22" s="240"/>
      <c r="J22" s="620"/>
      <c r="K22" s="620"/>
      <c r="L22" s="620"/>
      <c r="M22" s="620"/>
      <c r="N22" s="620"/>
      <c r="O22" s="4"/>
      <c r="P22" s="2"/>
    </row>
    <row r="23" spans="1:16" x14ac:dyDescent="0.25">
      <c r="A23" s="240"/>
      <c r="B23" s="654"/>
      <c r="C23" s="8"/>
      <c r="D23" s="8"/>
      <c r="E23" s="240"/>
      <c r="F23" s="8"/>
      <c r="G23" s="240"/>
      <c r="H23" s="8"/>
      <c r="I23" s="240"/>
      <c r="J23" s="620"/>
      <c r="K23" s="620"/>
      <c r="L23" s="620"/>
      <c r="M23" s="620"/>
      <c r="N23" s="620"/>
      <c r="O23" s="4"/>
      <c r="P23" s="2"/>
    </row>
    <row r="24" spans="1:16" x14ac:dyDescent="0.25">
      <c r="A24" s="240"/>
      <c r="B24" s="654"/>
      <c r="C24" s="8"/>
      <c r="D24" s="8"/>
      <c r="E24" s="240"/>
      <c r="F24" s="8"/>
      <c r="G24" s="240"/>
      <c r="H24" s="8"/>
      <c r="I24" s="240"/>
      <c r="J24" s="620"/>
      <c r="K24" s="620"/>
      <c r="L24" s="620"/>
      <c r="M24" s="620"/>
      <c r="N24" s="620"/>
      <c r="O24" s="4"/>
      <c r="P24" s="2"/>
    </row>
    <row r="25" spans="1:16" x14ac:dyDescent="0.25">
      <c r="A25" s="240"/>
      <c r="B25" s="654"/>
      <c r="C25" s="8"/>
      <c r="D25" s="8"/>
      <c r="E25" s="240"/>
      <c r="F25" s="8"/>
      <c r="G25" s="240"/>
      <c r="H25" s="8"/>
      <c r="I25" s="240"/>
      <c r="J25" s="620"/>
      <c r="K25" s="620"/>
      <c r="L25" s="620"/>
      <c r="M25" s="620"/>
      <c r="N25" s="620"/>
      <c r="O25" s="4"/>
      <c r="P25" s="2"/>
    </row>
    <row r="26" spans="1:16" x14ac:dyDescent="0.25">
      <c r="A26" s="240"/>
      <c r="B26" s="654"/>
      <c r="C26" s="8"/>
      <c r="D26" s="8"/>
      <c r="E26" s="240"/>
      <c r="F26" s="8"/>
      <c r="G26" s="240"/>
      <c r="H26" s="8"/>
      <c r="I26" s="240"/>
      <c r="J26" s="620"/>
      <c r="K26" s="620"/>
      <c r="L26" s="620"/>
      <c r="M26" s="620"/>
      <c r="N26" s="620"/>
      <c r="O26" s="4"/>
      <c r="P26" s="2"/>
    </row>
    <row r="27" spans="1:16" x14ac:dyDescent="0.25">
      <c r="A27" s="240"/>
      <c r="B27" s="654"/>
      <c r="C27" s="8"/>
      <c r="D27" s="8"/>
      <c r="E27" s="240"/>
      <c r="F27" s="8"/>
      <c r="G27" s="240"/>
      <c r="H27" s="8"/>
      <c r="I27" s="240"/>
      <c r="J27" s="620"/>
      <c r="K27" s="620"/>
      <c r="L27" s="620"/>
      <c r="M27" s="620"/>
      <c r="N27" s="620"/>
      <c r="O27" s="4"/>
      <c r="P27" s="2"/>
    </row>
    <row r="28" spans="1:16" x14ac:dyDescent="0.25">
      <c r="A28" s="240"/>
      <c r="B28" s="654"/>
      <c r="C28" s="8"/>
      <c r="D28" s="8"/>
      <c r="E28" s="240"/>
      <c r="F28" s="8"/>
      <c r="G28" s="240"/>
      <c r="H28" s="8"/>
      <c r="I28" s="240"/>
      <c r="J28" s="620"/>
      <c r="K28" s="620"/>
      <c r="L28" s="620"/>
      <c r="M28" s="620"/>
      <c r="N28" s="620"/>
      <c r="O28" s="4"/>
      <c r="P28" s="2"/>
    </row>
    <row r="29" spans="1:16" x14ac:dyDescent="0.25">
      <c r="A29" s="240"/>
      <c r="B29" s="654"/>
      <c r="C29" s="8"/>
      <c r="D29" s="8"/>
      <c r="E29" s="240"/>
      <c r="F29" s="8"/>
      <c r="G29" s="240"/>
      <c r="H29" s="8"/>
      <c r="I29" s="240"/>
      <c r="J29" s="620"/>
      <c r="K29" s="620"/>
      <c r="L29" s="620"/>
      <c r="M29" s="620"/>
      <c r="N29" s="620"/>
      <c r="O29" s="4"/>
      <c r="P29" s="2"/>
    </row>
    <row r="30" spans="1:16" x14ac:dyDescent="0.25">
      <c r="A30" s="240"/>
      <c r="B30" s="654"/>
      <c r="C30" s="8"/>
      <c r="D30" s="8"/>
      <c r="E30" s="240"/>
      <c r="F30" s="8"/>
      <c r="G30" s="240"/>
      <c r="H30" s="8"/>
      <c r="I30" s="240"/>
      <c r="J30" s="620"/>
      <c r="K30" s="620"/>
      <c r="L30" s="620"/>
      <c r="M30" s="620"/>
      <c r="N30" s="620"/>
      <c r="O30" s="4"/>
      <c r="P30" s="2"/>
    </row>
    <row r="31" spans="1:16" x14ac:dyDescent="0.25">
      <c r="A31" s="240"/>
      <c r="B31" s="654"/>
      <c r="C31" s="8"/>
      <c r="D31" s="8"/>
      <c r="E31" s="240"/>
      <c r="F31" s="8"/>
      <c r="G31" s="240"/>
      <c r="H31" s="8"/>
      <c r="I31" s="240"/>
      <c r="J31" s="620"/>
      <c r="K31" s="620"/>
      <c r="L31" s="620"/>
      <c r="M31" s="620"/>
      <c r="N31" s="620"/>
      <c r="O31" s="4"/>
      <c r="P31" s="2"/>
    </row>
    <row r="32" spans="1:16" x14ac:dyDescent="0.25">
      <c r="A32" s="240"/>
      <c r="B32" s="654"/>
      <c r="C32" s="8"/>
      <c r="D32" s="8"/>
      <c r="E32" s="240"/>
      <c r="F32" s="8"/>
      <c r="G32" s="240"/>
      <c r="H32" s="8"/>
      <c r="I32" s="240"/>
      <c r="J32" s="620"/>
      <c r="K32" s="620"/>
      <c r="L32" s="620"/>
      <c r="M32" s="620"/>
      <c r="N32" s="620"/>
      <c r="O32" s="4"/>
      <c r="P32" s="2"/>
    </row>
    <row r="33" spans="1:16" x14ac:dyDescent="0.25">
      <c r="A33" s="240"/>
      <c r="B33" s="654"/>
      <c r="C33" s="8"/>
      <c r="D33" s="8"/>
      <c r="E33" s="240"/>
      <c r="F33" s="8"/>
      <c r="G33" s="240"/>
      <c r="H33" s="8"/>
      <c r="I33" s="240"/>
      <c r="J33" s="620"/>
      <c r="K33" s="620"/>
      <c r="L33" s="620"/>
      <c r="M33" s="620"/>
      <c r="N33" s="620"/>
      <c r="O33" s="4"/>
      <c r="P33" s="2"/>
    </row>
    <row r="34" spans="1:16" x14ac:dyDescent="0.25">
      <c r="A34" s="240"/>
      <c r="B34" s="654"/>
      <c r="C34" s="8"/>
      <c r="D34" s="8"/>
      <c r="E34" s="240"/>
      <c r="F34" s="8"/>
      <c r="G34" s="240"/>
      <c r="H34" s="8"/>
      <c r="I34" s="240"/>
      <c r="J34" s="620"/>
      <c r="K34" s="620"/>
      <c r="L34" s="620"/>
      <c r="M34" s="620"/>
      <c r="N34" s="620"/>
      <c r="O34" s="4"/>
      <c r="P34" s="2"/>
    </row>
    <row r="35" spans="1:16" x14ac:dyDescent="0.25">
      <c r="A35" s="240"/>
      <c r="B35" s="654"/>
      <c r="C35" s="8"/>
      <c r="D35" s="8"/>
      <c r="E35" s="240"/>
      <c r="F35" s="8"/>
      <c r="G35" s="240"/>
      <c r="H35" s="8"/>
      <c r="I35" s="240"/>
      <c r="J35" s="620"/>
      <c r="K35" s="620"/>
      <c r="L35" s="620"/>
      <c r="M35" s="620"/>
      <c r="N35" s="620"/>
      <c r="O35" s="4"/>
      <c r="P35" s="2"/>
    </row>
    <row r="36" spans="1:16" x14ac:dyDescent="0.25">
      <c r="A36" s="240"/>
      <c r="B36" s="654"/>
      <c r="C36" s="8"/>
      <c r="D36" s="8"/>
      <c r="E36" s="240"/>
      <c r="F36" s="8"/>
      <c r="G36" s="240"/>
      <c r="H36" s="8"/>
      <c r="I36" s="240"/>
      <c r="J36" s="620"/>
      <c r="K36" s="620"/>
      <c r="L36" s="620"/>
      <c r="M36" s="620"/>
      <c r="N36" s="620"/>
      <c r="O36" s="4"/>
      <c r="P36" s="2"/>
    </row>
    <row r="37" spans="1:16" x14ac:dyDescent="0.25">
      <c r="A37" s="240"/>
      <c r="B37" s="654"/>
      <c r="C37" s="8"/>
      <c r="D37" s="8"/>
      <c r="E37" s="240"/>
      <c r="F37" s="8"/>
      <c r="G37" s="240"/>
      <c r="H37" s="8"/>
      <c r="I37" s="240"/>
      <c r="J37" s="620"/>
      <c r="K37" s="620"/>
      <c r="L37" s="620"/>
      <c r="M37" s="620"/>
      <c r="N37" s="620"/>
      <c r="O37" s="4"/>
      <c r="P37" s="2"/>
    </row>
    <row r="38" spans="1:16" x14ac:dyDescent="0.25">
      <c r="A38" s="240"/>
      <c r="B38" s="654"/>
      <c r="C38" s="8"/>
      <c r="D38" s="8"/>
      <c r="E38" s="240"/>
      <c r="F38" s="8"/>
      <c r="G38" s="240"/>
      <c r="H38" s="8"/>
      <c r="I38" s="240"/>
      <c r="J38" s="620"/>
      <c r="K38" s="620"/>
      <c r="L38" s="620"/>
      <c r="M38" s="620"/>
      <c r="N38" s="620"/>
      <c r="O38" s="4"/>
      <c r="P38" s="2"/>
    </row>
    <row r="39" spans="1:16" x14ac:dyDescent="0.25">
      <c r="A39" s="240"/>
      <c r="B39" s="654"/>
      <c r="C39" s="8"/>
      <c r="D39" s="8"/>
      <c r="E39" s="240"/>
      <c r="F39" s="8"/>
      <c r="G39" s="240"/>
      <c r="H39" s="8"/>
      <c r="I39" s="240"/>
      <c r="J39" s="620"/>
      <c r="K39" s="620"/>
      <c r="L39" s="620"/>
      <c r="M39" s="620"/>
      <c r="N39" s="620"/>
      <c r="O39" s="4"/>
      <c r="P39" s="2"/>
    </row>
    <row r="40" spans="1:16" x14ac:dyDescent="0.25">
      <c r="A40" s="240"/>
      <c r="B40" s="654"/>
      <c r="C40" s="8"/>
      <c r="D40" s="8"/>
      <c r="E40" s="240"/>
      <c r="F40" s="8"/>
      <c r="G40" s="240"/>
      <c r="H40" s="8"/>
      <c r="I40" s="240"/>
      <c r="J40" s="620"/>
      <c r="K40" s="620"/>
      <c r="L40" s="620"/>
      <c r="M40" s="620"/>
      <c r="N40" s="620"/>
      <c r="O40" s="4"/>
      <c r="P40" s="2"/>
    </row>
    <row r="41" spans="1:16" x14ac:dyDescent="0.25">
      <c r="A41" s="240"/>
      <c r="B41" s="654"/>
      <c r="C41" s="8"/>
      <c r="D41" s="8"/>
      <c r="E41" s="240"/>
      <c r="F41" s="8"/>
      <c r="G41" s="240"/>
      <c r="H41" s="8"/>
      <c r="I41" s="240"/>
      <c r="J41" s="620"/>
      <c r="K41" s="620"/>
      <c r="L41" s="620"/>
      <c r="M41" s="620"/>
      <c r="N41" s="620"/>
      <c r="O41" s="4"/>
      <c r="P41" s="2"/>
    </row>
    <row r="42" spans="1:16" x14ac:dyDescent="0.25">
      <c r="A42" s="240"/>
      <c r="B42" s="654"/>
      <c r="C42" s="8"/>
      <c r="D42" s="8"/>
      <c r="E42" s="240"/>
      <c r="F42" s="8"/>
      <c r="G42" s="240"/>
      <c r="H42" s="8"/>
      <c r="I42" s="240"/>
      <c r="J42" s="620"/>
      <c r="K42" s="620"/>
      <c r="L42" s="620"/>
      <c r="M42" s="620"/>
      <c r="N42" s="620"/>
      <c r="O42" s="4"/>
      <c r="P42" s="2"/>
    </row>
    <row r="43" spans="1:16" x14ac:dyDescent="0.25">
      <c r="A43" s="240"/>
      <c r="B43" s="654"/>
      <c r="C43" s="8"/>
      <c r="D43" s="8"/>
      <c r="E43" s="240"/>
      <c r="F43" s="8"/>
      <c r="G43" s="240"/>
      <c r="H43" s="8"/>
      <c r="I43" s="240"/>
      <c r="J43" s="620"/>
      <c r="K43" s="620"/>
      <c r="L43" s="620"/>
      <c r="M43" s="620"/>
      <c r="N43" s="620"/>
      <c r="O43" s="4"/>
      <c r="P43" s="2"/>
    </row>
    <row r="44" spans="1:16" x14ac:dyDescent="0.25">
      <c r="A44" s="240"/>
      <c r="B44" s="654"/>
      <c r="C44" s="8"/>
      <c r="D44" s="8"/>
      <c r="E44" s="240"/>
      <c r="F44" s="8"/>
      <c r="G44" s="240"/>
      <c r="H44" s="8"/>
      <c r="I44" s="240"/>
      <c r="J44" s="620"/>
      <c r="K44" s="620"/>
      <c r="L44" s="620"/>
      <c r="M44" s="620"/>
      <c r="N44" s="620"/>
      <c r="O44" s="4"/>
      <c r="P44" s="2"/>
    </row>
    <row r="45" spans="1:16" x14ac:dyDescent="0.25">
      <c r="A45" s="240"/>
      <c r="B45" s="654"/>
      <c r="C45" s="8"/>
      <c r="D45" s="8"/>
      <c r="E45" s="240"/>
      <c r="F45" s="8"/>
      <c r="G45" s="240"/>
      <c r="H45" s="8"/>
      <c r="I45" s="240"/>
      <c r="J45" s="620"/>
      <c r="K45" s="620"/>
      <c r="L45" s="620"/>
      <c r="M45" s="620"/>
      <c r="N45" s="620"/>
      <c r="O45" s="4"/>
      <c r="P45" s="2"/>
    </row>
    <row r="46" spans="1:16" x14ac:dyDescent="0.25">
      <c r="A46" s="240"/>
      <c r="B46" s="654"/>
      <c r="C46" s="8"/>
      <c r="D46" s="8"/>
      <c r="E46" s="240"/>
      <c r="F46" s="8"/>
      <c r="G46" s="240"/>
      <c r="H46" s="8"/>
      <c r="I46" s="240"/>
      <c r="J46" s="620"/>
      <c r="K46" s="620"/>
      <c r="L46" s="620"/>
      <c r="M46" s="620"/>
      <c r="N46" s="620"/>
      <c r="O46" s="4"/>
      <c r="P46" s="2"/>
    </row>
    <row r="47" spans="1:16" x14ac:dyDescent="0.25">
      <c r="A47" s="240"/>
      <c r="B47" s="654"/>
      <c r="C47" s="8"/>
      <c r="D47" s="8"/>
      <c r="E47" s="240"/>
      <c r="F47" s="8"/>
      <c r="G47" s="240"/>
      <c r="H47" s="8"/>
      <c r="I47" s="240"/>
      <c r="J47" s="620"/>
      <c r="K47" s="620"/>
      <c r="L47" s="620"/>
      <c r="M47" s="620"/>
      <c r="N47" s="620"/>
      <c r="O47" s="4"/>
      <c r="P47" s="2"/>
    </row>
    <row r="48" spans="1:16" x14ac:dyDescent="0.25">
      <c r="A48" s="240"/>
      <c r="B48" s="654"/>
      <c r="C48" s="8"/>
      <c r="D48" s="8"/>
      <c r="E48" s="240"/>
      <c r="F48" s="8"/>
      <c r="G48" s="240"/>
      <c r="H48" s="8"/>
      <c r="I48" s="240"/>
      <c r="J48" s="620"/>
      <c r="K48" s="620"/>
      <c r="L48" s="620"/>
      <c r="M48" s="620"/>
      <c r="N48" s="620"/>
      <c r="O48" s="4"/>
      <c r="P48" s="2"/>
    </row>
    <row r="49" spans="1:16" x14ac:dyDescent="0.25">
      <c r="A49" s="240"/>
      <c r="B49" s="654"/>
      <c r="C49" s="8"/>
      <c r="D49" s="8"/>
      <c r="E49" s="240"/>
      <c r="F49" s="8"/>
      <c r="G49" s="240"/>
      <c r="H49" s="8"/>
      <c r="I49" s="240"/>
      <c r="J49" s="620"/>
      <c r="K49" s="620"/>
      <c r="L49" s="620"/>
      <c r="M49" s="620"/>
      <c r="N49" s="620"/>
      <c r="O49" s="4"/>
      <c r="P49" s="2"/>
    </row>
    <row r="50" spans="1:16" x14ac:dyDescent="0.25">
      <c r="A50" s="240"/>
      <c r="B50" s="654"/>
      <c r="C50" s="8"/>
      <c r="D50" s="8"/>
      <c r="E50" s="240"/>
      <c r="F50" s="8"/>
      <c r="G50" s="240"/>
      <c r="H50" s="8"/>
      <c r="I50" s="240"/>
      <c r="J50" s="620"/>
      <c r="K50" s="620"/>
      <c r="L50" s="620"/>
      <c r="M50" s="620"/>
      <c r="N50" s="620"/>
      <c r="O50" s="4"/>
      <c r="P50" s="2"/>
    </row>
    <row r="51" spans="1:16" x14ac:dyDescent="0.25">
      <c r="A51" s="240"/>
      <c r="B51" s="654"/>
      <c r="C51" s="8"/>
      <c r="D51" s="8"/>
      <c r="E51" s="240"/>
      <c r="F51" s="8"/>
      <c r="G51" s="240"/>
      <c r="H51" s="8"/>
      <c r="I51" s="240"/>
      <c r="J51" s="620"/>
      <c r="K51" s="620"/>
      <c r="L51" s="620"/>
      <c r="M51" s="620"/>
      <c r="N51" s="620"/>
      <c r="O51" s="4"/>
      <c r="P51" s="2"/>
    </row>
    <row r="52" spans="1:16" x14ac:dyDescent="0.25">
      <c r="A52" s="240"/>
      <c r="B52" s="654"/>
      <c r="C52" s="8"/>
      <c r="D52" s="8"/>
      <c r="E52" s="240"/>
      <c r="F52" s="8"/>
      <c r="G52" s="240"/>
      <c r="H52" s="8"/>
      <c r="I52" s="240"/>
      <c r="J52" s="620"/>
      <c r="K52" s="620"/>
      <c r="L52" s="620"/>
      <c r="M52" s="620"/>
      <c r="N52" s="620"/>
      <c r="O52" s="4"/>
      <c r="P52" s="2"/>
    </row>
    <row r="53" spans="1:16" x14ac:dyDescent="0.25">
      <c r="A53" s="240"/>
      <c r="B53" s="654"/>
      <c r="C53" s="8"/>
      <c r="D53" s="8"/>
      <c r="E53" s="240"/>
      <c r="F53" s="8"/>
      <c r="G53" s="240"/>
      <c r="H53" s="8"/>
      <c r="I53" s="240"/>
      <c r="J53" s="620"/>
      <c r="K53" s="620"/>
      <c r="L53" s="620"/>
      <c r="M53" s="620"/>
      <c r="N53" s="620"/>
      <c r="O53" s="4"/>
      <c r="P53" s="2"/>
    </row>
    <row r="54" spans="1:16" x14ac:dyDescent="0.25">
      <c r="A54" s="240"/>
      <c r="B54" s="654"/>
      <c r="C54" s="8"/>
      <c r="D54" s="8"/>
      <c r="E54" s="240"/>
      <c r="F54" s="8"/>
      <c r="G54" s="240"/>
      <c r="H54" s="8"/>
      <c r="I54" s="240"/>
      <c r="J54" s="620"/>
      <c r="K54" s="620"/>
      <c r="L54" s="620"/>
      <c r="M54" s="620"/>
      <c r="N54" s="620"/>
      <c r="O54" s="4"/>
      <c r="P54" s="2"/>
    </row>
    <row r="55" spans="1:16" x14ac:dyDescent="0.25">
      <c r="A55" s="240"/>
      <c r="B55" s="654"/>
      <c r="C55" s="8"/>
      <c r="D55" s="8"/>
      <c r="E55" s="240"/>
      <c r="F55" s="8"/>
      <c r="G55" s="240"/>
      <c r="H55" s="8"/>
      <c r="I55" s="240"/>
      <c r="J55" s="620"/>
      <c r="K55" s="620"/>
      <c r="L55" s="620"/>
      <c r="M55" s="620"/>
      <c r="N55" s="620"/>
      <c r="O55" s="4"/>
      <c r="P55" s="2"/>
    </row>
    <row r="56" spans="1:16" x14ac:dyDescent="0.25">
      <c r="A56" s="240"/>
      <c r="B56" s="654"/>
      <c r="C56" s="8"/>
      <c r="D56" s="8"/>
      <c r="E56" s="240"/>
      <c r="F56" s="8"/>
      <c r="G56" s="240"/>
      <c r="H56" s="8"/>
      <c r="I56" s="240"/>
      <c r="J56" s="620"/>
      <c r="K56" s="620"/>
      <c r="L56" s="620"/>
      <c r="M56" s="620"/>
      <c r="N56" s="620"/>
      <c r="O56" s="4"/>
      <c r="P56" s="2"/>
    </row>
    <row r="57" spans="1:16" x14ac:dyDescent="0.25">
      <c r="A57" s="240"/>
      <c r="B57" s="654"/>
      <c r="C57" s="8"/>
      <c r="D57" s="8"/>
      <c r="E57" s="240"/>
      <c r="F57" s="8"/>
      <c r="G57" s="240"/>
      <c r="H57" s="8"/>
      <c r="I57" s="240"/>
      <c r="J57" s="620"/>
      <c r="K57" s="620"/>
      <c r="L57" s="620"/>
      <c r="M57" s="620"/>
      <c r="N57" s="620"/>
      <c r="O57" s="4"/>
      <c r="P57" s="2"/>
    </row>
    <row r="58" spans="1:16" x14ac:dyDescent="0.25">
      <c r="A58" s="240"/>
      <c r="B58" s="654"/>
      <c r="C58" s="8"/>
      <c r="D58" s="8"/>
      <c r="E58" s="240"/>
      <c r="F58" s="8"/>
      <c r="G58" s="240"/>
      <c r="H58" s="8"/>
      <c r="I58" s="240"/>
      <c r="J58" s="620"/>
      <c r="K58" s="620"/>
      <c r="L58" s="620"/>
      <c r="M58" s="620"/>
      <c r="N58" s="620"/>
      <c r="O58" s="4"/>
      <c r="P58" s="2"/>
    </row>
    <row r="59" spans="1:16" x14ac:dyDescent="0.25">
      <c r="A59" s="240"/>
      <c r="B59" s="654"/>
      <c r="C59" s="8"/>
      <c r="D59" s="8"/>
      <c r="E59" s="240"/>
      <c r="F59" s="8"/>
      <c r="G59" s="240"/>
      <c r="H59" s="8"/>
      <c r="I59" s="240"/>
      <c r="J59" s="620"/>
      <c r="K59" s="620"/>
      <c r="L59" s="620"/>
      <c r="M59" s="620"/>
      <c r="N59" s="620"/>
      <c r="O59" s="4"/>
      <c r="P59" s="2"/>
    </row>
    <row r="60" spans="1:16" x14ac:dyDescent="0.25">
      <c r="A60" s="240"/>
      <c r="B60" s="654"/>
      <c r="C60" s="8"/>
      <c r="D60" s="8"/>
      <c r="E60" s="240"/>
      <c r="F60" s="8"/>
      <c r="G60" s="240"/>
      <c r="H60" s="8"/>
      <c r="I60" s="240"/>
      <c r="J60" s="620"/>
      <c r="K60" s="620"/>
      <c r="L60" s="620"/>
      <c r="M60" s="620"/>
      <c r="N60" s="620"/>
      <c r="O60" s="4"/>
      <c r="P60" s="2"/>
    </row>
    <row r="61" spans="1:16" x14ac:dyDescent="0.25">
      <c r="A61" s="240"/>
      <c r="B61" s="654"/>
      <c r="C61" s="8"/>
      <c r="D61" s="8"/>
      <c r="E61" s="240"/>
      <c r="F61" s="8"/>
      <c r="G61" s="240"/>
      <c r="H61" s="8"/>
      <c r="I61" s="240"/>
      <c r="J61" s="620"/>
      <c r="K61" s="620"/>
      <c r="L61" s="620"/>
      <c r="M61" s="620"/>
      <c r="N61" s="620"/>
      <c r="O61" s="4"/>
      <c r="P61" s="2"/>
    </row>
    <row r="62" spans="1:16" x14ac:dyDescent="0.25">
      <c r="A62" s="240"/>
      <c r="B62" s="654"/>
      <c r="C62" s="8"/>
      <c r="D62" s="8"/>
      <c r="E62" s="240"/>
      <c r="F62" s="8"/>
      <c r="G62" s="240"/>
      <c r="H62" s="8"/>
      <c r="I62" s="240"/>
      <c r="J62" s="620"/>
      <c r="K62" s="620"/>
      <c r="L62" s="620"/>
      <c r="M62" s="620"/>
      <c r="N62" s="620"/>
      <c r="O62" s="4"/>
      <c r="P62" s="2"/>
    </row>
    <row r="63" spans="1:16" x14ac:dyDescent="0.25">
      <c r="A63" s="240"/>
      <c r="B63" s="654"/>
      <c r="C63" s="8"/>
      <c r="D63" s="8"/>
      <c r="E63" s="240"/>
      <c r="F63" s="8"/>
      <c r="G63" s="240"/>
      <c r="H63" s="8"/>
      <c r="I63" s="240"/>
      <c r="J63" s="620"/>
      <c r="K63" s="620"/>
      <c r="L63" s="620"/>
      <c r="M63" s="620"/>
      <c r="N63" s="620"/>
      <c r="O63" s="4"/>
      <c r="P63" s="2"/>
    </row>
    <row r="64" spans="1:16" x14ac:dyDescent="0.25">
      <c r="A64" s="240"/>
      <c r="B64" s="654"/>
      <c r="C64" s="8"/>
      <c r="D64" s="8"/>
      <c r="E64" s="240"/>
      <c r="F64" s="8"/>
      <c r="G64" s="240"/>
      <c r="H64" s="8"/>
      <c r="I64" s="240"/>
      <c r="J64" s="620"/>
      <c r="K64" s="620"/>
      <c r="L64" s="620"/>
      <c r="M64" s="620"/>
      <c r="N64" s="620"/>
      <c r="O64" s="4"/>
      <c r="P64" s="2"/>
    </row>
    <row r="65" spans="1:16" x14ac:dyDescent="0.25">
      <c r="A65" s="240"/>
      <c r="B65" s="654"/>
      <c r="C65" s="8"/>
      <c r="D65" s="8"/>
      <c r="E65" s="240"/>
      <c r="F65" s="8"/>
      <c r="G65" s="240"/>
      <c r="H65" s="8"/>
      <c r="I65" s="240"/>
      <c r="J65" s="620"/>
      <c r="K65" s="620"/>
      <c r="L65" s="620"/>
      <c r="M65" s="620"/>
      <c r="N65" s="620"/>
      <c r="O65" s="4"/>
      <c r="P65" s="2"/>
    </row>
    <row r="66" spans="1:16" x14ac:dyDescent="0.25">
      <c r="A66" s="240"/>
      <c r="B66" s="654"/>
      <c r="C66" s="8"/>
      <c r="D66" s="8"/>
      <c r="E66" s="240"/>
      <c r="F66" s="8"/>
      <c r="G66" s="240"/>
      <c r="H66" s="8"/>
      <c r="I66" s="240"/>
      <c r="J66" s="620"/>
      <c r="K66" s="620"/>
      <c r="L66" s="620"/>
      <c r="M66" s="620"/>
      <c r="N66" s="620"/>
      <c r="O66" s="4"/>
      <c r="P66" s="2"/>
    </row>
    <row r="67" spans="1:16" x14ac:dyDescent="0.25">
      <c r="A67" s="240"/>
      <c r="B67" s="654"/>
      <c r="C67" s="8"/>
      <c r="D67" s="8"/>
      <c r="E67" s="240"/>
      <c r="F67" s="8"/>
      <c r="G67" s="240"/>
      <c r="H67" s="8"/>
      <c r="I67" s="240"/>
      <c r="J67" s="620"/>
      <c r="K67" s="620"/>
      <c r="L67" s="620"/>
      <c r="M67" s="620"/>
      <c r="N67" s="620"/>
      <c r="O67" s="4"/>
      <c r="P67" s="2"/>
    </row>
    <row r="68" spans="1:16" x14ac:dyDescent="0.25">
      <c r="A68" s="240"/>
      <c r="B68" s="654"/>
      <c r="C68" s="8"/>
      <c r="D68" s="8"/>
      <c r="E68" s="240"/>
      <c r="F68" s="8"/>
      <c r="G68" s="240"/>
      <c r="H68" s="8"/>
      <c r="I68" s="240"/>
      <c r="J68" s="620"/>
      <c r="K68" s="620"/>
      <c r="L68" s="620"/>
      <c r="M68" s="620"/>
      <c r="N68" s="620"/>
      <c r="O68" s="4"/>
      <c r="P68" s="2"/>
    </row>
    <row r="69" spans="1:16" x14ac:dyDescent="0.25">
      <c r="A69" s="240"/>
      <c r="B69" s="654"/>
      <c r="C69" s="8"/>
      <c r="D69" s="8"/>
      <c r="E69" s="240"/>
      <c r="F69" s="8"/>
      <c r="G69" s="240"/>
      <c r="H69" s="8"/>
      <c r="I69" s="240"/>
      <c r="J69" s="620"/>
      <c r="K69" s="620"/>
      <c r="L69" s="620"/>
      <c r="M69" s="620"/>
      <c r="N69" s="620"/>
      <c r="O69" s="4"/>
      <c r="P69" s="2"/>
    </row>
    <row r="70" spans="1:16" x14ac:dyDescent="0.25">
      <c r="A70" s="240"/>
      <c r="B70" s="654"/>
      <c r="C70" s="8"/>
      <c r="D70" s="8"/>
      <c r="E70" s="240"/>
      <c r="F70" s="8"/>
      <c r="G70" s="240"/>
      <c r="H70" s="8"/>
      <c r="I70" s="240"/>
      <c r="J70" s="620"/>
      <c r="K70" s="620"/>
      <c r="L70" s="620"/>
      <c r="M70" s="620"/>
      <c r="N70" s="620"/>
      <c r="O70" s="4"/>
      <c r="P70" s="2"/>
    </row>
    <row r="71" spans="1:16" x14ac:dyDescent="0.25">
      <c r="A71" s="240"/>
      <c r="B71" s="654"/>
      <c r="C71" s="8"/>
      <c r="D71" s="8"/>
      <c r="E71" s="240"/>
      <c r="F71" s="8"/>
      <c r="G71" s="240"/>
      <c r="H71" s="8"/>
      <c r="I71" s="240"/>
      <c r="J71" s="620"/>
      <c r="K71" s="620"/>
      <c r="L71" s="620"/>
      <c r="M71" s="620"/>
      <c r="N71" s="620"/>
      <c r="O71" s="4"/>
      <c r="P71" s="2"/>
    </row>
    <row r="72" spans="1:16" x14ac:dyDescent="0.25">
      <c r="A72" s="240"/>
      <c r="B72" s="654"/>
      <c r="C72" s="8"/>
      <c r="D72" s="8"/>
      <c r="E72" s="240"/>
      <c r="F72" s="8"/>
      <c r="G72" s="240"/>
      <c r="H72" s="8"/>
      <c r="I72" s="240"/>
      <c r="J72" s="620"/>
      <c r="K72" s="620"/>
      <c r="L72" s="620"/>
      <c r="M72" s="620"/>
      <c r="N72" s="620"/>
      <c r="O72" s="4"/>
      <c r="P72" s="2"/>
    </row>
    <row r="73" spans="1:16" x14ac:dyDescent="0.25">
      <c r="A73" s="240"/>
      <c r="B73" s="654"/>
      <c r="C73" s="8"/>
      <c r="D73" s="8"/>
      <c r="E73" s="240"/>
      <c r="F73" s="8"/>
      <c r="G73" s="240"/>
      <c r="H73" s="8"/>
      <c r="I73" s="240"/>
      <c r="J73" s="620"/>
      <c r="K73" s="620"/>
      <c r="L73" s="620"/>
      <c r="M73" s="620"/>
      <c r="N73" s="620"/>
      <c r="O73" s="4"/>
      <c r="P73" s="2"/>
    </row>
    <row r="74" spans="1:16" x14ac:dyDescent="0.25">
      <c r="A74" s="240"/>
      <c r="B74" s="654"/>
      <c r="C74" s="8"/>
      <c r="D74" s="8"/>
      <c r="E74" s="240"/>
      <c r="F74" s="8"/>
      <c r="G74" s="240"/>
      <c r="H74" s="8"/>
      <c r="I74" s="240"/>
      <c r="J74" s="620"/>
      <c r="K74" s="620"/>
      <c r="L74" s="620"/>
      <c r="M74" s="620"/>
      <c r="N74" s="620"/>
      <c r="O74" s="4"/>
      <c r="P74" s="2"/>
    </row>
    <row r="75" spans="1:16" x14ac:dyDescent="0.25">
      <c r="A75" s="240"/>
      <c r="B75" s="654"/>
      <c r="C75" s="8"/>
      <c r="D75" s="8"/>
      <c r="E75" s="240"/>
      <c r="F75" s="8"/>
      <c r="G75" s="240"/>
      <c r="H75" s="8"/>
      <c r="I75" s="240"/>
      <c r="J75" s="620"/>
      <c r="K75" s="620"/>
      <c r="L75" s="620"/>
      <c r="M75" s="620"/>
      <c r="N75" s="620"/>
      <c r="O75" s="4"/>
      <c r="P75" s="2"/>
    </row>
    <row r="76" spans="1:16" x14ac:dyDescent="0.25">
      <c r="A76" s="240"/>
      <c r="B76" s="654"/>
      <c r="C76" s="8"/>
      <c r="D76" s="8"/>
      <c r="E76" s="240"/>
      <c r="F76" s="8"/>
      <c r="G76" s="240"/>
      <c r="H76" s="8"/>
      <c r="I76" s="240"/>
      <c r="J76" s="620"/>
      <c r="K76" s="620"/>
      <c r="L76" s="620"/>
      <c r="M76" s="620"/>
      <c r="N76" s="620"/>
      <c r="O76" s="4"/>
      <c r="P76" s="2"/>
    </row>
  </sheetData>
  <autoFilter ref="A1:P65" xr:uid="{3977BB2F-C9E4-4748-904E-C0AC066145BD}"/>
  <conditionalFormatting sqref="A2:P76">
    <cfRule type="expression" dxfId="244" priority="1">
      <formula>AND($A2&lt;&gt;"",MOD(ROW(),2)=1)</formula>
    </cfRule>
  </conditionalFormatting>
  <pageMargins left="0.7"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49" customFormat="1" ht="15" customHeight="1" x14ac:dyDescent="0.25">
      <c r="A1" s="550" t="s">
        <v>481</v>
      </c>
      <c r="B1" s="550" t="s">
        <v>431</v>
      </c>
      <c r="C1" s="551" t="s">
        <v>11126</v>
      </c>
      <c r="D1" s="550" t="s">
        <v>11127</v>
      </c>
      <c r="E1" s="544" t="s">
        <v>11128</v>
      </c>
      <c r="F1" s="544"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2" customWidth="1"/>
    <col min="8" max="8" width="16.7109375" style="38" customWidth="1"/>
    <col min="9" max="16384" width="11.42578125" style="37"/>
  </cols>
  <sheetData>
    <row r="1" spans="1:8" x14ac:dyDescent="0.25">
      <c r="A1" s="537" t="s">
        <v>404</v>
      </c>
      <c r="B1" s="537" t="s">
        <v>405</v>
      </c>
      <c r="C1" s="537" t="s">
        <v>406</v>
      </c>
      <c r="D1" s="537" t="s">
        <v>407</v>
      </c>
      <c r="E1" s="537" t="s">
        <v>408</v>
      </c>
      <c r="F1" s="540" t="s">
        <v>395</v>
      </c>
      <c r="G1" s="538" t="s">
        <v>409</v>
      </c>
      <c r="H1" s="37"/>
    </row>
    <row r="2" spans="1:8" x14ac:dyDescent="0.25">
      <c r="A2" s="37" t="s">
        <v>1001</v>
      </c>
      <c r="B2" s="37" t="s">
        <v>399</v>
      </c>
      <c r="C2" s="38" t="s">
        <v>9572</v>
      </c>
      <c r="D2" s="38">
        <v>1976</v>
      </c>
      <c r="E2" s="146" t="s">
        <v>1031</v>
      </c>
      <c r="F2" s="541" t="s">
        <v>1032</v>
      </c>
      <c r="G2" s="539">
        <v>45466.30972222222</v>
      </c>
      <c r="H2" s="37"/>
    </row>
    <row r="3" spans="1:8" x14ac:dyDescent="0.25">
      <c r="A3" s="37" t="s">
        <v>1001</v>
      </c>
      <c r="B3" s="37" t="s">
        <v>399</v>
      </c>
      <c r="C3" s="38" t="s">
        <v>9572</v>
      </c>
      <c r="D3" s="38">
        <v>1976</v>
      </c>
      <c r="E3" s="146" t="s">
        <v>1002</v>
      </c>
      <c r="F3" s="541" t="s">
        <v>1003</v>
      </c>
      <c r="G3" s="539">
        <v>45466.30972222222</v>
      </c>
      <c r="H3" s="37"/>
    </row>
    <row r="4" spans="1:8" x14ac:dyDescent="0.25">
      <c r="A4" s="37" t="s">
        <v>1001</v>
      </c>
      <c r="B4" s="37" t="s">
        <v>399</v>
      </c>
      <c r="C4" s="38" t="s">
        <v>9572</v>
      </c>
      <c r="D4" s="38">
        <v>1976</v>
      </c>
      <c r="E4" s="146" t="s">
        <v>1005</v>
      </c>
      <c r="F4" s="541" t="s">
        <v>1006</v>
      </c>
      <c r="G4" s="539">
        <v>45466.30972222222</v>
      </c>
      <c r="H4" s="37"/>
    </row>
    <row r="5" spans="1:8" x14ac:dyDescent="0.25">
      <c r="A5" s="37" t="s">
        <v>1001</v>
      </c>
      <c r="B5" s="37" t="s">
        <v>399</v>
      </c>
      <c r="C5" s="38" t="s">
        <v>9572</v>
      </c>
      <c r="D5" s="38">
        <v>1976</v>
      </c>
      <c r="E5" s="146" t="s">
        <v>1009</v>
      </c>
      <c r="F5" s="541" t="s">
        <v>1010</v>
      </c>
      <c r="G5" s="539">
        <v>45466.30972222222</v>
      </c>
      <c r="H5" s="37"/>
    </row>
    <row r="6" spans="1:8" x14ac:dyDescent="0.25">
      <c r="A6" s="37" t="s">
        <v>1001</v>
      </c>
      <c r="B6" s="37" t="s">
        <v>399</v>
      </c>
      <c r="C6" s="38" t="s">
        <v>9572</v>
      </c>
      <c r="D6" s="38">
        <v>1976</v>
      </c>
      <c r="E6" s="146" t="s">
        <v>1013</v>
      </c>
      <c r="F6" s="541" t="s">
        <v>9573</v>
      </c>
      <c r="G6" s="539">
        <v>45466.30972222222</v>
      </c>
      <c r="H6" s="37"/>
    </row>
    <row r="7" spans="1:8" x14ac:dyDescent="0.25">
      <c r="A7" s="37" t="s">
        <v>1001</v>
      </c>
      <c r="B7" s="37" t="s">
        <v>399</v>
      </c>
      <c r="C7" s="38" t="s">
        <v>9572</v>
      </c>
      <c r="D7" s="38">
        <v>1976</v>
      </c>
      <c r="E7" s="146" t="s">
        <v>1015</v>
      </c>
      <c r="F7" s="541" t="s">
        <v>9574</v>
      </c>
      <c r="G7" s="539">
        <v>45466.30972222222</v>
      </c>
      <c r="H7" s="37"/>
    </row>
    <row r="8" spans="1:8" x14ac:dyDescent="0.25">
      <c r="A8" s="37" t="s">
        <v>1001</v>
      </c>
      <c r="B8" s="37" t="s">
        <v>399</v>
      </c>
      <c r="C8" s="38" t="s">
        <v>9572</v>
      </c>
      <c r="D8" s="38">
        <v>1976</v>
      </c>
      <c r="E8" s="146" t="s">
        <v>1017</v>
      </c>
      <c r="F8" s="541" t="s">
        <v>9575</v>
      </c>
      <c r="G8" s="539">
        <v>45466.30972222222</v>
      </c>
      <c r="H8" s="37"/>
    </row>
    <row r="9" spans="1:8" x14ac:dyDescent="0.25">
      <c r="A9" s="37" t="s">
        <v>1001</v>
      </c>
      <c r="B9" s="37" t="s">
        <v>399</v>
      </c>
      <c r="C9" s="38" t="s">
        <v>9572</v>
      </c>
      <c r="D9" s="38">
        <v>1976</v>
      </c>
      <c r="E9" s="146" t="s">
        <v>1019</v>
      </c>
      <c r="F9" s="541" t="s">
        <v>9576</v>
      </c>
      <c r="G9" s="539">
        <v>45466.30972222222</v>
      </c>
      <c r="H9" s="37"/>
    </row>
    <row r="10" spans="1:8" x14ac:dyDescent="0.25">
      <c r="A10" s="37" t="s">
        <v>1001</v>
      </c>
      <c r="B10" s="37" t="s">
        <v>399</v>
      </c>
      <c r="C10" s="38" t="s">
        <v>9572</v>
      </c>
      <c r="D10" s="38">
        <v>1976</v>
      </c>
      <c r="E10" s="146" t="s">
        <v>1021</v>
      </c>
      <c r="F10" s="541" t="s">
        <v>1022</v>
      </c>
      <c r="G10" s="539">
        <v>45466.30972222222</v>
      </c>
      <c r="H10" s="37"/>
    </row>
    <row r="11" spans="1:8" x14ac:dyDescent="0.25">
      <c r="A11" s="37" t="s">
        <v>1001</v>
      </c>
      <c r="B11" s="37" t="s">
        <v>399</v>
      </c>
      <c r="C11" s="38" t="s">
        <v>9572</v>
      </c>
      <c r="D11" s="38">
        <v>1976</v>
      </c>
      <c r="E11" s="146" t="s">
        <v>1024</v>
      </c>
      <c r="F11" s="541" t="s">
        <v>1025</v>
      </c>
      <c r="G11" s="539">
        <v>45466.30972222222</v>
      </c>
      <c r="H11" s="37"/>
    </row>
    <row r="12" spans="1:8" x14ac:dyDescent="0.25">
      <c r="A12" s="37" t="s">
        <v>1001</v>
      </c>
      <c r="B12" s="37" t="s">
        <v>399</v>
      </c>
      <c r="C12" s="38" t="s">
        <v>9572</v>
      </c>
      <c r="D12" s="38">
        <v>1976</v>
      </c>
      <c r="E12" s="146" t="s">
        <v>1027</v>
      </c>
      <c r="F12" s="541" t="s">
        <v>1028</v>
      </c>
      <c r="G12" s="539">
        <v>45466.30972222222</v>
      </c>
      <c r="H12" s="37"/>
    </row>
    <row r="13" spans="1:8" x14ac:dyDescent="0.25">
      <c r="A13" s="37" t="s">
        <v>1001</v>
      </c>
      <c r="B13" s="37" t="s">
        <v>399</v>
      </c>
      <c r="C13" s="38" t="s">
        <v>9572</v>
      </c>
      <c r="D13" s="38">
        <v>1976</v>
      </c>
      <c r="E13" s="146" t="s">
        <v>1004</v>
      </c>
      <c r="F13" s="541" t="s">
        <v>1003</v>
      </c>
      <c r="G13" s="539">
        <v>45466.30972222222</v>
      </c>
      <c r="H13" s="37"/>
    </row>
    <row r="14" spans="1:8" x14ac:dyDescent="0.25">
      <c r="A14" s="37" t="s">
        <v>1001</v>
      </c>
      <c r="B14" s="37" t="s">
        <v>399</v>
      </c>
      <c r="C14" s="38" t="s">
        <v>9572</v>
      </c>
      <c r="D14" s="38">
        <v>1976</v>
      </c>
      <c r="E14" s="146" t="s">
        <v>1007</v>
      </c>
      <c r="F14" s="541" t="s">
        <v>1008</v>
      </c>
      <c r="G14" s="539">
        <v>45466.30972222222</v>
      </c>
      <c r="H14" s="37"/>
    </row>
    <row r="15" spans="1:8" x14ac:dyDescent="0.25">
      <c r="A15" s="37" t="s">
        <v>1001</v>
      </c>
      <c r="B15" s="37" t="s">
        <v>399</v>
      </c>
      <c r="C15" s="38" t="s">
        <v>9572</v>
      </c>
      <c r="D15" s="38">
        <v>1976</v>
      </c>
      <c r="E15" s="146" t="s">
        <v>1011</v>
      </c>
      <c r="F15" s="541" t="s">
        <v>1012</v>
      </c>
      <c r="G15" s="539">
        <v>45466.30972222222</v>
      </c>
      <c r="H15" s="37"/>
    </row>
    <row r="16" spans="1:8" x14ac:dyDescent="0.25">
      <c r="A16" s="37" t="s">
        <v>1001</v>
      </c>
      <c r="B16" s="37" t="s">
        <v>399</v>
      </c>
      <c r="C16" s="38" t="s">
        <v>9572</v>
      </c>
      <c r="D16" s="38">
        <v>1976</v>
      </c>
      <c r="E16" s="146" t="s">
        <v>1014</v>
      </c>
      <c r="F16" s="541" t="s">
        <v>9577</v>
      </c>
      <c r="G16" s="539">
        <v>45466.30972222222</v>
      </c>
      <c r="H16" s="37"/>
    </row>
    <row r="17" spans="1:8" x14ac:dyDescent="0.25">
      <c r="A17" s="37" t="s">
        <v>1001</v>
      </c>
      <c r="B17" s="37" t="s">
        <v>399</v>
      </c>
      <c r="C17" s="38" t="s">
        <v>9572</v>
      </c>
      <c r="D17" s="38">
        <v>1976</v>
      </c>
      <c r="E17" s="146" t="s">
        <v>1016</v>
      </c>
      <c r="F17" s="541" t="s">
        <v>9578</v>
      </c>
      <c r="G17" s="539">
        <v>45466.30972222222</v>
      </c>
      <c r="H17" s="37"/>
    </row>
    <row r="18" spans="1:8" x14ac:dyDescent="0.25">
      <c r="A18" s="37" t="s">
        <v>1001</v>
      </c>
      <c r="B18" s="37" t="s">
        <v>399</v>
      </c>
      <c r="C18" s="38" t="s">
        <v>9572</v>
      </c>
      <c r="D18" s="38">
        <v>1976</v>
      </c>
      <c r="E18" s="146" t="s">
        <v>1018</v>
      </c>
      <c r="F18" s="541" t="s">
        <v>9579</v>
      </c>
      <c r="G18" s="539">
        <v>45466.30972222222</v>
      </c>
      <c r="H18" s="37"/>
    </row>
    <row r="19" spans="1:8" x14ac:dyDescent="0.25">
      <c r="A19" s="37" t="s">
        <v>1001</v>
      </c>
      <c r="B19" s="37" t="s">
        <v>399</v>
      </c>
      <c r="C19" s="38" t="s">
        <v>9572</v>
      </c>
      <c r="D19" s="38">
        <v>1976</v>
      </c>
      <c r="E19" s="146" t="s">
        <v>1020</v>
      </c>
      <c r="F19" s="541" t="s">
        <v>9580</v>
      </c>
      <c r="G19" s="539">
        <v>45466.30972222222</v>
      </c>
      <c r="H19" s="37"/>
    </row>
    <row r="20" spans="1:8" x14ac:dyDescent="0.25">
      <c r="A20" s="37" t="s">
        <v>1001</v>
      </c>
      <c r="B20" s="37" t="s">
        <v>399</v>
      </c>
      <c r="C20" s="38" t="s">
        <v>9572</v>
      </c>
      <c r="D20" s="38">
        <v>1976</v>
      </c>
      <c r="E20" s="146" t="s">
        <v>1023</v>
      </c>
      <c r="F20" s="541" t="s">
        <v>1003</v>
      </c>
      <c r="G20" s="539">
        <v>45466.30972222222</v>
      </c>
      <c r="H20" s="37"/>
    </row>
    <row r="21" spans="1:8" x14ac:dyDescent="0.25">
      <c r="A21" s="37" t="s">
        <v>1001</v>
      </c>
      <c r="B21" s="37" t="s">
        <v>399</v>
      </c>
      <c r="C21" s="38" t="s">
        <v>9572</v>
      </c>
      <c r="D21" s="38">
        <v>1976</v>
      </c>
      <c r="E21" s="146" t="s">
        <v>1026</v>
      </c>
      <c r="F21" s="541" t="s">
        <v>1003</v>
      </c>
      <c r="G21" s="539">
        <v>45466.30972222222</v>
      </c>
      <c r="H21" s="37"/>
    </row>
    <row r="22" spans="1:8" x14ac:dyDescent="0.25">
      <c r="A22" s="37" t="s">
        <v>1001</v>
      </c>
      <c r="B22" s="37" t="s">
        <v>399</v>
      </c>
      <c r="C22" s="38" t="s">
        <v>9572</v>
      </c>
      <c r="D22" s="38">
        <v>1976</v>
      </c>
      <c r="E22" s="146" t="s">
        <v>1029</v>
      </c>
      <c r="F22" s="541" t="s">
        <v>1030</v>
      </c>
      <c r="G22" s="539">
        <v>45466.30972222222</v>
      </c>
      <c r="H22" s="37"/>
    </row>
    <row r="23" spans="1:8" x14ac:dyDescent="0.25">
      <c r="A23" s="37" t="s">
        <v>9581</v>
      </c>
      <c r="B23" s="37" t="s">
        <v>9582</v>
      </c>
      <c r="C23" s="38" t="s">
        <v>9583</v>
      </c>
      <c r="D23" s="38">
        <v>504</v>
      </c>
      <c r="E23" s="146" t="s">
        <v>1409</v>
      </c>
      <c r="F23" s="541" t="s">
        <v>9211</v>
      </c>
      <c r="G23" s="539">
        <v>45466.30972222222</v>
      </c>
      <c r="H23" s="37"/>
    </row>
    <row r="24" spans="1:8" x14ac:dyDescent="0.25">
      <c r="A24" s="37" t="s">
        <v>9581</v>
      </c>
      <c r="B24" s="37" t="s">
        <v>9582</v>
      </c>
      <c r="C24" s="38" t="s">
        <v>9583</v>
      </c>
      <c r="D24" s="38">
        <v>504</v>
      </c>
      <c r="E24" s="146" t="s">
        <v>1411</v>
      </c>
      <c r="F24" s="541" t="s">
        <v>9584</v>
      </c>
      <c r="G24" s="539">
        <v>45466.30972222222</v>
      </c>
      <c r="H24" s="37"/>
    </row>
    <row r="25" spans="1:8" x14ac:dyDescent="0.25">
      <c r="A25" s="37" t="s">
        <v>9581</v>
      </c>
      <c r="B25" s="37" t="s">
        <v>9582</v>
      </c>
      <c r="C25" s="38" t="s">
        <v>9583</v>
      </c>
      <c r="D25" s="38">
        <v>504</v>
      </c>
      <c r="E25" s="146" t="s">
        <v>1412</v>
      </c>
      <c r="F25" s="541" t="s">
        <v>9585</v>
      </c>
      <c r="G25" s="539">
        <v>45466.30972222222</v>
      </c>
      <c r="H25" s="37"/>
    </row>
    <row r="26" spans="1:8" x14ac:dyDescent="0.25">
      <c r="A26" s="37" t="s">
        <v>8847</v>
      </c>
      <c r="B26" s="37" t="s">
        <v>403</v>
      </c>
      <c r="C26" s="38" t="s">
        <v>8848</v>
      </c>
      <c r="D26" s="38">
        <v>1460</v>
      </c>
      <c r="E26" s="146" t="s">
        <v>8483</v>
      </c>
      <c r="F26" s="541" t="s">
        <v>8859</v>
      </c>
      <c r="G26" s="539">
        <v>45466.30972222222</v>
      </c>
      <c r="H26" s="37"/>
    </row>
    <row r="27" spans="1:8" x14ac:dyDescent="0.25">
      <c r="A27" s="37" t="s">
        <v>8847</v>
      </c>
      <c r="B27" s="37" t="s">
        <v>403</v>
      </c>
      <c r="C27" s="38" t="s">
        <v>8848</v>
      </c>
      <c r="D27" s="38">
        <v>1460</v>
      </c>
      <c r="E27" s="146" t="s">
        <v>8487</v>
      </c>
      <c r="F27" s="541" t="s">
        <v>8859</v>
      </c>
      <c r="G27" s="539">
        <v>45466.30972222222</v>
      </c>
      <c r="H27" s="37"/>
    </row>
    <row r="28" spans="1:8" x14ac:dyDescent="0.25">
      <c r="A28" s="37" t="s">
        <v>8847</v>
      </c>
      <c r="B28" s="37" t="s">
        <v>403</v>
      </c>
      <c r="C28" s="38" t="s">
        <v>8848</v>
      </c>
      <c r="D28" s="38">
        <v>1460</v>
      </c>
      <c r="E28" s="146" t="s">
        <v>8491</v>
      </c>
      <c r="F28" s="541" t="s">
        <v>8859</v>
      </c>
      <c r="G28" s="539">
        <v>45466.30972222222</v>
      </c>
      <c r="H28" s="37"/>
    </row>
    <row r="29" spans="1:8" x14ac:dyDescent="0.25">
      <c r="A29" s="37" t="s">
        <v>8847</v>
      </c>
      <c r="B29" s="37" t="s">
        <v>403</v>
      </c>
      <c r="C29" s="38" t="s">
        <v>8848</v>
      </c>
      <c r="D29" s="38">
        <v>1460</v>
      </c>
      <c r="E29" s="146" t="s">
        <v>8495</v>
      </c>
      <c r="F29" s="541" t="s">
        <v>8859</v>
      </c>
      <c r="G29" s="539">
        <v>45466.30972222222</v>
      </c>
      <c r="H29" s="37"/>
    </row>
    <row r="30" spans="1:8" x14ac:dyDescent="0.25">
      <c r="A30" s="37" t="s">
        <v>8847</v>
      </c>
      <c r="B30" s="37" t="s">
        <v>403</v>
      </c>
      <c r="C30" s="38" t="s">
        <v>8848</v>
      </c>
      <c r="D30" s="38">
        <v>1460</v>
      </c>
      <c r="E30" s="146" t="s">
        <v>8500</v>
      </c>
      <c r="F30" s="541" t="s">
        <v>8859</v>
      </c>
      <c r="G30" s="539">
        <v>45466.30972222222</v>
      </c>
      <c r="H30" s="37"/>
    </row>
    <row r="31" spans="1:8" x14ac:dyDescent="0.25">
      <c r="A31" s="37" t="s">
        <v>8847</v>
      </c>
      <c r="B31" s="37" t="s">
        <v>403</v>
      </c>
      <c r="C31" s="38" t="s">
        <v>8848</v>
      </c>
      <c r="D31" s="38">
        <v>1460</v>
      </c>
      <c r="E31" s="146" t="s">
        <v>8506</v>
      </c>
      <c r="F31" s="541" t="s">
        <v>8859</v>
      </c>
      <c r="G31" s="539">
        <v>45466.30972222222</v>
      </c>
      <c r="H31" s="37"/>
    </row>
    <row r="32" spans="1:8" x14ac:dyDescent="0.25">
      <c r="A32" s="37" t="s">
        <v>8847</v>
      </c>
      <c r="B32" s="37" t="s">
        <v>403</v>
      </c>
      <c r="C32" s="38" t="s">
        <v>8848</v>
      </c>
      <c r="D32" s="38">
        <v>1460</v>
      </c>
      <c r="E32" s="146" t="s">
        <v>8512</v>
      </c>
      <c r="F32" s="541" t="s">
        <v>8859</v>
      </c>
      <c r="G32" s="539">
        <v>45466.30972222222</v>
      </c>
      <c r="H32" s="37"/>
    </row>
    <row r="33" spans="1:8" x14ac:dyDescent="0.25">
      <c r="A33" s="37" t="s">
        <v>8847</v>
      </c>
      <c r="B33" s="37" t="s">
        <v>403</v>
      </c>
      <c r="C33" s="38" t="s">
        <v>8848</v>
      </c>
      <c r="D33" s="38">
        <v>1460</v>
      </c>
      <c r="E33" s="146" t="s">
        <v>8518</v>
      </c>
      <c r="F33" s="541" t="s">
        <v>8859</v>
      </c>
      <c r="G33" s="539">
        <v>45466.30972222222</v>
      </c>
      <c r="H33" s="37"/>
    </row>
    <row r="34" spans="1:8" x14ac:dyDescent="0.25">
      <c r="A34" s="37" t="s">
        <v>8847</v>
      </c>
      <c r="B34" s="37" t="s">
        <v>403</v>
      </c>
      <c r="C34" s="38" t="s">
        <v>8848</v>
      </c>
      <c r="D34" s="38">
        <v>1460</v>
      </c>
      <c r="E34" s="146" t="s">
        <v>8524</v>
      </c>
      <c r="F34" s="541" t="s">
        <v>8859</v>
      </c>
      <c r="G34" s="539">
        <v>45466.30972222222</v>
      </c>
      <c r="H34" s="37"/>
    </row>
    <row r="35" spans="1:8" x14ac:dyDescent="0.25">
      <c r="A35" s="37" t="s">
        <v>8847</v>
      </c>
      <c r="B35" s="37" t="s">
        <v>403</v>
      </c>
      <c r="C35" s="38" t="s">
        <v>8848</v>
      </c>
      <c r="D35" s="38">
        <v>1460</v>
      </c>
      <c r="E35" s="146" t="s">
        <v>8529</v>
      </c>
      <c r="F35" s="541" t="s">
        <v>8859</v>
      </c>
      <c r="G35" s="539">
        <v>45466.30972222222</v>
      </c>
      <c r="H35" s="37"/>
    </row>
    <row r="36" spans="1:8" x14ac:dyDescent="0.25">
      <c r="A36" s="37" t="s">
        <v>8847</v>
      </c>
      <c r="B36" s="37" t="s">
        <v>403</v>
      </c>
      <c r="C36" s="38" t="s">
        <v>8848</v>
      </c>
      <c r="D36" s="38">
        <v>1460</v>
      </c>
      <c r="E36" s="146" t="s">
        <v>8535</v>
      </c>
      <c r="F36" s="541" t="s">
        <v>8859</v>
      </c>
      <c r="G36" s="539">
        <v>45466.30972222222</v>
      </c>
      <c r="H36" s="37"/>
    </row>
    <row r="37" spans="1:8" x14ac:dyDescent="0.25">
      <c r="A37" s="37" t="s">
        <v>8847</v>
      </c>
      <c r="B37" s="37" t="s">
        <v>403</v>
      </c>
      <c r="C37" s="38" t="s">
        <v>8848</v>
      </c>
      <c r="D37" s="38">
        <v>1460</v>
      </c>
      <c r="E37" s="146" t="s">
        <v>8540</v>
      </c>
      <c r="F37" s="541" t="s">
        <v>8859</v>
      </c>
      <c r="G37" s="539">
        <v>45466.30972222222</v>
      </c>
      <c r="H37" s="37"/>
    </row>
    <row r="38" spans="1:8" x14ac:dyDescent="0.25">
      <c r="A38" s="37" t="s">
        <v>8847</v>
      </c>
      <c r="B38" s="37" t="s">
        <v>403</v>
      </c>
      <c r="C38" s="38" t="s">
        <v>8848</v>
      </c>
      <c r="D38" s="38">
        <v>1460</v>
      </c>
      <c r="E38" s="146" t="s">
        <v>8545</v>
      </c>
      <c r="F38" s="541" t="s">
        <v>8859</v>
      </c>
      <c r="G38" s="539">
        <v>45466.30972222222</v>
      </c>
      <c r="H38" s="37"/>
    </row>
    <row r="39" spans="1:8" x14ac:dyDescent="0.25">
      <c r="A39" s="37" t="s">
        <v>8847</v>
      </c>
      <c r="B39" s="37" t="s">
        <v>403</v>
      </c>
      <c r="C39" s="38" t="s">
        <v>8848</v>
      </c>
      <c r="D39" s="38">
        <v>1460</v>
      </c>
      <c r="E39" s="146" t="s">
        <v>8551</v>
      </c>
      <c r="F39" s="541" t="s">
        <v>8859</v>
      </c>
      <c r="G39" s="539">
        <v>45466.30972222222</v>
      </c>
      <c r="H39" s="37"/>
    </row>
    <row r="40" spans="1:8" x14ac:dyDescent="0.25">
      <c r="A40" s="37" t="s">
        <v>8847</v>
      </c>
      <c r="B40" s="37" t="s">
        <v>403</v>
      </c>
      <c r="C40" s="38" t="s">
        <v>8848</v>
      </c>
      <c r="D40" s="38">
        <v>1460</v>
      </c>
      <c r="E40" s="146" t="s">
        <v>8557</v>
      </c>
      <c r="F40" s="541" t="s">
        <v>8859</v>
      </c>
      <c r="G40" s="539">
        <v>45466.30972222222</v>
      </c>
      <c r="H40" s="37"/>
    </row>
    <row r="41" spans="1:8" x14ac:dyDescent="0.25">
      <c r="A41" s="37" t="s">
        <v>8847</v>
      </c>
      <c r="B41" s="37" t="s">
        <v>403</v>
      </c>
      <c r="C41" s="38" t="s">
        <v>8848</v>
      </c>
      <c r="D41" s="38">
        <v>1460</v>
      </c>
      <c r="E41" s="146" t="s">
        <v>8562</v>
      </c>
      <c r="F41" s="541" t="s">
        <v>8859</v>
      </c>
      <c r="G41" s="539">
        <v>45466.30972222222</v>
      </c>
      <c r="H41" s="37"/>
    </row>
    <row r="42" spans="1:8" x14ac:dyDescent="0.25">
      <c r="A42" s="37" t="s">
        <v>8847</v>
      </c>
      <c r="B42" s="37" t="s">
        <v>403</v>
      </c>
      <c r="C42" s="38" t="s">
        <v>8848</v>
      </c>
      <c r="D42" s="38">
        <v>1460</v>
      </c>
      <c r="E42" s="146" t="s">
        <v>8568</v>
      </c>
      <c r="F42" s="541" t="s">
        <v>8859</v>
      </c>
      <c r="G42" s="539">
        <v>45466.30972222222</v>
      </c>
      <c r="H42" s="37"/>
    </row>
    <row r="43" spans="1:8" x14ac:dyDescent="0.25">
      <c r="A43" s="37" t="s">
        <v>8847</v>
      </c>
      <c r="B43" s="37" t="s">
        <v>403</v>
      </c>
      <c r="C43" s="38" t="s">
        <v>8848</v>
      </c>
      <c r="D43" s="38">
        <v>1460</v>
      </c>
      <c r="E43" s="146" t="s">
        <v>8573</v>
      </c>
      <c r="F43" s="541" t="s">
        <v>8859</v>
      </c>
      <c r="G43" s="539">
        <v>45466.30972222222</v>
      </c>
      <c r="H43" s="37"/>
    </row>
    <row r="44" spans="1:8" x14ac:dyDescent="0.25">
      <c r="A44" s="37" t="s">
        <v>8847</v>
      </c>
      <c r="B44" s="37" t="s">
        <v>403</v>
      </c>
      <c r="C44" s="38" t="s">
        <v>8848</v>
      </c>
      <c r="D44" s="38">
        <v>1460</v>
      </c>
      <c r="E44" s="146" t="s">
        <v>8578</v>
      </c>
      <c r="F44" s="541" t="s">
        <v>8859</v>
      </c>
      <c r="G44" s="539">
        <v>45466.30972222222</v>
      </c>
      <c r="H44" s="37"/>
    </row>
    <row r="45" spans="1:8" x14ac:dyDescent="0.25">
      <c r="A45" s="37" t="s">
        <v>8847</v>
      </c>
      <c r="B45" s="37" t="s">
        <v>403</v>
      </c>
      <c r="C45" s="38" t="s">
        <v>8848</v>
      </c>
      <c r="D45" s="38">
        <v>1460</v>
      </c>
      <c r="E45" s="146" t="s">
        <v>8583</v>
      </c>
      <c r="F45" s="541" t="s">
        <v>8859</v>
      </c>
      <c r="G45" s="539">
        <v>45466.30972222222</v>
      </c>
      <c r="H45" s="37"/>
    </row>
    <row r="46" spans="1:8" x14ac:dyDescent="0.25">
      <c r="A46" s="37" t="s">
        <v>8847</v>
      </c>
      <c r="B46" s="37" t="s">
        <v>403</v>
      </c>
      <c r="C46" s="38" t="s">
        <v>8848</v>
      </c>
      <c r="D46" s="38">
        <v>1460</v>
      </c>
      <c r="E46" s="146" t="s">
        <v>8587</v>
      </c>
      <c r="F46" s="541" t="s">
        <v>8859</v>
      </c>
      <c r="G46" s="539">
        <v>45466.30972222222</v>
      </c>
      <c r="H46" s="37"/>
    </row>
    <row r="47" spans="1:8" x14ac:dyDescent="0.25">
      <c r="A47" s="37" t="s">
        <v>8847</v>
      </c>
      <c r="B47" s="37" t="s">
        <v>403</v>
      </c>
      <c r="C47" s="38" t="s">
        <v>8848</v>
      </c>
      <c r="D47" s="38">
        <v>1460</v>
      </c>
      <c r="E47" s="146" t="s">
        <v>8593</v>
      </c>
      <c r="F47" s="541" t="s">
        <v>8859</v>
      </c>
      <c r="G47" s="539">
        <v>45466.30972222222</v>
      </c>
      <c r="H47" s="37"/>
    </row>
    <row r="48" spans="1:8" x14ac:dyDescent="0.25">
      <c r="A48" s="37" t="s">
        <v>8847</v>
      </c>
      <c r="B48" s="37" t="s">
        <v>403</v>
      </c>
      <c r="C48" s="38" t="s">
        <v>8848</v>
      </c>
      <c r="D48" s="38">
        <v>1460</v>
      </c>
      <c r="E48" s="146" t="s">
        <v>8597</v>
      </c>
      <c r="F48" s="541" t="s">
        <v>8859</v>
      </c>
      <c r="G48" s="539">
        <v>45466.30972222222</v>
      </c>
      <c r="H48" s="37"/>
    </row>
    <row r="49" spans="1:8" x14ac:dyDescent="0.25">
      <c r="A49" s="37" t="s">
        <v>8847</v>
      </c>
      <c r="B49" s="37" t="s">
        <v>403</v>
      </c>
      <c r="C49" s="38" t="s">
        <v>8848</v>
      </c>
      <c r="D49" s="38">
        <v>1460</v>
      </c>
      <c r="E49" s="146" t="s">
        <v>8601</v>
      </c>
      <c r="F49" s="541" t="s">
        <v>8859</v>
      </c>
      <c r="G49" s="539">
        <v>45466.30972222222</v>
      </c>
      <c r="H49" s="37"/>
    </row>
    <row r="50" spans="1:8" x14ac:dyDescent="0.25">
      <c r="A50" s="37" t="s">
        <v>8847</v>
      </c>
      <c r="B50" s="37" t="s">
        <v>403</v>
      </c>
      <c r="C50" s="38" t="s">
        <v>8848</v>
      </c>
      <c r="D50" s="38">
        <v>1460</v>
      </c>
      <c r="E50" s="146" t="s">
        <v>8605</v>
      </c>
      <c r="F50" s="541" t="s">
        <v>8859</v>
      </c>
      <c r="G50" s="539">
        <v>45466.30972222222</v>
      </c>
      <c r="H50" s="37"/>
    </row>
    <row r="51" spans="1:8" x14ac:dyDescent="0.25">
      <c r="A51" s="37" t="s">
        <v>8847</v>
      </c>
      <c r="B51" s="37" t="s">
        <v>403</v>
      </c>
      <c r="C51" s="38" t="s">
        <v>8848</v>
      </c>
      <c r="D51" s="38">
        <v>1460</v>
      </c>
      <c r="E51" s="146" t="s">
        <v>8609</v>
      </c>
      <c r="F51" s="541" t="s">
        <v>8859</v>
      </c>
      <c r="G51" s="539">
        <v>45466.30972222222</v>
      </c>
      <c r="H51" s="37"/>
    </row>
    <row r="52" spans="1:8" x14ac:dyDescent="0.25">
      <c r="A52" s="37" t="s">
        <v>8847</v>
      </c>
      <c r="B52" s="37" t="s">
        <v>403</v>
      </c>
      <c r="C52" s="38" t="s">
        <v>8848</v>
      </c>
      <c r="D52" s="38">
        <v>1460</v>
      </c>
      <c r="E52" s="146" t="s">
        <v>8613</v>
      </c>
      <c r="F52" s="541" t="s">
        <v>8859</v>
      </c>
      <c r="G52" s="539">
        <v>45466.30972222222</v>
      </c>
      <c r="H52" s="37"/>
    </row>
    <row r="53" spans="1:8" x14ac:dyDescent="0.25">
      <c r="A53" s="37" t="s">
        <v>8847</v>
      </c>
      <c r="B53" s="37" t="s">
        <v>403</v>
      </c>
      <c r="C53" s="38" t="s">
        <v>8848</v>
      </c>
      <c r="D53" s="38">
        <v>1460</v>
      </c>
      <c r="E53" s="146" t="s">
        <v>8617</v>
      </c>
      <c r="F53" s="541" t="s">
        <v>8859</v>
      </c>
      <c r="G53" s="539">
        <v>45466.30972222222</v>
      </c>
      <c r="H53" s="37"/>
    </row>
    <row r="54" spans="1:8" x14ac:dyDescent="0.25">
      <c r="A54" s="37" t="s">
        <v>8847</v>
      </c>
      <c r="B54" s="37" t="s">
        <v>403</v>
      </c>
      <c r="C54" s="38" t="s">
        <v>8848</v>
      </c>
      <c r="D54" s="38">
        <v>1460</v>
      </c>
      <c r="E54" s="146" t="s">
        <v>8621</v>
      </c>
      <c r="F54" s="541" t="s">
        <v>8859</v>
      </c>
      <c r="G54" s="539">
        <v>45466.30972222222</v>
      </c>
      <c r="H54" s="37"/>
    </row>
    <row r="55" spans="1:8" x14ac:dyDescent="0.25">
      <c r="A55" s="37" t="s">
        <v>8847</v>
      </c>
      <c r="B55" s="37" t="s">
        <v>403</v>
      </c>
      <c r="C55" s="38" t="s">
        <v>8848</v>
      </c>
      <c r="D55" s="38">
        <v>1460</v>
      </c>
      <c r="E55" s="146" t="s">
        <v>8625</v>
      </c>
      <c r="F55" s="541" t="s">
        <v>8859</v>
      </c>
      <c r="G55" s="539">
        <v>45466.30972222222</v>
      </c>
      <c r="H55" s="37"/>
    </row>
    <row r="56" spans="1:8" x14ac:dyDescent="0.25">
      <c r="A56" s="37" t="s">
        <v>8847</v>
      </c>
      <c r="B56" s="37" t="s">
        <v>403</v>
      </c>
      <c r="C56" s="38" t="s">
        <v>8848</v>
      </c>
      <c r="D56" s="38">
        <v>1460</v>
      </c>
      <c r="E56" s="146" t="s">
        <v>8858</v>
      </c>
      <c r="F56" s="541" t="s">
        <v>8859</v>
      </c>
      <c r="G56" s="539">
        <v>45466.30972222222</v>
      </c>
      <c r="H56" s="37"/>
    </row>
    <row r="57" spans="1:8" x14ac:dyDescent="0.25">
      <c r="A57" s="37" t="s">
        <v>8847</v>
      </c>
      <c r="B57" s="37" t="s">
        <v>403</v>
      </c>
      <c r="C57" s="38" t="s">
        <v>8848</v>
      </c>
      <c r="D57" s="38">
        <v>1460</v>
      </c>
      <c r="E57" s="146" t="s">
        <v>8629</v>
      </c>
      <c r="F57" s="541" t="s">
        <v>8859</v>
      </c>
      <c r="G57" s="539">
        <v>45466.30972222222</v>
      </c>
      <c r="H57" s="37"/>
    </row>
    <row r="58" spans="1:8" x14ac:dyDescent="0.25">
      <c r="A58" s="37" t="s">
        <v>8847</v>
      </c>
      <c r="B58" s="37" t="s">
        <v>403</v>
      </c>
      <c r="C58" s="38" t="s">
        <v>8848</v>
      </c>
      <c r="D58" s="38">
        <v>1460</v>
      </c>
      <c r="E58" s="146" t="s">
        <v>8633</v>
      </c>
      <c r="F58" s="541" t="s">
        <v>8859</v>
      </c>
      <c r="G58" s="539">
        <v>45466.30972222222</v>
      </c>
      <c r="H58" s="37"/>
    </row>
    <row r="59" spans="1:8" x14ac:dyDescent="0.25">
      <c r="A59" s="37" t="s">
        <v>8847</v>
      </c>
      <c r="B59" s="37" t="s">
        <v>403</v>
      </c>
      <c r="C59" s="38" t="s">
        <v>8848</v>
      </c>
      <c r="D59" s="38">
        <v>1460</v>
      </c>
      <c r="E59" s="146" t="s">
        <v>8637</v>
      </c>
      <c r="F59" s="541" t="s">
        <v>8859</v>
      </c>
      <c r="G59" s="539">
        <v>45466.30972222222</v>
      </c>
      <c r="H59" s="37"/>
    </row>
    <row r="60" spans="1:8" x14ac:dyDescent="0.25">
      <c r="A60" s="37" t="s">
        <v>8847</v>
      </c>
      <c r="B60" s="37" t="s">
        <v>403</v>
      </c>
      <c r="C60" s="38" t="s">
        <v>8848</v>
      </c>
      <c r="D60" s="38">
        <v>1460</v>
      </c>
      <c r="E60" s="146" t="s">
        <v>8641</v>
      </c>
      <c r="F60" s="541" t="s">
        <v>8859</v>
      </c>
      <c r="G60" s="539">
        <v>45466.30972222222</v>
      </c>
      <c r="H60" s="37"/>
    </row>
    <row r="61" spans="1:8" x14ac:dyDescent="0.25">
      <c r="A61" s="37" t="s">
        <v>8847</v>
      </c>
      <c r="B61" s="37" t="s">
        <v>403</v>
      </c>
      <c r="C61" s="38" t="s">
        <v>8848</v>
      </c>
      <c r="D61" s="38">
        <v>1460</v>
      </c>
      <c r="E61" s="146" t="s">
        <v>8645</v>
      </c>
      <c r="F61" s="541" t="s">
        <v>8859</v>
      </c>
      <c r="G61" s="539">
        <v>45466.30972222222</v>
      </c>
      <c r="H61" s="37"/>
    </row>
    <row r="62" spans="1:8" x14ac:dyDescent="0.25">
      <c r="A62" s="37" t="s">
        <v>8847</v>
      </c>
      <c r="B62" s="37" t="s">
        <v>403</v>
      </c>
      <c r="C62" s="38" t="s">
        <v>8848</v>
      </c>
      <c r="D62" s="38">
        <v>1460</v>
      </c>
      <c r="E62" s="146" t="s">
        <v>8649</v>
      </c>
      <c r="F62" s="541" t="s">
        <v>8859</v>
      </c>
      <c r="G62" s="539">
        <v>45466.30972222222</v>
      </c>
      <c r="H62" s="37"/>
    </row>
    <row r="63" spans="1:8" x14ac:dyDescent="0.25">
      <c r="A63" s="37" t="s">
        <v>8847</v>
      </c>
      <c r="B63" s="37" t="s">
        <v>403</v>
      </c>
      <c r="C63" s="38" t="s">
        <v>8848</v>
      </c>
      <c r="D63" s="38">
        <v>1460</v>
      </c>
      <c r="E63" s="146" t="s">
        <v>8653</v>
      </c>
      <c r="F63" s="541" t="s">
        <v>8859</v>
      </c>
      <c r="G63" s="539">
        <v>45466.30972222222</v>
      </c>
      <c r="H63" s="37"/>
    </row>
    <row r="64" spans="1:8" x14ac:dyDescent="0.25">
      <c r="A64" s="37" t="s">
        <v>8847</v>
      </c>
      <c r="B64" s="37" t="s">
        <v>403</v>
      </c>
      <c r="C64" s="38" t="s">
        <v>8848</v>
      </c>
      <c r="D64" s="38">
        <v>1460</v>
      </c>
      <c r="E64" s="146" t="s">
        <v>8657</v>
      </c>
      <c r="F64" s="541" t="s">
        <v>8859</v>
      </c>
      <c r="G64" s="539">
        <v>45466.30972222222</v>
      </c>
      <c r="H64" s="37"/>
    </row>
    <row r="65" spans="1:8" x14ac:dyDescent="0.25">
      <c r="A65" s="37" t="s">
        <v>8847</v>
      </c>
      <c r="B65" s="37" t="s">
        <v>403</v>
      </c>
      <c r="C65" s="38" t="s">
        <v>8848</v>
      </c>
      <c r="D65" s="38">
        <v>1460</v>
      </c>
      <c r="E65" s="146" t="s">
        <v>8661</v>
      </c>
      <c r="F65" s="541" t="s">
        <v>8859</v>
      </c>
      <c r="G65" s="539">
        <v>45466.30972222222</v>
      </c>
      <c r="H65" s="37"/>
    </row>
    <row r="66" spans="1:8" x14ac:dyDescent="0.25">
      <c r="A66" s="37" t="s">
        <v>8847</v>
      </c>
      <c r="B66" s="37" t="s">
        <v>403</v>
      </c>
      <c r="C66" s="38" t="s">
        <v>8848</v>
      </c>
      <c r="D66" s="38">
        <v>1460</v>
      </c>
      <c r="E66" s="146" t="s">
        <v>8665</v>
      </c>
      <c r="F66" s="541" t="s">
        <v>8859</v>
      </c>
      <c r="G66" s="539">
        <v>45466.30972222222</v>
      </c>
      <c r="H66" s="37"/>
    </row>
    <row r="67" spans="1:8" x14ac:dyDescent="0.25">
      <c r="A67" s="37" t="s">
        <v>8847</v>
      </c>
      <c r="B67" s="37" t="s">
        <v>403</v>
      </c>
      <c r="C67" s="38" t="s">
        <v>8848</v>
      </c>
      <c r="D67" s="38">
        <v>1460</v>
      </c>
      <c r="E67" s="146" t="s">
        <v>8860</v>
      </c>
      <c r="F67" s="541" t="s">
        <v>8859</v>
      </c>
      <c r="G67" s="539">
        <v>45466.30972222222</v>
      </c>
      <c r="H67" s="37"/>
    </row>
    <row r="68" spans="1:8" x14ac:dyDescent="0.25">
      <c r="A68" s="37" t="s">
        <v>8847</v>
      </c>
      <c r="B68" s="37" t="s">
        <v>403</v>
      </c>
      <c r="C68" s="38" t="s">
        <v>8848</v>
      </c>
      <c r="D68" s="38">
        <v>1460</v>
      </c>
      <c r="E68" s="146" t="s">
        <v>8861</v>
      </c>
      <c r="F68" s="541" t="s">
        <v>8859</v>
      </c>
      <c r="G68" s="539">
        <v>45466.30972222222</v>
      </c>
      <c r="H68" s="37"/>
    </row>
    <row r="69" spans="1:8" x14ac:dyDescent="0.25">
      <c r="A69" s="37" t="s">
        <v>8847</v>
      </c>
      <c r="B69" s="37" t="s">
        <v>403</v>
      </c>
      <c r="C69" s="38" t="s">
        <v>8848</v>
      </c>
      <c r="D69" s="38">
        <v>1460</v>
      </c>
      <c r="E69" s="146" t="s">
        <v>8862</v>
      </c>
      <c r="F69" s="541" t="s">
        <v>8859</v>
      </c>
      <c r="G69" s="539">
        <v>45466.30972222222</v>
      </c>
      <c r="H69" s="37"/>
    </row>
    <row r="70" spans="1:8" x14ac:dyDescent="0.25">
      <c r="A70" s="37" t="s">
        <v>8847</v>
      </c>
      <c r="B70" s="37" t="s">
        <v>403</v>
      </c>
      <c r="C70" s="38" t="s">
        <v>8848</v>
      </c>
      <c r="D70" s="38">
        <v>1460</v>
      </c>
      <c r="E70" s="146" t="s">
        <v>8475</v>
      </c>
      <c r="F70" s="541" t="s">
        <v>8859</v>
      </c>
      <c r="G70" s="539">
        <v>45466.30972222222</v>
      </c>
      <c r="H70" s="37"/>
    </row>
    <row r="71" spans="1:8" x14ac:dyDescent="0.25">
      <c r="A71" s="37" t="s">
        <v>8847</v>
      </c>
      <c r="B71" s="37" t="s">
        <v>403</v>
      </c>
      <c r="C71" s="38" t="s">
        <v>8848</v>
      </c>
      <c r="D71" s="38">
        <v>1460</v>
      </c>
      <c r="E71" s="146" t="s">
        <v>8479</v>
      </c>
      <c r="F71" s="541" t="s">
        <v>8859</v>
      </c>
      <c r="G71" s="539">
        <v>45466.30972222222</v>
      </c>
      <c r="H71" s="37"/>
    </row>
    <row r="72" spans="1:8" x14ac:dyDescent="0.25">
      <c r="A72" s="37" t="s">
        <v>8847</v>
      </c>
      <c r="B72" s="37" t="s">
        <v>403</v>
      </c>
      <c r="C72" s="38" t="s">
        <v>8848</v>
      </c>
      <c r="D72" s="38">
        <v>1460</v>
      </c>
      <c r="E72" s="146" t="s">
        <v>1055</v>
      </c>
      <c r="F72" s="541" t="s">
        <v>8857</v>
      </c>
      <c r="G72" s="539">
        <v>45466.30972222222</v>
      </c>
      <c r="H72" s="37"/>
    </row>
    <row r="73" spans="1:8" x14ac:dyDescent="0.25">
      <c r="A73" s="37" t="s">
        <v>8847</v>
      </c>
      <c r="B73" s="37" t="s">
        <v>403</v>
      </c>
      <c r="C73" s="38" t="s">
        <v>8848</v>
      </c>
      <c r="D73" s="38">
        <v>1460</v>
      </c>
      <c r="E73" s="146" t="s">
        <v>8849</v>
      </c>
      <c r="F73" s="541" t="s">
        <v>1032</v>
      </c>
      <c r="G73" s="539">
        <v>45466.30972222222</v>
      </c>
      <c r="H73" s="37"/>
    </row>
    <row r="74" spans="1:8" x14ac:dyDescent="0.25">
      <c r="A74" s="37" t="s">
        <v>8847</v>
      </c>
      <c r="B74" s="37" t="s">
        <v>403</v>
      </c>
      <c r="C74" s="38" t="s">
        <v>8848</v>
      </c>
      <c r="D74" s="38">
        <v>1460</v>
      </c>
      <c r="E74" s="146" t="s">
        <v>1076</v>
      </c>
      <c r="F74" s="541" t="s">
        <v>1032</v>
      </c>
      <c r="G74" s="539">
        <v>45466.30972222222</v>
      </c>
      <c r="H74" s="37"/>
    </row>
    <row r="75" spans="1:8" x14ac:dyDescent="0.25">
      <c r="A75" s="37" t="s">
        <v>8847</v>
      </c>
      <c r="B75" s="37" t="s">
        <v>403</v>
      </c>
      <c r="C75" s="38" t="s">
        <v>8848</v>
      </c>
      <c r="D75" s="38">
        <v>1460</v>
      </c>
      <c r="E75" s="146" t="s">
        <v>8850</v>
      </c>
      <c r="F75" s="541" t="s">
        <v>8851</v>
      </c>
      <c r="G75" s="539">
        <v>45466.30972222222</v>
      </c>
      <c r="H75" s="37"/>
    </row>
    <row r="76" spans="1:8" x14ac:dyDescent="0.25">
      <c r="A76" s="37" t="s">
        <v>8847</v>
      </c>
      <c r="B76" s="37" t="s">
        <v>403</v>
      </c>
      <c r="C76" s="38" t="s">
        <v>8848</v>
      </c>
      <c r="D76" s="38">
        <v>1460</v>
      </c>
      <c r="E76" s="146" t="s">
        <v>1077</v>
      </c>
      <c r="F76" s="541" t="s">
        <v>8851</v>
      </c>
      <c r="G76" s="539">
        <v>45466.30972222222</v>
      </c>
      <c r="H76" s="37"/>
    </row>
    <row r="77" spans="1:8" x14ac:dyDescent="0.25">
      <c r="A77" s="37" t="s">
        <v>8847</v>
      </c>
      <c r="B77" s="37" t="s">
        <v>403</v>
      </c>
      <c r="C77" s="38" t="s">
        <v>8848</v>
      </c>
      <c r="D77" s="38">
        <v>1460</v>
      </c>
      <c r="E77" s="146" t="s">
        <v>8852</v>
      </c>
      <c r="F77" s="541" t="s">
        <v>8853</v>
      </c>
      <c r="G77" s="539">
        <v>45466.30972222222</v>
      </c>
      <c r="H77" s="37"/>
    </row>
    <row r="78" spans="1:8" x14ac:dyDescent="0.25">
      <c r="A78" s="37" t="s">
        <v>8847</v>
      </c>
      <c r="B78" s="37" t="s">
        <v>403</v>
      </c>
      <c r="C78" s="38" t="s">
        <v>8848</v>
      </c>
      <c r="D78" s="38">
        <v>1460</v>
      </c>
      <c r="E78" s="146" t="s">
        <v>1079</v>
      </c>
      <c r="F78" s="541" t="s">
        <v>8853</v>
      </c>
      <c r="G78" s="539">
        <v>45466.30972222222</v>
      </c>
      <c r="H78" s="37"/>
    </row>
    <row r="79" spans="1:8" x14ac:dyDescent="0.25">
      <c r="A79" s="37" t="s">
        <v>8847</v>
      </c>
      <c r="B79" s="37" t="s">
        <v>403</v>
      </c>
      <c r="C79" s="38" t="s">
        <v>8848</v>
      </c>
      <c r="D79" s="38">
        <v>1460</v>
      </c>
      <c r="E79" s="146" t="s">
        <v>8854</v>
      </c>
      <c r="F79" s="541" t="s">
        <v>8855</v>
      </c>
      <c r="G79" s="539">
        <v>45466.30972222222</v>
      </c>
      <c r="H79" s="37"/>
    </row>
    <row r="80" spans="1:8" x14ac:dyDescent="0.25">
      <c r="A80" s="37" t="s">
        <v>8847</v>
      </c>
      <c r="B80" s="37" t="s">
        <v>403</v>
      </c>
      <c r="C80" s="38" t="s">
        <v>8848</v>
      </c>
      <c r="D80" s="38">
        <v>1460</v>
      </c>
      <c r="E80" s="146" t="s">
        <v>1081</v>
      </c>
      <c r="F80" s="541" t="s">
        <v>8855</v>
      </c>
      <c r="G80" s="539">
        <v>45466.30972222222</v>
      </c>
      <c r="H80" s="37"/>
    </row>
    <row r="81" spans="1:8" x14ac:dyDescent="0.25">
      <c r="A81" s="37" t="s">
        <v>8847</v>
      </c>
      <c r="B81" s="37" t="s">
        <v>403</v>
      </c>
      <c r="C81" s="38" t="s">
        <v>8848</v>
      </c>
      <c r="D81" s="38">
        <v>1460</v>
      </c>
      <c r="E81" s="146" t="s">
        <v>8462</v>
      </c>
      <c r="F81" s="541" t="s">
        <v>8856</v>
      </c>
      <c r="G81" s="539">
        <v>45466.30972222222</v>
      </c>
      <c r="H81" s="37"/>
    </row>
    <row r="82" spans="1:8" x14ac:dyDescent="0.25">
      <c r="A82" s="37" t="s">
        <v>8847</v>
      </c>
      <c r="B82" s="37" t="s">
        <v>403</v>
      </c>
      <c r="C82" s="38" t="s">
        <v>8848</v>
      </c>
      <c r="D82" s="38">
        <v>1460</v>
      </c>
      <c r="E82" s="146" t="s">
        <v>1083</v>
      </c>
      <c r="F82" s="541" t="s">
        <v>8856</v>
      </c>
      <c r="G82" s="539">
        <v>45466.30972222222</v>
      </c>
      <c r="H82" s="37"/>
    </row>
    <row r="83" spans="1:8" x14ac:dyDescent="0.25">
      <c r="A83" s="37" t="s">
        <v>8456</v>
      </c>
      <c r="B83" s="37" t="s">
        <v>400</v>
      </c>
      <c r="C83" s="38" t="s">
        <v>9586</v>
      </c>
      <c r="D83" s="38">
        <v>341</v>
      </c>
      <c r="E83" s="146" t="s">
        <v>8403</v>
      </c>
      <c r="F83" s="541" t="s">
        <v>8457</v>
      </c>
      <c r="G83" s="539">
        <v>45466.30972222222</v>
      </c>
      <c r="H83" s="37"/>
    </row>
    <row r="84" spans="1:8" x14ac:dyDescent="0.25">
      <c r="A84" s="37" t="s">
        <v>8456</v>
      </c>
      <c r="B84" s="37" t="s">
        <v>400</v>
      </c>
      <c r="C84" s="38" t="s">
        <v>9586</v>
      </c>
      <c r="D84" s="38">
        <v>341</v>
      </c>
      <c r="E84" s="146" t="s">
        <v>8458</v>
      </c>
      <c r="F84" s="541" t="s">
        <v>8459</v>
      </c>
      <c r="G84" s="539">
        <v>45466.30972222222</v>
      </c>
      <c r="H84" s="37"/>
    </row>
    <row r="85" spans="1:8" x14ac:dyDescent="0.25">
      <c r="A85" s="37" t="s">
        <v>8456</v>
      </c>
      <c r="B85" s="37" t="s">
        <v>400</v>
      </c>
      <c r="C85" s="38" t="s">
        <v>9586</v>
      </c>
      <c r="D85" s="38">
        <v>341</v>
      </c>
      <c r="E85" s="146" t="s">
        <v>1167</v>
      </c>
      <c r="F85" s="541" t="s">
        <v>8460</v>
      </c>
      <c r="G85" s="539">
        <v>45466.30972222222</v>
      </c>
      <c r="H85" s="37"/>
    </row>
    <row r="86" spans="1:8" x14ac:dyDescent="0.25">
      <c r="A86" s="37" t="s">
        <v>8456</v>
      </c>
      <c r="B86" s="37" t="s">
        <v>400</v>
      </c>
      <c r="C86" s="38" t="s">
        <v>9586</v>
      </c>
      <c r="D86" s="38">
        <v>341</v>
      </c>
      <c r="E86" s="146" t="s">
        <v>1169</v>
      </c>
      <c r="F86" s="541" t="s">
        <v>8461</v>
      </c>
      <c r="G86" s="539">
        <v>45466.30972222222</v>
      </c>
      <c r="H86" s="37"/>
    </row>
    <row r="87" spans="1:8" x14ac:dyDescent="0.25">
      <c r="A87" s="37" t="s">
        <v>9587</v>
      </c>
      <c r="B87" s="37" t="s">
        <v>401</v>
      </c>
      <c r="C87" s="38" t="s">
        <v>9588</v>
      </c>
      <c r="D87" s="38">
        <v>3720</v>
      </c>
      <c r="E87" s="146" t="s">
        <v>8414</v>
      </c>
      <c r="F87" s="541" t="s">
        <v>8499</v>
      </c>
      <c r="G87" s="539">
        <v>45466.30972222222</v>
      </c>
      <c r="H87" s="37"/>
    </row>
    <row r="88" spans="1:8" x14ac:dyDescent="0.25">
      <c r="A88" s="37" t="s">
        <v>9587</v>
      </c>
      <c r="B88" s="37" t="s">
        <v>401</v>
      </c>
      <c r="C88" s="38" t="s">
        <v>9588</v>
      </c>
      <c r="D88" s="38">
        <v>3720</v>
      </c>
      <c r="E88" s="146" t="s">
        <v>8504</v>
      </c>
      <c r="F88" s="541" t="s">
        <v>8505</v>
      </c>
      <c r="G88" s="539">
        <v>45466.30972222222</v>
      </c>
      <c r="H88" s="37"/>
    </row>
    <row r="89" spans="1:8" x14ac:dyDescent="0.25">
      <c r="A89" s="37" t="s">
        <v>9587</v>
      </c>
      <c r="B89" s="37" t="s">
        <v>401</v>
      </c>
      <c r="C89" s="38" t="s">
        <v>9588</v>
      </c>
      <c r="D89" s="38">
        <v>3720</v>
      </c>
      <c r="E89" s="146" t="s">
        <v>8510</v>
      </c>
      <c r="F89" s="541" t="s">
        <v>8511</v>
      </c>
      <c r="G89" s="539">
        <v>45466.30972222222</v>
      </c>
      <c r="H89" s="37"/>
    </row>
    <row r="90" spans="1:8" x14ac:dyDescent="0.25">
      <c r="A90" s="37" t="s">
        <v>9587</v>
      </c>
      <c r="B90" s="37" t="s">
        <v>401</v>
      </c>
      <c r="C90" s="38" t="s">
        <v>9588</v>
      </c>
      <c r="D90" s="38">
        <v>3720</v>
      </c>
      <c r="E90" s="146" t="s">
        <v>8516</v>
      </c>
      <c r="F90" s="541" t="s">
        <v>8517</v>
      </c>
      <c r="G90" s="539">
        <v>45466.30972222222</v>
      </c>
      <c r="H90" s="37"/>
    </row>
    <row r="91" spans="1:8" x14ac:dyDescent="0.25">
      <c r="A91" s="37" t="s">
        <v>9587</v>
      </c>
      <c r="B91" s="37" t="s">
        <v>401</v>
      </c>
      <c r="C91" s="38" t="s">
        <v>9588</v>
      </c>
      <c r="D91" s="38">
        <v>3720</v>
      </c>
      <c r="E91" s="146" t="s">
        <v>8522</v>
      </c>
      <c r="F91" s="541" t="s">
        <v>8523</v>
      </c>
      <c r="G91" s="539">
        <v>45466.30972222222</v>
      </c>
      <c r="H91" s="37"/>
    </row>
    <row r="92" spans="1:8" x14ac:dyDescent="0.25">
      <c r="A92" s="37" t="s">
        <v>9587</v>
      </c>
      <c r="B92" s="37" t="s">
        <v>401</v>
      </c>
      <c r="C92" s="38" t="s">
        <v>9588</v>
      </c>
      <c r="D92" s="38">
        <v>3720</v>
      </c>
      <c r="E92" s="146" t="s">
        <v>8415</v>
      </c>
      <c r="F92" s="541" t="s">
        <v>8528</v>
      </c>
      <c r="G92" s="539">
        <v>45466.30972222222</v>
      </c>
      <c r="H92" s="37"/>
    </row>
    <row r="93" spans="1:8" x14ac:dyDescent="0.25">
      <c r="A93" s="37" t="s">
        <v>9587</v>
      </c>
      <c r="B93" s="37" t="s">
        <v>401</v>
      </c>
      <c r="C93" s="38" t="s">
        <v>9588</v>
      </c>
      <c r="D93" s="38">
        <v>3720</v>
      </c>
      <c r="E93" s="146" t="s">
        <v>8533</v>
      </c>
      <c r="F93" s="541" t="s">
        <v>8534</v>
      </c>
      <c r="G93" s="539">
        <v>45466.30972222222</v>
      </c>
      <c r="H93" s="37"/>
    </row>
    <row r="94" spans="1:8" x14ac:dyDescent="0.25">
      <c r="A94" s="37" t="s">
        <v>9587</v>
      </c>
      <c r="B94" s="37" t="s">
        <v>401</v>
      </c>
      <c r="C94" s="38" t="s">
        <v>9588</v>
      </c>
      <c r="D94" s="38">
        <v>3720</v>
      </c>
      <c r="E94" s="146" t="s">
        <v>8425</v>
      </c>
      <c r="F94" s="541" t="s">
        <v>8539</v>
      </c>
      <c r="G94" s="539">
        <v>45466.30972222222</v>
      </c>
      <c r="H94" s="37"/>
    </row>
    <row r="95" spans="1:8" x14ac:dyDescent="0.25">
      <c r="A95" s="37" t="s">
        <v>9587</v>
      </c>
      <c r="B95" s="37" t="s">
        <v>401</v>
      </c>
      <c r="C95" s="38" t="s">
        <v>9588</v>
      </c>
      <c r="D95" s="38">
        <v>3720</v>
      </c>
      <c r="E95" s="146" t="s">
        <v>8416</v>
      </c>
      <c r="F95" s="541" t="s">
        <v>8544</v>
      </c>
      <c r="G95" s="539">
        <v>45466.30972222222</v>
      </c>
      <c r="H95" s="37"/>
    </row>
    <row r="96" spans="1:8" x14ac:dyDescent="0.25">
      <c r="A96" s="37" t="s">
        <v>9587</v>
      </c>
      <c r="B96" s="37" t="s">
        <v>401</v>
      </c>
      <c r="C96" s="38" t="s">
        <v>9588</v>
      </c>
      <c r="D96" s="38">
        <v>3720</v>
      </c>
      <c r="E96" s="146" t="s">
        <v>8549</v>
      </c>
      <c r="F96" s="541" t="s">
        <v>8550</v>
      </c>
      <c r="G96" s="539">
        <v>45466.30972222222</v>
      </c>
      <c r="H96" s="37"/>
    </row>
    <row r="97" spans="1:8" x14ac:dyDescent="0.25">
      <c r="A97" s="37" t="s">
        <v>9587</v>
      </c>
      <c r="B97" s="37" t="s">
        <v>401</v>
      </c>
      <c r="C97" s="38" t="s">
        <v>9588</v>
      </c>
      <c r="D97" s="38">
        <v>3720</v>
      </c>
      <c r="E97" s="146" t="s">
        <v>8555</v>
      </c>
      <c r="F97" s="541" t="s">
        <v>8556</v>
      </c>
      <c r="G97" s="539">
        <v>45466.30972222222</v>
      </c>
      <c r="H97" s="37"/>
    </row>
    <row r="98" spans="1:8" x14ac:dyDescent="0.25">
      <c r="A98" s="37" t="s">
        <v>9587</v>
      </c>
      <c r="B98" s="37" t="s">
        <v>401</v>
      </c>
      <c r="C98" s="38" t="s">
        <v>9588</v>
      </c>
      <c r="D98" s="38">
        <v>3720</v>
      </c>
      <c r="E98" s="146" t="s">
        <v>8561</v>
      </c>
      <c r="F98" s="541" t="s">
        <v>8558</v>
      </c>
      <c r="G98" s="539">
        <v>45466.30972222222</v>
      </c>
      <c r="H98" s="37"/>
    </row>
    <row r="99" spans="1:8" x14ac:dyDescent="0.25">
      <c r="A99" s="37" t="s">
        <v>9587</v>
      </c>
      <c r="B99" s="37" t="s">
        <v>401</v>
      </c>
      <c r="C99" s="38" t="s">
        <v>9588</v>
      </c>
      <c r="D99" s="38">
        <v>3720</v>
      </c>
      <c r="E99" s="146" t="s">
        <v>8566</v>
      </c>
      <c r="F99" s="541" t="s">
        <v>8567</v>
      </c>
      <c r="G99" s="539">
        <v>45466.30972222222</v>
      </c>
      <c r="H99" s="37"/>
    </row>
    <row r="100" spans="1:8" x14ac:dyDescent="0.25">
      <c r="A100" s="37" t="s">
        <v>9587</v>
      </c>
      <c r="B100" s="37" t="s">
        <v>401</v>
      </c>
      <c r="C100" s="38" t="s">
        <v>9588</v>
      </c>
      <c r="D100" s="38">
        <v>3720</v>
      </c>
      <c r="E100" s="146" t="s">
        <v>8572</v>
      </c>
      <c r="F100" s="541" t="s">
        <v>8569</v>
      </c>
      <c r="G100" s="539">
        <v>45466.30972222222</v>
      </c>
      <c r="H100" s="37"/>
    </row>
    <row r="101" spans="1:8" x14ac:dyDescent="0.25">
      <c r="A101" s="37" t="s">
        <v>9587</v>
      </c>
      <c r="B101" s="37" t="s">
        <v>401</v>
      </c>
      <c r="C101" s="38" t="s">
        <v>9588</v>
      </c>
      <c r="D101" s="38">
        <v>3720</v>
      </c>
      <c r="E101" s="146" t="s">
        <v>8577</v>
      </c>
      <c r="F101" s="541" t="s">
        <v>8574</v>
      </c>
      <c r="G101" s="539">
        <v>45466.30972222222</v>
      </c>
      <c r="H101" s="37"/>
    </row>
    <row r="102" spans="1:8" x14ac:dyDescent="0.25">
      <c r="A102" s="37" t="s">
        <v>9587</v>
      </c>
      <c r="B102" s="37" t="s">
        <v>401</v>
      </c>
      <c r="C102" s="38" t="s">
        <v>9588</v>
      </c>
      <c r="D102" s="38">
        <v>3720</v>
      </c>
      <c r="E102" s="146" t="s">
        <v>8582</v>
      </c>
      <c r="F102" s="541" t="s">
        <v>8579</v>
      </c>
      <c r="G102" s="539">
        <v>45466.30972222222</v>
      </c>
      <c r="H102" s="37"/>
    </row>
    <row r="103" spans="1:8" x14ac:dyDescent="0.25">
      <c r="A103" s="37" t="s">
        <v>9587</v>
      </c>
      <c r="B103" s="37" t="s">
        <v>401</v>
      </c>
      <c r="C103" s="38" t="s">
        <v>9588</v>
      </c>
      <c r="D103" s="38">
        <v>3720</v>
      </c>
      <c r="E103" s="146" t="s">
        <v>8591</v>
      </c>
      <c r="F103" s="541" t="s">
        <v>8592</v>
      </c>
      <c r="G103" s="539">
        <v>45466.30972222222</v>
      </c>
      <c r="H103" s="37"/>
    </row>
    <row r="104" spans="1:8" x14ac:dyDescent="0.25">
      <c r="A104" s="37" t="s">
        <v>9587</v>
      </c>
      <c r="B104" s="37" t="s">
        <v>401</v>
      </c>
      <c r="C104" s="38" t="s">
        <v>9588</v>
      </c>
      <c r="D104" s="38">
        <v>3720</v>
      </c>
      <c r="E104" s="146" t="s">
        <v>8483</v>
      </c>
      <c r="F104" s="541" t="s">
        <v>8484</v>
      </c>
      <c r="G104" s="539">
        <v>45466.30972222222</v>
      </c>
      <c r="H104" s="37"/>
    </row>
    <row r="105" spans="1:8" x14ac:dyDescent="0.25">
      <c r="A105" s="37" t="s">
        <v>9587</v>
      </c>
      <c r="B105" s="37" t="s">
        <v>401</v>
      </c>
      <c r="C105" s="38" t="s">
        <v>9588</v>
      </c>
      <c r="D105" s="38">
        <v>3720</v>
      </c>
      <c r="E105" s="146" t="s">
        <v>8487</v>
      </c>
      <c r="F105" s="541" t="s">
        <v>8488</v>
      </c>
      <c r="G105" s="539">
        <v>45466.30972222222</v>
      </c>
      <c r="H105" s="37"/>
    </row>
    <row r="106" spans="1:8" x14ac:dyDescent="0.25">
      <c r="A106" s="37" t="s">
        <v>9587</v>
      </c>
      <c r="B106" s="37" t="s">
        <v>401</v>
      </c>
      <c r="C106" s="38" t="s">
        <v>9588</v>
      </c>
      <c r="D106" s="38">
        <v>3720</v>
      </c>
      <c r="E106" s="146" t="s">
        <v>8491</v>
      </c>
      <c r="F106" s="541" t="s">
        <v>8492</v>
      </c>
      <c r="G106" s="539">
        <v>45466.30972222222</v>
      </c>
      <c r="H106" s="37"/>
    </row>
    <row r="107" spans="1:8" x14ac:dyDescent="0.25">
      <c r="A107" s="37" t="s">
        <v>9587</v>
      </c>
      <c r="B107" s="37" t="s">
        <v>401</v>
      </c>
      <c r="C107" s="38" t="s">
        <v>9588</v>
      </c>
      <c r="D107" s="38">
        <v>3720</v>
      </c>
      <c r="E107" s="146" t="s">
        <v>8495</v>
      </c>
      <c r="F107" s="541" t="s">
        <v>8496</v>
      </c>
      <c r="G107" s="539">
        <v>45466.30972222222</v>
      </c>
      <c r="H107" s="37"/>
    </row>
    <row r="108" spans="1:8" x14ac:dyDescent="0.25">
      <c r="A108" s="37" t="s">
        <v>9587</v>
      </c>
      <c r="B108" s="37" t="s">
        <v>401</v>
      </c>
      <c r="C108" s="38" t="s">
        <v>9588</v>
      </c>
      <c r="D108" s="38">
        <v>3720</v>
      </c>
      <c r="E108" s="146" t="s">
        <v>8500</v>
      </c>
      <c r="F108" s="541" t="s">
        <v>8501</v>
      </c>
      <c r="G108" s="539">
        <v>45466.30972222222</v>
      </c>
      <c r="H108" s="37"/>
    </row>
    <row r="109" spans="1:8" x14ac:dyDescent="0.25">
      <c r="A109" s="37" t="s">
        <v>9587</v>
      </c>
      <c r="B109" s="37" t="s">
        <v>401</v>
      </c>
      <c r="C109" s="38" t="s">
        <v>9588</v>
      </c>
      <c r="D109" s="38">
        <v>3720</v>
      </c>
      <c r="E109" s="146" t="s">
        <v>8506</v>
      </c>
      <c r="F109" s="541" t="s">
        <v>8507</v>
      </c>
      <c r="G109" s="539">
        <v>45466.30972222222</v>
      </c>
      <c r="H109" s="37"/>
    </row>
    <row r="110" spans="1:8" x14ac:dyDescent="0.25">
      <c r="A110" s="37" t="s">
        <v>9587</v>
      </c>
      <c r="B110" s="37" t="s">
        <v>401</v>
      </c>
      <c r="C110" s="38" t="s">
        <v>9588</v>
      </c>
      <c r="D110" s="38">
        <v>3720</v>
      </c>
      <c r="E110" s="146" t="s">
        <v>8512</v>
      </c>
      <c r="F110" s="541" t="s">
        <v>8513</v>
      </c>
      <c r="G110" s="539">
        <v>45466.30972222222</v>
      </c>
      <c r="H110" s="37"/>
    </row>
    <row r="111" spans="1:8" x14ac:dyDescent="0.25">
      <c r="A111" s="37" t="s">
        <v>9587</v>
      </c>
      <c r="B111" s="37" t="s">
        <v>401</v>
      </c>
      <c r="C111" s="38" t="s">
        <v>9588</v>
      </c>
      <c r="D111" s="38">
        <v>3720</v>
      </c>
      <c r="E111" s="146" t="s">
        <v>8518</v>
      </c>
      <c r="F111" s="541" t="s">
        <v>8519</v>
      </c>
      <c r="G111" s="539">
        <v>45466.30972222222</v>
      </c>
      <c r="H111" s="37"/>
    </row>
    <row r="112" spans="1:8" x14ac:dyDescent="0.25">
      <c r="A112" s="37" t="s">
        <v>9587</v>
      </c>
      <c r="B112" s="37" t="s">
        <v>401</v>
      </c>
      <c r="C112" s="38" t="s">
        <v>9588</v>
      </c>
      <c r="D112" s="38">
        <v>3720</v>
      </c>
      <c r="E112" s="146" t="s">
        <v>8524</v>
      </c>
      <c r="F112" s="541" t="s">
        <v>8525</v>
      </c>
      <c r="G112" s="539">
        <v>45466.30972222222</v>
      </c>
      <c r="H112" s="37"/>
    </row>
    <row r="113" spans="1:8" x14ac:dyDescent="0.25">
      <c r="A113" s="37" t="s">
        <v>9587</v>
      </c>
      <c r="B113" s="37" t="s">
        <v>401</v>
      </c>
      <c r="C113" s="38" t="s">
        <v>9588</v>
      </c>
      <c r="D113" s="38">
        <v>3720</v>
      </c>
      <c r="E113" s="146" t="s">
        <v>8529</v>
      </c>
      <c r="F113" s="541" t="s">
        <v>8530</v>
      </c>
      <c r="G113" s="539">
        <v>45466.30972222222</v>
      </c>
      <c r="H113" s="37"/>
    </row>
    <row r="114" spans="1:8" x14ac:dyDescent="0.25">
      <c r="A114" s="37" t="s">
        <v>9587</v>
      </c>
      <c r="B114" s="37" t="s">
        <v>401</v>
      </c>
      <c r="C114" s="38" t="s">
        <v>9588</v>
      </c>
      <c r="D114" s="38">
        <v>3720</v>
      </c>
      <c r="E114" s="146" t="s">
        <v>8535</v>
      </c>
      <c r="F114" s="541" t="s">
        <v>8536</v>
      </c>
      <c r="G114" s="539">
        <v>45466.30972222222</v>
      </c>
      <c r="H114" s="37"/>
    </row>
    <row r="115" spans="1:8" x14ac:dyDescent="0.25">
      <c r="A115" s="37" t="s">
        <v>9587</v>
      </c>
      <c r="B115" s="37" t="s">
        <v>401</v>
      </c>
      <c r="C115" s="38" t="s">
        <v>9588</v>
      </c>
      <c r="D115" s="38">
        <v>3720</v>
      </c>
      <c r="E115" s="146" t="s">
        <v>8540</v>
      </c>
      <c r="F115" s="541" t="s">
        <v>8541</v>
      </c>
      <c r="G115" s="539">
        <v>45466.30972222222</v>
      </c>
      <c r="H115" s="37"/>
    </row>
    <row r="116" spans="1:8" x14ac:dyDescent="0.25">
      <c r="A116" s="37" t="s">
        <v>9587</v>
      </c>
      <c r="B116" s="37" t="s">
        <v>401</v>
      </c>
      <c r="C116" s="38" t="s">
        <v>9588</v>
      </c>
      <c r="D116" s="38">
        <v>3720</v>
      </c>
      <c r="E116" s="146" t="s">
        <v>8545</v>
      </c>
      <c r="F116" s="541" t="s">
        <v>8546</v>
      </c>
      <c r="G116" s="539">
        <v>45466.30972222222</v>
      </c>
      <c r="H116" s="37"/>
    </row>
    <row r="117" spans="1:8" x14ac:dyDescent="0.25">
      <c r="A117" s="37" t="s">
        <v>9587</v>
      </c>
      <c r="B117" s="37" t="s">
        <v>401</v>
      </c>
      <c r="C117" s="38" t="s">
        <v>9588</v>
      </c>
      <c r="D117" s="38">
        <v>3720</v>
      </c>
      <c r="E117" s="146" t="s">
        <v>8551</v>
      </c>
      <c r="F117" s="541" t="s">
        <v>8552</v>
      </c>
      <c r="G117" s="539">
        <v>45466.30972222222</v>
      </c>
      <c r="H117" s="37"/>
    </row>
    <row r="118" spans="1:8" x14ac:dyDescent="0.25">
      <c r="A118" s="37" t="s">
        <v>9587</v>
      </c>
      <c r="B118" s="37" t="s">
        <v>401</v>
      </c>
      <c r="C118" s="38" t="s">
        <v>9588</v>
      </c>
      <c r="D118" s="38">
        <v>3720</v>
      </c>
      <c r="E118" s="146" t="s">
        <v>8557</v>
      </c>
      <c r="F118" s="541" t="s">
        <v>8558</v>
      </c>
      <c r="G118" s="539">
        <v>45466.30972222222</v>
      </c>
      <c r="H118" s="37"/>
    </row>
    <row r="119" spans="1:8" x14ac:dyDescent="0.25">
      <c r="A119" s="37" t="s">
        <v>9587</v>
      </c>
      <c r="B119" s="37" t="s">
        <v>401</v>
      </c>
      <c r="C119" s="38" t="s">
        <v>9588</v>
      </c>
      <c r="D119" s="38">
        <v>3720</v>
      </c>
      <c r="E119" s="146" t="s">
        <v>8562</v>
      </c>
      <c r="F119" s="541" t="s">
        <v>8563</v>
      </c>
      <c r="G119" s="539">
        <v>45466.30972222222</v>
      </c>
      <c r="H119" s="37"/>
    </row>
    <row r="120" spans="1:8" x14ac:dyDescent="0.25">
      <c r="A120" s="37" t="s">
        <v>9587</v>
      </c>
      <c r="B120" s="37" t="s">
        <v>401</v>
      </c>
      <c r="C120" s="38" t="s">
        <v>9588</v>
      </c>
      <c r="D120" s="38">
        <v>3720</v>
      </c>
      <c r="E120" s="146" t="s">
        <v>8568</v>
      </c>
      <c r="F120" s="541" t="s">
        <v>8569</v>
      </c>
      <c r="G120" s="539">
        <v>45466.30972222222</v>
      </c>
      <c r="H120" s="37"/>
    </row>
    <row r="121" spans="1:8" x14ac:dyDescent="0.25">
      <c r="A121" s="37" t="s">
        <v>9587</v>
      </c>
      <c r="B121" s="37" t="s">
        <v>401</v>
      </c>
      <c r="C121" s="38" t="s">
        <v>9588</v>
      </c>
      <c r="D121" s="38">
        <v>3720</v>
      </c>
      <c r="E121" s="146" t="s">
        <v>8573</v>
      </c>
      <c r="F121" s="541" t="s">
        <v>8574</v>
      </c>
      <c r="G121" s="539">
        <v>45466.30972222222</v>
      </c>
      <c r="H121" s="37"/>
    </row>
    <row r="122" spans="1:8" x14ac:dyDescent="0.25">
      <c r="A122" s="37" t="s">
        <v>9587</v>
      </c>
      <c r="B122" s="37" t="s">
        <v>401</v>
      </c>
      <c r="C122" s="38" t="s">
        <v>9588</v>
      </c>
      <c r="D122" s="38">
        <v>3720</v>
      </c>
      <c r="E122" s="146" t="s">
        <v>8578</v>
      </c>
      <c r="F122" s="541" t="s">
        <v>8579</v>
      </c>
      <c r="G122" s="539">
        <v>45466.30972222222</v>
      </c>
      <c r="H122" s="37"/>
    </row>
    <row r="123" spans="1:8" x14ac:dyDescent="0.25">
      <c r="A123" s="37" t="s">
        <v>9587</v>
      </c>
      <c r="B123" s="37" t="s">
        <v>401</v>
      </c>
      <c r="C123" s="38" t="s">
        <v>9588</v>
      </c>
      <c r="D123" s="38">
        <v>3720</v>
      </c>
      <c r="E123" s="146" t="s">
        <v>8583</v>
      </c>
      <c r="F123" s="541" t="s">
        <v>8584</v>
      </c>
      <c r="G123" s="539">
        <v>45466.30972222222</v>
      </c>
      <c r="H123" s="37"/>
    </row>
    <row r="124" spans="1:8" x14ac:dyDescent="0.25">
      <c r="A124" s="37" t="s">
        <v>9587</v>
      </c>
      <c r="B124" s="37" t="s">
        <v>401</v>
      </c>
      <c r="C124" s="38" t="s">
        <v>9588</v>
      </c>
      <c r="D124" s="38">
        <v>3720</v>
      </c>
      <c r="E124" s="146" t="s">
        <v>8587</v>
      </c>
      <c r="F124" s="541" t="s">
        <v>8588</v>
      </c>
      <c r="G124" s="539">
        <v>45466.30972222222</v>
      </c>
      <c r="H124" s="37"/>
    </row>
    <row r="125" spans="1:8" x14ac:dyDescent="0.25">
      <c r="A125" s="37" t="s">
        <v>9587</v>
      </c>
      <c r="B125" s="37" t="s">
        <v>401</v>
      </c>
      <c r="C125" s="38" t="s">
        <v>9588</v>
      </c>
      <c r="D125" s="38">
        <v>3720</v>
      </c>
      <c r="E125" s="146" t="s">
        <v>8593</v>
      </c>
      <c r="F125" s="541" t="s">
        <v>8594</v>
      </c>
      <c r="G125" s="539">
        <v>45466.30972222222</v>
      </c>
      <c r="H125" s="37"/>
    </row>
    <row r="126" spans="1:8" x14ac:dyDescent="0.25">
      <c r="A126" s="37" t="s">
        <v>9587</v>
      </c>
      <c r="B126" s="37" t="s">
        <v>401</v>
      </c>
      <c r="C126" s="38" t="s">
        <v>9588</v>
      </c>
      <c r="D126" s="38">
        <v>3720</v>
      </c>
      <c r="E126" s="146" t="s">
        <v>8597</v>
      </c>
      <c r="F126" s="541" t="s">
        <v>8598</v>
      </c>
      <c r="G126" s="539">
        <v>45466.30972222222</v>
      </c>
      <c r="H126" s="37"/>
    </row>
    <row r="127" spans="1:8" x14ac:dyDescent="0.25">
      <c r="A127" s="37" t="s">
        <v>9587</v>
      </c>
      <c r="B127" s="37" t="s">
        <v>401</v>
      </c>
      <c r="C127" s="38" t="s">
        <v>9588</v>
      </c>
      <c r="D127" s="38">
        <v>3720</v>
      </c>
      <c r="E127" s="146" t="s">
        <v>8601</v>
      </c>
      <c r="F127" s="541" t="s">
        <v>8602</v>
      </c>
      <c r="G127" s="539">
        <v>45466.30972222222</v>
      </c>
      <c r="H127" s="37"/>
    </row>
    <row r="128" spans="1:8" x14ac:dyDescent="0.25">
      <c r="A128" s="37" t="s">
        <v>9587</v>
      </c>
      <c r="B128" s="37" t="s">
        <v>401</v>
      </c>
      <c r="C128" s="38" t="s">
        <v>9588</v>
      </c>
      <c r="D128" s="38">
        <v>3720</v>
      </c>
      <c r="E128" s="146" t="s">
        <v>8605</v>
      </c>
      <c r="F128" s="541" t="s">
        <v>8606</v>
      </c>
      <c r="G128" s="539">
        <v>45466.30972222222</v>
      </c>
      <c r="H128" s="37"/>
    </row>
    <row r="129" spans="1:8" x14ac:dyDescent="0.25">
      <c r="A129" s="37" t="s">
        <v>9587</v>
      </c>
      <c r="B129" s="37" t="s">
        <v>401</v>
      </c>
      <c r="C129" s="38" t="s">
        <v>9588</v>
      </c>
      <c r="D129" s="38">
        <v>3720</v>
      </c>
      <c r="E129" s="146" t="s">
        <v>8609</v>
      </c>
      <c r="F129" s="541" t="s">
        <v>8610</v>
      </c>
      <c r="G129" s="539">
        <v>45466.30972222222</v>
      </c>
      <c r="H129" s="37"/>
    </row>
    <row r="130" spans="1:8" x14ac:dyDescent="0.25">
      <c r="A130" s="37" t="s">
        <v>9587</v>
      </c>
      <c r="B130" s="37" t="s">
        <v>401</v>
      </c>
      <c r="C130" s="38" t="s">
        <v>9588</v>
      </c>
      <c r="D130" s="38">
        <v>3720</v>
      </c>
      <c r="E130" s="146" t="s">
        <v>8613</v>
      </c>
      <c r="F130" s="541" t="s">
        <v>8614</v>
      </c>
      <c r="G130" s="539">
        <v>45466.30972222222</v>
      </c>
      <c r="H130" s="37"/>
    </row>
    <row r="131" spans="1:8" x14ac:dyDescent="0.25">
      <c r="A131" s="37" t="s">
        <v>9587</v>
      </c>
      <c r="B131" s="37" t="s">
        <v>401</v>
      </c>
      <c r="C131" s="38" t="s">
        <v>9588</v>
      </c>
      <c r="D131" s="38">
        <v>3720</v>
      </c>
      <c r="E131" s="146" t="s">
        <v>8617</v>
      </c>
      <c r="F131" s="541" t="s">
        <v>8618</v>
      </c>
      <c r="G131" s="539">
        <v>45466.30972222222</v>
      </c>
      <c r="H131" s="37"/>
    </row>
    <row r="132" spans="1:8" x14ac:dyDescent="0.25">
      <c r="A132" s="37" t="s">
        <v>9587</v>
      </c>
      <c r="B132" s="37" t="s">
        <v>401</v>
      </c>
      <c r="C132" s="38" t="s">
        <v>9588</v>
      </c>
      <c r="D132" s="38">
        <v>3720</v>
      </c>
      <c r="E132" s="146" t="s">
        <v>8621</v>
      </c>
      <c r="F132" s="541" t="s">
        <v>8622</v>
      </c>
      <c r="G132" s="539">
        <v>45466.30972222222</v>
      </c>
      <c r="H132" s="37"/>
    </row>
    <row r="133" spans="1:8" x14ac:dyDescent="0.25">
      <c r="A133" s="37" t="s">
        <v>9587</v>
      </c>
      <c r="B133" s="37" t="s">
        <v>401</v>
      </c>
      <c r="C133" s="38" t="s">
        <v>9588</v>
      </c>
      <c r="D133" s="38">
        <v>3720</v>
      </c>
      <c r="E133" s="146" t="s">
        <v>8625</v>
      </c>
      <c r="F133" s="541" t="s">
        <v>8626</v>
      </c>
      <c r="G133" s="539">
        <v>45466.30972222222</v>
      </c>
      <c r="H133" s="37"/>
    </row>
    <row r="134" spans="1:8" x14ac:dyDescent="0.25">
      <c r="A134" s="37" t="s">
        <v>9587</v>
      </c>
      <c r="B134" s="37" t="s">
        <v>401</v>
      </c>
      <c r="C134" s="38" t="s">
        <v>9588</v>
      </c>
      <c r="D134" s="38">
        <v>3720</v>
      </c>
      <c r="E134" s="146" t="s">
        <v>8629</v>
      </c>
      <c r="F134" s="541" t="s">
        <v>8630</v>
      </c>
      <c r="G134" s="539">
        <v>45466.30972222222</v>
      </c>
      <c r="H134" s="37"/>
    </row>
    <row r="135" spans="1:8" x14ac:dyDescent="0.25">
      <c r="A135" s="37" t="s">
        <v>9587</v>
      </c>
      <c r="B135" s="37" t="s">
        <v>401</v>
      </c>
      <c r="C135" s="38" t="s">
        <v>9588</v>
      </c>
      <c r="D135" s="38">
        <v>3720</v>
      </c>
      <c r="E135" s="146" t="s">
        <v>8633</v>
      </c>
      <c r="F135" s="541" t="s">
        <v>8634</v>
      </c>
      <c r="G135" s="539">
        <v>45466.30972222222</v>
      </c>
      <c r="H135" s="37"/>
    </row>
    <row r="136" spans="1:8" x14ac:dyDescent="0.25">
      <c r="A136" s="37" t="s">
        <v>9587</v>
      </c>
      <c r="B136" s="37" t="s">
        <v>401</v>
      </c>
      <c r="C136" s="38" t="s">
        <v>9588</v>
      </c>
      <c r="D136" s="38">
        <v>3720</v>
      </c>
      <c r="E136" s="146" t="s">
        <v>8637</v>
      </c>
      <c r="F136" s="541" t="s">
        <v>8638</v>
      </c>
      <c r="G136" s="539">
        <v>45466.30972222222</v>
      </c>
      <c r="H136" s="37"/>
    </row>
    <row r="137" spans="1:8" x14ac:dyDescent="0.25">
      <c r="A137" s="37" t="s">
        <v>9587</v>
      </c>
      <c r="B137" s="37" t="s">
        <v>401</v>
      </c>
      <c r="C137" s="38" t="s">
        <v>9588</v>
      </c>
      <c r="D137" s="38">
        <v>3720</v>
      </c>
      <c r="E137" s="146" t="s">
        <v>8641</v>
      </c>
      <c r="F137" s="541" t="s">
        <v>8642</v>
      </c>
      <c r="G137" s="539">
        <v>45466.30972222222</v>
      </c>
      <c r="H137" s="37"/>
    </row>
    <row r="138" spans="1:8" x14ac:dyDescent="0.25">
      <c r="A138" s="37" t="s">
        <v>9587</v>
      </c>
      <c r="B138" s="37" t="s">
        <v>401</v>
      </c>
      <c r="C138" s="38" t="s">
        <v>9588</v>
      </c>
      <c r="D138" s="38">
        <v>3720</v>
      </c>
      <c r="E138" s="146" t="s">
        <v>8645</v>
      </c>
      <c r="F138" s="541" t="s">
        <v>8646</v>
      </c>
      <c r="G138" s="539">
        <v>45466.30972222222</v>
      </c>
      <c r="H138" s="37"/>
    </row>
    <row r="139" spans="1:8" x14ac:dyDescent="0.25">
      <c r="A139" s="37" t="s">
        <v>9587</v>
      </c>
      <c r="B139" s="37" t="s">
        <v>401</v>
      </c>
      <c r="C139" s="38" t="s">
        <v>9588</v>
      </c>
      <c r="D139" s="38">
        <v>3720</v>
      </c>
      <c r="E139" s="146" t="s">
        <v>8649</v>
      </c>
      <c r="F139" s="541" t="s">
        <v>8650</v>
      </c>
      <c r="G139" s="539">
        <v>45466.30972222222</v>
      </c>
      <c r="H139" s="37"/>
    </row>
    <row r="140" spans="1:8" x14ac:dyDescent="0.25">
      <c r="A140" s="37" t="s">
        <v>9587</v>
      </c>
      <c r="B140" s="37" t="s">
        <v>401</v>
      </c>
      <c r="C140" s="38" t="s">
        <v>9588</v>
      </c>
      <c r="D140" s="38">
        <v>3720</v>
      </c>
      <c r="E140" s="146" t="s">
        <v>8653</v>
      </c>
      <c r="F140" s="541" t="s">
        <v>8654</v>
      </c>
      <c r="G140" s="539">
        <v>45466.30972222222</v>
      </c>
      <c r="H140" s="37"/>
    </row>
    <row r="141" spans="1:8" x14ac:dyDescent="0.25">
      <c r="A141" s="37" t="s">
        <v>9587</v>
      </c>
      <c r="B141" s="37" t="s">
        <v>401</v>
      </c>
      <c r="C141" s="38" t="s">
        <v>9588</v>
      </c>
      <c r="D141" s="38">
        <v>3720</v>
      </c>
      <c r="E141" s="146" t="s">
        <v>8657</v>
      </c>
      <c r="F141" s="541" t="s">
        <v>8658</v>
      </c>
      <c r="G141" s="539">
        <v>45466.30972222222</v>
      </c>
      <c r="H141" s="37"/>
    </row>
    <row r="142" spans="1:8" x14ac:dyDescent="0.25">
      <c r="A142" s="37" t="s">
        <v>9587</v>
      </c>
      <c r="B142" s="37" t="s">
        <v>401</v>
      </c>
      <c r="C142" s="38" t="s">
        <v>9588</v>
      </c>
      <c r="D142" s="38">
        <v>3720</v>
      </c>
      <c r="E142" s="146" t="s">
        <v>8661</v>
      </c>
      <c r="F142" s="541" t="s">
        <v>8662</v>
      </c>
      <c r="G142" s="539">
        <v>45466.30972222222</v>
      </c>
      <c r="H142" s="37"/>
    </row>
    <row r="143" spans="1:8" x14ac:dyDescent="0.25">
      <c r="A143" s="37" t="s">
        <v>9587</v>
      </c>
      <c r="B143" s="37" t="s">
        <v>401</v>
      </c>
      <c r="C143" s="38" t="s">
        <v>9588</v>
      </c>
      <c r="D143" s="38">
        <v>3720</v>
      </c>
      <c r="E143" s="146" t="s">
        <v>8665</v>
      </c>
      <c r="F143" s="541" t="s">
        <v>8666</v>
      </c>
      <c r="G143" s="539">
        <v>45466.30972222222</v>
      </c>
      <c r="H143" s="37"/>
    </row>
    <row r="144" spans="1:8" x14ac:dyDescent="0.25">
      <c r="A144" s="37" t="s">
        <v>9587</v>
      </c>
      <c r="B144" s="37" t="s">
        <v>401</v>
      </c>
      <c r="C144" s="38" t="s">
        <v>9588</v>
      </c>
      <c r="D144" s="38">
        <v>3720</v>
      </c>
      <c r="E144" s="146" t="s">
        <v>8669</v>
      </c>
      <c r="F144" s="541" t="s">
        <v>8670</v>
      </c>
      <c r="G144" s="539">
        <v>45466.30972222222</v>
      </c>
      <c r="H144" s="37"/>
    </row>
    <row r="145" spans="1:8" x14ac:dyDescent="0.25">
      <c r="A145" s="37" t="s">
        <v>9587</v>
      </c>
      <c r="B145" s="37" t="s">
        <v>401</v>
      </c>
      <c r="C145" s="38" t="s">
        <v>9588</v>
      </c>
      <c r="D145" s="38">
        <v>3720</v>
      </c>
      <c r="E145" s="146" t="s">
        <v>8475</v>
      </c>
      <c r="F145" s="541" t="s">
        <v>8476</v>
      </c>
      <c r="G145" s="539">
        <v>45466.30972222222</v>
      </c>
      <c r="H145" s="37"/>
    </row>
    <row r="146" spans="1:8" x14ac:dyDescent="0.25">
      <c r="A146" s="37" t="s">
        <v>9587</v>
      </c>
      <c r="B146" s="37" t="s">
        <v>401</v>
      </c>
      <c r="C146" s="38" t="s">
        <v>9588</v>
      </c>
      <c r="D146" s="38">
        <v>3720</v>
      </c>
      <c r="E146" s="146" t="s">
        <v>8479</v>
      </c>
      <c r="F146" s="541" t="s">
        <v>8480</v>
      </c>
      <c r="G146" s="539">
        <v>45466.30972222222</v>
      </c>
      <c r="H146" s="37"/>
    </row>
    <row r="147" spans="1:8" x14ac:dyDescent="0.25">
      <c r="A147" s="37" t="s">
        <v>9587</v>
      </c>
      <c r="B147" s="37" t="s">
        <v>401</v>
      </c>
      <c r="C147" s="38" t="s">
        <v>9588</v>
      </c>
      <c r="D147" s="38">
        <v>3720</v>
      </c>
      <c r="E147" s="146" t="s">
        <v>1167</v>
      </c>
      <c r="F147" s="541" t="s">
        <v>8485</v>
      </c>
      <c r="G147" s="539">
        <v>45466.30972222222</v>
      </c>
      <c r="H147" s="37"/>
    </row>
    <row r="148" spans="1:8" x14ac:dyDescent="0.25">
      <c r="A148" s="37" t="s">
        <v>9587</v>
      </c>
      <c r="B148" s="37" t="s">
        <v>401</v>
      </c>
      <c r="C148" s="38" t="s">
        <v>9588</v>
      </c>
      <c r="D148" s="38">
        <v>3720</v>
      </c>
      <c r="E148" s="146" t="s">
        <v>2665</v>
      </c>
      <c r="F148" s="541" t="s">
        <v>8772</v>
      </c>
      <c r="G148" s="539">
        <v>45466.30972222222</v>
      </c>
      <c r="H148" s="37"/>
    </row>
    <row r="149" spans="1:8" x14ac:dyDescent="0.25">
      <c r="A149" s="37" t="s">
        <v>9587</v>
      </c>
      <c r="B149" s="37" t="s">
        <v>401</v>
      </c>
      <c r="C149" s="38" t="s">
        <v>9588</v>
      </c>
      <c r="D149" s="38">
        <v>3720</v>
      </c>
      <c r="E149" s="146" t="s">
        <v>2682</v>
      </c>
      <c r="F149" s="541" t="s">
        <v>8774</v>
      </c>
      <c r="G149" s="539">
        <v>45466.30972222222</v>
      </c>
      <c r="H149" s="37"/>
    </row>
    <row r="150" spans="1:8" x14ac:dyDescent="0.25">
      <c r="A150" s="37" t="s">
        <v>9587</v>
      </c>
      <c r="B150" s="37" t="s">
        <v>401</v>
      </c>
      <c r="C150" s="38" t="s">
        <v>9588</v>
      </c>
      <c r="D150" s="38">
        <v>3720</v>
      </c>
      <c r="E150" s="146" t="s">
        <v>2699</v>
      </c>
      <c r="F150" s="541" t="s">
        <v>8776</v>
      </c>
      <c r="G150" s="539">
        <v>45466.30972222222</v>
      </c>
      <c r="H150" s="37"/>
    </row>
    <row r="151" spans="1:8" x14ac:dyDescent="0.25">
      <c r="A151" s="37" t="s">
        <v>9587</v>
      </c>
      <c r="B151" s="37" t="s">
        <v>401</v>
      </c>
      <c r="C151" s="38" t="s">
        <v>9588</v>
      </c>
      <c r="D151" s="38">
        <v>3720</v>
      </c>
      <c r="E151" s="146" t="s">
        <v>2716</v>
      </c>
      <c r="F151" s="541" t="s">
        <v>8778</v>
      </c>
      <c r="G151" s="539">
        <v>45466.30972222222</v>
      </c>
      <c r="H151" s="37"/>
    </row>
    <row r="152" spans="1:8" x14ac:dyDescent="0.25">
      <c r="A152" s="37" t="s">
        <v>9587</v>
      </c>
      <c r="B152" s="37" t="s">
        <v>401</v>
      </c>
      <c r="C152" s="38" t="s">
        <v>9588</v>
      </c>
      <c r="D152" s="38">
        <v>3720</v>
      </c>
      <c r="E152" s="146" t="s">
        <v>2733</v>
      </c>
      <c r="F152" s="541" t="s">
        <v>8780</v>
      </c>
      <c r="G152" s="539">
        <v>45466.30972222222</v>
      </c>
      <c r="H152" s="37"/>
    </row>
    <row r="153" spans="1:8" x14ac:dyDescent="0.25">
      <c r="A153" s="37" t="s">
        <v>9587</v>
      </c>
      <c r="B153" s="37" t="s">
        <v>401</v>
      </c>
      <c r="C153" s="38" t="s">
        <v>9588</v>
      </c>
      <c r="D153" s="38">
        <v>3720</v>
      </c>
      <c r="E153" s="146" t="s">
        <v>2750</v>
      </c>
      <c r="F153" s="541" t="s">
        <v>8782</v>
      </c>
      <c r="G153" s="539">
        <v>45466.30972222222</v>
      </c>
      <c r="H153" s="37"/>
    </row>
    <row r="154" spans="1:8" x14ac:dyDescent="0.25">
      <c r="A154" s="37" t="s">
        <v>9587</v>
      </c>
      <c r="B154" s="37" t="s">
        <v>401</v>
      </c>
      <c r="C154" s="38" t="s">
        <v>9588</v>
      </c>
      <c r="D154" s="38">
        <v>3720</v>
      </c>
      <c r="E154" s="146" t="s">
        <v>2767</v>
      </c>
      <c r="F154" s="541" t="s">
        <v>8784</v>
      </c>
      <c r="G154" s="539">
        <v>45466.30972222222</v>
      </c>
      <c r="H154" s="37"/>
    </row>
    <row r="155" spans="1:8" x14ac:dyDescent="0.25">
      <c r="A155" s="37" t="s">
        <v>9587</v>
      </c>
      <c r="B155" s="37" t="s">
        <v>401</v>
      </c>
      <c r="C155" s="38" t="s">
        <v>9588</v>
      </c>
      <c r="D155" s="38">
        <v>3720</v>
      </c>
      <c r="E155" s="146" t="s">
        <v>2784</v>
      </c>
      <c r="F155" s="541" t="s">
        <v>8786</v>
      </c>
      <c r="G155" s="539">
        <v>45466.30972222222</v>
      </c>
      <c r="H155" s="37"/>
    </row>
    <row r="156" spans="1:8" x14ac:dyDescent="0.25">
      <c r="A156" s="37" t="s">
        <v>9587</v>
      </c>
      <c r="B156" s="37" t="s">
        <v>401</v>
      </c>
      <c r="C156" s="38" t="s">
        <v>9588</v>
      </c>
      <c r="D156" s="38">
        <v>3720</v>
      </c>
      <c r="E156" s="146" t="s">
        <v>2801</v>
      </c>
      <c r="F156" s="541" t="s">
        <v>8788</v>
      </c>
      <c r="G156" s="539">
        <v>45466.30972222222</v>
      </c>
      <c r="H156" s="37"/>
    </row>
    <row r="157" spans="1:8" x14ac:dyDescent="0.25">
      <c r="A157" s="37" t="s">
        <v>9587</v>
      </c>
      <c r="B157" s="37" t="s">
        <v>401</v>
      </c>
      <c r="C157" s="38" t="s">
        <v>9588</v>
      </c>
      <c r="D157" s="38">
        <v>3720</v>
      </c>
      <c r="E157" s="146" t="s">
        <v>2818</v>
      </c>
      <c r="F157" s="541" t="s">
        <v>8790</v>
      </c>
      <c r="G157" s="539">
        <v>45466.30972222222</v>
      </c>
      <c r="H157" s="37"/>
    </row>
    <row r="158" spans="1:8" x14ac:dyDescent="0.25">
      <c r="A158" s="37" t="s">
        <v>9587</v>
      </c>
      <c r="B158" s="37" t="s">
        <v>401</v>
      </c>
      <c r="C158" s="38" t="s">
        <v>9588</v>
      </c>
      <c r="D158" s="38">
        <v>3720</v>
      </c>
      <c r="E158" s="146" t="s">
        <v>1184</v>
      </c>
      <c r="F158" s="541" t="s">
        <v>8489</v>
      </c>
      <c r="G158" s="539">
        <v>45466.30972222222</v>
      </c>
      <c r="H158" s="37"/>
    </row>
    <row r="159" spans="1:8" x14ac:dyDescent="0.25">
      <c r="A159" s="37" t="s">
        <v>9587</v>
      </c>
      <c r="B159" s="37" t="s">
        <v>401</v>
      </c>
      <c r="C159" s="38" t="s">
        <v>9588</v>
      </c>
      <c r="D159" s="38">
        <v>3720</v>
      </c>
      <c r="E159" s="146" t="s">
        <v>2835</v>
      </c>
      <c r="F159" s="541" t="s">
        <v>8792</v>
      </c>
      <c r="G159" s="539">
        <v>45466.30972222222</v>
      </c>
      <c r="H159" s="37"/>
    </row>
    <row r="160" spans="1:8" x14ac:dyDescent="0.25">
      <c r="A160" s="37" t="s">
        <v>9587</v>
      </c>
      <c r="B160" s="37" t="s">
        <v>401</v>
      </c>
      <c r="C160" s="38" t="s">
        <v>9588</v>
      </c>
      <c r="D160" s="38">
        <v>3720</v>
      </c>
      <c r="E160" s="146" t="s">
        <v>2852</v>
      </c>
      <c r="F160" s="541" t="s">
        <v>8794</v>
      </c>
      <c r="G160" s="539">
        <v>45466.30972222222</v>
      </c>
      <c r="H160" s="37"/>
    </row>
    <row r="161" spans="1:8" x14ac:dyDescent="0.25">
      <c r="A161" s="37" t="s">
        <v>9587</v>
      </c>
      <c r="B161" s="37" t="s">
        <v>401</v>
      </c>
      <c r="C161" s="38" t="s">
        <v>9588</v>
      </c>
      <c r="D161" s="38">
        <v>3720</v>
      </c>
      <c r="E161" s="146" t="s">
        <v>2869</v>
      </c>
      <c r="F161" s="541" t="s">
        <v>8796</v>
      </c>
      <c r="G161" s="539">
        <v>45466.30972222222</v>
      </c>
      <c r="H161" s="37"/>
    </row>
    <row r="162" spans="1:8" x14ac:dyDescent="0.25">
      <c r="A162" s="37" t="s">
        <v>9587</v>
      </c>
      <c r="B162" s="37" t="s">
        <v>401</v>
      </c>
      <c r="C162" s="38" t="s">
        <v>9588</v>
      </c>
      <c r="D162" s="38">
        <v>3720</v>
      </c>
      <c r="E162" s="146" t="s">
        <v>2886</v>
      </c>
      <c r="F162" s="541" t="s">
        <v>8798</v>
      </c>
      <c r="G162" s="539">
        <v>45466.30972222222</v>
      </c>
      <c r="H162" s="37"/>
    </row>
    <row r="163" spans="1:8" x14ac:dyDescent="0.25">
      <c r="A163" s="37" t="s">
        <v>9587</v>
      </c>
      <c r="B163" s="37" t="s">
        <v>401</v>
      </c>
      <c r="C163" s="38" t="s">
        <v>9588</v>
      </c>
      <c r="D163" s="38">
        <v>3720</v>
      </c>
      <c r="E163" s="146" t="s">
        <v>2903</v>
      </c>
      <c r="F163" s="541" t="s">
        <v>8800</v>
      </c>
      <c r="G163" s="539">
        <v>45466.30972222222</v>
      </c>
      <c r="H163" s="37"/>
    </row>
    <row r="164" spans="1:8" x14ac:dyDescent="0.25">
      <c r="A164" s="37" t="s">
        <v>9587</v>
      </c>
      <c r="B164" s="37" t="s">
        <v>401</v>
      </c>
      <c r="C164" s="38" t="s">
        <v>9588</v>
      </c>
      <c r="D164" s="38">
        <v>3720</v>
      </c>
      <c r="E164" s="146" t="s">
        <v>2920</v>
      </c>
      <c r="F164" s="541" t="s">
        <v>8802</v>
      </c>
      <c r="G164" s="539">
        <v>45466.30972222222</v>
      </c>
      <c r="H164" s="37"/>
    </row>
    <row r="165" spans="1:8" x14ac:dyDescent="0.25">
      <c r="A165" s="37" t="s">
        <v>9587</v>
      </c>
      <c r="B165" s="37" t="s">
        <v>401</v>
      </c>
      <c r="C165" s="38" t="s">
        <v>9588</v>
      </c>
      <c r="D165" s="38">
        <v>3720</v>
      </c>
      <c r="E165" s="146" t="s">
        <v>2937</v>
      </c>
      <c r="F165" s="541" t="s">
        <v>8804</v>
      </c>
      <c r="G165" s="539">
        <v>45466.30972222222</v>
      </c>
      <c r="H165" s="37"/>
    </row>
    <row r="166" spans="1:8" x14ac:dyDescent="0.25">
      <c r="A166" s="37" t="s">
        <v>9587</v>
      </c>
      <c r="B166" s="37" t="s">
        <v>401</v>
      </c>
      <c r="C166" s="38" t="s">
        <v>9588</v>
      </c>
      <c r="D166" s="38">
        <v>3720</v>
      </c>
      <c r="E166" s="146" t="s">
        <v>2954</v>
      </c>
      <c r="F166" s="541" t="s">
        <v>8806</v>
      </c>
      <c r="G166" s="539">
        <v>45466.30972222222</v>
      </c>
      <c r="H166" s="37"/>
    </row>
    <row r="167" spans="1:8" x14ac:dyDescent="0.25">
      <c r="A167" s="37" t="s">
        <v>9587</v>
      </c>
      <c r="B167" s="37" t="s">
        <v>401</v>
      </c>
      <c r="C167" s="38" t="s">
        <v>9588</v>
      </c>
      <c r="D167" s="38">
        <v>3720</v>
      </c>
      <c r="E167" s="146" t="s">
        <v>2971</v>
      </c>
      <c r="F167" s="541" t="s">
        <v>8808</v>
      </c>
      <c r="G167" s="539">
        <v>45466.30972222222</v>
      </c>
      <c r="H167" s="37"/>
    </row>
    <row r="168" spans="1:8" x14ac:dyDescent="0.25">
      <c r="A168" s="37" t="s">
        <v>9587</v>
      </c>
      <c r="B168" s="37" t="s">
        <v>401</v>
      </c>
      <c r="C168" s="38" t="s">
        <v>9588</v>
      </c>
      <c r="D168" s="38">
        <v>3720</v>
      </c>
      <c r="E168" s="146" t="s">
        <v>2988</v>
      </c>
      <c r="F168" s="541" t="s">
        <v>8810</v>
      </c>
      <c r="G168" s="539">
        <v>45466.30972222222</v>
      </c>
      <c r="H168" s="37"/>
    </row>
    <row r="169" spans="1:8" x14ac:dyDescent="0.25">
      <c r="A169" s="37" t="s">
        <v>9587</v>
      </c>
      <c r="B169" s="37" t="s">
        <v>401</v>
      </c>
      <c r="C169" s="38" t="s">
        <v>9588</v>
      </c>
      <c r="D169" s="38">
        <v>3720</v>
      </c>
      <c r="E169" s="146" t="s">
        <v>919</v>
      </c>
      <c r="F169" s="541" t="s">
        <v>8493</v>
      </c>
      <c r="G169" s="539">
        <v>45466.30972222222</v>
      </c>
      <c r="H169" s="37"/>
    </row>
    <row r="170" spans="1:8" x14ac:dyDescent="0.25">
      <c r="A170" s="37" t="s">
        <v>9587</v>
      </c>
      <c r="B170" s="37" t="s">
        <v>401</v>
      </c>
      <c r="C170" s="38" t="s">
        <v>9588</v>
      </c>
      <c r="D170" s="38">
        <v>3720</v>
      </c>
      <c r="E170" s="146" t="s">
        <v>3005</v>
      </c>
      <c r="F170" s="541" t="s">
        <v>8812</v>
      </c>
      <c r="G170" s="539">
        <v>45466.30972222222</v>
      </c>
      <c r="H170" s="37"/>
    </row>
    <row r="171" spans="1:8" x14ac:dyDescent="0.25">
      <c r="A171" s="37" t="s">
        <v>9587</v>
      </c>
      <c r="B171" s="37" t="s">
        <v>401</v>
      </c>
      <c r="C171" s="38" t="s">
        <v>9588</v>
      </c>
      <c r="D171" s="38">
        <v>3720</v>
      </c>
      <c r="E171" s="146" t="s">
        <v>3022</v>
      </c>
      <c r="F171" s="541" t="s">
        <v>8814</v>
      </c>
      <c r="G171" s="539">
        <v>45466.30972222222</v>
      </c>
      <c r="H171" s="37"/>
    </row>
    <row r="172" spans="1:8" x14ac:dyDescent="0.25">
      <c r="A172" s="37" t="s">
        <v>9587</v>
      </c>
      <c r="B172" s="37" t="s">
        <v>401</v>
      </c>
      <c r="C172" s="38" t="s">
        <v>9588</v>
      </c>
      <c r="D172" s="38">
        <v>3720</v>
      </c>
      <c r="E172" s="146" t="s">
        <v>3039</v>
      </c>
      <c r="F172" s="541" t="s">
        <v>8816</v>
      </c>
      <c r="G172" s="539">
        <v>45466.30972222222</v>
      </c>
      <c r="H172" s="37"/>
    </row>
    <row r="173" spans="1:8" x14ac:dyDescent="0.25">
      <c r="A173" s="37" t="s">
        <v>9587</v>
      </c>
      <c r="B173" s="37" t="s">
        <v>401</v>
      </c>
      <c r="C173" s="38" t="s">
        <v>9588</v>
      </c>
      <c r="D173" s="38">
        <v>3720</v>
      </c>
      <c r="E173" s="146" t="s">
        <v>3056</v>
      </c>
      <c r="F173" s="541" t="s">
        <v>8818</v>
      </c>
      <c r="G173" s="539">
        <v>45466.30972222222</v>
      </c>
      <c r="H173" s="37"/>
    </row>
    <row r="174" spans="1:8" x14ac:dyDescent="0.25">
      <c r="A174" s="37" t="s">
        <v>9587</v>
      </c>
      <c r="B174" s="37" t="s">
        <v>401</v>
      </c>
      <c r="C174" s="38" t="s">
        <v>9588</v>
      </c>
      <c r="D174" s="38">
        <v>3720</v>
      </c>
      <c r="E174" s="146" t="s">
        <v>3073</v>
      </c>
      <c r="F174" s="541" t="s">
        <v>8820</v>
      </c>
      <c r="G174" s="539">
        <v>45466.30972222222</v>
      </c>
      <c r="H174" s="37"/>
    </row>
    <row r="175" spans="1:8" x14ac:dyDescent="0.25">
      <c r="A175" s="37" t="s">
        <v>9587</v>
      </c>
      <c r="B175" s="37" t="s">
        <v>401</v>
      </c>
      <c r="C175" s="38" t="s">
        <v>9588</v>
      </c>
      <c r="D175" s="38">
        <v>3720</v>
      </c>
      <c r="E175" s="146" t="s">
        <v>3090</v>
      </c>
      <c r="F175" s="541" t="s">
        <v>8822</v>
      </c>
      <c r="G175" s="539">
        <v>45466.30972222222</v>
      </c>
      <c r="H175" s="37"/>
    </row>
    <row r="176" spans="1:8" x14ac:dyDescent="0.25">
      <c r="A176" s="37" t="s">
        <v>9587</v>
      </c>
      <c r="B176" s="37" t="s">
        <v>401</v>
      </c>
      <c r="C176" s="38" t="s">
        <v>9588</v>
      </c>
      <c r="D176" s="38">
        <v>3720</v>
      </c>
      <c r="E176" s="146" t="s">
        <v>3107</v>
      </c>
      <c r="F176" s="541" t="s">
        <v>8824</v>
      </c>
      <c r="G176" s="539">
        <v>45466.30972222222</v>
      </c>
      <c r="H176" s="37"/>
    </row>
    <row r="177" spans="1:8" x14ac:dyDescent="0.25">
      <c r="A177" s="37" t="s">
        <v>9587</v>
      </c>
      <c r="B177" s="37" t="s">
        <v>401</v>
      </c>
      <c r="C177" s="38" t="s">
        <v>9588</v>
      </c>
      <c r="D177" s="38">
        <v>3720</v>
      </c>
      <c r="E177" s="146" t="s">
        <v>3124</v>
      </c>
      <c r="F177" s="541" t="s">
        <v>8826</v>
      </c>
      <c r="G177" s="539">
        <v>45466.30972222222</v>
      </c>
      <c r="H177" s="37"/>
    </row>
    <row r="178" spans="1:8" x14ac:dyDescent="0.25">
      <c r="A178" s="37" t="s">
        <v>9587</v>
      </c>
      <c r="B178" s="37" t="s">
        <v>401</v>
      </c>
      <c r="C178" s="38" t="s">
        <v>9588</v>
      </c>
      <c r="D178" s="38">
        <v>3720</v>
      </c>
      <c r="E178" s="146" t="s">
        <v>3141</v>
      </c>
      <c r="F178" s="541" t="s">
        <v>8828</v>
      </c>
      <c r="G178" s="539">
        <v>45466.30972222222</v>
      </c>
      <c r="H178" s="37"/>
    </row>
    <row r="179" spans="1:8" x14ac:dyDescent="0.25">
      <c r="A179" s="37" t="s">
        <v>9587</v>
      </c>
      <c r="B179" s="37" t="s">
        <v>401</v>
      </c>
      <c r="C179" s="38" t="s">
        <v>9588</v>
      </c>
      <c r="D179" s="38">
        <v>3720</v>
      </c>
      <c r="E179" s="146" t="s">
        <v>3158</v>
      </c>
      <c r="F179" s="541" t="s">
        <v>8830</v>
      </c>
      <c r="G179" s="539">
        <v>45466.30972222222</v>
      </c>
      <c r="H179" s="37"/>
    </row>
    <row r="180" spans="1:8" x14ac:dyDescent="0.25">
      <c r="A180" s="37" t="s">
        <v>9587</v>
      </c>
      <c r="B180" s="37" t="s">
        <v>401</v>
      </c>
      <c r="C180" s="38" t="s">
        <v>9588</v>
      </c>
      <c r="D180" s="38">
        <v>3720</v>
      </c>
      <c r="E180" s="146" t="s">
        <v>922</v>
      </c>
      <c r="F180" s="541" t="s">
        <v>8497</v>
      </c>
      <c r="G180" s="539">
        <v>45466.30972222222</v>
      </c>
      <c r="H180" s="37"/>
    </row>
    <row r="181" spans="1:8" x14ac:dyDescent="0.25">
      <c r="A181" s="37" t="s">
        <v>9587</v>
      </c>
      <c r="B181" s="37" t="s">
        <v>401</v>
      </c>
      <c r="C181" s="38" t="s">
        <v>9588</v>
      </c>
      <c r="D181" s="38">
        <v>3720</v>
      </c>
      <c r="E181" s="146" t="s">
        <v>3175</v>
      </c>
      <c r="F181" s="541" t="s">
        <v>8832</v>
      </c>
      <c r="G181" s="539">
        <v>45466.30972222222</v>
      </c>
      <c r="H181" s="37"/>
    </row>
    <row r="182" spans="1:8" x14ac:dyDescent="0.25">
      <c r="A182" s="37" t="s">
        <v>9587</v>
      </c>
      <c r="B182" s="37" t="s">
        <v>401</v>
      </c>
      <c r="C182" s="38" t="s">
        <v>9588</v>
      </c>
      <c r="D182" s="38">
        <v>3720</v>
      </c>
      <c r="E182" s="146" t="s">
        <v>3192</v>
      </c>
      <c r="F182" s="541" t="s">
        <v>8834</v>
      </c>
      <c r="G182" s="539">
        <v>45466.30972222222</v>
      </c>
      <c r="H182" s="37"/>
    </row>
    <row r="183" spans="1:8" x14ac:dyDescent="0.25">
      <c r="A183" s="37" t="s">
        <v>9587</v>
      </c>
      <c r="B183" s="37" t="s">
        <v>401</v>
      </c>
      <c r="C183" s="38" t="s">
        <v>9588</v>
      </c>
      <c r="D183" s="38">
        <v>3720</v>
      </c>
      <c r="E183" s="146" t="s">
        <v>3209</v>
      </c>
      <c r="F183" s="541" t="s">
        <v>8836</v>
      </c>
      <c r="G183" s="539">
        <v>45466.30972222222</v>
      </c>
      <c r="H183" s="37"/>
    </row>
    <row r="184" spans="1:8" x14ac:dyDescent="0.25">
      <c r="A184" s="37" t="s">
        <v>9587</v>
      </c>
      <c r="B184" s="37" t="s">
        <v>401</v>
      </c>
      <c r="C184" s="38" t="s">
        <v>9588</v>
      </c>
      <c r="D184" s="38">
        <v>3720</v>
      </c>
      <c r="E184" s="146" t="s">
        <v>3226</v>
      </c>
      <c r="F184" s="541" t="s">
        <v>8838</v>
      </c>
      <c r="G184" s="539">
        <v>45466.30972222222</v>
      </c>
      <c r="H184" s="37"/>
    </row>
    <row r="185" spans="1:8" x14ac:dyDescent="0.25">
      <c r="A185" s="37" t="s">
        <v>9587</v>
      </c>
      <c r="B185" s="37" t="s">
        <v>401</v>
      </c>
      <c r="C185" s="38" t="s">
        <v>9588</v>
      </c>
      <c r="D185" s="38">
        <v>3720</v>
      </c>
      <c r="E185" s="146" t="s">
        <v>3243</v>
      </c>
      <c r="F185" s="541" t="s">
        <v>8840</v>
      </c>
      <c r="G185" s="539">
        <v>45466.30972222222</v>
      </c>
      <c r="H185" s="37"/>
    </row>
    <row r="186" spans="1:8" x14ac:dyDescent="0.25">
      <c r="A186" s="37" t="s">
        <v>9587</v>
      </c>
      <c r="B186" s="37" t="s">
        <v>401</v>
      </c>
      <c r="C186" s="38" t="s">
        <v>9588</v>
      </c>
      <c r="D186" s="38">
        <v>3720</v>
      </c>
      <c r="E186" s="146" t="s">
        <v>3260</v>
      </c>
      <c r="F186" s="541" t="s">
        <v>8842</v>
      </c>
      <c r="G186" s="539">
        <v>45466.30972222222</v>
      </c>
      <c r="H186" s="37"/>
    </row>
    <row r="187" spans="1:8" x14ac:dyDescent="0.25">
      <c r="A187" s="37" t="s">
        <v>9587</v>
      </c>
      <c r="B187" s="37" t="s">
        <v>401</v>
      </c>
      <c r="C187" s="38" t="s">
        <v>9588</v>
      </c>
      <c r="D187" s="38">
        <v>3720</v>
      </c>
      <c r="E187" s="146" t="s">
        <v>3277</v>
      </c>
      <c r="F187" s="541" t="s">
        <v>8844</v>
      </c>
      <c r="G187" s="539">
        <v>45466.30972222222</v>
      </c>
      <c r="H187" s="37"/>
    </row>
    <row r="188" spans="1:8" x14ac:dyDescent="0.25">
      <c r="A188" s="37" t="s">
        <v>9587</v>
      </c>
      <c r="B188" s="37" t="s">
        <v>401</v>
      </c>
      <c r="C188" s="38" t="s">
        <v>9588</v>
      </c>
      <c r="D188" s="38">
        <v>3720</v>
      </c>
      <c r="E188" s="146" t="s">
        <v>3294</v>
      </c>
      <c r="F188" s="541" t="s">
        <v>8846</v>
      </c>
      <c r="G188" s="539">
        <v>45466.30972222222</v>
      </c>
      <c r="H188" s="37"/>
    </row>
    <row r="189" spans="1:8" x14ac:dyDescent="0.25">
      <c r="A189" s="37" t="s">
        <v>9587</v>
      </c>
      <c r="B189" s="37" t="s">
        <v>401</v>
      </c>
      <c r="C189" s="38" t="s">
        <v>9588</v>
      </c>
      <c r="D189" s="38">
        <v>3720</v>
      </c>
      <c r="E189" s="146" t="s">
        <v>3311</v>
      </c>
      <c r="F189" s="541" t="s">
        <v>9589</v>
      </c>
      <c r="G189" s="539">
        <v>45466.30972222222</v>
      </c>
      <c r="H189" s="37"/>
    </row>
    <row r="190" spans="1:8" x14ac:dyDescent="0.25">
      <c r="A190" s="37" t="s">
        <v>9587</v>
      </c>
      <c r="B190" s="37" t="s">
        <v>401</v>
      </c>
      <c r="C190" s="38" t="s">
        <v>9588</v>
      </c>
      <c r="D190" s="38">
        <v>3720</v>
      </c>
      <c r="E190" s="146" t="s">
        <v>3328</v>
      </c>
      <c r="F190" s="541" t="s">
        <v>9590</v>
      </c>
      <c r="G190" s="539">
        <v>45466.30972222222</v>
      </c>
      <c r="H190" s="37"/>
    </row>
    <row r="191" spans="1:8" x14ac:dyDescent="0.25">
      <c r="A191" s="37" t="s">
        <v>9587</v>
      </c>
      <c r="B191" s="37" t="s">
        <v>401</v>
      </c>
      <c r="C191" s="38" t="s">
        <v>9588</v>
      </c>
      <c r="D191" s="38">
        <v>3720</v>
      </c>
      <c r="E191" s="146" t="s">
        <v>927</v>
      </c>
      <c r="F191" s="541" t="s">
        <v>8502</v>
      </c>
      <c r="G191" s="539">
        <v>45466.30972222222</v>
      </c>
      <c r="H191" s="37"/>
    </row>
    <row r="192" spans="1:8" x14ac:dyDescent="0.25">
      <c r="A192" s="37" t="s">
        <v>9587</v>
      </c>
      <c r="B192" s="37" t="s">
        <v>401</v>
      </c>
      <c r="C192" s="38" t="s">
        <v>9588</v>
      </c>
      <c r="D192" s="38">
        <v>3720</v>
      </c>
      <c r="E192" s="146" t="s">
        <v>3345</v>
      </c>
      <c r="F192" s="541" t="s">
        <v>9591</v>
      </c>
      <c r="G192" s="539">
        <v>45466.30972222222</v>
      </c>
      <c r="H192" s="37"/>
    </row>
    <row r="193" spans="1:8" x14ac:dyDescent="0.25">
      <c r="A193" s="37" t="s">
        <v>9587</v>
      </c>
      <c r="B193" s="37" t="s">
        <v>401</v>
      </c>
      <c r="C193" s="38" t="s">
        <v>9588</v>
      </c>
      <c r="D193" s="38">
        <v>3720</v>
      </c>
      <c r="E193" s="146" t="s">
        <v>3362</v>
      </c>
      <c r="F193" s="541" t="s">
        <v>9592</v>
      </c>
      <c r="G193" s="539">
        <v>45466.30972222222</v>
      </c>
      <c r="H193" s="37"/>
    </row>
    <row r="194" spans="1:8" x14ac:dyDescent="0.25">
      <c r="A194" s="37" t="s">
        <v>9587</v>
      </c>
      <c r="B194" s="37" t="s">
        <v>401</v>
      </c>
      <c r="C194" s="38" t="s">
        <v>9588</v>
      </c>
      <c r="D194" s="38">
        <v>3720</v>
      </c>
      <c r="E194" s="146" t="s">
        <v>3379</v>
      </c>
      <c r="F194" s="541" t="s">
        <v>9593</v>
      </c>
      <c r="G194" s="539">
        <v>45466.30972222222</v>
      </c>
      <c r="H194" s="37"/>
    </row>
    <row r="195" spans="1:8" x14ac:dyDescent="0.25">
      <c r="A195" s="37" t="s">
        <v>9587</v>
      </c>
      <c r="B195" s="37" t="s">
        <v>401</v>
      </c>
      <c r="C195" s="38" t="s">
        <v>9588</v>
      </c>
      <c r="D195" s="38">
        <v>3720</v>
      </c>
      <c r="E195" s="146" t="s">
        <v>3396</v>
      </c>
      <c r="F195" s="541" t="s">
        <v>9594</v>
      </c>
      <c r="G195" s="539">
        <v>45466.30972222222</v>
      </c>
      <c r="H195" s="37"/>
    </row>
    <row r="196" spans="1:8" x14ac:dyDescent="0.25">
      <c r="A196" s="37" t="s">
        <v>9587</v>
      </c>
      <c r="B196" s="37" t="s">
        <v>401</v>
      </c>
      <c r="C196" s="38" t="s">
        <v>9588</v>
      </c>
      <c r="D196" s="38">
        <v>3720</v>
      </c>
      <c r="E196" s="146" t="s">
        <v>3413</v>
      </c>
      <c r="F196" s="541" t="s">
        <v>9595</v>
      </c>
      <c r="G196" s="539">
        <v>45466.30972222222</v>
      </c>
      <c r="H196" s="37"/>
    </row>
    <row r="197" spans="1:8" x14ac:dyDescent="0.25">
      <c r="A197" s="37" t="s">
        <v>9587</v>
      </c>
      <c r="B197" s="37" t="s">
        <v>401</v>
      </c>
      <c r="C197" s="38" t="s">
        <v>9588</v>
      </c>
      <c r="D197" s="38">
        <v>3720</v>
      </c>
      <c r="E197" s="146" t="s">
        <v>3430</v>
      </c>
      <c r="F197" s="541" t="s">
        <v>9596</v>
      </c>
      <c r="G197" s="539">
        <v>45466.30972222222</v>
      </c>
      <c r="H197" s="37"/>
    </row>
    <row r="198" spans="1:8" x14ac:dyDescent="0.25">
      <c r="A198" s="37" t="s">
        <v>9587</v>
      </c>
      <c r="B198" s="37" t="s">
        <v>401</v>
      </c>
      <c r="C198" s="38" t="s">
        <v>9588</v>
      </c>
      <c r="D198" s="38">
        <v>3720</v>
      </c>
      <c r="E198" s="146" t="s">
        <v>3447</v>
      </c>
      <c r="F198" s="541" t="s">
        <v>9597</v>
      </c>
      <c r="G198" s="539">
        <v>45466.30972222222</v>
      </c>
      <c r="H198" s="37"/>
    </row>
    <row r="199" spans="1:8" x14ac:dyDescent="0.25">
      <c r="A199" s="37" t="s">
        <v>9587</v>
      </c>
      <c r="B199" s="37" t="s">
        <v>401</v>
      </c>
      <c r="C199" s="38" t="s">
        <v>9588</v>
      </c>
      <c r="D199" s="38">
        <v>3720</v>
      </c>
      <c r="E199" s="146" t="s">
        <v>3464</v>
      </c>
      <c r="F199" s="541" t="s">
        <v>9598</v>
      </c>
      <c r="G199" s="539">
        <v>45466.30972222222</v>
      </c>
      <c r="H199" s="37"/>
    </row>
    <row r="200" spans="1:8" x14ac:dyDescent="0.25">
      <c r="A200" s="37" t="s">
        <v>9587</v>
      </c>
      <c r="B200" s="37" t="s">
        <v>401</v>
      </c>
      <c r="C200" s="38" t="s">
        <v>9588</v>
      </c>
      <c r="D200" s="38">
        <v>3720</v>
      </c>
      <c r="E200" s="146" t="s">
        <v>3481</v>
      </c>
      <c r="F200" s="541" t="s">
        <v>9599</v>
      </c>
      <c r="G200" s="539">
        <v>45466.30972222222</v>
      </c>
      <c r="H200" s="37"/>
    </row>
    <row r="201" spans="1:8" x14ac:dyDescent="0.25">
      <c r="A201" s="37" t="s">
        <v>9587</v>
      </c>
      <c r="B201" s="37" t="s">
        <v>401</v>
      </c>
      <c r="C201" s="38" t="s">
        <v>9588</v>
      </c>
      <c r="D201" s="38">
        <v>3720</v>
      </c>
      <c r="E201" s="146" t="s">
        <v>3498</v>
      </c>
      <c r="F201" s="541" t="s">
        <v>9600</v>
      </c>
      <c r="G201" s="539">
        <v>45466.30972222222</v>
      </c>
      <c r="H201" s="37"/>
    </row>
    <row r="202" spans="1:8" x14ac:dyDescent="0.25">
      <c r="A202" s="37" t="s">
        <v>9587</v>
      </c>
      <c r="B202" s="37" t="s">
        <v>401</v>
      </c>
      <c r="C202" s="38" t="s">
        <v>9588</v>
      </c>
      <c r="D202" s="38">
        <v>3720</v>
      </c>
      <c r="E202" s="146" t="s">
        <v>931</v>
      </c>
      <c r="F202" s="541" t="s">
        <v>8508</v>
      </c>
      <c r="G202" s="539">
        <v>45466.30972222222</v>
      </c>
      <c r="H202" s="37"/>
    </row>
    <row r="203" spans="1:8" x14ac:dyDescent="0.25">
      <c r="A203" s="37" t="s">
        <v>9587</v>
      </c>
      <c r="B203" s="37" t="s">
        <v>401</v>
      </c>
      <c r="C203" s="38" t="s">
        <v>9588</v>
      </c>
      <c r="D203" s="38">
        <v>3720</v>
      </c>
      <c r="E203" s="146" t="s">
        <v>3515</v>
      </c>
      <c r="F203" s="541" t="s">
        <v>9601</v>
      </c>
      <c r="G203" s="539">
        <v>45466.30972222222</v>
      </c>
      <c r="H203" s="37"/>
    </row>
    <row r="204" spans="1:8" x14ac:dyDescent="0.25">
      <c r="A204" s="37" t="s">
        <v>9587</v>
      </c>
      <c r="B204" s="37" t="s">
        <v>401</v>
      </c>
      <c r="C204" s="38" t="s">
        <v>9588</v>
      </c>
      <c r="D204" s="38">
        <v>3720</v>
      </c>
      <c r="E204" s="146" t="s">
        <v>3532</v>
      </c>
      <c r="F204" s="541" t="s">
        <v>9602</v>
      </c>
      <c r="G204" s="539">
        <v>45466.30972222222</v>
      </c>
      <c r="H204" s="37"/>
    </row>
    <row r="205" spans="1:8" x14ac:dyDescent="0.25">
      <c r="A205" s="37" t="s">
        <v>9587</v>
      </c>
      <c r="B205" s="37" t="s">
        <v>401</v>
      </c>
      <c r="C205" s="38" t="s">
        <v>9588</v>
      </c>
      <c r="D205" s="38">
        <v>3720</v>
      </c>
      <c r="E205" s="146" t="s">
        <v>3549</v>
      </c>
      <c r="F205" s="541" t="s">
        <v>9603</v>
      </c>
      <c r="G205" s="539">
        <v>45466.30972222222</v>
      </c>
      <c r="H205" s="37"/>
    </row>
    <row r="206" spans="1:8" x14ac:dyDescent="0.25">
      <c r="A206" s="37" t="s">
        <v>9587</v>
      </c>
      <c r="B206" s="37" t="s">
        <v>401</v>
      </c>
      <c r="C206" s="38" t="s">
        <v>9588</v>
      </c>
      <c r="D206" s="38">
        <v>3720</v>
      </c>
      <c r="E206" s="146" t="s">
        <v>3566</v>
      </c>
      <c r="F206" s="541" t="s">
        <v>9604</v>
      </c>
      <c r="G206" s="539">
        <v>45466.30972222222</v>
      </c>
      <c r="H206" s="37"/>
    </row>
    <row r="207" spans="1:8" x14ac:dyDescent="0.25">
      <c r="A207" s="37" t="s">
        <v>9587</v>
      </c>
      <c r="B207" s="37" t="s">
        <v>401</v>
      </c>
      <c r="C207" s="38" t="s">
        <v>9588</v>
      </c>
      <c r="D207" s="38">
        <v>3720</v>
      </c>
      <c r="E207" s="146" t="s">
        <v>3583</v>
      </c>
      <c r="F207" s="541" t="s">
        <v>9605</v>
      </c>
      <c r="G207" s="539">
        <v>45466.30972222222</v>
      </c>
      <c r="H207" s="37"/>
    </row>
    <row r="208" spans="1:8" x14ac:dyDescent="0.25">
      <c r="A208" s="37" t="s">
        <v>9587</v>
      </c>
      <c r="B208" s="37" t="s">
        <v>401</v>
      </c>
      <c r="C208" s="38" t="s">
        <v>9588</v>
      </c>
      <c r="D208" s="38">
        <v>3720</v>
      </c>
      <c r="E208" s="146" t="s">
        <v>3600</v>
      </c>
      <c r="F208" s="541" t="s">
        <v>9606</v>
      </c>
      <c r="G208" s="539">
        <v>45466.30972222222</v>
      </c>
      <c r="H208" s="37"/>
    </row>
    <row r="209" spans="1:8" x14ac:dyDescent="0.25">
      <c r="A209" s="37" t="s">
        <v>9587</v>
      </c>
      <c r="B209" s="37" t="s">
        <v>401</v>
      </c>
      <c r="C209" s="38" t="s">
        <v>9588</v>
      </c>
      <c r="D209" s="38">
        <v>3720</v>
      </c>
      <c r="E209" s="146" t="s">
        <v>3617</v>
      </c>
      <c r="F209" s="541" t="s">
        <v>9607</v>
      </c>
      <c r="G209" s="539">
        <v>45466.30972222222</v>
      </c>
      <c r="H209" s="37"/>
    </row>
    <row r="210" spans="1:8" x14ac:dyDescent="0.25">
      <c r="A210" s="37" t="s">
        <v>9587</v>
      </c>
      <c r="B210" s="37" t="s">
        <v>401</v>
      </c>
      <c r="C210" s="38" t="s">
        <v>9588</v>
      </c>
      <c r="D210" s="38">
        <v>3720</v>
      </c>
      <c r="E210" s="146" t="s">
        <v>3634</v>
      </c>
      <c r="F210" s="541" t="s">
        <v>9608</v>
      </c>
      <c r="G210" s="539">
        <v>45466.30972222222</v>
      </c>
      <c r="H210" s="37"/>
    </row>
    <row r="211" spans="1:8" x14ac:dyDescent="0.25">
      <c r="A211" s="37" t="s">
        <v>9587</v>
      </c>
      <c r="B211" s="37" t="s">
        <v>401</v>
      </c>
      <c r="C211" s="38" t="s">
        <v>9588</v>
      </c>
      <c r="D211" s="38">
        <v>3720</v>
      </c>
      <c r="E211" s="146" t="s">
        <v>3651</v>
      </c>
      <c r="F211" s="541" t="s">
        <v>9609</v>
      </c>
      <c r="G211" s="539">
        <v>45466.30972222222</v>
      </c>
      <c r="H211" s="37"/>
    </row>
    <row r="212" spans="1:8" x14ac:dyDescent="0.25">
      <c r="A212" s="37" t="s">
        <v>9587</v>
      </c>
      <c r="B212" s="37" t="s">
        <v>401</v>
      </c>
      <c r="C212" s="38" t="s">
        <v>9588</v>
      </c>
      <c r="D212" s="38">
        <v>3720</v>
      </c>
      <c r="E212" s="146" t="s">
        <v>3668</v>
      </c>
      <c r="F212" s="541" t="s">
        <v>9610</v>
      </c>
      <c r="G212" s="539">
        <v>45466.30972222222</v>
      </c>
      <c r="H212" s="37"/>
    </row>
    <row r="213" spans="1:8" x14ac:dyDescent="0.25">
      <c r="A213" s="37" t="s">
        <v>9587</v>
      </c>
      <c r="B213" s="37" t="s">
        <v>401</v>
      </c>
      <c r="C213" s="38" t="s">
        <v>9588</v>
      </c>
      <c r="D213" s="38">
        <v>3720</v>
      </c>
      <c r="E213" s="146" t="s">
        <v>935</v>
      </c>
      <c r="F213" s="541" t="s">
        <v>8514</v>
      </c>
      <c r="G213" s="539">
        <v>45466.30972222222</v>
      </c>
      <c r="H213" s="37"/>
    </row>
    <row r="214" spans="1:8" x14ac:dyDescent="0.25">
      <c r="A214" s="37" t="s">
        <v>9587</v>
      </c>
      <c r="B214" s="37" t="s">
        <v>401</v>
      </c>
      <c r="C214" s="38" t="s">
        <v>9588</v>
      </c>
      <c r="D214" s="38">
        <v>3720</v>
      </c>
      <c r="E214" s="146" t="s">
        <v>3685</v>
      </c>
      <c r="F214" s="541" t="s">
        <v>9611</v>
      </c>
      <c r="G214" s="539">
        <v>45466.30972222222</v>
      </c>
      <c r="H214" s="37"/>
    </row>
    <row r="215" spans="1:8" x14ac:dyDescent="0.25">
      <c r="A215" s="37" t="s">
        <v>9587</v>
      </c>
      <c r="B215" s="37" t="s">
        <v>401</v>
      </c>
      <c r="C215" s="38" t="s">
        <v>9588</v>
      </c>
      <c r="D215" s="38">
        <v>3720</v>
      </c>
      <c r="E215" s="146" t="s">
        <v>3702</v>
      </c>
      <c r="F215" s="541" t="s">
        <v>9612</v>
      </c>
      <c r="G215" s="539">
        <v>45466.30972222222</v>
      </c>
      <c r="H215" s="37"/>
    </row>
    <row r="216" spans="1:8" x14ac:dyDescent="0.25">
      <c r="A216" s="37" t="s">
        <v>9587</v>
      </c>
      <c r="B216" s="37" t="s">
        <v>401</v>
      </c>
      <c r="C216" s="38" t="s">
        <v>9588</v>
      </c>
      <c r="D216" s="38">
        <v>3720</v>
      </c>
      <c r="E216" s="146" t="s">
        <v>3719</v>
      </c>
      <c r="F216" s="541" t="s">
        <v>9613</v>
      </c>
      <c r="G216" s="539">
        <v>45466.30972222222</v>
      </c>
      <c r="H216" s="37"/>
    </row>
    <row r="217" spans="1:8" x14ac:dyDescent="0.25">
      <c r="A217" s="37" t="s">
        <v>9587</v>
      </c>
      <c r="B217" s="37" t="s">
        <v>401</v>
      </c>
      <c r="C217" s="38" t="s">
        <v>9588</v>
      </c>
      <c r="D217" s="38">
        <v>3720</v>
      </c>
      <c r="E217" s="146" t="s">
        <v>3736</v>
      </c>
      <c r="F217" s="541" t="s">
        <v>9614</v>
      </c>
      <c r="G217" s="539">
        <v>45466.30972222222</v>
      </c>
      <c r="H217" s="37"/>
    </row>
    <row r="218" spans="1:8" x14ac:dyDescent="0.25">
      <c r="A218" s="37" t="s">
        <v>9587</v>
      </c>
      <c r="B218" s="37" t="s">
        <v>401</v>
      </c>
      <c r="C218" s="38" t="s">
        <v>9588</v>
      </c>
      <c r="D218" s="38">
        <v>3720</v>
      </c>
      <c r="E218" s="146" t="s">
        <v>3753</v>
      </c>
      <c r="F218" s="541" t="s">
        <v>9615</v>
      </c>
      <c r="G218" s="539">
        <v>45466.30972222222</v>
      </c>
      <c r="H218" s="37"/>
    </row>
    <row r="219" spans="1:8" x14ac:dyDescent="0.25">
      <c r="A219" s="37" t="s">
        <v>9587</v>
      </c>
      <c r="B219" s="37" t="s">
        <v>401</v>
      </c>
      <c r="C219" s="38" t="s">
        <v>9588</v>
      </c>
      <c r="D219" s="38">
        <v>3720</v>
      </c>
      <c r="E219" s="146" t="s">
        <v>3770</v>
      </c>
      <c r="F219" s="541" t="s">
        <v>9616</v>
      </c>
      <c r="G219" s="539">
        <v>45466.30972222222</v>
      </c>
      <c r="H219" s="37"/>
    </row>
    <row r="220" spans="1:8" x14ac:dyDescent="0.25">
      <c r="A220" s="37" t="s">
        <v>9587</v>
      </c>
      <c r="B220" s="37" t="s">
        <v>401</v>
      </c>
      <c r="C220" s="38" t="s">
        <v>9588</v>
      </c>
      <c r="D220" s="38">
        <v>3720</v>
      </c>
      <c r="E220" s="146" t="s">
        <v>3787</v>
      </c>
      <c r="F220" s="541" t="s">
        <v>9617</v>
      </c>
      <c r="G220" s="539">
        <v>45466.30972222222</v>
      </c>
      <c r="H220" s="37"/>
    </row>
    <row r="221" spans="1:8" x14ac:dyDescent="0.25">
      <c r="A221" s="37" t="s">
        <v>9587</v>
      </c>
      <c r="B221" s="37" t="s">
        <v>401</v>
      </c>
      <c r="C221" s="38" t="s">
        <v>9588</v>
      </c>
      <c r="D221" s="38">
        <v>3720</v>
      </c>
      <c r="E221" s="146" t="s">
        <v>3804</v>
      </c>
      <c r="F221" s="541" t="s">
        <v>9618</v>
      </c>
      <c r="G221" s="539">
        <v>45466.30972222222</v>
      </c>
      <c r="H221" s="37"/>
    </row>
    <row r="222" spans="1:8" x14ac:dyDescent="0.25">
      <c r="A222" s="37" t="s">
        <v>9587</v>
      </c>
      <c r="B222" s="37" t="s">
        <v>401</v>
      </c>
      <c r="C222" s="38" t="s">
        <v>9588</v>
      </c>
      <c r="D222" s="38">
        <v>3720</v>
      </c>
      <c r="E222" s="146" t="s">
        <v>3821</v>
      </c>
      <c r="F222" s="541" t="s">
        <v>9619</v>
      </c>
      <c r="G222" s="539">
        <v>45466.30972222222</v>
      </c>
      <c r="H222" s="37"/>
    </row>
    <row r="223" spans="1:8" x14ac:dyDescent="0.25">
      <c r="A223" s="37" t="s">
        <v>9587</v>
      </c>
      <c r="B223" s="37" t="s">
        <v>401</v>
      </c>
      <c r="C223" s="38" t="s">
        <v>9588</v>
      </c>
      <c r="D223" s="38">
        <v>3720</v>
      </c>
      <c r="E223" s="146" t="s">
        <v>3838</v>
      </c>
      <c r="F223" s="541" t="s">
        <v>9620</v>
      </c>
      <c r="G223" s="539">
        <v>45466.30972222222</v>
      </c>
      <c r="H223" s="37"/>
    </row>
    <row r="224" spans="1:8" x14ac:dyDescent="0.25">
      <c r="A224" s="37" t="s">
        <v>9587</v>
      </c>
      <c r="B224" s="37" t="s">
        <v>401</v>
      </c>
      <c r="C224" s="38" t="s">
        <v>9588</v>
      </c>
      <c r="D224" s="38">
        <v>3720</v>
      </c>
      <c r="E224" s="146" t="s">
        <v>1264</v>
      </c>
      <c r="F224" s="541" t="s">
        <v>8520</v>
      </c>
      <c r="G224" s="539">
        <v>45466.30972222222</v>
      </c>
      <c r="H224" s="37"/>
    </row>
    <row r="225" spans="1:8" x14ac:dyDescent="0.25">
      <c r="A225" s="37" t="s">
        <v>9587</v>
      </c>
      <c r="B225" s="37" t="s">
        <v>401</v>
      </c>
      <c r="C225" s="38" t="s">
        <v>9588</v>
      </c>
      <c r="D225" s="38">
        <v>3720</v>
      </c>
      <c r="E225" s="146" t="s">
        <v>3855</v>
      </c>
      <c r="F225" s="541" t="s">
        <v>9621</v>
      </c>
      <c r="G225" s="539">
        <v>45466.30972222222</v>
      </c>
      <c r="H225" s="37"/>
    </row>
    <row r="226" spans="1:8" x14ac:dyDescent="0.25">
      <c r="A226" s="37" t="s">
        <v>9587</v>
      </c>
      <c r="B226" s="37" t="s">
        <v>401</v>
      </c>
      <c r="C226" s="38" t="s">
        <v>9588</v>
      </c>
      <c r="D226" s="38">
        <v>3720</v>
      </c>
      <c r="E226" s="146" t="s">
        <v>3872</v>
      </c>
      <c r="F226" s="541" t="s">
        <v>9622</v>
      </c>
      <c r="G226" s="539">
        <v>45466.30972222222</v>
      </c>
      <c r="H226" s="37"/>
    </row>
    <row r="227" spans="1:8" x14ac:dyDescent="0.25">
      <c r="A227" s="37" t="s">
        <v>9587</v>
      </c>
      <c r="B227" s="37" t="s">
        <v>401</v>
      </c>
      <c r="C227" s="38" t="s">
        <v>9588</v>
      </c>
      <c r="D227" s="38">
        <v>3720</v>
      </c>
      <c r="E227" s="146" t="s">
        <v>3889</v>
      </c>
      <c r="F227" s="541" t="s">
        <v>9623</v>
      </c>
      <c r="G227" s="539">
        <v>45466.30972222222</v>
      </c>
      <c r="H227" s="37"/>
    </row>
    <row r="228" spans="1:8" x14ac:dyDescent="0.25">
      <c r="A228" s="37" t="s">
        <v>9587</v>
      </c>
      <c r="B228" s="37" t="s">
        <v>401</v>
      </c>
      <c r="C228" s="38" t="s">
        <v>9588</v>
      </c>
      <c r="D228" s="38">
        <v>3720</v>
      </c>
      <c r="E228" s="146" t="s">
        <v>3906</v>
      </c>
      <c r="F228" s="541" t="s">
        <v>9624</v>
      </c>
      <c r="G228" s="539">
        <v>45466.30972222222</v>
      </c>
      <c r="H228" s="37"/>
    </row>
    <row r="229" spans="1:8" x14ac:dyDescent="0.25">
      <c r="A229" s="37" t="s">
        <v>9587</v>
      </c>
      <c r="B229" s="37" t="s">
        <v>401</v>
      </c>
      <c r="C229" s="38" t="s">
        <v>9588</v>
      </c>
      <c r="D229" s="38">
        <v>3720</v>
      </c>
      <c r="E229" s="146" t="s">
        <v>3923</v>
      </c>
      <c r="F229" s="541" t="s">
        <v>9625</v>
      </c>
      <c r="G229" s="539">
        <v>45466.30972222222</v>
      </c>
      <c r="H229" s="37"/>
    </row>
    <row r="230" spans="1:8" x14ac:dyDescent="0.25">
      <c r="A230" s="37" t="s">
        <v>9587</v>
      </c>
      <c r="B230" s="37" t="s">
        <v>401</v>
      </c>
      <c r="C230" s="38" t="s">
        <v>9588</v>
      </c>
      <c r="D230" s="38">
        <v>3720</v>
      </c>
      <c r="E230" s="146" t="s">
        <v>3940</v>
      </c>
      <c r="F230" s="541" t="s">
        <v>9626</v>
      </c>
      <c r="G230" s="539">
        <v>45466.30972222222</v>
      </c>
      <c r="H230" s="37"/>
    </row>
    <row r="231" spans="1:8" x14ac:dyDescent="0.25">
      <c r="A231" s="37" t="s">
        <v>9587</v>
      </c>
      <c r="B231" s="37" t="s">
        <v>401</v>
      </c>
      <c r="C231" s="38" t="s">
        <v>9588</v>
      </c>
      <c r="D231" s="38">
        <v>3720</v>
      </c>
      <c r="E231" s="146" t="s">
        <v>3957</v>
      </c>
      <c r="F231" s="541" t="s">
        <v>9627</v>
      </c>
      <c r="G231" s="539">
        <v>45466.30972222222</v>
      </c>
      <c r="H231" s="37"/>
    </row>
    <row r="232" spans="1:8" x14ac:dyDescent="0.25">
      <c r="A232" s="37" t="s">
        <v>9587</v>
      </c>
      <c r="B232" s="37" t="s">
        <v>401</v>
      </c>
      <c r="C232" s="38" t="s">
        <v>9588</v>
      </c>
      <c r="D232" s="38">
        <v>3720</v>
      </c>
      <c r="E232" s="146" t="s">
        <v>3974</v>
      </c>
      <c r="F232" s="541" t="s">
        <v>9628</v>
      </c>
      <c r="G232" s="539">
        <v>45466.30972222222</v>
      </c>
      <c r="H232" s="37"/>
    </row>
    <row r="233" spans="1:8" x14ac:dyDescent="0.25">
      <c r="A233" s="37" t="s">
        <v>9587</v>
      </c>
      <c r="B233" s="37" t="s">
        <v>401</v>
      </c>
      <c r="C233" s="38" t="s">
        <v>9588</v>
      </c>
      <c r="D233" s="38">
        <v>3720</v>
      </c>
      <c r="E233" s="146" t="s">
        <v>3991</v>
      </c>
      <c r="F233" s="541" t="s">
        <v>9629</v>
      </c>
      <c r="G233" s="539">
        <v>45466.30972222222</v>
      </c>
      <c r="H233" s="37"/>
    </row>
    <row r="234" spans="1:8" x14ac:dyDescent="0.25">
      <c r="A234" s="37" t="s">
        <v>9587</v>
      </c>
      <c r="B234" s="37" t="s">
        <v>401</v>
      </c>
      <c r="C234" s="38" t="s">
        <v>9588</v>
      </c>
      <c r="D234" s="38">
        <v>3720</v>
      </c>
      <c r="E234" s="146" t="s">
        <v>4008</v>
      </c>
      <c r="F234" s="541" t="s">
        <v>9630</v>
      </c>
      <c r="G234" s="539">
        <v>45466.30972222222</v>
      </c>
      <c r="H234" s="37"/>
    </row>
    <row r="235" spans="1:8" x14ac:dyDescent="0.25">
      <c r="A235" s="37" t="s">
        <v>9587</v>
      </c>
      <c r="B235" s="37" t="s">
        <v>401</v>
      </c>
      <c r="C235" s="38" t="s">
        <v>9588</v>
      </c>
      <c r="D235" s="38">
        <v>3720</v>
      </c>
      <c r="E235" s="146" t="s">
        <v>1279</v>
      </c>
      <c r="F235" s="541" t="s">
        <v>8526</v>
      </c>
      <c r="G235" s="539">
        <v>45466.30972222222</v>
      </c>
      <c r="H235" s="37"/>
    </row>
    <row r="236" spans="1:8" x14ac:dyDescent="0.25">
      <c r="A236" s="37" t="s">
        <v>9587</v>
      </c>
      <c r="B236" s="37" t="s">
        <v>401</v>
      </c>
      <c r="C236" s="38" t="s">
        <v>9588</v>
      </c>
      <c r="D236" s="38">
        <v>3720</v>
      </c>
      <c r="E236" s="146" t="s">
        <v>4025</v>
      </c>
      <c r="F236" s="541" t="s">
        <v>9631</v>
      </c>
      <c r="G236" s="539">
        <v>45466.30972222222</v>
      </c>
      <c r="H236" s="37"/>
    </row>
    <row r="237" spans="1:8" x14ac:dyDescent="0.25">
      <c r="A237" s="37" t="s">
        <v>9587</v>
      </c>
      <c r="B237" s="37" t="s">
        <v>401</v>
      </c>
      <c r="C237" s="38" t="s">
        <v>9588</v>
      </c>
      <c r="D237" s="38">
        <v>3720</v>
      </c>
      <c r="E237" s="146" t="s">
        <v>4042</v>
      </c>
      <c r="F237" s="541" t="s">
        <v>9632</v>
      </c>
      <c r="G237" s="539">
        <v>45466.30972222222</v>
      </c>
      <c r="H237" s="37"/>
    </row>
    <row r="238" spans="1:8" x14ac:dyDescent="0.25">
      <c r="A238" s="37" t="s">
        <v>9587</v>
      </c>
      <c r="B238" s="37" t="s">
        <v>401</v>
      </c>
      <c r="C238" s="38" t="s">
        <v>9588</v>
      </c>
      <c r="D238" s="38">
        <v>3720</v>
      </c>
      <c r="E238" s="146" t="s">
        <v>4059</v>
      </c>
      <c r="F238" s="541" t="s">
        <v>9633</v>
      </c>
      <c r="G238" s="539">
        <v>45466.30972222222</v>
      </c>
      <c r="H238" s="37"/>
    </row>
    <row r="239" spans="1:8" x14ac:dyDescent="0.25">
      <c r="A239" s="37" t="s">
        <v>9587</v>
      </c>
      <c r="B239" s="37" t="s">
        <v>401</v>
      </c>
      <c r="C239" s="38" t="s">
        <v>9588</v>
      </c>
      <c r="D239" s="38">
        <v>3720</v>
      </c>
      <c r="E239" s="146" t="s">
        <v>4076</v>
      </c>
      <c r="F239" s="541" t="s">
        <v>9634</v>
      </c>
      <c r="G239" s="539">
        <v>45466.30972222222</v>
      </c>
      <c r="H239" s="37"/>
    </row>
    <row r="240" spans="1:8" x14ac:dyDescent="0.25">
      <c r="A240" s="37" t="s">
        <v>9587</v>
      </c>
      <c r="B240" s="37" t="s">
        <v>401</v>
      </c>
      <c r="C240" s="38" t="s">
        <v>9588</v>
      </c>
      <c r="D240" s="38">
        <v>3720</v>
      </c>
      <c r="E240" s="146" t="s">
        <v>1294</v>
      </c>
      <c r="F240" s="541" t="s">
        <v>8531</v>
      </c>
      <c r="G240" s="539">
        <v>45466.30972222222</v>
      </c>
      <c r="H240" s="37"/>
    </row>
    <row r="241" spans="1:8" x14ac:dyDescent="0.25">
      <c r="A241" s="37" t="s">
        <v>9587</v>
      </c>
      <c r="B241" s="37" t="s">
        <v>401</v>
      </c>
      <c r="C241" s="38" t="s">
        <v>9588</v>
      </c>
      <c r="D241" s="38">
        <v>3720</v>
      </c>
      <c r="E241" s="146" t="s">
        <v>1309</v>
      </c>
      <c r="F241" s="541" t="s">
        <v>8537</v>
      </c>
      <c r="G241" s="539">
        <v>45466.30972222222</v>
      </c>
      <c r="H241" s="37"/>
    </row>
    <row r="242" spans="1:8" x14ac:dyDescent="0.25">
      <c r="A242" s="37" t="s">
        <v>9587</v>
      </c>
      <c r="B242" s="37" t="s">
        <v>401</v>
      </c>
      <c r="C242" s="38" t="s">
        <v>9588</v>
      </c>
      <c r="D242" s="38">
        <v>3720</v>
      </c>
      <c r="E242" s="146" t="s">
        <v>1324</v>
      </c>
      <c r="F242" s="541" t="s">
        <v>8542</v>
      </c>
      <c r="G242" s="539">
        <v>45466.30972222222</v>
      </c>
      <c r="H242" s="37"/>
    </row>
    <row r="243" spans="1:8" x14ac:dyDescent="0.25">
      <c r="A243" s="37" t="s">
        <v>9587</v>
      </c>
      <c r="B243" s="37" t="s">
        <v>401</v>
      </c>
      <c r="C243" s="38" t="s">
        <v>9588</v>
      </c>
      <c r="D243" s="38">
        <v>3720</v>
      </c>
      <c r="E243" s="146" t="s">
        <v>1341</v>
      </c>
      <c r="F243" s="541" t="s">
        <v>8547</v>
      </c>
      <c r="G243" s="539">
        <v>45466.30972222222</v>
      </c>
      <c r="H243" s="37"/>
    </row>
    <row r="244" spans="1:8" x14ac:dyDescent="0.25">
      <c r="A244" s="37" t="s">
        <v>9587</v>
      </c>
      <c r="B244" s="37" t="s">
        <v>401</v>
      </c>
      <c r="C244" s="38" t="s">
        <v>9588</v>
      </c>
      <c r="D244" s="38">
        <v>3720</v>
      </c>
      <c r="E244" s="146" t="s">
        <v>1358</v>
      </c>
      <c r="F244" s="541" t="s">
        <v>8553</v>
      </c>
      <c r="G244" s="539">
        <v>45466.30972222222</v>
      </c>
      <c r="H244" s="37"/>
    </row>
    <row r="245" spans="1:8" x14ac:dyDescent="0.25">
      <c r="A245" s="37" t="s">
        <v>9587</v>
      </c>
      <c r="B245" s="37" t="s">
        <v>401</v>
      </c>
      <c r="C245" s="38" t="s">
        <v>9588</v>
      </c>
      <c r="D245" s="38">
        <v>3720</v>
      </c>
      <c r="E245" s="146" t="s">
        <v>1375</v>
      </c>
      <c r="F245" s="541" t="s">
        <v>8559</v>
      </c>
      <c r="G245" s="539">
        <v>45466.30972222222</v>
      </c>
      <c r="H245" s="37"/>
    </row>
    <row r="246" spans="1:8" x14ac:dyDescent="0.25">
      <c r="A246" s="37" t="s">
        <v>9587</v>
      </c>
      <c r="B246" s="37" t="s">
        <v>401</v>
      </c>
      <c r="C246" s="38" t="s">
        <v>9588</v>
      </c>
      <c r="D246" s="38">
        <v>3720</v>
      </c>
      <c r="E246" s="146" t="s">
        <v>1392</v>
      </c>
      <c r="F246" s="541" t="s">
        <v>8564</v>
      </c>
      <c r="G246" s="539">
        <v>45466.30972222222</v>
      </c>
      <c r="H246" s="37"/>
    </row>
    <row r="247" spans="1:8" x14ac:dyDescent="0.25">
      <c r="A247" s="37" t="s">
        <v>9587</v>
      </c>
      <c r="B247" s="37" t="s">
        <v>401</v>
      </c>
      <c r="C247" s="38" t="s">
        <v>9588</v>
      </c>
      <c r="D247" s="38">
        <v>3720</v>
      </c>
      <c r="E247" s="146" t="s">
        <v>1409</v>
      </c>
      <c r="F247" s="541" t="s">
        <v>8570</v>
      </c>
      <c r="G247" s="539">
        <v>45466.30972222222</v>
      </c>
      <c r="H247" s="37"/>
    </row>
    <row r="248" spans="1:8" x14ac:dyDescent="0.25">
      <c r="A248" s="37" t="s">
        <v>9587</v>
      </c>
      <c r="B248" s="37" t="s">
        <v>401</v>
      </c>
      <c r="C248" s="38" t="s">
        <v>9588</v>
      </c>
      <c r="D248" s="38">
        <v>3720</v>
      </c>
      <c r="E248" s="146" t="s">
        <v>1426</v>
      </c>
      <c r="F248" s="541" t="s">
        <v>8575</v>
      </c>
      <c r="G248" s="539">
        <v>45466.30972222222</v>
      </c>
      <c r="H248" s="37"/>
    </row>
    <row r="249" spans="1:8" x14ac:dyDescent="0.25">
      <c r="A249" s="37" t="s">
        <v>9587</v>
      </c>
      <c r="B249" s="37" t="s">
        <v>401</v>
      </c>
      <c r="C249" s="38" t="s">
        <v>9588</v>
      </c>
      <c r="D249" s="38">
        <v>3720</v>
      </c>
      <c r="E249" s="146" t="s">
        <v>1443</v>
      </c>
      <c r="F249" s="541" t="s">
        <v>8580</v>
      </c>
      <c r="G249" s="539">
        <v>45466.30972222222</v>
      </c>
      <c r="H249" s="37"/>
    </row>
    <row r="250" spans="1:8" x14ac:dyDescent="0.25">
      <c r="A250" s="37" t="s">
        <v>9587</v>
      </c>
      <c r="B250" s="37" t="s">
        <v>401</v>
      </c>
      <c r="C250" s="38" t="s">
        <v>9588</v>
      </c>
      <c r="D250" s="38">
        <v>3720</v>
      </c>
      <c r="E250" s="146" t="s">
        <v>1460</v>
      </c>
      <c r="F250" s="541" t="s">
        <v>8585</v>
      </c>
      <c r="G250" s="539">
        <v>45466.30972222222</v>
      </c>
      <c r="H250" s="37"/>
    </row>
    <row r="251" spans="1:8" x14ac:dyDescent="0.25">
      <c r="A251" s="37" t="s">
        <v>9587</v>
      </c>
      <c r="B251" s="37" t="s">
        <v>401</v>
      </c>
      <c r="C251" s="38" t="s">
        <v>9588</v>
      </c>
      <c r="D251" s="38">
        <v>3720</v>
      </c>
      <c r="E251" s="146" t="s">
        <v>1053</v>
      </c>
      <c r="F251" s="541" t="s">
        <v>8464</v>
      </c>
      <c r="G251" s="539">
        <v>45466.30972222222</v>
      </c>
      <c r="H251" s="37"/>
    </row>
    <row r="252" spans="1:8" x14ac:dyDescent="0.25">
      <c r="A252" s="37" t="s">
        <v>9587</v>
      </c>
      <c r="B252" s="37" t="s">
        <v>401</v>
      </c>
      <c r="C252" s="38" t="s">
        <v>9588</v>
      </c>
      <c r="D252" s="38">
        <v>3720</v>
      </c>
      <c r="E252" s="146" t="s">
        <v>1477</v>
      </c>
      <c r="F252" s="541" t="s">
        <v>8589</v>
      </c>
      <c r="G252" s="539">
        <v>45466.30972222222</v>
      </c>
      <c r="H252" s="37"/>
    </row>
    <row r="253" spans="1:8" x14ac:dyDescent="0.25">
      <c r="A253" s="37" t="s">
        <v>9587</v>
      </c>
      <c r="B253" s="37" t="s">
        <v>401</v>
      </c>
      <c r="C253" s="38" t="s">
        <v>9588</v>
      </c>
      <c r="D253" s="38">
        <v>3720</v>
      </c>
      <c r="E253" s="146" t="s">
        <v>1494</v>
      </c>
      <c r="F253" s="541" t="s">
        <v>8595</v>
      </c>
      <c r="G253" s="539">
        <v>45466.30972222222</v>
      </c>
      <c r="H253" s="37"/>
    </row>
    <row r="254" spans="1:8" x14ac:dyDescent="0.25">
      <c r="A254" s="37" t="s">
        <v>9587</v>
      </c>
      <c r="B254" s="37" t="s">
        <v>401</v>
      </c>
      <c r="C254" s="38" t="s">
        <v>9588</v>
      </c>
      <c r="D254" s="38">
        <v>3720</v>
      </c>
      <c r="E254" s="146" t="s">
        <v>1511</v>
      </c>
      <c r="F254" s="541" t="s">
        <v>8599</v>
      </c>
      <c r="G254" s="539">
        <v>45466.30972222222</v>
      </c>
      <c r="H254" s="37"/>
    </row>
    <row r="255" spans="1:8" x14ac:dyDescent="0.25">
      <c r="A255" s="37" t="s">
        <v>9587</v>
      </c>
      <c r="B255" s="37" t="s">
        <v>401</v>
      </c>
      <c r="C255" s="38" t="s">
        <v>9588</v>
      </c>
      <c r="D255" s="38">
        <v>3720</v>
      </c>
      <c r="E255" s="146" t="s">
        <v>1528</v>
      </c>
      <c r="F255" s="541" t="s">
        <v>8603</v>
      </c>
      <c r="G255" s="539">
        <v>45466.30972222222</v>
      </c>
      <c r="H255" s="37"/>
    </row>
    <row r="256" spans="1:8" x14ac:dyDescent="0.25">
      <c r="A256" s="37" t="s">
        <v>9587</v>
      </c>
      <c r="B256" s="37" t="s">
        <v>401</v>
      </c>
      <c r="C256" s="38" t="s">
        <v>9588</v>
      </c>
      <c r="D256" s="38">
        <v>3720</v>
      </c>
      <c r="E256" s="146" t="s">
        <v>1545</v>
      </c>
      <c r="F256" s="541" t="s">
        <v>8607</v>
      </c>
      <c r="G256" s="539">
        <v>45466.30972222222</v>
      </c>
      <c r="H256" s="37"/>
    </row>
    <row r="257" spans="1:8" x14ac:dyDescent="0.25">
      <c r="A257" s="37" t="s">
        <v>9587</v>
      </c>
      <c r="B257" s="37" t="s">
        <v>401</v>
      </c>
      <c r="C257" s="38" t="s">
        <v>9588</v>
      </c>
      <c r="D257" s="38">
        <v>3720</v>
      </c>
      <c r="E257" s="146" t="s">
        <v>1562</v>
      </c>
      <c r="F257" s="541" t="s">
        <v>8611</v>
      </c>
      <c r="G257" s="539">
        <v>45466.30972222222</v>
      </c>
      <c r="H257" s="37"/>
    </row>
    <row r="258" spans="1:8" x14ac:dyDescent="0.25">
      <c r="A258" s="37" t="s">
        <v>9587</v>
      </c>
      <c r="B258" s="37" t="s">
        <v>401</v>
      </c>
      <c r="C258" s="38" t="s">
        <v>9588</v>
      </c>
      <c r="D258" s="38">
        <v>3720</v>
      </c>
      <c r="E258" s="146" t="s">
        <v>1579</v>
      </c>
      <c r="F258" s="541" t="s">
        <v>8615</v>
      </c>
      <c r="G258" s="539">
        <v>45466.30972222222</v>
      </c>
      <c r="H258" s="37"/>
    </row>
    <row r="259" spans="1:8" x14ac:dyDescent="0.25">
      <c r="A259" s="37" t="s">
        <v>9587</v>
      </c>
      <c r="B259" s="37" t="s">
        <v>401</v>
      </c>
      <c r="C259" s="38" t="s">
        <v>9588</v>
      </c>
      <c r="D259" s="38">
        <v>3720</v>
      </c>
      <c r="E259" s="146" t="s">
        <v>1596</v>
      </c>
      <c r="F259" s="541" t="s">
        <v>8619</v>
      </c>
      <c r="G259" s="539">
        <v>45466.30972222222</v>
      </c>
      <c r="H259" s="37"/>
    </row>
    <row r="260" spans="1:8" x14ac:dyDescent="0.25">
      <c r="A260" s="37" t="s">
        <v>9587</v>
      </c>
      <c r="B260" s="37" t="s">
        <v>401</v>
      </c>
      <c r="C260" s="38" t="s">
        <v>9588</v>
      </c>
      <c r="D260" s="38">
        <v>3720</v>
      </c>
      <c r="E260" s="146" t="s">
        <v>1613</v>
      </c>
      <c r="F260" s="541" t="s">
        <v>8623</v>
      </c>
      <c r="G260" s="539">
        <v>45466.30972222222</v>
      </c>
      <c r="H260" s="37"/>
    </row>
    <row r="261" spans="1:8" x14ac:dyDescent="0.25">
      <c r="A261" s="37" t="s">
        <v>9587</v>
      </c>
      <c r="B261" s="37" t="s">
        <v>401</v>
      </c>
      <c r="C261" s="38" t="s">
        <v>9588</v>
      </c>
      <c r="D261" s="38">
        <v>3720</v>
      </c>
      <c r="E261" s="146" t="s">
        <v>1630</v>
      </c>
      <c r="F261" s="541" t="s">
        <v>8627</v>
      </c>
      <c r="G261" s="539">
        <v>45466.30972222222</v>
      </c>
      <c r="H261" s="37"/>
    </row>
    <row r="262" spans="1:8" x14ac:dyDescent="0.25">
      <c r="A262" s="37" t="s">
        <v>9587</v>
      </c>
      <c r="B262" s="37" t="s">
        <v>401</v>
      </c>
      <c r="C262" s="38" t="s">
        <v>9588</v>
      </c>
      <c r="D262" s="38">
        <v>3720</v>
      </c>
      <c r="E262" s="146" t="s">
        <v>1070</v>
      </c>
      <c r="F262" s="541" t="s">
        <v>8467</v>
      </c>
      <c r="G262" s="539">
        <v>45466.30972222222</v>
      </c>
      <c r="H262" s="37"/>
    </row>
    <row r="263" spans="1:8" x14ac:dyDescent="0.25">
      <c r="A263" s="37" t="s">
        <v>9587</v>
      </c>
      <c r="B263" s="37" t="s">
        <v>401</v>
      </c>
      <c r="C263" s="38" t="s">
        <v>9588</v>
      </c>
      <c r="D263" s="38">
        <v>3720</v>
      </c>
      <c r="E263" s="146" t="s">
        <v>1647</v>
      </c>
      <c r="F263" s="541" t="s">
        <v>8631</v>
      </c>
      <c r="G263" s="539">
        <v>45466.30972222222</v>
      </c>
      <c r="H263" s="37"/>
    </row>
    <row r="264" spans="1:8" x14ac:dyDescent="0.25">
      <c r="A264" s="37" t="s">
        <v>9587</v>
      </c>
      <c r="B264" s="37" t="s">
        <v>401</v>
      </c>
      <c r="C264" s="38" t="s">
        <v>9588</v>
      </c>
      <c r="D264" s="38">
        <v>3720</v>
      </c>
      <c r="E264" s="146" t="s">
        <v>1664</v>
      </c>
      <c r="F264" s="541" t="s">
        <v>8635</v>
      </c>
      <c r="G264" s="539">
        <v>45466.30972222222</v>
      </c>
      <c r="H264" s="37"/>
    </row>
    <row r="265" spans="1:8" x14ac:dyDescent="0.25">
      <c r="A265" s="37" t="s">
        <v>9587</v>
      </c>
      <c r="B265" s="37" t="s">
        <v>401</v>
      </c>
      <c r="C265" s="38" t="s">
        <v>9588</v>
      </c>
      <c r="D265" s="38">
        <v>3720</v>
      </c>
      <c r="E265" s="146" t="s">
        <v>1681</v>
      </c>
      <c r="F265" s="541" t="s">
        <v>8639</v>
      </c>
      <c r="G265" s="539">
        <v>45466.30972222222</v>
      </c>
      <c r="H265" s="37"/>
    </row>
    <row r="266" spans="1:8" x14ac:dyDescent="0.25">
      <c r="A266" s="37" t="s">
        <v>9587</v>
      </c>
      <c r="B266" s="37" t="s">
        <v>401</v>
      </c>
      <c r="C266" s="38" t="s">
        <v>9588</v>
      </c>
      <c r="D266" s="38">
        <v>3720</v>
      </c>
      <c r="E266" s="146" t="s">
        <v>1698</v>
      </c>
      <c r="F266" s="541" t="s">
        <v>8643</v>
      </c>
      <c r="G266" s="539">
        <v>45466.30972222222</v>
      </c>
      <c r="H266" s="37"/>
    </row>
    <row r="267" spans="1:8" x14ac:dyDescent="0.25">
      <c r="A267" s="37" t="s">
        <v>9587</v>
      </c>
      <c r="B267" s="37" t="s">
        <v>401</v>
      </c>
      <c r="C267" s="38" t="s">
        <v>9588</v>
      </c>
      <c r="D267" s="38">
        <v>3720</v>
      </c>
      <c r="E267" s="146" t="s">
        <v>1715</v>
      </c>
      <c r="F267" s="541" t="s">
        <v>8647</v>
      </c>
      <c r="G267" s="539">
        <v>45466.30972222222</v>
      </c>
      <c r="H267" s="37"/>
    </row>
    <row r="268" spans="1:8" x14ac:dyDescent="0.25">
      <c r="A268" s="37" t="s">
        <v>9587</v>
      </c>
      <c r="B268" s="37" t="s">
        <v>401</v>
      </c>
      <c r="C268" s="38" t="s">
        <v>9588</v>
      </c>
      <c r="D268" s="38">
        <v>3720</v>
      </c>
      <c r="E268" s="146" t="s">
        <v>1731</v>
      </c>
      <c r="F268" s="541" t="s">
        <v>8651</v>
      </c>
      <c r="G268" s="539">
        <v>45466.30972222222</v>
      </c>
      <c r="H268" s="37"/>
    </row>
    <row r="269" spans="1:8" x14ac:dyDescent="0.25">
      <c r="A269" s="37" t="s">
        <v>9587</v>
      </c>
      <c r="B269" s="37" t="s">
        <v>401</v>
      </c>
      <c r="C269" s="38" t="s">
        <v>9588</v>
      </c>
      <c r="D269" s="38">
        <v>3720</v>
      </c>
      <c r="E269" s="146" t="s">
        <v>1748</v>
      </c>
      <c r="F269" s="541" t="s">
        <v>8655</v>
      </c>
      <c r="G269" s="539">
        <v>45466.30972222222</v>
      </c>
      <c r="H269" s="37"/>
    </row>
    <row r="270" spans="1:8" x14ac:dyDescent="0.25">
      <c r="A270" s="37" t="s">
        <v>9587</v>
      </c>
      <c r="B270" s="37" t="s">
        <v>401</v>
      </c>
      <c r="C270" s="38" t="s">
        <v>9588</v>
      </c>
      <c r="D270" s="38">
        <v>3720</v>
      </c>
      <c r="E270" s="146" t="s">
        <v>1765</v>
      </c>
      <c r="F270" s="541" t="s">
        <v>8659</v>
      </c>
      <c r="G270" s="539">
        <v>45466.30972222222</v>
      </c>
      <c r="H270" s="37"/>
    </row>
    <row r="271" spans="1:8" x14ac:dyDescent="0.25">
      <c r="A271" s="37" t="s">
        <v>9587</v>
      </c>
      <c r="B271" s="37" t="s">
        <v>401</v>
      </c>
      <c r="C271" s="38" t="s">
        <v>9588</v>
      </c>
      <c r="D271" s="38">
        <v>3720</v>
      </c>
      <c r="E271" s="146" t="s">
        <v>1782</v>
      </c>
      <c r="F271" s="541" t="s">
        <v>8663</v>
      </c>
      <c r="G271" s="539">
        <v>45466.30972222222</v>
      </c>
      <c r="H271" s="37"/>
    </row>
    <row r="272" spans="1:8" x14ac:dyDescent="0.25">
      <c r="A272" s="37" t="s">
        <v>9587</v>
      </c>
      <c r="B272" s="37" t="s">
        <v>401</v>
      </c>
      <c r="C272" s="38" t="s">
        <v>9588</v>
      </c>
      <c r="D272" s="38">
        <v>3720</v>
      </c>
      <c r="E272" s="146" t="s">
        <v>1799</v>
      </c>
      <c r="F272" s="541" t="s">
        <v>8667</v>
      </c>
      <c r="G272" s="539">
        <v>45466.30972222222</v>
      </c>
      <c r="H272" s="37"/>
    </row>
    <row r="273" spans="1:8" x14ac:dyDescent="0.25">
      <c r="A273" s="37" t="s">
        <v>9587</v>
      </c>
      <c r="B273" s="37" t="s">
        <v>401</v>
      </c>
      <c r="C273" s="38" t="s">
        <v>9588</v>
      </c>
      <c r="D273" s="38">
        <v>3720</v>
      </c>
      <c r="E273" s="146" t="s">
        <v>908</v>
      </c>
      <c r="F273" s="541" t="s">
        <v>8469</v>
      </c>
      <c r="G273" s="539">
        <v>45466.30972222222</v>
      </c>
      <c r="H273" s="37"/>
    </row>
    <row r="274" spans="1:8" x14ac:dyDescent="0.25">
      <c r="A274" s="37" t="s">
        <v>9587</v>
      </c>
      <c r="B274" s="37" t="s">
        <v>401</v>
      </c>
      <c r="C274" s="38" t="s">
        <v>9588</v>
      </c>
      <c r="D274" s="38">
        <v>3720</v>
      </c>
      <c r="E274" s="146" t="s">
        <v>1816</v>
      </c>
      <c r="F274" s="541" t="s">
        <v>8671</v>
      </c>
      <c r="G274" s="539">
        <v>45466.30972222222</v>
      </c>
      <c r="H274" s="37"/>
    </row>
    <row r="275" spans="1:8" x14ac:dyDescent="0.25">
      <c r="A275" s="37" t="s">
        <v>9587</v>
      </c>
      <c r="B275" s="37" t="s">
        <v>401</v>
      </c>
      <c r="C275" s="38" t="s">
        <v>9588</v>
      </c>
      <c r="D275" s="38">
        <v>3720</v>
      </c>
      <c r="E275" s="146" t="s">
        <v>1833</v>
      </c>
      <c r="F275" s="541" t="s">
        <v>8673</v>
      </c>
      <c r="G275" s="539">
        <v>45466.30972222222</v>
      </c>
      <c r="H275" s="37"/>
    </row>
    <row r="276" spans="1:8" x14ac:dyDescent="0.25">
      <c r="A276" s="37" t="s">
        <v>9587</v>
      </c>
      <c r="B276" s="37" t="s">
        <v>401</v>
      </c>
      <c r="C276" s="38" t="s">
        <v>9588</v>
      </c>
      <c r="D276" s="38">
        <v>3720</v>
      </c>
      <c r="E276" s="146" t="s">
        <v>1850</v>
      </c>
      <c r="F276" s="541" t="s">
        <v>8675</v>
      </c>
      <c r="G276" s="539">
        <v>45466.30972222222</v>
      </c>
      <c r="H276" s="37"/>
    </row>
    <row r="277" spans="1:8" x14ac:dyDescent="0.25">
      <c r="A277" s="37" t="s">
        <v>9587</v>
      </c>
      <c r="B277" s="37" t="s">
        <v>401</v>
      </c>
      <c r="C277" s="38" t="s">
        <v>9588</v>
      </c>
      <c r="D277" s="38">
        <v>3720</v>
      </c>
      <c r="E277" s="146" t="s">
        <v>1867</v>
      </c>
      <c r="F277" s="541" t="s">
        <v>8677</v>
      </c>
      <c r="G277" s="539">
        <v>45466.30972222222</v>
      </c>
      <c r="H277" s="37"/>
    </row>
    <row r="278" spans="1:8" x14ac:dyDescent="0.25">
      <c r="A278" s="37" t="s">
        <v>9587</v>
      </c>
      <c r="B278" s="37" t="s">
        <v>401</v>
      </c>
      <c r="C278" s="38" t="s">
        <v>9588</v>
      </c>
      <c r="D278" s="38">
        <v>3720</v>
      </c>
      <c r="E278" s="146" t="s">
        <v>1884</v>
      </c>
      <c r="F278" s="541" t="s">
        <v>8679</v>
      </c>
      <c r="G278" s="539">
        <v>45466.30972222222</v>
      </c>
      <c r="H278" s="37"/>
    </row>
    <row r="279" spans="1:8" x14ac:dyDescent="0.25">
      <c r="A279" s="37" t="s">
        <v>9587</v>
      </c>
      <c r="B279" s="37" t="s">
        <v>401</v>
      </c>
      <c r="C279" s="38" t="s">
        <v>9588</v>
      </c>
      <c r="D279" s="38">
        <v>3720</v>
      </c>
      <c r="E279" s="146" t="s">
        <v>1901</v>
      </c>
      <c r="F279" s="541" t="s">
        <v>8681</v>
      </c>
      <c r="G279" s="539">
        <v>45466.30972222222</v>
      </c>
      <c r="H279" s="37"/>
    </row>
    <row r="280" spans="1:8" x14ac:dyDescent="0.25">
      <c r="A280" s="37" t="s">
        <v>9587</v>
      </c>
      <c r="B280" s="37" t="s">
        <v>401</v>
      </c>
      <c r="C280" s="38" t="s">
        <v>9588</v>
      </c>
      <c r="D280" s="38">
        <v>3720</v>
      </c>
      <c r="E280" s="146" t="s">
        <v>1918</v>
      </c>
      <c r="F280" s="541" t="s">
        <v>8683</v>
      </c>
      <c r="G280" s="539">
        <v>45466.30972222222</v>
      </c>
      <c r="H280" s="37"/>
    </row>
    <row r="281" spans="1:8" x14ac:dyDescent="0.25">
      <c r="A281" s="37" t="s">
        <v>9587</v>
      </c>
      <c r="B281" s="37" t="s">
        <v>401</v>
      </c>
      <c r="C281" s="38" t="s">
        <v>9588</v>
      </c>
      <c r="D281" s="38">
        <v>3720</v>
      </c>
      <c r="E281" s="146" t="s">
        <v>1935</v>
      </c>
      <c r="F281" s="541" t="s">
        <v>8685</v>
      </c>
      <c r="G281" s="539">
        <v>45466.30972222222</v>
      </c>
      <c r="H281" s="37"/>
    </row>
    <row r="282" spans="1:8" x14ac:dyDescent="0.25">
      <c r="A282" s="37" t="s">
        <v>9587</v>
      </c>
      <c r="B282" s="37" t="s">
        <v>401</v>
      </c>
      <c r="C282" s="38" t="s">
        <v>9588</v>
      </c>
      <c r="D282" s="38">
        <v>3720</v>
      </c>
      <c r="E282" s="146" t="s">
        <v>1952</v>
      </c>
      <c r="F282" s="541" t="s">
        <v>8687</v>
      </c>
      <c r="G282" s="539">
        <v>45466.30972222222</v>
      </c>
      <c r="H282" s="37"/>
    </row>
    <row r="283" spans="1:8" x14ac:dyDescent="0.25">
      <c r="A283" s="37" t="s">
        <v>9587</v>
      </c>
      <c r="B283" s="37" t="s">
        <v>401</v>
      </c>
      <c r="C283" s="38" t="s">
        <v>9588</v>
      </c>
      <c r="D283" s="38">
        <v>3720</v>
      </c>
      <c r="E283" s="146" t="s">
        <v>1969</v>
      </c>
      <c r="F283" s="541" t="s">
        <v>8689</v>
      </c>
      <c r="G283" s="539">
        <v>45466.30972222222</v>
      </c>
      <c r="H283" s="37"/>
    </row>
    <row r="284" spans="1:8" x14ac:dyDescent="0.25">
      <c r="A284" s="37" t="s">
        <v>9587</v>
      </c>
      <c r="B284" s="37" t="s">
        <v>401</v>
      </c>
      <c r="C284" s="38" t="s">
        <v>9588</v>
      </c>
      <c r="D284" s="38">
        <v>3720</v>
      </c>
      <c r="E284" s="146" t="s">
        <v>1103</v>
      </c>
      <c r="F284" s="541" t="s">
        <v>8471</v>
      </c>
      <c r="G284" s="539">
        <v>45466.30972222222</v>
      </c>
      <c r="H284" s="37"/>
    </row>
    <row r="285" spans="1:8" x14ac:dyDescent="0.25">
      <c r="A285" s="37" t="s">
        <v>9587</v>
      </c>
      <c r="B285" s="37" t="s">
        <v>401</v>
      </c>
      <c r="C285" s="38" t="s">
        <v>9588</v>
      </c>
      <c r="D285" s="38">
        <v>3720</v>
      </c>
      <c r="E285" s="146" t="s">
        <v>1986</v>
      </c>
      <c r="F285" s="541" t="s">
        <v>8691</v>
      </c>
      <c r="G285" s="539">
        <v>45466.30972222222</v>
      </c>
      <c r="H285" s="37"/>
    </row>
    <row r="286" spans="1:8" x14ac:dyDescent="0.25">
      <c r="A286" s="37" t="s">
        <v>9587</v>
      </c>
      <c r="B286" s="37" t="s">
        <v>401</v>
      </c>
      <c r="C286" s="38" t="s">
        <v>9588</v>
      </c>
      <c r="D286" s="38">
        <v>3720</v>
      </c>
      <c r="E286" s="146" t="s">
        <v>2003</v>
      </c>
      <c r="F286" s="541" t="s">
        <v>8693</v>
      </c>
      <c r="G286" s="539">
        <v>45466.30972222222</v>
      </c>
      <c r="H286" s="37"/>
    </row>
    <row r="287" spans="1:8" x14ac:dyDescent="0.25">
      <c r="A287" s="37" t="s">
        <v>9587</v>
      </c>
      <c r="B287" s="37" t="s">
        <v>401</v>
      </c>
      <c r="C287" s="38" t="s">
        <v>9588</v>
      </c>
      <c r="D287" s="38">
        <v>3720</v>
      </c>
      <c r="E287" s="146" t="s">
        <v>2020</v>
      </c>
      <c r="F287" s="541" t="s">
        <v>8695</v>
      </c>
      <c r="G287" s="539">
        <v>45466.30972222222</v>
      </c>
      <c r="H287" s="37"/>
    </row>
    <row r="288" spans="1:8" x14ac:dyDescent="0.25">
      <c r="A288" s="37" t="s">
        <v>9587</v>
      </c>
      <c r="B288" s="37" t="s">
        <v>401</v>
      </c>
      <c r="C288" s="38" t="s">
        <v>9588</v>
      </c>
      <c r="D288" s="38">
        <v>3720</v>
      </c>
      <c r="E288" s="146" t="s">
        <v>2037</v>
      </c>
      <c r="F288" s="541" t="s">
        <v>8697</v>
      </c>
      <c r="G288" s="539">
        <v>45466.30972222222</v>
      </c>
      <c r="H288" s="37"/>
    </row>
    <row r="289" spans="1:8" x14ac:dyDescent="0.25">
      <c r="A289" s="37" t="s">
        <v>9587</v>
      </c>
      <c r="B289" s="37" t="s">
        <v>401</v>
      </c>
      <c r="C289" s="38" t="s">
        <v>9588</v>
      </c>
      <c r="D289" s="38">
        <v>3720</v>
      </c>
      <c r="E289" s="146" t="s">
        <v>2054</v>
      </c>
      <c r="F289" s="541" t="s">
        <v>8699</v>
      </c>
      <c r="G289" s="539">
        <v>45466.30972222222</v>
      </c>
      <c r="H289" s="37"/>
    </row>
    <row r="290" spans="1:8" x14ac:dyDescent="0.25">
      <c r="A290" s="37" t="s">
        <v>9587</v>
      </c>
      <c r="B290" s="37" t="s">
        <v>401</v>
      </c>
      <c r="C290" s="38" t="s">
        <v>9588</v>
      </c>
      <c r="D290" s="38">
        <v>3720</v>
      </c>
      <c r="E290" s="146" t="s">
        <v>2071</v>
      </c>
      <c r="F290" s="541" t="s">
        <v>8701</v>
      </c>
      <c r="G290" s="539">
        <v>45466.30972222222</v>
      </c>
      <c r="H290" s="37"/>
    </row>
    <row r="291" spans="1:8" x14ac:dyDescent="0.25">
      <c r="A291" s="37" t="s">
        <v>9587</v>
      </c>
      <c r="B291" s="37" t="s">
        <v>401</v>
      </c>
      <c r="C291" s="38" t="s">
        <v>9588</v>
      </c>
      <c r="D291" s="38">
        <v>3720</v>
      </c>
      <c r="E291" s="146" t="s">
        <v>2088</v>
      </c>
      <c r="F291" s="541" t="s">
        <v>8703</v>
      </c>
      <c r="G291" s="539">
        <v>45466.30972222222</v>
      </c>
      <c r="H291" s="37"/>
    </row>
    <row r="292" spans="1:8" x14ac:dyDescent="0.25">
      <c r="A292" s="37" t="s">
        <v>9587</v>
      </c>
      <c r="B292" s="37" t="s">
        <v>401</v>
      </c>
      <c r="C292" s="38" t="s">
        <v>9588</v>
      </c>
      <c r="D292" s="38">
        <v>3720</v>
      </c>
      <c r="E292" s="146" t="s">
        <v>2105</v>
      </c>
      <c r="F292" s="541" t="s">
        <v>8705</v>
      </c>
      <c r="G292" s="539">
        <v>45466.30972222222</v>
      </c>
      <c r="H292" s="37"/>
    </row>
    <row r="293" spans="1:8" x14ac:dyDescent="0.25">
      <c r="A293" s="37" t="s">
        <v>9587</v>
      </c>
      <c r="B293" s="37" t="s">
        <v>401</v>
      </c>
      <c r="C293" s="38" t="s">
        <v>9588</v>
      </c>
      <c r="D293" s="38">
        <v>3720</v>
      </c>
      <c r="E293" s="146" t="s">
        <v>2121</v>
      </c>
      <c r="F293" s="541" t="s">
        <v>8708</v>
      </c>
      <c r="G293" s="539">
        <v>45466.30972222222</v>
      </c>
      <c r="H293" s="37"/>
    </row>
    <row r="294" spans="1:8" x14ac:dyDescent="0.25">
      <c r="A294" s="37" t="s">
        <v>9587</v>
      </c>
      <c r="B294" s="37" t="s">
        <v>401</v>
      </c>
      <c r="C294" s="38" t="s">
        <v>9588</v>
      </c>
      <c r="D294" s="38">
        <v>3720</v>
      </c>
      <c r="E294" s="146" t="s">
        <v>2138</v>
      </c>
      <c r="F294" s="541" t="s">
        <v>8710</v>
      </c>
      <c r="G294" s="539">
        <v>45466.30972222222</v>
      </c>
      <c r="H294" s="37"/>
    </row>
    <row r="295" spans="1:8" x14ac:dyDescent="0.25">
      <c r="A295" s="37" t="s">
        <v>9587</v>
      </c>
      <c r="B295" s="37" t="s">
        <v>401</v>
      </c>
      <c r="C295" s="38" t="s">
        <v>9588</v>
      </c>
      <c r="D295" s="38">
        <v>3720</v>
      </c>
      <c r="E295" s="146" t="s">
        <v>911</v>
      </c>
      <c r="F295" s="541" t="s">
        <v>8473</v>
      </c>
      <c r="G295" s="539">
        <v>45466.30972222222</v>
      </c>
      <c r="H295" s="37"/>
    </row>
    <row r="296" spans="1:8" x14ac:dyDescent="0.25">
      <c r="A296" s="37" t="s">
        <v>9587</v>
      </c>
      <c r="B296" s="37" t="s">
        <v>401</v>
      </c>
      <c r="C296" s="38" t="s">
        <v>9588</v>
      </c>
      <c r="D296" s="38">
        <v>3720</v>
      </c>
      <c r="E296" s="146" t="s">
        <v>2155</v>
      </c>
      <c r="F296" s="541" t="s">
        <v>8712</v>
      </c>
      <c r="G296" s="539">
        <v>45466.30972222222</v>
      </c>
      <c r="H296" s="37"/>
    </row>
    <row r="297" spans="1:8" x14ac:dyDescent="0.25">
      <c r="A297" s="37" t="s">
        <v>9587</v>
      </c>
      <c r="B297" s="37" t="s">
        <v>401</v>
      </c>
      <c r="C297" s="38" t="s">
        <v>9588</v>
      </c>
      <c r="D297" s="38">
        <v>3720</v>
      </c>
      <c r="E297" s="146" t="s">
        <v>2172</v>
      </c>
      <c r="F297" s="541" t="s">
        <v>8714</v>
      </c>
      <c r="G297" s="539">
        <v>45466.30972222222</v>
      </c>
      <c r="H297" s="37"/>
    </row>
    <row r="298" spans="1:8" x14ac:dyDescent="0.25">
      <c r="A298" s="37" t="s">
        <v>9587</v>
      </c>
      <c r="B298" s="37" t="s">
        <v>401</v>
      </c>
      <c r="C298" s="38" t="s">
        <v>9588</v>
      </c>
      <c r="D298" s="38">
        <v>3720</v>
      </c>
      <c r="E298" s="146" t="s">
        <v>2189</v>
      </c>
      <c r="F298" s="541" t="s">
        <v>8716</v>
      </c>
      <c r="G298" s="539">
        <v>45466.30972222222</v>
      </c>
      <c r="H298" s="37"/>
    </row>
    <row r="299" spans="1:8" x14ac:dyDescent="0.25">
      <c r="A299" s="37" t="s">
        <v>9587</v>
      </c>
      <c r="B299" s="37" t="s">
        <v>401</v>
      </c>
      <c r="C299" s="38" t="s">
        <v>9588</v>
      </c>
      <c r="D299" s="38">
        <v>3720</v>
      </c>
      <c r="E299" s="146" t="s">
        <v>2206</v>
      </c>
      <c r="F299" s="541" t="s">
        <v>8718</v>
      </c>
      <c r="G299" s="539">
        <v>45466.30972222222</v>
      </c>
      <c r="H299" s="37"/>
    </row>
    <row r="300" spans="1:8" x14ac:dyDescent="0.25">
      <c r="A300" s="37" t="s">
        <v>9587</v>
      </c>
      <c r="B300" s="37" t="s">
        <v>401</v>
      </c>
      <c r="C300" s="38" t="s">
        <v>9588</v>
      </c>
      <c r="D300" s="38">
        <v>3720</v>
      </c>
      <c r="E300" s="146" t="s">
        <v>2223</v>
      </c>
      <c r="F300" s="541" t="s">
        <v>8720</v>
      </c>
      <c r="G300" s="539">
        <v>45466.30972222222</v>
      </c>
      <c r="H300" s="37"/>
    </row>
    <row r="301" spans="1:8" x14ac:dyDescent="0.25">
      <c r="A301" s="37" t="s">
        <v>9587</v>
      </c>
      <c r="B301" s="37" t="s">
        <v>401</v>
      </c>
      <c r="C301" s="38" t="s">
        <v>9588</v>
      </c>
      <c r="D301" s="38">
        <v>3720</v>
      </c>
      <c r="E301" s="146" t="s">
        <v>2240</v>
      </c>
      <c r="F301" s="541" t="s">
        <v>8722</v>
      </c>
      <c r="G301" s="539">
        <v>45466.30972222222</v>
      </c>
      <c r="H301" s="37"/>
    </row>
    <row r="302" spans="1:8" x14ac:dyDescent="0.25">
      <c r="A302" s="37" t="s">
        <v>9587</v>
      </c>
      <c r="B302" s="37" t="s">
        <v>401</v>
      </c>
      <c r="C302" s="38" t="s">
        <v>9588</v>
      </c>
      <c r="D302" s="38">
        <v>3720</v>
      </c>
      <c r="E302" s="146" t="s">
        <v>2257</v>
      </c>
      <c r="F302" s="541" t="s">
        <v>8724</v>
      </c>
      <c r="G302" s="539">
        <v>45466.30972222222</v>
      </c>
      <c r="H302" s="37"/>
    </row>
    <row r="303" spans="1:8" x14ac:dyDescent="0.25">
      <c r="A303" s="37" t="s">
        <v>9587</v>
      </c>
      <c r="B303" s="37" t="s">
        <v>401</v>
      </c>
      <c r="C303" s="38" t="s">
        <v>9588</v>
      </c>
      <c r="D303" s="38">
        <v>3720</v>
      </c>
      <c r="E303" s="146" t="s">
        <v>2274</v>
      </c>
      <c r="F303" s="541" t="s">
        <v>8726</v>
      </c>
      <c r="G303" s="539">
        <v>45466.30972222222</v>
      </c>
      <c r="H303" s="37"/>
    </row>
    <row r="304" spans="1:8" x14ac:dyDescent="0.25">
      <c r="A304" s="37" t="s">
        <v>9587</v>
      </c>
      <c r="B304" s="37" t="s">
        <v>401</v>
      </c>
      <c r="C304" s="38" t="s">
        <v>9588</v>
      </c>
      <c r="D304" s="38">
        <v>3720</v>
      </c>
      <c r="E304" s="146" t="s">
        <v>2291</v>
      </c>
      <c r="F304" s="541" t="s">
        <v>8728</v>
      </c>
      <c r="G304" s="539">
        <v>45466.30972222222</v>
      </c>
      <c r="H304" s="37"/>
    </row>
    <row r="305" spans="1:8" x14ac:dyDescent="0.25">
      <c r="A305" s="37" t="s">
        <v>9587</v>
      </c>
      <c r="B305" s="37" t="s">
        <v>401</v>
      </c>
      <c r="C305" s="38" t="s">
        <v>9588</v>
      </c>
      <c r="D305" s="38">
        <v>3720</v>
      </c>
      <c r="E305" s="146" t="s">
        <v>2308</v>
      </c>
      <c r="F305" s="541" t="s">
        <v>8730</v>
      </c>
      <c r="G305" s="539">
        <v>45466.30972222222</v>
      </c>
      <c r="H305" s="37"/>
    </row>
    <row r="306" spans="1:8" x14ac:dyDescent="0.25">
      <c r="A306" s="37" t="s">
        <v>9587</v>
      </c>
      <c r="B306" s="37" t="s">
        <v>401</v>
      </c>
      <c r="C306" s="38" t="s">
        <v>9588</v>
      </c>
      <c r="D306" s="38">
        <v>3720</v>
      </c>
      <c r="E306" s="146" t="s">
        <v>1135</v>
      </c>
      <c r="F306" s="541" t="s">
        <v>8477</v>
      </c>
      <c r="G306" s="539">
        <v>45466.30972222222</v>
      </c>
      <c r="H306" s="37"/>
    </row>
    <row r="307" spans="1:8" x14ac:dyDescent="0.25">
      <c r="A307" s="37" t="s">
        <v>9587</v>
      </c>
      <c r="B307" s="37" t="s">
        <v>401</v>
      </c>
      <c r="C307" s="38" t="s">
        <v>9588</v>
      </c>
      <c r="D307" s="38">
        <v>3720</v>
      </c>
      <c r="E307" s="146" t="s">
        <v>2325</v>
      </c>
      <c r="F307" s="541" t="s">
        <v>8732</v>
      </c>
      <c r="G307" s="539">
        <v>45466.30972222222</v>
      </c>
      <c r="H307" s="37"/>
    </row>
    <row r="308" spans="1:8" x14ac:dyDescent="0.25">
      <c r="A308" s="37" t="s">
        <v>9587</v>
      </c>
      <c r="B308" s="37" t="s">
        <v>401</v>
      </c>
      <c r="C308" s="38" t="s">
        <v>9588</v>
      </c>
      <c r="D308" s="38">
        <v>3720</v>
      </c>
      <c r="E308" s="146" t="s">
        <v>2342</v>
      </c>
      <c r="F308" s="541" t="s">
        <v>8734</v>
      </c>
      <c r="G308" s="539">
        <v>45466.30972222222</v>
      </c>
      <c r="H308" s="37"/>
    </row>
    <row r="309" spans="1:8" x14ac:dyDescent="0.25">
      <c r="A309" s="37" t="s">
        <v>9587</v>
      </c>
      <c r="B309" s="37" t="s">
        <v>401</v>
      </c>
      <c r="C309" s="38" t="s">
        <v>9588</v>
      </c>
      <c r="D309" s="38">
        <v>3720</v>
      </c>
      <c r="E309" s="146" t="s">
        <v>2359</v>
      </c>
      <c r="F309" s="541" t="s">
        <v>8736</v>
      </c>
      <c r="G309" s="539">
        <v>45466.30972222222</v>
      </c>
      <c r="H309" s="37"/>
    </row>
    <row r="310" spans="1:8" x14ac:dyDescent="0.25">
      <c r="A310" s="37" t="s">
        <v>9587</v>
      </c>
      <c r="B310" s="37" t="s">
        <v>401</v>
      </c>
      <c r="C310" s="38" t="s">
        <v>9588</v>
      </c>
      <c r="D310" s="38">
        <v>3720</v>
      </c>
      <c r="E310" s="146" t="s">
        <v>2376</v>
      </c>
      <c r="F310" s="541" t="s">
        <v>8738</v>
      </c>
      <c r="G310" s="539">
        <v>45466.30972222222</v>
      </c>
      <c r="H310" s="37"/>
    </row>
    <row r="311" spans="1:8" x14ac:dyDescent="0.25">
      <c r="A311" s="37" t="s">
        <v>9587</v>
      </c>
      <c r="B311" s="37" t="s">
        <v>401</v>
      </c>
      <c r="C311" s="38" t="s">
        <v>9588</v>
      </c>
      <c r="D311" s="38">
        <v>3720</v>
      </c>
      <c r="E311" s="146" t="s">
        <v>2393</v>
      </c>
      <c r="F311" s="541" t="s">
        <v>8740</v>
      </c>
      <c r="G311" s="539">
        <v>45466.30972222222</v>
      </c>
      <c r="H311" s="37"/>
    </row>
    <row r="312" spans="1:8" x14ac:dyDescent="0.25">
      <c r="A312" s="37" t="s">
        <v>9587</v>
      </c>
      <c r="B312" s="37" t="s">
        <v>401</v>
      </c>
      <c r="C312" s="38" t="s">
        <v>9588</v>
      </c>
      <c r="D312" s="38">
        <v>3720</v>
      </c>
      <c r="E312" s="146" t="s">
        <v>2410</v>
      </c>
      <c r="F312" s="541" t="s">
        <v>8742</v>
      </c>
      <c r="G312" s="539">
        <v>45466.30972222222</v>
      </c>
      <c r="H312" s="37"/>
    </row>
    <row r="313" spans="1:8" x14ac:dyDescent="0.25">
      <c r="A313" s="37" t="s">
        <v>9587</v>
      </c>
      <c r="B313" s="37" t="s">
        <v>401</v>
      </c>
      <c r="C313" s="38" t="s">
        <v>9588</v>
      </c>
      <c r="D313" s="38">
        <v>3720</v>
      </c>
      <c r="E313" s="146" t="s">
        <v>2427</v>
      </c>
      <c r="F313" s="541" t="s">
        <v>8744</v>
      </c>
      <c r="G313" s="539">
        <v>45466.30972222222</v>
      </c>
      <c r="H313" s="37"/>
    </row>
    <row r="314" spans="1:8" x14ac:dyDescent="0.25">
      <c r="A314" s="37" t="s">
        <v>9587</v>
      </c>
      <c r="B314" s="37" t="s">
        <v>401</v>
      </c>
      <c r="C314" s="38" t="s">
        <v>9588</v>
      </c>
      <c r="D314" s="38">
        <v>3720</v>
      </c>
      <c r="E314" s="146" t="s">
        <v>2444</v>
      </c>
      <c r="F314" s="541" t="s">
        <v>8746</v>
      </c>
      <c r="G314" s="539">
        <v>45466.30972222222</v>
      </c>
      <c r="H314" s="37"/>
    </row>
    <row r="315" spans="1:8" x14ac:dyDescent="0.25">
      <c r="A315" s="37" t="s">
        <v>9587</v>
      </c>
      <c r="B315" s="37" t="s">
        <v>401</v>
      </c>
      <c r="C315" s="38" t="s">
        <v>9588</v>
      </c>
      <c r="D315" s="38">
        <v>3720</v>
      </c>
      <c r="E315" s="146" t="s">
        <v>2461</v>
      </c>
      <c r="F315" s="541" t="s">
        <v>8748</v>
      </c>
      <c r="G315" s="539">
        <v>45466.30972222222</v>
      </c>
      <c r="H315" s="37"/>
    </row>
    <row r="316" spans="1:8" x14ac:dyDescent="0.25">
      <c r="A316" s="37" t="s">
        <v>9587</v>
      </c>
      <c r="B316" s="37" t="s">
        <v>401</v>
      </c>
      <c r="C316" s="38" t="s">
        <v>9588</v>
      </c>
      <c r="D316" s="38">
        <v>3720</v>
      </c>
      <c r="E316" s="146" t="s">
        <v>2478</v>
      </c>
      <c r="F316" s="541" t="s">
        <v>8750</v>
      </c>
      <c r="G316" s="539">
        <v>45466.30972222222</v>
      </c>
      <c r="H316" s="37"/>
    </row>
    <row r="317" spans="1:8" x14ac:dyDescent="0.25">
      <c r="A317" s="37" t="s">
        <v>9587</v>
      </c>
      <c r="B317" s="37" t="s">
        <v>401</v>
      </c>
      <c r="C317" s="38" t="s">
        <v>9588</v>
      </c>
      <c r="D317" s="38">
        <v>3720</v>
      </c>
      <c r="E317" s="146" t="s">
        <v>915</v>
      </c>
      <c r="F317" s="541" t="s">
        <v>8481</v>
      </c>
      <c r="G317" s="539">
        <v>45466.30972222222</v>
      </c>
      <c r="H317" s="37"/>
    </row>
    <row r="318" spans="1:8" x14ac:dyDescent="0.25">
      <c r="A318" s="37" t="s">
        <v>9587</v>
      </c>
      <c r="B318" s="37" t="s">
        <v>401</v>
      </c>
      <c r="C318" s="38" t="s">
        <v>9588</v>
      </c>
      <c r="D318" s="38">
        <v>3720</v>
      </c>
      <c r="E318" s="146" t="s">
        <v>2495</v>
      </c>
      <c r="F318" s="541" t="s">
        <v>8752</v>
      </c>
      <c r="G318" s="539">
        <v>45466.30972222222</v>
      </c>
      <c r="H318" s="37"/>
    </row>
    <row r="319" spans="1:8" x14ac:dyDescent="0.25">
      <c r="A319" s="37" t="s">
        <v>9587</v>
      </c>
      <c r="B319" s="37" t="s">
        <v>401</v>
      </c>
      <c r="C319" s="38" t="s">
        <v>9588</v>
      </c>
      <c r="D319" s="38">
        <v>3720</v>
      </c>
      <c r="E319" s="146" t="s">
        <v>2512</v>
      </c>
      <c r="F319" s="541" t="s">
        <v>8754</v>
      </c>
      <c r="G319" s="539">
        <v>45466.30972222222</v>
      </c>
      <c r="H319" s="37"/>
    </row>
    <row r="320" spans="1:8" x14ac:dyDescent="0.25">
      <c r="A320" s="37" t="s">
        <v>9587</v>
      </c>
      <c r="B320" s="37" t="s">
        <v>401</v>
      </c>
      <c r="C320" s="38" t="s">
        <v>9588</v>
      </c>
      <c r="D320" s="38">
        <v>3720</v>
      </c>
      <c r="E320" s="146" t="s">
        <v>2529</v>
      </c>
      <c r="F320" s="541" t="s">
        <v>8756</v>
      </c>
      <c r="G320" s="539">
        <v>45466.30972222222</v>
      </c>
      <c r="H320" s="37"/>
    </row>
    <row r="321" spans="1:8" x14ac:dyDescent="0.25">
      <c r="A321" s="37" t="s">
        <v>9587</v>
      </c>
      <c r="B321" s="37" t="s">
        <v>401</v>
      </c>
      <c r="C321" s="38" t="s">
        <v>9588</v>
      </c>
      <c r="D321" s="38">
        <v>3720</v>
      </c>
      <c r="E321" s="146" t="s">
        <v>2546</v>
      </c>
      <c r="F321" s="541" t="s">
        <v>8758</v>
      </c>
      <c r="G321" s="539">
        <v>45466.30972222222</v>
      </c>
      <c r="H321" s="37"/>
    </row>
    <row r="322" spans="1:8" x14ac:dyDescent="0.25">
      <c r="A322" s="37" t="s">
        <v>9587</v>
      </c>
      <c r="B322" s="37" t="s">
        <v>401</v>
      </c>
      <c r="C322" s="38" t="s">
        <v>9588</v>
      </c>
      <c r="D322" s="38">
        <v>3720</v>
      </c>
      <c r="E322" s="146" t="s">
        <v>2563</v>
      </c>
      <c r="F322" s="541" t="s">
        <v>8760</v>
      </c>
      <c r="G322" s="539">
        <v>45466.30972222222</v>
      </c>
      <c r="H322" s="37"/>
    </row>
    <row r="323" spans="1:8" x14ac:dyDescent="0.25">
      <c r="A323" s="37" t="s">
        <v>9587</v>
      </c>
      <c r="B323" s="37" t="s">
        <v>401</v>
      </c>
      <c r="C323" s="38" t="s">
        <v>9588</v>
      </c>
      <c r="D323" s="38">
        <v>3720</v>
      </c>
      <c r="E323" s="146" t="s">
        <v>2580</v>
      </c>
      <c r="F323" s="541" t="s">
        <v>8762</v>
      </c>
      <c r="G323" s="539">
        <v>45466.30972222222</v>
      </c>
      <c r="H323" s="37"/>
    </row>
    <row r="324" spans="1:8" x14ac:dyDescent="0.25">
      <c r="A324" s="37" t="s">
        <v>9587</v>
      </c>
      <c r="B324" s="37" t="s">
        <v>401</v>
      </c>
      <c r="C324" s="38" t="s">
        <v>9588</v>
      </c>
      <c r="D324" s="38">
        <v>3720</v>
      </c>
      <c r="E324" s="146" t="s">
        <v>2597</v>
      </c>
      <c r="F324" s="541" t="s">
        <v>8764</v>
      </c>
      <c r="G324" s="539">
        <v>45466.30972222222</v>
      </c>
      <c r="H324" s="37"/>
    </row>
    <row r="325" spans="1:8" x14ac:dyDescent="0.25">
      <c r="A325" s="37" t="s">
        <v>9587</v>
      </c>
      <c r="B325" s="37" t="s">
        <v>401</v>
      </c>
      <c r="C325" s="38" t="s">
        <v>9588</v>
      </c>
      <c r="D325" s="38">
        <v>3720</v>
      </c>
      <c r="E325" s="146" t="s">
        <v>2614</v>
      </c>
      <c r="F325" s="541" t="s">
        <v>8766</v>
      </c>
      <c r="G325" s="539">
        <v>45466.30972222222</v>
      </c>
      <c r="H325" s="37"/>
    </row>
    <row r="326" spans="1:8" x14ac:dyDescent="0.25">
      <c r="A326" s="37" t="s">
        <v>9587</v>
      </c>
      <c r="B326" s="37" t="s">
        <v>401</v>
      </c>
      <c r="C326" s="38" t="s">
        <v>9588</v>
      </c>
      <c r="D326" s="38">
        <v>3720</v>
      </c>
      <c r="E326" s="146" t="s">
        <v>2631</v>
      </c>
      <c r="F326" s="541" t="s">
        <v>8768</v>
      </c>
      <c r="G326" s="539">
        <v>45466.30972222222</v>
      </c>
      <c r="H326" s="37"/>
    </row>
    <row r="327" spans="1:8" x14ac:dyDescent="0.25">
      <c r="A327" s="37" t="s">
        <v>9587</v>
      </c>
      <c r="B327" s="37" t="s">
        <v>401</v>
      </c>
      <c r="C327" s="38" t="s">
        <v>9588</v>
      </c>
      <c r="D327" s="38">
        <v>3720</v>
      </c>
      <c r="E327" s="146" t="s">
        <v>2648</v>
      </c>
      <c r="F327" s="541" t="s">
        <v>8770</v>
      </c>
      <c r="G327" s="539">
        <v>45466.30972222222</v>
      </c>
      <c r="H327" s="37"/>
    </row>
    <row r="328" spans="1:8" x14ac:dyDescent="0.25">
      <c r="A328" s="37" t="s">
        <v>9587</v>
      </c>
      <c r="B328" s="37" t="s">
        <v>401</v>
      </c>
      <c r="C328" s="38" t="s">
        <v>9588</v>
      </c>
      <c r="D328" s="38">
        <v>3720</v>
      </c>
      <c r="E328" s="146" t="s">
        <v>1169</v>
      </c>
      <c r="F328" s="541" t="s">
        <v>8486</v>
      </c>
      <c r="G328" s="539">
        <v>45466.30972222222</v>
      </c>
      <c r="H328" s="37"/>
    </row>
    <row r="329" spans="1:8" x14ac:dyDescent="0.25">
      <c r="A329" s="37" t="s">
        <v>9587</v>
      </c>
      <c r="B329" s="37" t="s">
        <v>401</v>
      </c>
      <c r="C329" s="38" t="s">
        <v>9588</v>
      </c>
      <c r="D329" s="38">
        <v>3720</v>
      </c>
      <c r="E329" s="146" t="s">
        <v>2667</v>
      </c>
      <c r="F329" s="541" t="s">
        <v>8773</v>
      </c>
      <c r="G329" s="539">
        <v>45466.30972222222</v>
      </c>
      <c r="H329" s="37"/>
    </row>
    <row r="330" spans="1:8" x14ac:dyDescent="0.25">
      <c r="A330" s="37" t="s">
        <v>9587</v>
      </c>
      <c r="B330" s="37" t="s">
        <v>401</v>
      </c>
      <c r="C330" s="38" t="s">
        <v>9588</v>
      </c>
      <c r="D330" s="38">
        <v>3720</v>
      </c>
      <c r="E330" s="146" t="s">
        <v>2684</v>
      </c>
      <c r="F330" s="541" t="s">
        <v>8775</v>
      </c>
      <c r="G330" s="539">
        <v>45466.30972222222</v>
      </c>
      <c r="H330" s="37"/>
    </row>
    <row r="331" spans="1:8" x14ac:dyDescent="0.25">
      <c r="A331" s="37" t="s">
        <v>9587</v>
      </c>
      <c r="B331" s="37" t="s">
        <v>401</v>
      </c>
      <c r="C331" s="38" t="s">
        <v>9588</v>
      </c>
      <c r="D331" s="38">
        <v>3720</v>
      </c>
      <c r="E331" s="146" t="s">
        <v>2701</v>
      </c>
      <c r="F331" s="541" t="s">
        <v>8777</v>
      </c>
      <c r="G331" s="539">
        <v>45466.30972222222</v>
      </c>
      <c r="H331" s="37"/>
    </row>
    <row r="332" spans="1:8" x14ac:dyDescent="0.25">
      <c r="A332" s="37" t="s">
        <v>9587</v>
      </c>
      <c r="B332" s="37" t="s">
        <v>401</v>
      </c>
      <c r="C332" s="38" t="s">
        <v>9588</v>
      </c>
      <c r="D332" s="38">
        <v>3720</v>
      </c>
      <c r="E332" s="146" t="s">
        <v>2718</v>
      </c>
      <c r="F332" s="541" t="s">
        <v>8779</v>
      </c>
      <c r="G332" s="539">
        <v>45466.30972222222</v>
      </c>
      <c r="H332" s="37"/>
    </row>
    <row r="333" spans="1:8" x14ac:dyDescent="0.25">
      <c r="A333" s="37" t="s">
        <v>9587</v>
      </c>
      <c r="B333" s="37" t="s">
        <v>401</v>
      </c>
      <c r="C333" s="38" t="s">
        <v>9588</v>
      </c>
      <c r="D333" s="38">
        <v>3720</v>
      </c>
      <c r="E333" s="146" t="s">
        <v>2735</v>
      </c>
      <c r="F333" s="541" t="s">
        <v>8781</v>
      </c>
      <c r="G333" s="539">
        <v>45466.30972222222</v>
      </c>
      <c r="H333" s="37"/>
    </row>
    <row r="334" spans="1:8" x14ac:dyDescent="0.25">
      <c r="A334" s="37" t="s">
        <v>9587</v>
      </c>
      <c r="B334" s="37" t="s">
        <v>401</v>
      </c>
      <c r="C334" s="38" t="s">
        <v>9588</v>
      </c>
      <c r="D334" s="38">
        <v>3720</v>
      </c>
      <c r="E334" s="146" t="s">
        <v>2752</v>
      </c>
      <c r="F334" s="541" t="s">
        <v>8783</v>
      </c>
      <c r="G334" s="539">
        <v>45466.30972222222</v>
      </c>
      <c r="H334" s="37"/>
    </row>
    <row r="335" spans="1:8" x14ac:dyDescent="0.25">
      <c r="A335" s="37" t="s">
        <v>9587</v>
      </c>
      <c r="B335" s="37" t="s">
        <v>401</v>
      </c>
      <c r="C335" s="38" t="s">
        <v>9588</v>
      </c>
      <c r="D335" s="38">
        <v>3720</v>
      </c>
      <c r="E335" s="146" t="s">
        <v>2769</v>
      </c>
      <c r="F335" s="541" t="s">
        <v>8785</v>
      </c>
      <c r="G335" s="539">
        <v>45466.30972222222</v>
      </c>
      <c r="H335" s="37"/>
    </row>
    <row r="336" spans="1:8" x14ac:dyDescent="0.25">
      <c r="A336" s="37" t="s">
        <v>9587</v>
      </c>
      <c r="B336" s="37" t="s">
        <v>401</v>
      </c>
      <c r="C336" s="38" t="s">
        <v>9588</v>
      </c>
      <c r="D336" s="38">
        <v>3720</v>
      </c>
      <c r="E336" s="146" t="s">
        <v>2786</v>
      </c>
      <c r="F336" s="541" t="s">
        <v>8787</v>
      </c>
      <c r="G336" s="539">
        <v>45466.30972222222</v>
      </c>
      <c r="H336" s="37"/>
    </row>
    <row r="337" spans="1:8" x14ac:dyDescent="0.25">
      <c r="A337" s="37" t="s">
        <v>9587</v>
      </c>
      <c r="B337" s="37" t="s">
        <v>401</v>
      </c>
      <c r="C337" s="38" t="s">
        <v>9588</v>
      </c>
      <c r="D337" s="38">
        <v>3720</v>
      </c>
      <c r="E337" s="146" t="s">
        <v>2803</v>
      </c>
      <c r="F337" s="541" t="s">
        <v>8789</v>
      </c>
      <c r="G337" s="539">
        <v>45466.30972222222</v>
      </c>
      <c r="H337" s="37"/>
    </row>
    <row r="338" spans="1:8" x14ac:dyDescent="0.25">
      <c r="A338" s="37" t="s">
        <v>9587</v>
      </c>
      <c r="B338" s="37" t="s">
        <v>401</v>
      </c>
      <c r="C338" s="38" t="s">
        <v>9588</v>
      </c>
      <c r="D338" s="38">
        <v>3720</v>
      </c>
      <c r="E338" s="146" t="s">
        <v>2820</v>
      </c>
      <c r="F338" s="541" t="s">
        <v>8791</v>
      </c>
      <c r="G338" s="539">
        <v>45466.30972222222</v>
      </c>
      <c r="H338" s="37"/>
    </row>
    <row r="339" spans="1:8" x14ac:dyDescent="0.25">
      <c r="A339" s="37" t="s">
        <v>9587</v>
      </c>
      <c r="B339" s="37" t="s">
        <v>401</v>
      </c>
      <c r="C339" s="38" t="s">
        <v>9588</v>
      </c>
      <c r="D339" s="38">
        <v>3720</v>
      </c>
      <c r="E339" s="146" t="s">
        <v>1186</v>
      </c>
      <c r="F339" s="541" t="s">
        <v>8490</v>
      </c>
      <c r="G339" s="539">
        <v>45466.30972222222</v>
      </c>
      <c r="H339" s="37"/>
    </row>
    <row r="340" spans="1:8" x14ac:dyDescent="0.25">
      <c r="A340" s="37" t="s">
        <v>9587</v>
      </c>
      <c r="B340" s="37" t="s">
        <v>401</v>
      </c>
      <c r="C340" s="38" t="s">
        <v>9588</v>
      </c>
      <c r="D340" s="38">
        <v>3720</v>
      </c>
      <c r="E340" s="146" t="s">
        <v>2837</v>
      </c>
      <c r="F340" s="541" t="s">
        <v>8793</v>
      </c>
      <c r="G340" s="539">
        <v>45466.30972222222</v>
      </c>
      <c r="H340" s="37"/>
    </row>
    <row r="341" spans="1:8" x14ac:dyDescent="0.25">
      <c r="A341" s="37" t="s">
        <v>9587</v>
      </c>
      <c r="B341" s="37" t="s">
        <v>401</v>
      </c>
      <c r="C341" s="38" t="s">
        <v>9588</v>
      </c>
      <c r="D341" s="38">
        <v>3720</v>
      </c>
      <c r="E341" s="146" t="s">
        <v>2854</v>
      </c>
      <c r="F341" s="541" t="s">
        <v>8795</v>
      </c>
      <c r="G341" s="539">
        <v>45466.30972222222</v>
      </c>
      <c r="H341" s="37"/>
    </row>
    <row r="342" spans="1:8" x14ac:dyDescent="0.25">
      <c r="A342" s="37" t="s">
        <v>9587</v>
      </c>
      <c r="B342" s="37" t="s">
        <v>401</v>
      </c>
      <c r="C342" s="38" t="s">
        <v>9588</v>
      </c>
      <c r="D342" s="38">
        <v>3720</v>
      </c>
      <c r="E342" s="146" t="s">
        <v>2871</v>
      </c>
      <c r="F342" s="541" t="s">
        <v>8797</v>
      </c>
      <c r="G342" s="539">
        <v>45466.30972222222</v>
      </c>
      <c r="H342" s="37"/>
    </row>
    <row r="343" spans="1:8" x14ac:dyDescent="0.25">
      <c r="A343" s="37" t="s">
        <v>9587</v>
      </c>
      <c r="B343" s="37" t="s">
        <v>401</v>
      </c>
      <c r="C343" s="38" t="s">
        <v>9588</v>
      </c>
      <c r="D343" s="38">
        <v>3720</v>
      </c>
      <c r="E343" s="146" t="s">
        <v>2888</v>
      </c>
      <c r="F343" s="541" t="s">
        <v>8799</v>
      </c>
      <c r="G343" s="539">
        <v>45466.30972222222</v>
      </c>
      <c r="H343" s="37"/>
    </row>
    <row r="344" spans="1:8" x14ac:dyDescent="0.25">
      <c r="A344" s="37" t="s">
        <v>9587</v>
      </c>
      <c r="B344" s="37" t="s">
        <v>401</v>
      </c>
      <c r="C344" s="38" t="s">
        <v>9588</v>
      </c>
      <c r="D344" s="38">
        <v>3720</v>
      </c>
      <c r="E344" s="146" t="s">
        <v>2905</v>
      </c>
      <c r="F344" s="541" t="s">
        <v>8801</v>
      </c>
      <c r="G344" s="539">
        <v>45466.30972222222</v>
      </c>
      <c r="H344" s="37"/>
    </row>
    <row r="345" spans="1:8" x14ac:dyDescent="0.25">
      <c r="A345" s="37" t="s">
        <v>9587</v>
      </c>
      <c r="B345" s="37" t="s">
        <v>401</v>
      </c>
      <c r="C345" s="38" t="s">
        <v>9588</v>
      </c>
      <c r="D345" s="38">
        <v>3720</v>
      </c>
      <c r="E345" s="146" t="s">
        <v>2922</v>
      </c>
      <c r="F345" s="541" t="s">
        <v>8803</v>
      </c>
      <c r="G345" s="539">
        <v>45466.30972222222</v>
      </c>
      <c r="H345" s="37"/>
    </row>
    <row r="346" spans="1:8" x14ac:dyDescent="0.25">
      <c r="A346" s="37" t="s">
        <v>9587</v>
      </c>
      <c r="B346" s="37" t="s">
        <v>401</v>
      </c>
      <c r="C346" s="38" t="s">
        <v>9588</v>
      </c>
      <c r="D346" s="38">
        <v>3720</v>
      </c>
      <c r="E346" s="146" t="s">
        <v>2939</v>
      </c>
      <c r="F346" s="541" t="s">
        <v>8805</v>
      </c>
      <c r="G346" s="539">
        <v>45466.30972222222</v>
      </c>
      <c r="H346" s="37"/>
    </row>
    <row r="347" spans="1:8" x14ac:dyDescent="0.25">
      <c r="A347" s="37" t="s">
        <v>9587</v>
      </c>
      <c r="B347" s="37" t="s">
        <v>401</v>
      </c>
      <c r="C347" s="38" t="s">
        <v>9588</v>
      </c>
      <c r="D347" s="38">
        <v>3720</v>
      </c>
      <c r="E347" s="146" t="s">
        <v>2956</v>
      </c>
      <c r="F347" s="541" t="s">
        <v>8807</v>
      </c>
      <c r="G347" s="539">
        <v>45466.30972222222</v>
      </c>
      <c r="H347" s="37"/>
    </row>
    <row r="348" spans="1:8" x14ac:dyDescent="0.25">
      <c r="A348" s="37" t="s">
        <v>9587</v>
      </c>
      <c r="B348" s="37" t="s">
        <v>401</v>
      </c>
      <c r="C348" s="38" t="s">
        <v>9588</v>
      </c>
      <c r="D348" s="38">
        <v>3720</v>
      </c>
      <c r="E348" s="146" t="s">
        <v>2973</v>
      </c>
      <c r="F348" s="541" t="s">
        <v>8809</v>
      </c>
      <c r="G348" s="539">
        <v>45466.30972222222</v>
      </c>
      <c r="H348" s="37"/>
    </row>
    <row r="349" spans="1:8" x14ac:dyDescent="0.25">
      <c r="A349" s="37" t="s">
        <v>9587</v>
      </c>
      <c r="B349" s="37" t="s">
        <v>401</v>
      </c>
      <c r="C349" s="38" t="s">
        <v>9588</v>
      </c>
      <c r="D349" s="38">
        <v>3720</v>
      </c>
      <c r="E349" s="146" t="s">
        <v>2990</v>
      </c>
      <c r="F349" s="541" t="s">
        <v>8811</v>
      </c>
      <c r="G349" s="539">
        <v>45466.30972222222</v>
      </c>
      <c r="H349" s="37"/>
    </row>
    <row r="350" spans="1:8" x14ac:dyDescent="0.25">
      <c r="A350" s="37" t="s">
        <v>9587</v>
      </c>
      <c r="B350" s="37" t="s">
        <v>401</v>
      </c>
      <c r="C350" s="38" t="s">
        <v>9588</v>
      </c>
      <c r="D350" s="38">
        <v>3720</v>
      </c>
      <c r="E350" s="146" t="s">
        <v>921</v>
      </c>
      <c r="F350" s="541" t="s">
        <v>8494</v>
      </c>
      <c r="G350" s="539">
        <v>45466.30972222222</v>
      </c>
      <c r="H350" s="37"/>
    </row>
    <row r="351" spans="1:8" x14ac:dyDescent="0.25">
      <c r="A351" s="37" t="s">
        <v>9587</v>
      </c>
      <c r="B351" s="37" t="s">
        <v>401</v>
      </c>
      <c r="C351" s="38" t="s">
        <v>9588</v>
      </c>
      <c r="D351" s="38">
        <v>3720</v>
      </c>
      <c r="E351" s="146" t="s">
        <v>3007</v>
      </c>
      <c r="F351" s="541" t="s">
        <v>8813</v>
      </c>
      <c r="G351" s="539">
        <v>45466.30972222222</v>
      </c>
      <c r="H351" s="37"/>
    </row>
    <row r="352" spans="1:8" x14ac:dyDescent="0.25">
      <c r="A352" s="37" t="s">
        <v>9587</v>
      </c>
      <c r="B352" s="37" t="s">
        <v>401</v>
      </c>
      <c r="C352" s="38" t="s">
        <v>9588</v>
      </c>
      <c r="D352" s="38">
        <v>3720</v>
      </c>
      <c r="E352" s="146" t="s">
        <v>3024</v>
      </c>
      <c r="F352" s="541" t="s">
        <v>8815</v>
      </c>
      <c r="G352" s="539">
        <v>45466.30972222222</v>
      </c>
      <c r="H352" s="37"/>
    </row>
    <row r="353" spans="1:8" x14ac:dyDescent="0.25">
      <c r="A353" s="37" t="s">
        <v>9587</v>
      </c>
      <c r="B353" s="37" t="s">
        <v>401</v>
      </c>
      <c r="C353" s="38" t="s">
        <v>9588</v>
      </c>
      <c r="D353" s="38">
        <v>3720</v>
      </c>
      <c r="E353" s="146" t="s">
        <v>3041</v>
      </c>
      <c r="F353" s="541" t="s">
        <v>8817</v>
      </c>
      <c r="G353" s="539">
        <v>45466.30972222222</v>
      </c>
      <c r="H353" s="37"/>
    </row>
    <row r="354" spans="1:8" x14ac:dyDescent="0.25">
      <c r="A354" s="37" t="s">
        <v>9587</v>
      </c>
      <c r="B354" s="37" t="s">
        <v>401</v>
      </c>
      <c r="C354" s="38" t="s">
        <v>9588</v>
      </c>
      <c r="D354" s="38">
        <v>3720</v>
      </c>
      <c r="E354" s="146" t="s">
        <v>3058</v>
      </c>
      <c r="F354" s="541" t="s">
        <v>8819</v>
      </c>
      <c r="G354" s="539">
        <v>45466.30972222222</v>
      </c>
      <c r="H354" s="37"/>
    </row>
    <row r="355" spans="1:8" x14ac:dyDescent="0.25">
      <c r="A355" s="37" t="s">
        <v>9587</v>
      </c>
      <c r="B355" s="37" t="s">
        <v>401</v>
      </c>
      <c r="C355" s="38" t="s">
        <v>9588</v>
      </c>
      <c r="D355" s="38">
        <v>3720</v>
      </c>
      <c r="E355" s="146" t="s">
        <v>3075</v>
      </c>
      <c r="F355" s="541" t="s">
        <v>8821</v>
      </c>
      <c r="G355" s="539">
        <v>45466.30972222222</v>
      </c>
      <c r="H355" s="37"/>
    </row>
    <row r="356" spans="1:8" x14ac:dyDescent="0.25">
      <c r="A356" s="37" t="s">
        <v>9587</v>
      </c>
      <c r="B356" s="37" t="s">
        <v>401</v>
      </c>
      <c r="C356" s="38" t="s">
        <v>9588</v>
      </c>
      <c r="D356" s="38">
        <v>3720</v>
      </c>
      <c r="E356" s="146" t="s">
        <v>3092</v>
      </c>
      <c r="F356" s="541" t="s">
        <v>8823</v>
      </c>
      <c r="G356" s="539">
        <v>45466.30972222222</v>
      </c>
      <c r="H356" s="37"/>
    </row>
    <row r="357" spans="1:8" x14ac:dyDescent="0.25">
      <c r="A357" s="37" t="s">
        <v>9587</v>
      </c>
      <c r="B357" s="37" t="s">
        <v>401</v>
      </c>
      <c r="C357" s="38" t="s">
        <v>9588</v>
      </c>
      <c r="D357" s="38">
        <v>3720</v>
      </c>
      <c r="E357" s="146" t="s">
        <v>3109</v>
      </c>
      <c r="F357" s="541" t="s">
        <v>8825</v>
      </c>
      <c r="G357" s="539">
        <v>45466.30972222222</v>
      </c>
      <c r="H357" s="37"/>
    </row>
    <row r="358" spans="1:8" x14ac:dyDescent="0.25">
      <c r="A358" s="37" t="s">
        <v>9587</v>
      </c>
      <c r="B358" s="37" t="s">
        <v>401</v>
      </c>
      <c r="C358" s="38" t="s">
        <v>9588</v>
      </c>
      <c r="D358" s="38">
        <v>3720</v>
      </c>
      <c r="E358" s="146" t="s">
        <v>3126</v>
      </c>
      <c r="F358" s="541" t="s">
        <v>8827</v>
      </c>
      <c r="G358" s="539">
        <v>45466.30972222222</v>
      </c>
      <c r="H358" s="37"/>
    </row>
    <row r="359" spans="1:8" x14ac:dyDescent="0.25">
      <c r="A359" s="37" t="s">
        <v>9587</v>
      </c>
      <c r="B359" s="37" t="s">
        <v>401</v>
      </c>
      <c r="C359" s="38" t="s">
        <v>9588</v>
      </c>
      <c r="D359" s="38">
        <v>3720</v>
      </c>
      <c r="E359" s="146" t="s">
        <v>3143</v>
      </c>
      <c r="F359" s="541" t="s">
        <v>8829</v>
      </c>
      <c r="G359" s="539">
        <v>45466.30972222222</v>
      </c>
      <c r="H359" s="37"/>
    </row>
    <row r="360" spans="1:8" x14ac:dyDescent="0.25">
      <c r="A360" s="37" t="s">
        <v>9587</v>
      </c>
      <c r="B360" s="37" t="s">
        <v>401</v>
      </c>
      <c r="C360" s="38" t="s">
        <v>9588</v>
      </c>
      <c r="D360" s="38">
        <v>3720</v>
      </c>
      <c r="E360" s="146" t="s">
        <v>3160</v>
      </c>
      <c r="F360" s="541" t="s">
        <v>8831</v>
      </c>
      <c r="G360" s="539">
        <v>45466.30972222222</v>
      </c>
      <c r="H360" s="37"/>
    </row>
    <row r="361" spans="1:8" x14ac:dyDescent="0.25">
      <c r="A361" s="37" t="s">
        <v>9587</v>
      </c>
      <c r="B361" s="37" t="s">
        <v>401</v>
      </c>
      <c r="C361" s="38" t="s">
        <v>9588</v>
      </c>
      <c r="D361" s="38">
        <v>3720</v>
      </c>
      <c r="E361" s="146" t="s">
        <v>924</v>
      </c>
      <c r="F361" s="541" t="s">
        <v>8498</v>
      </c>
      <c r="G361" s="539">
        <v>45466.30972222222</v>
      </c>
      <c r="H361" s="37"/>
    </row>
    <row r="362" spans="1:8" x14ac:dyDescent="0.25">
      <c r="A362" s="37" t="s">
        <v>9587</v>
      </c>
      <c r="B362" s="37" t="s">
        <v>401</v>
      </c>
      <c r="C362" s="38" t="s">
        <v>9588</v>
      </c>
      <c r="D362" s="38">
        <v>3720</v>
      </c>
      <c r="E362" s="146" t="s">
        <v>3177</v>
      </c>
      <c r="F362" s="541" t="s">
        <v>8833</v>
      </c>
      <c r="G362" s="539">
        <v>45466.30972222222</v>
      </c>
      <c r="H362" s="37"/>
    </row>
    <row r="363" spans="1:8" x14ac:dyDescent="0.25">
      <c r="A363" s="37" t="s">
        <v>9587</v>
      </c>
      <c r="B363" s="37" t="s">
        <v>401</v>
      </c>
      <c r="C363" s="38" t="s">
        <v>9588</v>
      </c>
      <c r="D363" s="38">
        <v>3720</v>
      </c>
      <c r="E363" s="146" t="s">
        <v>3194</v>
      </c>
      <c r="F363" s="541" t="s">
        <v>8835</v>
      </c>
      <c r="G363" s="539">
        <v>45466.30972222222</v>
      </c>
      <c r="H363" s="37"/>
    </row>
    <row r="364" spans="1:8" x14ac:dyDescent="0.25">
      <c r="A364" s="37" t="s">
        <v>9587</v>
      </c>
      <c r="B364" s="37" t="s">
        <v>401</v>
      </c>
      <c r="C364" s="38" t="s">
        <v>9588</v>
      </c>
      <c r="D364" s="38">
        <v>3720</v>
      </c>
      <c r="E364" s="146" t="s">
        <v>3211</v>
      </c>
      <c r="F364" s="541" t="s">
        <v>8837</v>
      </c>
      <c r="G364" s="539">
        <v>45466.30972222222</v>
      </c>
      <c r="H364" s="37"/>
    </row>
    <row r="365" spans="1:8" x14ac:dyDescent="0.25">
      <c r="A365" s="37" t="s">
        <v>9587</v>
      </c>
      <c r="B365" s="37" t="s">
        <v>401</v>
      </c>
      <c r="C365" s="38" t="s">
        <v>9588</v>
      </c>
      <c r="D365" s="38">
        <v>3720</v>
      </c>
      <c r="E365" s="146" t="s">
        <v>3228</v>
      </c>
      <c r="F365" s="541" t="s">
        <v>8839</v>
      </c>
      <c r="G365" s="539">
        <v>45466.30972222222</v>
      </c>
      <c r="H365" s="37"/>
    </row>
    <row r="366" spans="1:8" x14ac:dyDescent="0.25">
      <c r="A366" s="37" t="s">
        <v>9587</v>
      </c>
      <c r="B366" s="37" t="s">
        <v>401</v>
      </c>
      <c r="C366" s="38" t="s">
        <v>9588</v>
      </c>
      <c r="D366" s="38">
        <v>3720</v>
      </c>
      <c r="E366" s="146" t="s">
        <v>3245</v>
      </c>
      <c r="F366" s="541" t="s">
        <v>8841</v>
      </c>
      <c r="G366" s="539">
        <v>45466.30972222222</v>
      </c>
      <c r="H366" s="37"/>
    </row>
    <row r="367" spans="1:8" x14ac:dyDescent="0.25">
      <c r="A367" s="37" t="s">
        <v>9587</v>
      </c>
      <c r="B367" s="37" t="s">
        <v>401</v>
      </c>
      <c r="C367" s="38" t="s">
        <v>9588</v>
      </c>
      <c r="D367" s="38">
        <v>3720</v>
      </c>
      <c r="E367" s="146" t="s">
        <v>3262</v>
      </c>
      <c r="F367" s="541" t="s">
        <v>8843</v>
      </c>
      <c r="G367" s="539">
        <v>45466.30972222222</v>
      </c>
      <c r="H367" s="37"/>
    </row>
    <row r="368" spans="1:8" x14ac:dyDescent="0.25">
      <c r="A368" s="37" t="s">
        <v>9587</v>
      </c>
      <c r="B368" s="37" t="s">
        <v>401</v>
      </c>
      <c r="C368" s="38" t="s">
        <v>9588</v>
      </c>
      <c r="D368" s="38">
        <v>3720</v>
      </c>
      <c r="E368" s="146" t="s">
        <v>3279</v>
      </c>
      <c r="F368" s="541" t="s">
        <v>8845</v>
      </c>
      <c r="G368" s="539">
        <v>45466.30972222222</v>
      </c>
      <c r="H368" s="37"/>
    </row>
    <row r="369" spans="1:8" x14ac:dyDescent="0.25">
      <c r="A369" s="37" t="s">
        <v>9587</v>
      </c>
      <c r="B369" s="37" t="s">
        <v>401</v>
      </c>
      <c r="C369" s="38" t="s">
        <v>9588</v>
      </c>
      <c r="D369" s="38">
        <v>3720</v>
      </c>
      <c r="E369" s="146" t="s">
        <v>3296</v>
      </c>
      <c r="F369" s="541" t="s">
        <v>9635</v>
      </c>
      <c r="G369" s="539">
        <v>45466.30972222222</v>
      </c>
      <c r="H369" s="37"/>
    </row>
    <row r="370" spans="1:8" x14ac:dyDescent="0.25">
      <c r="A370" s="37" t="s">
        <v>9587</v>
      </c>
      <c r="B370" s="37" t="s">
        <v>401</v>
      </c>
      <c r="C370" s="38" t="s">
        <v>9588</v>
      </c>
      <c r="D370" s="38">
        <v>3720</v>
      </c>
      <c r="E370" s="146" t="s">
        <v>3313</v>
      </c>
      <c r="F370" s="541" t="s">
        <v>9636</v>
      </c>
      <c r="G370" s="539">
        <v>45466.30972222222</v>
      </c>
      <c r="H370" s="37"/>
    </row>
    <row r="371" spans="1:8" x14ac:dyDescent="0.25">
      <c r="A371" s="37" t="s">
        <v>9587</v>
      </c>
      <c r="B371" s="37" t="s">
        <v>401</v>
      </c>
      <c r="C371" s="38" t="s">
        <v>9588</v>
      </c>
      <c r="D371" s="38">
        <v>3720</v>
      </c>
      <c r="E371" s="146" t="s">
        <v>3330</v>
      </c>
      <c r="F371" s="541" t="s">
        <v>9637</v>
      </c>
      <c r="G371" s="539">
        <v>45466.30972222222</v>
      </c>
      <c r="H371" s="37"/>
    </row>
    <row r="372" spans="1:8" x14ac:dyDescent="0.25">
      <c r="A372" s="37" t="s">
        <v>9587</v>
      </c>
      <c r="B372" s="37" t="s">
        <v>401</v>
      </c>
      <c r="C372" s="38" t="s">
        <v>9588</v>
      </c>
      <c r="D372" s="38">
        <v>3720</v>
      </c>
      <c r="E372" s="146" t="s">
        <v>929</v>
      </c>
      <c r="F372" s="541" t="s">
        <v>8503</v>
      </c>
      <c r="G372" s="539">
        <v>45466.30972222222</v>
      </c>
      <c r="H372" s="37"/>
    </row>
    <row r="373" spans="1:8" x14ac:dyDescent="0.25">
      <c r="A373" s="37" t="s">
        <v>9587</v>
      </c>
      <c r="B373" s="37" t="s">
        <v>401</v>
      </c>
      <c r="C373" s="38" t="s">
        <v>9588</v>
      </c>
      <c r="D373" s="38">
        <v>3720</v>
      </c>
      <c r="E373" s="146" t="s">
        <v>3347</v>
      </c>
      <c r="F373" s="541" t="s">
        <v>9638</v>
      </c>
      <c r="G373" s="539">
        <v>45466.30972222222</v>
      </c>
      <c r="H373" s="37"/>
    </row>
    <row r="374" spans="1:8" x14ac:dyDescent="0.25">
      <c r="A374" s="37" t="s">
        <v>9587</v>
      </c>
      <c r="B374" s="37" t="s">
        <v>401</v>
      </c>
      <c r="C374" s="38" t="s">
        <v>9588</v>
      </c>
      <c r="D374" s="38">
        <v>3720</v>
      </c>
      <c r="E374" s="146" t="s">
        <v>3364</v>
      </c>
      <c r="F374" s="541" t="s">
        <v>9639</v>
      </c>
      <c r="G374" s="539">
        <v>45466.30972222222</v>
      </c>
      <c r="H374" s="37"/>
    </row>
    <row r="375" spans="1:8" x14ac:dyDescent="0.25">
      <c r="A375" s="37" t="s">
        <v>9587</v>
      </c>
      <c r="B375" s="37" t="s">
        <v>401</v>
      </c>
      <c r="C375" s="38" t="s">
        <v>9588</v>
      </c>
      <c r="D375" s="38">
        <v>3720</v>
      </c>
      <c r="E375" s="146" t="s">
        <v>3381</v>
      </c>
      <c r="F375" s="541" t="s">
        <v>9640</v>
      </c>
      <c r="G375" s="539">
        <v>45466.30972222222</v>
      </c>
      <c r="H375" s="37"/>
    </row>
    <row r="376" spans="1:8" x14ac:dyDescent="0.25">
      <c r="A376" s="37" t="s">
        <v>9587</v>
      </c>
      <c r="B376" s="37" t="s">
        <v>401</v>
      </c>
      <c r="C376" s="38" t="s">
        <v>9588</v>
      </c>
      <c r="D376" s="38">
        <v>3720</v>
      </c>
      <c r="E376" s="146" t="s">
        <v>3398</v>
      </c>
      <c r="F376" s="541" t="s">
        <v>9641</v>
      </c>
      <c r="G376" s="539">
        <v>45466.30972222222</v>
      </c>
      <c r="H376" s="37"/>
    </row>
    <row r="377" spans="1:8" x14ac:dyDescent="0.25">
      <c r="A377" s="37" t="s">
        <v>9587</v>
      </c>
      <c r="B377" s="37" t="s">
        <v>401</v>
      </c>
      <c r="C377" s="38" t="s">
        <v>9588</v>
      </c>
      <c r="D377" s="38">
        <v>3720</v>
      </c>
      <c r="E377" s="146" t="s">
        <v>3415</v>
      </c>
      <c r="F377" s="541" t="s">
        <v>9642</v>
      </c>
      <c r="G377" s="539">
        <v>45466.30972222222</v>
      </c>
      <c r="H377" s="37"/>
    </row>
    <row r="378" spans="1:8" x14ac:dyDescent="0.25">
      <c r="A378" s="37" t="s">
        <v>9587</v>
      </c>
      <c r="B378" s="37" t="s">
        <v>401</v>
      </c>
      <c r="C378" s="38" t="s">
        <v>9588</v>
      </c>
      <c r="D378" s="38">
        <v>3720</v>
      </c>
      <c r="E378" s="146" t="s">
        <v>3432</v>
      </c>
      <c r="F378" s="541" t="s">
        <v>9643</v>
      </c>
      <c r="G378" s="539">
        <v>45466.30972222222</v>
      </c>
      <c r="H378" s="37"/>
    </row>
    <row r="379" spans="1:8" x14ac:dyDescent="0.25">
      <c r="A379" s="37" t="s">
        <v>9587</v>
      </c>
      <c r="B379" s="37" t="s">
        <v>401</v>
      </c>
      <c r="C379" s="38" t="s">
        <v>9588</v>
      </c>
      <c r="D379" s="38">
        <v>3720</v>
      </c>
      <c r="E379" s="146" t="s">
        <v>3449</v>
      </c>
      <c r="F379" s="541" t="s">
        <v>9644</v>
      </c>
      <c r="G379" s="539">
        <v>45466.30972222222</v>
      </c>
      <c r="H379" s="37"/>
    </row>
    <row r="380" spans="1:8" x14ac:dyDescent="0.25">
      <c r="A380" s="37" t="s">
        <v>9587</v>
      </c>
      <c r="B380" s="37" t="s">
        <v>401</v>
      </c>
      <c r="C380" s="38" t="s">
        <v>9588</v>
      </c>
      <c r="D380" s="38">
        <v>3720</v>
      </c>
      <c r="E380" s="146" t="s">
        <v>3466</v>
      </c>
      <c r="F380" s="541" t="s">
        <v>9645</v>
      </c>
      <c r="G380" s="539">
        <v>45466.30972222222</v>
      </c>
      <c r="H380" s="37"/>
    </row>
    <row r="381" spans="1:8" x14ac:dyDescent="0.25">
      <c r="A381" s="37" t="s">
        <v>9587</v>
      </c>
      <c r="B381" s="37" t="s">
        <v>401</v>
      </c>
      <c r="C381" s="38" t="s">
        <v>9588</v>
      </c>
      <c r="D381" s="38">
        <v>3720</v>
      </c>
      <c r="E381" s="146" t="s">
        <v>3483</v>
      </c>
      <c r="F381" s="541" t="s">
        <v>9646</v>
      </c>
      <c r="G381" s="539">
        <v>45466.30972222222</v>
      </c>
      <c r="H381" s="37"/>
    </row>
    <row r="382" spans="1:8" x14ac:dyDescent="0.25">
      <c r="A382" s="37" t="s">
        <v>9587</v>
      </c>
      <c r="B382" s="37" t="s">
        <v>401</v>
      </c>
      <c r="C382" s="38" t="s">
        <v>9588</v>
      </c>
      <c r="D382" s="38">
        <v>3720</v>
      </c>
      <c r="E382" s="146" t="s">
        <v>3500</v>
      </c>
      <c r="F382" s="541" t="s">
        <v>9647</v>
      </c>
      <c r="G382" s="539">
        <v>45466.30972222222</v>
      </c>
      <c r="H382" s="37"/>
    </row>
    <row r="383" spans="1:8" x14ac:dyDescent="0.25">
      <c r="A383" s="37" t="s">
        <v>9587</v>
      </c>
      <c r="B383" s="37" t="s">
        <v>401</v>
      </c>
      <c r="C383" s="38" t="s">
        <v>9588</v>
      </c>
      <c r="D383" s="38">
        <v>3720</v>
      </c>
      <c r="E383" s="146" t="s">
        <v>933</v>
      </c>
      <c r="F383" s="541" t="s">
        <v>8509</v>
      </c>
      <c r="G383" s="539">
        <v>45466.30972222222</v>
      </c>
      <c r="H383" s="37"/>
    </row>
    <row r="384" spans="1:8" x14ac:dyDescent="0.25">
      <c r="A384" s="37" t="s">
        <v>9587</v>
      </c>
      <c r="B384" s="37" t="s">
        <v>401</v>
      </c>
      <c r="C384" s="38" t="s">
        <v>9588</v>
      </c>
      <c r="D384" s="38">
        <v>3720</v>
      </c>
      <c r="E384" s="146" t="s">
        <v>3517</v>
      </c>
      <c r="F384" s="541" t="s">
        <v>9648</v>
      </c>
      <c r="G384" s="539">
        <v>45466.30972222222</v>
      </c>
      <c r="H384" s="37"/>
    </row>
    <row r="385" spans="1:8" x14ac:dyDescent="0.25">
      <c r="A385" s="37" t="s">
        <v>9587</v>
      </c>
      <c r="B385" s="37" t="s">
        <v>401</v>
      </c>
      <c r="C385" s="38" t="s">
        <v>9588</v>
      </c>
      <c r="D385" s="38">
        <v>3720</v>
      </c>
      <c r="E385" s="146" t="s">
        <v>3534</v>
      </c>
      <c r="F385" s="541" t="s">
        <v>9649</v>
      </c>
      <c r="G385" s="539">
        <v>45466.30972222222</v>
      </c>
      <c r="H385" s="37"/>
    </row>
    <row r="386" spans="1:8" x14ac:dyDescent="0.25">
      <c r="A386" s="37" t="s">
        <v>9587</v>
      </c>
      <c r="B386" s="37" t="s">
        <v>401</v>
      </c>
      <c r="C386" s="38" t="s">
        <v>9588</v>
      </c>
      <c r="D386" s="38">
        <v>3720</v>
      </c>
      <c r="E386" s="146" t="s">
        <v>3551</v>
      </c>
      <c r="F386" s="541" t="s">
        <v>9650</v>
      </c>
      <c r="G386" s="539">
        <v>45466.30972222222</v>
      </c>
      <c r="H386" s="37"/>
    </row>
    <row r="387" spans="1:8" x14ac:dyDescent="0.25">
      <c r="A387" s="37" t="s">
        <v>9587</v>
      </c>
      <c r="B387" s="37" t="s">
        <v>401</v>
      </c>
      <c r="C387" s="38" t="s">
        <v>9588</v>
      </c>
      <c r="D387" s="38">
        <v>3720</v>
      </c>
      <c r="E387" s="146" t="s">
        <v>3568</v>
      </c>
      <c r="F387" s="541" t="s">
        <v>9651</v>
      </c>
      <c r="G387" s="539">
        <v>45466.30972222222</v>
      </c>
      <c r="H387" s="37"/>
    </row>
    <row r="388" spans="1:8" x14ac:dyDescent="0.25">
      <c r="A388" s="37" t="s">
        <v>9587</v>
      </c>
      <c r="B388" s="37" t="s">
        <v>401</v>
      </c>
      <c r="C388" s="38" t="s">
        <v>9588</v>
      </c>
      <c r="D388" s="38">
        <v>3720</v>
      </c>
      <c r="E388" s="146" t="s">
        <v>3585</v>
      </c>
      <c r="F388" s="541" t="s">
        <v>9652</v>
      </c>
      <c r="G388" s="539">
        <v>45466.30972222222</v>
      </c>
      <c r="H388" s="37"/>
    </row>
    <row r="389" spans="1:8" x14ac:dyDescent="0.25">
      <c r="A389" s="37" t="s">
        <v>9587</v>
      </c>
      <c r="B389" s="37" t="s">
        <v>401</v>
      </c>
      <c r="C389" s="38" t="s">
        <v>9588</v>
      </c>
      <c r="D389" s="38">
        <v>3720</v>
      </c>
      <c r="E389" s="146" t="s">
        <v>3602</v>
      </c>
      <c r="F389" s="541" t="s">
        <v>9653</v>
      </c>
      <c r="G389" s="539">
        <v>45466.30972222222</v>
      </c>
      <c r="H389" s="37"/>
    </row>
    <row r="390" spans="1:8" x14ac:dyDescent="0.25">
      <c r="A390" s="37" t="s">
        <v>9587</v>
      </c>
      <c r="B390" s="37" t="s">
        <v>401</v>
      </c>
      <c r="C390" s="38" t="s">
        <v>9588</v>
      </c>
      <c r="D390" s="38">
        <v>3720</v>
      </c>
      <c r="E390" s="146" t="s">
        <v>3619</v>
      </c>
      <c r="F390" s="541" t="s">
        <v>9654</v>
      </c>
      <c r="G390" s="539">
        <v>45466.30972222222</v>
      </c>
      <c r="H390" s="37"/>
    </row>
    <row r="391" spans="1:8" x14ac:dyDescent="0.25">
      <c r="A391" s="37" t="s">
        <v>9587</v>
      </c>
      <c r="B391" s="37" t="s">
        <v>401</v>
      </c>
      <c r="C391" s="38" t="s">
        <v>9588</v>
      </c>
      <c r="D391" s="38">
        <v>3720</v>
      </c>
      <c r="E391" s="146" t="s">
        <v>3636</v>
      </c>
      <c r="F391" s="541" t="s">
        <v>9655</v>
      </c>
      <c r="G391" s="539">
        <v>45466.30972222222</v>
      </c>
      <c r="H391" s="37"/>
    </row>
    <row r="392" spans="1:8" x14ac:dyDescent="0.25">
      <c r="A392" s="37" t="s">
        <v>9587</v>
      </c>
      <c r="B392" s="37" t="s">
        <v>401</v>
      </c>
      <c r="C392" s="38" t="s">
        <v>9588</v>
      </c>
      <c r="D392" s="38">
        <v>3720</v>
      </c>
      <c r="E392" s="146" t="s">
        <v>3653</v>
      </c>
      <c r="F392" s="541" t="s">
        <v>9656</v>
      </c>
      <c r="G392" s="539">
        <v>45466.30972222222</v>
      </c>
      <c r="H392" s="37"/>
    </row>
    <row r="393" spans="1:8" x14ac:dyDescent="0.25">
      <c r="A393" s="37" t="s">
        <v>9587</v>
      </c>
      <c r="B393" s="37" t="s">
        <v>401</v>
      </c>
      <c r="C393" s="38" t="s">
        <v>9588</v>
      </c>
      <c r="D393" s="38">
        <v>3720</v>
      </c>
      <c r="E393" s="146" t="s">
        <v>3670</v>
      </c>
      <c r="F393" s="541" t="s">
        <v>9657</v>
      </c>
      <c r="G393" s="539">
        <v>45466.30972222222</v>
      </c>
      <c r="H393" s="37"/>
    </row>
    <row r="394" spans="1:8" x14ac:dyDescent="0.25">
      <c r="A394" s="37" t="s">
        <v>9587</v>
      </c>
      <c r="B394" s="37" t="s">
        <v>401</v>
      </c>
      <c r="C394" s="38" t="s">
        <v>9588</v>
      </c>
      <c r="D394" s="38">
        <v>3720</v>
      </c>
      <c r="E394" s="146" t="s">
        <v>937</v>
      </c>
      <c r="F394" s="541" t="s">
        <v>8515</v>
      </c>
      <c r="G394" s="539">
        <v>45466.30972222222</v>
      </c>
      <c r="H394" s="37"/>
    </row>
    <row r="395" spans="1:8" x14ac:dyDescent="0.25">
      <c r="A395" s="37" t="s">
        <v>9587</v>
      </c>
      <c r="B395" s="37" t="s">
        <v>401</v>
      </c>
      <c r="C395" s="38" t="s">
        <v>9588</v>
      </c>
      <c r="D395" s="38">
        <v>3720</v>
      </c>
      <c r="E395" s="146" t="s">
        <v>3687</v>
      </c>
      <c r="F395" s="541" t="s">
        <v>9658</v>
      </c>
      <c r="G395" s="539">
        <v>45466.30972222222</v>
      </c>
      <c r="H395" s="37"/>
    </row>
    <row r="396" spans="1:8" x14ac:dyDescent="0.25">
      <c r="A396" s="37" t="s">
        <v>9587</v>
      </c>
      <c r="B396" s="37" t="s">
        <v>401</v>
      </c>
      <c r="C396" s="38" t="s">
        <v>9588</v>
      </c>
      <c r="D396" s="38">
        <v>3720</v>
      </c>
      <c r="E396" s="146" t="s">
        <v>3704</v>
      </c>
      <c r="F396" s="541" t="s">
        <v>9659</v>
      </c>
      <c r="G396" s="539">
        <v>45466.30972222222</v>
      </c>
      <c r="H396" s="37"/>
    </row>
    <row r="397" spans="1:8" x14ac:dyDescent="0.25">
      <c r="A397" s="37" t="s">
        <v>9587</v>
      </c>
      <c r="B397" s="37" t="s">
        <v>401</v>
      </c>
      <c r="C397" s="38" t="s">
        <v>9588</v>
      </c>
      <c r="D397" s="38">
        <v>3720</v>
      </c>
      <c r="E397" s="146" t="s">
        <v>3721</v>
      </c>
      <c r="F397" s="541" t="s">
        <v>9660</v>
      </c>
      <c r="G397" s="539">
        <v>45466.30972222222</v>
      </c>
      <c r="H397" s="37"/>
    </row>
    <row r="398" spans="1:8" x14ac:dyDescent="0.25">
      <c r="A398" s="37" t="s">
        <v>9587</v>
      </c>
      <c r="B398" s="37" t="s">
        <v>401</v>
      </c>
      <c r="C398" s="38" t="s">
        <v>9588</v>
      </c>
      <c r="D398" s="38">
        <v>3720</v>
      </c>
      <c r="E398" s="146" t="s">
        <v>3738</v>
      </c>
      <c r="F398" s="541" t="s">
        <v>9661</v>
      </c>
      <c r="G398" s="539">
        <v>45466.30972222222</v>
      </c>
      <c r="H398" s="37"/>
    </row>
    <row r="399" spans="1:8" x14ac:dyDescent="0.25">
      <c r="A399" s="37" t="s">
        <v>9587</v>
      </c>
      <c r="B399" s="37" t="s">
        <v>401</v>
      </c>
      <c r="C399" s="38" t="s">
        <v>9588</v>
      </c>
      <c r="D399" s="38">
        <v>3720</v>
      </c>
      <c r="E399" s="146" t="s">
        <v>3755</v>
      </c>
      <c r="F399" s="541" t="s">
        <v>9662</v>
      </c>
      <c r="G399" s="539">
        <v>45466.30972222222</v>
      </c>
      <c r="H399" s="37"/>
    </row>
    <row r="400" spans="1:8" x14ac:dyDescent="0.25">
      <c r="A400" s="37" t="s">
        <v>9587</v>
      </c>
      <c r="B400" s="37" t="s">
        <v>401</v>
      </c>
      <c r="C400" s="38" t="s">
        <v>9588</v>
      </c>
      <c r="D400" s="38">
        <v>3720</v>
      </c>
      <c r="E400" s="146" t="s">
        <v>3772</v>
      </c>
      <c r="F400" s="541" t="s">
        <v>9663</v>
      </c>
      <c r="G400" s="539">
        <v>45466.30972222222</v>
      </c>
      <c r="H400" s="37"/>
    </row>
    <row r="401" spans="1:8" x14ac:dyDescent="0.25">
      <c r="A401" s="37" t="s">
        <v>9587</v>
      </c>
      <c r="B401" s="37" t="s">
        <v>401</v>
      </c>
      <c r="C401" s="38" t="s">
        <v>9588</v>
      </c>
      <c r="D401" s="38">
        <v>3720</v>
      </c>
      <c r="E401" s="146" t="s">
        <v>3789</v>
      </c>
      <c r="F401" s="541" t="s">
        <v>9664</v>
      </c>
      <c r="G401" s="539">
        <v>45466.30972222222</v>
      </c>
      <c r="H401" s="37"/>
    </row>
    <row r="402" spans="1:8" x14ac:dyDescent="0.25">
      <c r="A402" s="37" t="s">
        <v>9587</v>
      </c>
      <c r="B402" s="37" t="s">
        <v>401</v>
      </c>
      <c r="C402" s="38" t="s">
        <v>9588</v>
      </c>
      <c r="D402" s="38">
        <v>3720</v>
      </c>
      <c r="E402" s="146" t="s">
        <v>3806</v>
      </c>
      <c r="F402" s="541" t="s">
        <v>9665</v>
      </c>
      <c r="G402" s="539">
        <v>45466.30972222222</v>
      </c>
      <c r="H402" s="37"/>
    </row>
    <row r="403" spans="1:8" x14ac:dyDescent="0.25">
      <c r="A403" s="37" t="s">
        <v>9587</v>
      </c>
      <c r="B403" s="37" t="s">
        <v>401</v>
      </c>
      <c r="C403" s="38" t="s">
        <v>9588</v>
      </c>
      <c r="D403" s="38">
        <v>3720</v>
      </c>
      <c r="E403" s="146" t="s">
        <v>3823</v>
      </c>
      <c r="F403" s="541" t="s">
        <v>9666</v>
      </c>
      <c r="G403" s="539">
        <v>45466.30972222222</v>
      </c>
      <c r="H403" s="37"/>
    </row>
    <row r="404" spans="1:8" x14ac:dyDescent="0.25">
      <c r="A404" s="37" t="s">
        <v>9587</v>
      </c>
      <c r="B404" s="37" t="s">
        <v>401</v>
      </c>
      <c r="C404" s="38" t="s">
        <v>9588</v>
      </c>
      <c r="D404" s="38">
        <v>3720</v>
      </c>
      <c r="E404" s="146" t="s">
        <v>3840</v>
      </c>
      <c r="F404" s="541" t="s">
        <v>9667</v>
      </c>
      <c r="G404" s="539">
        <v>45466.30972222222</v>
      </c>
      <c r="H404" s="37"/>
    </row>
    <row r="405" spans="1:8" x14ac:dyDescent="0.25">
      <c r="A405" s="37" t="s">
        <v>9587</v>
      </c>
      <c r="B405" s="37" t="s">
        <v>401</v>
      </c>
      <c r="C405" s="38" t="s">
        <v>9588</v>
      </c>
      <c r="D405" s="38">
        <v>3720</v>
      </c>
      <c r="E405" s="146" t="s">
        <v>1266</v>
      </c>
      <c r="F405" s="541" t="s">
        <v>8521</v>
      </c>
      <c r="G405" s="539">
        <v>45466.30972222222</v>
      </c>
      <c r="H405" s="37"/>
    </row>
    <row r="406" spans="1:8" x14ac:dyDescent="0.25">
      <c r="A406" s="37" t="s">
        <v>9587</v>
      </c>
      <c r="B406" s="37" t="s">
        <v>401</v>
      </c>
      <c r="C406" s="38" t="s">
        <v>9588</v>
      </c>
      <c r="D406" s="38">
        <v>3720</v>
      </c>
      <c r="E406" s="146" t="s">
        <v>3857</v>
      </c>
      <c r="F406" s="541" t="s">
        <v>9668</v>
      </c>
      <c r="G406" s="539">
        <v>45466.30972222222</v>
      </c>
      <c r="H406" s="37"/>
    </row>
    <row r="407" spans="1:8" x14ac:dyDescent="0.25">
      <c r="A407" s="37" t="s">
        <v>9587</v>
      </c>
      <c r="B407" s="37" t="s">
        <v>401</v>
      </c>
      <c r="C407" s="38" t="s">
        <v>9588</v>
      </c>
      <c r="D407" s="38">
        <v>3720</v>
      </c>
      <c r="E407" s="146" t="s">
        <v>3874</v>
      </c>
      <c r="F407" s="541" t="s">
        <v>9669</v>
      </c>
      <c r="G407" s="539">
        <v>45466.30972222222</v>
      </c>
      <c r="H407" s="37"/>
    </row>
    <row r="408" spans="1:8" x14ac:dyDescent="0.25">
      <c r="A408" s="37" t="s">
        <v>9587</v>
      </c>
      <c r="B408" s="37" t="s">
        <v>401</v>
      </c>
      <c r="C408" s="38" t="s">
        <v>9588</v>
      </c>
      <c r="D408" s="38">
        <v>3720</v>
      </c>
      <c r="E408" s="146" t="s">
        <v>3891</v>
      </c>
      <c r="F408" s="541" t="s">
        <v>9670</v>
      </c>
      <c r="G408" s="539">
        <v>45466.30972222222</v>
      </c>
      <c r="H408" s="37"/>
    </row>
    <row r="409" spans="1:8" x14ac:dyDescent="0.25">
      <c r="A409" s="37" t="s">
        <v>9587</v>
      </c>
      <c r="B409" s="37" t="s">
        <v>401</v>
      </c>
      <c r="C409" s="38" t="s">
        <v>9588</v>
      </c>
      <c r="D409" s="38">
        <v>3720</v>
      </c>
      <c r="E409" s="146" t="s">
        <v>3908</v>
      </c>
      <c r="F409" s="541" t="s">
        <v>9671</v>
      </c>
      <c r="G409" s="539">
        <v>45466.30972222222</v>
      </c>
      <c r="H409" s="37"/>
    </row>
    <row r="410" spans="1:8" x14ac:dyDescent="0.25">
      <c r="A410" s="37" t="s">
        <v>9587</v>
      </c>
      <c r="B410" s="37" t="s">
        <v>401</v>
      </c>
      <c r="C410" s="38" t="s">
        <v>9588</v>
      </c>
      <c r="D410" s="38">
        <v>3720</v>
      </c>
      <c r="E410" s="146" t="s">
        <v>3925</v>
      </c>
      <c r="F410" s="541" t="s">
        <v>9672</v>
      </c>
      <c r="G410" s="539">
        <v>45466.30972222222</v>
      </c>
      <c r="H410" s="37"/>
    </row>
    <row r="411" spans="1:8" x14ac:dyDescent="0.25">
      <c r="A411" s="37" t="s">
        <v>9587</v>
      </c>
      <c r="B411" s="37" t="s">
        <v>401</v>
      </c>
      <c r="C411" s="38" t="s">
        <v>9588</v>
      </c>
      <c r="D411" s="38">
        <v>3720</v>
      </c>
      <c r="E411" s="146" t="s">
        <v>3942</v>
      </c>
      <c r="F411" s="541" t="s">
        <v>9673</v>
      </c>
      <c r="G411" s="539">
        <v>45466.30972222222</v>
      </c>
      <c r="H411" s="37"/>
    </row>
    <row r="412" spans="1:8" x14ac:dyDescent="0.25">
      <c r="A412" s="37" t="s">
        <v>9587</v>
      </c>
      <c r="B412" s="37" t="s">
        <v>401</v>
      </c>
      <c r="C412" s="38" t="s">
        <v>9588</v>
      </c>
      <c r="D412" s="38">
        <v>3720</v>
      </c>
      <c r="E412" s="146" t="s">
        <v>3959</v>
      </c>
      <c r="F412" s="541" t="s">
        <v>9674</v>
      </c>
      <c r="G412" s="539">
        <v>45466.30972222222</v>
      </c>
      <c r="H412" s="37"/>
    </row>
    <row r="413" spans="1:8" x14ac:dyDescent="0.25">
      <c r="A413" s="37" t="s">
        <v>9587</v>
      </c>
      <c r="B413" s="37" t="s">
        <v>401</v>
      </c>
      <c r="C413" s="38" t="s">
        <v>9588</v>
      </c>
      <c r="D413" s="38">
        <v>3720</v>
      </c>
      <c r="E413" s="146" t="s">
        <v>3976</v>
      </c>
      <c r="F413" s="541" t="s">
        <v>9675</v>
      </c>
      <c r="G413" s="539">
        <v>45466.30972222222</v>
      </c>
      <c r="H413" s="37"/>
    </row>
    <row r="414" spans="1:8" x14ac:dyDescent="0.25">
      <c r="A414" s="37" t="s">
        <v>9587</v>
      </c>
      <c r="B414" s="37" t="s">
        <v>401</v>
      </c>
      <c r="C414" s="38" t="s">
        <v>9588</v>
      </c>
      <c r="D414" s="38">
        <v>3720</v>
      </c>
      <c r="E414" s="146" t="s">
        <v>3993</v>
      </c>
      <c r="F414" s="541" t="s">
        <v>9676</v>
      </c>
      <c r="G414" s="539">
        <v>45466.30972222222</v>
      </c>
      <c r="H414" s="37"/>
    </row>
    <row r="415" spans="1:8" x14ac:dyDescent="0.25">
      <c r="A415" s="37" t="s">
        <v>9587</v>
      </c>
      <c r="B415" s="37" t="s">
        <v>401</v>
      </c>
      <c r="C415" s="38" t="s">
        <v>9588</v>
      </c>
      <c r="D415" s="38">
        <v>3720</v>
      </c>
      <c r="E415" s="146" t="s">
        <v>4010</v>
      </c>
      <c r="F415" s="541" t="s">
        <v>9677</v>
      </c>
      <c r="G415" s="539">
        <v>45466.30972222222</v>
      </c>
      <c r="H415" s="37"/>
    </row>
    <row r="416" spans="1:8" x14ac:dyDescent="0.25">
      <c r="A416" s="37" t="s">
        <v>9587</v>
      </c>
      <c r="B416" s="37" t="s">
        <v>401</v>
      </c>
      <c r="C416" s="38" t="s">
        <v>9588</v>
      </c>
      <c r="D416" s="38">
        <v>3720</v>
      </c>
      <c r="E416" s="146" t="s">
        <v>1281</v>
      </c>
      <c r="F416" s="541" t="s">
        <v>8527</v>
      </c>
      <c r="G416" s="539">
        <v>45466.30972222222</v>
      </c>
      <c r="H416" s="37"/>
    </row>
    <row r="417" spans="1:8" x14ac:dyDescent="0.25">
      <c r="A417" s="37" t="s">
        <v>9587</v>
      </c>
      <c r="B417" s="37" t="s">
        <v>401</v>
      </c>
      <c r="C417" s="38" t="s">
        <v>9588</v>
      </c>
      <c r="D417" s="38">
        <v>3720</v>
      </c>
      <c r="E417" s="146" t="s">
        <v>4027</v>
      </c>
      <c r="F417" s="541" t="s">
        <v>9678</v>
      </c>
      <c r="G417" s="539">
        <v>45466.30972222222</v>
      </c>
      <c r="H417" s="37"/>
    </row>
    <row r="418" spans="1:8" x14ac:dyDescent="0.25">
      <c r="A418" s="37" t="s">
        <v>9587</v>
      </c>
      <c r="B418" s="37" t="s">
        <v>401</v>
      </c>
      <c r="C418" s="38" t="s">
        <v>9588</v>
      </c>
      <c r="D418" s="38">
        <v>3720</v>
      </c>
      <c r="E418" s="146" t="s">
        <v>4044</v>
      </c>
      <c r="F418" s="541" t="s">
        <v>9679</v>
      </c>
      <c r="G418" s="539">
        <v>45466.30972222222</v>
      </c>
      <c r="H418" s="37"/>
    </row>
    <row r="419" spans="1:8" x14ac:dyDescent="0.25">
      <c r="A419" s="37" t="s">
        <v>9587</v>
      </c>
      <c r="B419" s="37" t="s">
        <v>401</v>
      </c>
      <c r="C419" s="38" t="s">
        <v>9588</v>
      </c>
      <c r="D419" s="38">
        <v>3720</v>
      </c>
      <c r="E419" s="146" t="s">
        <v>4061</v>
      </c>
      <c r="F419" s="541" t="s">
        <v>9680</v>
      </c>
      <c r="G419" s="539">
        <v>45466.30972222222</v>
      </c>
      <c r="H419" s="37"/>
    </row>
    <row r="420" spans="1:8" x14ac:dyDescent="0.25">
      <c r="A420" s="37" t="s">
        <v>9587</v>
      </c>
      <c r="B420" s="37" t="s">
        <v>401</v>
      </c>
      <c r="C420" s="38" t="s">
        <v>9588</v>
      </c>
      <c r="D420" s="38">
        <v>3720</v>
      </c>
      <c r="E420" s="146" t="s">
        <v>4078</v>
      </c>
      <c r="F420" s="541" t="s">
        <v>9681</v>
      </c>
      <c r="G420" s="539">
        <v>45466.30972222222</v>
      </c>
      <c r="H420" s="37"/>
    </row>
    <row r="421" spans="1:8" x14ac:dyDescent="0.25">
      <c r="A421" s="37" t="s">
        <v>9587</v>
      </c>
      <c r="B421" s="37" t="s">
        <v>401</v>
      </c>
      <c r="C421" s="38" t="s">
        <v>9588</v>
      </c>
      <c r="D421" s="38">
        <v>3720</v>
      </c>
      <c r="E421" s="146" t="s">
        <v>1296</v>
      </c>
      <c r="F421" s="541" t="s">
        <v>8532</v>
      </c>
      <c r="G421" s="539">
        <v>45466.30972222222</v>
      </c>
      <c r="H421" s="37"/>
    </row>
    <row r="422" spans="1:8" x14ac:dyDescent="0.25">
      <c r="A422" s="37" t="s">
        <v>9587</v>
      </c>
      <c r="B422" s="37" t="s">
        <v>401</v>
      </c>
      <c r="C422" s="38" t="s">
        <v>9588</v>
      </c>
      <c r="D422" s="38">
        <v>3720</v>
      </c>
      <c r="E422" s="146" t="s">
        <v>1311</v>
      </c>
      <c r="F422" s="541" t="s">
        <v>8538</v>
      </c>
      <c r="G422" s="539">
        <v>45466.30972222222</v>
      </c>
      <c r="H422" s="37"/>
    </row>
    <row r="423" spans="1:8" x14ac:dyDescent="0.25">
      <c r="A423" s="37" t="s">
        <v>9587</v>
      </c>
      <c r="B423" s="37" t="s">
        <v>401</v>
      </c>
      <c r="C423" s="38" t="s">
        <v>9588</v>
      </c>
      <c r="D423" s="38">
        <v>3720</v>
      </c>
      <c r="E423" s="146" t="s">
        <v>1326</v>
      </c>
      <c r="F423" s="541" t="s">
        <v>8543</v>
      </c>
      <c r="G423" s="539">
        <v>45466.30972222222</v>
      </c>
      <c r="H423" s="37"/>
    </row>
    <row r="424" spans="1:8" x14ac:dyDescent="0.25">
      <c r="A424" s="37" t="s">
        <v>9587</v>
      </c>
      <c r="B424" s="37" t="s">
        <v>401</v>
      </c>
      <c r="C424" s="38" t="s">
        <v>9588</v>
      </c>
      <c r="D424" s="38">
        <v>3720</v>
      </c>
      <c r="E424" s="146" t="s">
        <v>1343</v>
      </c>
      <c r="F424" s="541" t="s">
        <v>8548</v>
      </c>
      <c r="G424" s="539">
        <v>45466.30972222222</v>
      </c>
      <c r="H424" s="37"/>
    </row>
    <row r="425" spans="1:8" x14ac:dyDescent="0.25">
      <c r="A425" s="37" t="s">
        <v>9587</v>
      </c>
      <c r="B425" s="37" t="s">
        <v>401</v>
      </c>
      <c r="C425" s="38" t="s">
        <v>9588</v>
      </c>
      <c r="D425" s="38">
        <v>3720</v>
      </c>
      <c r="E425" s="146" t="s">
        <v>1360</v>
      </c>
      <c r="F425" s="541" t="s">
        <v>8554</v>
      </c>
      <c r="G425" s="539">
        <v>45466.30972222222</v>
      </c>
      <c r="H425" s="37"/>
    </row>
    <row r="426" spans="1:8" x14ac:dyDescent="0.25">
      <c r="A426" s="37" t="s">
        <v>9587</v>
      </c>
      <c r="B426" s="37" t="s">
        <v>401</v>
      </c>
      <c r="C426" s="38" t="s">
        <v>9588</v>
      </c>
      <c r="D426" s="38">
        <v>3720</v>
      </c>
      <c r="E426" s="146" t="s">
        <v>1377</v>
      </c>
      <c r="F426" s="541" t="s">
        <v>8560</v>
      </c>
      <c r="G426" s="539">
        <v>45466.30972222222</v>
      </c>
      <c r="H426" s="37"/>
    </row>
    <row r="427" spans="1:8" x14ac:dyDescent="0.25">
      <c r="A427" s="37" t="s">
        <v>9587</v>
      </c>
      <c r="B427" s="37" t="s">
        <v>401</v>
      </c>
      <c r="C427" s="38" t="s">
        <v>9588</v>
      </c>
      <c r="D427" s="38">
        <v>3720</v>
      </c>
      <c r="E427" s="146" t="s">
        <v>1394</v>
      </c>
      <c r="F427" s="541" t="s">
        <v>8565</v>
      </c>
      <c r="G427" s="539">
        <v>45466.30972222222</v>
      </c>
      <c r="H427" s="37"/>
    </row>
    <row r="428" spans="1:8" x14ac:dyDescent="0.25">
      <c r="A428" s="37" t="s">
        <v>9587</v>
      </c>
      <c r="B428" s="37" t="s">
        <v>401</v>
      </c>
      <c r="C428" s="38" t="s">
        <v>9588</v>
      </c>
      <c r="D428" s="38">
        <v>3720</v>
      </c>
      <c r="E428" s="146" t="s">
        <v>1411</v>
      </c>
      <c r="F428" s="541" t="s">
        <v>8571</v>
      </c>
      <c r="G428" s="539">
        <v>45466.30972222222</v>
      </c>
      <c r="H428" s="37"/>
    </row>
    <row r="429" spans="1:8" x14ac:dyDescent="0.25">
      <c r="A429" s="37" t="s">
        <v>9587</v>
      </c>
      <c r="B429" s="37" t="s">
        <v>401</v>
      </c>
      <c r="C429" s="38" t="s">
        <v>9588</v>
      </c>
      <c r="D429" s="38">
        <v>3720</v>
      </c>
      <c r="E429" s="146" t="s">
        <v>1428</v>
      </c>
      <c r="F429" s="541" t="s">
        <v>8576</v>
      </c>
      <c r="G429" s="539">
        <v>45466.30972222222</v>
      </c>
      <c r="H429" s="37"/>
    </row>
    <row r="430" spans="1:8" x14ac:dyDescent="0.25">
      <c r="A430" s="37" t="s">
        <v>9587</v>
      </c>
      <c r="B430" s="37" t="s">
        <v>401</v>
      </c>
      <c r="C430" s="38" t="s">
        <v>9588</v>
      </c>
      <c r="D430" s="38">
        <v>3720</v>
      </c>
      <c r="E430" s="146" t="s">
        <v>1445</v>
      </c>
      <c r="F430" s="541" t="s">
        <v>8581</v>
      </c>
      <c r="G430" s="539">
        <v>45466.30972222222</v>
      </c>
      <c r="H430" s="37"/>
    </row>
    <row r="431" spans="1:8" x14ac:dyDescent="0.25">
      <c r="A431" s="37" t="s">
        <v>9587</v>
      </c>
      <c r="B431" s="37" t="s">
        <v>401</v>
      </c>
      <c r="C431" s="38" t="s">
        <v>9588</v>
      </c>
      <c r="D431" s="38">
        <v>3720</v>
      </c>
      <c r="E431" s="146" t="s">
        <v>1462</v>
      </c>
      <c r="F431" s="541" t="s">
        <v>8586</v>
      </c>
      <c r="G431" s="539">
        <v>45466.30972222222</v>
      </c>
      <c r="H431" s="37"/>
    </row>
    <row r="432" spans="1:8" x14ac:dyDescent="0.25">
      <c r="A432" s="37" t="s">
        <v>9587</v>
      </c>
      <c r="B432" s="37" t="s">
        <v>401</v>
      </c>
      <c r="C432" s="38" t="s">
        <v>9588</v>
      </c>
      <c r="D432" s="38">
        <v>3720</v>
      </c>
      <c r="E432" s="146" t="s">
        <v>1055</v>
      </c>
      <c r="F432" s="541" t="s">
        <v>8465</v>
      </c>
      <c r="G432" s="539">
        <v>45466.30972222222</v>
      </c>
      <c r="H432" s="37"/>
    </row>
    <row r="433" spans="1:8" x14ac:dyDescent="0.25">
      <c r="A433" s="37" t="s">
        <v>9587</v>
      </c>
      <c r="B433" s="37" t="s">
        <v>401</v>
      </c>
      <c r="C433" s="38" t="s">
        <v>9588</v>
      </c>
      <c r="D433" s="38">
        <v>3720</v>
      </c>
      <c r="E433" s="146" t="s">
        <v>1479</v>
      </c>
      <c r="F433" s="541" t="s">
        <v>8590</v>
      </c>
      <c r="G433" s="539">
        <v>45466.30972222222</v>
      </c>
      <c r="H433" s="37"/>
    </row>
    <row r="434" spans="1:8" x14ac:dyDescent="0.25">
      <c r="A434" s="37" t="s">
        <v>9587</v>
      </c>
      <c r="B434" s="37" t="s">
        <v>401</v>
      </c>
      <c r="C434" s="38" t="s">
        <v>9588</v>
      </c>
      <c r="D434" s="38">
        <v>3720</v>
      </c>
      <c r="E434" s="146" t="s">
        <v>1496</v>
      </c>
      <c r="F434" s="541" t="s">
        <v>8596</v>
      </c>
      <c r="G434" s="539">
        <v>45466.30972222222</v>
      </c>
      <c r="H434" s="37"/>
    </row>
    <row r="435" spans="1:8" x14ac:dyDescent="0.25">
      <c r="A435" s="37" t="s">
        <v>9587</v>
      </c>
      <c r="B435" s="37" t="s">
        <v>401</v>
      </c>
      <c r="C435" s="38" t="s">
        <v>9588</v>
      </c>
      <c r="D435" s="38">
        <v>3720</v>
      </c>
      <c r="E435" s="146" t="s">
        <v>1513</v>
      </c>
      <c r="F435" s="541" t="s">
        <v>8600</v>
      </c>
      <c r="G435" s="539">
        <v>45466.30972222222</v>
      </c>
      <c r="H435" s="37"/>
    </row>
    <row r="436" spans="1:8" x14ac:dyDescent="0.25">
      <c r="A436" s="37" t="s">
        <v>9587</v>
      </c>
      <c r="B436" s="37" t="s">
        <v>401</v>
      </c>
      <c r="C436" s="38" t="s">
        <v>9588</v>
      </c>
      <c r="D436" s="38">
        <v>3720</v>
      </c>
      <c r="E436" s="146" t="s">
        <v>1530</v>
      </c>
      <c r="F436" s="541" t="s">
        <v>8604</v>
      </c>
      <c r="G436" s="539">
        <v>45466.30972222222</v>
      </c>
      <c r="H436" s="37"/>
    </row>
    <row r="437" spans="1:8" x14ac:dyDescent="0.25">
      <c r="A437" s="37" t="s">
        <v>9587</v>
      </c>
      <c r="B437" s="37" t="s">
        <v>401</v>
      </c>
      <c r="C437" s="38" t="s">
        <v>9588</v>
      </c>
      <c r="D437" s="38">
        <v>3720</v>
      </c>
      <c r="E437" s="146" t="s">
        <v>1547</v>
      </c>
      <c r="F437" s="541" t="s">
        <v>8608</v>
      </c>
      <c r="G437" s="539">
        <v>45466.30972222222</v>
      </c>
      <c r="H437" s="37"/>
    </row>
    <row r="438" spans="1:8" x14ac:dyDescent="0.25">
      <c r="A438" s="37" t="s">
        <v>9587</v>
      </c>
      <c r="B438" s="37" t="s">
        <v>401</v>
      </c>
      <c r="C438" s="38" t="s">
        <v>9588</v>
      </c>
      <c r="D438" s="38">
        <v>3720</v>
      </c>
      <c r="E438" s="146" t="s">
        <v>1564</v>
      </c>
      <c r="F438" s="541" t="s">
        <v>8612</v>
      </c>
      <c r="G438" s="539">
        <v>45466.30972222222</v>
      </c>
      <c r="H438" s="37"/>
    </row>
    <row r="439" spans="1:8" x14ac:dyDescent="0.25">
      <c r="A439" s="37" t="s">
        <v>9587</v>
      </c>
      <c r="B439" s="37" t="s">
        <v>401</v>
      </c>
      <c r="C439" s="38" t="s">
        <v>9588</v>
      </c>
      <c r="D439" s="38">
        <v>3720</v>
      </c>
      <c r="E439" s="146" t="s">
        <v>1581</v>
      </c>
      <c r="F439" s="541" t="s">
        <v>8616</v>
      </c>
      <c r="G439" s="539">
        <v>45466.30972222222</v>
      </c>
      <c r="H439" s="37"/>
    </row>
    <row r="440" spans="1:8" x14ac:dyDescent="0.25">
      <c r="A440" s="37" t="s">
        <v>9587</v>
      </c>
      <c r="B440" s="37" t="s">
        <v>401</v>
      </c>
      <c r="C440" s="38" t="s">
        <v>9588</v>
      </c>
      <c r="D440" s="38">
        <v>3720</v>
      </c>
      <c r="E440" s="146" t="s">
        <v>1598</v>
      </c>
      <c r="F440" s="541" t="s">
        <v>8620</v>
      </c>
      <c r="G440" s="539">
        <v>45466.30972222222</v>
      </c>
      <c r="H440" s="37"/>
    </row>
    <row r="441" spans="1:8" x14ac:dyDescent="0.25">
      <c r="A441" s="37" t="s">
        <v>9587</v>
      </c>
      <c r="B441" s="37" t="s">
        <v>401</v>
      </c>
      <c r="C441" s="38" t="s">
        <v>9588</v>
      </c>
      <c r="D441" s="38">
        <v>3720</v>
      </c>
      <c r="E441" s="146" t="s">
        <v>1615</v>
      </c>
      <c r="F441" s="541" t="s">
        <v>8624</v>
      </c>
      <c r="G441" s="539">
        <v>45466.30972222222</v>
      </c>
      <c r="H441" s="37"/>
    </row>
    <row r="442" spans="1:8" x14ac:dyDescent="0.25">
      <c r="A442" s="37" t="s">
        <v>9587</v>
      </c>
      <c r="B442" s="37" t="s">
        <v>401</v>
      </c>
      <c r="C442" s="38" t="s">
        <v>9588</v>
      </c>
      <c r="D442" s="38">
        <v>3720</v>
      </c>
      <c r="E442" s="146" t="s">
        <v>1632</v>
      </c>
      <c r="F442" s="541" t="s">
        <v>8628</v>
      </c>
      <c r="G442" s="539">
        <v>45466.30972222222</v>
      </c>
      <c r="H442" s="37"/>
    </row>
    <row r="443" spans="1:8" x14ac:dyDescent="0.25">
      <c r="A443" s="37" t="s">
        <v>9587</v>
      </c>
      <c r="B443" s="37" t="s">
        <v>401</v>
      </c>
      <c r="C443" s="38" t="s">
        <v>9588</v>
      </c>
      <c r="D443" s="38">
        <v>3720</v>
      </c>
      <c r="E443" s="146" t="s">
        <v>1072</v>
      </c>
      <c r="F443" s="541" t="s">
        <v>8468</v>
      </c>
      <c r="G443" s="539">
        <v>45466.30972222222</v>
      </c>
      <c r="H443" s="37"/>
    </row>
    <row r="444" spans="1:8" x14ac:dyDescent="0.25">
      <c r="A444" s="37" t="s">
        <v>9587</v>
      </c>
      <c r="B444" s="37" t="s">
        <v>401</v>
      </c>
      <c r="C444" s="38" t="s">
        <v>9588</v>
      </c>
      <c r="D444" s="38">
        <v>3720</v>
      </c>
      <c r="E444" s="146" t="s">
        <v>1649</v>
      </c>
      <c r="F444" s="541" t="s">
        <v>8632</v>
      </c>
      <c r="G444" s="539">
        <v>45466.30972222222</v>
      </c>
      <c r="H444" s="37"/>
    </row>
    <row r="445" spans="1:8" x14ac:dyDescent="0.25">
      <c r="A445" s="37" t="s">
        <v>9587</v>
      </c>
      <c r="B445" s="37" t="s">
        <v>401</v>
      </c>
      <c r="C445" s="38" t="s">
        <v>9588</v>
      </c>
      <c r="D445" s="38">
        <v>3720</v>
      </c>
      <c r="E445" s="146" t="s">
        <v>1666</v>
      </c>
      <c r="F445" s="541" t="s">
        <v>8636</v>
      </c>
      <c r="G445" s="539">
        <v>45466.30972222222</v>
      </c>
      <c r="H445" s="37"/>
    </row>
    <row r="446" spans="1:8" x14ac:dyDescent="0.25">
      <c r="A446" s="37" t="s">
        <v>9587</v>
      </c>
      <c r="B446" s="37" t="s">
        <v>401</v>
      </c>
      <c r="C446" s="38" t="s">
        <v>9588</v>
      </c>
      <c r="D446" s="38">
        <v>3720</v>
      </c>
      <c r="E446" s="146" t="s">
        <v>1683</v>
      </c>
      <c r="F446" s="541" t="s">
        <v>8640</v>
      </c>
      <c r="G446" s="539">
        <v>45466.30972222222</v>
      </c>
      <c r="H446" s="37"/>
    </row>
    <row r="447" spans="1:8" x14ac:dyDescent="0.25">
      <c r="A447" s="37" t="s">
        <v>9587</v>
      </c>
      <c r="B447" s="37" t="s">
        <v>401</v>
      </c>
      <c r="C447" s="38" t="s">
        <v>9588</v>
      </c>
      <c r="D447" s="38">
        <v>3720</v>
      </c>
      <c r="E447" s="146" t="s">
        <v>1700</v>
      </c>
      <c r="F447" s="541" t="s">
        <v>8644</v>
      </c>
      <c r="G447" s="539">
        <v>45466.30972222222</v>
      </c>
      <c r="H447" s="37"/>
    </row>
    <row r="448" spans="1:8" x14ac:dyDescent="0.25">
      <c r="A448" s="37" t="s">
        <v>9587</v>
      </c>
      <c r="B448" s="37" t="s">
        <v>401</v>
      </c>
      <c r="C448" s="38" t="s">
        <v>9588</v>
      </c>
      <c r="D448" s="38">
        <v>3720</v>
      </c>
      <c r="E448" s="146" t="s">
        <v>1031</v>
      </c>
      <c r="F448" s="541" t="s">
        <v>8648</v>
      </c>
      <c r="G448" s="539">
        <v>45466.30972222222</v>
      </c>
      <c r="H448" s="37"/>
    </row>
    <row r="449" spans="1:8" x14ac:dyDescent="0.25">
      <c r="A449" s="37" t="s">
        <v>9587</v>
      </c>
      <c r="B449" s="37" t="s">
        <v>401</v>
      </c>
      <c r="C449" s="38" t="s">
        <v>9588</v>
      </c>
      <c r="D449" s="38">
        <v>3720</v>
      </c>
      <c r="E449" s="146" t="s">
        <v>1733</v>
      </c>
      <c r="F449" s="541" t="s">
        <v>8652</v>
      </c>
      <c r="G449" s="539">
        <v>45466.30972222222</v>
      </c>
      <c r="H449" s="37"/>
    </row>
    <row r="450" spans="1:8" x14ac:dyDescent="0.25">
      <c r="A450" s="37" t="s">
        <v>9587</v>
      </c>
      <c r="B450" s="37" t="s">
        <v>401</v>
      </c>
      <c r="C450" s="38" t="s">
        <v>9588</v>
      </c>
      <c r="D450" s="38">
        <v>3720</v>
      </c>
      <c r="E450" s="146" t="s">
        <v>1750</v>
      </c>
      <c r="F450" s="541" t="s">
        <v>8656</v>
      </c>
      <c r="G450" s="539">
        <v>45466.30972222222</v>
      </c>
      <c r="H450" s="37"/>
    </row>
    <row r="451" spans="1:8" x14ac:dyDescent="0.25">
      <c r="A451" s="37" t="s">
        <v>9587</v>
      </c>
      <c r="B451" s="37" t="s">
        <v>401</v>
      </c>
      <c r="C451" s="38" t="s">
        <v>9588</v>
      </c>
      <c r="D451" s="38">
        <v>3720</v>
      </c>
      <c r="E451" s="146" t="s">
        <v>1767</v>
      </c>
      <c r="F451" s="541" t="s">
        <v>8660</v>
      </c>
      <c r="G451" s="539">
        <v>45466.30972222222</v>
      </c>
      <c r="H451" s="37"/>
    </row>
    <row r="452" spans="1:8" x14ac:dyDescent="0.25">
      <c r="A452" s="37" t="s">
        <v>9587</v>
      </c>
      <c r="B452" s="37" t="s">
        <v>401</v>
      </c>
      <c r="C452" s="38" t="s">
        <v>9588</v>
      </c>
      <c r="D452" s="38">
        <v>3720</v>
      </c>
      <c r="E452" s="146" t="s">
        <v>1784</v>
      </c>
      <c r="F452" s="541" t="s">
        <v>8664</v>
      </c>
      <c r="G452" s="539">
        <v>45466.30972222222</v>
      </c>
      <c r="H452" s="37"/>
    </row>
    <row r="453" spans="1:8" x14ac:dyDescent="0.25">
      <c r="A453" s="37" t="s">
        <v>9587</v>
      </c>
      <c r="B453" s="37" t="s">
        <v>401</v>
      </c>
      <c r="C453" s="38" t="s">
        <v>9588</v>
      </c>
      <c r="D453" s="38">
        <v>3720</v>
      </c>
      <c r="E453" s="146" t="s">
        <v>1801</v>
      </c>
      <c r="F453" s="541" t="s">
        <v>8668</v>
      </c>
      <c r="G453" s="539">
        <v>45466.30972222222</v>
      </c>
      <c r="H453" s="37"/>
    </row>
    <row r="454" spans="1:8" x14ac:dyDescent="0.25">
      <c r="A454" s="37" t="s">
        <v>9587</v>
      </c>
      <c r="B454" s="37" t="s">
        <v>401</v>
      </c>
      <c r="C454" s="38" t="s">
        <v>9588</v>
      </c>
      <c r="D454" s="38">
        <v>3720</v>
      </c>
      <c r="E454" s="146" t="s">
        <v>1088</v>
      </c>
      <c r="F454" s="541" t="s">
        <v>8470</v>
      </c>
      <c r="G454" s="539">
        <v>45466.30972222222</v>
      </c>
      <c r="H454" s="37"/>
    </row>
    <row r="455" spans="1:8" x14ac:dyDescent="0.25">
      <c r="A455" s="37" t="s">
        <v>9587</v>
      </c>
      <c r="B455" s="37" t="s">
        <v>401</v>
      </c>
      <c r="C455" s="38" t="s">
        <v>9588</v>
      </c>
      <c r="D455" s="38">
        <v>3720</v>
      </c>
      <c r="E455" s="146" t="s">
        <v>1818</v>
      </c>
      <c r="F455" s="541" t="s">
        <v>8672</v>
      </c>
      <c r="G455" s="539">
        <v>45466.30972222222</v>
      </c>
      <c r="H455" s="37"/>
    </row>
    <row r="456" spans="1:8" x14ac:dyDescent="0.25">
      <c r="A456" s="37" t="s">
        <v>9587</v>
      </c>
      <c r="B456" s="37" t="s">
        <v>401</v>
      </c>
      <c r="C456" s="38" t="s">
        <v>9588</v>
      </c>
      <c r="D456" s="38">
        <v>3720</v>
      </c>
      <c r="E456" s="146" t="s">
        <v>1835</v>
      </c>
      <c r="F456" s="541" t="s">
        <v>8674</v>
      </c>
      <c r="G456" s="539">
        <v>45466.30972222222</v>
      </c>
      <c r="H456" s="37"/>
    </row>
    <row r="457" spans="1:8" x14ac:dyDescent="0.25">
      <c r="A457" s="37" t="s">
        <v>9587</v>
      </c>
      <c r="B457" s="37" t="s">
        <v>401</v>
      </c>
      <c r="C457" s="38" t="s">
        <v>9588</v>
      </c>
      <c r="D457" s="38">
        <v>3720</v>
      </c>
      <c r="E457" s="146" t="s">
        <v>1852</v>
      </c>
      <c r="F457" s="541" t="s">
        <v>8676</v>
      </c>
      <c r="G457" s="539">
        <v>45466.30972222222</v>
      </c>
      <c r="H457" s="37"/>
    </row>
    <row r="458" spans="1:8" x14ac:dyDescent="0.25">
      <c r="A458" s="37" t="s">
        <v>9587</v>
      </c>
      <c r="B458" s="37" t="s">
        <v>401</v>
      </c>
      <c r="C458" s="38" t="s">
        <v>9588</v>
      </c>
      <c r="D458" s="38">
        <v>3720</v>
      </c>
      <c r="E458" s="146" t="s">
        <v>1869</v>
      </c>
      <c r="F458" s="541" t="s">
        <v>8678</v>
      </c>
      <c r="G458" s="539">
        <v>45466.30972222222</v>
      </c>
      <c r="H458" s="37"/>
    </row>
    <row r="459" spans="1:8" x14ac:dyDescent="0.25">
      <c r="A459" s="37" t="s">
        <v>9587</v>
      </c>
      <c r="B459" s="37" t="s">
        <v>401</v>
      </c>
      <c r="C459" s="38" t="s">
        <v>9588</v>
      </c>
      <c r="D459" s="38">
        <v>3720</v>
      </c>
      <c r="E459" s="146" t="s">
        <v>1886</v>
      </c>
      <c r="F459" s="541" t="s">
        <v>8680</v>
      </c>
      <c r="G459" s="539">
        <v>45466.30972222222</v>
      </c>
      <c r="H459" s="37"/>
    </row>
    <row r="460" spans="1:8" x14ac:dyDescent="0.25">
      <c r="A460" s="37" t="s">
        <v>9587</v>
      </c>
      <c r="B460" s="37" t="s">
        <v>401</v>
      </c>
      <c r="C460" s="38" t="s">
        <v>9588</v>
      </c>
      <c r="D460" s="38">
        <v>3720</v>
      </c>
      <c r="E460" s="146" t="s">
        <v>1903</v>
      </c>
      <c r="F460" s="541" t="s">
        <v>8682</v>
      </c>
      <c r="G460" s="539">
        <v>45466.30972222222</v>
      </c>
      <c r="H460" s="37"/>
    </row>
    <row r="461" spans="1:8" x14ac:dyDescent="0.25">
      <c r="A461" s="37" t="s">
        <v>9587</v>
      </c>
      <c r="B461" s="37" t="s">
        <v>401</v>
      </c>
      <c r="C461" s="38" t="s">
        <v>9588</v>
      </c>
      <c r="D461" s="38">
        <v>3720</v>
      </c>
      <c r="E461" s="146" t="s">
        <v>1920</v>
      </c>
      <c r="F461" s="541" t="s">
        <v>8684</v>
      </c>
      <c r="G461" s="539">
        <v>45466.30972222222</v>
      </c>
      <c r="H461" s="37"/>
    </row>
    <row r="462" spans="1:8" x14ac:dyDescent="0.25">
      <c r="A462" s="37" t="s">
        <v>9587</v>
      </c>
      <c r="B462" s="37" t="s">
        <v>401</v>
      </c>
      <c r="C462" s="38" t="s">
        <v>9588</v>
      </c>
      <c r="D462" s="38">
        <v>3720</v>
      </c>
      <c r="E462" s="146" t="s">
        <v>1937</v>
      </c>
      <c r="F462" s="541" t="s">
        <v>8686</v>
      </c>
      <c r="G462" s="539">
        <v>45466.30972222222</v>
      </c>
      <c r="H462" s="37"/>
    </row>
    <row r="463" spans="1:8" x14ac:dyDescent="0.25">
      <c r="A463" s="37" t="s">
        <v>9587</v>
      </c>
      <c r="B463" s="37" t="s">
        <v>401</v>
      </c>
      <c r="C463" s="38" t="s">
        <v>9588</v>
      </c>
      <c r="D463" s="38">
        <v>3720</v>
      </c>
      <c r="E463" s="146" t="s">
        <v>1954</v>
      </c>
      <c r="F463" s="541" t="s">
        <v>8688</v>
      </c>
      <c r="G463" s="539">
        <v>45466.30972222222</v>
      </c>
      <c r="H463" s="37"/>
    </row>
    <row r="464" spans="1:8" x14ac:dyDescent="0.25">
      <c r="A464" s="37" t="s">
        <v>9587</v>
      </c>
      <c r="B464" s="37" t="s">
        <v>401</v>
      </c>
      <c r="C464" s="38" t="s">
        <v>9588</v>
      </c>
      <c r="D464" s="38">
        <v>3720</v>
      </c>
      <c r="E464" s="146" t="s">
        <v>1971</v>
      </c>
      <c r="F464" s="541" t="s">
        <v>8690</v>
      </c>
      <c r="G464" s="539">
        <v>45466.30972222222</v>
      </c>
      <c r="H464" s="37"/>
    </row>
    <row r="465" spans="1:8" x14ac:dyDescent="0.25">
      <c r="A465" s="37" t="s">
        <v>9587</v>
      </c>
      <c r="B465" s="37" t="s">
        <v>401</v>
      </c>
      <c r="C465" s="38" t="s">
        <v>9588</v>
      </c>
      <c r="D465" s="38">
        <v>3720</v>
      </c>
      <c r="E465" s="146" t="s">
        <v>1105</v>
      </c>
      <c r="F465" s="541" t="s">
        <v>8472</v>
      </c>
      <c r="G465" s="539">
        <v>45466.30972222222</v>
      </c>
      <c r="H465" s="37"/>
    </row>
    <row r="466" spans="1:8" x14ac:dyDescent="0.25">
      <c r="A466" s="37" t="s">
        <v>9587</v>
      </c>
      <c r="B466" s="37" t="s">
        <v>401</v>
      </c>
      <c r="C466" s="38" t="s">
        <v>9588</v>
      </c>
      <c r="D466" s="38">
        <v>3720</v>
      </c>
      <c r="E466" s="146" t="s">
        <v>1988</v>
      </c>
      <c r="F466" s="541" t="s">
        <v>8692</v>
      </c>
      <c r="G466" s="539">
        <v>45466.30972222222</v>
      </c>
      <c r="H466" s="37"/>
    </row>
    <row r="467" spans="1:8" x14ac:dyDescent="0.25">
      <c r="A467" s="37" t="s">
        <v>9587</v>
      </c>
      <c r="B467" s="37" t="s">
        <v>401</v>
      </c>
      <c r="C467" s="38" t="s">
        <v>9588</v>
      </c>
      <c r="D467" s="38">
        <v>3720</v>
      </c>
      <c r="E467" s="146" t="s">
        <v>2005</v>
      </c>
      <c r="F467" s="541" t="s">
        <v>8694</v>
      </c>
      <c r="G467" s="539">
        <v>45466.30972222222</v>
      </c>
      <c r="H467" s="37"/>
    </row>
    <row r="468" spans="1:8" x14ac:dyDescent="0.25">
      <c r="A468" s="37" t="s">
        <v>9587</v>
      </c>
      <c r="B468" s="37" t="s">
        <v>401</v>
      </c>
      <c r="C468" s="38" t="s">
        <v>9588</v>
      </c>
      <c r="D468" s="38">
        <v>3720</v>
      </c>
      <c r="E468" s="146" t="s">
        <v>2022</v>
      </c>
      <c r="F468" s="541" t="s">
        <v>8696</v>
      </c>
      <c r="G468" s="539">
        <v>45466.30972222222</v>
      </c>
      <c r="H468" s="37"/>
    </row>
    <row r="469" spans="1:8" x14ac:dyDescent="0.25">
      <c r="A469" s="37" t="s">
        <v>9587</v>
      </c>
      <c r="B469" s="37" t="s">
        <v>401</v>
      </c>
      <c r="C469" s="38" t="s">
        <v>9588</v>
      </c>
      <c r="D469" s="38">
        <v>3720</v>
      </c>
      <c r="E469" s="146" t="s">
        <v>2039</v>
      </c>
      <c r="F469" s="541" t="s">
        <v>8698</v>
      </c>
      <c r="G469" s="539">
        <v>45466.30972222222</v>
      </c>
      <c r="H469" s="37"/>
    </row>
    <row r="470" spans="1:8" x14ac:dyDescent="0.25">
      <c r="A470" s="37" t="s">
        <v>9587</v>
      </c>
      <c r="B470" s="37" t="s">
        <v>401</v>
      </c>
      <c r="C470" s="38" t="s">
        <v>9588</v>
      </c>
      <c r="D470" s="38">
        <v>3720</v>
      </c>
      <c r="E470" s="146" t="s">
        <v>2056</v>
      </c>
      <c r="F470" s="541" t="s">
        <v>8700</v>
      </c>
      <c r="G470" s="539">
        <v>45466.30972222222</v>
      </c>
      <c r="H470" s="37"/>
    </row>
    <row r="471" spans="1:8" x14ac:dyDescent="0.25">
      <c r="A471" s="37" t="s">
        <v>9587</v>
      </c>
      <c r="B471" s="37" t="s">
        <v>401</v>
      </c>
      <c r="C471" s="38" t="s">
        <v>9588</v>
      </c>
      <c r="D471" s="38">
        <v>3720</v>
      </c>
      <c r="E471" s="146" t="s">
        <v>2073</v>
      </c>
      <c r="F471" s="541" t="s">
        <v>8702</v>
      </c>
      <c r="G471" s="539">
        <v>45466.30972222222</v>
      </c>
      <c r="H471" s="37"/>
    </row>
    <row r="472" spans="1:8" x14ac:dyDescent="0.25">
      <c r="A472" s="37" t="s">
        <v>9587</v>
      </c>
      <c r="B472" s="37" t="s">
        <v>401</v>
      </c>
      <c r="C472" s="38" t="s">
        <v>9588</v>
      </c>
      <c r="D472" s="38">
        <v>3720</v>
      </c>
      <c r="E472" s="146" t="s">
        <v>2090</v>
      </c>
      <c r="F472" s="541" t="s">
        <v>8704</v>
      </c>
      <c r="G472" s="539">
        <v>45466.30972222222</v>
      </c>
      <c r="H472" s="37"/>
    </row>
    <row r="473" spans="1:8" x14ac:dyDescent="0.25">
      <c r="A473" s="37" t="s">
        <v>9587</v>
      </c>
      <c r="B473" s="37" t="s">
        <v>401</v>
      </c>
      <c r="C473" s="38" t="s">
        <v>9588</v>
      </c>
      <c r="D473" s="38">
        <v>3720</v>
      </c>
      <c r="E473" s="146" t="s">
        <v>8706</v>
      </c>
      <c r="F473" s="541" t="s">
        <v>8707</v>
      </c>
      <c r="G473" s="539">
        <v>45466.30972222222</v>
      </c>
      <c r="H473" s="37"/>
    </row>
    <row r="474" spans="1:8" x14ac:dyDescent="0.25">
      <c r="A474" s="37" t="s">
        <v>9587</v>
      </c>
      <c r="B474" s="37" t="s">
        <v>401</v>
      </c>
      <c r="C474" s="38" t="s">
        <v>9588</v>
      </c>
      <c r="D474" s="38">
        <v>3720</v>
      </c>
      <c r="E474" s="146" t="s">
        <v>2123</v>
      </c>
      <c r="F474" s="541" t="s">
        <v>8709</v>
      </c>
      <c r="G474" s="539">
        <v>45466.30972222222</v>
      </c>
      <c r="H474" s="37"/>
    </row>
    <row r="475" spans="1:8" x14ac:dyDescent="0.25">
      <c r="A475" s="37" t="s">
        <v>9587</v>
      </c>
      <c r="B475" s="37" t="s">
        <v>401</v>
      </c>
      <c r="C475" s="38" t="s">
        <v>9588</v>
      </c>
      <c r="D475" s="38">
        <v>3720</v>
      </c>
      <c r="E475" s="146" t="s">
        <v>2140</v>
      </c>
      <c r="F475" s="541" t="s">
        <v>8711</v>
      </c>
      <c r="G475" s="539">
        <v>45466.30972222222</v>
      </c>
      <c r="H475" s="37"/>
    </row>
    <row r="476" spans="1:8" x14ac:dyDescent="0.25">
      <c r="A476" s="37" t="s">
        <v>9587</v>
      </c>
      <c r="B476" s="37" t="s">
        <v>401</v>
      </c>
      <c r="C476" s="38" t="s">
        <v>9588</v>
      </c>
      <c r="D476" s="38">
        <v>3720</v>
      </c>
      <c r="E476" s="146" t="s">
        <v>913</v>
      </c>
      <c r="F476" s="541" t="s">
        <v>8474</v>
      </c>
      <c r="G476" s="539">
        <v>45466.30972222222</v>
      </c>
      <c r="H476" s="37"/>
    </row>
    <row r="477" spans="1:8" x14ac:dyDescent="0.25">
      <c r="A477" s="37" t="s">
        <v>9587</v>
      </c>
      <c r="B477" s="37" t="s">
        <v>401</v>
      </c>
      <c r="C477" s="38" t="s">
        <v>9588</v>
      </c>
      <c r="D477" s="38">
        <v>3720</v>
      </c>
      <c r="E477" s="146" t="s">
        <v>2157</v>
      </c>
      <c r="F477" s="541" t="s">
        <v>8713</v>
      </c>
      <c r="G477" s="539">
        <v>45466.30972222222</v>
      </c>
      <c r="H477" s="37"/>
    </row>
    <row r="478" spans="1:8" x14ac:dyDescent="0.25">
      <c r="A478" s="37" t="s">
        <v>9587</v>
      </c>
      <c r="B478" s="37" t="s">
        <v>401</v>
      </c>
      <c r="C478" s="38" t="s">
        <v>9588</v>
      </c>
      <c r="D478" s="38">
        <v>3720</v>
      </c>
      <c r="E478" s="146" t="s">
        <v>2174</v>
      </c>
      <c r="F478" s="541" t="s">
        <v>8715</v>
      </c>
      <c r="G478" s="539">
        <v>45466.30972222222</v>
      </c>
      <c r="H478" s="37"/>
    </row>
    <row r="479" spans="1:8" x14ac:dyDescent="0.25">
      <c r="A479" s="37" t="s">
        <v>9587</v>
      </c>
      <c r="B479" s="37" t="s">
        <v>401</v>
      </c>
      <c r="C479" s="38" t="s">
        <v>9588</v>
      </c>
      <c r="D479" s="38">
        <v>3720</v>
      </c>
      <c r="E479" s="146" t="s">
        <v>2191</v>
      </c>
      <c r="F479" s="541" t="s">
        <v>8717</v>
      </c>
      <c r="G479" s="539">
        <v>45466.30972222222</v>
      </c>
      <c r="H479" s="37"/>
    </row>
    <row r="480" spans="1:8" x14ac:dyDescent="0.25">
      <c r="A480" s="37" t="s">
        <v>9587</v>
      </c>
      <c r="B480" s="37" t="s">
        <v>401</v>
      </c>
      <c r="C480" s="38" t="s">
        <v>9588</v>
      </c>
      <c r="D480" s="38">
        <v>3720</v>
      </c>
      <c r="E480" s="146" t="s">
        <v>2208</v>
      </c>
      <c r="F480" s="541" t="s">
        <v>8719</v>
      </c>
      <c r="G480" s="539">
        <v>45466.30972222222</v>
      </c>
      <c r="H480" s="37"/>
    </row>
    <row r="481" spans="1:8" x14ac:dyDescent="0.25">
      <c r="A481" s="37" t="s">
        <v>9587</v>
      </c>
      <c r="B481" s="37" t="s">
        <v>401</v>
      </c>
      <c r="C481" s="38" t="s">
        <v>9588</v>
      </c>
      <c r="D481" s="38">
        <v>3720</v>
      </c>
      <c r="E481" s="146" t="s">
        <v>2225</v>
      </c>
      <c r="F481" s="541" t="s">
        <v>8721</v>
      </c>
      <c r="G481" s="539">
        <v>45466.30972222222</v>
      </c>
      <c r="H481" s="37"/>
    </row>
    <row r="482" spans="1:8" x14ac:dyDescent="0.25">
      <c r="A482" s="37" t="s">
        <v>9587</v>
      </c>
      <c r="B482" s="37" t="s">
        <v>401</v>
      </c>
      <c r="C482" s="38" t="s">
        <v>9588</v>
      </c>
      <c r="D482" s="38">
        <v>3720</v>
      </c>
      <c r="E482" s="146" t="s">
        <v>2242</v>
      </c>
      <c r="F482" s="541" t="s">
        <v>8723</v>
      </c>
      <c r="G482" s="539">
        <v>45466.30972222222</v>
      </c>
      <c r="H482" s="37"/>
    </row>
    <row r="483" spans="1:8" x14ac:dyDescent="0.25">
      <c r="A483" s="37" t="s">
        <v>9587</v>
      </c>
      <c r="B483" s="37" t="s">
        <v>401</v>
      </c>
      <c r="C483" s="38" t="s">
        <v>9588</v>
      </c>
      <c r="D483" s="38">
        <v>3720</v>
      </c>
      <c r="E483" s="146" t="s">
        <v>2259</v>
      </c>
      <c r="F483" s="541" t="s">
        <v>8725</v>
      </c>
      <c r="G483" s="539">
        <v>45466.30972222222</v>
      </c>
      <c r="H483" s="37"/>
    </row>
    <row r="484" spans="1:8" x14ac:dyDescent="0.25">
      <c r="A484" s="37" t="s">
        <v>9587</v>
      </c>
      <c r="B484" s="37" t="s">
        <v>401</v>
      </c>
      <c r="C484" s="38" t="s">
        <v>9588</v>
      </c>
      <c r="D484" s="38">
        <v>3720</v>
      </c>
      <c r="E484" s="146" t="s">
        <v>2276</v>
      </c>
      <c r="F484" s="541" t="s">
        <v>8727</v>
      </c>
      <c r="G484" s="539">
        <v>45466.30972222222</v>
      </c>
      <c r="H484" s="37"/>
    </row>
    <row r="485" spans="1:8" x14ac:dyDescent="0.25">
      <c r="A485" s="37" t="s">
        <v>9587</v>
      </c>
      <c r="B485" s="37" t="s">
        <v>401</v>
      </c>
      <c r="C485" s="38" t="s">
        <v>9588</v>
      </c>
      <c r="D485" s="38">
        <v>3720</v>
      </c>
      <c r="E485" s="146" t="s">
        <v>2293</v>
      </c>
      <c r="F485" s="541" t="s">
        <v>8729</v>
      </c>
      <c r="G485" s="539">
        <v>45466.30972222222</v>
      </c>
      <c r="H485" s="37"/>
    </row>
    <row r="486" spans="1:8" x14ac:dyDescent="0.25">
      <c r="A486" s="37" t="s">
        <v>9587</v>
      </c>
      <c r="B486" s="37" t="s">
        <v>401</v>
      </c>
      <c r="C486" s="38" t="s">
        <v>9588</v>
      </c>
      <c r="D486" s="38">
        <v>3720</v>
      </c>
      <c r="E486" s="146" t="s">
        <v>2310</v>
      </c>
      <c r="F486" s="541" t="s">
        <v>8731</v>
      </c>
      <c r="G486" s="539">
        <v>45466.30972222222</v>
      </c>
      <c r="H486" s="37"/>
    </row>
    <row r="487" spans="1:8" x14ac:dyDescent="0.25">
      <c r="A487" s="37" t="s">
        <v>9587</v>
      </c>
      <c r="B487" s="37" t="s">
        <v>401</v>
      </c>
      <c r="C487" s="38" t="s">
        <v>9588</v>
      </c>
      <c r="D487" s="38">
        <v>3720</v>
      </c>
      <c r="E487" s="146" t="s">
        <v>1137</v>
      </c>
      <c r="F487" s="541" t="s">
        <v>8478</v>
      </c>
      <c r="G487" s="539">
        <v>45466.30972222222</v>
      </c>
      <c r="H487" s="37"/>
    </row>
    <row r="488" spans="1:8" x14ac:dyDescent="0.25">
      <c r="A488" s="37" t="s">
        <v>9587</v>
      </c>
      <c r="B488" s="37" t="s">
        <v>401</v>
      </c>
      <c r="C488" s="38" t="s">
        <v>9588</v>
      </c>
      <c r="D488" s="38">
        <v>3720</v>
      </c>
      <c r="E488" s="146" t="s">
        <v>2327</v>
      </c>
      <c r="F488" s="541" t="s">
        <v>8733</v>
      </c>
      <c r="G488" s="539">
        <v>45466.30972222222</v>
      </c>
      <c r="H488" s="37"/>
    </row>
    <row r="489" spans="1:8" x14ac:dyDescent="0.25">
      <c r="A489" s="37" t="s">
        <v>9587</v>
      </c>
      <c r="B489" s="37" t="s">
        <v>401</v>
      </c>
      <c r="C489" s="38" t="s">
        <v>9588</v>
      </c>
      <c r="D489" s="38">
        <v>3720</v>
      </c>
      <c r="E489" s="146" t="s">
        <v>2344</v>
      </c>
      <c r="F489" s="541" t="s">
        <v>8735</v>
      </c>
      <c r="G489" s="539">
        <v>45466.30972222222</v>
      </c>
      <c r="H489" s="37"/>
    </row>
    <row r="490" spans="1:8" x14ac:dyDescent="0.25">
      <c r="A490" s="37" t="s">
        <v>9587</v>
      </c>
      <c r="B490" s="37" t="s">
        <v>401</v>
      </c>
      <c r="C490" s="38" t="s">
        <v>9588</v>
      </c>
      <c r="D490" s="38">
        <v>3720</v>
      </c>
      <c r="E490" s="146" t="s">
        <v>2361</v>
      </c>
      <c r="F490" s="541" t="s">
        <v>8737</v>
      </c>
      <c r="G490" s="539">
        <v>45466.30972222222</v>
      </c>
      <c r="H490" s="37"/>
    </row>
    <row r="491" spans="1:8" x14ac:dyDescent="0.25">
      <c r="A491" s="37" t="s">
        <v>9587</v>
      </c>
      <c r="B491" s="37" t="s">
        <v>401</v>
      </c>
      <c r="C491" s="38" t="s">
        <v>9588</v>
      </c>
      <c r="D491" s="38">
        <v>3720</v>
      </c>
      <c r="E491" s="146" t="s">
        <v>2378</v>
      </c>
      <c r="F491" s="541" t="s">
        <v>8739</v>
      </c>
      <c r="G491" s="539">
        <v>45466.30972222222</v>
      </c>
      <c r="H491" s="37"/>
    </row>
    <row r="492" spans="1:8" x14ac:dyDescent="0.25">
      <c r="A492" s="37" t="s">
        <v>9587</v>
      </c>
      <c r="B492" s="37" t="s">
        <v>401</v>
      </c>
      <c r="C492" s="38" t="s">
        <v>9588</v>
      </c>
      <c r="D492" s="38">
        <v>3720</v>
      </c>
      <c r="E492" s="146" t="s">
        <v>2395</v>
      </c>
      <c r="F492" s="541" t="s">
        <v>8741</v>
      </c>
      <c r="G492" s="539">
        <v>45466.30972222222</v>
      </c>
      <c r="H492" s="37"/>
    </row>
    <row r="493" spans="1:8" x14ac:dyDescent="0.25">
      <c r="A493" s="37" t="s">
        <v>9587</v>
      </c>
      <c r="B493" s="37" t="s">
        <v>401</v>
      </c>
      <c r="C493" s="38" t="s">
        <v>9588</v>
      </c>
      <c r="D493" s="38">
        <v>3720</v>
      </c>
      <c r="E493" s="146" t="s">
        <v>2412</v>
      </c>
      <c r="F493" s="541" t="s">
        <v>8743</v>
      </c>
      <c r="G493" s="539">
        <v>45466.30972222222</v>
      </c>
      <c r="H493" s="37"/>
    </row>
    <row r="494" spans="1:8" x14ac:dyDescent="0.25">
      <c r="A494" s="37" t="s">
        <v>9587</v>
      </c>
      <c r="B494" s="37" t="s">
        <v>401</v>
      </c>
      <c r="C494" s="38" t="s">
        <v>9588</v>
      </c>
      <c r="D494" s="38">
        <v>3720</v>
      </c>
      <c r="E494" s="146" t="s">
        <v>2429</v>
      </c>
      <c r="F494" s="541" t="s">
        <v>8745</v>
      </c>
      <c r="G494" s="539">
        <v>45466.30972222222</v>
      </c>
      <c r="H494" s="37"/>
    </row>
    <row r="495" spans="1:8" x14ac:dyDescent="0.25">
      <c r="A495" s="37" t="s">
        <v>9587</v>
      </c>
      <c r="B495" s="37" t="s">
        <v>401</v>
      </c>
      <c r="C495" s="38" t="s">
        <v>9588</v>
      </c>
      <c r="D495" s="38">
        <v>3720</v>
      </c>
      <c r="E495" s="146" t="s">
        <v>2446</v>
      </c>
      <c r="F495" s="541" t="s">
        <v>8747</v>
      </c>
      <c r="G495" s="539">
        <v>45466.30972222222</v>
      </c>
      <c r="H495" s="37"/>
    </row>
    <row r="496" spans="1:8" x14ac:dyDescent="0.25">
      <c r="A496" s="37" t="s">
        <v>9587</v>
      </c>
      <c r="B496" s="37" t="s">
        <v>401</v>
      </c>
      <c r="C496" s="38" t="s">
        <v>9588</v>
      </c>
      <c r="D496" s="38">
        <v>3720</v>
      </c>
      <c r="E496" s="146" t="s">
        <v>2463</v>
      </c>
      <c r="F496" s="541" t="s">
        <v>8749</v>
      </c>
      <c r="G496" s="539">
        <v>45466.30972222222</v>
      </c>
      <c r="H496" s="37"/>
    </row>
    <row r="497" spans="1:8" x14ac:dyDescent="0.25">
      <c r="A497" s="37" t="s">
        <v>9587</v>
      </c>
      <c r="B497" s="37" t="s">
        <v>401</v>
      </c>
      <c r="C497" s="38" t="s">
        <v>9588</v>
      </c>
      <c r="D497" s="38">
        <v>3720</v>
      </c>
      <c r="E497" s="146" t="s">
        <v>2480</v>
      </c>
      <c r="F497" s="541" t="s">
        <v>8751</v>
      </c>
      <c r="G497" s="539">
        <v>45466.30972222222</v>
      </c>
      <c r="H497" s="37"/>
    </row>
    <row r="498" spans="1:8" x14ac:dyDescent="0.25">
      <c r="A498" s="37" t="s">
        <v>9587</v>
      </c>
      <c r="B498" s="37" t="s">
        <v>401</v>
      </c>
      <c r="C498" s="38" t="s">
        <v>9588</v>
      </c>
      <c r="D498" s="38">
        <v>3720</v>
      </c>
      <c r="E498" s="146" t="s">
        <v>917</v>
      </c>
      <c r="F498" s="541" t="s">
        <v>8482</v>
      </c>
      <c r="G498" s="539">
        <v>45466.30972222222</v>
      </c>
      <c r="H498" s="37"/>
    </row>
    <row r="499" spans="1:8" x14ac:dyDescent="0.25">
      <c r="A499" s="37" t="s">
        <v>9587</v>
      </c>
      <c r="B499" s="37" t="s">
        <v>401</v>
      </c>
      <c r="C499" s="38" t="s">
        <v>9588</v>
      </c>
      <c r="D499" s="38">
        <v>3720</v>
      </c>
      <c r="E499" s="146" t="s">
        <v>2497</v>
      </c>
      <c r="F499" s="541" t="s">
        <v>8753</v>
      </c>
      <c r="G499" s="539">
        <v>45466.30972222222</v>
      </c>
      <c r="H499" s="37"/>
    </row>
    <row r="500" spans="1:8" x14ac:dyDescent="0.25">
      <c r="A500" s="37" t="s">
        <v>9587</v>
      </c>
      <c r="B500" s="37" t="s">
        <v>401</v>
      </c>
      <c r="C500" s="38" t="s">
        <v>9588</v>
      </c>
      <c r="D500" s="38">
        <v>3720</v>
      </c>
      <c r="E500" s="146" t="s">
        <v>2514</v>
      </c>
      <c r="F500" s="541" t="s">
        <v>8755</v>
      </c>
      <c r="G500" s="539">
        <v>45466.30972222222</v>
      </c>
      <c r="H500" s="37"/>
    </row>
    <row r="501" spans="1:8" x14ac:dyDescent="0.25">
      <c r="A501" s="37" t="s">
        <v>9587</v>
      </c>
      <c r="B501" s="37" t="s">
        <v>401</v>
      </c>
      <c r="C501" s="38" t="s">
        <v>9588</v>
      </c>
      <c r="D501" s="38">
        <v>3720</v>
      </c>
      <c r="E501" s="146" t="s">
        <v>2531</v>
      </c>
      <c r="F501" s="541" t="s">
        <v>8757</v>
      </c>
      <c r="G501" s="539">
        <v>45466.30972222222</v>
      </c>
      <c r="H501" s="37"/>
    </row>
    <row r="502" spans="1:8" x14ac:dyDescent="0.25">
      <c r="A502" s="37" t="s">
        <v>9587</v>
      </c>
      <c r="B502" s="37" t="s">
        <v>401</v>
      </c>
      <c r="C502" s="38" t="s">
        <v>9588</v>
      </c>
      <c r="D502" s="38">
        <v>3720</v>
      </c>
      <c r="E502" s="146" t="s">
        <v>2548</v>
      </c>
      <c r="F502" s="541" t="s">
        <v>8759</v>
      </c>
      <c r="G502" s="539">
        <v>45466.30972222222</v>
      </c>
      <c r="H502" s="37"/>
    </row>
    <row r="503" spans="1:8" x14ac:dyDescent="0.25">
      <c r="A503" s="37" t="s">
        <v>9587</v>
      </c>
      <c r="B503" s="37" t="s">
        <v>401</v>
      </c>
      <c r="C503" s="38" t="s">
        <v>9588</v>
      </c>
      <c r="D503" s="38">
        <v>3720</v>
      </c>
      <c r="E503" s="146" t="s">
        <v>2565</v>
      </c>
      <c r="F503" s="541" t="s">
        <v>8761</v>
      </c>
      <c r="G503" s="539">
        <v>45466.30972222222</v>
      </c>
      <c r="H503" s="37"/>
    </row>
    <row r="504" spans="1:8" x14ac:dyDescent="0.25">
      <c r="A504" s="37" t="s">
        <v>9587</v>
      </c>
      <c r="B504" s="37" t="s">
        <v>401</v>
      </c>
      <c r="C504" s="38" t="s">
        <v>9588</v>
      </c>
      <c r="D504" s="38">
        <v>3720</v>
      </c>
      <c r="E504" s="146" t="s">
        <v>2582</v>
      </c>
      <c r="F504" s="541" t="s">
        <v>8763</v>
      </c>
      <c r="G504" s="539">
        <v>45466.30972222222</v>
      </c>
      <c r="H504" s="37"/>
    </row>
    <row r="505" spans="1:8" x14ac:dyDescent="0.25">
      <c r="A505" s="37" t="s">
        <v>9587</v>
      </c>
      <c r="B505" s="37" t="s">
        <v>401</v>
      </c>
      <c r="C505" s="38" t="s">
        <v>9588</v>
      </c>
      <c r="D505" s="38">
        <v>3720</v>
      </c>
      <c r="E505" s="146" t="s">
        <v>2599</v>
      </c>
      <c r="F505" s="541" t="s">
        <v>8765</v>
      </c>
      <c r="G505" s="539">
        <v>45466.30972222222</v>
      </c>
      <c r="H505" s="37"/>
    </row>
    <row r="506" spans="1:8" x14ac:dyDescent="0.25">
      <c r="A506" s="37" t="s">
        <v>9587</v>
      </c>
      <c r="B506" s="37" t="s">
        <v>401</v>
      </c>
      <c r="C506" s="38" t="s">
        <v>9588</v>
      </c>
      <c r="D506" s="38">
        <v>3720</v>
      </c>
      <c r="E506" s="146" t="s">
        <v>2616</v>
      </c>
      <c r="F506" s="541" t="s">
        <v>8767</v>
      </c>
      <c r="G506" s="539">
        <v>45466.30972222222</v>
      </c>
      <c r="H506" s="37"/>
    </row>
    <row r="507" spans="1:8" x14ac:dyDescent="0.25">
      <c r="A507" s="37" t="s">
        <v>9587</v>
      </c>
      <c r="B507" s="37" t="s">
        <v>401</v>
      </c>
      <c r="C507" s="38" t="s">
        <v>9588</v>
      </c>
      <c r="D507" s="38">
        <v>3720</v>
      </c>
      <c r="E507" s="146" t="s">
        <v>2633</v>
      </c>
      <c r="F507" s="541" t="s">
        <v>8769</v>
      </c>
      <c r="G507" s="539">
        <v>45466.30972222222</v>
      </c>
      <c r="H507" s="37"/>
    </row>
    <row r="508" spans="1:8" x14ac:dyDescent="0.25">
      <c r="A508" s="37" t="s">
        <v>9587</v>
      </c>
      <c r="B508" s="37" t="s">
        <v>401</v>
      </c>
      <c r="C508" s="38" t="s">
        <v>9588</v>
      </c>
      <c r="D508" s="38">
        <v>3720</v>
      </c>
      <c r="E508" s="146" t="s">
        <v>2650</v>
      </c>
      <c r="F508" s="541" t="s">
        <v>8771</v>
      </c>
      <c r="G508" s="539">
        <v>45466.30972222222</v>
      </c>
      <c r="H508" s="37"/>
    </row>
    <row r="509" spans="1:8" x14ac:dyDescent="0.25">
      <c r="A509" s="37" t="s">
        <v>9587</v>
      </c>
      <c r="B509" s="37" t="s">
        <v>401</v>
      </c>
      <c r="C509" s="38" t="s">
        <v>9588</v>
      </c>
      <c r="D509" s="38">
        <v>3720</v>
      </c>
      <c r="E509" s="146" t="s">
        <v>1057</v>
      </c>
      <c r="F509" s="541" t="s">
        <v>8466</v>
      </c>
      <c r="G509" s="539">
        <v>45466.30972222222</v>
      </c>
      <c r="H509" s="37"/>
    </row>
    <row r="510" spans="1:8" x14ac:dyDescent="0.25">
      <c r="A510" s="37" t="s">
        <v>9587</v>
      </c>
      <c r="B510" s="37" t="s">
        <v>401</v>
      </c>
      <c r="C510" s="38" t="s">
        <v>9588</v>
      </c>
      <c r="D510" s="38">
        <v>3720</v>
      </c>
      <c r="E510" s="146" t="s">
        <v>8462</v>
      </c>
      <c r="F510" s="541" t="s">
        <v>8463</v>
      </c>
      <c r="G510" s="539">
        <v>45466.30972222222</v>
      </c>
      <c r="H510" s="37"/>
    </row>
    <row r="511" spans="1:8" x14ac:dyDescent="0.25">
      <c r="A511" s="37" t="s">
        <v>9587</v>
      </c>
      <c r="B511" s="37" t="s">
        <v>401</v>
      </c>
      <c r="C511" s="38" t="s">
        <v>9588</v>
      </c>
      <c r="D511" s="38">
        <v>3720</v>
      </c>
      <c r="E511" s="146" t="s">
        <v>1066</v>
      </c>
      <c r="F511" s="541" t="s">
        <v>8463</v>
      </c>
      <c r="G511" s="539">
        <v>45466.30972222222</v>
      </c>
      <c r="H511" s="37"/>
    </row>
    <row r="512" spans="1:8" x14ac:dyDescent="0.25">
      <c r="A512" s="37" t="s">
        <v>8399</v>
      </c>
      <c r="B512" s="37" t="s">
        <v>8400</v>
      </c>
      <c r="C512" s="38" t="s">
        <v>9682</v>
      </c>
      <c r="D512" s="38">
        <v>1178</v>
      </c>
      <c r="E512" s="146" t="s">
        <v>8408</v>
      </c>
      <c r="F512" s="541" t="s">
        <v>8409</v>
      </c>
      <c r="G512" s="539">
        <v>45466.30972222222</v>
      </c>
      <c r="H512" s="37"/>
    </row>
    <row r="513" spans="1:8" x14ac:dyDescent="0.25">
      <c r="A513" s="37" t="s">
        <v>8399</v>
      </c>
      <c r="B513" s="37" t="s">
        <v>8400</v>
      </c>
      <c r="C513" s="38" t="s">
        <v>9682</v>
      </c>
      <c r="D513" s="38">
        <v>1178</v>
      </c>
      <c r="E513" s="146" t="s">
        <v>8410</v>
      </c>
      <c r="F513" s="541" t="s">
        <v>8411</v>
      </c>
      <c r="G513" s="539">
        <v>45466.30972222222</v>
      </c>
      <c r="H513" s="37"/>
    </row>
    <row r="514" spans="1:8" x14ac:dyDescent="0.25">
      <c r="A514" s="37" t="s">
        <v>8399</v>
      </c>
      <c r="B514" s="37" t="s">
        <v>8400</v>
      </c>
      <c r="C514" s="38" t="s">
        <v>9682</v>
      </c>
      <c r="D514" s="38">
        <v>1178</v>
      </c>
      <c r="E514" s="146" t="s">
        <v>8412</v>
      </c>
      <c r="F514" s="541" t="s">
        <v>8413</v>
      </c>
      <c r="G514" s="539">
        <v>45466.30972222222</v>
      </c>
      <c r="H514" s="37"/>
    </row>
    <row r="515" spans="1:8" x14ac:dyDescent="0.25">
      <c r="A515" s="37" t="s">
        <v>8399</v>
      </c>
      <c r="B515" s="37" t="s">
        <v>8400</v>
      </c>
      <c r="C515" s="38" t="s">
        <v>9682</v>
      </c>
      <c r="D515" s="38">
        <v>1178</v>
      </c>
      <c r="E515" s="146" t="s">
        <v>8414</v>
      </c>
      <c r="F515" s="541" t="s">
        <v>9683</v>
      </c>
      <c r="G515" s="539">
        <v>45466.30972222222</v>
      </c>
      <c r="H515" s="37"/>
    </row>
    <row r="516" spans="1:8" x14ac:dyDescent="0.25">
      <c r="A516" s="37" t="s">
        <v>8399</v>
      </c>
      <c r="B516" s="37" t="s">
        <v>8400</v>
      </c>
      <c r="C516" s="38" t="s">
        <v>9682</v>
      </c>
      <c r="D516" s="38">
        <v>1178</v>
      </c>
      <c r="E516" s="146" t="s">
        <v>8415</v>
      </c>
      <c r="F516" s="541" t="s">
        <v>9684</v>
      </c>
      <c r="G516" s="539">
        <v>45466.30972222222</v>
      </c>
      <c r="H516" s="37"/>
    </row>
    <row r="517" spans="1:8" x14ac:dyDescent="0.25">
      <c r="A517" s="37" t="s">
        <v>8399</v>
      </c>
      <c r="B517" s="37" t="s">
        <v>8400</v>
      </c>
      <c r="C517" s="38" t="s">
        <v>9682</v>
      </c>
      <c r="D517" s="38">
        <v>1178</v>
      </c>
      <c r="E517" s="146" t="s">
        <v>8416</v>
      </c>
      <c r="F517" s="541" t="s">
        <v>8417</v>
      </c>
      <c r="G517" s="539">
        <v>45466.30972222222</v>
      </c>
      <c r="H517" s="37"/>
    </row>
    <row r="518" spans="1:8" x14ac:dyDescent="0.25">
      <c r="A518" s="37" t="s">
        <v>8399</v>
      </c>
      <c r="B518" s="37" t="s">
        <v>8400</v>
      </c>
      <c r="C518" s="38" t="s">
        <v>9682</v>
      </c>
      <c r="D518" s="38">
        <v>1178</v>
      </c>
      <c r="E518" s="146" t="s">
        <v>8401</v>
      </c>
      <c r="F518" s="541" t="s">
        <v>8402</v>
      </c>
      <c r="G518" s="539">
        <v>45466.30972222222</v>
      </c>
      <c r="H518" s="37"/>
    </row>
    <row r="519" spans="1:8" x14ac:dyDescent="0.25">
      <c r="A519" s="37" t="s">
        <v>8399</v>
      </c>
      <c r="B519" s="37" t="s">
        <v>8400</v>
      </c>
      <c r="C519" s="38" t="s">
        <v>9682</v>
      </c>
      <c r="D519" s="38">
        <v>1178</v>
      </c>
      <c r="E519" s="146" t="s">
        <v>8403</v>
      </c>
      <c r="F519" s="541" t="s">
        <v>8404</v>
      </c>
      <c r="G519" s="539">
        <v>45466.30972222222</v>
      </c>
      <c r="H519" s="37"/>
    </row>
    <row r="520" spans="1:8" x14ac:dyDescent="0.25">
      <c r="A520" s="37" t="s">
        <v>8399</v>
      </c>
      <c r="B520" s="37" t="s">
        <v>8400</v>
      </c>
      <c r="C520" s="38" t="s">
        <v>9682</v>
      </c>
      <c r="D520" s="38">
        <v>1178</v>
      </c>
      <c r="E520" s="146" t="s">
        <v>8405</v>
      </c>
      <c r="F520" s="541" t="s">
        <v>9685</v>
      </c>
      <c r="G520" s="539">
        <v>45466.30972222222</v>
      </c>
      <c r="H520" s="37"/>
    </row>
    <row r="521" spans="1:8" x14ac:dyDescent="0.25">
      <c r="A521" s="37" t="s">
        <v>8399</v>
      </c>
      <c r="B521" s="37" t="s">
        <v>8400</v>
      </c>
      <c r="C521" s="38" t="s">
        <v>9682</v>
      </c>
      <c r="D521" s="38">
        <v>1178</v>
      </c>
      <c r="E521" s="146" t="s">
        <v>8406</v>
      </c>
      <c r="F521" s="541" t="s">
        <v>8407</v>
      </c>
      <c r="G521" s="539">
        <v>45466.30972222222</v>
      </c>
      <c r="H521" s="37"/>
    </row>
    <row r="522" spans="1:8" x14ac:dyDescent="0.25">
      <c r="A522" s="37" t="s">
        <v>8399</v>
      </c>
      <c r="B522" s="37" t="s">
        <v>8400</v>
      </c>
      <c r="C522" s="38" t="s">
        <v>9682</v>
      </c>
      <c r="D522" s="38">
        <v>1178</v>
      </c>
      <c r="E522" s="146" t="s">
        <v>1771</v>
      </c>
      <c r="F522" s="541" t="s">
        <v>9686</v>
      </c>
      <c r="G522" s="539">
        <v>45466.30972222222</v>
      </c>
      <c r="H522" s="37"/>
    </row>
    <row r="523" spans="1:8" x14ac:dyDescent="0.25">
      <c r="A523" s="37" t="s">
        <v>8399</v>
      </c>
      <c r="B523" s="37" t="s">
        <v>8400</v>
      </c>
      <c r="C523" s="38" t="s">
        <v>9682</v>
      </c>
      <c r="D523" s="38">
        <v>1178</v>
      </c>
      <c r="E523" s="146" t="s">
        <v>1773</v>
      </c>
      <c r="F523" s="541" t="s">
        <v>8418</v>
      </c>
      <c r="G523" s="539">
        <v>45466.30972222222</v>
      </c>
      <c r="H523" s="37"/>
    </row>
    <row r="524" spans="1:8" x14ac:dyDescent="0.25">
      <c r="A524" s="37" t="s">
        <v>8399</v>
      </c>
      <c r="B524" s="37" t="s">
        <v>8400</v>
      </c>
      <c r="C524" s="38" t="s">
        <v>9682</v>
      </c>
      <c r="D524" s="38">
        <v>1178</v>
      </c>
      <c r="E524" s="146" t="s">
        <v>1841</v>
      </c>
      <c r="F524" s="541" t="s">
        <v>8419</v>
      </c>
      <c r="G524" s="539">
        <v>45466.30972222222</v>
      </c>
      <c r="H524" s="37"/>
    </row>
    <row r="525" spans="1:8" x14ac:dyDescent="0.25">
      <c r="A525" s="37" t="s">
        <v>8399</v>
      </c>
      <c r="B525" s="37" t="s">
        <v>8400</v>
      </c>
      <c r="C525" s="38" t="s">
        <v>9682</v>
      </c>
      <c r="D525" s="38">
        <v>1178</v>
      </c>
      <c r="E525" s="146" t="s">
        <v>1858</v>
      </c>
      <c r="F525" s="541" t="s">
        <v>8420</v>
      </c>
      <c r="G525" s="539">
        <v>45466.30972222222</v>
      </c>
      <c r="H525" s="37"/>
    </row>
    <row r="526" spans="1:8" x14ac:dyDescent="0.25">
      <c r="A526" s="37" t="s">
        <v>8399</v>
      </c>
      <c r="B526" s="37" t="s">
        <v>8400</v>
      </c>
      <c r="C526" s="38" t="s">
        <v>9682</v>
      </c>
      <c r="D526" s="38">
        <v>1178</v>
      </c>
      <c r="E526" s="146" t="s">
        <v>1875</v>
      </c>
      <c r="F526" s="541" t="s">
        <v>8421</v>
      </c>
      <c r="G526" s="539">
        <v>45466.30972222222</v>
      </c>
      <c r="H526" s="37"/>
    </row>
    <row r="527" spans="1:8" x14ac:dyDescent="0.25">
      <c r="A527" s="37" t="s">
        <v>8399</v>
      </c>
      <c r="B527" s="37" t="s">
        <v>8400</v>
      </c>
      <c r="C527" s="38" t="s">
        <v>9682</v>
      </c>
      <c r="D527" s="38">
        <v>1178</v>
      </c>
      <c r="E527" s="146" t="s">
        <v>1909</v>
      </c>
      <c r="F527" s="541" t="s">
        <v>8422</v>
      </c>
      <c r="G527" s="539">
        <v>45466.30972222222</v>
      </c>
      <c r="H527" s="37"/>
    </row>
    <row r="528" spans="1:8" x14ac:dyDescent="0.25">
      <c r="A528" s="37" t="s">
        <v>8399</v>
      </c>
      <c r="B528" s="37" t="s">
        <v>8400</v>
      </c>
      <c r="C528" s="38" t="s">
        <v>9682</v>
      </c>
      <c r="D528" s="38">
        <v>1178</v>
      </c>
      <c r="E528" s="146" t="s">
        <v>1977</v>
      </c>
      <c r="F528" s="541" t="s">
        <v>8423</v>
      </c>
      <c r="G528" s="539">
        <v>45466.30972222222</v>
      </c>
      <c r="H528" s="37"/>
    </row>
    <row r="529" spans="1:8" x14ac:dyDescent="0.25">
      <c r="A529" s="37" t="s">
        <v>9687</v>
      </c>
      <c r="B529" s="37" t="s">
        <v>396</v>
      </c>
      <c r="C529" s="38" t="s">
        <v>9688</v>
      </c>
      <c r="D529" s="38">
        <v>13770</v>
      </c>
      <c r="E529" s="146" t="s">
        <v>8863</v>
      </c>
      <c r="F529" s="541" t="s">
        <v>8864</v>
      </c>
      <c r="G529" s="539">
        <v>45466.30972222222</v>
      </c>
      <c r="H529" s="37"/>
    </row>
    <row r="530" spans="1:8" x14ac:dyDescent="0.25">
      <c r="A530" s="37" t="s">
        <v>8424</v>
      </c>
      <c r="B530" s="37" t="s">
        <v>9689</v>
      </c>
      <c r="C530" s="38" t="s">
        <v>9690</v>
      </c>
      <c r="D530" s="38">
        <v>534</v>
      </c>
      <c r="E530" s="146" t="s">
        <v>8425</v>
      </c>
      <c r="F530" s="541" t="s">
        <v>8426</v>
      </c>
      <c r="G530" s="539">
        <v>45466.30972222222</v>
      </c>
      <c r="H530" s="37"/>
    </row>
    <row r="531" spans="1:8" x14ac:dyDescent="0.25">
      <c r="A531" s="37" t="s">
        <v>8424</v>
      </c>
      <c r="B531" s="37" t="s">
        <v>9689</v>
      </c>
      <c r="C531" s="38" t="s">
        <v>9690</v>
      </c>
      <c r="D531" s="38">
        <v>534</v>
      </c>
      <c r="E531" s="146" t="s">
        <v>8434</v>
      </c>
      <c r="F531" s="541" t="s">
        <v>8435</v>
      </c>
      <c r="G531" s="539">
        <v>45466.30972222222</v>
      </c>
      <c r="H531" s="37"/>
    </row>
    <row r="532" spans="1:8" x14ac:dyDescent="0.25">
      <c r="A532" s="37" t="s">
        <v>8424</v>
      </c>
      <c r="B532" s="37" t="s">
        <v>9689</v>
      </c>
      <c r="C532" s="38" t="s">
        <v>9690</v>
      </c>
      <c r="D532" s="38">
        <v>534</v>
      </c>
      <c r="E532" s="146" t="s">
        <v>8437</v>
      </c>
      <c r="F532" s="541" t="s">
        <v>8438</v>
      </c>
      <c r="G532" s="539">
        <v>45466.30972222222</v>
      </c>
      <c r="H532" s="37"/>
    </row>
    <row r="533" spans="1:8" x14ac:dyDescent="0.25">
      <c r="A533" s="37" t="s">
        <v>8424</v>
      </c>
      <c r="B533" s="37" t="s">
        <v>9689</v>
      </c>
      <c r="C533" s="38" t="s">
        <v>9690</v>
      </c>
      <c r="D533" s="38">
        <v>534</v>
      </c>
      <c r="E533" s="146" t="s">
        <v>8440</v>
      </c>
      <c r="F533" s="541" t="s">
        <v>8441</v>
      </c>
      <c r="G533" s="539">
        <v>45466.30972222222</v>
      </c>
      <c r="H533" s="37"/>
    </row>
    <row r="534" spans="1:8" x14ac:dyDescent="0.25">
      <c r="A534" s="37" t="s">
        <v>8424</v>
      </c>
      <c r="B534" s="37" t="s">
        <v>9689</v>
      </c>
      <c r="C534" s="38" t="s">
        <v>9690</v>
      </c>
      <c r="D534" s="38">
        <v>534</v>
      </c>
      <c r="E534" s="146" t="s">
        <v>8429</v>
      </c>
      <c r="F534" s="541" t="s">
        <v>8430</v>
      </c>
      <c r="G534" s="539">
        <v>45466.30972222222</v>
      </c>
      <c r="H534" s="37"/>
    </row>
    <row r="535" spans="1:8" x14ac:dyDescent="0.25">
      <c r="A535" s="37" t="s">
        <v>8424</v>
      </c>
      <c r="B535" s="37" t="s">
        <v>9689</v>
      </c>
      <c r="C535" s="38" t="s">
        <v>9690</v>
      </c>
      <c r="D535" s="38">
        <v>534</v>
      </c>
      <c r="E535" s="146" t="s">
        <v>8445</v>
      </c>
      <c r="F535" s="541" t="s">
        <v>8446</v>
      </c>
      <c r="G535" s="539">
        <v>45466.30972222222</v>
      </c>
      <c r="H535" s="37"/>
    </row>
    <row r="536" spans="1:8" x14ac:dyDescent="0.25">
      <c r="A536" s="37" t="s">
        <v>8424</v>
      </c>
      <c r="B536" s="37" t="s">
        <v>9689</v>
      </c>
      <c r="C536" s="38" t="s">
        <v>9690</v>
      </c>
      <c r="D536" s="38">
        <v>534</v>
      </c>
      <c r="E536" s="146" t="s">
        <v>8448</v>
      </c>
      <c r="F536" s="541" t="s">
        <v>8449</v>
      </c>
      <c r="G536" s="539">
        <v>45466.30972222222</v>
      </c>
      <c r="H536" s="37"/>
    </row>
    <row r="537" spans="1:8" x14ac:dyDescent="0.25">
      <c r="A537" s="37" t="s">
        <v>8424</v>
      </c>
      <c r="B537" s="37" t="s">
        <v>9689</v>
      </c>
      <c r="C537" s="38" t="s">
        <v>9690</v>
      </c>
      <c r="D537" s="38">
        <v>534</v>
      </c>
      <c r="E537" s="146" t="s">
        <v>8431</v>
      </c>
      <c r="F537" s="541" t="s">
        <v>8432</v>
      </c>
      <c r="G537" s="539">
        <v>45466.30972222222</v>
      </c>
      <c r="H537" s="37"/>
    </row>
    <row r="538" spans="1:8" x14ac:dyDescent="0.25">
      <c r="A538" s="37" t="s">
        <v>8424</v>
      </c>
      <c r="B538" s="37" t="s">
        <v>9689</v>
      </c>
      <c r="C538" s="38" t="s">
        <v>9690</v>
      </c>
      <c r="D538" s="38">
        <v>534</v>
      </c>
      <c r="E538" s="146" t="s">
        <v>8427</v>
      </c>
      <c r="F538" s="541" t="s">
        <v>8428</v>
      </c>
      <c r="G538" s="539">
        <v>45466.30972222222</v>
      </c>
      <c r="H538" s="37"/>
    </row>
    <row r="539" spans="1:8" x14ac:dyDescent="0.25">
      <c r="A539" s="37" t="s">
        <v>8424</v>
      </c>
      <c r="B539" s="37" t="s">
        <v>9689</v>
      </c>
      <c r="C539" s="38" t="s">
        <v>9690</v>
      </c>
      <c r="D539" s="38">
        <v>534</v>
      </c>
      <c r="E539" s="146" t="s">
        <v>945</v>
      </c>
      <c r="F539" s="541" t="s">
        <v>8433</v>
      </c>
      <c r="G539" s="539">
        <v>45466.30972222222</v>
      </c>
      <c r="H539" s="37"/>
    </row>
    <row r="540" spans="1:8" x14ac:dyDescent="0.25">
      <c r="A540" s="37" t="s">
        <v>8424</v>
      </c>
      <c r="B540" s="37" t="s">
        <v>9689</v>
      </c>
      <c r="C540" s="38" t="s">
        <v>9690</v>
      </c>
      <c r="D540" s="38">
        <v>534</v>
      </c>
      <c r="E540" s="146" t="s">
        <v>946</v>
      </c>
      <c r="F540" s="541" t="s">
        <v>8436</v>
      </c>
      <c r="G540" s="539">
        <v>45466.30972222222</v>
      </c>
      <c r="H540" s="37"/>
    </row>
    <row r="541" spans="1:8" x14ac:dyDescent="0.25">
      <c r="A541" s="37" t="s">
        <v>8424</v>
      </c>
      <c r="B541" s="37" t="s">
        <v>9689</v>
      </c>
      <c r="C541" s="38" t="s">
        <v>9690</v>
      </c>
      <c r="D541" s="38">
        <v>534</v>
      </c>
      <c r="E541" s="146" t="s">
        <v>947</v>
      </c>
      <c r="F541" s="541" t="s">
        <v>8439</v>
      </c>
      <c r="G541" s="539">
        <v>45466.30972222222</v>
      </c>
      <c r="H541" s="37"/>
    </row>
    <row r="542" spans="1:8" x14ac:dyDescent="0.25">
      <c r="A542" s="37" t="s">
        <v>8424</v>
      </c>
      <c r="B542" s="37" t="s">
        <v>9689</v>
      </c>
      <c r="C542" s="38" t="s">
        <v>9690</v>
      </c>
      <c r="D542" s="38">
        <v>534</v>
      </c>
      <c r="E542" s="146" t="s">
        <v>948</v>
      </c>
      <c r="F542" s="541" t="s">
        <v>8442</v>
      </c>
      <c r="G542" s="539">
        <v>45466.30972222222</v>
      </c>
      <c r="H542" s="37"/>
    </row>
    <row r="543" spans="1:8" x14ac:dyDescent="0.25">
      <c r="A543" s="37" t="s">
        <v>8424</v>
      </c>
      <c r="B543" s="37" t="s">
        <v>9689</v>
      </c>
      <c r="C543" s="38" t="s">
        <v>9690</v>
      </c>
      <c r="D543" s="38">
        <v>534</v>
      </c>
      <c r="E543" s="146" t="s">
        <v>8443</v>
      </c>
      <c r="F543" s="541" t="s">
        <v>8444</v>
      </c>
      <c r="G543" s="539">
        <v>45466.30972222222</v>
      </c>
      <c r="H543" s="37"/>
    </row>
    <row r="544" spans="1:8" x14ac:dyDescent="0.25">
      <c r="A544" s="37" t="s">
        <v>8424</v>
      </c>
      <c r="B544" s="37" t="s">
        <v>9689</v>
      </c>
      <c r="C544" s="38" t="s">
        <v>9690</v>
      </c>
      <c r="D544" s="38">
        <v>534</v>
      </c>
      <c r="E544" s="146" t="s">
        <v>949</v>
      </c>
      <c r="F544" s="541" t="s">
        <v>8447</v>
      </c>
      <c r="G544" s="539">
        <v>45466.30972222222</v>
      </c>
      <c r="H544" s="37"/>
    </row>
    <row r="545" spans="1:8" x14ac:dyDescent="0.25">
      <c r="A545" s="37" t="s">
        <v>8424</v>
      </c>
      <c r="B545" s="37" t="s">
        <v>9689</v>
      </c>
      <c r="C545" s="38" t="s">
        <v>9690</v>
      </c>
      <c r="D545" s="38">
        <v>534</v>
      </c>
      <c r="E545" s="146" t="s">
        <v>950</v>
      </c>
      <c r="F545" s="541" t="s">
        <v>8450</v>
      </c>
      <c r="G545" s="539">
        <v>45466.30972222222</v>
      </c>
      <c r="H545" s="37"/>
    </row>
    <row r="546" spans="1:8" x14ac:dyDescent="0.25">
      <c r="A546" s="37" t="s">
        <v>8424</v>
      </c>
      <c r="B546" s="37" t="s">
        <v>9689</v>
      </c>
      <c r="C546" s="38" t="s">
        <v>9690</v>
      </c>
      <c r="D546" s="38">
        <v>534</v>
      </c>
      <c r="E546" s="146" t="s">
        <v>952</v>
      </c>
      <c r="F546" s="541" t="s">
        <v>8451</v>
      </c>
      <c r="G546" s="539">
        <v>45466.30972222222</v>
      </c>
      <c r="H546" s="37"/>
    </row>
    <row r="547" spans="1:8" x14ac:dyDescent="0.25">
      <c r="A547" s="37" t="s">
        <v>8424</v>
      </c>
      <c r="B547" s="37" t="s">
        <v>9689</v>
      </c>
      <c r="C547" s="38" t="s">
        <v>9690</v>
      </c>
      <c r="D547" s="38">
        <v>534</v>
      </c>
      <c r="E547" s="146" t="s">
        <v>8452</v>
      </c>
      <c r="F547" s="541" t="s">
        <v>8453</v>
      </c>
      <c r="G547" s="539">
        <v>45466.30972222222</v>
      </c>
      <c r="H547" s="37"/>
    </row>
    <row r="548" spans="1:8" x14ac:dyDescent="0.25">
      <c r="A548" s="37" t="s">
        <v>8424</v>
      </c>
      <c r="B548" s="37" t="s">
        <v>9689</v>
      </c>
      <c r="C548" s="38" t="s">
        <v>9690</v>
      </c>
      <c r="D548" s="38">
        <v>534</v>
      </c>
      <c r="E548" s="146" t="s">
        <v>8454</v>
      </c>
      <c r="F548" s="541" t="s">
        <v>8455</v>
      </c>
      <c r="G548" s="539">
        <v>45466.30972222222</v>
      </c>
      <c r="H548" s="37"/>
    </row>
    <row r="549" spans="1:8" x14ac:dyDescent="0.25">
      <c r="A549" s="37" t="s">
        <v>9691</v>
      </c>
      <c r="B549" s="37" t="s">
        <v>402</v>
      </c>
      <c r="C549" s="38" t="s">
        <v>8865</v>
      </c>
      <c r="D549" s="38">
        <v>1911</v>
      </c>
      <c r="E549" s="146" t="s">
        <v>8875</v>
      </c>
      <c r="F549" s="541" t="s">
        <v>8876</v>
      </c>
      <c r="G549" s="539">
        <v>45466.30972222222</v>
      </c>
      <c r="H549" s="37"/>
    </row>
    <row r="550" spans="1:8" x14ac:dyDescent="0.25">
      <c r="A550" s="37" t="s">
        <v>9691</v>
      </c>
      <c r="B550" s="37" t="s">
        <v>402</v>
      </c>
      <c r="C550" s="38" t="s">
        <v>8865</v>
      </c>
      <c r="D550" s="38">
        <v>1911</v>
      </c>
      <c r="E550" s="146" t="s">
        <v>8877</v>
      </c>
      <c r="F550" s="541" t="s">
        <v>8878</v>
      </c>
      <c r="G550" s="539">
        <v>45466.30972222222</v>
      </c>
      <c r="H550" s="37"/>
    </row>
    <row r="551" spans="1:8" x14ac:dyDescent="0.25">
      <c r="A551" s="37" t="s">
        <v>9691</v>
      </c>
      <c r="B551" s="37" t="s">
        <v>402</v>
      </c>
      <c r="C551" s="38" t="s">
        <v>8865</v>
      </c>
      <c r="D551" s="38">
        <v>1911</v>
      </c>
      <c r="E551" s="146" t="s">
        <v>8866</v>
      </c>
      <c r="F551" s="541" t="s">
        <v>8867</v>
      </c>
      <c r="G551" s="539">
        <v>45466.30972222222</v>
      </c>
      <c r="H551" s="37"/>
    </row>
    <row r="552" spans="1:8" x14ac:dyDescent="0.25">
      <c r="A552" s="37" t="s">
        <v>9691</v>
      </c>
      <c r="B552" s="37" t="s">
        <v>402</v>
      </c>
      <c r="C552" s="38" t="s">
        <v>8865</v>
      </c>
      <c r="D552" s="38">
        <v>1911</v>
      </c>
      <c r="E552" s="146" t="s">
        <v>8967</v>
      </c>
      <c r="F552" s="541" t="s">
        <v>8968</v>
      </c>
      <c r="G552" s="539">
        <v>45466.30972222222</v>
      </c>
      <c r="H552" s="37"/>
    </row>
    <row r="553" spans="1:8" x14ac:dyDescent="0.25">
      <c r="A553" s="37" t="s">
        <v>9691</v>
      </c>
      <c r="B553" s="37" t="s">
        <v>402</v>
      </c>
      <c r="C553" s="38" t="s">
        <v>8865</v>
      </c>
      <c r="D553" s="38">
        <v>1911</v>
      </c>
      <c r="E553" s="146" t="s">
        <v>8980</v>
      </c>
      <c r="F553" s="541" t="s">
        <v>8981</v>
      </c>
      <c r="G553" s="539">
        <v>45466.30972222222</v>
      </c>
      <c r="H553" s="37"/>
    </row>
    <row r="554" spans="1:8" x14ac:dyDescent="0.25">
      <c r="A554" s="37" t="s">
        <v>9691</v>
      </c>
      <c r="B554" s="37" t="s">
        <v>402</v>
      </c>
      <c r="C554" s="38" t="s">
        <v>8865</v>
      </c>
      <c r="D554" s="38">
        <v>1911</v>
      </c>
      <c r="E554" s="146" t="s">
        <v>8993</v>
      </c>
      <c r="F554" s="541" t="s">
        <v>8994</v>
      </c>
      <c r="G554" s="539">
        <v>45466.30972222222</v>
      </c>
      <c r="H554" s="37"/>
    </row>
    <row r="555" spans="1:8" x14ac:dyDescent="0.25">
      <c r="A555" s="37" t="s">
        <v>9691</v>
      </c>
      <c r="B555" s="37" t="s">
        <v>402</v>
      </c>
      <c r="C555" s="38" t="s">
        <v>8865</v>
      </c>
      <c r="D555" s="38">
        <v>1911</v>
      </c>
      <c r="E555" s="146" t="s">
        <v>9006</v>
      </c>
      <c r="F555" s="541" t="s">
        <v>9007</v>
      </c>
      <c r="G555" s="539">
        <v>45466.30972222222</v>
      </c>
      <c r="H555" s="37"/>
    </row>
    <row r="556" spans="1:8" x14ac:dyDescent="0.25">
      <c r="A556" s="37" t="s">
        <v>9691</v>
      </c>
      <c r="B556" s="37" t="s">
        <v>402</v>
      </c>
      <c r="C556" s="38" t="s">
        <v>8865</v>
      </c>
      <c r="D556" s="38">
        <v>1911</v>
      </c>
      <c r="E556" s="146" t="s">
        <v>9019</v>
      </c>
      <c r="F556" s="541" t="s">
        <v>9020</v>
      </c>
      <c r="G556" s="539">
        <v>45466.30972222222</v>
      </c>
      <c r="H556" s="37"/>
    </row>
    <row r="557" spans="1:8" x14ac:dyDescent="0.25">
      <c r="A557" s="37" t="s">
        <v>9691</v>
      </c>
      <c r="B557" s="37" t="s">
        <v>402</v>
      </c>
      <c r="C557" s="38" t="s">
        <v>8865</v>
      </c>
      <c r="D557" s="38">
        <v>1911</v>
      </c>
      <c r="E557" s="146" t="s">
        <v>9032</v>
      </c>
      <c r="F557" s="541" t="s">
        <v>9033</v>
      </c>
      <c r="G557" s="539">
        <v>45466.30972222222</v>
      </c>
      <c r="H557" s="37"/>
    </row>
    <row r="558" spans="1:8" x14ac:dyDescent="0.25">
      <c r="A558" s="37" t="s">
        <v>9691</v>
      </c>
      <c r="B558" s="37" t="s">
        <v>402</v>
      </c>
      <c r="C558" s="38" t="s">
        <v>8865</v>
      </c>
      <c r="D558" s="38">
        <v>1911</v>
      </c>
      <c r="E558" s="146" t="s">
        <v>9045</v>
      </c>
      <c r="F558" s="541" t="s">
        <v>9046</v>
      </c>
      <c r="G558" s="539">
        <v>45466.30972222222</v>
      </c>
      <c r="H558" s="37"/>
    </row>
    <row r="559" spans="1:8" x14ac:dyDescent="0.25">
      <c r="A559" s="37" t="s">
        <v>9691</v>
      </c>
      <c r="B559" s="37" t="s">
        <v>402</v>
      </c>
      <c r="C559" s="38" t="s">
        <v>8865</v>
      </c>
      <c r="D559" s="38">
        <v>1911</v>
      </c>
      <c r="E559" s="146" t="s">
        <v>9058</v>
      </c>
      <c r="F559" s="541" t="s">
        <v>9059</v>
      </c>
      <c r="G559" s="539">
        <v>45466.30972222222</v>
      </c>
      <c r="H559" s="37"/>
    </row>
    <row r="560" spans="1:8" x14ac:dyDescent="0.25">
      <c r="A560" s="37" t="s">
        <v>9691</v>
      </c>
      <c r="B560" s="37" t="s">
        <v>402</v>
      </c>
      <c r="C560" s="38" t="s">
        <v>8865</v>
      </c>
      <c r="D560" s="38">
        <v>1911</v>
      </c>
      <c r="E560" s="146" t="s">
        <v>9071</v>
      </c>
      <c r="F560" s="541" t="s">
        <v>9072</v>
      </c>
      <c r="G560" s="539">
        <v>45466.30972222222</v>
      </c>
      <c r="H560" s="37"/>
    </row>
    <row r="561" spans="1:8" x14ac:dyDescent="0.25">
      <c r="A561" s="37" t="s">
        <v>9691</v>
      </c>
      <c r="B561" s="37" t="s">
        <v>402</v>
      </c>
      <c r="C561" s="38" t="s">
        <v>8865</v>
      </c>
      <c r="D561" s="38">
        <v>1911</v>
      </c>
      <c r="E561" s="146" t="s">
        <v>9084</v>
      </c>
      <c r="F561" s="541" t="s">
        <v>9085</v>
      </c>
      <c r="G561" s="539">
        <v>45466.30972222222</v>
      </c>
      <c r="H561" s="37"/>
    </row>
    <row r="562" spans="1:8" x14ac:dyDescent="0.25">
      <c r="A562" s="37" t="s">
        <v>9691</v>
      </c>
      <c r="B562" s="37" t="s">
        <v>402</v>
      </c>
      <c r="C562" s="38" t="s">
        <v>8865</v>
      </c>
      <c r="D562" s="38">
        <v>1911</v>
      </c>
      <c r="E562" s="146" t="s">
        <v>9097</v>
      </c>
      <c r="F562" s="541" t="s">
        <v>9098</v>
      </c>
      <c r="G562" s="539">
        <v>45466.30972222222</v>
      </c>
      <c r="H562" s="37"/>
    </row>
    <row r="563" spans="1:8" x14ac:dyDescent="0.25">
      <c r="A563" s="37" t="s">
        <v>9691</v>
      </c>
      <c r="B563" s="37" t="s">
        <v>402</v>
      </c>
      <c r="C563" s="38" t="s">
        <v>8865</v>
      </c>
      <c r="D563" s="38">
        <v>1911</v>
      </c>
      <c r="E563" s="146" t="s">
        <v>9110</v>
      </c>
      <c r="F563" s="541" t="s">
        <v>9111</v>
      </c>
      <c r="G563" s="539">
        <v>45466.30972222222</v>
      </c>
      <c r="H563" s="37"/>
    </row>
    <row r="564" spans="1:8" x14ac:dyDescent="0.25">
      <c r="A564" s="37" t="s">
        <v>9691</v>
      </c>
      <c r="B564" s="37" t="s">
        <v>402</v>
      </c>
      <c r="C564" s="38" t="s">
        <v>8865</v>
      </c>
      <c r="D564" s="38">
        <v>1911</v>
      </c>
      <c r="E564" s="146" t="s">
        <v>9123</v>
      </c>
      <c r="F564" s="541" t="s">
        <v>9124</v>
      </c>
      <c r="G564" s="539">
        <v>45466.30972222222</v>
      </c>
      <c r="H564" s="37"/>
    </row>
    <row r="565" spans="1:8" x14ac:dyDescent="0.25">
      <c r="A565" s="37" t="s">
        <v>9691</v>
      </c>
      <c r="B565" s="37" t="s">
        <v>402</v>
      </c>
      <c r="C565" s="38" t="s">
        <v>8865</v>
      </c>
      <c r="D565" s="38">
        <v>1911</v>
      </c>
      <c r="E565" s="146" t="s">
        <v>9136</v>
      </c>
      <c r="F565" s="541" t="s">
        <v>9137</v>
      </c>
      <c r="G565" s="539">
        <v>45466.30972222222</v>
      </c>
      <c r="H565" s="37"/>
    </row>
    <row r="566" spans="1:8" x14ac:dyDescent="0.25">
      <c r="A566" s="37" t="s">
        <v>9691</v>
      </c>
      <c r="B566" s="37" t="s">
        <v>402</v>
      </c>
      <c r="C566" s="38" t="s">
        <v>8865</v>
      </c>
      <c r="D566" s="38">
        <v>1911</v>
      </c>
      <c r="E566" s="146" t="s">
        <v>9149</v>
      </c>
      <c r="F566" s="541" t="s">
        <v>9150</v>
      </c>
      <c r="G566" s="539">
        <v>45466.30972222222</v>
      </c>
      <c r="H566" s="37"/>
    </row>
    <row r="567" spans="1:8" x14ac:dyDescent="0.25">
      <c r="A567" s="37" t="s">
        <v>9691</v>
      </c>
      <c r="B567" s="37" t="s">
        <v>402</v>
      </c>
      <c r="C567" s="38" t="s">
        <v>8865</v>
      </c>
      <c r="D567" s="38">
        <v>1911</v>
      </c>
      <c r="E567" s="146" t="s">
        <v>9151</v>
      </c>
      <c r="F567" s="541" t="s">
        <v>9152</v>
      </c>
      <c r="G567" s="539">
        <v>45466.30972222222</v>
      </c>
      <c r="H567" s="37"/>
    </row>
    <row r="568" spans="1:8" x14ac:dyDescent="0.25">
      <c r="A568" s="37" t="s">
        <v>9691</v>
      </c>
      <c r="B568" s="37" t="s">
        <v>402</v>
      </c>
      <c r="C568" s="38" t="s">
        <v>8865</v>
      </c>
      <c r="D568" s="38">
        <v>1911</v>
      </c>
      <c r="E568" s="146" t="s">
        <v>9164</v>
      </c>
      <c r="F568" s="541" t="s">
        <v>9165</v>
      </c>
      <c r="G568" s="539">
        <v>45466.30972222222</v>
      </c>
      <c r="H568" s="37"/>
    </row>
    <row r="569" spans="1:8" x14ac:dyDescent="0.25">
      <c r="A569" s="37" t="s">
        <v>9691</v>
      </c>
      <c r="B569" s="37" t="s">
        <v>402</v>
      </c>
      <c r="C569" s="38" t="s">
        <v>8865</v>
      </c>
      <c r="D569" s="38">
        <v>1911</v>
      </c>
      <c r="E569" s="146" t="s">
        <v>9166</v>
      </c>
      <c r="F569" s="541" t="s">
        <v>9167</v>
      </c>
      <c r="G569" s="539">
        <v>45466.30972222222</v>
      </c>
      <c r="H569" s="37"/>
    </row>
    <row r="570" spans="1:8" x14ac:dyDescent="0.25">
      <c r="A570" s="37" t="s">
        <v>9691</v>
      </c>
      <c r="B570" s="37" t="s">
        <v>402</v>
      </c>
      <c r="C570" s="38" t="s">
        <v>8865</v>
      </c>
      <c r="D570" s="38">
        <v>1911</v>
      </c>
      <c r="E570" s="146" t="s">
        <v>9168</v>
      </c>
      <c r="F570" s="541" t="s">
        <v>9169</v>
      </c>
      <c r="G570" s="539">
        <v>45466.30972222222</v>
      </c>
      <c r="H570" s="37"/>
    </row>
    <row r="571" spans="1:8" x14ac:dyDescent="0.25">
      <c r="A571" s="37" t="s">
        <v>9691</v>
      </c>
      <c r="B571" s="37" t="s">
        <v>402</v>
      </c>
      <c r="C571" s="38" t="s">
        <v>8865</v>
      </c>
      <c r="D571" s="38">
        <v>1911</v>
      </c>
      <c r="E571" s="146" t="s">
        <v>9170</v>
      </c>
      <c r="F571" s="541" t="s">
        <v>9171</v>
      </c>
      <c r="G571" s="539">
        <v>45466.30972222222</v>
      </c>
      <c r="H571" s="37"/>
    </row>
    <row r="572" spans="1:8" x14ac:dyDescent="0.25">
      <c r="A572" s="37" t="s">
        <v>9691</v>
      </c>
      <c r="B572" s="37" t="s">
        <v>402</v>
      </c>
      <c r="C572" s="38" t="s">
        <v>8865</v>
      </c>
      <c r="D572" s="38">
        <v>1911</v>
      </c>
      <c r="E572" s="146" t="s">
        <v>8879</v>
      </c>
      <c r="F572" s="541" t="s">
        <v>8867</v>
      </c>
      <c r="G572" s="539">
        <v>45466.30972222222</v>
      </c>
      <c r="H572" s="37"/>
    </row>
    <row r="573" spans="1:8" x14ac:dyDescent="0.25">
      <c r="A573" s="37" t="s">
        <v>9691</v>
      </c>
      <c r="B573" s="37" t="s">
        <v>402</v>
      </c>
      <c r="C573" s="38" t="s">
        <v>8865</v>
      </c>
      <c r="D573" s="38">
        <v>1911</v>
      </c>
      <c r="E573" s="146" t="s">
        <v>9172</v>
      </c>
      <c r="F573" s="541" t="s">
        <v>9173</v>
      </c>
      <c r="G573" s="539">
        <v>45466.30972222222</v>
      </c>
      <c r="H573" s="37"/>
    </row>
    <row r="574" spans="1:8" x14ac:dyDescent="0.25">
      <c r="A574" s="37" t="s">
        <v>9691</v>
      </c>
      <c r="B574" s="37" t="s">
        <v>402</v>
      </c>
      <c r="C574" s="38" t="s">
        <v>8865</v>
      </c>
      <c r="D574" s="38">
        <v>1911</v>
      </c>
      <c r="E574" s="146" t="s">
        <v>9174</v>
      </c>
      <c r="F574" s="541" t="s">
        <v>9175</v>
      </c>
      <c r="G574" s="539">
        <v>45466.30972222222</v>
      </c>
      <c r="H574" s="37"/>
    </row>
    <row r="575" spans="1:8" x14ac:dyDescent="0.25">
      <c r="A575" s="37" t="s">
        <v>9691</v>
      </c>
      <c r="B575" s="37" t="s">
        <v>402</v>
      </c>
      <c r="C575" s="38" t="s">
        <v>8865</v>
      </c>
      <c r="D575" s="38">
        <v>1911</v>
      </c>
      <c r="E575" s="146" t="s">
        <v>9176</v>
      </c>
      <c r="F575" s="541" t="s">
        <v>9177</v>
      </c>
      <c r="G575" s="539">
        <v>45466.30972222222</v>
      </c>
      <c r="H575" s="37"/>
    </row>
    <row r="576" spans="1:8" x14ac:dyDescent="0.25">
      <c r="A576" s="37" t="s">
        <v>9691</v>
      </c>
      <c r="B576" s="37" t="s">
        <v>402</v>
      </c>
      <c r="C576" s="38" t="s">
        <v>8865</v>
      </c>
      <c r="D576" s="38">
        <v>1911</v>
      </c>
      <c r="E576" s="146" t="s">
        <v>9178</v>
      </c>
      <c r="F576" s="541" t="s">
        <v>9179</v>
      </c>
      <c r="G576" s="539">
        <v>45466.30972222222</v>
      </c>
      <c r="H576" s="37"/>
    </row>
    <row r="577" spans="1:8" x14ac:dyDescent="0.25">
      <c r="A577" s="37" t="s">
        <v>9691</v>
      </c>
      <c r="B577" s="37" t="s">
        <v>402</v>
      </c>
      <c r="C577" s="38" t="s">
        <v>8865</v>
      </c>
      <c r="D577" s="38">
        <v>1911</v>
      </c>
      <c r="E577" s="146" t="s">
        <v>9180</v>
      </c>
      <c r="F577" s="541" t="s">
        <v>9181</v>
      </c>
      <c r="G577" s="539">
        <v>45466.30972222222</v>
      </c>
      <c r="H577" s="37"/>
    </row>
    <row r="578" spans="1:8" x14ac:dyDescent="0.25">
      <c r="A578" s="37" t="s">
        <v>9691</v>
      </c>
      <c r="B578" s="37" t="s">
        <v>402</v>
      </c>
      <c r="C578" s="38" t="s">
        <v>8865</v>
      </c>
      <c r="D578" s="38">
        <v>1911</v>
      </c>
      <c r="E578" s="146" t="s">
        <v>9182</v>
      </c>
      <c r="F578" s="541" t="s">
        <v>9183</v>
      </c>
      <c r="G578" s="539">
        <v>45466.30972222222</v>
      </c>
      <c r="H578" s="37"/>
    </row>
    <row r="579" spans="1:8" x14ac:dyDescent="0.25">
      <c r="A579" s="37" t="s">
        <v>9691</v>
      </c>
      <c r="B579" s="37" t="s">
        <v>402</v>
      </c>
      <c r="C579" s="38" t="s">
        <v>8865</v>
      </c>
      <c r="D579" s="38">
        <v>1911</v>
      </c>
      <c r="E579" s="146" t="s">
        <v>9184</v>
      </c>
      <c r="F579" s="541" t="s">
        <v>9185</v>
      </c>
      <c r="G579" s="539">
        <v>45466.30972222222</v>
      </c>
      <c r="H579" s="37"/>
    </row>
    <row r="580" spans="1:8" x14ac:dyDescent="0.25">
      <c r="A580" s="37" t="s">
        <v>9691</v>
      </c>
      <c r="B580" s="37" t="s">
        <v>402</v>
      </c>
      <c r="C580" s="38" t="s">
        <v>8865</v>
      </c>
      <c r="D580" s="38">
        <v>1911</v>
      </c>
      <c r="E580" s="146" t="s">
        <v>9186</v>
      </c>
      <c r="F580" s="541" t="s">
        <v>9187</v>
      </c>
      <c r="G580" s="539">
        <v>45466.30972222222</v>
      </c>
      <c r="H580" s="37"/>
    </row>
    <row r="581" spans="1:8" x14ac:dyDescent="0.25">
      <c r="A581" s="37" t="s">
        <v>9691</v>
      </c>
      <c r="B581" s="37" t="s">
        <v>402</v>
      </c>
      <c r="C581" s="38" t="s">
        <v>8865</v>
      </c>
      <c r="D581" s="38">
        <v>1911</v>
      </c>
      <c r="E581" s="146" t="s">
        <v>9188</v>
      </c>
      <c r="F581" s="541" t="s">
        <v>9189</v>
      </c>
      <c r="G581" s="539">
        <v>45466.30972222222</v>
      </c>
      <c r="H581" s="37"/>
    </row>
    <row r="582" spans="1:8" x14ac:dyDescent="0.25">
      <c r="A582" s="37" t="s">
        <v>9691</v>
      </c>
      <c r="B582" s="37" t="s">
        <v>402</v>
      </c>
      <c r="C582" s="38" t="s">
        <v>8865</v>
      </c>
      <c r="D582" s="38">
        <v>1911</v>
      </c>
      <c r="E582" s="146" t="s">
        <v>9190</v>
      </c>
      <c r="F582" s="541" t="s">
        <v>9191</v>
      </c>
      <c r="G582" s="539">
        <v>45466.30972222222</v>
      </c>
      <c r="H582" s="37"/>
    </row>
    <row r="583" spans="1:8" x14ac:dyDescent="0.25">
      <c r="A583" s="37" t="s">
        <v>9691</v>
      </c>
      <c r="B583" s="37" t="s">
        <v>402</v>
      </c>
      <c r="C583" s="38" t="s">
        <v>8865</v>
      </c>
      <c r="D583" s="38">
        <v>1911</v>
      </c>
      <c r="E583" s="146" t="s">
        <v>8889</v>
      </c>
      <c r="F583" s="541" t="s">
        <v>8890</v>
      </c>
      <c r="G583" s="539">
        <v>45466.30972222222</v>
      </c>
      <c r="H583" s="37"/>
    </row>
    <row r="584" spans="1:8" x14ac:dyDescent="0.25">
      <c r="A584" s="37" t="s">
        <v>9691</v>
      </c>
      <c r="B584" s="37" t="s">
        <v>402</v>
      </c>
      <c r="C584" s="38" t="s">
        <v>8865</v>
      </c>
      <c r="D584" s="38">
        <v>1911</v>
      </c>
      <c r="E584" s="146" t="s">
        <v>9192</v>
      </c>
      <c r="F584" s="541" t="s">
        <v>9193</v>
      </c>
      <c r="G584" s="539">
        <v>45466.30972222222</v>
      </c>
      <c r="H584" s="37"/>
    </row>
    <row r="585" spans="1:8" x14ac:dyDescent="0.25">
      <c r="A585" s="37" t="s">
        <v>9691</v>
      </c>
      <c r="B585" s="37" t="s">
        <v>402</v>
      </c>
      <c r="C585" s="38" t="s">
        <v>8865</v>
      </c>
      <c r="D585" s="38">
        <v>1911</v>
      </c>
      <c r="E585" s="146" t="s">
        <v>9194</v>
      </c>
      <c r="F585" s="541" t="s">
        <v>9195</v>
      </c>
      <c r="G585" s="539">
        <v>45466.30972222222</v>
      </c>
      <c r="H585" s="37"/>
    </row>
    <row r="586" spans="1:8" x14ac:dyDescent="0.25">
      <c r="A586" s="37" t="s">
        <v>9691</v>
      </c>
      <c r="B586" s="37" t="s">
        <v>402</v>
      </c>
      <c r="C586" s="38" t="s">
        <v>8865</v>
      </c>
      <c r="D586" s="38">
        <v>1911</v>
      </c>
      <c r="E586" s="146" t="s">
        <v>9196</v>
      </c>
      <c r="F586" s="541" t="s">
        <v>9197</v>
      </c>
      <c r="G586" s="539">
        <v>45466.30972222222</v>
      </c>
      <c r="H586" s="37"/>
    </row>
    <row r="587" spans="1:8" x14ac:dyDescent="0.25">
      <c r="A587" s="37" t="s">
        <v>9691</v>
      </c>
      <c r="B587" s="37" t="s">
        <v>402</v>
      </c>
      <c r="C587" s="38" t="s">
        <v>8865</v>
      </c>
      <c r="D587" s="38">
        <v>1911</v>
      </c>
      <c r="E587" s="146" t="s">
        <v>9198</v>
      </c>
      <c r="F587" s="541" t="s">
        <v>9199</v>
      </c>
      <c r="G587" s="539">
        <v>45466.30972222222</v>
      </c>
      <c r="H587" s="37"/>
    </row>
    <row r="588" spans="1:8" x14ac:dyDescent="0.25">
      <c r="A588" s="37" t="s">
        <v>9691</v>
      </c>
      <c r="B588" s="37" t="s">
        <v>402</v>
      </c>
      <c r="C588" s="38" t="s">
        <v>8865</v>
      </c>
      <c r="D588" s="38">
        <v>1911</v>
      </c>
      <c r="E588" s="146" t="s">
        <v>9200</v>
      </c>
      <c r="F588" s="541" t="s">
        <v>9201</v>
      </c>
      <c r="G588" s="539">
        <v>45466.30972222222</v>
      </c>
      <c r="H588" s="37"/>
    </row>
    <row r="589" spans="1:8" x14ac:dyDescent="0.25">
      <c r="A589" s="37" t="s">
        <v>9691</v>
      </c>
      <c r="B589" s="37" t="s">
        <v>402</v>
      </c>
      <c r="C589" s="38" t="s">
        <v>8865</v>
      </c>
      <c r="D589" s="38">
        <v>1911</v>
      </c>
      <c r="E589" s="146" t="s">
        <v>9202</v>
      </c>
      <c r="F589" s="541" t="s">
        <v>9203</v>
      </c>
      <c r="G589" s="539">
        <v>45466.30972222222</v>
      </c>
      <c r="H589" s="37"/>
    </row>
    <row r="590" spans="1:8" x14ac:dyDescent="0.25">
      <c r="A590" s="37" t="s">
        <v>9691</v>
      </c>
      <c r="B590" s="37" t="s">
        <v>402</v>
      </c>
      <c r="C590" s="38" t="s">
        <v>8865</v>
      </c>
      <c r="D590" s="38">
        <v>1911</v>
      </c>
      <c r="E590" s="146" t="s">
        <v>9204</v>
      </c>
      <c r="F590" s="541" t="s">
        <v>9205</v>
      </c>
      <c r="G590" s="539">
        <v>45466.30972222222</v>
      </c>
      <c r="H590" s="37"/>
    </row>
    <row r="591" spans="1:8" x14ac:dyDescent="0.25">
      <c r="A591" s="37" t="s">
        <v>9691</v>
      </c>
      <c r="B591" s="37" t="s">
        <v>402</v>
      </c>
      <c r="C591" s="38" t="s">
        <v>8865</v>
      </c>
      <c r="D591" s="38">
        <v>1911</v>
      </c>
      <c r="E591" s="146" t="s">
        <v>9206</v>
      </c>
      <c r="F591" s="541" t="s">
        <v>9207</v>
      </c>
      <c r="G591" s="539">
        <v>45466.30972222222</v>
      </c>
      <c r="H591" s="37"/>
    </row>
    <row r="592" spans="1:8" x14ac:dyDescent="0.25">
      <c r="A592" s="37" t="s">
        <v>9691</v>
      </c>
      <c r="B592" s="37" t="s">
        <v>402</v>
      </c>
      <c r="C592" s="38" t="s">
        <v>8865</v>
      </c>
      <c r="D592" s="38">
        <v>1911</v>
      </c>
      <c r="E592" s="146" t="s">
        <v>8903</v>
      </c>
      <c r="F592" s="541" t="s">
        <v>8904</v>
      </c>
      <c r="G592" s="539">
        <v>45466.30972222222</v>
      </c>
      <c r="H592" s="37"/>
    </row>
    <row r="593" spans="1:8" x14ac:dyDescent="0.25">
      <c r="A593" s="37" t="s">
        <v>9691</v>
      </c>
      <c r="B593" s="37" t="s">
        <v>402</v>
      </c>
      <c r="C593" s="38" t="s">
        <v>8865</v>
      </c>
      <c r="D593" s="38">
        <v>1911</v>
      </c>
      <c r="E593" s="146" t="s">
        <v>8915</v>
      </c>
      <c r="F593" s="541" t="s">
        <v>8916</v>
      </c>
      <c r="G593" s="539">
        <v>45466.30972222222</v>
      </c>
      <c r="H593" s="37"/>
    </row>
    <row r="594" spans="1:8" x14ac:dyDescent="0.25">
      <c r="A594" s="37" t="s">
        <v>9691</v>
      </c>
      <c r="B594" s="37" t="s">
        <v>402</v>
      </c>
      <c r="C594" s="38" t="s">
        <v>8865</v>
      </c>
      <c r="D594" s="38">
        <v>1911</v>
      </c>
      <c r="E594" s="146" t="s">
        <v>8928</v>
      </c>
      <c r="F594" s="541" t="s">
        <v>8929</v>
      </c>
      <c r="G594" s="539">
        <v>45466.30972222222</v>
      </c>
      <c r="H594" s="37"/>
    </row>
    <row r="595" spans="1:8" x14ac:dyDescent="0.25">
      <c r="A595" s="37" t="s">
        <v>9691</v>
      </c>
      <c r="B595" s="37" t="s">
        <v>402</v>
      </c>
      <c r="C595" s="38" t="s">
        <v>8865</v>
      </c>
      <c r="D595" s="38">
        <v>1911</v>
      </c>
      <c r="E595" s="146" t="s">
        <v>8941</v>
      </c>
      <c r="F595" s="541" t="s">
        <v>8942</v>
      </c>
      <c r="G595" s="539">
        <v>45466.30972222222</v>
      </c>
      <c r="H595" s="37"/>
    </row>
    <row r="596" spans="1:8" x14ac:dyDescent="0.25">
      <c r="A596" s="37" t="s">
        <v>9691</v>
      </c>
      <c r="B596" s="37" t="s">
        <v>402</v>
      </c>
      <c r="C596" s="38" t="s">
        <v>8865</v>
      </c>
      <c r="D596" s="38">
        <v>1911</v>
      </c>
      <c r="E596" s="146" t="s">
        <v>8954</v>
      </c>
      <c r="F596" s="541" t="s">
        <v>8955</v>
      </c>
      <c r="G596" s="539">
        <v>45466.30972222222</v>
      </c>
      <c r="H596" s="37"/>
    </row>
    <row r="597" spans="1:8" x14ac:dyDescent="0.25">
      <c r="A597" s="37" t="s">
        <v>9691</v>
      </c>
      <c r="B597" s="37" t="s">
        <v>402</v>
      </c>
      <c r="C597" s="38" t="s">
        <v>8865</v>
      </c>
      <c r="D597" s="38">
        <v>1911</v>
      </c>
      <c r="E597" s="146" t="s">
        <v>8868</v>
      </c>
      <c r="F597" s="541" t="s">
        <v>8464</v>
      </c>
      <c r="G597" s="539">
        <v>45466.30972222222</v>
      </c>
      <c r="H597" s="37"/>
    </row>
    <row r="598" spans="1:8" x14ac:dyDescent="0.25">
      <c r="A598" s="37" t="s">
        <v>9691</v>
      </c>
      <c r="B598" s="37" t="s">
        <v>402</v>
      </c>
      <c r="C598" s="38" t="s">
        <v>8865</v>
      </c>
      <c r="D598" s="38">
        <v>1911</v>
      </c>
      <c r="E598" s="146" t="s">
        <v>1167</v>
      </c>
      <c r="F598" s="541" t="s">
        <v>8485</v>
      </c>
      <c r="G598" s="539">
        <v>45466.30972222222</v>
      </c>
      <c r="H598" s="37"/>
    </row>
    <row r="599" spans="1:8" x14ac:dyDescent="0.25">
      <c r="A599" s="37" t="s">
        <v>9691</v>
      </c>
      <c r="B599" s="37" t="s">
        <v>402</v>
      </c>
      <c r="C599" s="38" t="s">
        <v>8865</v>
      </c>
      <c r="D599" s="38">
        <v>1911</v>
      </c>
      <c r="E599" s="146" t="s">
        <v>1184</v>
      </c>
      <c r="F599" s="541" t="s">
        <v>8489</v>
      </c>
      <c r="G599" s="539">
        <v>45466.30972222222</v>
      </c>
      <c r="H599" s="37"/>
    </row>
    <row r="600" spans="1:8" x14ac:dyDescent="0.25">
      <c r="A600" s="37" t="s">
        <v>9691</v>
      </c>
      <c r="B600" s="37" t="s">
        <v>402</v>
      </c>
      <c r="C600" s="38" t="s">
        <v>8865</v>
      </c>
      <c r="D600" s="38">
        <v>1911</v>
      </c>
      <c r="E600" s="146" t="s">
        <v>919</v>
      </c>
      <c r="F600" s="541" t="s">
        <v>8493</v>
      </c>
      <c r="G600" s="539">
        <v>45466.30972222222</v>
      </c>
      <c r="H600" s="37"/>
    </row>
    <row r="601" spans="1:8" x14ac:dyDescent="0.25">
      <c r="A601" s="37" t="s">
        <v>9691</v>
      </c>
      <c r="B601" s="37" t="s">
        <v>402</v>
      </c>
      <c r="C601" s="38" t="s">
        <v>8865</v>
      </c>
      <c r="D601" s="38">
        <v>1911</v>
      </c>
      <c r="E601" s="146" t="s">
        <v>922</v>
      </c>
      <c r="F601" s="541" t="s">
        <v>8497</v>
      </c>
      <c r="G601" s="539">
        <v>45466.30972222222</v>
      </c>
      <c r="H601" s="37"/>
    </row>
    <row r="602" spans="1:8" x14ac:dyDescent="0.25">
      <c r="A602" s="37" t="s">
        <v>9691</v>
      </c>
      <c r="B602" s="37" t="s">
        <v>402</v>
      </c>
      <c r="C602" s="38" t="s">
        <v>8865</v>
      </c>
      <c r="D602" s="38">
        <v>1911</v>
      </c>
      <c r="E602" s="146" t="s">
        <v>927</v>
      </c>
      <c r="F602" s="541" t="s">
        <v>8502</v>
      </c>
      <c r="G602" s="539">
        <v>45466.30972222222</v>
      </c>
      <c r="H602" s="37"/>
    </row>
    <row r="603" spans="1:8" x14ac:dyDescent="0.25">
      <c r="A603" s="37" t="s">
        <v>9691</v>
      </c>
      <c r="B603" s="37" t="s">
        <v>402</v>
      </c>
      <c r="C603" s="38" t="s">
        <v>8865</v>
      </c>
      <c r="D603" s="38">
        <v>1911</v>
      </c>
      <c r="E603" s="146" t="s">
        <v>931</v>
      </c>
      <c r="F603" s="541" t="s">
        <v>8508</v>
      </c>
      <c r="G603" s="539">
        <v>45466.30972222222</v>
      </c>
      <c r="H603" s="37"/>
    </row>
    <row r="604" spans="1:8" x14ac:dyDescent="0.25">
      <c r="A604" s="37" t="s">
        <v>9691</v>
      </c>
      <c r="B604" s="37" t="s">
        <v>402</v>
      </c>
      <c r="C604" s="38" t="s">
        <v>8865</v>
      </c>
      <c r="D604" s="38">
        <v>1911</v>
      </c>
      <c r="E604" s="146" t="s">
        <v>935</v>
      </c>
      <c r="F604" s="541" t="s">
        <v>8514</v>
      </c>
      <c r="G604" s="539">
        <v>45466.30972222222</v>
      </c>
      <c r="H604" s="37"/>
    </row>
    <row r="605" spans="1:8" x14ac:dyDescent="0.25">
      <c r="A605" s="37" t="s">
        <v>9691</v>
      </c>
      <c r="B605" s="37" t="s">
        <v>402</v>
      </c>
      <c r="C605" s="38" t="s">
        <v>8865</v>
      </c>
      <c r="D605" s="38">
        <v>1911</v>
      </c>
      <c r="E605" s="146" t="s">
        <v>1264</v>
      </c>
      <c r="F605" s="541" t="s">
        <v>8520</v>
      </c>
      <c r="G605" s="539">
        <v>45466.30972222222</v>
      </c>
      <c r="H605" s="37"/>
    </row>
    <row r="606" spans="1:8" x14ac:dyDescent="0.25">
      <c r="A606" s="37" t="s">
        <v>9691</v>
      </c>
      <c r="B606" s="37" t="s">
        <v>402</v>
      </c>
      <c r="C606" s="38" t="s">
        <v>8865</v>
      </c>
      <c r="D606" s="38">
        <v>1911</v>
      </c>
      <c r="E606" s="146" t="s">
        <v>1279</v>
      </c>
      <c r="F606" s="541" t="s">
        <v>8526</v>
      </c>
      <c r="G606" s="539">
        <v>45466.30972222222</v>
      </c>
      <c r="H606" s="37"/>
    </row>
    <row r="607" spans="1:8" x14ac:dyDescent="0.25">
      <c r="A607" s="37" t="s">
        <v>9691</v>
      </c>
      <c r="B607" s="37" t="s">
        <v>402</v>
      </c>
      <c r="C607" s="38" t="s">
        <v>8865</v>
      </c>
      <c r="D607" s="38">
        <v>1911</v>
      </c>
      <c r="E607" s="146" t="s">
        <v>1294</v>
      </c>
      <c r="F607" s="541" t="s">
        <v>8531</v>
      </c>
      <c r="G607" s="539">
        <v>45466.30972222222</v>
      </c>
      <c r="H607" s="37"/>
    </row>
    <row r="608" spans="1:8" x14ac:dyDescent="0.25">
      <c r="A608" s="37" t="s">
        <v>9691</v>
      </c>
      <c r="B608" s="37" t="s">
        <v>402</v>
      </c>
      <c r="C608" s="38" t="s">
        <v>8865</v>
      </c>
      <c r="D608" s="38">
        <v>1911</v>
      </c>
      <c r="E608" s="146" t="s">
        <v>1309</v>
      </c>
      <c r="F608" s="541" t="s">
        <v>8537</v>
      </c>
      <c r="G608" s="539">
        <v>45466.30972222222</v>
      </c>
      <c r="H608" s="37"/>
    </row>
    <row r="609" spans="1:8" x14ac:dyDescent="0.25">
      <c r="A609" s="37" t="s">
        <v>9691</v>
      </c>
      <c r="B609" s="37" t="s">
        <v>402</v>
      </c>
      <c r="C609" s="38" t="s">
        <v>8865</v>
      </c>
      <c r="D609" s="38">
        <v>1911</v>
      </c>
      <c r="E609" s="146" t="s">
        <v>1324</v>
      </c>
      <c r="F609" s="541" t="s">
        <v>8542</v>
      </c>
      <c r="G609" s="539">
        <v>45466.30972222222</v>
      </c>
      <c r="H609" s="37"/>
    </row>
    <row r="610" spans="1:8" x14ac:dyDescent="0.25">
      <c r="A610" s="37" t="s">
        <v>9691</v>
      </c>
      <c r="B610" s="37" t="s">
        <v>402</v>
      </c>
      <c r="C610" s="38" t="s">
        <v>8865</v>
      </c>
      <c r="D610" s="38">
        <v>1911</v>
      </c>
      <c r="E610" s="146" t="s">
        <v>1341</v>
      </c>
      <c r="F610" s="541" t="s">
        <v>8547</v>
      </c>
      <c r="G610" s="539">
        <v>45466.30972222222</v>
      </c>
      <c r="H610" s="37"/>
    </row>
    <row r="611" spans="1:8" x14ac:dyDescent="0.25">
      <c r="A611" s="37" t="s">
        <v>9691</v>
      </c>
      <c r="B611" s="37" t="s">
        <v>402</v>
      </c>
      <c r="C611" s="38" t="s">
        <v>8865</v>
      </c>
      <c r="D611" s="38">
        <v>1911</v>
      </c>
      <c r="E611" s="146" t="s">
        <v>1358</v>
      </c>
      <c r="F611" s="541" t="s">
        <v>8553</v>
      </c>
      <c r="G611" s="539">
        <v>45466.30972222222</v>
      </c>
      <c r="H611" s="37"/>
    </row>
    <row r="612" spans="1:8" x14ac:dyDescent="0.25">
      <c r="A612" s="37" t="s">
        <v>9691</v>
      </c>
      <c r="B612" s="37" t="s">
        <v>402</v>
      </c>
      <c r="C612" s="38" t="s">
        <v>8865</v>
      </c>
      <c r="D612" s="38">
        <v>1911</v>
      </c>
      <c r="E612" s="146" t="s">
        <v>1375</v>
      </c>
      <c r="F612" s="541" t="s">
        <v>8559</v>
      </c>
      <c r="G612" s="539">
        <v>45466.30972222222</v>
      </c>
      <c r="H612" s="37"/>
    </row>
    <row r="613" spans="1:8" x14ac:dyDescent="0.25">
      <c r="A613" s="37" t="s">
        <v>9691</v>
      </c>
      <c r="B613" s="37" t="s">
        <v>402</v>
      </c>
      <c r="C613" s="38" t="s">
        <v>8865</v>
      </c>
      <c r="D613" s="38">
        <v>1911</v>
      </c>
      <c r="E613" s="146" t="s">
        <v>1392</v>
      </c>
      <c r="F613" s="541" t="s">
        <v>8564</v>
      </c>
      <c r="G613" s="539">
        <v>45466.30972222222</v>
      </c>
      <c r="H613" s="37"/>
    </row>
    <row r="614" spans="1:8" x14ac:dyDescent="0.25">
      <c r="A614" s="37" t="s">
        <v>9691</v>
      </c>
      <c r="B614" s="37" t="s">
        <v>402</v>
      </c>
      <c r="C614" s="38" t="s">
        <v>8865</v>
      </c>
      <c r="D614" s="38">
        <v>1911</v>
      </c>
      <c r="E614" s="146" t="s">
        <v>1409</v>
      </c>
      <c r="F614" s="541" t="s">
        <v>8570</v>
      </c>
      <c r="G614" s="539">
        <v>45466.30972222222</v>
      </c>
      <c r="H614" s="37"/>
    </row>
    <row r="615" spans="1:8" x14ac:dyDescent="0.25">
      <c r="A615" s="37" t="s">
        <v>9691</v>
      </c>
      <c r="B615" s="37" t="s">
        <v>402</v>
      </c>
      <c r="C615" s="38" t="s">
        <v>8865</v>
      </c>
      <c r="D615" s="38">
        <v>1911</v>
      </c>
      <c r="E615" s="146" t="s">
        <v>1426</v>
      </c>
      <c r="F615" s="541" t="s">
        <v>8575</v>
      </c>
      <c r="G615" s="539">
        <v>45466.30972222222</v>
      </c>
      <c r="H615" s="37"/>
    </row>
    <row r="616" spans="1:8" x14ac:dyDescent="0.25">
      <c r="A616" s="37" t="s">
        <v>9691</v>
      </c>
      <c r="B616" s="37" t="s">
        <v>402</v>
      </c>
      <c r="C616" s="38" t="s">
        <v>8865</v>
      </c>
      <c r="D616" s="38">
        <v>1911</v>
      </c>
      <c r="E616" s="146" t="s">
        <v>1443</v>
      </c>
      <c r="F616" s="541" t="s">
        <v>8580</v>
      </c>
      <c r="G616" s="539">
        <v>45466.30972222222</v>
      </c>
      <c r="H616" s="37"/>
    </row>
    <row r="617" spans="1:8" x14ac:dyDescent="0.25">
      <c r="A617" s="37" t="s">
        <v>9691</v>
      </c>
      <c r="B617" s="37" t="s">
        <v>402</v>
      </c>
      <c r="C617" s="38" t="s">
        <v>8865</v>
      </c>
      <c r="D617" s="38">
        <v>1911</v>
      </c>
      <c r="E617" s="146" t="s">
        <v>1460</v>
      </c>
      <c r="F617" s="541" t="s">
        <v>8585</v>
      </c>
      <c r="G617" s="539">
        <v>45466.30972222222</v>
      </c>
      <c r="H617" s="37"/>
    </row>
    <row r="618" spans="1:8" x14ac:dyDescent="0.25">
      <c r="A618" s="37" t="s">
        <v>9691</v>
      </c>
      <c r="B618" s="37" t="s">
        <v>402</v>
      </c>
      <c r="C618" s="38" t="s">
        <v>8865</v>
      </c>
      <c r="D618" s="38">
        <v>1911</v>
      </c>
      <c r="E618" s="146" t="s">
        <v>1053</v>
      </c>
      <c r="F618" s="541" t="s">
        <v>8464</v>
      </c>
      <c r="G618" s="539">
        <v>45466.30972222222</v>
      </c>
      <c r="H618" s="37"/>
    </row>
    <row r="619" spans="1:8" x14ac:dyDescent="0.25">
      <c r="A619" s="37" t="s">
        <v>9691</v>
      </c>
      <c r="B619" s="37" t="s">
        <v>402</v>
      </c>
      <c r="C619" s="38" t="s">
        <v>8865</v>
      </c>
      <c r="D619" s="38">
        <v>1911</v>
      </c>
      <c r="E619" s="146" t="s">
        <v>1477</v>
      </c>
      <c r="F619" s="541" t="s">
        <v>8589</v>
      </c>
      <c r="G619" s="539">
        <v>45466.30972222222</v>
      </c>
      <c r="H619" s="37"/>
    </row>
    <row r="620" spans="1:8" x14ac:dyDescent="0.25">
      <c r="A620" s="37" t="s">
        <v>9691</v>
      </c>
      <c r="B620" s="37" t="s">
        <v>402</v>
      </c>
      <c r="C620" s="38" t="s">
        <v>8865</v>
      </c>
      <c r="D620" s="38">
        <v>1911</v>
      </c>
      <c r="E620" s="146" t="s">
        <v>1494</v>
      </c>
      <c r="F620" s="541" t="s">
        <v>8595</v>
      </c>
      <c r="G620" s="539">
        <v>45466.30972222222</v>
      </c>
      <c r="H620" s="37"/>
    </row>
    <row r="621" spans="1:8" x14ac:dyDescent="0.25">
      <c r="A621" s="37" t="s">
        <v>9691</v>
      </c>
      <c r="B621" s="37" t="s">
        <v>402</v>
      </c>
      <c r="C621" s="38" t="s">
        <v>8865</v>
      </c>
      <c r="D621" s="38">
        <v>1911</v>
      </c>
      <c r="E621" s="146" t="s">
        <v>1511</v>
      </c>
      <c r="F621" s="541" t="s">
        <v>8599</v>
      </c>
      <c r="G621" s="539">
        <v>45466.30972222222</v>
      </c>
      <c r="H621" s="37"/>
    </row>
    <row r="622" spans="1:8" x14ac:dyDescent="0.25">
      <c r="A622" s="37" t="s">
        <v>9691</v>
      </c>
      <c r="B622" s="37" t="s">
        <v>402</v>
      </c>
      <c r="C622" s="38" t="s">
        <v>8865</v>
      </c>
      <c r="D622" s="38">
        <v>1911</v>
      </c>
      <c r="E622" s="146" t="s">
        <v>1528</v>
      </c>
      <c r="F622" s="541" t="s">
        <v>8603</v>
      </c>
      <c r="G622" s="539">
        <v>45466.30972222222</v>
      </c>
      <c r="H622" s="37"/>
    </row>
    <row r="623" spans="1:8" x14ac:dyDescent="0.25">
      <c r="A623" s="37" t="s">
        <v>9691</v>
      </c>
      <c r="B623" s="37" t="s">
        <v>402</v>
      </c>
      <c r="C623" s="38" t="s">
        <v>8865</v>
      </c>
      <c r="D623" s="38">
        <v>1911</v>
      </c>
      <c r="E623" s="146" t="s">
        <v>1545</v>
      </c>
      <c r="F623" s="541" t="s">
        <v>8607</v>
      </c>
      <c r="G623" s="539">
        <v>45466.30972222222</v>
      </c>
      <c r="H623" s="37"/>
    </row>
    <row r="624" spans="1:8" x14ac:dyDescent="0.25">
      <c r="A624" s="37" t="s">
        <v>9691</v>
      </c>
      <c r="B624" s="37" t="s">
        <v>402</v>
      </c>
      <c r="C624" s="38" t="s">
        <v>8865</v>
      </c>
      <c r="D624" s="38">
        <v>1911</v>
      </c>
      <c r="E624" s="146" t="s">
        <v>1562</v>
      </c>
      <c r="F624" s="541" t="s">
        <v>8611</v>
      </c>
      <c r="G624" s="539">
        <v>45466.30972222222</v>
      </c>
      <c r="H624" s="37"/>
    </row>
    <row r="625" spans="1:8" x14ac:dyDescent="0.25">
      <c r="A625" s="37" t="s">
        <v>9691</v>
      </c>
      <c r="B625" s="37" t="s">
        <v>402</v>
      </c>
      <c r="C625" s="38" t="s">
        <v>8865</v>
      </c>
      <c r="D625" s="38">
        <v>1911</v>
      </c>
      <c r="E625" s="146" t="s">
        <v>1579</v>
      </c>
      <c r="F625" s="541" t="s">
        <v>8615</v>
      </c>
      <c r="G625" s="539">
        <v>45466.30972222222</v>
      </c>
      <c r="H625" s="37"/>
    </row>
    <row r="626" spans="1:8" x14ac:dyDescent="0.25">
      <c r="A626" s="37" t="s">
        <v>9691</v>
      </c>
      <c r="B626" s="37" t="s">
        <v>402</v>
      </c>
      <c r="C626" s="38" t="s">
        <v>8865</v>
      </c>
      <c r="D626" s="38">
        <v>1911</v>
      </c>
      <c r="E626" s="146" t="s">
        <v>1596</v>
      </c>
      <c r="F626" s="541" t="s">
        <v>8619</v>
      </c>
      <c r="G626" s="539">
        <v>45466.30972222222</v>
      </c>
      <c r="H626" s="37"/>
    </row>
    <row r="627" spans="1:8" x14ac:dyDescent="0.25">
      <c r="A627" s="37" t="s">
        <v>9691</v>
      </c>
      <c r="B627" s="37" t="s">
        <v>402</v>
      </c>
      <c r="C627" s="38" t="s">
        <v>8865</v>
      </c>
      <c r="D627" s="38">
        <v>1911</v>
      </c>
      <c r="E627" s="146" t="s">
        <v>1613</v>
      </c>
      <c r="F627" s="541" t="s">
        <v>8623</v>
      </c>
      <c r="G627" s="539">
        <v>45466.30972222222</v>
      </c>
      <c r="H627" s="37"/>
    </row>
    <row r="628" spans="1:8" x14ac:dyDescent="0.25">
      <c r="A628" s="37" t="s">
        <v>9691</v>
      </c>
      <c r="B628" s="37" t="s">
        <v>402</v>
      </c>
      <c r="C628" s="38" t="s">
        <v>8865</v>
      </c>
      <c r="D628" s="38">
        <v>1911</v>
      </c>
      <c r="E628" s="146" t="s">
        <v>1630</v>
      </c>
      <c r="F628" s="541" t="s">
        <v>8627</v>
      </c>
      <c r="G628" s="539">
        <v>45466.30972222222</v>
      </c>
      <c r="H628" s="37"/>
    </row>
    <row r="629" spans="1:8" x14ac:dyDescent="0.25">
      <c r="A629" s="37" t="s">
        <v>9691</v>
      </c>
      <c r="B629" s="37" t="s">
        <v>402</v>
      </c>
      <c r="C629" s="38" t="s">
        <v>8865</v>
      </c>
      <c r="D629" s="38">
        <v>1911</v>
      </c>
      <c r="E629" s="146" t="s">
        <v>1070</v>
      </c>
      <c r="F629" s="541" t="s">
        <v>8467</v>
      </c>
      <c r="G629" s="539">
        <v>45466.30972222222</v>
      </c>
      <c r="H629" s="37"/>
    </row>
    <row r="630" spans="1:8" x14ac:dyDescent="0.25">
      <c r="A630" s="37" t="s">
        <v>9691</v>
      </c>
      <c r="B630" s="37" t="s">
        <v>402</v>
      </c>
      <c r="C630" s="38" t="s">
        <v>8865</v>
      </c>
      <c r="D630" s="38">
        <v>1911</v>
      </c>
      <c r="E630" s="146" t="s">
        <v>1647</v>
      </c>
      <c r="F630" s="541" t="s">
        <v>8631</v>
      </c>
      <c r="G630" s="539">
        <v>45466.30972222222</v>
      </c>
      <c r="H630" s="37"/>
    </row>
    <row r="631" spans="1:8" x14ac:dyDescent="0.25">
      <c r="A631" s="37" t="s">
        <v>9691</v>
      </c>
      <c r="B631" s="37" t="s">
        <v>402</v>
      </c>
      <c r="C631" s="38" t="s">
        <v>8865</v>
      </c>
      <c r="D631" s="38">
        <v>1911</v>
      </c>
      <c r="E631" s="146" t="s">
        <v>1664</v>
      </c>
      <c r="F631" s="541" t="s">
        <v>8635</v>
      </c>
      <c r="G631" s="539">
        <v>45466.30972222222</v>
      </c>
      <c r="H631" s="37"/>
    </row>
    <row r="632" spans="1:8" x14ac:dyDescent="0.25">
      <c r="A632" s="37" t="s">
        <v>9691</v>
      </c>
      <c r="B632" s="37" t="s">
        <v>402</v>
      </c>
      <c r="C632" s="38" t="s">
        <v>8865</v>
      </c>
      <c r="D632" s="38">
        <v>1911</v>
      </c>
      <c r="E632" s="146" t="s">
        <v>1681</v>
      </c>
      <c r="F632" s="541" t="s">
        <v>8639</v>
      </c>
      <c r="G632" s="539">
        <v>45466.30972222222</v>
      </c>
      <c r="H632" s="37"/>
    </row>
    <row r="633" spans="1:8" x14ac:dyDescent="0.25">
      <c r="A633" s="37" t="s">
        <v>9691</v>
      </c>
      <c r="B633" s="37" t="s">
        <v>402</v>
      </c>
      <c r="C633" s="38" t="s">
        <v>8865</v>
      </c>
      <c r="D633" s="38">
        <v>1911</v>
      </c>
      <c r="E633" s="146" t="s">
        <v>1698</v>
      </c>
      <c r="F633" s="541" t="s">
        <v>8643</v>
      </c>
      <c r="G633" s="539">
        <v>45466.30972222222</v>
      </c>
      <c r="H633" s="37"/>
    </row>
    <row r="634" spans="1:8" x14ac:dyDescent="0.25">
      <c r="A634" s="37" t="s">
        <v>9691</v>
      </c>
      <c r="B634" s="37" t="s">
        <v>402</v>
      </c>
      <c r="C634" s="38" t="s">
        <v>8865</v>
      </c>
      <c r="D634" s="38">
        <v>1911</v>
      </c>
      <c r="E634" s="146" t="s">
        <v>1715</v>
      </c>
      <c r="F634" s="541" t="s">
        <v>8647</v>
      </c>
      <c r="G634" s="539">
        <v>45466.30972222222</v>
      </c>
      <c r="H634" s="37"/>
    </row>
    <row r="635" spans="1:8" x14ac:dyDescent="0.25">
      <c r="A635" s="37" t="s">
        <v>9691</v>
      </c>
      <c r="B635" s="37" t="s">
        <v>402</v>
      </c>
      <c r="C635" s="38" t="s">
        <v>8865</v>
      </c>
      <c r="D635" s="38">
        <v>1911</v>
      </c>
      <c r="E635" s="146" t="s">
        <v>1731</v>
      </c>
      <c r="F635" s="541" t="s">
        <v>8651</v>
      </c>
      <c r="G635" s="539">
        <v>45466.30972222222</v>
      </c>
      <c r="H635" s="37"/>
    </row>
    <row r="636" spans="1:8" x14ac:dyDescent="0.25">
      <c r="A636" s="37" t="s">
        <v>9691</v>
      </c>
      <c r="B636" s="37" t="s">
        <v>402</v>
      </c>
      <c r="C636" s="38" t="s">
        <v>8865</v>
      </c>
      <c r="D636" s="38">
        <v>1911</v>
      </c>
      <c r="E636" s="146" t="s">
        <v>1748</v>
      </c>
      <c r="F636" s="541" t="s">
        <v>8655</v>
      </c>
      <c r="G636" s="539">
        <v>45466.30972222222</v>
      </c>
      <c r="H636" s="37"/>
    </row>
    <row r="637" spans="1:8" x14ac:dyDescent="0.25">
      <c r="A637" s="37" t="s">
        <v>9691</v>
      </c>
      <c r="B637" s="37" t="s">
        <v>402</v>
      </c>
      <c r="C637" s="38" t="s">
        <v>8865</v>
      </c>
      <c r="D637" s="38">
        <v>1911</v>
      </c>
      <c r="E637" s="146" t="s">
        <v>1765</v>
      </c>
      <c r="F637" s="541" t="s">
        <v>8659</v>
      </c>
      <c r="G637" s="539">
        <v>45466.30972222222</v>
      </c>
      <c r="H637" s="37"/>
    </row>
    <row r="638" spans="1:8" x14ac:dyDescent="0.25">
      <c r="A638" s="37" t="s">
        <v>9691</v>
      </c>
      <c r="B638" s="37" t="s">
        <v>402</v>
      </c>
      <c r="C638" s="38" t="s">
        <v>8865</v>
      </c>
      <c r="D638" s="38">
        <v>1911</v>
      </c>
      <c r="E638" s="146" t="s">
        <v>908</v>
      </c>
      <c r="F638" s="541" t="s">
        <v>8469</v>
      </c>
      <c r="G638" s="539">
        <v>45466.30972222222</v>
      </c>
      <c r="H638" s="37"/>
    </row>
    <row r="639" spans="1:8" x14ac:dyDescent="0.25">
      <c r="A639" s="37" t="s">
        <v>9691</v>
      </c>
      <c r="B639" s="37" t="s">
        <v>402</v>
      </c>
      <c r="C639" s="38" t="s">
        <v>8865</v>
      </c>
      <c r="D639" s="38">
        <v>1911</v>
      </c>
      <c r="E639" s="146" t="s">
        <v>1103</v>
      </c>
      <c r="F639" s="541" t="s">
        <v>8471</v>
      </c>
      <c r="G639" s="539">
        <v>45466.30972222222</v>
      </c>
      <c r="H639" s="37"/>
    </row>
    <row r="640" spans="1:8" x14ac:dyDescent="0.25">
      <c r="A640" s="37" t="s">
        <v>9691</v>
      </c>
      <c r="B640" s="37" t="s">
        <v>402</v>
      </c>
      <c r="C640" s="38" t="s">
        <v>8865</v>
      </c>
      <c r="D640" s="38">
        <v>1911</v>
      </c>
      <c r="E640" s="146" t="s">
        <v>911</v>
      </c>
      <c r="F640" s="541" t="s">
        <v>8473</v>
      </c>
      <c r="G640" s="539">
        <v>45466.30972222222</v>
      </c>
      <c r="H640" s="37"/>
    </row>
    <row r="641" spans="1:8" x14ac:dyDescent="0.25">
      <c r="A641" s="37" t="s">
        <v>9691</v>
      </c>
      <c r="B641" s="37" t="s">
        <v>402</v>
      </c>
      <c r="C641" s="38" t="s">
        <v>8865</v>
      </c>
      <c r="D641" s="38">
        <v>1911</v>
      </c>
      <c r="E641" s="146" t="s">
        <v>1135</v>
      </c>
      <c r="F641" s="541" t="s">
        <v>8477</v>
      </c>
      <c r="G641" s="539">
        <v>45466.30972222222</v>
      </c>
      <c r="H641" s="37"/>
    </row>
    <row r="642" spans="1:8" x14ac:dyDescent="0.25">
      <c r="A642" s="37" t="s">
        <v>9691</v>
      </c>
      <c r="B642" s="37" t="s">
        <v>402</v>
      </c>
      <c r="C642" s="38" t="s">
        <v>8865</v>
      </c>
      <c r="D642" s="38">
        <v>1911</v>
      </c>
      <c r="E642" s="146" t="s">
        <v>915</v>
      </c>
      <c r="F642" s="541" t="s">
        <v>8481</v>
      </c>
      <c r="G642" s="539">
        <v>45466.30972222222</v>
      </c>
      <c r="H642" s="37"/>
    </row>
    <row r="643" spans="1:8" x14ac:dyDescent="0.25">
      <c r="A643" s="37" t="s">
        <v>9691</v>
      </c>
      <c r="B643" s="37" t="s">
        <v>402</v>
      </c>
      <c r="C643" s="38" t="s">
        <v>8865</v>
      </c>
      <c r="D643" s="38">
        <v>1911</v>
      </c>
      <c r="E643" s="146" t="s">
        <v>8869</v>
      </c>
      <c r="F643" s="541" t="s">
        <v>8465</v>
      </c>
      <c r="G643" s="539">
        <v>45466.30972222222</v>
      </c>
      <c r="H643" s="37"/>
    </row>
    <row r="644" spans="1:8" x14ac:dyDescent="0.25">
      <c r="A644" s="37" t="s">
        <v>9691</v>
      </c>
      <c r="B644" s="37" t="s">
        <v>402</v>
      </c>
      <c r="C644" s="38" t="s">
        <v>8865</v>
      </c>
      <c r="D644" s="38">
        <v>1911</v>
      </c>
      <c r="E644" s="146" t="s">
        <v>1169</v>
      </c>
      <c r="F644" s="541" t="s">
        <v>8486</v>
      </c>
      <c r="G644" s="539">
        <v>45466.30972222222</v>
      </c>
      <c r="H644" s="37"/>
    </row>
    <row r="645" spans="1:8" x14ac:dyDescent="0.25">
      <c r="A645" s="37" t="s">
        <v>9691</v>
      </c>
      <c r="B645" s="37" t="s">
        <v>402</v>
      </c>
      <c r="C645" s="38" t="s">
        <v>8865</v>
      </c>
      <c r="D645" s="38">
        <v>1911</v>
      </c>
      <c r="E645" s="146" t="s">
        <v>1186</v>
      </c>
      <c r="F645" s="541" t="s">
        <v>8490</v>
      </c>
      <c r="G645" s="539">
        <v>45466.30972222222</v>
      </c>
      <c r="H645" s="37"/>
    </row>
    <row r="646" spans="1:8" x14ac:dyDescent="0.25">
      <c r="A646" s="37" t="s">
        <v>9691</v>
      </c>
      <c r="B646" s="37" t="s">
        <v>402</v>
      </c>
      <c r="C646" s="38" t="s">
        <v>8865</v>
      </c>
      <c r="D646" s="38">
        <v>1911</v>
      </c>
      <c r="E646" s="146" t="s">
        <v>921</v>
      </c>
      <c r="F646" s="541" t="s">
        <v>8494</v>
      </c>
      <c r="G646" s="539">
        <v>45466.30972222222</v>
      </c>
      <c r="H646" s="37"/>
    </row>
    <row r="647" spans="1:8" x14ac:dyDescent="0.25">
      <c r="A647" s="37" t="s">
        <v>9691</v>
      </c>
      <c r="B647" s="37" t="s">
        <v>402</v>
      </c>
      <c r="C647" s="38" t="s">
        <v>8865</v>
      </c>
      <c r="D647" s="38">
        <v>1911</v>
      </c>
      <c r="E647" s="146" t="s">
        <v>924</v>
      </c>
      <c r="F647" s="541" t="s">
        <v>8498</v>
      </c>
      <c r="G647" s="539">
        <v>45466.30972222222</v>
      </c>
      <c r="H647" s="37"/>
    </row>
    <row r="648" spans="1:8" x14ac:dyDescent="0.25">
      <c r="A648" s="37" t="s">
        <v>9691</v>
      </c>
      <c r="B648" s="37" t="s">
        <v>402</v>
      </c>
      <c r="C648" s="38" t="s">
        <v>8865</v>
      </c>
      <c r="D648" s="38">
        <v>1911</v>
      </c>
      <c r="E648" s="146" t="s">
        <v>929</v>
      </c>
      <c r="F648" s="541" t="s">
        <v>8503</v>
      </c>
      <c r="G648" s="539">
        <v>45466.30972222222</v>
      </c>
      <c r="H648" s="37"/>
    </row>
    <row r="649" spans="1:8" x14ac:dyDescent="0.25">
      <c r="A649" s="37" t="s">
        <v>9691</v>
      </c>
      <c r="B649" s="37" t="s">
        <v>402</v>
      </c>
      <c r="C649" s="38" t="s">
        <v>8865</v>
      </c>
      <c r="D649" s="38">
        <v>1911</v>
      </c>
      <c r="E649" s="146" t="s">
        <v>933</v>
      </c>
      <c r="F649" s="541" t="s">
        <v>8509</v>
      </c>
      <c r="G649" s="539">
        <v>45466.30972222222</v>
      </c>
      <c r="H649" s="37"/>
    </row>
    <row r="650" spans="1:8" x14ac:dyDescent="0.25">
      <c r="A650" s="37" t="s">
        <v>9691</v>
      </c>
      <c r="B650" s="37" t="s">
        <v>402</v>
      </c>
      <c r="C650" s="38" t="s">
        <v>8865</v>
      </c>
      <c r="D650" s="38">
        <v>1911</v>
      </c>
      <c r="E650" s="146" t="s">
        <v>937</v>
      </c>
      <c r="F650" s="541" t="s">
        <v>8515</v>
      </c>
      <c r="G650" s="539">
        <v>45466.30972222222</v>
      </c>
      <c r="H650" s="37"/>
    </row>
    <row r="651" spans="1:8" x14ac:dyDescent="0.25">
      <c r="A651" s="37" t="s">
        <v>9691</v>
      </c>
      <c r="B651" s="37" t="s">
        <v>402</v>
      </c>
      <c r="C651" s="38" t="s">
        <v>8865</v>
      </c>
      <c r="D651" s="38">
        <v>1911</v>
      </c>
      <c r="E651" s="146" t="s">
        <v>1266</v>
      </c>
      <c r="F651" s="541" t="s">
        <v>8521</v>
      </c>
      <c r="G651" s="539">
        <v>45466.30972222222</v>
      </c>
      <c r="H651" s="37"/>
    </row>
    <row r="652" spans="1:8" x14ac:dyDescent="0.25">
      <c r="A652" s="37" t="s">
        <v>9691</v>
      </c>
      <c r="B652" s="37" t="s">
        <v>402</v>
      </c>
      <c r="C652" s="38" t="s">
        <v>8865</v>
      </c>
      <c r="D652" s="38">
        <v>1911</v>
      </c>
      <c r="E652" s="146" t="s">
        <v>1281</v>
      </c>
      <c r="F652" s="541" t="s">
        <v>8527</v>
      </c>
      <c r="G652" s="539">
        <v>45466.30972222222</v>
      </c>
      <c r="H652" s="37"/>
    </row>
    <row r="653" spans="1:8" x14ac:dyDescent="0.25">
      <c r="A653" s="37" t="s">
        <v>9691</v>
      </c>
      <c r="B653" s="37" t="s">
        <v>402</v>
      </c>
      <c r="C653" s="38" t="s">
        <v>8865</v>
      </c>
      <c r="D653" s="38">
        <v>1911</v>
      </c>
      <c r="E653" s="146" t="s">
        <v>1296</v>
      </c>
      <c r="F653" s="541" t="s">
        <v>8532</v>
      </c>
      <c r="G653" s="539">
        <v>45466.30972222222</v>
      </c>
      <c r="H653" s="37"/>
    </row>
    <row r="654" spans="1:8" x14ac:dyDescent="0.25">
      <c r="A654" s="37" t="s">
        <v>9691</v>
      </c>
      <c r="B654" s="37" t="s">
        <v>402</v>
      </c>
      <c r="C654" s="38" t="s">
        <v>8865</v>
      </c>
      <c r="D654" s="38">
        <v>1911</v>
      </c>
      <c r="E654" s="146" t="s">
        <v>1311</v>
      </c>
      <c r="F654" s="541" t="s">
        <v>8538</v>
      </c>
      <c r="G654" s="539">
        <v>45466.30972222222</v>
      </c>
      <c r="H654" s="37"/>
    </row>
    <row r="655" spans="1:8" x14ac:dyDescent="0.25">
      <c r="A655" s="37" t="s">
        <v>9691</v>
      </c>
      <c r="B655" s="37" t="s">
        <v>402</v>
      </c>
      <c r="C655" s="38" t="s">
        <v>8865</v>
      </c>
      <c r="D655" s="38">
        <v>1911</v>
      </c>
      <c r="E655" s="146" t="s">
        <v>1326</v>
      </c>
      <c r="F655" s="541" t="s">
        <v>8543</v>
      </c>
      <c r="G655" s="539">
        <v>45466.30972222222</v>
      </c>
      <c r="H655" s="37"/>
    </row>
    <row r="656" spans="1:8" x14ac:dyDescent="0.25">
      <c r="A656" s="37" t="s">
        <v>9691</v>
      </c>
      <c r="B656" s="37" t="s">
        <v>402</v>
      </c>
      <c r="C656" s="38" t="s">
        <v>8865</v>
      </c>
      <c r="D656" s="38">
        <v>1911</v>
      </c>
      <c r="E656" s="146" t="s">
        <v>1343</v>
      </c>
      <c r="F656" s="541" t="s">
        <v>8548</v>
      </c>
      <c r="G656" s="539">
        <v>45466.30972222222</v>
      </c>
      <c r="H656" s="37"/>
    </row>
    <row r="657" spans="1:8" x14ac:dyDescent="0.25">
      <c r="A657" s="37" t="s">
        <v>9691</v>
      </c>
      <c r="B657" s="37" t="s">
        <v>402</v>
      </c>
      <c r="C657" s="38" t="s">
        <v>8865</v>
      </c>
      <c r="D657" s="38">
        <v>1911</v>
      </c>
      <c r="E657" s="146" t="s">
        <v>1360</v>
      </c>
      <c r="F657" s="541" t="s">
        <v>8554</v>
      </c>
      <c r="G657" s="539">
        <v>45466.30972222222</v>
      </c>
      <c r="H657" s="37"/>
    </row>
    <row r="658" spans="1:8" x14ac:dyDescent="0.25">
      <c r="A658" s="37" t="s">
        <v>9691</v>
      </c>
      <c r="B658" s="37" t="s">
        <v>402</v>
      </c>
      <c r="C658" s="38" t="s">
        <v>8865</v>
      </c>
      <c r="D658" s="38">
        <v>1911</v>
      </c>
      <c r="E658" s="146" t="s">
        <v>1377</v>
      </c>
      <c r="F658" s="541" t="s">
        <v>8560</v>
      </c>
      <c r="G658" s="539">
        <v>45466.30972222222</v>
      </c>
      <c r="H658" s="37"/>
    </row>
    <row r="659" spans="1:8" x14ac:dyDescent="0.25">
      <c r="A659" s="37" t="s">
        <v>9691</v>
      </c>
      <c r="B659" s="37" t="s">
        <v>402</v>
      </c>
      <c r="C659" s="38" t="s">
        <v>8865</v>
      </c>
      <c r="D659" s="38">
        <v>1911</v>
      </c>
      <c r="E659" s="146" t="s">
        <v>1394</v>
      </c>
      <c r="F659" s="541" t="s">
        <v>8565</v>
      </c>
      <c r="G659" s="539">
        <v>45466.30972222222</v>
      </c>
      <c r="H659" s="37"/>
    </row>
    <row r="660" spans="1:8" x14ac:dyDescent="0.25">
      <c r="A660" s="37" t="s">
        <v>9691</v>
      </c>
      <c r="B660" s="37" t="s">
        <v>402</v>
      </c>
      <c r="C660" s="38" t="s">
        <v>8865</v>
      </c>
      <c r="D660" s="38">
        <v>1911</v>
      </c>
      <c r="E660" s="146" t="s">
        <v>1411</v>
      </c>
      <c r="F660" s="541" t="s">
        <v>8571</v>
      </c>
      <c r="G660" s="539">
        <v>45466.30972222222</v>
      </c>
      <c r="H660" s="37"/>
    </row>
    <row r="661" spans="1:8" x14ac:dyDescent="0.25">
      <c r="A661" s="37" t="s">
        <v>9691</v>
      </c>
      <c r="B661" s="37" t="s">
        <v>402</v>
      </c>
      <c r="C661" s="38" t="s">
        <v>8865</v>
      </c>
      <c r="D661" s="38">
        <v>1911</v>
      </c>
      <c r="E661" s="146" t="s">
        <v>1428</v>
      </c>
      <c r="F661" s="541" t="s">
        <v>8576</v>
      </c>
      <c r="G661" s="539">
        <v>45466.30972222222</v>
      </c>
      <c r="H661" s="37"/>
    </row>
    <row r="662" spans="1:8" x14ac:dyDescent="0.25">
      <c r="A662" s="37" t="s">
        <v>9691</v>
      </c>
      <c r="B662" s="37" t="s">
        <v>402</v>
      </c>
      <c r="C662" s="38" t="s">
        <v>8865</v>
      </c>
      <c r="D662" s="38">
        <v>1911</v>
      </c>
      <c r="E662" s="146" t="s">
        <v>1445</v>
      </c>
      <c r="F662" s="541" t="s">
        <v>8581</v>
      </c>
      <c r="G662" s="539">
        <v>45466.30972222222</v>
      </c>
      <c r="H662" s="37"/>
    </row>
    <row r="663" spans="1:8" x14ac:dyDescent="0.25">
      <c r="A663" s="37" t="s">
        <v>9691</v>
      </c>
      <c r="B663" s="37" t="s">
        <v>402</v>
      </c>
      <c r="C663" s="38" t="s">
        <v>8865</v>
      </c>
      <c r="D663" s="38">
        <v>1911</v>
      </c>
      <c r="E663" s="146" t="s">
        <v>1462</v>
      </c>
      <c r="F663" s="541" t="s">
        <v>8586</v>
      </c>
      <c r="G663" s="539">
        <v>45466.30972222222</v>
      </c>
      <c r="H663" s="37"/>
    </row>
    <row r="664" spans="1:8" x14ac:dyDescent="0.25">
      <c r="A664" s="37" t="s">
        <v>9691</v>
      </c>
      <c r="B664" s="37" t="s">
        <v>402</v>
      </c>
      <c r="C664" s="38" t="s">
        <v>8865</v>
      </c>
      <c r="D664" s="38">
        <v>1911</v>
      </c>
      <c r="E664" s="146" t="s">
        <v>1055</v>
      </c>
      <c r="F664" s="541" t="s">
        <v>8465</v>
      </c>
      <c r="G664" s="539">
        <v>45466.30972222222</v>
      </c>
      <c r="H664" s="37"/>
    </row>
    <row r="665" spans="1:8" x14ac:dyDescent="0.25">
      <c r="A665" s="37" t="s">
        <v>9691</v>
      </c>
      <c r="B665" s="37" t="s">
        <v>402</v>
      </c>
      <c r="C665" s="38" t="s">
        <v>8865</v>
      </c>
      <c r="D665" s="38">
        <v>1911</v>
      </c>
      <c r="E665" s="146" t="s">
        <v>1479</v>
      </c>
      <c r="F665" s="541" t="s">
        <v>8590</v>
      </c>
      <c r="G665" s="539">
        <v>45466.30972222222</v>
      </c>
      <c r="H665" s="37"/>
    </row>
    <row r="666" spans="1:8" x14ac:dyDescent="0.25">
      <c r="A666" s="37" t="s">
        <v>9691</v>
      </c>
      <c r="B666" s="37" t="s">
        <v>402</v>
      </c>
      <c r="C666" s="38" t="s">
        <v>8865</v>
      </c>
      <c r="D666" s="38">
        <v>1911</v>
      </c>
      <c r="E666" s="146" t="s">
        <v>1496</v>
      </c>
      <c r="F666" s="541" t="s">
        <v>8596</v>
      </c>
      <c r="G666" s="539">
        <v>45466.30972222222</v>
      </c>
      <c r="H666" s="37"/>
    </row>
    <row r="667" spans="1:8" x14ac:dyDescent="0.25">
      <c r="A667" s="37" t="s">
        <v>9691</v>
      </c>
      <c r="B667" s="37" t="s">
        <v>402</v>
      </c>
      <c r="C667" s="38" t="s">
        <v>8865</v>
      </c>
      <c r="D667" s="38">
        <v>1911</v>
      </c>
      <c r="E667" s="146" t="s">
        <v>1513</v>
      </c>
      <c r="F667" s="541" t="s">
        <v>8600</v>
      </c>
      <c r="G667" s="539">
        <v>45466.30972222222</v>
      </c>
      <c r="H667" s="37"/>
    </row>
    <row r="668" spans="1:8" x14ac:dyDescent="0.25">
      <c r="A668" s="37" t="s">
        <v>9691</v>
      </c>
      <c r="B668" s="37" t="s">
        <v>402</v>
      </c>
      <c r="C668" s="38" t="s">
        <v>8865</v>
      </c>
      <c r="D668" s="38">
        <v>1911</v>
      </c>
      <c r="E668" s="146" t="s">
        <v>1530</v>
      </c>
      <c r="F668" s="541" t="s">
        <v>8604</v>
      </c>
      <c r="G668" s="539">
        <v>45466.30972222222</v>
      </c>
      <c r="H668" s="37"/>
    </row>
    <row r="669" spans="1:8" x14ac:dyDescent="0.25">
      <c r="A669" s="37" t="s">
        <v>9691</v>
      </c>
      <c r="B669" s="37" t="s">
        <v>402</v>
      </c>
      <c r="C669" s="38" t="s">
        <v>8865</v>
      </c>
      <c r="D669" s="38">
        <v>1911</v>
      </c>
      <c r="E669" s="146" t="s">
        <v>1547</v>
      </c>
      <c r="F669" s="541" t="s">
        <v>8608</v>
      </c>
      <c r="G669" s="539">
        <v>45466.30972222222</v>
      </c>
      <c r="H669" s="37"/>
    </row>
    <row r="670" spans="1:8" x14ac:dyDescent="0.25">
      <c r="A670" s="37" t="s">
        <v>9691</v>
      </c>
      <c r="B670" s="37" t="s">
        <v>402</v>
      </c>
      <c r="C670" s="38" t="s">
        <v>8865</v>
      </c>
      <c r="D670" s="38">
        <v>1911</v>
      </c>
      <c r="E670" s="146" t="s">
        <v>1564</v>
      </c>
      <c r="F670" s="541" t="s">
        <v>8612</v>
      </c>
      <c r="G670" s="539">
        <v>45466.30972222222</v>
      </c>
      <c r="H670" s="37"/>
    </row>
    <row r="671" spans="1:8" x14ac:dyDescent="0.25">
      <c r="A671" s="37" t="s">
        <v>9691</v>
      </c>
      <c r="B671" s="37" t="s">
        <v>402</v>
      </c>
      <c r="C671" s="38" t="s">
        <v>8865</v>
      </c>
      <c r="D671" s="38">
        <v>1911</v>
      </c>
      <c r="E671" s="146" t="s">
        <v>1581</v>
      </c>
      <c r="F671" s="541" t="s">
        <v>8616</v>
      </c>
      <c r="G671" s="539">
        <v>45466.30972222222</v>
      </c>
      <c r="H671" s="37"/>
    </row>
    <row r="672" spans="1:8" x14ac:dyDescent="0.25">
      <c r="A672" s="37" t="s">
        <v>9691</v>
      </c>
      <c r="B672" s="37" t="s">
        <v>402</v>
      </c>
      <c r="C672" s="38" t="s">
        <v>8865</v>
      </c>
      <c r="D672" s="38">
        <v>1911</v>
      </c>
      <c r="E672" s="146" t="s">
        <v>1598</v>
      </c>
      <c r="F672" s="541" t="s">
        <v>8620</v>
      </c>
      <c r="G672" s="539">
        <v>45466.30972222222</v>
      </c>
      <c r="H672" s="37"/>
    </row>
    <row r="673" spans="1:8" x14ac:dyDescent="0.25">
      <c r="A673" s="37" t="s">
        <v>9691</v>
      </c>
      <c r="B673" s="37" t="s">
        <v>402</v>
      </c>
      <c r="C673" s="38" t="s">
        <v>8865</v>
      </c>
      <c r="D673" s="38">
        <v>1911</v>
      </c>
      <c r="E673" s="146" t="s">
        <v>1615</v>
      </c>
      <c r="F673" s="541" t="s">
        <v>8624</v>
      </c>
      <c r="G673" s="539">
        <v>45466.30972222222</v>
      </c>
      <c r="H673" s="37"/>
    </row>
    <row r="674" spans="1:8" x14ac:dyDescent="0.25">
      <c r="A674" s="37" t="s">
        <v>9691</v>
      </c>
      <c r="B674" s="37" t="s">
        <v>402</v>
      </c>
      <c r="C674" s="38" t="s">
        <v>8865</v>
      </c>
      <c r="D674" s="38">
        <v>1911</v>
      </c>
      <c r="E674" s="146" t="s">
        <v>1632</v>
      </c>
      <c r="F674" s="541" t="s">
        <v>8628</v>
      </c>
      <c r="G674" s="539">
        <v>45466.30972222222</v>
      </c>
      <c r="H674" s="37"/>
    </row>
    <row r="675" spans="1:8" x14ac:dyDescent="0.25">
      <c r="A675" s="37" t="s">
        <v>9691</v>
      </c>
      <c r="B675" s="37" t="s">
        <v>402</v>
      </c>
      <c r="C675" s="38" t="s">
        <v>8865</v>
      </c>
      <c r="D675" s="38">
        <v>1911</v>
      </c>
      <c r="E675" s="146" t="s">
        <v>1072</v>
      </c>
      <c r="F675" s="541" t="s">
        <v>8468</v>
      </c>
      <c r="G675" s="539">
        <v>45466.30972222222</v>
      </c>
      <c r="H675" s="37"/>
    </row>
    <row r="676" spans="1:8" x14ac:dyDescent="0.25">
      <c r="A676" s="37" t="s">
        <v>9691</v>
      </c>
      <c r="B676" s="37" t="s">
        <v>402</v>
      </c>
      <c r="C676" s="38" t="s">
        <v>8865</v>
      </c>
      <c r="D676" s="38">
        <v>1911</v>
      </c>
      <c r="E676" s="146" t="s">
        <v>1649</v>
      </c>
      <c r="F676" s="541" t="s">
        <v>8632</v>
      </c>
      <c r="G676" s="539">
        <v>45466.30972222222</v>
      </c>
      <c r="H676" s="37"/>
    </row>
    <row r="677" spans="1:8" x14ac:dyDescent="0.25">
      <c r="A677" s="37" t="s">
        <v>9691</v>
      </c>
      <c r="B677" s="37" t="s">
        <v>402</v>
      </c>
      <c r="C677" s="38" t="s">
        <v>8865</v>
      </c>
      <c r="D677" s="38">
        <v>1911</v>
      </c>
      <c r="E677" s="146" t="s">
        <v>1666</v>
      </c>
      <c r="F677" s="541" t="s">
        <v>8636</v>
      </c>
      <c r="G677" s="539">
        <v>45466.30972222222</v>
      </c>
      <c r="H677" s="37"/>
    </row>
    <row r="678" spans="1:8" x14ac:dyDescent="0.25">
      <c r="A678" s="37" t="s">
        <v>9691</v>
      </c>
      <c r="B678" s="37" t="s">
        <v>402</v>
      </c>
      <c r="C678" s="38" t="s">
        <v>8865</v>
      </c>
      <c r="D678" s="38">
        <v>1911</v>
      </c>
      <c r="E678" s="146" t="s">
        <v>1683</v>
      </c>
      <c r="F678" s="541" t="s">
        <v>8640</v>
      </c>
      <c r="G678" s="539">
        <v>45466.30972222222</v>
      </c>
      <c r="H678" s="37"/>
    </row>
    <row r="679" spans="1:8" x14ac:dyDescent="0.25">
      <c r="A679" s="37" t="s">
        <v>9691</v>
      </c>
      <c r="B679" s="37" t="s">
        <v>402</v>
      </c>
      <c r="C679" s="38" t="s">
        <v>8865</v>
      </c>
      <c r="D679" s="38">
        <v>1911</v>
      </c>
      <c r="E679" s="146" t="s">
        <v>1700</v>
      </c>
      <c r="F679" s="541" t="s">
        <v>8644</v>
      </c>
      <c r="G679" s="539">
        <v>45466.30972222222</v>
      </c>
      <c r="H679" s="37"/>
    </row>
    <row r="680" spans="1:8" x14ac:dyDescent="0.25">
      <c r="A680" s="37" t="s">
        <v>9691</v>
      </c>
      <c r="B680" s="37" t="s">
        <v>402</v>
      </c>
      <c r="C680" s="38" t="s">
        <v>8865</v>
      </c>
      <c r="D680" s="38">
        <v>1911</v>
      </c>
      <c r="E680" s="146" t="s">
        <v>1031</v>
      </c>
      <c r="F680" s="541" t="s">
        <v>8648</v>
      </c>
      <c r="G680" s="539">
        <v>45466.30972222222</v>
      </c>
      <c r="H680" s="37"/>
    </row>
    <row r="681" spans="1:8" x14ac:dyDescent="0.25">
      <c r="A681" s="37" t="s">
        <v>9691</v>
      </c>
      <c r="B681" s="37" t="s">
        <v>402</v>
      </c>
      <c r="C681" s="38" t="s">
        <v>8865</v>
      </c>
      <c r="D681" s="38">
        <v>1911</v>
      </c>
      <c r="E681" s="146" t="s">
        <v>1733</v>
      </c>
      <c r="F681" s="541" t="s">
        <v>8652</v>
      </c>
      <c r="G681" s="539">
        <v>45466.30972222222</v>
      </c>
      <c r="H681" s="37"/>
    </row>
    <row r="682" spans="1:8" x14ac:dyDescent="0.25">
      <c r="A682" s="37" t="s">
        <v>9691</v>
      </c>
      <c r="B682" s="37" t="s">
        <v>402</v>
      </c>
      <c r="C682" s="38" t="s">
        <v>8865</v>
      </c>
      <c r="D682" s="38">
        <v>1911</v>
      </c>
      <c r="E682" s="146" t="s">
        <v>1750</v>
      </c>
      <c r="F682" s="541" t="s">
        <v>8656</v>
      </c>
      <c r="G682" s="539">
        <v>45466.30972222222</v>
      </c>
      <c r="H682" s="37"/>
    </row>
    <row r="683" spans="1:8" x14ac:dyDescent="0.25">
      <c r="A683" s="37" t="s">
        <v>9691</v>
      </c>
      <c r="B683" s="37" t="s">
        <v>402</v>
      </c>
      <c r="C683" s="38" t="s">
        <v>8865</v>
      </c>
      <c r="D683" s="38">
        <v>1911</v>
      </c>
      <c r="E683" s="146" t="s">
        <v>1767</v>
      </c>
      <c r="F683" s="541" t="s">
        <v>8660</v>
      </c>
      <c r="G683" s="539">
        <v>45466.30972222222</v>
      </c>
      <c r="H683" s="37"/>
    </row>
    <row r="684" spans="1:8" x14ac:dyDescent="0.25">
      <c r="A684" s="37" t="s">
        <v>9691</v>
      </c>
      <c r="B684" s="37" t="s">
        <v>402</v>
      </c>
      <c r="C684" s="38" t="s">
        <v>8865</v>
      </c>
      <c r="D684" s="38">
        <v>1911</v>
      </c>
      <c r="E684" s="146" t="s">
        <v>1088</v>
      </c>
      <c r="F684" s="541" t="s">
        <v>8470</v>
      </c>
      <c r="G684" s="539">
        <v>45466.30972222222</v>
      </c>
      <c r="H684" s="37"/>
    </row>
    <row r="685" spans="1:8" x14ac:dyDescent="0.25">
      <c r="A685" s="37" t="s">
        <v>9691</v>
      </c>
      <c r="B685" s="37" t="s">
        <v>402</v>
      </c>
      <c r="C685" s="38" t="s">
        <v>8865</v>
      </c>
      <c r="D685" s="38">
        <v>1911</v>
      </c>
      <c r="E685" s="146" t="s">
        <v>1105</v>
      </c>
      <c r="F685" s="541" t="s">
        <v>8472</v>
      </c>
      <c r="G685" s="539">
        <v>45466.30972222222</v>
      </c>
      <c r="H685" s="37"/>
    </row>
    <row r="686" spans="1:8" x14ac:dyDescent="0.25">
      <c r="A686" s="37" t="s">
        <v>9691</v>
      </c>
      <c r="B686" s="37" t="s">
        <v>402</v>
      </c>
      <c r="C686" s="38" t="s">
        <v>8865</v>
      </c>
      <c r="D686" s="38">
        <v>1911</v>
      </c>
      <c r="E686" s="146" t="s">
        <v>913</v>
      </c>
      <c r="F686" s="541" t="s">
        <v>8474</v>
      </c>
      <c r="G686" s="539">
        <v>45466.30972222222</v>
      </c>
      <c r="H686" s="37"/>
    </row>
    <row r="687" spans="1:8" x14ac:dyDescent="0.25">
      <c r="A687" s="37" t="s">
        <v>9691</v>
      </c>
      <c r="B687" s="37" t="s">
        <v>402</v>
      </c>
      <c r="C687" s="38" t="s">
        <v>8865</v>
      </c>
      <c r="D687" s="38">
        <v>1911</v>
      </c>
      <c r="E687" s="146" t="s">
        <v>1137</v>
      </c>
      <c r="F687" s="541" t="s">
        <v>8478</v>
      </c>
      <c r="G687" s="539">
        <v>45466.30972222222</v>
      </c>
      <c r="H687" s="37"/>
    </row>
    <row r="688" spans="1:8" x14ac:dyDescent="0.25">
      <c r="A688" s="37" t="s">
        <v>9691</v>
      </c>
      <c r="B688" s="37" t="s">
        <v>402</v>
      </c>
      <c r="C688" s="38" t="s">
        <v>8865</v>
      </c>
      <c r="D688" s="38">
        <v>1911</v>
      </c>
      <c r="E688" s="146" t="s">
        <v>917</v>
      </c>
      <c r="F688" s="541" t="s">
        <v>8482</v>
      </c>
      <c r="G688" s="539">
        <v>45466.30972222222</v>
      </c>
      <c r="H688" s="37"/>
    </row>
    <row r="689" spans="1:8" x14ac:dyDescent="0.25">
      <c r="A689" s="37" t="s">
        <v>9691</v>
      </c>
      <c r="B689" s="37" t="s">
        <v>402</v>
      </c>
      <c r="C689" s="38" t="s">
        <v>8865</v>
      </c>
      <c r="D689" s="38">
        <v>1911</v>
      </c>
      <c r="E689" s="146" t="s">
        <v>1037</v>
      </c>
      <c r="F689" s="541" t="s">
        <v>8870</v>
      </c>
      <c r="G689" s="539">
        <v>45466.30972222222</v>
      </c>
      <c r="H689" s="37"/>
    </row>
    <row r="690" spans="1:8" x14ac:dyDescent="0.25">
      <c r="A690" s="37" t="s">
        <v>9691</v>
      </c>
      <c r="B690" s="37" t="s">
        <v>402</v>
      </c>
      <c r="C690" s="38" t="s">
        <v>8865</v>
      </c>
      <c r="D690" s="38">
        <v>1911</v>
      </c>
      <c r="E690" s="146" t="s">
        <v>1073</v>
      </c>
      <c r="F690" s="541" t="s">
        <v>8891</v>
      </c>
      <c r="G690" s="539">
        <v>45466.30972222222</v>
      </c>
      <c r="H690" s="37"/>
    </row>
    <row r="691" spans="1:8" x14ac:dyDescent="0.25">
      <c r="A691" s="37" t="s">
        <v>9691</v>
      </c>
      <c r="B691" s="37" t="s">
        <v>402</v>
      </c>
      <c r="C691" s="38" t="s">
        <v>8865</v>
      </c>
      <c r="D691" s="38">
        <v>1911</v>
      </c>
      <c r="E691" s="146" t="s">
        <v>1038</v>
      </c>
      <c r="F691" s="541" t="s">
        <v>8871</v>
      </c>
      <c r="G691" s="539">
        <v>45466.30972222222</v>
      </c>
      <c r="H691" s="37"/>
    </row>
    <row r="692" spans="1:8" x14ac:dyDescent="0.25">
      <c r="A692" s="37" t="s">
        <v>9691</v>
      </c>
      <c r="B692" s="37" t="s">
        <v>402</v>
      </c>
      <c r="C692" s="38" t="s">
        <v>8865</v>
      </c>
      <c r="D692" s="38">
        <v>1911</v>
      </c>
      <c r="E692" s="146" t="s">
        <v>1178</v>
      </c>
      <c r="F692" s="541" t="s">
        <v>8969</v>
      </c>
      <c r="G692" s="539">
        <v>45466.30972222222</v>
      </c>
      <c r="H692" s="37"/>
    </row>
    <row r="693" spans="1:8" x14ac:dyDescent="0.25">
      <c r="A693" s="37" t="s">
        <v>9691</v>
      </c>
      <c r="B693" s="37" t="s">
        <v>402</v>
      </c>
      <c r="C693" s="38" t="s">
        <v>8865</v>
      </c>
      <c r="D693" s="38">
        <v>1911</v>
      </c>
      <c r="E693" s="146" t="s">
        <v>1002</v>
      </c>
      <c r="F693" s="541" t="s">
        <v>8982</v>
      </c>
      <c r="G693" s="539">
        <v>45466.30972222222</v>
      </c>
      <c r="H693" s="37"/>
    </row>
    <row r="694" spans="1:8" x14ac:dyDescent="0.25">
      <c r="A694" s="37" t="s">
        <v>9691</v>
      </c>
      <c r="B694" s="37" t="s">
        <v>402</v>
      </c>
      <c r="C694" s="38" t="s">
        <v>8865</v>
      </c>
      <c r="D694" s="38">
        <v>1911</v>
      </c>
      <c r="E694" s="146" t="s">
        <v>1005</v>
      </c>
      <c r="F694" s="541" t="s">
        <v>8995</v>
      </c>
      <c r="G694" s="539">
        <v>45466.30972222222</v>
      </c>
      <c r="H694" s="37"/>
    </row>
    <row r="695" spans="1:8" x14ac:dyDescent="0.25">
      <c r="A695" s="37" t="s">
        <v>9691</v>
      </c>
      <c r="B695" s="37" t="s">
        <v>402</v>
      </c>
      <c r="C695" s="38" t="s">
        <v>8865</v>
      </c>
      <c r="D695" s="38">
        <v>1911</v>
      </c>
      <c r="E695" s="146" t="s">
        <v>1009</v>
      </c>
      <c r="F695" s="541" t="s">
        <v>9008</v>
      </c>
      <c r="G695" s="539">
        <v>45466.30972222222</v>
      </c>
      <c r="H695" s="37"/>
    </row>
    <row r="696" spans="1:8" x14ac:dyDescent="0.25">
      <c r="A696" s="37" t="s">
        <v>9691</v>
      </c>
      <c r="B696" s="37" t="s">
        <v>402</v>
      </c>
      <c r="C696" s="38" t="s">
        <v>8865</v>
      </c>
      <c r="D696" s="38">
        <v>1911</v>
      </c>
      <c r="E696" s="146" t="s">
        <v>1013</v>
      </c>
      <c r="F696" s="541" t="s">
        <v>9021</v>
      </c>
      <c r="G696" s="539">
        <v>45466.30972222222</v>
      </c>
      <c r="H696" s="37"/>
    </row>
    <row r="697" spans="1:8" x14ac:dyDescent="0.25">
      <c r="A697" s="37" t="s">
        <v>9691</v>
      </c>
      <c r="B697" s="37" t="s">
        <v>402</v>
      </c>
      <c r="C697" s="38" t="s">
        <v>8865</v>
      </c>
      <c r="D697" s="38">
        <v>1911</v>
      </c>
      <c r="E697" s="146" t="s">
        <v>1015</v>
      </c>
      <c r="F697" s="541" t="s">
        <v>9034</v>
      </c>
      <c r="G697" s="539">
        <v>45466.30972222222</v>
      </c>
      <c r="H697" s="37"/>
    </row>
    <row r="698" spans="1:8" x14ac:dyDescent="0.25">
      <c r="A698" s="37" t="s">
        <v>9691</v>
      </c>
      <c r="B698" s="37" t="s">
        <v>402</v>
      </c>
      <c r="C698" s="38" t="s">
        <v>8865</v>
      </c>
      <c r="D698" s="38">
        <v>1911</v>
      </c>
      <c r="E698" s="146" t="s">
        <v>1017</v>
      </c>
      <c r="F698" s="541" t="s">
        <v>9047</v>
      </c>
      <c r="G698" s="539">
        <v>45466.30972222222</v>
      </c>
      <c r="H698" s="37"/>
    </row>
    <row r="699" spans="1:8" x14ac:dyDescent="0.25">
      <c r="A699" s="37" t="s">
        <v>9691</v>
      </c>
      <c r="B699" s="37" t="s">
        <v>402</v>
      </c>
      <c r="C699" s="38" t="s">
        <v>8865</v>
      </c>
      <c r="D699" s="38">
        <v>1911</v>
      </c>
      <c r="E699" s="146" t="s">
        <v>1019</v>
      </c>
      <c r="F699" s="541" t="s">
        <v>9060</v>
      </c>
      <c r="G699" s="539">
        <v>45466.30972222222</v>
      </c>
      <c r="H699" s="37"/>
    </row>
    <row r="700" spans="1:8" x14ac:dyDescent="0.25">
      <c r="A700" s="37" t="s">
        <v>9691</v>
      </c>
      <c r="B700" s="37" t="s">
        <v>402</v>
      </c>
      <c r="C700" s="38" t="s">
        <v>8865</v>
      </c>
      <c r="D700" s="38">
        <v>1911</v>
      </c>
      <c r="E700" s="146" t="s">
        <v>1021</v>
      </c>
      <c r="F700" s="541" t="s">
        <v>9073</v>
      </c>
      <c r="G700" s="539">
        <v>45466.30972222222</v>
      </c>
      <c r="H700" s="37"/>
    </row>
    <row r="701" spans="1:8" x14ac:dyDescent="0.25">
      <c r="A701" s="37" t="s">
        <v>9691</v>
      </c>
      <c r="B701" s="37" t="s">
        <v>402</v>
      </c>
      <c r="C701" s="38" t="s">
        <v>8865</v>
      </c>
      <c r="D701" s="38">
        <v>1911</v>
      </c>
      <c r="E701" s="146" t="s">
        <v>1024</v>
      </c>
      <c r="F701" s="541" t="s">
        <v>9086</v>
      </c>
      <c r="G701" s="539">
        <v>45466.30972222222</v>
      </c>
      <c r="H701" s="37"/>
    </row>
    <row r="702" spans="1:8" x14ac:dyDescent="0.25">
      <c r="A702" s="37" t="s">
        <v>9691</v>
      </c>
      <c r="B702" s="37" t="s">
        <v>402</v>
      </c>
      <c r="C702" s="38" t="s">
        <v>8865</v>
      </c>
      <c r="D702" s="38">
        <v>1911</v>
      </c>
      <c r="E702" s="146" t="s">
        <v>1027</v>
      </c>
      <c r="F702" s="541" t="s">
        <v>9099</v>
      </c>
      <c r="G702" s="539">
        <v>45466.30972222222</v>
      </c>
      <c r="H702" s="37"/>
    </row>
    <row r="703" spans="1:8" x14ac:dyDescent="0.25">
      <c r="A703" s="37" t="s">
        <v>9691</v>
      </c>
      <c r="B703" s="37" t="s">
        <v>402</v>
      </c>
      <c r="C703" s="38" t="s">
        <v>8865</v>
      </c>
      <c r="D703" s="38">
        <v>1911</v>
      </c>
      <c r="E703" s="146" t="s">
        <v>1335</v>
      </c>
      <c r="F703" s="541" t="s">
        <v>9112</v>
      </c>
      <c r="G703" s="539">
        <v>45466.30972222222</v>
      </c>
      <c r="H703" s="37"/>
    </row>
    <row r="704" spans="1:8" x14ac:dyDescent="0.25">
      <c r="A704" s="37" t="s">
        <v>9691</v>
      </c>
      <c r="B704" s="37" t="s">
        <v>402</v>
      </c>
      <c r="C704" s="38" t="s">
        <v>8865</v>
      </c>
      <c r="D704" s="38">
        <v>1911</v>
      </c>
      <c r="E704" s="146" t="s">
        <v>1352</v>
      </c>
      <c r="F704" s="541" t="s">
        <v>9125</v>
      </c>
      <c r="G704" s="539">
        <v>45466.30972222222</v>
      </c>
      <c r="H704" s="37"/>
    </row>
    <row r="705" spans="1:8" x14ac:dyDescent="0.25">
      <c r="A705" s="37" t="s">
        <v>9691</v>
      </c>
      <c r="B705" s="37" t="s">
        <v>402</v>
      </c>
      <c r="C705" s="38" t="s">
        <v>8865</v>
      </c>
      <c r="D705" s="38">
        <v>1911</v>
      </c>
      <c r="E705" s="146" t="s">
        <v>1369</v>
      </c>
      <c r="F705" s="541" t="s">
        <v>9138</v>
      </c>
      <c r="G705" s="539">
        <v>45466.30972222222</v>
      </c>
      <c r="H705" s="37"/>
    </row>
    <row r="706" spans="1:8" x14ac:dyDescent="0.25">
      <c r="A706" s="37" t="s">
        <v>9691</v>
      </c>
      <c r="B706" s="37" t="s">
        <v>402</v>
      </c>
      <c r="C706" s="38" t="s">
        <v>8865</v>
      </c>
      <c r="D706" s="38">
        <v>1911</v>
      </c>
      <c r="E706" s="146" t="s">
        <v>1403</v>
      </c>
      <c r="F706" s="541" t="s">
        <v>9153</v>
      </c>
      <c r="G706" s="539">
        <v>45466.30972222222</v>
      </c>
      <c r="H706" s="37"/>
    </row>
    <row r="707" spans="1:8" x14ac:dyDescent="0.25">
      <c r="A707" s="37" t="s">
        <v>9691</v>
      </c>
      <c r="B707" s="37" t="s">
        <v>402</v>
      </c>
      <c r="C707" s="38" t="s">
        <v>8865</v>
      </c>
      <c r="D707" s="38">
        <v>1911</v>
      </c>
      <c r="E707" s="146" t="s">
        <v>1064</v>
      </c>
      <c r="F707" s="541" t="s">
        <v>8880</v>
      </c>
      <c r="G707" s="539">
        <v>45466.30972222222</v>
      </c>
      <c r="H707" s="37"/>
    </row>
    <row r="708" spans="1:8" x14ac:dyDescent="0.25">
      <c r="A708" s="37" t="s">
        <v>9691</v>
      </c>
      <c r="B708" s="37" t="s">
        <v>402</v>
      </c>
      <c r="C708" s="38" t="s">
        <v>8865</v>
      </c>
      <c r="D708" s="38">
        <v>1911</v>
      </c>
      <c r="E708" s="146" t="s">
        <v>1081</v>
      </c>
      <c r="F708" s="541" t="s">
        <v>8892</v>
      </c>
      <c r="G708" s="539">
        <v>45466.30972222222</v>
      </c>
      <c r="H708" s="37"/>
    </row>
    <row r="709" spans="1:8" x14ac:dyDescent="0.25">
      <c r="A709" s="37" t="s">
        <v>9691</v>
      </c>
      <c r="B709" s="37" t="s">
        <v>402</v>
      </c>
      <c r="C709" s="38" t="s">
        <v>8865</v>
      </c>
      <c r="D709" s="38">
        <v>1911</v>
      </c>
      <c r="E709" s="146" t="s">
        <v>1097</v>
      </c>
      <c r="F709" s="541" t="s">
        <v>8905</v>
      </c>
      <c r="G709" s="539">
        <v>45466.30972222222</v>
      </c>
      <c r="H709" s="37"/>
    </row>
    <row r="710" spans="1:8" x14ac:dyDescent="0.25">
      <c r="A710" s="37" t="s">
        <v>9691</v>
      </c>
      <c r="B710" s="37" t="s">
        <v>402</v>
      </c>
      <c r="C710" s="38" t="s">
        <v>8865</v>
      </c>
      <c r="D710" s="38">
        <v>1911</v>
      </c>
      <c r="E710" s="146" t="s">
        <v>1114</v>
      </c>
      <c r="F710" s="541" t="s">
        <v>8917</v>
      </c>
      <c r="G710" s="539">
        <v>45466.30972222222</v>
      </c>
      <c r="H710" s="37"/>
    </row>
    <row r="711" spans="1:8" x14ac:dyDescent="0.25">
      <c r="A711" s="37" t="s">
        <v>9691</v>
      </c>
      <c r="B711" s="37" t="s">
        <v>402</v>
      </c>
      <c r="C711" s="38" t="s">
        <v>8865</v>
      </c>
      <c r="D711" s="38">
        <v>1911</v>
      </c>
      <c r="E711" s="146" t="s">
        <v>1129</v>
      </c>
      <c r="F711" s="541" t="s">
        <v>8930</v>
      </c>
      <c r="G711" s="539">
        <v>45466.30972222222</v>
      </c>
      <c r="H711" s="37"/>
    </row>
    <row r="712" spans="1:8" x14ac:dyDescent="0.25">
      <c r="A712" s="37" t="s">
        <v>9691</v>
      </c>
      <c r="B712" s="37" t="s">
        <v>402</v>
      </c>
      <c r="C712" s="38" t="s">
        <v>8865</v>
      </c>
      <c r="D712" s="38">
        <v>1911</v>
      </c>
      <c r="E712" s="146" t="s">
        <v>1146</v>
      </c>
      <c r="F712" s="541" t="s">
        <v>8943</v>
      </c>
      <c r="G712" s="539">
        <v>45466.30972222222</v>
      </c>
      <c r="H712" s="37"/>
    </row>
    <row r="713" spans="1:8" x14ac:dyDescent="0.25">
      <c r="A713" s="37" t="s">
        <v>9691</v>
      </c>
      <c r="B713" s="37" t="s">
        <v>402</v>
      </c>
      <c r="C713" s="38" t="s">
        <v>8865</v>
      </c>
      <c r="D713" s="38">
        <v>1911</v>
      </c>
      <c r="E713" s="146" t="s">
        <v>1161</v>
      </c>
      <c r="F713" s="541" t="s">
        <v>8956</v>
      </c>
      <c r="G713" s="539">
        <v>45466.30972222222</v>
      </c>
      <c r="H713" s="37"/>
    </row>
    <row r="714" spans="1:8" x14ac:dyDescent="0.25">
      <c r="A714" s="37" t="s">
        <v>9691</v>
      </c>
      <c r="B714" s="37" t="s">
        <v>402</v>
      </c>
      <c r="C714" s="38" t="s">
        <v>8865</v>
      </c>
      <c r="D714" s="38">
        <v>1911</v>
      </c>
      <c r="E714" s="146" t="s">
        <v>1180</v>
      </c>
      <c r="F714" s="541" t="s">
        <v>8970</v>
      </c>
      <c r="G714" s="539">
        <v>45466.30972222222</v>
      </c>
      <c r="H714" s="37"/>
    </row>
    <row r="715" spans="1:8" x14ac:dyDescent="0.25">
      <c r="A715" s="37" t="s">
        <v>9691</v>
      </c>
      <c r="B715" s="37" t="s">
        <v>402</v>
      </c>
      <c r="C715" s="38" t="s">
        <v>8865</v>
      </c>
      <c r="D715" s="38">
        <v>1911</v>
      </c>
      <c r="E715" s="146" t="s">
        <v>1004</v>
      </c>
      <c r="F715" s="541" t="s">
        <v>8983</v>
      </c>
      <c r="G715" s="539">
        <v>45466.30972222222</v>
      </c>
      <c r="H715" s="37"/>
    </row>
    <row r="716" spans="1:8" x14ac:dyDescent="0.25">
      <c r="A716" s="37" t="s">
        <v>9691</v>
      </c>
      <c r="B716" s="37" t="s">
        <v>402</v>
      </c>
      <c r="C716" s="38" t="s">
        <v>8865</v>
      </c>
      <c r="D716" s="38">
        <v>1911</v>
      </c>
      <c r="E716" s="146" t="s">
        <v>1007</v>
      </c>
      <c r="F716" s="541" t="s">
        <v>8996</v>
      </c>
      <c r="G716" s="539">
        <v>45466.30972222222</v>
      </c>
      <c r="H716" s="37"/>
    </row>
    <row r="717" spans="1:8" x14ac:dyDescent="0.25">
      <c r="A717" s="37" t="s">
        <v>9691</v>
      </c>
      <c r="B717" s="37" t="s">
        <v>402</v>
      </c>
      <c r="C717" s="38" t="s">
        <v>8865</v>
      </c>
      <c r="D717" s="38">
        <v>1911</v>
      </c>
      <c r="E717" s="146" t="s">
        <v>1011</v>
      </c>
      <c r="F717" s="541" t="s">
        <v>9009</v>
      </c>
      <c r="G717" s="539">
        <v>45466.30972222222</v>
      </c>
      <c r="H717" s="37"/>
    </row>
    <row r="718" spans="1:8" x14ac:dyDescent="0.25">
      <c r="A718" s="37" t="s">
        <v>9691</v>
      </c>
      <c r="B718" s="37" t="s">
        <v>402</v>
      </c>
      <c r="C718" s="38" t="s">
        <v>8865</v>
      </c>
      <c r="D718" s="38">
        <v>1911</v>
      </c>
      <c r="E718" s="146" t="s">
        <v>1014</v>
      </c>
      <c r="F718" s="541" t="s">
        <v>9022</v>
      </c>
      <c r="G718" s="539">
        <v>45466.30972222222</v>
      </c>
      <c r="H718" s="37"/>
    </row>
    <row r="719" spans="1:8" x14ac:dyDescent="0.25">
      <c r="A719" s="37" t="s">
        <v>9691</v>
      </c>
      <c r="B719" s="37" t="s">
        <v>402</v>
      </c>
      <c r="C719" s="38" t="s">
        <v>8865</v>
      </c>
      <c r="D719" s="38">
        <v>1911</v>
      </c>
      <c r="E719" s="146" t="s">
        <v>1016</v>
      </c>
      <c r="F719" s="541" t="s">
        <v>9035</v>
      </c>
      <c r="G719" s="539">
        <v>45466.30972222222</v>
      </c>
      <c r="H719" s="37"/>
    </row>
    <row r="720" spans="1:8" x14ac:dyDescent="0.25">
      <c r="A720" s="37" t="s">
        <v>9691</v>
      </c>
      <c r="B720" s="37" t="s">
        <v>402</v>
      </c>
      <c r="C720" s="38" t="s">
        <v>8865</v>
      </c>
      <c r="D720" s="38">
        <v>1911</v>
      </c>
      <c r="E720" s="146" t="s">
        <v>1018</v>
      </c>
      <c r="F720" s="541" t="s">
        <v>9048</v>
      </c>
      <c r="G720" s="539">
        <v>45466.30972222222</v>
      </c>
      <c r="H720" s="37"/>
    </row>
    <row r="721" spans="1:8" x14ac:dyDescent="0.25">
      <c r="A721" s="37" t="s">
        <v>9691</v>
      </c>
      <c r="B721" s="37" t="s">
        <v>402</v>
      </c>
      <c r="C721" s="38" t="s">
        <v>8865</v>
      </c>
      <c r="D721" s="38">
        <v>1911</v>
      </c>
      <c r="E721" s="146" t="s">
        <v>1020</v>
      </c>
      <c r="F721" s="541" t="s">
        <v>9061</v>
      </c>
      <c r="G721" s="539">
        <v>45466.30972222222</v>
      </c>
      <c r="H721" s="37"/>
    </row>
    <row r="722" spans="1:8" x14ac:dyDescent="0.25">
      <c r="A722" s="37" t="s">
        <v>9691</v>
      </c>
      <c r="B722" s="37" t="s">
        <v>402</v>
      </c>
      <c r="C722" s="38" t="s">
        <v>8865</v>
      </c>
      <c r="D722" s="38">
        <v>1911</v>
      </c>
      <c r="E722" s="146" t="s">
        <v>1023</v>
      </c>
      <c r="F722" s="541" t="s">
        <v>9074</v>
      </c>
      <c r="G722" s="539">
        <v>45466.30972222222</v>
      </c>
      <c r="H722" s="37"/>
    </row>
    <row r="723" spans="1:8" x14ac:dyDescent="0.25">
      <c r="A723" s="37" t="s">
        <v>9691</v>
      </c>
      <c r="B723" s="37" t="s">
        <v>402</v>
      </c>
      <c r="C723" s="38" t="s">
        <v>8865</v>
      </c>
      <c r="D723" s="38">
        <v>1911</v>
      </c>
      <c r="E723" s="146" t="s">
        <v>1026</v>
      </c>
      <c r="F723" s="541" t="s">
        <v>9087</v>
      </c>
      <c r="G723" s="539">
        <v>45466.30972222222</v>
      </c>
      <c r="H723" s="37"/>
    </row>
    <row r="724" spans="1:8" x14ac:dyDescent="0.25">
      <c r="A724" s="37" t="s">
        <v>9691</v>
      </c>
      <c r="B724" s="37" t="s">
        <v>402</v>
      </c>
      <c r="C724" s="38" t="s">
        <v>8865</v>
      </c>
      <c r="D724" s="38">
        <v>1911</v>
      </c>
      <c r="E724" s="146" t="s">
        <v>1029</v>
      </c>
      <c r="F724" s="541" t="s">
        <v>9100</v>
      </c>
      <c r="G724" s="539">
        <v>45466.30972222222</v>
      </c>
      <c r="H724" s="37"/>
    </row>
    <row r="725" spans="1:8" x14ac:dyDescent="0.25">
      <c r="A725" s="37" t="s">
        <v>9691</v>
      </c>
      <c r="B725" s="37" t="s">
        <v>402</v>
      </c>
      <c r="C725" s="38" t="s">
        <v>8865</v>
      </c>
      <c r="D725" s="38">
        <v>1911</v>
      </c>
      <c r="E725" s="146" t="s">
        <v>1337</v>
      </c>
      <c r="F725" s="541" t="s">
        <v>9113</v>
      </c>
      <c r="G725" s="539">
        <v>45466.30972222222</v>
      </c>
      <c r="H725" s="37"/>
    </row>
    <row r="726" spans="1:8" x14ac:dyDescent="0.25">
      <c r="A726" s="37" t="s">
        <v>9691</v>
      </c>
      <c r="B726" s="37" t="s">
        <v>402</v>
      </c>
      <c r="C726" s="38" t="s">
        <v>8865</v>
      </c>
      <c r="D726" s="38">
        <v>1911</v>
      </c>
      <c r="E726" s="146" t="s">
        <v>1354</v>
      </c>
      <c r="F726" s="541" t="s">
        <v>9126</v>
      </c>
      <c r="G726" s="539">
        <v>45466.30972222222</v>
      </c>
      <c r="H726" s="37"/>
    </row>
    <row r="727" spans="1:8" x14ac:dyDescent="0.25">
      <c r="A727" s="37" t="s">
        <v>9691</v>
      </c>
      <c r="B727" s="37" t="s">
        <v>402</v>
      </c>
      <c r="C727" s="38" t="s">
        <v>8865</v>
      </c>
      <c r="D727" s="38">
        <v>1911</v>
      </c>
      <c r="E727" s="146" t="s">
        <v>1371</v>
      </c>
      <c r="F727" s="541" t="s">
        <v>9139</v>
      </c>
      <c r="G727" s="539">
        <v>45466.30972222222</v>
      </c>
      <c r="H727" s="37"/>
    </row>
    <row r="728" spans="1:8" x14ac:dyDescent="0.25">
      <c r="A728" s="37" t="s">
        <v>9691</v>
      </c>
      <c r="B728" s="37" t="s">
        <v>402</v>
      </c>
      <c r="C728" s="38" t="s">
        <v>8865</v>
      </c>
      <c r="D728" s="38">
        <v>1911</v>
      </c>
      <c r="E728" s="146" t="s">
        <v>1405</v>
      </c>
      <c r="F728" s="541" t="s">
        <v>9154</v>
      </c>
      <c r="G728" s="539">
        <v>45466.30972222222</v>
      </c>
      <c r="H728" s="37"/>
    </row>
    <row r="729" spans="1:8" x14ac:dyDescent="0.25">
      <c r="A729" s="37" t="s">
        <v>9691</v>
      </c>
      <c r="B729" s="37" t="s">
        <v>402</v>
      </c>
      <c r="C729" s="38" t="s">
        <v>8865</v>
      </c>
      <c r="D729" s="38">
        <v>1911</v>
      </c>
      <c r="E729" s="146" t="s">
        <v>1066</v>
      </c>
      <c r="F729" s="541" t="s">
        <v>8881</v>
      </c>
      <c r="G729" s="539">
        <v>45466.30972222222</v>
      </c>
      <c r="H729" s="37"/>
    </row>
    <row r="730" spans="1:8" x14ac:dyDescent="0.25">
      <c r="A730" s="37" t="s">
        <v>9691</v>
      </c>
      <c r="B730" s="37" t="s">
        <v>402</v>
      </c>
      <c r="C730" s="38" t="s">
        <v>8865</v>
      </c>
      <c r="D730" s="38">
        <v>1911</v>
      </c>
      <c r="E730" s="146" t="s">
        <v>1083</v>
      </c>
      <c r="F730" s="541" t="s">
        <v>8893</v>
      </c>
      <c r="G730" s="539">
        <v>45466.30972222222</v>
      </c>
      <c r="H730" s="37"/>
    </row>
    <row r="731" spans="1:8" x14ac:dyDescent="0.25">
      <c r="A731" s="37" t="s">
        <v>9691</v>
      </c>
      <c r="B731" s="37" t="s">
        <v>402</v>
      </c>
      <c r="C731" s="38" t="s">
        <v>8865</v>
      </c>
      <c r="D731" s="38">
        <v>1911</v>
      </c>
      <c r="E731" s="146" t="s">
        <v>1099</v>
      </c>
      <c r="F731" s="541" t="s">
        <v>8906</v>
      </c>
      <c r="G731" s="539">
        <v>45466.30972222222</v>
      </c>
      <c r="H731" s="37"/>
    </row>
    <row r="732" spans="1:8" x14ac:dyDescent="0.25">
      <c r="A732" s="37" t="s">
        <v>9691</v>
      </c>
      <c r="B732" s="37" t="s">
        <v>402</v>
      </c>
      <c r="C732" s="38" t="s">
        <v>8865</v>
      </c>
      <c r="D732" s="38">
        <v>1911</v>
      </c>
      <c r="E732" s="146" t="s">
        <v>1116</v>
      </c>
      <c r="F732" s="541" t="s">
        <v>8918</v>
      </c>
      <c r="G732" s="539">
        <v>45466.30972222222</v>
      </c>
      <c r="H732" s="37"/>
    </row>
    <row r="733" spans="1:8" x14ac:dyDescent="0.25">
      <c r="A733" s="37" t="s">
        <v>9691</v>
      </c>
      <c r="B733" s="37" t="s">
        <v>402</v>
      </c>
      <c r="C733" s="38" t="s">
        <v>8865</v>
      </c>
      <c r="D733" s="38">
        <v>1911</v>
      </c>
      <c r="E733" s="146" t="s">
        <v>1131</v>
      </c>
      <c r="F733" s="541" t="s">
        <v>8931</v>
      </c>
      <c r="G733" s="539">
        <v>45466.30972222222</v>
      </c>
      <c r="H733" s="37"/>
    </row>
    <row r="734" spans="1:8" x14ac:dyDescent="0.25">
      <c r="A734" s="37" t="s">
        <v>9691</v>
      </c>
      <c r="B734" s="37" t="s">
        <v>402</v>
      </c>
      <c r="C734" s="38" t="s">
        <v>8865</v>
      </c>
      <c r="D734" s="38">
        <v>1911</v>
      </c>
      <c r="E734" s="146" t="s">
        <v>1148</v>
      </c>
      <c r="F734" s="541" t="s">
        <v>8944</v>
      </c>
      <c r="G734" s="539">
        <v>45466.30972222222</v>
      </c>
      <c r="H734" s="37"/>
    </row>
    <row r="735" spans="1:8" x14ac:dyDescent="0.25">
      <c r="A735" s="37" t="s">
        <v>9691</v>
      </c>
      <c r="B735" s="37" t="s">
        <v>402</v>
      </c>
      <c r="C735" s="38" t="s">
        <v>8865</v>
      </c>
      <c r="D735" s="38">
        <v>1911</v>
      </c>
      <c r="E735" s="146" t="s">
        <v>1163</v>
      </c>
      <c r="F735" s="541" t="s">
        <v>8957</v>
      </c>
      <c r="G735" s="539">
        <v>45466.30972222222</v>
      </c>
      <c r="H735" s="37"/>
    </row>
    <row r="736" spans="1:8" x14ac:dyDescent="0.25">
      <c r="A736" s="37" t="s">
        <v>9691</v>
      </c>
      <c r="B736" s="37" t="s">
        <v>402</v>
      </c>
      <c r="C736" s="38" t="s">
        <v>8865</v>
      </c>
      <c r="D736" s="38">
        <v>1911</v>
      </c>
      <c r="E736" s="146" t="s">
        <v>1182</v>
      </c>
      <c r="F736" s="541" t="s">
        <v>8971</v>
      </c>
      <c r="G736" s="539">
        <v>45466.30972222222</v>
      </c>
      <c r="H736" s="37"/>
    </row>
    <row r="737" spans="1:8" x14ac:dyDescent="0.25">
      <c r="A737" s="37" t="s">
        <v>9691</v>
      </c>
      <c r="B737" s="37" t="s">
        <v>402</v>
      </c>
      <c r="C737" s="38" t="s">
        <v>8865</v>
      </c>
      <c r="D737" s="38">
        <v>1911</v>
      </c>
      <c r="E737" s="146" t="s">
        <v>1197</v>
      </c>
      <c r="F737" s="541" t="s">
        <v>8984</v>
      </c>
      <c r="G737" s="539">
        <v>45466.30972222222</v>
      </c>
      <c r="H737" s="37"/>
    </row>
    <row r="738" spans="1:8" x14ac:dyDescent="0.25">
      <c r="A738" s="37" t="s">
        <v>9691</v>
      </c>
      <c r="B738" s="37" t="s">
        <v>402</v>
      </c>
      <c r="C738" s="38" t="s">
        <v>8865</v>
      </c>
      <c r="D738" s="38">
        <v>1911</v>
      </c>
      <c r="E738" s="146" t="s">
        <v>1210</v>
      </c>
      <c r="F738" s="541" t="s">
        <v>8997</v>
      </c>
      <c r="G738" s="539">
        <v>45466.30972222222</v>
      </c>
      <c r="H738" s="37"/>
    </row>
    <row r="739" spans="1:8" x14ac:dyDescent="0.25">
      <c r="A739" s="37" t="s">
        <v>9691</v>
      </c>
      <c r="B739" s="37" t="s">
        <v>402</v>
      </c>
      <c r="C739" s="38" t="s">
        <v>8865</v>
      </c>
      <c r="D739" s="38">
        <v>1911</v>
      </c>
      <c r="E739" s="146" t="s">
        <v>1223</v>
      </c>
      <c r="F739" s="541" t="s">
        <v>9010</v>
      </c>
      <c r="G739" s="539">
        <v>45466.30972222222</v>
      </c>
      <c r="H739" s="37"/>
    </row>
    <row r="740" spans="1:8" x14ac:dyDescent="0.25">
      <c r="A740" s="37" t="s">
        <v>9691</v>
      </c>
      <c r="B740" s="37" t="s">
        <v>402</v>
      </c>
      <c r="C740" s="38" t="s">
        <v>8865</v>
      </c>
      <c r="D740" s="38">
        <v>1911</v>
      </c>
      <c r="E740" s="146" t="s">
        <v>1236</v>
      </c>
      <c r="F740" s="541" t="s">
        <v>9023</v>
      </c>
      <c r="G740" s="539">
        <v>45466.30972222222</v>
      </c>
      <c r="H740" s="37"/>
    </row>
    <row r="741" spans="1:8" x14ac:dyDescent="0.25">
      <c r="A741" s="37" t="s">
        <v>9691</v>
      </c>
      <c r="B741" s="37" t="s">
        <v>402</v>
      </c>
      <c r="C741" s="38" t="s">
        <v>8865</v>
      </c>
      <c r="D741" s="38">
        <v>1911</v>
      </c>
      <c r="E741" s="146" t="s">
        <v>1249</v>
      </c>
      <c r="F741" s="541" t="s">
        <v>9036</v>
      </c>
      <c r="G741" s="539">
        <v>45466.30972222222</v>
      </c>
      <c r="H741" s="37"/>
    </row>
    <row r="742" spans="1:8" x14ac:dyDescent="0.25">
      <c r="A742" s="37" t="s">
        <v>9691</v>
      </c>
      <c r="B742" s="37" t="s">
        <v>402</v>
      </c>
      <c r="C742" s="38" t="s">
        <v>8865</v>
      </c>
      <c r="D742" s="38">
        <v>1911</v>
      </c>
      <c r="E742" s="146" t="s">
        <v>1262</v>
      </c>
      <c r="F742" s="541" t="s">
        <v>9049</v>
      </c>
      <c r="G742" s="539">
        <v>45466.30972222222</v>
      </c>
      <c r="H742" s="37"/>
    </row>
    <row r="743" spans="1:8" x14ac:dyDescent="0.25">
      <c r="A743" s="37" t="s">
        <v>9691</v>
      </c>
      <c r="B743" s="37" t="s">
        <v>402</v>
      </c>
      <c r="C743" s="38" t="s">
        <v>8865</v>
      </c>
      <c r="D743" s="38">
        <v>1911</v>
      </c>
      <c r="E743" s="146" t="s">
        <v>1277</v>
      </c>
      <c r="F743" s="541" t="s">
        <v>9062</v>
      </c>
      <c r="G743" s="539">
        <v>45466.30972222222</v>
      </c>
      <c r="H743" s="37"/>
    </row>
    <row r="744" spans="1:8" x14ac:dyDescent="0.25">
      <c r="A744" s="37" t="s">
        <v>9691</v>
      </c>
      <c r="B744" s="37" t="s">
        <v>402</v>
      </c>
      <c r="C744" s="38" t="s">
        <v>8865</v>
      </c>
      <c r="D744" s="38">
        <v>1911</v>
      </c>
      <c r="E744" s="146" t="s">
        <v>1292</v>
      </c>
      <c r="F744" s="541" t="s">
        <v>9075</v>
      </c>
      <c r="G744" s="539">
        <v>45466.30972222222</v>
      </c>
      <c r="H744" s="37"/>
    </row>
    <row r="745" spans="1:8" x14ac:dyDescent="0.25">
      <c r="A745" s="37" t="s">
        <v>9691</v>
      </c>
      <c r="B745" s="37" t="s">
        <v>402</v>
      </c>
      <c r="C745" s="38" t="s">
        <v>8865</v>
      </c>
      <c r="D745" s="38">
        <v>1911</v>
      </c>
      <c r="E745" s="146" t="s">
        <v>1307</v>
      </c>
      <c r="F745" s="541" t="s">
        <v>9088</v>
      </c>
      <c r="G745" s="539">
        <v>45466.30972222222</v>
      </c>
      <c r="H745" s="37"/>
    </row>
    <row r="746" spans="1:8" x14ac:dyDescent="0.25">
      <c r="A746" s="37" t="s">
        <v>9691</v>
      </c>
      <c r="B746" s="37" t="s">
        <v>402</v>
      </c>
      <c r="C746" s="38" t="s">
        <v>8865</v>
      </c>
      <c r="D746" s="38">
        <v>1911</v>
      </c>
      <c r="E746" s="146" t="s">
        <v>1322</v>
      </c>
      <c r="F746" s="541" t="s">
        <v>9101</v>
      </c>
      <c r="G746" s="539">
        <v>45466.30972222222</v>
      </c>
      <c r="H746" s="37"/>
    </row>
    <row r="747" spans="1:8" x14ac:dyDescent="0.25">
      <c r="A747" s="37" t="s">
        <v>9691</v>
      </c>
      <c r="B747" s="37" t="s">
        <v>402</v>
      </c>
      <c r="C747" s="38" t="s">
        <v>8865</v>
      </c>
      <c r="D747" s="38">
        <v>1911</v>
      </c>
      <c r="E747" s="146" t="s">
        <v>1339</v>
      </c>
      <c r="F747" s="541" t="s">
        <v>9114</v>
      </c>
      <c r="G747" s="539">
        <v>45466.30972222222</v>
      </c>
      <c r="H747" s="37"/>
    </row>
    <row r="748" spans="1:8" x14ac:dyDescent="0.25">
      <c r="A748" s="37" t="s">
        <v>9691</v>
      </c>
      <c r="B748" s="37" t="s">
        <v>402</v>
      </c>
      <c r="C748" s="38" t="s">
        <v>8865</v>
      </c>
      <c r="D748" s="38">
        <v>1911</v>
      </c>
      <c r="E748" s="146" t="s">
        <v>1356</v>
      </c>
      <c r="F748" s="541" t="s">
        <v>9127</v>
      </c>
      <c r="G748" s="539">
        <v>45466.30972222222</v>
      </c>
      <c r="H748" s="37"/>
    </row>
    <row r="749" spans="1:8" x14ac:dyDescent="0.25">
      <c r="A749" s="37" t="s">
        <v>9691</v>
      </c>
      <c r="B749" s="37" t="s">
        <v>402</v>
      </c>
      <c r="C749" s="38" t="s">
        <v>8865</v>
      </c>
      <c r="D749" s="38">
        <v>1911</v>
      </c>
      <c r="E749" s="146" t="s">
        <v>1373</v>
      </c>
      <c r="F749" s="541" t="s">
        <v>9140</v>
      </c>
      <c r="G749" s="539">
        <v>45466.30972222222</v>
      </c>
      <c r="H749" s="37"/>
    </row>
    <row r="750" spans="1:8" x14ac:dyDescent="0.25">
      <c r="A750" s="37" t="s">
        <v>9691</v>
      </c>
      <c r="B750" s="37" t="s">
        <v>402</v>
      </c>
      <c r="C750" s="38" t="s">
        <v>8865</v>
      </c>
      <c r="D750" s="38">
        <v>1911</v>
      </c>
      <c r="E750" s="146" t="s">
        <v>1407</v>
      </c>
      <c r="F750" s="541" t="s">
        <v>9155</v>
      </c>
      <c r="G750" s="539">
        <v>45466.30972222222</v>
      </c>
      <c r="H750" s="37"/>
    </row>
    <row r="751" spans="1:8" x14ac:dyDescent="0.25">
      <c r="A751" s="37" t="s">
        <v>9691</v>
      </c>
      <c r="B751" s="37" t="s">
        <v>402</v>
      </c>
      <c r="C751" s="38" t="s">
        <v>8865</v>
      </c>
      <c r="D751" s="38">
        <v>1911</v>
      </c>
      <c r="E751" s="146" t="s">
        <v>1068</v>
      </c>
      <c r="F751" s="541" t="s">
        <v>8882</v>
      </c>
      <c r="G751" s="539">
        <v>45466.30972222222</v>
      </c>
      <c r="H751" s="37"/>
    </row>
    <row r="752" spans="1:8" x14ac:dyDescent="0.25">
      <c r="A752" s="37" t="s">
        <v>9691</v>
      </c>
      <c r="B752" s="37" t="s">
        <v>402</v>
      </c>
      <c r="C752" s="38" t="s">
        <v>8865</v>
      </c>
      <c r="D752" s="38">
        <v>1911</v>
      </c>
      <c r="E752" s="146" t="s">
        <v>1085</v>
      </c>
      <c r="F752" s="541" t="s">
        <v>8894</v>
      </c>
      <c r="G752" s="539">
        <v>45466.30972222222</v>
      </c>
      <c r="H752" s="37"/>
    </row>
    <row r="753" spans="1:8" x14ac:dyDescent="0.25">
      <c r="A753" s="37" t="s">
        <v>9691</v>
      </c>
      <c r="B753" s="37" t="s">
        <v>402</v>
      </c>
      <c r="C753" s="38" t="s">
        <v>8865</v>
      </c>
      <c r="D753" s="38">
        <v>1911</v>
      </c>
      <c r="E753" s="146" t="s">
        <v>1101</v>
      </c>
      <c r="F753" s="541" t="s">
        <v>8907</v>
      </c>
      <c r="G753" s="539">
        <v>45466.30972222222</v>
      </c>
      <c r="H753" s="37"/>
    </row>
    <row r="754" spans="1:8" x14ac:dyDescent="0.25">
      <c r="A754" s="37" t="s">
        <v>9691</v>
      </c>
      <c r="B754" s="37" t="s">
        <v>402</v>
      </c>
      <c r="C754" s="38" t="s">
        <v>8865</v>
      </c>
      <c r="D754" s="38">
        <v>1911</v>
      </c>
      <c r="E754" s="146" t="s">
        <v>1118</v>
      </c>
      <c r="F754" s="541" t="s">
        <v>8919</v>
      </c>
      <c r="G754" s="539">
        <v>45466.30972222222</v>
      </c>
      <c r="H754" s="37"/>
    </row>
    <row r="755" spans="1:8" x14ac:dyDescent="0.25">
      <c r="A755" s="37" t="s">
        <v>9691</v>
      </c>
      <c r="B755" s="37" t="s">
        <v>402</v>
      </c>
      <c r="C755" s="38" t="s">
        <v>8865</v>
      </c>
      <c r="D755" s="38">
        <v>1911</v>
      </c>
      <c r="E755" s="146" t="s">
        <v>1133</v>
      </c>
      <c r="F755" s="541" t="s">
        <v>8932</v>
      </c>
      <c r="G755" s="539">
        <v>45466.30972222222</v>
      </c>
      <c r="H755" s="37"/>
    </row>
    <row r="756" spans="1:8" x14ac:dyDescent="0.25">
      <c r="A756" s="37" t="s">
        <v>9691</v>
      </c>
      <c r="B756" s="37" t="s">
        <v>402</v>
      </c>
      <c r="C756" s="38" t="s">
        <v>8865</v>
      </c>
      <c r="D756" s="38">
        <v>1911</v>
      </c>
      <c r="E756" s="146" t="s">
        <v>1150</v>
      </c>
      <c r="F756" s="541" t="s">
        <v>8945</v>
      </c>
      <c r="G756" s="539">
        <v>45466.30972222222</v>
      </c>
      <c r="H756" s="37"/>
    </row>
    <row r="757" spans="1:8" x14ac:dyDescent="0.25">
      <c r="A757" s="37" t="s">
        <v>9691</v>
      </c>
      <c r="B757" s="37" t="s">
        <v>402</v>
      </c>
      <c r="C757" s="38" t="s">
        <v>8865</v>
      </c>
      <c r="D757" s="38">
        <v>1911</v>
      </c>
      <c r="E757" s="146" t="s">
        <v>1165</v>
      </c>
      <c r="F757" s="541" t="s">
        <v>8958</v>
      </c>
      <c r="G757" s="539">
        <v>45466.30972222222</v>
      </c>
      <c r="H757" s="37"/>
    </row>
    <row r="758" spans="1:8" x14ac:dyDescent="0.25">
      <c r="A758" s="37" t="s">
        <v>9691</v>
      </c>
      <c r="B758" s="37" t="s">
        <v>402</v>
      </c>
      <c r="C758" s="38" t="s">
        <v>8865</v>
      </c>
      <c r="D758" s="38">
        <v>1911</v>
      </c>
      <c r="E758" s="146" t="s">
        <v>8972</v>
      </c>
      <c r="F758" s="541" t="s">
        <v>8973</v>
      </c>
      <c r="G758" s="539">
        <v>45466.30972222222</v>
      </c>
      <c r="H758" s="37"/>
    </row>
    <row r="759" spans="1:8" x14ac:dyDescent="0.25">
      <c r="A759" s="37" t="s">
        <v>9691</v>
      </c>
      <c r="B759" s="37" t="s">
        <v>402</v>
      </c>
      <c r="C759" s="38" t="s">
        <v>8865</v>
      </c>
      <c r="D759" s="38">
        <v>1911</v>
      </c>
      <c r="E759" s="146" t="s">
        <v>8985</v>
      </c>
      <c r="F759" s="541" t="s">
        <v>8986</v>
      </c>
      <c r="G759" s="539">
        <v>45466.30972222222</v>
      </c>
      <c r="H759" s="37"/>
    </row>
    <row r="760" spans="1:8" x14ac:dyDescent="0.25">
      <c r="A760" s="37" t="s">
        <v>9691</v>
      </c>
      <c r="B760" s="37" t="s">
        <v>402</v>
      </c>
      <c r="C760" s="38" t="s">
        <v>8865</v>
      </c>
      <c r="D760" s="38">
        <v>1911</v>
      </c>
      <c r="E760" s="146" t="s">
        <v>8998</v>
      </c>
      <c r="F760" s="541" t="s">
        <v>8999</v>
      </c>
      <c r="G760" s="539">
        <v>45466.30972222222</v>
      </c>
      <c r="H760" s="37"/>
    </row>
    <row r="761" spans="1:8" x14ac:dyDescent="0.25">
      <c r="A761" s="37" t="s">
        <v>9691</v>
      </c>
      <c r="B761" s="37" t="s">
        <v>402</v>
      </c>
      <c r="C761" s="38" t="s">
        <v>8865</v>
      </c>
      <c r="D761" s="38">
        <v>1911</v>
      </c>
      <c r="E761" s="146" t="s">
        <v>9011</v>
      </c>
      <c r="F761" s="541" t="s">
        <v>9012</v>
      </c>
      <c r="G761" s="539">
        <v>45466.30972222222</v>
      </c>
      <c r="H761" s="37"/>
    </row>
    <row r="762" spans="1:8" x14ac:dyDescent="0.25">
      <c r="A762" s="37" t="s">
        <v>9691</v>
      </c>
      <c r="B762" s="37" t="s">
        <v>402</v>
      </c>
      <c r="C762" s="38" t="s">
        <v>8865</v>
      </c>
      <c r="D762" s="38">
        <v>1911</v>
      </c>
      <c r="E762" s="146" t="s">
        <v>9024</v>
      </c>
      <c r="F762" s="541" t="s">
        <v>9025</v>
      </c>
      <c r="G762" s="539">
        <v>45466.30972222222</v>
      </c>
      <c r="H762" s="37"/>
    </row>
    <row r="763" spans="1:8" x14ac:dyDescent="0.25">
      <c r="A763" s="37" t="s">
        <v>9691</v>
      </c>
      <c r="B763" s="37" t="s">
        <v>402</v>
      </c>
      <c r="C763" s="38" t="s">
        <v>8865</v>
      </c>
      <c r="D763" s="38">
        <v>1911</v>
      </c>
      <c r="E763" s="146" t="s">
        <v>9037</v>
      </c>
      <c r="F763" s="541" t="s">
        <v>9038</v>
      </c>
      <c r="G763" s="539">
        <v>45466.30972222222</v>
      </c>
      <c r="H763" s="37"/>
    </row>
    <row r="764" spans="1:8" x14ac:dyDescent="0.25">
      <c r="A764" s="37" t="s">
        <v>9691</v>
      </c>
      <c r="B764" s="37" t="s">
        <v>402</v>
      </c>
      <c r="C764" s="38" t="s">
        <v>8865</v>
      </c>
      <c r="D764" s="38">
        <v>1911</v>
      </c>
      <c r="E764" s="146" t="s">
        <v>9050</v>
      </c>
      <c r="F764" s="541" t="s">
        <v>9051</v>
      </c>
      <c r="G764" s="539">
        <v>45466.30972222222</v>
      </c>
      <c r="H764" s="37"/>
    </row>
    <row r="765" spans="1:8" x14ac:dyDescent="0.25">
      <c r="A765" s="37" t="s">
        <v>9691</v>
      </c>
      <c r="B765" s="37" t="s">
        <v>402</v>
      </c>
      <c r="C765" s="38" t="s">
        <v>8865</v>
      </c>
      <c r="D765" s="38">
        <v>1911</v>
      </c>
      <c r="E765" s="146" t="s">
        <v>9063</v>
      </c>
      <c r="F765" s="541" t="s">
        <v>9064</v>
      </c>
      <c r="G765" s="539">
        <v>45466.30972222222</v>
      </c>
      <c r="H765" s="37"/>
    </row>
    <row r="766" spans="1:8" x14ac:dyDescent="0.25">
      <c r="A766" s="37" t="s">
        <v>9691</v>
      </c>
      <c r="B766" s="37" t="s">
        <v>402</v>
      </c>
      <c r="C766" s="38" t="s">
        <v>8865</v>
      </c>
      <c r="D766" s="38">
        <v>1911</v>
      </c>
      <c r="E766" s="146" t="s">
        <v>9076</v>
      </c>
      <c r="F766" s="541" t="s">
        <v>9077</v>
      </c>
      <c r="G766" s="539">
        <v>45466.30972222222</v>
      </c>
      <c r="H766" s="37"/>
    </row>
    <row r="767" spans="1:8" x14ac:dyDescent="0.25">
      <c r="A767" s="37" t="s">
        <v>9691</v>
      </c>
      <c r="B767" s="37" t="s">
        <v>402</v>
      </c>
      <c r="C767" s="38" t="s">
        <v>8865</v>
      </c>
      <c r="D767" s="38">
        <v>1911</v>
      </c>
      <c r="E767" s="146" t="s">
        <v>9089</v>
      </c>
      <c r="F767" s="541" t="s">
        <v>9090</v>
      </c>
      <c r="G767" s="539">
        <v>45466.30972222222</v>
      </c>
      <c r="H767" s="37"/>
    </row>
    <row r="768" spans="1:8" x14ac:dyDescent="0.25">
      <c r="A768" s="37" t="s">
        <v>9691</v>
      </c>
      <c r="B768" s="37" t="s">
        <v>402</v>
      </c>
      <c r="C768" s="38" t="s">
        <v>8865</v>
      </c>
      <c r="D768" s="38">
        <v>1911</v>
      </c>
      <c r="E768" s="146" t="s">
        <v>9102</v>
      </c>
      <c r="F768" s="541" t="s">
        <v>9103</v>
      </c>
      <c r="G768" s="539">
        <v>45466.30972222222</v>
      </c>
      <c r="H768" s="37"/>
    </row>
    <row r="769" spans="1:8" x14ac:dyDescent="0.25">
      <c r="A769" s="37" t="s">
        <v>9691</v>
      </c>
      <c r="B769" s="37" t="s">
        <v>402</v>
      </c>
      <c r="C769" s="38" t="s">
        <v>8865</v>
      </c>
      <c r="D769" s="38">
        <v>1911</v>
      </c>
      <c r="E769" s="146" t="s">
        <v>9115</v>
      </c>
      <c r="F769" s="541" t="s">
        <v>9116</v>
      </c>
      <c r="G769" s="539">
        <v>45466.30972222222</v>
      </c>
      <c r="H769" s="37"/>
    </row>
    <row r="770" spans="1:8" x14ac:dyDescent="0.25">
      <c r="A770" s="37" t="s">
        <v>9691</v>
      </c>
      <c r="B770" s="37" t="s">
        <v>402</v>
      </c>
      <c r="C770" s="38" t="s">
        <v>8865</v>
      </c>
      <c r="D770" s="38">
        <v>1911</v>
      </c>
      <c r="E770" s="146" t="s">
        <v>9128</v>
      </c>
      <c r="F770" s="541" t="s">
        <v>9129</v>
      </c>
      <c r="G770" s="539">
        <v>45466.30972222222</v>
      </c>
      <c r="H770" s="37"/>
    </row>
    <row r="771" spans="1:8" x14ac:dyDescent="0.25">
      <c r="A771" s="37" t="s">
        <v>9691</v>
      </c>
      <c r="B771" s="37" t="s">
        <v>402</v>
      </c>
      <c r="C771" s="38" t="s">
        <v>8865</v>
      </c>
      <c r="D771" s="38">
        <v>1911</v>
      </c>
      <c r="E771" s="146" t="s">
        <v>9141</v>
      </c>
      <c r="F771" s="541" t="s">
        <v>9142</v>
      </c>
      <c r="G771" s="539">
        <v>45466.30972222222</v>
      </c>
      <c r="H771" s="37"/>
    </row>
    <row r="772" spans="1:8" x14ac:dyDescent="0.25">
      <c r="A772" s="37" t="s">
        <v>9691</v>
      </c>
      <c r="B772" s="37" t="s">
        <v>402</v>
      </c>
      <c r="C772" s="38" t="s">
        <v>8865</v>
      </c>
      <c r="D772" s="38">
        <v>1911</v>
      </c>
      <c r="E772" s="146" t="s">
        <v>9156</v>
      </c>
      <c r="F772" s="541" t="s">
        <v>9157</v>
      </c>
      <c r="G772" s="539">
        <v>45466.30972222222</v>
      </c>
      <c r="H772" s="37"/>
    </row>
    <row r="773" spans="1:8" x14ac:dyDescent="0.25">
      <c r="A773" s="37" t="s">
        <v>9691</v>
      </c>
      <c r="B773" s="37" t="s">
        <v>402</v>
      </c>
      <c r="C773" s="38" t="s">
        <v>8865</v>
      </c>
      <c r="D773" s="38">
        <v>1911</v>
      </c>
      <c r="E773" s="146" t="s">
        <v>8883</v>
      </c>
      <c r="F773" s="541" t="s">
        <v>8884</v>
      </c>
      <c r="G773" s="539">
        <v>45466.30972222222</v>
      </c>
      <c r="H773" s="37"/>
    </row>
    <row r="774" spans="1:8" x14ac:dyDescent="0.25">
      <c r="A774" s="37" t="s">
        <v>9691</v>
      </c>
      <c r="B774" s="37" t="s">
        <v>402</v>
      </c>
      <c r="C774" s="38" t="s">
        <v>8865</v>
      </c>
      <c r="D774" s="38">
        <v>1911</v>
      </c>
      <c r="E774" s="146" t="s">
        <v>8895</v>
      </c>
      <c r="F774" s="541" t="s">
        <v>8896</v>
      </c>
      <c r="G774" s="539">
        <v>45466.30972222222</v>
      </c>
      <c r="H774" s="37"/>
    </row>
    <row r="775" spans="1:8" x14ac:dyDescent="0.25">
      <c r="A775" s="37" t="s">
        <v>9691</v>
      </c>
      <c r="B775" s="37" t="s">
        <v>402</v>
      </c>
      <c r="C775" s="38" t="s">
        <v>8865</v>
      </c>
      <c r="D775" s="38">
        <v>1911</v>
      </c>
      <c r="E775" s="146" t="s">
        <v>8908</v>
      </c>
      <c r="F775" s="541" t="s">
        <v>8909</v>
      </c>
      <c r="G775" s="539">
        <v>45466.30972222222</v>
      </c>
      <c r="H775" s="37"/>
    </row>
    <row r="776" spans="1:8" x14ac:dyDescent="0.25">
      <c r="A776" s="37" t="s">
        <v>9691</v>
      </c>
      <c r="B776" s="37" t="s">
        <v>402</v>
      </c>
      <c r="C776" s="38" t="s">
        <v>8865</v>
      </c>
      <c r="D776" s="38">
        <v>1911</v>
      </c>
      <c r="E776" s="146" t="s">
        <v>8920</v>
      </c>
      <c r="F776" s="541" t="s">
        <v>8921</v>
      </c>
      <c r="G776" s="539">
        <v>45466.30972222222</v>
      </c>
      <c r="H776" s="37"/>
    </row>
    <row r="777" spans="1:8" x14ac:dyDescent="0.25">
      <c r="A777" s="37" t="s">
        <v>9691</v>
      </c>
      <c r="B777" s="37" t="s">
        <v>402</v>
      </c>
      <c r="C777" s="38" t="s">
        <v>8865</v>
      </c>
      <c r="D777" s="38">
        <v>1911</v>
      </c>
      <c r="E777" s="146" t="s">
        <v>8933</v>
      </c>
      <c r="F777" s="541" t="s">
        <v>8934</v>
      </c>
      <c r="G777" s="539">
        <v>45466.30972222222</v>
      </c>
      <c r="H777" s="37"/>
    </row>
    <row r="778" spans="1:8" x14ac:dyDescent="0.25">
      <c r="A778" s="37" t="s">
        <v>9691</v>
      </c>
      <c r="B778" s="37" t="s">
        <v>402</v>
      </c>
      <c r="C778" s="38" t="s">
        <v>8865</v>
      </c>
      <c r="D778" s="38">
        <v>1911</v>
      </c>
      <c r="E778" s="146" t="s">
        <v>8946</v>
      </c>
      <c r="F778" s="541" t="s">
        <v>8947</v>
      </c>
      <c r="G778" s="539">
        <v>45466.30972222222</v>
      </c>
      <c r="H778" s="37"/>
    </row>
    <row r="779" spans="1:8" x14ac:dyDescent="0.25">
      <c r="A779" s="37" t="s">
        <v>9691</v>
      </c>
      <c r="B779" s="37" t="s">
        <v>402</v>
      </c>
      <c r="C779" s="38" t="s">
        <v>8865</v>
      </c>
      <c r="D779" s="38">
        <v>1911</v>
      </c>
      <c r="E779" s="146" t="s">
        <v>8959</v>
      </c>
      <c r="F779" s="541" t="s">
        <v>8960</v>
      </c>
      <c r="G779" s="539">
        <v>45466.30972222222</v>
      </c>
      <c r="H779" s="37"/>
    </row>
    <row r="780" spans="1:8" x14ac:dyDescent="0.25">
      <c r="A780" s="37" t="s">
        <v>9691</v>
      </c>
      <c r="B780" s="37" t="s">
        <v>402</v>
      </c>
      <c r="C780" s="38" t="s">
        <v>8865</v>
      </c>
      <c r="D780" s="38">
        <v>1911</v>
      </c>
      <c r="E780" s="146" t="s">
        <v>8974</v>
      </c>
      <c r="F780" s="541" t="s">
        <v>8975</v>
      </c>
      <c r="G780" s="539">
        <v>45466.30972222222</v>
      </c>
      <c r="H780" s="37"/>
    </row>
    <row r="781" spans="1:8" x14ac:dyDescent="0.25">
      <c r="A781" s="37" t="s">
        <v>9691</v>
      </c>
      <c r="B781" s="37" t="s">
        <v>402</v>
      </c>
      <c r="C781" s="38" t="s">
        <v>8865</v>
      </c>
      <c r="D781" s="38">
        <v>1911</v>
      </c>
      <c r="E781" s="146" t="s">
        <v>8987</v>
      </c>
      <c r="F781" s="541" t="s">
        <v>8988</v>
      </c>
      <c r="G781" s="539">
        <v>45466.30972222222</v>
      </c>
      <c r="H781" s="37"/>
    </row>
    <row r="782" spans="1:8" x14ac:dyDescent="0.25">
      <c r="A782" s="37" t="s">
        <v>9691</v>
      </c>
      <c r="B782" s="37" t="s">
        <v>402</v>
      </c>
      <c r="C782" s="38" t="s">
        <v>8865</v>
      </c>
      <c r="D782" s="38">
        <v>1911</v>
      </c>
      <c r="E782" s="146" t="s">
        <v>9000</v>
      </c>
      <c r="F782" s="541" t="s">
        <v>9001</v>
      </c>
      <c r="G782" s="539">
        <v>45466.30972222222</v>
      </c>
      <c r="H782" s="37"/>
    </row>
    <row r="783" spans="1:8" x14ac:dyDescent="0.25">
      <c r="A783" s="37" t="s">
        <v>9691</v>
      </c>
      <c r="B783" s="37" t="s">
        <v>402</v>
      </c>
      <c r="C783" s="38" t="s">
        <v>8865</v>
      </c>
      <c r="D783" s="38">
        <v>1911</v>
      </c>
      <c r="E783" s="146" t="s">
        <v>9013</v>
      </c>
      <c r="F783" s="541" t="s">
        <v>9014</v>
      </c>
      <c r="G783" s="539">
        <v>45466.30972222222</v>
      </c>
      <c r="H783" s="37"/>
    </row>
    <row r="784" spans="1:8" x14ac:dyDescent="0.25">
      <c r="A784" s="37" t="s">
        <v>9691</v>
      </c>
      <c r="B784" s="37" t="s">
        <v>402</v>
      </c>
      <c r="C784" s="38" t="s">
        <v>8865</v>
      </c>
      <c r="D784" s="38">
        <v>1911</v>
      </c>
      <c r="E784" s="146" t="s">
        <v>9026</v>
      </c>
      <c r="F784" s="541" t="s">
        <v>9027</v>
      </c>
      <c r="G784" s="539">
        <v>45466.30972222222</v>
      </c>
      <c r="H784" s="37"/>
    </row>
    <row r="785" spans="1:8" x14ac:dyDescent="0.25">
      <c r="A785" s="37" t="s">
        <v>9691</v>
      </c>
      <c r="B785" s="37" t="s">
        <v>402</v>
      </c>
      <c r="C785" s="38" t="s">
        <v>8865</v>
      </c>
      <c r="D785" s="38">
        <v>1911</v>
      </c>
      <c r="E785" s="146" t="s">
        <v>9039</v>
      </c>
      <c r="F785" s="541" t="s">
        <v>9040</v>
      </c>
      <c r="G785" s="539">
        <v>45466.30972222222</v>
      </c>
      <c r="H785" s="37"/>
    </row>
    <row r="786" spans="1:8" x14ac:dyDescent="0.25">
      <c r="A786" s="37" t="s">
        <v>9691</v>
      </c>
      <c r="B786" s="37" t="s">
        <v>402</v>
      </c>
      <c r="C786" s="38" t="s">
        <v>8865</v>
      </c>
      <c r="D786" s="38">
        <v>1911</v>
      </c>
      <c r="E786" s="146" t="s">
        <v>9052</v>
      </c>
      <c r="F786" s="541" t="s">
        <v>9053</v>
      </c>
      <c r="G786" s="539">
        <v>45466.30972222222</v>
      </c>
      <c r="H786" s="37"/>
    </row>
    <row r="787" spans="1:8" x14ac:dyDescent="0.25">
      <c r="A787" s="37" t="s">
        <v>9691</v>
      </c>
      <c r="B787" s="37" t="s">
        <v>402</v>
      </c>
      <c r="C787" s="38" t="s">
        <v>8865</v>
      </c>
      <c r="D787" s="38">
        <v>1911</v>
      </c>
      <c r="E787" s="146" t="s">
        <v>9065</v>
      </c>
      <c r="F787" s="541" t="s">
        <v>9066</v>
      </c>
      <c r="G787" s="539">
        <v>45466.30972222222</v>
      </c>
      <c r="H787" s="37"/>
    </row>
    <row r="788" spans="1:8" x14ac:dyDescent="0.25">
      <c r="A788" s="37" t="s">
        <v>9691</v>
      </c>
      <c r="B788" s="37" t="s">
        <v>402</v>
      </c>
      <c r="C788" s="38" t="s">
        <v>8865</v>
      </c>
      <c r="D788" s="38">
        <v>1911</v>
      </c>
      <c r="E788" s="146" t="s">
        <v>9078</v>
      </c>
      <c r="F788" s="541" t="s">
        <v>9079</v>
      </c>
      <c r="G788" s="539">
        <v>45466.30972222222</v>
      </c>
      <c r="H788" s="37"/>
    </row>
    <row r="789" spans="1:8" x14ac:dyDescent="0.25">
      <c r="A789" s="37" t="s">
        <v>9691</v>
      </c>
      <c r="B789" s="37" t="s">
        <v>402</v>
      </c>
      <c r="C789" s="38" t="s">
        <v>8865</v>
      </c>
      <c r="D789" s="38">
        <v>1911</v>
      </c>
      <c r="E789" s="146" t="s">
        <v>9091</v>
      </c>
      <c r="F789" s="541" t="s">
        <v>9092</v>
      </c>
      <c r="G789" s="539">
        <v>45466.30972222222</v>
      </c>
      <c r="H789" s="37"/>
    </row>
    <row r="790" spans="1:8" x14ac:dyDescent="0.25">
      <c r="A790" s="37" t="s">
        <v>9691</v>
      </c>
      <c r="B790" s="37" t="s">
        <v>402</v>
      </c>
      <c r="C790" s="38" t="s">
        <v>8865</v>
      </c>
      <c r="D790" s="38">
        <v>1911</v>
      </c>
      <c r="E790" s="146" t="s">
        <v>9104</v>
      </c>
      <c r="F790" s="541" t="s">
        <v>9105</v>
      </c>
      <c r="G790" s="539">
        <v>45466.30972222222</v>
      </c>
      <c r="H790" s="37"/>
    </row>
    <row r="791" spans="1:8" x14ac:dyDescent="0.25">
      <c r="A791" s="37" t="s">
        <v>9691</v>
      </c>
      <c r="B791" s="37" t="s">
        <v>402</v>
      </c>
      <c r="C791" s="38" t="s">
        <v>8865</v>
      </c>
      <c r="D791" s="38">
        <v>1911</v>
      </c>
      <c r="E791" s="146" t="s">
        <v>9117</v>
      </c>
      <c r="F791" s="541" t="s">
        <v>9118</v>
      </c>
      <c r="G791" s="539">
        <v>45466.30972222222</v>
      </c>
      <c r="H791" s="37"/>
    </row>
    <row r="792" spans="1:8" x14ac:dyDescent="0.25">
      <c r="A792" s="37" t="s">
        <v>9691</v>
      </c>
      <c r="B792" s="37" t="s">
        <v>402</v>
      </c>
      <c r="C792" s="38" t="s">
        <v>8865</v>
      </c>
      <c r="D792" s="38">
        <v>1911</v>
      </c>
      <c r="E792" s="146" t="s">
        <v>9130</v>
      </c>
      <c r="F792" s="541" t="s">
        <v>9131</v>
      </c>
      <c r="G792" s="539">
        <v>45466.30972222222</v>
      </c>
      <c r="H792" s="37"/>
    </row>
    <row r="793" spans="1:8" x14ac:dyDescent="0.25">
      <c r="A793" s="37" t="s">
        <v>9691</v>
      </c>
      <c r="B793" s="37" t="s">
        <v>402</v>
      </c>
      <c r="C793" s="38" t="s">
        <v>8865</v>
      </c>
      <c r="D793" s="38">
        <v>1911</v>
      </c>
      <c r="E793" s="146" t="s">
        <v>9143</v>
      </c>
      <c r="F793" s="541" t="s">
        <v>9144</v>
      </c>
      <c r="G793" s="539">
        <v>45466.30972222222</v>
      </c>
      <c r="H793" s="37"/>
    </row>
    <row r="794" spans="1:8" x14ac:dyDescent="0.25">
      <c r="A794" s="37" t="s">
        <v>9691</v>
      </c>
      <c r="B794" s="37" t="s">
        <v>402</v>
      </c>
      <c r="C794" s="38" t="s">
        <v>8865</v>
      </c>
      <c r="D794" s="38">
        <v>1911</v>
      </c>
      <c r="E794" s="146" t="s">
        <v>9158</v>
      </c>
      <c r="F794" s="541" t="s">
        <v>9159</v>
      </c>
      <c r="G794" s="539">
        <v>45466.30972222222</v>
      </c>
      <c r="H794" s="37"/>
    </row>
    <row r="795" spans="1:8" x14ac:dyDescent="0.25">
      <c r="A795" s="37" t="s">
        <v>9691</v>
      </c>
      <c r="B795" s="37" t="s">
        <v>402</v>
      </c>
      <c r="C795" s="38" t="s">
        <v>8865</v>
      </c>
      <c r="D795" s="38">
        <v>1911</v>
      </c>
      <c r="E795" s="146" t="s">
        <v>8396</v>
      </c>
      <c r="F795" s="541" t="s">
        <v>8885</v>
      </c>
      <c r="G795" s="539">
        <v>45466.30972222222</v>
      </c>
      <c r="H795" s="37"/>
    </row>
    <row r="796" spans="1:8" x14ac:dyDescent="0.25">
      <c r="A796" s="37" t="s">
        <v>9691</v>
      </c>
      <c r="B796" s="37" t="s">
        <v>402</v>
      </c>
      <c r="C796" s="38" t="s">
        <v>8865</v>
      </c>
      <c r="D796" s="38">
        <v>1911</v>
      </c>
      <c r="E796" s="146" t="s">
        <v>8897</v>
      </c>
      <c r="F796" s="541" t="s">
        <v>8898</v>
      </c>
      <c r="G796" s="539">
        <v>45466.30972222222</v>
      </c>
      <c r="H796" s="37"/>
    </row>
    <row r="797" spans="1:8" x14ac:dyDescent="0.25">
      <c r="A797" s="37" t="s">
        <v>9691</v>
      </c>
      <c r="B797" s="37" t="s">
        <v>402</v>
      </c>
      <c r="C797" s="38" t="s">
        <v>8865</v>
      </c>
      <c r="D797" s="38">
        <v>1911</v>
      </c>
      <c r="E797" s="146" t="s">
        <v>8910</v>
      </c>
      <c r="F797" s="541" t="s">
        <v>8911</v>
      </c>
      <c r="G797" s="539">
        <v>45466.30972222222</v>
      </c>
      <c r="H797" s="37"/>
    </row>
    <row r="798" spans="1:8" x14ac:dyDescent="0.25">
      <c r="A798" s="37" t="s">
        <v>9691</v>
      </c>
      <c r="B798" s="37" t="s">
        <v>402</v>
      </c>
      <c r="C798" s="38" t="s">
        <v>8865</v>
      </c>
      <c r="D798" s="38">
        <v>1911</v>
      </c>
      <c r="E798" s="146" t="s">
        <v>8922</v>
      </c>
      <c r="F798" s="541" t="s">
        <v>8923</v>
      </c>
      <c r="G798" s="539">
        <v>45466.30972222222</v>
      </c>
      <c r="H798" s="37"/>
    </row>
    <row r="799" spans="1:8" x14ac:dyDescent="0.25">
      <c r="A799" s="37" t="s">
        <v>9691</v>
      </c>
      <c r="B799" s="37" t="s">
        <v>402</v>
      </c>
      <c r="C799" s="38" t="s">
        <v>8865</v>
      </c>
      <c r="D799" s="38">
        <v>1911</v>
      </c>
      <c r="E799" s="146" t="s">
        <v>8935</v>
      </c>
      <c r="F799" s="541" t="s">
        <v>8936</v>
      </c>
      <c r="G799" s="539">
        <v>45466.30972222222</v>
      </c>
      <c r="H799" s="37"/>
    </row>
    <row r="800" spans="1:8" x14ac:dyDescent="0.25">
      <c r="A800" s="37" t="s">
        <v>9691</v>
      </c>
      <c r="B800" s="37" t="s">
        <v>402</v>
      </c>
      <c r="C800" s="38" t="s">
        <v>8865</v>
      </c>
      <c r="D800" s="38">
        <v>1911</v>
      </c>
      <c r="E800" s="146" t="s">
        <v>8948</v>
      </c>
      <c r="F800" s="541" t="s">
        <v>8949</v>
      </c>
      <c r="G800" s="539">
        <v>45466.30972222222</v>
      </c>
      <c r="H800" s="37"/>
    </row>
    <row r="801" spans="1:8" x14ac:dyDescent="0.25">
      <c r="A801" s="37" t="s">
        <v>9691</v>
      </c>
      <c r="B801" s="37" t="s">
        <v>402</v>
      </c>
      <c r="C801" s="38" t="s">
        <v>8865</v>
      </c>
      <c r="D801" s="38">
        <v>1911</v>
      </c>
      <c r="E801" s="146" t="s">
        <v>8961</v>
      </c>
      <c r="F801" s="541" t="s">
        <v>8962</v>
      </c>
      <c r="G801" s="539">
        <v>45466.30972222222</v>
      </c>
      <c r="H801" s="37"/>
    </row>
    <row r="802" spans="1:8" x14ac:dyDescent="0.25">
      <c r="A802" s="37" t="s">
        <v>9691</v>
      </c>
      <c r="B802" s="37" t="s">
        <v>402</v>
      </c>
      <c r="C802" s="38" t="s">
        <v>8865</v>
      </c>
      <c r="D802" s="38">
        <v>1911</v>
      </c>
      <c r="E802" s="146" t="s">
        <v>8976</v>
      </c>
      <c r="F802" s="541" t="s">
        <v>8977</v>
      </c>
      <c r="G802" s="539">
        <v>45466.30972222222</v>
      </c>
      <c r="H802" s="37"/>
    </row>
    <row r="803" spans="1:8" x14ac:dyDescent="0.25">
      <c r="A803" s="37" t="s">
        <v>9691</v>
      </c>
      <c r="B803" s="37" t="s">
        <v>402</v>
      </c>
      <c r="C803" s="38" t="s">
        <v>8865</v>
      </c>
      <c r="D803" s="38">
        <v>1911</v>
      </c>
      <c r="E803" s="146" t="s">
        <v>8989</v>
      </c>
      <c r="F803" s="541" t="s">
        <v>8990</v>
      </c>
      <c r="G803" s="539">
        <v>45466.30972222222</v>
      </c>
      <c r="H803" s="37"/>
    </row>
    <row r="804" spans="1:8" x14ac:dyDescent="0.25">
      <c r="A804" s="37" t="s">
        <v>9691</v>
      </c>
      <c r="B804" s="37" t="s">
        <v>402</v>
      </c>
      <c r="C804" s="38" t="s">
        <v>8865</v>
      </c>
      <c r="D804" s="38">
        <v>1911</v>
      </c>
      <c r="E804" s="146" t="s">
        <v>9002</v>
      </c>
      <c r="F804" s="541" t="s">
        <v>9003</v>
      </c>
      <c r="G804" s="539">
        <v>45466.30972222222</v>
      </c>
      <c r="H804" s="37"/>
    </row>
    <row r="805" spans="1:8" x14ac:dyDescent="0.25">
      <c r="A805" s="37" t="s">
        <v>9691</v>
      </c>
      <c r="B805" s="37" t="s">
        <v>402</v>
      </c>
      <c r="C805" s="38" t="s">
        <v>8865</v>
      </c>
      <c r="D805" s="38">
        <v>1911</v>
      </c>
      <c r="E805" s="146" t="s">
        <v>9015</v>
      </c>
      <c r="F805" s="541" t="s">
        <v>9016</v>
      </c>
      <c r="G805" s="539">
        <v>45466.30972222222</v>
      </c>
      <c r="H805" s="37"/>
    </row>
    <row r="806" spans="1:8" x14ac:dyDescent="0.25">
      <c r="A806" s="37" t="s">
        <v>9691</v>
      </c>
      <c r="B806" s="37" t="s">
        <v>402</v>
      </c>
      <c r="C806" s="38" t="s">
        <v>8865</v>
      </c>
      <c r="D806" s="38">
        <v>1911</v>
      </c>
      <c r="E806" s="146" t="s">
        <v>9028</v>
      </c>
      <c r="F806" s="541" t="s">
        <v>9029</v>
      </c>
      <c r="G806" s="539">
        <v>45466.30972222222</v>
      </c>
      <c r="H806" s="37"/>
    </row>
    <row r="807" spans="1:8" x14ac:dyDescent="0.25">
      <c r="A807" s="37" t="s">
        <v>9691</v>
      </c>
      <c r="B807" s="37" t="s">
        <v>402</v>
      </c>
      <c r="C807" s="38" t="s">
        <v>8865</v>
      </c>
      <c r="D807" s="38">
        <v>1911</v>
      </c>
      <c r="E807" s="146" t="s">
        <v>9041</v>
      </c>
      <c r="F807" s="541" t="s">
        <v>9042</v>
      </c>
      <c r="G807" s="539">
        <v>45466.30972222222</v>
      </c>
      <c r="H807" s="37"/>
    </row>
    <row r="808" spans="1:8" x14ac:dyDescent="0.25">
      <c r="A808" s="37" t="s">
        <v>9691</v>
      </c>
      <c r="B808" s="37" t="s">
        <v>402</v>
      </c>
      <c r="C808" s="38" t="s">
        <v>8865</v>
      </c>
      <c r="D808" s="38">
        <v>1911</v>
      </c>
      <c r="E808" s="146" t="s">
        <v>9054</v>
      </c>
      <c r="F808" s="541" t="s">
        <v>9055</v>
      </c>
      <c r="G808" s="539">
        <v>45466.30972222222</v>
      </c>
      <c r="H808" s="37"/>
    </row>
    <row r="809" spans="1:8" x14ac:dyDescent="0.25">
      <c r="A809" s="37" t="s">
        <v>9691</v>
      </c>
      <c r="B809" s="37" t="s">
        <v>402</v>
      </c>
      <c r="C809" s="38" t="s">
        <v>8865</v>
      </c>
      <c r="D809" s="38">
        <v>1911</v>
      </c>
      <c r="E809" s="146" t="s">
        <v>9067</v>
      </c>
      <c r="F809" s="541" t="s">
        <v>9068</v>
      </c>
      <c r="G809" s="539">
        <v>45466.30972222222</v>
      </c>
      <c r="H809" s="37"/>
    </row>
    <row r="810" spans="1:8" x14ac:dyDescent="0.25">
      <c r="A810" s="37" t="s">
        <v>9691</v>
      </c>
      <c r="B810" s="37" t="s">
        <v>402</v>
      </c>
      <c r="C810" s="38" t="s">
        <v>8865</v>
      </c>
      <c r="D810" s="38">
        <v>1911</v>
      </c>
      <c r="E810" s="146" t="s">
        <v>9080</v>
      </c>
      <c r="F810" s="541" t="s">
        <v>9081</v>
      </c>
      <c r="G810" s="539">
        <v>45466.30972222222</v>
      </c>
      <c r="H810" s="37"/>
    </row>
    <row r="811" spans="1:8" x14ac:dyDescent="0.25">
      <c r="A811" s="37" t="s">
        <v>9691</v>
      </c>
      <c r="B811" s="37" t="s">
        <v>402</v>
      </c>
      <c r="C811" s="38" t="s">
        <v>8865</v>
      </c>
      <c r="D811" s="38">
        <v>1911</v>
      </c>
      <c r="E811" s="146" t="s">
        <v>9093</v>
      </c>
      <c r="F811" s="541" t="s">
        <v>9094</v>
      </c>
      <c r="G811" s="539">
        <v>45466.30972222222</v>
      </c>
      <c r="H811" s="37"/>
    </row>
    <row r="812" spans="1:8" x14ac:dyDescent="0.25">
      <c r="A812" s="37" t="s">
        <v>9691</v>
      </c>
      <c r="B812" s="37" t="s">
        <v>402</v>
      </c>
      <c r="C812" s="38" t="s">
        <v>8865</v>
      </c>
      <c r="D812" s="38">
        <v>1911</v>
      </c>
      <c r="E812" s="146" t="s">
        <v>9106</v>
      </c>
      <c r="F812" s="541" t="s">
        <v>9107</v>
      </c>
      <c r="G812" s="539">
        <v>45466.30972222222</v>
      </c>
      <c r="H812" s="37"/>
    </row>
    <row r="813" spans="1:8" x14ac:dyDescent="0.25">
      <c r="A813" s="37" t="s">
        <v>9691</v>
      </c>
      <c r="B813" s="37" t="s">
        <v>402</v>
      </c>
      <c r="C813" s="38" t="s">
        <v>8865</v>
      </c>
      <c r="D813" s="38">
        <v>1911</v>
      </c>
      <c r="E813" s="146" t="s">
        <v>9119</v>
      </c>
      <c r="F813" s="541" t="s">
        <v>9120</v>
      </c>
      <c r="G813" s="539">
        <v>45466.30972222222</v>
      </c>
      <c r="H813" s="37"/>
    </row>
    <row r="814" spans="1:8" x14ac:dyDescent="0.25">
      <c r="A814" s="37" t="s">
        <v>9691</v>
      </c>
      <c r="B814" s="37" t="s">
        <v>402</v>
      </c>
      <c r="C814" s="38" t="s">
        <v>8865</v>
      </c>
      <c r="D814" s="38">
        <v>1911</v>
      </c>
      <c r="E814" s="146" t="s">
        <v>9132</v>
      </c>
      <c r="F814" s="541" t="s">
        <v>9133</v>
      </c>
      <c r="G814" s="539">
        <v>45466.30972222222</v>
      </c>
      <c r="H814" s="37"/>
    </row>
    <row r="815" spans="1:8" x14ac:dyDescent="0.25">
      <c r="A815" s="37" t="s">
        <v>9691</v>
      </c>
      <c r="B815" s="37" t="s">
        <v>402</v>
      </c>
      <c r="C815" s="38" t="s">
        <v>8865</v>
      </c>
      <c r="D815" s="38">
        <v>1911</v>
      </c>
      <c r="E815" s="146" t="s">
        <v>9145</v>
      </c>
      <c r="F815" s="541" t="s">
        <v>9146</v>
      </c>
      <c r="G815" s="539">
        <v>45466.30972222222</v>
      </c>
      <c r="H815" s="37"/>
    </row>
    <row r="816" spans="1:8" x14ac:dyDescent="0.25">
      <c r="A816" s="37" t="s">
        <v>9691</v>
      </c>
      <c r="B816" s="37" t="s">
        <v>402</v>
      </c>
      <c r="C816" s="38" t="s">
        <v>8865</v>
      </c>
      <c r="D816" s="38">
        <v>1911</v>
      </c>
      <c r="E816" s="146" t="s">
        <v>9160</v>
      </c>
      <c r="F816" s="541" t="s">
        <v>9161</v>
      </c>
      <c r="G816" s="539">
        <v>45466.30972222222</v>
      </c>
      <c r="H816" s="37"/>
    </row>
    <row r="817" spans="1:8" x14ac:dyDescent="0.25">
      <c r="A817" s="37" t="s">
        <v>9691</v>
      </c>
      <c r="B817" s="37" t="s">
        <v>402</v>
      </c>
      <c r="C817" s="38" t="s">
        <v>8865</v>
      </c>
      <c r="D817" s="38">
        <v>1911</v>
      </c>
      <c r="E817" s="146" t="s">
        <v>410</v>
      </c>
      <c r="F817" s="541" t="s">
        <v>8886</v>
      </c>
      <c r="G817" s="539">
        <v>45466.30972222222</v>
      </c>
      <c r="H817" s="37"/>
    </row>
    <row r="818" spans="1:8" x14ac:dyDescent="0.25">
      <c r="A818" s="37" t="s">
        <v>9691</v>
      </c>
      <c r="B818" s="37" t="s">
        <v>402</v>
      </c>
      <c r="C818" s="38" t="s">
        <v>8865</v>
      </c>
      <c r="D818" s="38">
        <v>1911</v>
      </c>
      <c r="E818" s="146" t="s">
        <v>8899</v>
      </c>
      <c r="F818" s="541" t="s">
        <v>8900</v>
      </c>
      <c r="G818" s="539">
        <v>45466.30972222222</v>
      </c>
      <c r="H818" s="37"/>
    </row>
    <row r="819" spans="1:8" x14ac:dyDescent="0.25">
      <c r="A819" s="37" t="s">
        <v>9691</v>
      </c>
      <c r="B819" s="37" t="s">
        <v>402</v>
      </c>
      <c r="C819" s="38" t="s">
        <v>8865</v>
      </c>
      <c r="D819" s="38">
        <v>1911</v>
      </c>
      <c r="E819" s="146" t="s">
        <v>8398</v>
      </c>
      <c r="F819" s="541" t="s">
        <v>8912</v>
      </c>
      <c r="G819" s="539">
        <v>45466.30972222222</v>
      </c>
      <c r="H819" s="37"/>
    </row>
    <row r="820" spans="1:8" x14ac:dyDescent="0.25">
      <c r="A820" s="37" t="s">
        <v>9691</v>
      </c>
      <c r="B820" s="37" t="s">
        <v>402</v>
      </c>
      <c r="C820" s="38" t="s">
        <v>8865</v>
      </c>
      <c r="D820" s="38">
        <v>1911</v>
      </c>
      <c r="E820" s="146" t="s">
        <v>8924</v>
      </c>
      <c r="F820" s="541" t="s">
        <v>8925</v>
      </c>
      <c r="G820" s="539">
        <v>45466.30972222222</v>
      </c>
      <c r="H820" s="37"/>
    </row>
    <row r="821" spans="1:8" x14ac:dyDescent="0.25">
      <c r="A821" s="37" t="s">
        <v>9691</v>
      </c>
      <c r="B821" s="37" t="s">
        <v>402</v>
      </c>
      <c r="C821" s="38" t="s">
        <v>8865</v>
      </c>
      <c r="D821" s="38">
        <v>1911</v>
      </c>
      <c r="E821" s="146" t="s">
        <v>8937</v>
      </c>
      <c r="F821" s="541" t="s">
        <v>8938</v>
      </c>
      <c r="G821" s="539">
        <v>45466.30972222222</v>
      </c>
      <c r="H821" s="37"/>
    </row>
    <row r="822" spans="1:8" x14ac:dyDescent="0.25">
      <c r="A822" s="37" t="s">
        <v>9691</v>
      </c>
      <c r="B822" s="37" t="s">
        <v>402</v>
      </c>
      <c r="C822" s="38" t="s">
        <v>8865</v>
      </c>
      <c r="D822" s="38">
        <v>1911</v>
      </c>
      <c r="E822" s="146" t="s">
        <v>8950</v>
      </c>
      <c r="F822" s="541" t="s">
        <v>8951</v>
      </c>
      <c r="G822" s="539">
        <v>45466.30972222222</v>
      </c>
      <c r="H822" s="37"/>
    </row>
    <row r="823" spans="1:8" x14ac:dyDescent="0.25">
      <c r="A823" s="37" t="s">
        <v>9691</v>
      </c>
      <c r="B823" s="37" t="s">
        <v>402</v>
      </c>
      <c r="C823" s="38" t="s">
        <v>8865</v>
      </c>
      <c r="D823" s="38">
        <v>1911</v>
      </c>
      <c r="E823" s="146" t="s">
        <v>8963</v>
      </c>
      <c r="F823" s="541" t="s">
        <v>8964</v>
      </c>
      <c r="G823" s="539">
        <v>45466.30972222222</v>
      </c>
      <c r="H823" s="37"/>
    </row>
    <row r="824" spans="1:8" x14ac:dyDescent="0.25">
      <c r="A824" s="37" t="s">
        <v>9691</v>
      </c>
      <c r="B824" s="37" t="s">
        <v>402</v>
      </c>
      <c r="C824" s="38" t="s">
        <v>8865</v>
      </c>
      <c r="D824" s="38">
        <v>1911</v>
      </c>
      <c r="E824" s="146" t="s">
        <v>8978</v>
      </c>
      <c r="F824" s="541" t="s">
        <v>8979</v>
      </c>
      <c r="G824" s="539">
        <v>45466.30972222222</v>
      </c>
      <c r="H824" s="37"/>
    </row>
    <row r="825" spans="1:8" x14ac:dyDescent="0.25">
      <c r="A825" s="37" t="s">
        <v>9691</v>
      </c>
      <c r="B825" s="37" t="s">
        <v>402</v>
      </c>
      <c r="C825" s="38" t="s">
        <v>8865</v>
      </c>
      <c r="D825" s="38">
        <v>1911</v>
      </c>
      <c r="E825" s="146" t="s">
        <v>8991</v>
      </c>
      <c r="F825" s="541" t="s">
        <v>8992</v>
      </c>
      <c r="G825" s="539">
        <v>45466.30972222222</v>
      </c>
      <c r="H825" s="37"/>
    </row>
    <row r="826" spans="1:8" x14ac:dyDescent="0.25">
      <c r="A826" s="37" t="s">
        <v>9691</v>
      </c>
      <c r="B826" s="37" t="s">
        <v>402</v>
      </c>
      <c r="C826" s="38" t="s">
        <v>8865</v>
      </c>
      <c r="D826" s="38">
        <v>1911</v>
      </c>
      <c r="E826" s="146" t="s">
        <v>9004</v>
      </c>
      <c r="F826" s="541" t="s">
        <v>9005</v>
      </c>
      <c r="G826" s="539">
        <v>45466.30972222222</v>
      </c>
      <c r="H826" s="37"/>
    </row>
    <row r="827" spans="1:8" x14ac:dyDescent="0.25">
      <c r="A827" s="37" t="s">
        <v>9691</v>
      </c>
      <c r="B827" s="37" t="s">
        <v>402</v>
      </c>
      <c r="C827" s="38" t="s">
        <v>8865</v>
      </c>
      <c r="D827" s="38">
        <v>1911</v>
      </c>
      <c r="E827" s="146" t="s">
        <v>9017</v>
      </c>
      <c r="F827" s="541" t="s">
        <v>9018</v>
      </c>
      <c r="G827" s="539">
        <v>45466.30972222222</v>
      </c>
      <c r="H827" s="37"/>
    </row>
    <row r="828" spans="1:8" x14ac:dyDescent="0.25">
      <c r="A828" s="37" t="s">
        <v>9691</v>
      </c>
      <c r="B828" s="37" t="s">
        <v>402</v>
      </c>
      <c r="C828" s="38" t="s">
        <v>8865</v>
      </c>
      <c r="D828" s="38">
        <v>1911</v>
      </c>
      <c r="E828" s="146" t="s">
        <v>9030</v>
      </c>
      <c r="F828" s="541" t="s">
        <v>9031</v>
      </c>
      <c r="G828" s="539">
        <v>45466.30972222222</v>
      </c>
      <c r="H828" s="37"/>
    </row>
    <row r="829" spans="1:8" x14ac:dyDescent="0.25">
      <c r="A829" s="37" t="s">
        <v>9691</v>
      </c>
      <c r="B829" s="37" t="s">
        <v>402</v>
      </c>
      <c r="C829" s="38" t="s">
        <v>8865</v>
      </c>
      <c r="D829" s="38">
        <v>1911</v>
      </c>
      <c r="E829" s="146" t="s">
        <v>9043</v>
      </c>
      <c r="F829" s="541" t="s">
        <v>9044</v>
      </c>
      <c r="G829" s="539">
        <v>45466.30972222222</v>
      </c>
      <c r="H829" s="37"/>
    </row>
    <row r="830" spans="1:8" x14ac:dyDescent="0.25">
      <c r="A830" s="37" t="s">
        <v>9691</v>
      </c>
      <c r="B830" s="37" t="s">
        <v>402</v>
      </c>
      <c r="C830" s="38" t="s">
        <v>8865</v>
      </c>
      <c r="D830" s="38">
        <v>1911</v>
      </c>
      <c r="E830" s="146" t="s">
        <v>9056</v>
      </c>
      <c r="F830" s="541" t="s">
        <v>9057</v>
      </c>
      <c r="G830" s="539">
        <v>45466.30972222222</v>
      </c>
      <c r="H830" s="37"/>
    </row>
    <row r="831" spans="1:8" x14ac:dyDescent="0.25">
      <c r="A831" s="37" t="s">
        <v>9691</v>
      </c>
      <c r="B831" s="37" t="s">
        <v>402</v>
      </c>
      <c r="C831" s="38" t="s">
        <v>8865</v>
      </c>
      <c r="D831" s="38">
        <v>1911</v>
      </c>
      <c r="E831" s="146" t="s">
        <v>9069</v>
      </c>
      <c r="F831" s="541" t="s">
        <v>9070</v>
      </c>
      <c r="G831" s="539">
        <v>45466.30972222222</v>
      </c>
      <c r="H831" s="37"/>
    </row>
    <row r="832" spans="1:8" x14ac:dyDescent="0.25">
      <c r="A832" s="37" t="s">
        <v>9691</v>
      </c>
      <c r="B832" s="37" t="s">
        <v>402</v>
      </c>
      <c r="C832" s="38" t="s">
        <v>8865</v>
      </c>
      <c r="D832" s="38">
        <v>1911</v>
      </c>
      <c r="E832" s="146" t="s">
        <v>9082</v>
      </c>
      <c r="F832" s="541" t="s">
        <v>9083</v>
      </c>
      <c r="G832" s="539">
        <v>45466.30972222222</v>
      </c>
      <c r="H832" s="37"/>
    </row>
    <row r="833" spans="1:8" x14ac:dyDescent="0.25">
      <c r="A833" s="37" t="s">
        <v>9691</v>
      </c>
      <c r="B833" s="37" t="s">
        <v>402</v>
      </c>
      <c r="C833" s="38" t="s">
        <v>8865</v>
      </c>
      <c r="D833" s="38">
        <v>1911</v>
      </c>
      <c r="E833" s="146" t="s">
        <v>9095</v>
      </c>
      <c r="F833" s="541" t="s">
        <v>9096</v>
      </c>
      <c r="G833" s="539">
        <v>45466.30972222222</v>
      </c>
      <c r="H833" s="37"/>
    </row>
    <row r="834" spans="1:8" x14ac:dyDescent="0.25">
      <c r="A834" s="37" t="s">
        <v>9691</v>
      </c>
      <c r="B834" s="37" t="s">
        <v>402</v>
      </c>
      <c r="C834" s="38" t="s">
        <v>8865</v>
      </c>
      <c r="D834" s="38">
        <v>1911</v>
      </c>
      <c r="E834" s="146" t="s">
        <v>9108</v>
      </c>
      <c r="F834" s="541" t="s">
        <v>9109</v>
      </c>
      <c r="G834" s="539">
        <v>45466.30972222222</v>
      </c>
      <c r="H834" s="37"/>
    </row>
    <row r="835" spans="1:8" x14ac:dyDescent="0.25">
      <c r="A835" s="37" t="s">
        <v>9691</v>
      </c>
      <c r="B835" s="37" t="s">
        <v>402</v>
      </c>
      <c r="C835" s="38" t="s">
        <v>8865</v>
      </c>
      <c r="D835" s="38">
        <v>1911</v>
      </c>
      <c r="E835" s="146" t="s">
        <v>9121</v>
      </c>
      <c r="F835" s="541" t="s">
        <v>9122</v>
      </c>
      <c r="G835" s="539">
        <v>45466.30972222222</v>
      </c>
      <c r="H835" s="37"/>
    </row>
    <row r="836" spans="1:8" x14ac:dyDescent="0.25">
      <c r="A836" s="37" t="s">
        <v>9691</v>
      </c>
      <c r="B836" s="37" t="s">
        <v>402</v>
      </c>
      <c r="C836" s="38" t="s">
        <v>8865</v>
      </c>
      <c r="D836" s="38">
        <v>1911</v>
      </c>
      <c r="E836" s="146" t="s">
        <v>9134</v>
      </c>
      <c r="F836" s="541" t="s">
        <v>9135</v>
      </c>
      <c r="G836" s="539">
        <v>45466.30972222222</v>
      </c>
      <c r="H836" s="37"/>
    </row>
    <row r="837" spans="1:8" x14ac:dyDescent="0.25">
      <c r="A837" s="37" t="s">
        <v>9691</v>
      </c>
      <c r="B837" s="37" t="s">
        <v>402</v>
      </c>
      <c r="C837" s="38" t="s">
        <v>8865</v>
      </c>
      <c r="D837" s="38">
        <v>1911</v>
      </c>
      <c r="E837" s="146" t="s">
        <v>9147</v>
      </c>
      <c r="F837" s="541" t="s">
        <v>9148</v>
      </c>
      <c r="G837" s="539">
        <v>45466.30972222222</v>
      </c>
      <c r="H837" s="37"/>
    </row>
    <row r="838" spans="1:8" x14ac:dyDescent="0.25">
      <c r="A838" s="37" t="s">
        <v>9691</v>
      </c>
      <c r="B838" s="37" t="s">
        <v>402</v>
      </c>
      <c r="C838" s="38" t="s">
        <v>8865</v>
      </c>
      <c r="D838" s="38">
        <v>1911</v>
      </c>
      <c r="E838" s="146" t="s">
        <v>9162</v>
      </c>
      <c r="F838" s="541" t="s">
        <v>9163</v>
      </c>
      <c r="G838" s="539">
        <v>45466.30972222222</v>
      </c>
      <c r="H838" s="37"/>
    </row>
    <row r="839" spans="1:8" x14ac:dyDescent="0.25">
      <c r="A839" s="37" t="s">
        <v>9691</v>
      </c>
      <c r="B839" s="37" t="s">
        <v>402</v>
      </c>
      <c r="C839" s="38" t="s">
        <v>8865</v>
      </c>
      <c r="D839" s="38">
        <v>1911</v>
      </c>
      <c r="E839" s="146" t="s">
        <v>8887</v>
      </c>
      <c r="F839" s="541" t="s">
        <v>8888</v>
      </c>
      <c r="G839" s="539">
        <v>45466.30972222222</v>
      </c>
      <c r="H839" s="37"/>
    </row>
    <row r="840" spans="1:8" x14ac:dyDescent="0.25">
      <c r="A840" s="37" t="s">
        <v>9691</v>
      </c>
      <c r="B840" s="37" t="s">
        <v>402</v>
      </c>
      <c r="C840" s="38" t="s">
        <v>8865</v>
      </c>
      <c r="D840" s="38">
        <v>1911</v>
      </c>
      <c r="E840" s="146" t="s">
        <v>8901</v>
      </c>
      <c r="F840" s="541" t="s">
        <v>8902</v>
      </c>
      <c r="G840" s="539">
        <v>45466.30972222222</v>
      </c>
      <c r="H840" s="37"/>
    </row>
    <row r="841" spans="1:8" x14ac:dyDescent="0.25">
      <c r="A841" s="37" t="s">
        <v>9691</v>
      </c>
      <c r="B841" s="37" t="s">
        <v>402</v>
      </c>
      <c r="C841" s="38" t="s">
        <v>8865</v>
      </c>
      <c r="D841" s="38">
        <v>1911</v>
      </c>
      <c r="E841" s="146" t="s">
        <v>8913</v>
      </c>
      <c r="F841" s="541" t="s">
        <v>8914</v>
      </c>
      <c r="G841" s="539">
        <v>45466.30972222222</v>
      </c>
      <c r="H841" s="37"/>
    </row>
    <row r="842" spans="1:8" x14ac:dyDescent="0.25">
      <c r="A842" s="37" t="s">
        <v>9691</v>
      </c>
      <c r="B842" s="37" t="s">
        <v>402</v>
      </c>
      <c r="C842" s="38" t="s">
        <v>8865</v>
      </c>
      <c r="D842" s="38">
        <v>1911</v>
      </c>
      <c r="E842" s="146" t="s">
        <v>8926</v>
      </c>
      <c r="F842" s="541" t="s">
        <v>8927</v>
      </c>
      <c r="G842" s="539">
        <v>45466.30972222222</v>
      </c>
      <c r="H842" s="37"/>
    </row>
    <row r="843" spans="1:8" x14ac:dyDescent="0.25">
      <c r="A843" s="37" t="s">
        <v>9691</v>
      </c>
      <c r="B843" s="37" t="s">
        <v>402</v>
      </c>
      <c r="C843" s="38" t="s">
        <v>8865</v>
      </c>
      <c r="D843" s="38">
        <v>1911</v>
      </c>
      <c r="E843" s="146" t="s">
        <v>8939</v>
      </c>
      <c r="F843" s="541" t="s">
        <v>8940</v>
      </c>
      <c r="G843" s="539">
        <v>45466.30972222222</v>
      </c>
      <c r="H843" s="37"/>
    </row>
    <row r="844" spans="1:8" x14ac:dyDescent="0.25">
      <c r="A844" s="37" t="s">
        <v>9691</v>
      </c>
      <c r="B844" s="37" t="s">
        <v>402</v>
      </c>
      <c r="C844" s="38" t="s">
        <v>8865</v>
      </c>
      <c r="D844" s="38">
        <v>1911</v>
      </c>
      <c r="E844" s="146" t="s">
        <v>8952</v>
      </c>
      <c r="F844" s="541" t="s">
        <v>8953</v>
      </c>
      <c r="G844" s="539">
        <v>45466.30972222222</v>
      </c>
      <c r="H844" s="37"/>
    </row>
    <row r="845" spans="1:8" x14ac:dyDescent="0.25">
      <c r="A845" s="37" t="s">
        <v>9691</v>
      </c>
      <c r="B845" s="37" t="s">
        <v>402</v>
      </c>
      <c r="C845" s="38" t="s">
        <v>8865</v>
      </c>
      <c r="D845" s="38">
        <v>1911</v>
      </c>
      <c r="E845" s="146" t="s">
        <v>8965</v>
      </c>
      <c r="F845" s="541" t="s">
        <v>8966</v>
      </c>
      <c r="G845" s="539">
        <v>45466.30972222222</v>
      </c>
      <c r="H845" s="37"/>
    </row>
    <row r="846" spans="1:8" x14ac:dyDescent="0.25">
      <c r="A846" s="37" t="s">
        <v>9691</v>
      </c>
      <c r="B846" s="37" t="s">
        <v>402</v>
      </c>
      <c r="C846" s="38" t="s">
        <v>8865</v>
      </c>
      <c r="D846" s="38">
        <v>1911</v>
      </c>
      <c r="E846" s="146" t="s">
        <v>8872</v>
      </c>
      <c r="F846" s="541" t="s">
        <v>8871</v>
      </c>
      <c r="G846" s="539">
        <v>45466.30972222222</v>
      </c>
      <c r="H846" s="37"/>
    </row>
    <row r="847" spans="1:8" x14ac:dyDescent="0.25">
      <c r="A847" s="37" t="s">
        <v>9691</v>
      </c>
      <c r="B847" s="37" t="s">
        <v>402</v>
      </c>
      <c r="C847" s="38" t="s">
        <v>8865</v>
      </c>
      <c r="D847" s="38">
        <v>1911</v>
      </c>
      <c r="E847" s="146" t="s">
        <v>8873</v>
      </c>
      <c r="F847" s="541" t="s">
        <v>8874</v>
      </c>
      <c r="G847" s="539">
        <v>45466.30972222222</v>
      </c>
      <c r="H847" s="37"/>
    </row>
    <row r="848" spans="1:8" x14ac:dyDescent="0.25">
      <c r="A848" s="37" t="s">
        <v>9212</v>
      </c>
      <c r="B848" s="37" t="s">
        <v>9213</v>
      </c>
      <c r="C848" s="38" t="s">
        <v>9692</v>
      </c>
      <c r="D848" s="38">
        <v>1560</v>
      </c>
      <c r="E848" s="146" t="s">
        <v>8403</v>
      </c>
      <c r="F848" s="541" t="s">
        <v>9214</v>
      </c>
      <c r="G848" s="539">
        <v>45466.30972222222</v>
      </c>
      <c r="H848" s="37"/>
    </row>
    <row r="849" spans="1:8" x14ac:dyDescent="0.25">
      <c r="A849" s="37" t="s">
        <v>9208</v>
      </c>
      <c r="B849" s="37" t="s">
        <v>397</v>
      </c>
      <c r="C849" s="38" t="s">
        <v>9209</v>
      </c>
      <c r="D849" s="38">
        <v>364</v>
      </c>
      <c r="E849" s="146" t="s">
        <v>9164</v>
      </c>
      <c r="F849" s="541" t="s">
        <v>9210</v>
      </c>
      <c r="G849" s="539">
        <v>45466.30972222222</v>
      </c>
      <c r="H849" s="37"/>
    </row>
    <row r="850" spans="1:8" x14ac:dyDescent="0.25">
      <c r="A850" s="37" t="s">
        <v>9208</v>
      </c>
      <c r="B850" s="37" t="s">
        <v>397</v>
      </c>
      <c r="C850" s="38" t="s">
        <v>9209</v>
      </c>
      <c r="D850" s="38">
        <v>364</v>
      </c>
      <c r="E850" s="146" t="s">
        <v>1409</v>
      </c>
      <c r="F850" s="541" t="s">
        <v>9211</v>
      </c>
      <c r="G850" s="539">
        <v>45466.30972222222</v>
      </c>
      <c r="H850" s="37"/>
    </row>
    <row r="851" spans="1:8" x14ac:dyDescent="0.25">
      <c r="A851" s="37" t="s">
        <v>9693</v>
      </c>
      <c r="B851" s="37" t="s">
        <v>8394</v>
      </c>
      <c r="C851" s="38" t="s">
        <v>9694</v>
      </c>
      <c r="D851" s="38">
        <v>110</v>
      </c>
      <c r="E851" s="146" t="s">
        <v>1066</v>
      </c>
      <c r="F851" s="541" t="s">
        <v>8395</v>
      </c>
      <c r="G851" s="539">
        <v>45466.30972222222</v>
      </c>
      <c r="H851" s="37"/>
    </row>
    <row r="852" spans="1:8" x14ac:dyDescent="0.25">
      <c r="A852" s="37" t="s">
        <v>9693</v>
      </c>
      <c r="B852" s="37" t="s">
        <v>8394</v>
      </c>
      <c r="C852" s="38" t="s">
        <v>9694</v>
      </c>
      <c r="D852" s="38">
        <v>110</v>
      </c>
      <c r="E852" s="146" t="s">
        <v>8396</v>
      </c>
      <c r="F852" s="541" t="s">
        <v>8397</v>
      </c>
      <c r="G852" s="539">
        <v>45466.30972222222</v>
      </c>
      <c r="H852" s="37"/>
    </row>
    <row r="853" spans="1:8" x14ac:dyDescent="0.25">
      <c r="A853" s="37" t="s">
        <v>9693</v>
      </c>
      <c r="B853" s="37" t="s">
        <v>8394</v>
      </c>
      <c r="C853" s="38" t="s">
        <v>9694</v>
      </c>
      <c r="D853" s="38">
        <v>110</v>
      </c>
      <c r="E853" s="146" t="s">
        <v>8398</v>
      </c>
      <c r="F853" s="541" t="s">
        <v>907</v>
      </c>
      <c r="G853" s="539">
        <v>45466.30972222222</v>
      </c>
      <c r="H853" s="37"/>
    </row>
    <row r="854" spans="1:8" x14ac:dyDescent="0.25">
      <c r="A854" s="37" t="s">
        <v>9695</v>
      </c>
      <c r="B854" s="37" t="s">
        <v>1033</v>
      </c>
      <c r="C854" s="38" t="s">
        <v>9696</v>
      </c>
      <c r="D854" s="38">
        <v>8531</v>
      </c>
      <c r="E854" s="146" t="s">
        <v>1167</v>
      </c>
      <c r="F854" s="541" t="s">
        <v>1168</v>
      </c>
      <c r="G854" s="539">
        <v>45466.30972222222</v>
      </c>
      <c r="H854" s="37"/>
    </row>
    <row r="855" spans="1:8" x14ac:dyDescent="0.25">
      <c r="A855" s="37" t="s">
        <v>9695</v>
      </c>
      <c r="B855" s="37" t="s">
        <v>1033</v>
      </c>
      <c r="C855" s="38" t="s">
        <v>9696</v>
      </c>
      <c r="D855" s="38">
        <v>8531</v>
      </c>
      <c r="E855" s="146" t="s">
        <v>2665</v>
      </c>
      <c r="F855" s="541" t="s">
        <v>2666</v>
      </c>
      <c r="G855" s="539">
        <v>45466.30972222222</v>
      </c>
      <c r="H855" s="37"/>
    </row>
    <row r="856" spans="1:8" x14ac:dyDescent="0.25">
      <c r="A856" s="37" t="s">
        <v>9695</v>
      </c>
      <c r="B856" s="37" t="s">
        <v>1033</v>
      </c>
      <c r="C856" s="38" t="s">
        <v>9696</v>
      </c>
      <c r="D856" s="38">
        <v>8531</v>
      </c>
      <c r="E856" s="146" t="s">
        <v>2682</v>
      </c>
      <c r="F856" s="541" t="s">
        <v>2683</v>
      </c>
      <c r="G856" s="539">
        <v>45466.30972222222</v>
      </c>
      <c r="H856" s="37"/>
    </row>
    <row r="857" spans="1:8" x14ac:dyDescent="0.25">
      <c r="A857" s="37" t="s">
        <v>9695</v>
      </c>
      <c r="B857" s="37" t="s">
        <v>1033</v>
      </c>
      <c r="C857" s="38" t="s">
        <v>9696</v>
      </c>
      <c r="D857" s="38">
        <v>8531</v>
      </c>
      <c r="E857" s="146" t="s">
        <v>2699</v>
      </c>
      <c r="F857" s="541" t="s">
        <v>2700</v>
      </c>
      <c r="G857" s="539">
        <v>45466.30972222222</v>
      </c>
      <c r="H857" s="37"/>
    </row>
    <row r="858" spans="1:8" x14ac:dyDescent="0.25">
      <c r="A858" s="37" t="s">
        <v>9695</v>
      </c>
      <c r="B858" s="37" t="s">
        <v>1033</v>
      </c>
      <c r="C858" s="38" t="s">
        <v>9696</v>
      </c>
      <c r="D858" s="38">
        <v>8531</v>
      </c>
      <c r="E858" s="146" t="s">
        <v>2716</v>
      </c>
      <c r="F858" s="541" t="s">
        <v>2717</v>
      </c>
      <c r="G858" s="539">
        <v>45466.30972222222</v>
      </c>
      <c r="H858" s="37"/>
    </row>
    <row r="859" spans="1:8" x14ac:dyDescent="0.25">
      <c r="A859" s="37" t="s">
        <v>9695</v>
      </c>
      <c r="B859" s="37" t="s">
        <v>1033</v>
      </c>
      <c r="C859" s="38" t="s">
        <v>9696</v>
      </c>
      <c r="D859" s="38">
        <v>8531</v>
      </c>
      <c r="E859" s="146" t="s">
        <v>2733</v>
      </c>
      <c r="F859" s="541" t="s">
        <v>2734</v>
      </c>
      <c r="G859" s="539">
        <v>45466.30972222222</v>
      </c>
      <c r="H859" s="37"/>
    </row>
    <row r="860" spans="1:8" x14ac:dyDescent="0.25">
      <c r="A860" s="37" t="s">
        <v>9695</v>
      </c>
      <c r="B860" s="37" t="s">
        <v>1033</v>
      </c>
      <c r="C860" s="38" t="s">
        <v>9696</v>
      </c>
      <c r="D860" s="38">
        <v>8531</v>
      </c>
      <c r="E860" s="146" t="s">
        <v>2750</v>
      </c>
      <c r="F860" s="541" t="s">
        <v>2751</v>
      </c>
      <c r="G860" s="539">
        <v>45466.30972222222</v>
      </c>
      <c r="H860" s="37"/>
    </row>
    <row r="861" spans="1:8" x14ac:dyDescent="0.25">
      <c r="A861" s="37" t="s">
        <v>9695</v>
      </c>
      <c r="B861" s="37" t="s">
        <v>1033</v>
      </c>
      <c r="C861" s="38" t="s">
        <v>9696</v>
      </c>
      <c r="D861" s="38">
        <v>8531</v>
      </c>
      <c r="E861" s="146" t="s">
        <v>2767</v>
      </c>
      <c r="F861" s="541" t="s">
        <v>2768</v>
      </c>
      <c r="G861" s="539">
        <v>45466.30972222222</v>
      </c>
      <c r="H861" s="37"/>
    </row>
    <row r="862" spans="1:8" x14ac:dyDescent="0.25">
      <c r="A862" s="37" t="s">
        <v>9695</v>
      </c>
      <c r="B862" s="37" t="s">
        <v>1033</v>
      </c>
      <c r="C862" s="38" t="s">
        <v>9696</v>
      </c>
      <c r="D862" s="38">
        <v>8531</v>
      </c>
      <c r="E862" s="146" t="s">
        <v>2784</v>
      </c>
      <c r="F862" s="541" t="s">
        <v>2785</v>
      </c>
      <c r="G862" s="539">
        <v>45466.30972222222</v>
      </c>
      <c r="H862" s="37"/>
    </row>
    <row r="863" spans="1:8" x14ac:dyDescent="0.25">
      <c r="A863" s="37" t="s">
        <v>9695</v>
      </c>
      <c r="B863" s="37" t="s">
        <v>1033</v>
      </c>
      <c r="C863" s="38" t="s">
        <v>9696</v>
      </c>
      <c r="D863" s="38">
        <v>8531</v>
      </c>
      <c r="E863" s="146" t="s">
        <v>2801</v>
      </c>
      <c r="F863" s="541" t="s">
        <v>2802</v>
      </c>
      <c r="G863" s="539">
        <v>45466.30972222222</v>
      </c>
      <c r="H863" s="37"/>
    </row>
    <row r="864" spans="1:8" x14ac:dyDescent="0.25">
      <c r="A864" s="37" t="s">
        <v>9695</v>
      </c>
      <c r="B864" s="37" t="s">
        <v>1033</v>
      </c>
      <c r="C864" s="38" t="s">
        <v>9696</v>
      </c>
      <c r="D864" s="38">
        <v>8531</v>
      </c>
      <c r="E864" s="146" t="s">
        <v>2818</v>
      </c>
      <c r="F864" s="541" t="s">
        <v>2819</v>
      </c>
      <c r="G864" s="539">
        <v>45466.30972222222</v>
      </c>
      <c r="H864" s="37"/>
    </row>
    <row r="865" spans="1:8" x14ac:dyDescent="0.25">
      <c r="A865" s="37" t="s">
        <v>9695</v>
      </c>
      <c r="B865" s="37" t="s">
        <v>1033</v>
      </c>
      <c r="C865" s="38" t="s">
        <v>9696</v>
      </c>
      <c r="D865" s="38">
        <v>8531</v>
      </c>
      <c r="E865" s="146" t="s">
        <v>1184</v>
      </c>
      <c r="F865" s="541" t="s">
        <v>1185</v>
      </c>
      <c r="G865" s="539">
        <v>45466.30972222222</v>
      </c>
      <c r="H865" s="37"/>
    </row>
    <row r="866" spans="1:8" x14ac:dyDescent="0.25">
      <c r="A866" s="37" t="s">
        <v>9695</v>
      </c>
      <c r="B866" s="37" t="s">
        <v>1033</v>
      </c>
      <c r="C866" s="38" t="s">
        <v>9696</v>
      </c>
      <c r="D866" s="38">
        <v>8531</v>
      </c>
      <c r="E866" s="146" t="s">
        <v>2835</v>
      </c>
      <c r="F866" s="541" t="s">
        <v>2836</v>
      </c>
      <c r="G866" s="539">
        <v>45466.30972222222</v>
      </c>
      <c r="H866" s="37"/>
    </row>
    <row r="867" spans="1:8" x14ac:dyDescent="0.25">
      <c r="A867" s="37" t="s">
        <v>9695</v>
      </c>
      <c r="B867" s="37" t="s">
        <v>1033</v>
      </c>
      <c r="C867" s="38" t="s">
        <v>9696</v>
      </c>
      <c r="D867" s="38">
        <v>8531</v>
      </c>
      <c r="E867" s="146" t="s">
        <v>2852</v>
      </c>
      <c r="F867" s="541" t="s">
        <v>2853</v>
      </c>
      <c r="G867" s="539">
        <v>45466.30972222222</v>
      </c>
      <c r="H867" s="37"/>
    </row>
    <row r="868" spans="1:8" x14ac:dyDescent="0.25">
      <c r="A868" s="37" t="s">
        <v>9695</v>
      </c>
      <c r="B868" s="37" t="s">
        <v>1033</v>
      </c>
      <c r="C868" s="38" t="s">
        <v>9696</v>
      </c>
      <c r="D868" s="38">
        <v>8531</v>
      </c>
      <c r="E868" s="146" t="s">
        <v>2869</v>
      </c>
      <c r="F868" s="541" t="s">
        <v>2870</v>
      </c>
      <c r="G868" s="539">
        <v>45466.30972222222</v>
      </c>
      <c r="H868" s="37"/>
    </row>
    <row r="869" spans="1:8" x14ac:dyDescent="0.25">
      <c r="A869" s="37" t="s">
        <v>9695</v>
      </c>
      <c r="B869" s="37" t="s">
        <v>1033</v>
      </c>
      <c r="C869" s="38" t="s">
        <v>9696</v>
      </c>
      <c r="D869" s="38">
        <v>8531</v>
      </c>
      <c r="E869" s="146" t="s">
        <v>2886</v>
      </c>
      <c r="F869" s="541" t="s">
        <v>2887</v>
      </c>
      <c r="G869" s="539">
        <v>45466.30972222222</v>
      </c>
      <c r="H869" s="37"/>
    </row>
    <row r="870" spans="1:8" x14ac:dyDescent="0.25">
      <c r="A870" s="37" t="s">
        <v>9695</v>
      </c>
      <c r="B870" s="37" t="s">
        <v>1033</v>
      </c>
      <c r="C870" s="38" t="s">
        <v>9696</v>
      </c>
      <c r="D870" s="38">
        <v>8531</v>
      </c>
      <c r="E870" s="146" t="s">
        <v>2903</v>
      </c>
      <c r="F870" s="541" t="s">
        <v>2904</v>
      </c>
      <c r="G870" s="539">
        <v>45466.30972222222</v>
      </c>
      <c r="H870" s="37"/>
    </row>
    <row r="871" spans="1:8" x14ac:dyDescent="0.25">
      <c r="A871" s="37" t="s">
        <v>9695</v>
      </c>
      <c r="B871" s="37" t="s">
        <v>1033</v>
      </c>
      <c r="C871" s="38" t="s">
        <v>9696</v>
      </c>
      <c r="D871" s="38">
        <v>8531</v>
      </c>
      <c r="E871" s="146" t="s">
        <v>2920</v>
      </c>
      <c r="F871" s="541" t="s">
        <v>2921</v>
      </c>
      <c r="G871" s="539">
        <v>45466.30972222222</v>
      </c>
      <c r="H871" s="37"/>
    </row>
    <row r="872" spans="1:8" x14ac:dyDescent="0.25">
      <c r="A872" s="37" t="s">
        <v>9695</v>
      </c>
      <c r="B872" s="37" t="s">
        <v>1033</v>
      </c>
      <c r="C872" s="38" t="s">
        <v>9696</v>
      </c>
      <c r="D872" s="38">
        <v>8531</v>
      </c>
      <c r="E872" s="146" t="s">
        <v>2937</v>
      </c>
      <c r="F872" s="541" t="s">
        <v>2938</v>
      </c>
      <c r="G872" s="539">
        <v>45466.30972222222</v>
      </c>
      <c r="H872" s="37"/>
    </row>
    <row r="873" spans="1:8" x14ac:dyDescent="0.25">
      <c r="A873" s="37" t="s">
        <v>9695</v>
      </c>
      <c r="B873" s="37" t="s">
        <v>1033</v>
      </c>
      <c r="C873" s="38" t="s">
        <v>9696</v>
      </c>
      <c r="D873" s="38">
        <v>8531</v>
      </c>
      <c r="E873" s="146" t="s">
        <v>2954</v>
      </c>
      <c r="F873" s="541" t="s">
        <v>2955</v>
      </c>
      <c r="G873" s="539">
        <v>45466.30972222222</v>
      </c>
      <c r="H873" s="37"/>
    </row>
    <row r="874" spans="1:8" x14ac:dyDescent="0.25">
      <c r="A874" s="37" t="s">
        <v>9695</v>
      </c>
      <c r="B874" s="37" t="s">
        <v>1033</v>
      </c>
      <c r="C874" s="38" t="s">
        <v>9696</v>
      </c>
      <c r="D874" s="38">
        <v>8531</v>
      </c>
      <c r="E874" s="146" t="s">
        <v>2971</v>
      </c>
      <c r="F874" s="541" t="s">
        <v>2972</v>
      </c>
      <c r="G874" s="539">
        <v>45466.30972222222</v>
      </c>
      <c r="H874" s="37"/>
    </row>
    <row r="875" spans="1:8" x14ac:dyDescent="0.25">
      <c r="A875" s="37" t="s">
        <v>9695</v>
      </c>
      <c r="B875" s="37" t="s">
        <v>1033</v>
      </c>
      <c r="C875" s="38" t="s">
        <v>9696</v>
      </c>
      <c r="D875" s="38">
        <v>8531</v>
      </c>
      <c r="E875" s="146" t="s">
        <v>2988</v>
      </c>
      <c r="F875" s="541" t="s">
        <v>2989</v>
      </c>
      <c r="G875" s="539">
        <v>45466.30972222222</v>
      </c>
      <c r="H875" s="37"/>
    </row>
    <row r="876" spans="1:8" x14ac:dyDescent="0.25">
      <c r="A876" s="37" t="s">
        <v>9695</v>
      </c>
      <c r="B876" s="37" t="s">
        <v>1033</v>
      </c>
      <c r="C876" s="38" t="s">
        <v>9696</v>
      </c>
      <c r="D876" s="38">
        <v>8531</v>
      </c>
      <c r="E876" s="146" t="s">
        <v>919</v>
      </c>
      <c r="F876" s="541" t="s">
        <v>1199</v>
      </c>
      <c r="G876" s="539">
        <v>45466.30972222222</v>
      </c>
      <c r="H876" s="37"/>
    </row>
    <row r="877" spans="1:8" x14ac:dyDescent="0.25">
      <c r="A877" s="37" t="s">
        <v>9695</v>
      </c>
      <c r="B877" s="37" t="s">
        <v>1033</v>
      </c>
      <c r="C877" s="38" t="s">
        <v>9696</v>
      </c>
      <c r="D877" s="38">
        <v>8531</v>
      </c>
      <c r="E877" s="146" t="s">
        <v>3005</v>
      </c>
      <c r="F877" s="541" t="s">
        <v>3006</v>
      </c>
      <c r="G877" s="539">
        <v>45466.30972222222</v>
      </c>
      <c r="H877" s="37"/>
    </row>
    <row r="878" spans="1:8" x14ac:dyDescent="0.25">
      <c r="A878" s="37" t="s">
        <v>9695</v>
      </c>
      <c r="B878" s="37" t="s">
        <v>1033</v>
      </c>
      <c r="C878" s="38" t="s">
        <v>9696</v>
      </c>
      <c r="D878" s="38">
        <v>8531</v>
      </c>
      <c r="E878" s="146" t="s">
        <v>3022</v>
      </c>
      <c r="F878" s="541" t="s">
        <v>3023</v>
      </c>
      <c r="G878" s="539">
        <v>45466.30972222222</v>
      </c>
      <c r="H878" s="37"/>
    </row>
    <row r="879" spans="1:8" x14ac:dyDescent="0.25">
      <c r="A879" s="37" t="s">
        <v>9695</v>
      </c>
      <c r="B879" s="37" t="s">
        <v>1033</v>
      </c>
      <c r="C879" s="38" t="s">
        <v>9696</v>
      </c>
      <c r="D879" s="38">
        <v>8531</v>
      </c>
      <c r="E879" s="146" t="s">
        <v>3039</v>
      </c>
      <c r="F879" s="541" t="s">
        <v>3040</v>
      </c>
      <c r="G879" s="539">
        <v>45466.30972222222</v>
      </c>
      <c r="H879" s="37"/>
    </row>
    <row r="880" spans="1:8" x14ac:dyDescent="0.25">
      <c r="A880" s="37" t="s">
        <v>9695</v>
      </c>
      <c r="B880" s="37" t="s">
        <v>1033</v>
      </c>
      <c r="C880" s="38" t="s">
        <v>9696</v>
      </c>
      <c r="D880" s="38">
        <v>8531</v>
      </c>
      <c r="E880" s="146" t="s">
        <v>3056</v>
      </c>
      <c r="F880" s="541" t="s">
        <v>3057</v>
      </c>
      <c r="G880" s="539">
        <v>45466.30972222222</v>
      </c>
      <c r="H880" s="37"/>
    </row>
    <row r="881" spans="1:8" x14ac:dyDescent="0.25">
      <c r="A881" s="37" t="s">
        <v>9695</v>
      </c>
      <c r="B881" s="37" t="s">
        <v>1033</v>
      </c>
      <c r="C881" s="38" t="s">
        <v>9696</v>
      </c>
      <c r="D881" s="38">
        <v>8531</v>
      </c>
      <c r="E881" s="146" t="s">
        <v>3073</v>
      </c>
      <c r="F881" s="541" t="s">
        <v>3074</v>
      </c>
      <c r="G881" s="539">
        <v>45466.30972222222</v>
      </c>
      <c r="H881" s="37"/>
    </row>
    <row r="882" spans="1:8" x14ac:dyDescent="0.25">
      <c r="A882" s="37" t="s">
        <v>9695</v>
      </c>
      <c r="B882" s="37" t="s">
        <v>1033</v>
      </c>
      <c r="C882" s="38" t="s">
        <v>9696</v>
      </c>
      <c r="D882" s="38">
        <v>8531</v>
      </c>
      <c r="E882" s="146" t="s">
        <v>3090</v>
      </c>
      <c r="F882" s="541" t="s">
        <v>3091</v>
      </c>
      <c r="G882" s="539">
        <v>45466.30972222222</v>
      </c>
      <c r="H882" s="37"/>
    </row>
    <row r="883" spans="1:8" x14ac:dyDescent="0.25">
      <c r="A883" s="37" t="s">
        <v>9695</v>
      </c>
      <c r="B883" s="37" t="s">
        <v>1033</v>
      </c>
      <c r="C883" s="38" t="s">
        <v>9696</v>
      </c>
      <c r="D883" s="38">
        <v>8531</v>
      </c>
      <c r="E883" s="146" t="s">
        <v>3107</v>
      </c>
      <c r="F883" s="541" t="s">
        <v>3108</v>
      </c>
      <c r="G883" s="539">
        <v>45466.30972222222</v>
      </c>
      <c r="H883" s="37"/>
    </row>
    <row r="884" spans="1:8" x14ac:dyDescent="0.25">
      <c r="A884" s="37" t="s">
        <v>9695</v>
      </c>
      <c r="B884" s="37" t="s">
        <v>1033</v>
      </c>
      <c r="C884" s="38" t="s">
        <v>9696</v>
      </c>
      <c r="D884" s="38">
        <v>8531</v>
      </c>
      <c r="E884" s="146" t="s">
        <v>3124</v>
      </c>
      <c r="F884" s="541" t="s">
        <v>3125</v>
      </c>
      <c r="G884" s="539">
        <v>45466.30972222222</v>
      </c>
      <c r="H884" s="37"/>
    </row>
    <row r="885" spans="1:8" x14ac:dyDescent="0.25">
      <c r="A885" s="37" t="s">
        <v>9695</v>
      </c>
      <c r="B885" s="37" t="s">
        <v>1033</v>
      </c>
      <c r="C885" s="38" t="s">
        <v>9696</v>
      </c>
      <c r="D885" s="38">
        <v>8531</v>
      </c>
      <c r="E885" s="146" t="s">
        <v>3141</v>
      </c>
      <c r="F885" s="541" t="s">
        <v>3142</v>
      </c>
      <c r="G885" s="539">
        <v>45466.30972222222</v>
      </c>
      <c r="H885" s="37"/>
    </row>
    <row r="886" spans="1:8" x14ac:dyDescent="0.25">
      <c r="A886" s="37" t="s">
        <v>9695</v>
      </c>
      <c r="B886" s="37" t="s">
        <v>1033</v>
      </c>
      <c r="C886" s="38" t="s">
        <v>9696</v>
      </c>
      <c r="D886" s="38">
        <v>8531</v>
      </c>
      <c r="E886" s="146" t="s">
        <v>3158</v>
      </c>
      <c r="F886" s="541" t="s">
        <v>3159</v>
      </c>
      <c r="G886" s="539">
        <v>45466.30972222222</v>
      </c>
      <c r="H886" s="37"/>
    </row>
    <row r="887" spans="1:8" x14ac:dyDescent="0.25">
      <c r="A887" s="37" t="s">
        <v>9695</v>
      </c>
      <c r="B887" s="37" t="s">
        <v>1033</v>
      </c>
      <c r="C887" s="38" t="s">
        <v>9696</v>
      </c>
      <c r="D887" s="38">
        <v>8531</v>
      </c>
      <c r="E887" s="146" t="s">
        <v>922</v>
      </c>
      <c r="F887" s="541" t="s">
        <v>1212</v>
      </c>
      <c r="G887" s="539">
        <v>45466.30972222222</v>
      </c>
      <c r="H887" s="37"/>
    </row>
    <row r="888" spans="1:8" x14ac:dyDescent="0.25">
      <c r="A888" s="37" t="s">
        <v>9695</v>
      </c>
      <c r="B888" s="37" t="s">
        <v>1033</v>
      </c>
      <c r="C888" s="38" t="s">
        <v>9696</v>
      </c>
      <c r="D888" s="38">
        <v>8531</v>
      </c>
      <c r="E888" s="146" t="s">
        <v>3175</v>
      </c>
      <c r="F888" s="541" t="s">
        <v>3176</v>
      </c>
      <c r="G888" s="539">
        <v>45466.30972222222</v>
      </c>
      <c r="H888" s="37"/>
    </row>
    <row r="889" spans="1:8" x14ac:dyDescent="0.25">
      <c r="A889" s="37" t="s">
        <v>9695</v>
      </c>
      <c r="B889" s="37" t="s">
        <v>1033</v>
      </c>
      <c r="C889" s="38" t="s">
        <v>9696</v>
      </c>
      <c r="D889" s="38">
        <v>8531</v>
      </c>
      <c r="E889" s="146" t="s">
        <v>3192</v>
      </c>
      <c r="F889" s="541" t="s">
        <v>3193</v>
      </c>
      <c r="G889" s="539">
        <v>45466.30972222222</v>
      </c>
      <c r="H889" s="37"/>
    </row>
    <row r="890" spans="1:8" x14ac:dyDescent="0.25">
      <c r="A890" s="37" t="s">
        <v>9695</v>
      </c>
      <c r="B890" s="37" t="s">
        <v>1033</v>
      </c>
      <c r="C890" s="38" t="s">
        <v>9696</v>
      </c>
      <c r="D890" s="38">
        <v>8531</v>
      </c>
      <c r="E890" s="146" t="s">
        <v>3209</v>
      </c>
      <c r="F890" s="541" t="s">
        <v>3210</v>
      </c>
      <c r="G890" s="539">
        <v>45466.30972222222</v>
      </c>
      <c r="H890" s="37"/>
    </row>
    <row r="891" spans="1:8" x14ac:dyDescent="0.25">
      <c r="A891" s="37" t="s">
        <v>9695</v>
      </c>
      <c r="B891" s="37" t="s">
        <v>1033</v>
      </c>
      <c r="C891" s="38" t="s">
        <v>9696</v>
      </c>
      <c r="D891" s="38">
        <v>8531</v>
      </c>
      <c r="E891" s="146" t="s">
        <v>3226</v>
      </c>
      <c r="F891" s="541" t="s">
        <v>3227</v>
      </c>
      <c r="G891" s="539">
        <v>45466.30972222222</v>
      </c>
      <c r="H891" s="37"/>
    </row>
    <row r="892" spans="1:8" x14ac:dyDescent="0.25">
      <c r="A892" s="37" t="s">
        <v>9695</v>
      </c>
      <c r="B892" s="37" t="s">
        <v>1033</v>
      </c>
      <c r="C892" s="38" t="s">
        <v>9696</v>
      </c>
      <c r="D892" s="38">
        <v>8531</v>
      </c>
      <c r="E892" s="146" t="s">
        <v>3243</v>
      </c>
      <c r="F892" s="541" t="s">
        <v>3244</v>
      </c>
      <c r="G892" s="539">
        <v>45466.30972222222</v>
      </c>
      <c r="H892" s="37"/>
    </row>
    <row r="893" spans="1:8" x14ac:dyDescent="0.25">
      <c r="A893" s="37" t="s">
        <v>9695</v>
      </c>
      <c r="B893" s="37" t="s">
        <v>1033</v>
      </c>
      <c r="C893" s="38" t="s">
        <v>9696</v>
      </c>
      <c r="D893" s="38">
        <v>8531</v>
      </c>
      <c r="E893" s="146" t="s">
        <v>3260</v>
      </c>
      <c r="F893" s="541" t="s">
        <v>3261</v>
      </c>
      <c r="G893" s="539">
        <v>45466.30972222222</v>
      </c>
      <c r="H893" s="37"/>
    </row>
    <row r="894" spans="1:8" x14ac:dyDescent="0.25">
      <c r="A894" s="37" t="s">
        <v>9695</v>
      </c>
      <c r="B894" s="37" t="s">
        <v>1033</v>
      </c>
      <c r="C894" s="38" t="s">
        <v>9696</v>
      </c>
      <c r="D894" s="38">
        <v>8531</v>
      </c>
      <c r="E894" s="146" t="s">
        <v>3277</v>
      </c>
      <c r="F894" s="541" t="s">
        <v>3278</v>
      </c>
      <c r="G894" s="539">
        <v>45466.30972222222</v>
      </c>
      <c r="H894" s="37"/>
    </row>
    <row r="895" spans="1:8" x14ac:dyDescent="0.25">
      <c r="A895" s="37" t="s">
        <v>9695</v>
      </c>
      <c r="B895" s="37" t="s">
        <v>1033</v>
      </c>
      <c r="C895" s="38" t="s">
        <v>9696</v>
      </c>
      <c r="D895" s="38">
        <v>8531</v>
      </c>
      <c r="E895" s="146" t="s">
        <v>3294</v>
      </c>
      <c r="F895" s="541" t="s">
        <v>3295</v>
      </c>
      <c r="G895" s="539">
        <v>45466.30972222222</v>
      </c>
      <c r="H895" s="37"/>
    </row>
    <row r="896" spans="1:8" x14ac:dyDescent="0.25">
      <c r="A896" s="37" t="s">
        <v>9695</v>
      </c>
      <c r="B896" s="37" t="s">
        <v>1033</v>
      </c>
      <c r="C896" s="38" t="s">
        <v>9696</v>
      </c>
      <c r="D896" s="38">
        <v>8531</v>
      </c>
      <c r="E896" s="146" t="s">
        <v>3311</v>
      </c>
      <c r="F896" s="541" t="s">
        <v>3312</v>
      </c>
      <c r="G896" s="539">
        <v>45466.30972222222</v>
      </c>
      <c r="H896" s="37"/>
    </row>
    <row r="897" spans="1:8" x14ac:dyDescent="0.25">
      <c r="A897" s="37" t="s">
        <v>9695</v>
      </c>
      <c r="B897" s="37" t="s">
        <v>1033</v>
      </c>
      <c r="C897" s="38" t="s">
        <v>9696</v>
      </c>
      <c r="D897" s="38">
        <v>8531</v>
      </c>
      <c r="E897" s="146" t="s">
        <v>3328</v>
      </c>
      <c r="F897" s="541" t="s">
        <v>3329</v>
      </c>
      <c r="G897" s="539">
        <v>45466.30972222222</v>
      </c>
      <c r="H897" s="37"/>
    </row>
    <row r="898" spans="1:8" x14ac:dyDescent="0.25">
      <c r="A898" s="37" t="s">
        <v>9695</v>
      </c>
      <c r="B898" s="37" t="s">
        <v>1033</v>
      </c>
      <c r="C898" s="38" t="s">
        <v>9696</v>
      </c>
      <c r="D898" s="38">
        <v>8531</v>
      </c>
      <c r="E898" s="146" t="s">
        <v>927</v>
      </c>
      <c r="F898" s="541" t="s">
        <v>1225</v>
      </c>
      <c r="G898" s="539">
        <v>45466.30972222222</v>
      </c>
      <c r="H898" s="37"/>
    </row>
    <row r="899" spans="1:8" x14ac:dyDescent="0.25">
      <c r="A899" s="37" t="s">
        <v>9695</v>
      </c>
      <c r="B899" s="37" t="s">
        <v>1033</v>
      </c>
      <c r="C899" s="38" t="s">
        <v>9696</v>
      </c>
      <c r="D899" s="38">
        <v>8531</v>
      </c>
      <c r="E899" s="146" t="s">
        <v>3345</v>
      </c>
      <c r="F899" s="541" t="s">
        <v>3346</v>
      </c>
      <c r="G899" s="539">
        <v>45466.30972222222</v>
      </c>
      <c r="H899" s="37"/>
    </row>
    <row r="900" spans="1:8" x14ac:dyDescent="0.25">
      <c r="A900" s="37" t="s">
        <v>9695</v>
      </c>
      <c r="B900" s="37" t="s">
        <v>1033</v>
      </c>
      <c r="C900" s="38" t="s">
        <v>9696</v>
      </c>
      <c r="D900" s="38">
        <v>8531</v>
      </c>
      <c r="E900" s="146" t="s">
        <v>3362</v>
      </c>
      <c r="F900" s="541" t="s">
        <v>3363</v>
      </c>
      <c r="G900" s="539">
        <v>45466.30972222222</v>
      </c>
      <c r="H900" s="37"/>
    </row>
    <row r="901" spans="1:8" x14ac:dyDescent="0.25">
      <c r="A901" s="37" t="s">
        <v>9695</v>
      </c>
      <c r="B901" s="37" t="s">
        <v>1033</v>
      </c>
      <c r="C901" s="38" t="s">
        <v>9696</v>
      </c>
      <c r="D901" s="38">
        <v>8531</v>
      </c>
      <c r="E901" s="146" t="s">
        <v>3379</v>
      </c>
      <c r="F901" s="541" t="s">
        <v>3380</v>
      </c>
      <c r="G901" s="539">
        <v>45466.30972222222</v>
      </c>
      <c r="H901" s="37"/>
    </row>
    <row r="902" spans="1:8" x14ac:dyDescent="0.25">
      <c r="A902" s="37" t="s">
        <v>9695</v>
      </c>
      <c r="B902" s="37" t="s">
        <v>1033</v>
      </c>
      <c r="C902" s="38" t="s">
        <v>9696</v>
      </c>
      <c r="D902" s="38">
        <v>8531</v>
      </c>
      <c r="E902" s="146" t="s">
        <v>3396</v>
      </c>
      <c r="F902" s="541" t="s">
        <v>3397</v>
      </c>
      <c r="G902" s="539">
        <v>45466.30972222222</v>
      </c>
      <c r="H902" s="37"/>
    </row>
    <row r="903" spans="1:8" x14ac:dyDescent="0.25">
      <c r="A903" s="37" t="s">
        <v>9695</v>
      </c>
      <c r="B903" s="37" t="s">
        <v>1033</v>
      </c>
      <c r="C903" s="38" t="s">
        <v>9696</v>
      </c>
      <c r="D903" s="38">
        <v>8531</v>
      </c>
      <c r="E903" s="146" t="s">
        <v>3413</v>
      </c>
      <c r="F903" s="541" t="s">
        <v>3414</v>
      </c>
      <c r="G903" s="539">
        <v>45466.30972222222</v>
      </c>
      <c r="H903" s="37"/>
    </row>
    <row r="904" spans="1:8" x14ac:dyDescent="0.25">
      <c r="A904" s="37" t="s">
        <v>9695</v>
      </c>
      <c r="B904" s="37" t="s">
        <v>1033</v>
      </c>
      <c r="C904" s="38" t="s">
        <v>9696</v>
      </c>
      <c r="D904" s="38">
        <v>8531</v>
      </c>
      <c r="E904" s="146" t="s">
        <v>3430</v>
      </c>
      <c r="F904" s="541" t="s">
        <v>3431</v>
      </c>
      <c r="G904" s="539">
        <v>45466.30972222222</v>
      </c>
      <c r="H904" s="37"/>
    </row>
    <row r="905" spans="1:8" x14ac:dyDescent="0.25">
      <c r="A905" s="37" t="s">
        <v>9695</v>
      </c>
      <c r="B905" s="37" t="s">
        <v>1033</v>
      </c>
      <c r="C905" s="38" t="s">
        <v>9696</v>
      </c>
      <c r="D905" s="38">
        <v>8531</v>
      </c>
      <c r="E905" s="146" t="s">
        <v>3447</v>
      </c>
      <c r="F905" s="541" t="s">
        <v>3448</v>
      </c>
      <c r="G905" s="539">
        <v>45466.30972222222</v>
      </c>
      <c r="H905" s="37"/>
    </row>
    <row r="906" spans="1:8" x14ac:dyDescent="0.25">
      <c r="A906" s="37" t="s">
        <v>9695</v>
      </c>
      <c r="B906" s="37" t="s">
        <v>1033</v>
      </c>
      <c r="C906" s="38" t="s">
        <v>9696</v>
      </c>
      <c r="D906" s="38">
        <v>8531</v>
      </c>
      <c r="E906" s="146" t="s">
        <v>3464</v>
      </c>
      <c r="F906" s="541" t="s">
        <v>3465</v>
      </c>
      <c r="G906" s="539">
        <v>45466.30972222222</v>
      </c>
      <c r="H906" s="37"/>
    </row>
    <row r="907" spans="1:8" x14ac:dyDescent="0.25">
      <c r="A907" s="37" t="s">
        <v>9695</v>
      </c>
      <c r="B907" s="37" t="s">
        <v>1033</v>
      </c>
      <c r="C907" s="38" t="s">
        <v>9696</v>
      </c>
      <c r="D907" s="38">
        <v>8531</v>
      </c>
      <c r="E907" s="146" t="s">
        <v>3481</v>
      </c>
      <c r="F907" s="541" t="s">
        <v>3482</v>
      </c>
      <c r="G907" s="539">
        <v>45466.30972222222</v>
      </c>
      <c r="H907" s="37"/>
    </row>
    <row r="908" spans="1:8" x14ac:dyDescent="0.25">
      <c r="A908" s="37" t="s">
        <v>9695</v>
      </c>
      <c r="B908" s="37" t="s">
        <v>1033</v>
      </c>
      <c r="C908" s="38" t="s">
        <v>9696</v>
      </c>
      <c r="D908" s="38">
        <v>8531</v>
      </c>
      <c r="E908" s="146" t="s">
        <v>3498</v>
      </c>
      <c r="F908" s="541" t="s">
        <v>3499</v>
      </c>
      <c r="G908" s="539">
        <v>45466.30972222222</v>
      </c>
      <c r="H908" s="37"/>
    </row>
    <row r="909" spans="1:8" x14ac:dyDescent="0.25">
      <c r="A909" s="37" t="s">
        <v>9695</v>
      </c>
      <c r="B909" s="37" t="s">
        <v>1033</v>
      </c>
      <c r="C909" s="38" t="s">
        <v>9696</v>
      </c>
      <c r="D909" s="38">
        <v>8531</v>
      </c>
      <c r="E909" s="146" t="s">
        <v>931</v>
      </c>
      <c r="F909" s="541" t="s">
        <v>1238</v>
      </c>
      <c r="G909" s="539">
        <v>45466.30972222222</v>
      </c>
      <c r="H909" s="37"/>
    </row>
    <row r="910" spans="1:8" x14ac:dyDescent="0.25">
      <c r="A910" s="37" t="s">
        <v>9695</v>
      </c>
      <c r="B910" s="37" t="s">
        <v>1033</v>
      </c>
      <c r="C910" s="38" t="s">
        <v>9696</v>
      </c>
      <c r="D910" s="38">
        <v>8531</v>
      </c>
      <c r="E910" s="146" t="s">
        <v>3515</v>
      </c>
      <c r="F910" s="541" t="s">
        <v>3516</v>
      </c>
      <c r="G910" s="539">
        <v>45466.30972222222</v>
      </c>
      <c r="H910" s="37"/>
    </row>
    <row r="911" spans="1:8" x14ac:dyDescent="0.25">
      <c r="A911" s="37" t="s">
        <v>9695</v>
      </c>
      <c r="B911" s="37" t="s">
        <v>1033</v>
      </c>
      <c r="C911" s="38" t="s">
        <v>9696</v>
      </c>
      <c r="D911" s="38">
        <v>8531</v>
      </c>
      <c r="E911" s="146" t="s">
        <v>3532</v>
      </c>
      <c r="F911" s="541" t="s">
        <v>3533</v>
      </c>
      <c r="G911" s="539">
        <v>45466.30972222222</v>
      </c>
      <c r="H911" s="37"/>
    </row>
    <row r="912" spans="1:8" x14ac:dyDescent="0.25">
      <c r="A912" s="37" t="s">
        <v>9695</v>
      </c>
      <c r="B912" s="37" t="s">
        <v>1033</v>
      </c>
      <c r="C912" s="38" t="s">
        <v>9696</v>
      </c>
      <c r="D912" s="38">
        <v>8531</v>
      </c>
      <c r="E912" s="146" t="s">
        <v>3549</v>
      </c>
      <c r="F912" s="541" t="s">
        <v>3550</v>
      </c>
      <c r="G912" s="539">
        <v>45466.30972222222</v>
      </c>
      <c r="H912" s="37"/>
    </row>
    <row r="913" spans="1:8" x14ac:dyDescent="0.25">
      <c r="A913" s="37" t="s">
        <v>9695</v>
      </c>
      <c r="B913" s="37" t="s">
        <v>1033</v>
      </c>
      <c r="C913" s="38" t="s">
        <v>9696</v>
      </c>
      <c r="D913" s="38">
        <v>8531</v>
      </c>
      <c r="E913" s="146" t="s">
        <v>3566</v>
      </c>
      <c r="F913" s="541" t="s">
        <v>3567</v>
      </c>
      <c r="G913" s="539">
        <v>45466.30972222222</v>
      </c>
      <c r="H913" s="37"/>
    </row>
    <row r="914" spans="1:8" x14ac:dyDescent="0.25">
      <c r="A914" s="37" t="s">
        <v>9695</v>
      </c>
      <c r="B914" s="37" t="s">
        <v>1033</v>
      </c>
      <c r="C914" s="38" t="s">
        <v>9696</v>
      </c>
      <c r="D914" s="38">
        <v>8531</v>
      </c>
      <c r="E914" s="146" t="s">
        <v>3583</v>
      </c>
      <c r="F914" s="541" t="s">
        <v>3584</v>
      </c>
      <c r="G914" s="539">
        <v>45466.30972222222</v>
      </c>
      <c r="H914" s="37"/>
    </row>
    <row r="915" spans="1:8" x14ac:dyDescent="0.25">
      <c r="A915" s="37" t="s">
        <v>9695</v>
      </c>
      <c r="B915" s="37" t="s">
        <v>1033</v>
      </c>
      <c r="C915" s="38" t="s">
        <v>9696</v>
      </c>
      <c r="D915" s="38">
        <v>8531</v>
      </c>
      <c r="E915" s="146" t="s">
        <v>3600</v>
      </c>
      <c r="F915" s="541" t="s">
        <v>3601</v>
      </c>
      <c r="G915" s="539">
        <v>45466.30972222222</v>
      </c>
      <c r="H915" s="37"/>
    </row>
    <row r="916" spans="1:8" x14ac:dyDescent="0.25">
      <c r="A916" s="37" t="s">
        <v>9695</v>
      </c>
      <c r="B916" s="37" t="s">
        <v>1033</v>
      </c>
      <c r="C916" s="38" t="s">
        <v>9696</v>
      </c>
      <c r="D916" s="38">
        <v>8531</v>
      </c>
      <c r="E916" s="146" t="s">
        <v>3617</v>
      </c>
      <c r="F916" s="541" t="s">
        <v>3618</v>
      </c>
      <c r="G916" s="539">
        <v>45466.30972222222</v>
      </c>
      <c r="H916" s="37"/>
    </row>
    <row r="917" spans="1:8" x14ac:dyDescent="0.25">
      <c r="A917" s="37" t="s">
        <v>9695</v>
      </c>
      <c r="B917" s="37" t="s">
        <v>1033</v>
      </c>
      <c r="C917" s="38" t="s">
        <v>9696</v>
      </c>
      <c r="D917" s="38">
        <v>8531</v>
      </c>
      <c r="E917" s="146" t="s">
        <v>3634</v>
      </c>
      <c r="F917" s="541" t="s">
        <v>3635</v>
      </c>
      <c r="G917" s="539">
        <v>45466.30972222222</v>
      </c>
      <c r="H917" s="37"/>
    </row>
    <row r="918" spans="1:8" x14ac:dyDescent="0.25">
      <c r="A918" s="37" t="s">
        <v>9695</v>
      </c>
      <c r="B918" s="37" t="s">
        <v>1033</v>
      </c>
      <c r="C918" s="38" t="s">
        <v>9696</v>
      </c>
      <c r="D918" s="38">
        <v>8531</v>
      </c>
      <c r="E918" s="146" t="s">
        <v>3651</v>
      </c>
      <c r="F918" s="541" t="s">
        <v>3652</v>
      </c>
      <c r="G918" s="539">
        <v>45466.30972222222</v>
      </c>
      <c r="H918" s="37"/>
    </row>
    <row r="919" spans="1:8" x14ac:dyDescent="0.25">
      <c r="A919" s="37" t="s">
        <v>9695</v>
      </c>
      <c r="B919" s="37" t="s">
        <v>1033</v>
      </c>
      <c r="C919" s="38" t="s">
        <v>9696</v>
      </c>
      <c r="D919" s="38">
        <v>8531</v>
      </c>
      <c r="E919" s="146" t="s">
        <v>3668</v>
      </c>
      <c r="F919" s="541" t="s">
        <v>3669</v>
      </c>
      <c r="G919" s="539">
        <v>45466.30972222222</v>
      </c>
      <c r="H919" s="37"/>
    </row>
    <row r="920" spans="1:8" x14ac:dyDescent="0.25">
      <c r="A920" s="37" t="s">
        <v>9695</v>
      </c>
      <c r="B920" s="37" t="s">
        <v>1033</v>
      </c>
      <c r="C920" s="38" t="s">
        <v>9696</v>
      </c>
      <c r="D920" s="38">
        <v>8531</v>
      </c>
      <c r="E920" s="146" t="s">
        <v>935</v>
      </c>
      <c r="F920" s="541" t="s">
        <v>1251</v>
      </c>
      <c r="G920" s="539">
        <v>45466.30972222222</v>
      </c>
      <c r="H920" s="37"/>
    </row>
    <row r="921" spans="1:8" x14ac:dyDescent="0.25">
      <c r="A921" s="37" t="s">
        <v>9695</v>
      </c>
      <c r="B921" s="37" t="s">
        <v>1033</v>
      </c>
      <c r="C921" s="38" t="s">
        <v>9696</v>
      </c>
      <c r="D921" s="38">
        <v>8531</v>
      </c>
      <c r="E921" s="146" t="s">
        <v>3685</v>
      </c>
      <c r="F921" s="541" t="s">
        <v>3686</v>
      </c>
      <c r="G921" s="539">
        <v>45466.30972222222</v>
      </c>
      <c r="H921" s="37"/>
    </row>
    <row r="922" spans="1:8" x14ac:dyDescent="0.25">
      <c r="A922" s="37" t="s">
        <v>9695</v>
      </c>
      <c r="B922" s="37" t="s">
        <v>1033</v>
      </c>
      <c r="C922" s="38" t="s">
        <v>9696</v>
      </c>
      <c r="D922" s="38">
        <v>8531</v>
      </c>
      <c r="E922" s="146" t="s">
        <v>3702</v>
      </c>
      <c r="F922" s="541" t="s">
        <v>3703</v>
      </c>
      <c r="G922" s="539">
        <v>45466.30972222222</v>
      </c>
      <c r="H922" s="37"/>
    </row>
    <row r="923" spans="1:8" x14ac:dyDescent="0.25">
      <c r="A923" s="37" t="s">
        <v>9695</v>
      </c>
      <c r="B923" s="37" t="s">
        <v>1033</v>
      </c>
      <c r="C923" s="38" t="s">
        <v>9696</v>
      </c>
      <c r="D923" s="38">
        <v>8531</v>
      </c>
      <c r="E923" s="146" t="s">
        <v>3719</v>
      </c>
      <c r="F923" s="541" t="s">
        <v>3720</v>
      </c>
      <c r="G923" s="539">
        <v>45466.30972222222</v>
      </c>
      <c r="H923" s="37"/>
    </row>
    <row r="924" spans="1:8" x14ac:dyDescent="0.25">
      <c r="A924" s="37" t="s">
        <v>9695</v>
      </c>
      <c r="B924" s="37" t="s">
        <v>1033</v>
      </c>
      <c r="C924" s="38" t="s">
        <v>9696</v>
      </c>
      <c r="D924" s="38">
        <v>8531</v>
      </c>
      <c r="E924" s="146" t="s">
        <v>3736</v>
      </c>
      <c r="F924" s="541" t="s">
        <v>3737</v>
      </c>
      <c r="G924" s="539">
        <v>45466.30972222222</v>
      </c>
      <c r="H924" s="37"/>
    </row>
    <row r="925" spans="1:8" x14ac:dyDescent="0.25">
      <c r="A925" s="37" t="s">
        <v>9695</v>
      </c>
      <c r="B925" s="37" t="s">
        <v>1033</v>
      </c>
      <c r="C925" s="38" t="s">
        <v>9696</v>
      </c>
      <c r="D925" s="38">
        <v>8531</v>
      </c>
      <c r="E925" s="146" t="s">
        <v>3753</v>
      </c>
      <c r="F925" s="541" t="s">
        <v>3754</v>
      </c>
      <c r="G925" s="539">
        <v>45466.30972222222</v>
      </c>
      <c r="H925" s="37"/>
    </row>
    <row r="926" spans="1:8" x14ac:dyDescent="0.25">
      <c r="A926" s="37" t="s">
        <v>9695</v>
      </c>
      <c r="B926" s="37" t="s">
        <v>1033</v>
      </c>
      <c r="C926" s="38" t="s">
        <v>9696</v>
      </c>
      <c r="D926" s="38">
        <v>8531</v>
      </c>
      <c r="E926" s="146" t="s">
        <v>3770</v>
      </c>
      <c r="F926" s="541" t="s">
        <v>3771</v>
      </c>
      <c r="G926" s="539">
        <v>45466.30972222222</v>
      </c>
      <c r="H926" s="37"/>
    </row>
    <row r="927" spans="1:8" x14ac:dyDescent="0.25">
      <c r="A927" s="37" t="s">
        <v>9695</v>
      </c>
      <c r="B927" s="37" t="s">
        <v>1033</v>
      </c>
      <c r="C927" s="38" t="s">
        <v>9696</v>
      </c>
      <c r="D927" s="38">
        <v>8531</v>
      </c>
      <c r="E927" s="146" t="s">
        <v>3787</v>
      </c>
      <c r="F927" s="541" t="s">
        <v>3788</v>
      </c>
      <c r="G927" s="539">
        <v>45466.30972222222</v>
      </c>
      <c r="H927" s="37"/>
    </row>
    <row r="928" spans="1:8" x14ac:dyDescent="0.25">
      <c r="A928" s="37" t="s">
        <v>9695</v>
      </c>
      <c r="B928" s="37" t="s">
        <v>1033</v>
      </c>
      <c r="C928" s="38" t="s">
        <v>9696</v>
      </c>
      <c r="D928" s="38">
        <v>8531</v>
      </c>
      <c r="E928" s="146" t="s">
        <v>3804</v>
      </c>
      <c r="F928" s="541" t="s">
        <v>3805</v>
      </c>
      <c r="G928" s="539">
        <v>45466.30972222222</v>
      </c>
      <c r="H928" s="37"/>
    </row>
    <row r="929" spans="1:8" x14ac:dyDescent="0.25">
      <c r="A929" s="37" t="s">
        <v>9695</v>
      </c>
      <c r="B929" s="37" t="s">
        <v>1033</v>
      </c>
      <c r="C929" s="38" t="s">
        <v>9696</v>
      </c>
      <c r="D929" s="38">
        <v>8531</v>
      </c>
      <c r="E929" s="146" t="s">
        <v>3821</v>
      </c>
      <c r="F929" s="541" t="s">
        <v>3822</v>
      </c>
      <c r="G929" s="539">
        <v>45466.30972222222</v>
      </c>
      <c r="H929" s="37"/>
    </row>
    <row r="930" spans="1:8" x14ac:dyDescent="0.25">
      <c r="A930" s="37" t="s">
        <v>9695</v>
      </c>
      <c r="B930" s="37" t="s">
        <v>1033</v>
      </c>
      <c r="C930" s="38" t="s">
        <v>9696</v>
      </c>
      <c r="D930" s="38">
        <v>8531</v>
      </c>
      <c r="E930" s="146" t="s">
        <v>3838</v>
      </c>
      <c r="F930" s="541" t="s">
        <v>3839</v>
      </c>
      <c r="G930" s="539">
        <v>45466.30972222222</v>
      </c>
      <c r="H930" s="37"/>
    </row>
    <row r="931" spans="1:8" x14ac:dyDescent="0.25">
      <c r="A931" s="37" t="s">
        <v>9695</v>
      </c>
      <c r="B931" s="37" t="s">
        <v>1033</v>
      </c>
      <c r="C931" s="38" t="s">
        <v>9696</v>
      </c>
      <c r="D931" s="38">
        <v>8531</v>
      </c>
      <c r="E931" s="146" t="s">
        <v>1264</v>
      </c>
      <c r="F931" s="541" t="s">
        <v>1265</v>
      </c>
      <c r="G931" s="539">
        <v>45466.30972222222</v>
      </c>
      <c r="H931" s="37"/>
    </row>
    <row r="932" spans="1:8" x14ac:dyDescent="0.25">
      <c r="A932" s="37" t="s">
        <v>9695</v>
      </c>
      <c r="B932" s="37" t="s">
        <v>1033</v>
      </c>
      <c r="C932" s="38" t="s">
        <v>9696</v>
      </c>
      <c r="D932" s="38">
        <v>8531</v>
      </c>
      <c r="E932" s="146" t="s">
        <v>3855</v>
      </c>
      <c r="F932" s="541" t="s">
        <v>3856</v>
      </c>
      <c r="G932" s="539">
        <v>45466.30972222222</v>
      </c>
      <c r="H932" s="37"/>
    </row>
    <row r="933" spans="1:8" x14ac:dyDescent="0.25">
      <c r="A933" s="37" t="s">
        <v>9695</v>
      </c>
      <c r="B933" s="37" t="s">
        <v>1033</v>
      </c>
      <c r="C933" s="38" t="s">
        <v>9696</v>
      </c>
      <c r="D933" s="38">
        <v>8531</v>
      </c>
      <c r="E933" s="146" t="s">
        <v>3872</v>
      </c>
      <c r="F933" s="541" t="s">
        <v>3873</v>
      </c>
      <c r="G933" s="539">
        <v>45466.30972222222</v>
      </c>
      <c r="H933" s="37"/>
    </row>
    <row r="934" spans="1:8" x14ac:dyDescent="0.25">
      <c r="A934" s="37" t="s">
        <v>9695</v>
      </c>
      <c r="B934" s="37" t="s">
        <v>1033</v>
      </c>
      <c r="C934" s="38" t="s">
        <v>9696</v>
      </c>
      <c r="D934" s="38">
        <v>8531</v>
      </c>
      <c r="E934" s="146" t="s">
        <v>3889</v>
      </c>
      <c r="F934" s="541" t="s">
        <v>3890</v>
      </c>
      <c r="G934" s="539">
        <v>45466.30972222222</v>
      </c>
      <c r="H934" s="37"/>
    </row>
    <row r="935" spans="1:8" x14ac:dyDescent="0.25">
      <c r="A935" s="37" t="s">
        <v>9695</v>
      </c>
      <c r="B935" s="37" t="s">
        <v>1033</v>
      </c>
      <c r="C935" s="38" t="s">
        <v>9696</v>
      </c>
      <c r="D935" s="38">
        <v>8531</v>
      </c>
      <c r="E935" s="146" t="s">
        <v>3906</v>
      </c>
      <c r="F935" s="541" t="s">
        <v>3907</v>
      </c>
      <c r="G935" s="539">
        <v>45466.30972222222</v>
      </c>
      <c r="H935" s="37"/>
    </row>
    <row r="936" spans="1:8" x14ac:dyDescent="0.25">
      <c r="A936" s="37" t="s">
        <v>9695</v>
      </c>
      <c r="B936" s="37" t="s">
        <v>1033</v>
      </c>
      <c r="C936" s="38" t="s">
        <v>9696</v>
      </c>
      <c r="D936" s="38">
        <v>8531</v>
      </c>
      <c r="E936" s="146" t="s">
        <v>3923</v>
      </c>
      <c r="F936" s="541" t="s">
        <v>3924</v>
      </c>
      <c r="G936" s="539">
        <v>45466.30972222222</v>
      </c>
      <c r="H936" s="37"/>
    </row>
    <row r="937" spans="1:8" x14ac:dyDescent="0.25">
      <c r="A937" s="37" t="s">
        <v>9695</v>
      </c>
      <c r="B937" s="37" t="s">
        <v>1033</v>
      </c>
      <c r="C937" s="38" t="s">
        <v>9696</v>
      </c>
      <c r="D937" s="38">
        <v>8531</v>
      </c>
      <c r="E937" s="146" t="s">
        <v>3940</v>
      </c>
      <c r="F937" s="541" t="s">
        <v>3941</v>
      </c>
      <c r="G937" s="539">
        <v>45466.30972222222</v>
      </c>
      <c r="H937" s="37"/>
    </row>
    <row r="938" spans="1:8" x14ac:dyDescent="0.25">
      <c r="A938" s="37" t="s">
        <v>9695</v>
      </c>
      <c r="B938" s="37" t="s">
        <v>1033</v>
      </c>
      <c r="C938" s="38" t="s">
        <v>9696</v>
      </c>
      <c r="D938" s="38">
        <v>8531</v>
      </c>
      <c r="E938" s="146" t="s">
        <v>3957</v>
      </c>
      <c r="F938" s="541" t="s">
        <v>3958</v>
      </c>
      <c r="G938" s="539">
        <v>45466.30972222222</v>
      </c>
      <c r="H938" s="37"/>
    </row>
    <row r="939" spans="1:8" x14ac:dyDescent="0.25">
      <c r="A939" s="37" t="s">
        <v>9695</v>
      </c>
      <c r="B939" s="37" t="s">
        <v>1033</v>
      </c>
      <c r="C939" s="38" t="s">
        <v>9696</v>
      </c>
      <c r="D939" s="38">
        <v>8531</v>
      </c>
      <c r="E939" s="146" t="s">
        <v>3974</v>
      </c>
      <c r="F939" s="541" t="s">
        <v>3975</v>
      </c>
      <c r="G939" s="539">
        <v>45466.30972222222</v>
      </c>
      <c r="H939" s="37"/>
    </row>
    <row r="940" spans="1:8" x14ac:dyDescent="0.25">
      <c r="A940" s="37" t="s">
        <v>9695</v>
      </c>
      <c r="B940" s="37" t="s">
        <v>1033</v>
      </c>
      <c r="C940" s="38" t="s">
        <v>9696</v>
      </c>
      <c r="D940" s="38">
        <v>8531</v>
      </c>
      <c r="E940" s="146" t="s">
        <v>3991</v>
      </c>
      <c r="F940" s="541" t="s">
        <v>3992</v>
      </c>
      <c r="G940" s="539">
        <v>45466.30972222222</v>
      </c>
      <c r="H940" s="37"/>
    </row>
    <row r="941" spans="1:8" x14ac:dyDescent="0.25">
      <c r="A941" s="37" t="s">
        <v>9695</v>
      </c>
      <c r="B941" s="37" t="s">
        <v>1033</v>
      </c>
      <c r="C941" s="38" t="s">
        <v>9696</v>
      </c>
      <c r="D941" s="38">
        <v>8531</v>
      </c>
      <c r="E941" s="146" t="s">
        <v>4008</v>
      </c>
      <c r="F941" s="541" t="s">
        <v>4009</v>
      </c>
      <c r="G941" s="539">
        <v>45466.30972222222</v>
      </c>
      <c r="H941" s="37"/>
    </row>
    <row r="942" spans="1:8" x14ac:dyDescent="0.25">
      <c r="A942" s="37" t="s">
        <v>9695</v>
      </c>
      <c r="B942" s="37" t="s">
        <v>1033</v>
      </c>
      <c r="C942" s="38" t="s">
        <v>9696</v>
      </c>
      <c r="D942" s="38">
        <v>8531</v>
      </c>
      <c r="E942" s="146" t="s">
        <v>1279</v>
      </c>
      <c r="F942" s="541" t="s">
        <v>1280</v>
      </c>
      <c r="G942" s="539">
        <v>45466.30972222222</v>
      </c>
      <c r="H942" s="37"/>
    </row>
    <row r="943" spans="1:8" x14ac:dyDescent="0.25">
      <c r="A943" s="37" t="s">
        <v>9695</v>
      </c>
      <c r="B943" s="37" t="s">
        <v>1033</v>
      </c>
      <c r="C943" s="38" t="s">
        <v>9696</v>
      </c>
      <c r="D943" s="38">
        <v>8531</v>
      </c>
      <c r="E943" s="146" t="s">
        <v>4025</v>
      </c>
      <c r="F943" s="541" t="s">
        <v>4026</v>
      </c>
      <c r="G943" s="539">
        <v>45466.30972222222</v>
      </c>
      <c r="H943" s="37"/>
    </row>
    <row r="944" spans="1:8" x14ac:dyDescent="0.25">
      <c r="A944" s="37" t="s">
        <v>9695</v>
      </c>
      <c r="B944" s="37" t="s">
        <v>1033</v>
      </c>
      <c r="C944" s="38" t="s">
        <v>9696</v>
      </c>
      <c r="D944" s="38">
        <v>8531</v>
      </c>
      <c r="E944" s="146" t="s">
        <v>4042</v>
      </c>
      <c r="F944" s="541" t="s">
        <v>4043</v>
      </c>
      <c r="G944" s="539">
        <v>45466.30972222222</v>
      </c>
      <c r="H944" s="37"/>
    </row>
    <row r="945" spans="1:8" x14ac:dyDescent="0.25">
      <c r="A945" s="37" t="s">
        <v>9695</v>
      </c>
      <c r="B945" s="37" t="s">
        <v>1033</v>
      </c>
      <c r="C945" s="38" t="s">
        <v>9696</v>
      </c>
      <c r="D945" s="38">
        <v>8531</v>
      </c>
      <c r="E945" s="146" t="s">
        <v>4059</v>
      </c>
      <c r="F945" s="541" t="s">
        <v>4060</v>
      </c>
      <c r="G945" s="539">
        <v>45466.30972222222</v>
      </c>
      <c r="H945" s="37"/>
    </row>
    <row r="946" spans="1:8" x14ac:dyDescent="0.25">
      <c r="A946" s="37" t="s">
        <v>9695</v>
      </c>
      <c r="B946" s="37" t="s">
        <v>1033</v>
      </c>
      <c r="C946" s="38" t="s">
        <v>9696</v>
      </c>
      <c r="D946" s="38">
        <v>8531</v>
      </c>
      <c r="E946" s="146" t="s">
        <v>4076</v>
      </c>
      <c r="F946" s="541" t="s">
        <v>4077</v>
      </c>
      <c r="G946" s="539">
        <v>45466.30972222222</v>
      </c>
      <c r="H946" s="37"/>
    </row>
    <row r="947" spans="1:8" x14ac:dyDescent="0.25">
      <c r="A947" s="37" t="s">
        <v>9695</v>
      </c>
      <c r="B947" s="37" t="s">
        <v>1033</v>
      </c>
      <c r="C947" s="38" t="s">
        <v>9696</v>
      </c>
      <c r="D947" s="38">
        <v>8531</v>
      </c>
      <c r="E947" s="146" t="s">
        <v>4093</v>
      </c>
      <c r="F947" s="541" t="s">
        <v>4094</v>
      </c>
      <c r="G947" s="539">
        <v>45466.30972222222</v>
      </c>
      <c r="H947" s="37"/>
    </row>
    <row r="948" spans="1:8" x14ac:dyDescent="0.25">
      <c r="A948" s="37" t="s">
        <v>9695</v>
      </c>
      <c r="B948" s="37" t="s">
        <v>1033</v>
      </c>
      <c r="C948" s="38" t="s">
        <v>9696</v>
      </c>
      <c r="D948" s="38">
        <v>8531</v>
      </c>
      <c r="E948" s="146" t="s">
        <v>4110</v>
      </c>
      <c r="F948" s="541" t="s">
        <v>4111</v>
      </c>
      <c r="G948" s="539">
        <v>45466.30972222222</v>
      </c>
      <c r="H948" s="37"/>
    </row>
    <row r="949" spans="1:8" x14ac:dyDescent="0.25">
      <c r="A949" s="37" t="s">
        <v>9695</v>
      </c>
      <c r="B949" s="37" t="s">
        <v>1033</v>
      </c>
      <c r="C949" s="38" t="s">
        <v>9696</v>
      </c>
      <c r="D949" s="38">
        <v>8531</v>
      </c>
      <c r="E949" s="146" t="s">
        <v>4127</v>
      </c>
      <c r="F949" s="541" t="s">
        <v>4128</v>
      </c>
      <c r="G949" s="539">
        <v>45466.30972222222</v>
      </c>
      <c r="H949" s="37"/>
    </row>
    <row r="950" spans="1:8" x14ac:dyDescent="0.25">
      <c r="A950" s="37" t="s">
        <v>9695</v>
      </c>
      <c r="B950" s="37" t="s">
        <v>1033</v>
      </c>
      <c r="C950" s="38" t="s">
        <v>9696</v>
      </c>
      <c r="D950" s="38">
        <v>8531</v>
      </c>
      <c r="E950" s="146" t="s">
        <v>4144</v>
      </c>
      <c r="F950" s="541" t="s">
        <v>4145</v>
      </c>
      <c r="G950" s="539">
        <v>45466.30972222222</v>
      </c>
      <c r="H950" s="37"/>
    </row>
    <row r="951" spans="1:8" x14ac:dyDescent="0.25">
      <c r="A951" s="37" t="s">
        <v>9695</v>
      </c>
      <c r="B951" s="37" t="s">
        <v>1033</v>
      </c>
      <c r="C951" s="38" t="s">
        <v>9696</v>
      </c>
      <c r="D951" s="38">
        <v>8531</v>
      </c>
      <c r="E951" s="146" t="s">
        <v>4161</v>
      </c>
      <c r="F951" s="541" t="s">
        <v>4162</v>
      </c>
      <c r="G951" s="539">
        <v>45466.30972222222</v>
      </c>
      <c r="H951" s="37"/>
    </row>
    <row r="952" spans="1:8" x14ac:dyDescent="0.25">
      <c r="A952" s="37" t="s">
        <v>9695</v>
      </c>
      <c r="B952" s="37" t="s">
        <v>1033</v>
      </c>
      <c r="C952" s="38" t="s">
        <v>9696</v>
      </c>
      <c r="D952" s="38">
        <v>8531</v>
      </c>
      <c r="E952" s="146" t="s">
        <v>4178</v>
      </c>
      <c r="F952" s="541" t="s">
        <v>4179</v>
      </c>
      <c r="G952" s="539">
        <v>45466.30972222222</v>
      </c>
      <c r="H952" s="37"/>
    </row>
    <row r="953" spans="1:8" x14ac:dyDescent="0.25">
      <c r="A953" s="37" t="s">
        <v>9695</v>
      </c>
      <c r="B953" s="37" t="s">
        <v>1033</v>
      </c>
      <c r="C953" s="38" t="s">
        <v>9696</v>
      </c>
      <c r="D953" s="38">
        <v>8531</v>
      </c>
      <c r="E953" s="146" t="s">
        <v>1294</v>
      </c>
      <c r="F953" s="541" t="s">
        <v>1295</v>
      </c>
      <c r="G953" s="539">
        <v>45466.30972222222</v>
      </c>
      <c r="H953" s="37"/>
    </row>
    <row r="954" spans="1:8" x14ac:dyDescent="0.25">
      <c r="A954" s="37" t="s">
        <v>9695</v>
      </c>
      <c r="B954" s="37" t="s">
        <v>1033</v>
      </c>
      <c r="C954" s="38" t="s">
        <v>9696</v>
      </c>
      <c r="D954" s="38">
        <v>8531</v>
      </c>
      <c r="E954" s="146" t="s">
        <v>4195</v>
      </c>
      <c r="F954" s="541" t="s">
        <v>4196</v>
      </c>
      <c r="G954" s="539">
        <v>45466.30972222222</v>
      </c>
      <c r="H954" s="37"/>
    </row>
    <row r="955" spans="1:8" x14ac:dyDescent="0.25">
      <c r="A955" s="37" t="s">
        <v>9695</v>
      </c>
      <c r="B955" s="37" t="s">
        <v>1033</v>
      </c>
      <c r="C955" s="38" t="s">
        <v>9696</v>
      </c>
      <c r="D955" s="38">
        <v>8531</v>
      </c>
      <c r="E955" s="146" t="s">
        <v>4212</v>
      </c>
      <c r="F955" s="541" t="s">
        <v>4213</v>
      </c>
      <c r="G955" s="539">
        <v>45466.30972222222</v>
      </c>
      <c r="H955" s="37"/>
    </row>
    <row r="956" spans="1:8" x14ac:dyDescent="0.25">
      <c r="A956" s="37" t="s">
        <v>9695</v>
      </c>
      <c r="B956" s="37" t="s">
        <v>1033</v>
      </c>
      <c r="C956" s="38" t="s">
        <v>9696</v>
      </c>
      <c r="D956" s="38">
        <v>8531</v>
      </c>
      <c r="E956" s="146" t="s">
        <v>4229</v>
      </c>
      <c r="F956" s="541" t="s">
        <v>4230</v>
      </c>
      <c r="G956" s="539">
        <v>45466.30972222222</v>
      </c>
      <c r="H956" s="37"/>
    </row>
    <row r="957" spans="1:8" x14ac:dyDescent="0.25">
      <c r="A957" s="37" t="s">
        <v>9695</v>
      </c>
      <c r="B957" s="37" t="s">
        <v>1033</v>
      </c>
      <c r="C957" s="38" t="s">
        <v>9696</v>
      </c>
      <c r="D957" s="38">
        <v>8531</v>
      </c>
      <c r="E957" s="146" t="s">
        <v>4246</v>
      </c>
      <c r="F957" s="541" t="s">
        <v>4247</v>
      </c>
      <c r="G957" s="539">
        <v>45466.30972222222</v>
      </c>
      <c r="H957" s="37"/>
    </row>
    <row r="958" spans="1:8" x14ac:dyDescent="0.25">
      <c r="A958" s="37" t="s">
        <v>9695</v>
      </c>
      <c r="B958" s="37" t="s">
        <v>1033</v>
      </c>
      <c r="C958" s="38" t="s">
        <v>9696</v>
      </c>
      <c r="D958" s="38">
        <v>8531</v>
      </c>
      <c r="E958" s="146" t="s">
        <v>4263</v>
      </c>
      <c r="F958" s="541" t="s">
        <v>4264</v>
      </c>
      <c r="G958" s="539">
        <v>45466.30972222222</v>
      </c>
      <c r="H958" s="37"/>
    </row>
    <row r="959" spans="1:8" x14ac:dyDescent="0.25">
      <c r="A959" s="37" t="s">
        <v>9695</v>
      </c>
      <c r="B959" s="37" t="s">
        <v>1033</v>
      </c>
      <c r="C959" s="38" t="s">
        <v>9696</v>
      </c>
      <c r="D959" s="38">
        <v>8531</v>
      </c>
      <c r="E959" s="146" t="s">
        <v>4280</v>
      </c>
      <c r="F959" s="541" t="s">
        <v>4281</v>
      </c>
      <c r="G959" s="539">
        <v>45466.30972222222</v>
      </c>
      <c r="H959" s="37"/>
    </row>
    <row r="960" spans="1:8" x14ac:dyDescent="0.25">
      <c r="A960" s="37" t="s">
        <v>9695</v>
      </c>
      <c r="B960" s="37" t="s">
        <v>1033</v>
      </c>
      <c r="C960" s="38" t="s">
        <v>9696</v>
      </c>
      <c r="D960" s="38">
        <v>8531</v>
      </c>
      <c r="E960" s="146" t="s">
        <v>4297</v>
      </c>
      <c r="F960" s="541" t="s">
        <v>4298</v>
      </c>
      <c r="G960" s="539">
        <v>45466.30972222222</v>
      </c>
      <c r="H960" s="37"/>
    </row>
    <row r="961" spans="1:8" x14ac:dyDescent="0.25">
      <c r="A961" s="37" t="s">
        <v>9695</v>
      </c>
      <c r="B961" s="37" t="s">
        <v>1033</v>
      </c>
      <c r="C961" s="38" t="s">
        <v>9696</v>
      </c>
      <c r="D961" s="38">
        <v>8531</v>
      </c>
      <c r="E961" s="146" t="s">
        <v>4314</v>
      </c>
      <c r="F961" s="541" t="s">
        <v>4315</v>
      </c>
      <c r="G961" s="539">
        <v>45466.30972222222</v>
      </c>
      <c r="H961" s="37"/>
    </row>
    <row r="962" spans="1:8" x14ac:dyDescent="0.25">
      <c r="A962" s="37" t="s">
        <v>9695</v>
      </c>
      <c r="B962" s="37" t="s">
        <v>1033</v>
      </c>
      <c r="C962" s="38" t="s">
        <v>9696</v>
      </c>
      <c r="D962" s="38">
        <v>8531</v>
      </c>
      <c r="E962" s="146" t="s">
        <v>4331</v>
      </c>
      <c r="F962" s="541" t="s">
        <v>4332</v>
      </c>
      <c r="G962" s="539">
        <v>45466.30972222222</v>
      </c>
      <c r="H962" s="37"/>
    </row>
    <row r="963" spans="1:8" x14ac:dyDescent="0.25">
      <c r="A963" s="37" t="s">
        <v>9695</v>
      </c>
      <c r="B963" s="37" t="s">
        <v>1033</v>
      </c>
      <c r="C963" s="38" t="s">
        <v>9696</v>
      </c>
      <c r="D963" s="38">
        <v>8531</v>
      </c>
      <c r="E963" s="146" t="s">
        <v>4348</v>
      </c>
      <c r="F963" s="541" t="s">
        <v>4349</v>
      </c>
      <c r="G963" s="539">
        <v>45466.30972222222</v>
      </c>
      <c r="H963" s="37"/>
    </row>
    <row r="964" spans="1:8" x14ac:dyDescent="0.25">
      <c r="A964" s="37" t="s">
        <v>9695</v>
      </c>
      <c r="B964" s="37" t="s">
        <v>1033</v>
      </c>
      <c r="C964" s="38" t="s">
        <v>9696</v>
      </c>
      <c r="D964" s="38">
        <v>8531</v>
      </c>
      <c r="E964" s="146" t="s">
        <v>957</v>
      </c>
      <c r="F964" s="541" t="s">
        <v>1034</v>
      </c>
      <c r="G964" s="539">
        <v>45466.30972222222</v>
      </c>
      <c r="H964" s="37"/>
    </row>
    <row r="965" spans="1:8" x14ac:dyDescent="0.25">
      <c r="A965" s="37" t="s">
        <v>9695</v>
      </c>
      <c r="B965" s="37" t="s">
        <v>1033</v>
      </c>
      <c r="C965" s="38" t="s">
        <v>9696</v>
      </c>
      <c r="D965" s="38">
        <v>8531</v>
      </c>
      <c r="E965" s="146" t="s">
        <v>1309</v>
      </c>
      <c r="F965" s="541" t="s">
        <v>1310</v>
      </c>
      <c r="G965" s="539">
        <v>45466.30972222222</v>
      </c>
      <c r="H965" s="37"/>
    </row>
    <row r="966" spans="1:8" x14ac:dyDescent="0.25">
      <c r="A966" s="37" t="s">
        <v>9695</v>
      </c>
      <c r="B966" s="37" t="s">
        <v>1033</v>
      </c>
      <c r="C966" s="38" t="s">
        <v>9696</v>
      </c>
      <c r="D966" s="38">
        <v>8531</v>
      </c>
      <c r="E966" s="146" t="s">
        <v>4365</v>
      </c>
      <c r="F966" s="541" t="s">
        <v>4366</v>
      </c>
      <c r="G966" s="539">
        <v>45466.30972222222</v>
      </c>
      <c r="H966" s="37"/>
    </row>
    <row r="967" spans="1:8" x14ac:dyDescent="0.25">
      <c r="A967" s="37" t="s">
        <v>9695</v>
      </c>
      <c r="B967" s="37" t="s">
        <v>1033</v>
      </c>
      <c r="C967" s="38" t="s">
        <v>9696</v>
      </c>
      <c r="D967" s="38">
        <v>8531</v>
      </c>
      <c r="E967" s="146" t="s">
        <v>4382</v>
      </c>
      <c r="F967" s="541" t="s">
        <v>4383</v>
      </c>
      <c r="G967" s="539">
        <v>45466.30972222222</v>
      </c>
      <c r="H967" s="37"/>
    </row>
    <row r="968" spans="1:8" x14ac:dyDescent="0.25">
      <c r="A968" s="37" t="s">
        <v>9695</v>
      </c>
      <c r="B968" s="37" t="s">
        <v>1033</v>
      </c>
      <c r="C968" s="38" t="s">
        <v>9696</v>
      </c>
      <c r="D968" s="38">
        <v>8531</v>
      </c>
      <c r="E968" s="146" t="s">
        <v>4399</v>
      </c>
      <c r="F968" s="541" t="s">
        <v>4400</v>
      </c>
      <c r="G968" s="539">
        <v>45466.30972222222</v>
      </c>
      <c r="H968" s="37"/>
    </row>
    <row r="969" spans="1:8" x14ac:dyDescent="0.25">
      <c r="A969" s="37" t="s">
        <v>9695</v>
      </c>
      <c r="B969" s="37" t="s">
        <v>1033</v>
      </c>
      <c r="C969" s="38" t="s">
        <v>9696</v>
      </c>
      <c r="D969" s="38">
        <v>8531</v>
      </c>
      <c r="E969" s="146" t="s">
        <v>4416</v>
      </c>
      <c r="F969" s="541" t="s">
        <v>4417</v>
      </c>
      <c r="G969" s="539">
        <v>45466.30972222222</v>
      </c>
      <c r="H969" s="37"/>
    </row>
    <row r="970" spans="1:8" x14ac:dyDescent="0.25">
      <c r="A970" s="37" t="s">
        <v>9695</v>
      </c>
      <c r="B970" s="37" t="s">
        <v>1033</v>
      </c>
      <c r="C970" s="38" t="s">
        <v>9696</v>
      </c>
      <c r="D970" s="38">
        <v>8531</v>
      </c>
      <c r="E970" s="146" t="s">
        <v>4433</v>
      </c>
      <c r="F970" s="541" t="s">
        <v>4434</v>
      </c>
      <c r="G970" s="539">
        <v>45466.30972222222</v>
      </c>
      <c r="H970" s="37"/>
    </row>
    <row r="971" spans="1:8" x14ac:dyDescent="0.25">
      <c r="A971" s="37" t="s">
        <v>9695</v>
      </c>
      <c r="B971" s="37" t="s">
        <v>1033</v>
      </c>
      <c r="C971" s="38" t="s">
        <v>9696</v>
      </c>
      <c r="D971" s="38">
        <v>8531</v>
      </c>
      <c r="E971" s="146" t="s">
        <v>4450</v>
      </c>
      <c r="F971" s="541" t="s">
        <v>4451</v>
      </c>
      <c r="G971" s="539">
        <v>45466.30972222222</v>
      </c>
      <c r="H971" s="37"/>
    </row>
    <row r="972" spans="1:8" x14ac:dyDescent="0.25">
      <c r="A972" s="37" t="s">
        <v>9695</v>
      </c>
      <c r="B972" s="37" t="s">
        <v>1033</v>
      </c>
      <c r="C972" s="38" t="s">
        <v>9696</v>
      </c>
      <c r="D972" s="38">
        <v>8531</v>
      </c>
      <c r="E972" s="146" t="s">
        <v>4467</v>
      </c>
      <c r="F972" s="541" t="s">
        <v>4468</v>
      </c>
      <c r="G972" s="539">
        <v>45466.30972222222</v>
      </c>
      <c r="H972" s="37"/>
    </row>
    <row r="973" spans="1:8" x14ac:dyDescent="0.25">
      <c r="A973" s="37" t="s">
        <v>9695</v>
      </c>
      <c r="B973" s="37" t="s">
        <v>1033</v>
      </c>
      <c r="C973" s="38" t="s">
        <v>9696</v>
      </c>
      <c r="D973" s="38">
        <v>8531</v>
      </c>
      <c r="E973" s="146" t="s">
        <v>4484</v>
      </c>
      <c r="F973" s="541" t="s">
        <v>4485</v>
      </c>
      <c r="G973" s="539">
        <v>45466.30972222222</v>
      </c>
      <c r="H973" s="37"/>
    </row>
    <row r="974" spans="1:8" x14ac:dyDescent="0.25">
      <c r="A974" s="37" t="s">
        <v>9695</v>
      </c>
      <c r="B974" s="37" t="s">
        <v>1033</v>
      </c>
      <c r="C974" s="38" t="s">
        <v>9696</v>
      </c>
      <c r="D974" s="38">
        <v>8531</v>
      </c>
      <c r="E974" s="146" t="s">
        <v>4501</v>
      </c>
      <c r="F974" s="541" t="s">
        <v>4502</v>
      </c>
      <c r="G974" s="539">
        <v>45466.30972222222</v>
      </c>
      <c r="H974" s="37"/>
    </row>
    <row r="975" spans="1:8" x14ac:dyDescent="0.25">
      <c r="A975" s="37" t="s">
        <v>9695</v>
      </c>
      <c r="B975" s="37" t="s">
        <v>1033</v>
      </c>
      <c r="C975" s="38" t="s">
        <v>9696</v>
      </c>
      <c r="D975" s="38">
        <v>8531</v>
      </c>
      <c r="E975" s="146" t="s">
        <v>4518</v>
      </c>
      <c r="F975" s="541" t="s">
        <v>4519</v>
      </c>
      <c r="G975" s="539">
        <v>45466.30972222222</v>
      </c>
      <c r="H975" s="37"/>
    </row>
    <row r="976" spans="1:8" x14ac:dyDescent="0.25">
      <c r="A976" s="37" t="s">
        <v>9695</v>
      </c>
      <c r="B976" s="37" t="s">
        <v>1033</v>
      </c>
      <c r="C976" s="38" t="s">
        <v>9696</v>
      </c>
      <c r="D976" s="38">
        <v>8531</v>
      </c>
      <c r="E976" s="146" t="s">
        <v>1324</v>
      </c>
      <c r="F976" s="541" t="s">
        <v>1325</v>
      </c>
      <c r="G976" s="539">
        <v>45466.30972222222</v>
      </c>
      <c r="H976" s="37"/>
    </row>
    <row r="977" spans="1:8" x14ac:dyDescent="0.25">
      <c r="A977" s="37" t="s">
        <v>9695</v>
      </c>
      <c r="B977" s="37" t="s">
        <v>1033</v>
      </c>
      <c r="C977" s="38" t="s">
        <v>9696</v>
      </c>
      <c r="D977" s="38">
        <v>8531</v>
      </c>
      <c r="E977" s="146" t="s">
        <v>4535</v>
      </c>
      <c r="F977" s="541" t="s">
        <v>4536</v>
      </c>
      <c r="G977" s="539">
        <v>45466.30972222222</v>
      </c>
      <c r="H977" s="37"/>
    </row>
    <row r="978" spans="1:8" x14ac:dyDescent="0.25">
      <c r="A978" s="37" t="s">
        <v>9695</v>
      </c>
      <c r="B978" s="37" t="s">
        <v>1033</v>
      </c>
      <c r="C978" s="38" t="s">
        <v>9696</v>
      </c>
      <c r="D978" s="38">
        <v>8531</v>
      </c>
      <c r="E978" s="146" t="s">
        <v>4552</v>
      </c>
      <c r="F978" s="541" t="s">
        <v>4553</v>
      </c>
      <c r="G978" s="539">
        <v>45466.30972222222</v>
      </c>
      <c r="H978" s="37"/>
    </row>
    <row r="979" spans="1:8" x14ac:dyDescent="0.25">
      <c r="A979" s="37" t="s">
        <v>9695</v>
      </c>
      <c r="B979" s="37" t="s">
        <v>1033</v>
      </c>
      <c r="C979" s="38" t="s">
        <v>9696</v>
      </c>
      <c r="D979" s="38">
        <v>8531</v>
      </c>
      <c r="E979" s="146" t="s">
        <v>4569</v>
      </c>
      <c r="F979" s="541" t="s">
        <v>4570</v>
      </c>
      <c r="G979" s="539">
        <v>45466.30972222222</v>
      </c>
      <c r="H979" s="37"/>
    </row>
    <row r="980" spans="1:8" x14ac:dyDescent="0.25">
      <c r="A980" s="37" t="s">
        <v>9695</v>
      </c>
      <c r="B980" s="37" t="s">
        <v>1033</v>
      </c>
      <c r="C980" s="38" t="s">
        <v>9696</v>
      </c>
      <c r="D980" s="38">
        <v>8531</v>
      </c>
      <c r="E980" s="146" t="s">
        <v>4586</v>
      </c>
      <c r="F980" s="541" t="s">
        <v>4587</v>
      </c>
      <c r="G980" s="539">
        <v>45466.30972222222</v>
      </c>
      <c r="H980" s="37"/>
    </row>
    <row r="981" spans="1:8" x14ac:dyDescent="0.25">
      <c r="A981" s="37" t="s">
        <v>9695</v>
      </c>
      <c r="B981" s="37" t="s">
        <v>1033</v>
      </c>
      <c r="C981" s="38" t="s">
        <v>9696</v>
      </c>
      <c r="D981" s="38">
        <v>8531</v>
      </c>
      <c r="E981" s="146" t="s">
        <v>4603</v>
      </c>
      <c r="F981" s="541" t="s">
        <v>4604</v>
      </c>
      <c r="G981" s="539">
        <v>45466.30972222222</v>
      </c>
      <c r="H981" s="37"/>
    </row>
    <row r="982" spans="1:8" x14ac:dyDescent="0.25">
      <c r="A982" s="37" t="s">
        <v>9695</v>
      </c>
      <c r="B982" s="37" t="s">
        <v>1033</v>
      </c>
      <c r="C982" s="38" t="s">
        <v>9696</v>
      </c>
      <c r="D982" s="38">
        <v>8531</v>
      </c>
      <c r="E982" s="146" t="s">
        <v>4620</v>
      </c>
      <c r="F982" s="541" t="s">
        <v>4621</v>
      </c>
      <c r="G982" s="539">
        <v>45466.30972222222</v>
      </c>
      <c r="H982" s="37"/>
    </row>
    <row r="983" spans="1:8" x14ac:dyDescent="0.25">
      <c r="A983" s="37" t="s">
        <v>9695</v>
      </c>
      <c r="B983" s="37" t="s">
        <v>1033</v>
      </c>
      <c r="C983" s="38" t="s">
        <v>9696</v>
      </c>
      <c r="D983" s="38">
        <v>8531</v>
      </c>
      <c r="E983" s="146" t="s">
        <v>4637</v>
      </c>
      <c r="F983" s="541" t="s">
        <v>4638</v>
      </c>
      <c r="G983" s="539">
        <v>45466.30972222222</v>
      </c>
      <c r="H983" s="37"/>
    </row>
    <row r="984" spans="1:8" x14ac:dyDescent="0.25">
      <c r="A984" s="37" t="s">
        <v>9695</v>
      </c>
      <c r="B984" s="37" t="s">
        <v>1033</v>
      </c>
      <c r="C984" s="38" t="s">
        <v>9696</v>
      </c>
      <c r="D984" s="38">
        <v>8531</v>
      </c>
      <c r="E984" s="146" t="s">
        <v>4654</v>
      </c>
      <c r="F984" s="541" t="s">
        <v>4655</v>
      </c>
      <c r="G984" s="539">
        <v>45466.30972222222</v>
      </c>
      <c r="H984" s="37"/>
    </row>
    <row r="985" spans="1:8" x14ac:dyDescent="0.25">
      <c r="A985" s="37" t="s">
        <v>9695</v>
      </c>
      <c r="B985" s="37" t="s">
        <v>1033</v>
      </c>
      <c r="C985" s="38" t="s">
        <v>9696</v>
      </c>
      <c r="D985" s="38">
        <v>8531</v>
      </c>
      <c r="E985" s="146" t="s">
        <v>4671</v>
      </c>
      <c r="F985" s="541" t="s">
        <v>4672</v>
      </c>
      <c r="G985" s="539">
        <v>45466.30972222222</v>
      </c>
      <c r="H985" s="37"/>
    </row>
    <row r="986" spans="1:8" x14ac:dyDescent="0.25">
      <c r="A986" s="37" t="s">
        <v>9695</v>
      </c>
      <c r="B986" s="37" t="s">
        <v>1033</v>
      </c>
      <c r="C986" s="38" t="s">
        <v>9696</v>
      </c>
      <c r="D986" s="38">
        <v>8531</v>
      </c>
      <c r="E986" s="146" t="s">
        <v>4688</v>
      </c>
      <c r="F986" s="541" t="s">
        <v>4689</v>
      </c>
      <c r="G986" s="539">
        <v>45466.30972222222</v>
      </c>
      <c r="H986" s="37"/>
    </row>
    <row r="987" spans="1:8" x14ac:dyDescent="0.25">
      <c r="A987" s="37" t="s">
        <v>9695</v>
      </c>
      <c r="B987" s="37" t="s">
        <v>1033</v>
      </c>
      <c r="C987" s="38" t="s">
        <v>9696</v>
      </c>
      <c r="D987" s="38">
        <v>8531</v>
      </c>
      <c r="E987" s="146" t="s">
        <v>1341</v>
      </c>
      <c r="F987" s="541" t="s">
        <v>1342</v>
      </c>
      <c r="G987" s="539">
        <v>45466.30972222222</v>
      </c>
      <c r="H987" s="37"/>
    </row>
    <row r="988" spans="1:8" x14ac:dyDescent="0.25">
      <c r="A988" s="37" t="s">
        <v>9695</v>
      </c>
      <c r="B988" s="37" t="s">
        <v>1033</v>
      </c>
      <c r="C988" s="38" t="s">
        <v>9696</v>
      </c>
      <c r="D988" s="38">
        <v>8531</v>
      </c>
      <c r="E988" s="146" t="s">
        <v>4705</v>
      </c>
      <c r="F988" s="541" t="s">
        <v>4706</v>
      </c>
      <c r="G988" s="539">
        <v>45466.30972222222</v>
      </c>
      <c r="H988" s="37"/>
    </row>
    <row r="989" spans="1:8" x14ac:dyDescent="0.25">
      <c r="A989" s="37" t="s">
        <v>9695</v>
      </c>
      <c r="B989" s="37" t="s">
        <v>1033</v>
      </c>
      <c r="C989" s="38" t="s">
        <v>9696</v>
      </c>
      <c r="D989" s="38">
        <v>8531</v>
      </c>
      <c r="E989" s="146" t="s">
        <v>4722</v>
      </c>
      <c r="F989" s="541" t="s">
        <v>4723</v>
      </c>
      <c r="G989" s="539">
        <v>45466.30972222222</v>
      </c>
      <c r="H989" s="37"/>
    </row>
    <row r="990" spans="1:8" x14ac:dyDescent="0.25">
      <c r="A990" s="37" t="s">
        <v>9695</v>
      </c>
      <c r="B990" s="37" t="s">
        <v>1033</v>
      </c>
      <c r="C990" s="38" t="s">
        <v>9696</v>
      </c>
      <c r="D990" s="38">
        <v>8531</v>
      </c>
      <c r="E990" s="146" t="s">
        <v>4739</v>
      </c>
      <c r="F990" s="541" t="s">
        <v>4740</v>
      </c>
      <c r="G990" s="539">
        <v>45466.30972222222</v>
      </c>
      <c r="H990" s="37"/>
    </row>
    <row r="991" spans="1:8" x14ac:dyDescent="0.25">
      <c r="A991" s="37" t="s">
        <v>9695</v>
      </c>
      <c r="B991" s="37" t="s">
        <v>1033</v>
      </c>
      <c r="C991" s="38" t="s">
        <v>9696</v>
      </c>
      <c r="D991" s="38">
        <v>8531</v>
      </c>
      <c r="E991" s="146" t="s">
        <v>4756</v>
      </c>
      <c r="F991" s="541" t="s">
        <v>4757</v>
      </c>
      <c r="G991" s="539">
        <v>45466.30972222222</v>
      </c>
      <c r="H991" s="37"/>
    </row>
    <row r="992" spans="1:8" x14ac:dyDescent="0.25">
      <c r="A992" s="37" t="s">
        <v>9695</v>
      </c>
      <c r="B992" s="37" t="s">
        <v>1033</v>
      </c>
      <c r="C992" s="38" t="s">
        <v>9696</v>
      </c>
      <c r="D992" s="38">
        <v>8531</v>
      </c>
      <c r="E992" s="146" t="s">
        <v>4773</v>
      </c>
      <c r="F992" s="541" t="s">
        <v>4774</v>
      </c>
      <c r="G992" s="539">
        <v>45466.30972222222</v>
      </c>
      <c r="H992" s="37"/>
    </row>
    <row r="993" spans="1:8" x14ac:dyDescent="0.25">
      <c r="A993" s="37" t="s">
        <v>9695</v>
      </c>
      <c r="B993" s="37" t="s">
        <v>1033</v>
      </c>
      <c r="C993" s="38" t="s">
        <v>9696</v>
      </c>
      <c r="D993" s="38">
        <v>8531</v>
      </c>
      <c r="E993" s="146" t="s">
        <v>4790</v>
      </c>
      <c r="F993" s="541" t="s">
        <v>4791</v>
      </c>
      <c r="G993" s="539">
        <v>45466.30972222222</v>
      </c>
      <c r="H993" s="37"/>
    </row>
    <row r="994" spans="1:8" x14ac:dyDescent="0.25">
      <c r="A994" s="37" t="s">
        <v>9695</v>
      </c>
      <c r="B994" s="37" t="s">
        <v>1033</v>
      </c>
      <c r="C994" s="38" t="s">
        <v>9696</v>
      </c>
      <c r="D994" s="38">
        <v>8531</v>
      </c>
      <c r="E994" s="146" t="s">
        <v>4807</v>
      </c>
      <c r="F994" s="541" t="s">
        <v>4808</v>
      </c>
      <c r="G994" s="539">
        <v>45466.30972222222</v>
      </c>
      <c r="H994" s="37"/>
    </row>
    <row r="995" spans="1:8" x14ac:dyDescent="0.25">
      <c r="A995" s="37" t="s">
        <v>9695</v>
      </c>
      <c r="B995" s="37" t="s">
        <v>1033</v>
      </c>
      <c r="C995" s="38" t="s">
        <v>9696</v>
      </c>
      <c r="D995" s="38">
        <v>8531</v>
      </c>
      <c r="E995" s="146" t="s">
        <v>4824</v>
      </c>
      <c r="F995" s="541" t="s">
        <v>4825</v>
      </c>
      <c r="G995" s="539">
        <v>45466.30972222222</v>
      </c>
      <c r="H995" s="37"/>
    </row>
    <row r="996" spans="1:8" x14ac:dyDescent="0.25">
      <c r="A996" s="37" t="s">
        <v>9695</v>
      </c>
      <c r="B996" s="37" t="s">
        <v>1033</v>
      </c>
      <c r="C996" s="38" t="s">
        <v>9696</v>
      </c>
      <c r="D996" s="38">
        <v>8531</v>
      </c>
      <c r="E996" s="146" t="s">
        <v>4841</v>
      </c>
      <c r="F996" s="541" t="s">
        <v>4842</v>
      </c>
      <c r="G996" s="539">
        <v>45466.30972222222</v>
      </c>
      <c r="H996" s="37"/>
    </row>
    <row r="997" spans="1:8" x14ac:dyDescent="0.25">
      <c r="A997" s="37" t="s">
        <v>9695</v>
      </c>
      <c r="B997" s="37" t="s">
        <v>1033</v>
      </c>
      <c r="C997" s="38" t="s">
        <v>9696</v>
      </c>
      <c r="D997" s="38">
        <v>8531</v>
      </c>
      <c r="E997" s="146" t="s">
        <v>4858</v>
      </c>
      <c r="F997" s="541" t="s">
        <v>4859</v>
      </c>
      <c r="G997" s="539">
        <v>45466.30972222222</v>
      </c>
      <c r="H997" s="37"/>
    </row>
    <row r="998" spans="1:8" x14ac:dyDescent="0.25">
      <c r="A998" s="37" t="s">
        <v>9695</v>
      </c>
      <c r="B998" s="37" t="s">
        <v>1033</v>
      </c>
      <c r="C998" s="38" t="s">
        <v>9696</v>
      </c>
      <c r="D998" s="38">
        <v>8531</v>
      </c>
      <c r="E998" s="146" t="s">
        <v>1358</v>
      </c>
      <c r="F998" s="541" t="s">
        <v>1359</v>
      </c>
      <c r="G998" s="539">
        <v>45466.30972222222</v>
      </c>
      <c r="H998" s="37"/>
    </row>
    <row r="999" spans="1:8" x14ac:dyDescent="0.25">
      <c r="A999" s="37" t="s">
        <v>9695</v>
      </c>
      <c r="B999" s="37" t="s">
        <v>1033</v>
      </c>
      <c r="C999" s="38" t="s">
        <v>9696</v>
      </c>
      <c r="D999" s="38">
        <v>8531</v>
      </c>
      <c r="E999" s="146" t="s">
        <v>4875</v>
      </c>
      <c r="F999" s="541" t="s">
        <v>4876</v>
      </c>
      <c r="G999" s="539">
        <v>45466.30972222222</v>
      </c>
      <c r="H999" s="37"/>
    </row>
    <row r="1000" spans="1:8" x14ac:dyDescent="0.25">
      <c r="A1000" s="37" t="s">
        <v>9695</v>
      </c>
      <c r="B1000" s="37" t="s">
        <v>1033</v>
      </c>
      <c r="C1000" s="38" t="s">
        <v>9696</v>
      </c>
      <c r="D1000" s="38">
        <v>8531</v>
      </c>
      <c r="E1000" s="146" t="s">
        <v>4892</v>
      </c>
      <c r="F1000" s="541" t="s">
        <v>4893</v>
      </c>
      <c r="G1000" s="539">
        <v>45466.30972222222</v>
      </c>
      <c r="H1000" s="37"/>
    </row>
    <row r="1001" spans="1:8" x14ac:dyDescent="0.25">
      <c r="A1001" s="37" t="s">
        <v>9695</v>
      </c>
      <c r="B1001" s="37" t="s">
        <v>1033</v>
      </c>
      <c r="C1001" s="38" t="s">
        <v>9696</v>
      </c>
      <c r="D1001" s="38">
        <v>8531</v>
      </c>
      <c r="E1001" s="146" t="s">
        <v>4909</v>
      </c>
      <c r="F1001" s="541" t="s">
        <v>4910</v>
      </c>
      <c r="G1001" s="539">
        <v>45466.30972222222</v>
      </c>
      <c r="H1001" s="37"/>
    </row>
    <row r="1002" spans="1:8" x14ac:dyDescent="0.25">
      <c r="A1002" s="37" t="s">
        <v>9695</v>
      </c>
      <c r="B1002" s="37" t="s">
        <v>1033</v>
      </c>
      <c r="C1002" s="38" t="s">
        <v>9696</v>
      </c>
      <c r="D1002" s="38">
        <v>8531</v>
      </c>
      <c r="E1002" s="146" t="s">
        <v>4926</v>
      </c>
      <c r="F1002" s="541" t="s">
        <v>4927</v>
      </c>
      <c r="G1002" s="539">
        <v>45466.30972222222</v>
      </c>
      <c r="H1002" s="37"/>
    </row>
    <row r="1003" spans="1:8" x14ac:dyDescent="0.25">
      <c r="A1003" s="37" t="s">
        <v>9695</v>
      </c>
      <c r="B1003" s="37" t="s">
        <v>1033</v>
      </c>
      <c r="C1003" s="38" t="s">
        <v>9696</v>
      </c>
      <c r="D1003" s="38">
        <v>8531</v>
      </c>
      <c r="E1003" s="146" t="s">
        <v>4943</v>
      </c>
      <c r="F1003" s="541" t="s">
        <v>4944</v>
      </c>
      <c r="G1003" s="539">
        <v>45466.30972222222</v>
      </c>
      <c r="H1003" s="37"/>
    </row>
    <row r="1004" spans="1:8" x14ac:dyDescent="0.25">
      <c r="A1004" s="37" t="s">
        <v>9695</v>
      </c>
      <c r="B1004" s="37" t="s">
        <v>1033</v>
      </c>
      <c r="C1004" s="38" t="s">
        <v>9696</v>
      </c>
      <c r="D1004" s="38">
        <v>8531</v>
      </c>
      <c r="E1004" s="146" t="s">
        <v>4960</v>
      </c>
      <c r="F1004" s="541" t="s">
        <v>4961</v>
      </c>
      <c r="G1004" s="539">
        <v>45466.30972222222</v>
      </c>
      <c r="H1004" s="37"/>
    </row>
    <row r="1005" spans="1:8" x14ac:dyDescent="0.25">
      <c r="A1005" s="37" t="s">
        <v>9695</v>
      </c>
      <c r="B1005" s="37" t="s">
        <v>1033</v>
      </c>
      <c r="C1005" s="38" t="s">
        <v>9696</v>
      </c>
      <c r="D1005" s="38">
        <v>8531</v>
      </c>
      <c r="E1005" s="146" t="s">
        <v>4977</v>
      </c>
      <c r="F1005" s="541" t="s">
        <v>4978</v>
      </c>
      <c r="G1005" s="539">
        <v>45466.30972222222</v>
      </c>
      <c r="H1005" s="37"/>
    </row>
    <row r="1006" spans="1:8" x14ac:dyDescent="0.25">
      <c r="A1006" s="37" t="s">
        <v>9695</v>
      </c>
      <c r="B1006" s="37" t="s">
        <v>1033</v>
      </c>
      <c r="C1006" s="38" t="s">
        <v>9696</v>
      </c>
      <c r="D1006" s="38">
        <v>8531</v>
      </c>
      <c r="E1006" s="146" t="s">
        <v>4994</v>
      </c>
      <c r="F1006" s="541" t="s">
        <v>4995</v>
      </c>
      <c r="G1006" s="539">
        <v>45466.30972222222</v>
      </c>
      <c r="H1006" s="37"/>
    </row>
    <row r="1007" spans="1:8" x14ac:dyDescent="0.25">
      <c r="A1007" s="37" t="s">
        <v>9695</v>
      </c>
      <c r="B1007" s="37" t="s">
        <v>1033</v>
      </c>
      <c r="C1007" s="38" t="s">
        <v>9696</v>
      </c>
      <c r="D1007" s="38">
        <v>8531</v>
      </c>
      <c r="E1007" s="146" t="s">
        <v>5011</v>
      </c>
      <c r="F1007" s="541" t="s">
        <v>5012</v>
      </c>
      <c r="G1007" s="539">
        <v>45466.30972222222</v>
      </c>
      <c r="H1007" s="37"/>
    </row>
    <row r="1008" spans="1:8" x14ac:dyDescent="0.25">
      <c r="A1008" s="37" t="s">
        <v>9695</v>
      </c>
      <c r="B1008" s="37" t="s">
        <v>1033</v>
      </c>
      <c r="C1008" s="38" t="s">
        <v>9696</v>
      </c>
      <c r="D1008" s="38">
        <v>8531</v>
      </c>
      <c r="E1008" s="146" t="s">
        <v>5028</v>
      </c>
      <c r="F1008" s="541" t="s">
        <v>5029</v>
      </c>
      <c r="G1008" s="539">
        <v>45466.30972222222</v>
      </c>
      <c r="H1008" s="37"/>
    </row>
    <row r="1009" spans="1:8" x14ac:dyDescent="0.25">
      <c r="A1009" s="37" t="s">
        <v>9695</v>
      </c>
      <c r="B1009" s="37" t="s">
        <v>1033</v>
      </c>
      <c r="C1009" s="38" t="s">
        <v>9696</v>
      </c>
      <c r="D1009" s="38">
        <v>8531</v>
      </c>
      <c r="E1009" s="146" t="s">
        <v>1375</v>
      </c>
      <c r="F1009" s="541" t="s">
        <v>1376</v>
      </c>
      <c r="G1009" s="539">
        <v>45466.30972222222</v>
      </c>
      <c r="H1009" s="37"/>
    </row>
    <row r="1010" spans="1:8" x14ac:dyDescent="0.25">
      <c r="A1010" s="37" t="s">
        <v>9695</v>
      </c>
      <c r="B1010" s="37" t="s">
        <v>1033</v>
      </c>
      <c r="C1010" s="38" t="s">
        <v>9696</v>
      </c>
      <c r="D1010" s="38">
        <v>8531</v>
      </c>
      <c r="E1010" s="146" t="s">
        <v>5045</v>
      </c>
      <c r="F1010" s="541" t="s">
        <v>5046</v>
      </c>
      <c r="G1010" s="539">
        <v>45466.30972222222</v>
      </c>
      <c r="H1010" s="37"/>
    </row>
    <row r="1011" spans="1:8" x14ac:dyDescent="0.25">
      <c r="A1011" s="37" t="s">
        <v>9695</v>
      </c>
      <c r="B1011" s="37" t="s">
        <v>1033</v>
      </c>
      <c r="C1011" s="38" t="s">
        <v>9696</v>
      </c>
      <c r="D1011" s="38">
        <v>8531</v>
      </c>
      <c r="E1011" s="146" t="s">
        <v>5062</v>
      </c>
      <c r="F1011" s="541" t="s">
        <v>5063</v>
      </c>
      <c r="G1011" s="539">
        <v>45466.30972222222</v>
      </c>
      <c r="H1011" s="37"/>
    </row>
    <row r="1012" spans="1:8" x14ac:dyDescent="0.25">
      <c r="A1012" s="37" t="s">
        <v>9695</v>
      </c>
      <c r="B1012" s="37" t="s">
        <v>1033</v>
      </c>
      <c r="C1012" s="38" t="s">
        <v>9696</v>
      </c>
      <c r="D1012" s="38">
        <v>8531</v>
      </c>
      <c r="E1012" s="146" t="s">
        <v>5079</v>
      </c>
      <c r="F1012" s="541" t="s">
        <v>5080</v>
      </c>
      <c r="G1012" s="539">
        <v>45466.30972222222</v>
      </c>
      <c r="H1012" s="37"/>
    </row>
    <row r="1013" spans="1:8" x14ac:dyDescent="0.25">
      <c r="A1013" s="37" t="s">
        <v>9695</v>
      </c>
      <c r="B1013" s="37" t="s">
        <v>1033</v>
      </c>
      <c r="C1013" s="38" t="s">
        <v>9696</v>
      </c>
      <c r="D1013" s="38">
        <v>8531</v>
      </c>
      <c r="E1013" s="146" t="s">
        <v>5096</v>
      </c>
      <c r="F1013" s="541" t="s">
        <v>5097</v>
      </c>
      <c r="G1013" s="539">
        <v>45466.30972222222</v>
      </c>
      <c r="H1013" s="37"/>
    </row>
    <row r="1014" spans="1:8" x14ac:dyDescent="0.25">
      <c r="A1014" s="37" t="s">
        <v>9695</v>
      </c>
      <c r="B1014" s="37" t="s">
        <v>1033</v>
      </c>
      <c r="C1014" s="38" t="s">
        <v>9696</v>
      </c>
      <c r="D1014" s="38">
        <v>8531</v>
      </c>
      <c r="E1014" s="146" t="s">
        <v>5113</v>
      </c>
      <c r="F1014" s="541" t="s">
        <v>5114</v>
      </c>
      <c r="G1014" s="539">
        <v>45466.30972222222</v>
      </c>
      <c r="H1014" s="37"/>
    </row>
    <row r="1015" spans="1:8" x14ac:dyDescent="0.25">
      <c r="A1015" s="37" t="s">
        <v>9695</v>
      </c>
      <c r="B1015" s="37" t="s">
        <v>1033</v>
      </c>
      <c r="C1015" s="38" t="s">
        <v>9696</v>
      </c>
      <c r="D1015" s="38">
        <v>8531</v>
      </c>
      <c r="E1015" s="146" t="s">
        <v>5130</v>
      </c>
      <c r="F1015" s="541" t="s">
        <v>5131</v>
      </c>
      <c r="G1015" s="539">
        <v>45466.30972222222</v>
      </c>
      <c r="H1015" s="37"/>
    </row>
    <row r="1016" spans="1:8" x14ac:dyDescent="0.25">
      <c r="A1016" s="37" t="s">
        <v>9695</v>
      </c>
      <c r="B1016" s="37" t="s">
        <v>1033</v>
      </c>
      <c r="C1016" s="38" t="s">
        <v>9696</v>
      </c>
      <c r="D1016" s="38">
        <v>8531</v>
      </c>
      <c r="E1016" s="146" t="s">
        <v>5147</v>
      </c>
      <c r="F1016" s="541" t="s">
        <v>5148</v>
      </c>
      <c r="G1016" s="539">
        <v>45466.30972222222</v>
      </c>
      <c r="H1016" s="37"/>
    </row>
    <row r="1017" spans="1:8" x14ac:dyDescent="0.25">
      <c r="A1017" s="37" t="s">
        <v>9695</v>
      </c>
      <c r="B1017" s="37" t="s">
        <v>1033</v>
      </c>
      <c r="C1017" s="38" t="s">
        <v>9696</v>
      </c>
      <c r="D1017" s="38">
        <v>8531</v>
      </c>
      <c r="E1017" s="146" t="s">
        <v>5164</v>
      </c>
      <c r="F1017" s="541" t="s">
        <v>5165</v>
      </c>
      <c r="G1017" s="539">
        <v>45466.30972222222</v>
      </c>
      <c r="H1017" s="37"/>
    </row>
    <row r="1018" spans="1:8" x14ac:dyDescent="0.25">
      <c r="A1018" s="37" t="s">
        <v>9695</v>
      </c>
      <c r="B1018" s="37" t="s">
        <v>1033</v>
      </c>
      <c r="C1018" s="38" t="s">
        <v>9696</v>
      </c>
      <c r="D1018" s="38">
        <v>8531</v>
      </c>
      <c r="E1018" s="146" t="s">
        <v>5181</v>
      </c>
      <c r="F1018" s="541" t="s">
        <v>5182</v>
      </c>
      <c r="G1018" s="539">
        <v>45466.30972222222</v>
      </c>
      <c r="H1018" s="37"/>
    </row>
    <row r="1019" spans="1:8" x14ac:dyDescent="0.25">
      <c r="A1019" s="37" t="s">
        <v>9695</v>
      </c>
      <c r="B1019" s="37" t="s">
        <v>1033</v>
      </c>
      <c r="C1019" s="38" t="s">
        <v>9696</v>
      </c>
      <c r="D1019" s="38">
        <v>8531</v>
      </c>
      <c r="E1019" s="146" t="s">
        <v>5198</v>
      </c>
      <c r="F1019" s="541" t="s">
        <v>5199</v>
      </c>
      <c r="G1019" s="539">
        <v>45466.30972222222</v>
      </c>
      <c r="H1019" s="37"/>
    </row>
    <row r="1020" spans="1:8" x14ac:dyDescent="0.25">
      <c r="A1020" s="37" t="s">
        <v>9695</v>
      </c>
      <c r="B1020" s="37" t="s">
        <v>1033</v>
      </c>
      <c r="C1020" s="38" t="s">
        <v>9696</v>
      </c>
      <c r="D1020" s="38">
        <v>8531</v>
      </c>
      <c r="E1020" s="146" t="s">
        <v>1392</v>
      </c>
      <c r="F1020" s="541" t="s">
        <v>1393</v>
      </c>
      <c r="G1020" s="539">
        <v>45466.30972222222</v>
      </c>
      <c r="H1020" s="37"/>
    </row>
    <row r="1021" spans="1:8" x14ac:dyDescent="0.25">
      <c r="A1021" s="37" t="s">
        <v>9695</v>
      </c>
      <c r="B1021" s="37" t="s">
        <v>1033</v>
      </c>
      <c r="C1021" s="38" t="s">
        <v>9696</v>
      </c>
      <c r="D1021" s="38">
        <v>8531</v>
      </c>
      <c r="E1021" s="146" t="s">
        <v>5215</v>
      </c>
      <c r="F1021" s="541" t="s">
        <v>5216</v>
      </c>
      <c r="G1021" s="539">
        <v>45466.30972222222</v>
      </c>
      <c r="H1021" s="37"/>
    </row>
    <row r="1022" spans="1:8" x14ac:dyDescent="0.25">
      <c r="A1022" s="37" t="s">
        <v>9695</v>
      </c>
      <c r="B1022" s="37" t="s">
        <v>1033</v>
      </c>
      <c r="C1022" s="38" t="s">
        <v>9696</v>
      </c>
      <c r="D1022" s="38">
        <v>8531</v>
      </c>
      <c r="E1022" s="146" t="s">
        <v>5232</v>
      </c>
      <c r="F1022" s="541" t="s">
        <v>5233</v>
      </c>
      <c r="G1022" s="539">
        <v>45466.30972222222</v>
      </c>
      <c r="H1022" s="37"/>
    </row>
    <row r="1023" spans="1:8" x14ac:dyDescent="0.25">
      <c r="A1023" s="37" t="s">
        <v>9695</v>
      </c>
      <c r="B1023" s="37" t="s">
        <v>1033</v>
      </c>
      <c r="C1023" s="38" t="s">
        <v>9696</v>
      </c>
      <c r="D1023" s="38">
        <v>8531</v>
      </c>
      <c r="E1023" s="146" t="s">
        <v>5249</v>
      </c>
      <c r="F1023" s="541" t="s">
        <v>5250</v>
      </c>
      <c r="G1023" s="539">
        <v>45466.30972222222</v>
      </c>
      <c r="H1023" s="37"/>
    </row>
    <row r="1024" spans="1:8" x14ac:dyDescent="0.25">
      <c r="A1024" s="37" t="s">
        <v>9695</v>
      </c>
      <c r="B1024" s="37" t="s">
        <v>1033</v>
      </c>
      <c r="C1024" s="38" t="s">
        <v>9696</v>
      </c>
      <c r="D1024" s="38">
        <v>8531</v>
      </c>
      <c r="E1024" s="146" t="s">
        <v>5266</v>
      </c>
      <c r="F1024" s="541" t="s">
        <v>5267</v>
      </c>
      <c r="G1024" s="539">
        <v>45466.30972222222</v>
      </c>
      <c r="H1024" s="37"/>
    </row>
    <row r="1025" spans="1:8" x14ac:dyDescent="0.25">
      <c r="A1025" s="37" t="s">
        <v>9695</v>
      </c>
      <c r="B1025" s="37" t="s">
        <v>1033</v>
      </c>
      <c r="C1025" s="38" t="s">
        <v>9696</v>
      </c>
      <c r="D1025" s="38">
        <v>8531</v>
      </c>
      <c r="E1025" s="146" t="s">
        <v>5283</v>
      </c>
      <c r="F1025" s="541" t="s">
        <v>5284</v>
      </c>
      <c r="G1025" s="539">
        <v>45466.30972222222</v>
      </c>
      <c r="H1025" s="37"/>
    </row>
    <row r="1026" spans="1:8" x14ac:dyDescent="0.25">
      <c r="A1026" s="37" t="s">
        <v>9695</v>
      </c>
      <c r="B1026" s="37" t="s">
        <v>1033</v>
      </c>
      <c r="C1026" s="38" t="s">
        <v>9696</v>
      </c>
      <c r="D1026" s="38">
        <v>8531</v>
      </c>
      <c r="E1026" s="146" t="s">
        <v>5300</v>
      </c>
      <c r="F1026" s="541" t="s">
        <v>5301</v>
      </c>
      <c r="G1026" s="539">
        <v>45466.30972222222</v>
      </c>
      <c r="H1026" s="37"/>
    </row>
    <row r="1027" spans="1:8" x14ac:dyDescent="0.25">
      <c r="A1027" s="37" t="s">
        <v>9695</v>
      </c>
      <c r="B1027" s="37" t="s">
        <v>1033</v>
      </c>
      <c r="C1027" s="38" t="s">
        <v>9696</v>
      </c>
      <c r="D1027" s="38">
        <v>8531</v>
      </c>
      <c r="E1027" s="146" t="s">
        <v>5317</v>
      </c>
      <c r="F1027" s="541" t="s">
        <v>5318</v>
      </c>
      <c r="G1027" s="539">
        <v>45466.30972222222</v>
      </c>
      <c r="H1027" s="37"/>
    </row>
    <row r="1028" spans="1:8" x14ac:dyDescent="0.25">
      <c r="A1028" s="37" t="s">
        <v>9695</v>
      </c>
      <c r="B1028" s="37" t="s">
        <v>1033</v>
      </c>
      <c r="C1028" s="38" t="s">
        <v>9696</v>
      </c>
      <c r="D1028" s="38">
        <v>8531</v>
      </c>
      <c r="E1028" s="146" t="s">
        <v>5334</v>
      </c>
      <c r="F1028" s="541" t="s">
        <v>5335</v>
      </c>
      <c r="G1028" s="539">
        <v>45466.30972222222</v>
      </c>
      <c r="H1028" s="37"/>
    </row>
    <row r="1029" spans="1:8" x14ac:dyDescent="0.25">
      <c r="A1029" s="37" t="s">
        <v>9695</v>
      </c>
      <c r="B1029" s="37" t="s">
        <v>1033</v>
      </c>
      <c r="C1029" s="38" t="s">
        <v>9696</v>
      </c>
      <c r="D1029" s="38">
        <v>8531</v>
      </c>
      <c r="E1029" s="146" t="s">
        <v>5351</v>
      </c>
      <c r="F1029" s="541" t="s">
        <v>5352</v>
      </c>
      <c r="G1029" s="539">
        <v>45466.30972222222</v>
      </c>
      <c r="H1029" s="37"/>
    </row>
    <row r="1030" spans="1:8" x14ac:dyDescent="0.25">
      <c r="A1030" s="37" t="s">
        <v>9695</v>
      </c>
      <c r="B1030" s="37" t="s">
        <v>1033</v>
      </c>
      <c r="C1030" s="38" t="s">
        <v>9696</v>
      </c>
      <c r="D1030" s="38">
        <v>8531</v>
      </c>
      <c r="E1030" s="146" t="s">
        <v>5368</v>
      </c>
      <c r="F1030" s="541" t="s">
        <v>5369</v>
      </c>
      <c r="G1030" s="539">
        <v>45466.30972222222</v>
      </c>
      <c r="H1030" s="37"/>
    </row>
    <row r="1031" spans="1:8" x14ac:dyDescent="0.25">
      <c r="A1031" s="37" t="s">
        <v>9695</v>
      </c>
      <c r="B1031" s="37" t="s">
        <v>1033</v>
      </c>
      <c r="C1031" s="38" t="s">
        <v>9696</v>
      </c>
      <c r="D1031" s="38">
        <v>8531</v>
      </c>
      <c r="E1031" s="146" t="s">
        <v>1409</v>
      </c>
      <c r="F1031" s="541" t="s">
        <v>1410</v>
      </c>
      <c r="G1031" s="539">
        <v>45466.30972222222</v>
      </c>
      <c r="H1031" s="37"/>
    </row>
    <row r="1032" spans="1:8" x14ac:dyDescent="0.25">
      <c r="A1032" s="37" t="s">
        <v>9695</v>
      </c>
      <c r="B1032" s="37" t="s">
        <v>1033</v>
      </c>
      <c r="C1032" s="38" t="s">
        <v>9696</v>
      </c>
      <c r="D1032" s="38">
        <v>8531</v>
      </c>
      <c r="E1032" s="146" t="s">
        <v>5385</v>
      </c>
      <c r="F1032" s="541" t="s">
        <v>5386</v>
      </c>
      <c r="G1032" s="539">
        <v>45466.30972222222</v>
      </c>
      <c r="H1032" s="37"/>
    </row>
    <row r="1033" spans="1:8" x14ac:dyDescent="0.25">
      <c r="A1033" s="37" t="s">
        <v>9695</v>
      </c>
      <c r="B1033" s="37" t="s">
        <v>1033</v>
      </c>
      <c r="C1033" s="38" t="s">
        <v>9696</v>
      </c>
      <c r="D1033" s="38">
        <v>8531</v>
      </c>
      <c r="E1033" s="146" t="s">
        <v>5402</v>
      </c>
      <c r="F1033" s="541" t="s">
        <v>5403</v>
      </c>
      <c r="G1033" s="539">
        <v>45466.30972222222</v>
      </c>
      <c r="H1033" s="37"/>
    </row>
    <row r="1034" spans="1:8" x14ac:dyDescent="0.25">
      <c r="A1034" s="37" t="s">
        <v>9695</v>
      </c>
      <c r="B1034" s="37" t="s">
        <v>1033</v>
      </c>
      <c r="C1034" s="38" t="s">
        <v>9696</v>
      </c>
      <c r="D1034" s="38">
        <v>8531</v>
      </c>
      <c r="E1034" s="146" t="s">
        <v>5419</v>
      </c>
      <c r="F1034" s="541" t="s">
        <v>5420</v>
      </c>
      <c r="G1034" s="539">
        <v>45466.30972222222</v>
      </c>
      <c r="H1034" s="37"/>
    </row>
    <row r="1035" spans="1:8" x14ac:dyDescent="0.25">
      <c r="A1035" s="37" t="s">
        <v>9695</v>
      </c>
      <c r="B1035" s="37" t="s">
        <v>1033</v>
      </c>
      <c r="C1035" s="38" t="s">
        <v>9696</v>
      </c>
      <c r="D1035" s="38">
        <v>8531</v>
      </c>
      <c r="E1035" s="146" t="s">
        <v>5436</v>
      </c>
      <c r="F1035" s="541" t="s">
        <v>5437</v>
      </c>
      <c r="G1035" s="539">
        <v>45466.30972222222</v>
      </c>
      <c r="H1035" s="37"/>
    </row>
    <row r="1036" spans="1:8" x14ac:dyDescent="0.25">
      <c r="A1036" s="37" t="s">
        <v>9695</v>
      </c>
      <c r="B1036" s="37" t="s">
        <v>1033</v>
      </c>
      <c r="C1036" s="38" t="s">
        <v>9696</v>
      </c>
      <c r="D1036" s="38">
        <v>8531</v>
      </c>
      <c r="E1036" s="146" t="s">
        <v>5453</v>
      </c>
      <c r="F1036" s="541" t="s">
        <v>5454</v>
      </c>
      <c r="G1036" s="539">
        <v>45466.30972222222</v>
      </c>
      <c r="H1036" s="37"/>
    </row>
    <row r="1037" spans="1:8" x14ac:dyDescent="0.25">
      <c r="A1037" s="37" t="s">
        <v>9695</v>
      </c>
      <c r="B1037" s="37" t="s">
        <v>1033</v>
      </c>
      <c r="C1037" s="38" t="s">
        <v>9696</v>
      </c>
      <c r="D1037" s="38">
        <v>8531</v>
      </c>
      <c r="E1037" s="146" t="s">
        <v>5470</v>
      </c>
      <c r="F1037" s="541" t="s">
        <v>5471</v>
      </c>
      <c r="G1037" s="539">
        <v>45466.30972222222</v>
      </c>
      <c r="H1037" s="37"/>
    </row>
    <row r="1038" spans="1:8" x14ac:dyDescent="0.25">
      <c r="A1038" s="37" t="s">
        <v>9695</v>
      </c>
      <c r="B1038" s="37" t="s">
        <v>1033</v>
      </c>
      <c r="C1038" s="38" t="s">
        <v>9696</v>
      </c>
      <c r="D1038" s="38">
        <v>8531</v>
      </c>
      <c r="E1038" s="146" t="s">
        <v>5487</v>
      </c>
      <c r="F1038" s="541" t="s">
        <v>5488</v>
      </c>
      <c r="G1038" s="539">
        <v>45466.30972222222</v>
      </c>
      <c r="H1038" s="37"/>
    </row>
    <row r="1039" spans="1:8" x14ac:dyDescent="0.25">
      <c r="A1039" s="37" t="s">
        <v>9695</v>
      </c>
      <c r="B1039" s="37" t="s">
        <v>1033</v>
      </c>
      <c r="C1039" s="38" t="s">
        <v>9696</v>
      </c>
      <c r="D1039" s="38">
        <v>8531</v>
      </c>
      <c r="E1039" s="146" t="s">
        <v>5504</v>
      </c>
      <c r="F1039" s="541" t="s">
        <v>5505</v>
      </c>
      <c r="G1039" s="539">
        <v>45466.30972222222</v>
      </c>
      <c r="H1039" s="37"/>
    </row>
    <row r="1040" spans="1:8" x14ac:dyDescent="0.25">
      <c r="A1040" s="37" t="s">
        <v>9695</v>
      </c>
      <c r="B1040" s="37" t="s">
        <v>1033</v>
      </c>
      <c r="C1040" s="38" t="s">
        <v>9696</v>
      </c>
      <c r="D1040" s="38">
        <v>8531</v>
      </c>
      <c r="E1040" s="146" t="s">
        <v>5521</v>
      </c>
      <c r="F1040" s="541" t="s">
        <v>5522</v>
      </c>
      <c r="G1040" s="539">
        <v>45466.30972222222</v>
      </c>
      <c r="H1040" s="37"/>
    </row>
    <row r="1041" spans="1:8" x14ac:dyDescent="0.25">
      <c r="A1041" s="37" t="s">
        <v>9695</v>
      </c>
      <c r="B1041" s="37" t="s">
        <v>1033</v>
      </c>
      <c r="C1041" s="38" t="s">
        <v>9696</v>
      </c>
      <c r="D1041" s="38">
        <v>8531</v>
      </c>
      <c r="E1041" s="146" t="s">
        <v>5538</v>
      </c>
      <c r="F1041" s="541" t="s">
        <v>5539</v>
      </c>
      <c r="G1041" s="539">
        <v>45466.30972222222</v>
      </c>
      <c r="H1041" s="37"/>
    </row>
    <row r="1042" spans="1:8" x14ac:dyDescent="0.25">
      <c r="A1042" s="37" t="s">
        <v>9695</v>
      </c>
      <c r="B1042" s="37" t="s">
        <v>1033</v>
      </c>
      <c r="C1042" s="38" t="s">
        <v>9696</v>
      </c>
      <c r="D1042" s="38">
        <v>8531</v>
      </c>
      <c r="E1042" s="146" t="s">
        <v>1426</v>
      </c>
      <c r="F1042" s="541" t="s">
        <v>1427</v>
      </c>
      <c r="G1042" s="539">
        <v>45466.30972222222</v>
      </c>
      <c r="H1042" s="37"/>
    </row>
    <row r="1043" spans="1:8" x14ac:dyDescent="0.25">
      <c r="A1043" s="37" t="s">
        <v>9695</v>
      </c>
      <c r="B1043" s="37" t="s">
        <v>1033</v>
      </c>
      <c r="C1043" s="38" t="s">
        <v>9696</v>
      </c>
      <c r="D1043" s="38">
        <v>8531</v>
      </c>
      <c r="E1043" s="146" t="s">
        <v>5555</v>
      </c>
      <c r="F1043" s="541" t="s">
        <v>5556</v>
      </c>
      <c r="G1043" s="539">
        <v>45466.30972222222</v>
      </c>
      <c r="H1043" s="37"/>
    </row>
    <row r="1044" spans="1:8" x14ac:dyDescent="0.25">
      <c r="A1044" s="37" t="s">
        <v>9695</v>
      </c>
      <c r="B1044" s="37" t="s">
        <v>1033</v>
      </c>
      <c r="C1044" s="38" t="s">
        <v>9696</v>
      </c>
      <c r="D1044" s="38">
        <v>8531</v>
      </c>
      <c r="E1044" s="146" t="s">
        <v>5572</v>
      </c>
      <c r="F1044" s="541" t="s">
        <v>5573</v>
      </c>
      <c r="G1044" s="539">
        <v>45466.30972222222</v>
      </c>
      <c r="H1044" s="37"/>
    </row>
    <row r="1045" spans="1:8" x14ac:dyDescent="0.25">
      <c r="A1045" s="37" t="s">
        <v>9695</v>
      </c>
      <c r="B1045" s="37" t="s">
        <v>1033</v>
      </c>
      <c r="C1045" s="38" t="s">
        <v>9696</v>
      </c>
      <c r="D1045" s="38">
        <v>8531</v>
      </c>
      <c r="E1045" s="146" t="s">
        <v>5589</v>
      </c>
      <c r="F1045" s="541" t="s">
        <v>5590</v>
      </c>
      <c r="G1045" s="539">
        <v>45466.30972222222</v>
      </c>
      <c r="H1045" s="37"/>
    </row>
    <row r="1046" spans="1:8" x14ac:dyDescent="0.25">
      <c r="A1046" s="37" t="s">
        <v>9695</v>
      </c>
      <c r="B1046" s="37" t="s">
        <v>1033</v>
      </c>
      <c r="C1046" s="38" t="s">
        <v>9696</v>
      </c>
      <c r="D1046" s="38">
        <v>8531</v>
      </c>
      <c r="E1046" s="146" t="s">
        <v>5606</v>
      </c>
      <c r="F1046" s="541" t="s">
        <v>5607</v>
      </c>
      <c r="G1046" s="539">
        <v>45466.30972222222</v>
      </c>
      <c r="H1046" s="37"/>
    </row>
    <row r="1047" spans="1:8" x14ac:dyDescent="0.25">
      <c r="A1047" s="37" t="s">
        <v>9695</v>
      </c>
      <c r="B1047" s="37" t="s">
        <v>1033</v>
      </c>
      <c r="C1047" s="38" t="s">
        <v>9696</v>
      </c>
      <c r="D1047" s="38">
        <v>8531</v>
      </c>
      <c r="E1047" s="146" t="s">
        <v>5623</v>
      </c>
      <c r="F1047" s="541" t="s">
        <v>5624</v>
      </c>
      <c r="G1047" s="539">
        <v>45466.30972222222</v>
      </c>
      <c r="H1047" s="37"/>
    </row>
    <row r="1048" spans="1:8" x14ac:dyDescent="0.25">
      <c r="A1048" s="37" t="s">
        <v>9695</v>
      </c>
      <c r="B1048" s="37" t="s">
        <v>1033</v>
      </c>
      <c r="C1048" s="38" t="s">
        <v>9696</v>
      </c>
      <c r="D1048" s="38">
        <v>8531</v>
      </c>
      <c r="E1048" s="146" t="s">
        <v>5640</v>
      </c>
      <c r="F1048" s="541" t="s">
        <v>5641</v>
      </c>
      <c r="G1048" s="539">
        <v>45466.30972222222</v>
      </c>
      <c r="H1048" s="37"/>
    </row>
    <row r="1049" spans="1:8" x14ac:dyDescent="0.25">
      <c r="A1049" s="37" t="s">
        <v>9695</v>
      </c>
      <c r="B1049" s="37" t="s">
        <v>1033</v>
      </c>
      <c r="C1049" s="38" t="s">
        <v>9696</v>
      </c>
      <c r="D1049" s="38">
        <v>8531</v>
      </c>
      <c r="E1049" s="146" t="s">
        <v>5657</v>
      </c>
      <c r="F1049" s="541" t="s">
        <v>5658</v>
      </c>
      <c r="G1049" s="539">
        <v>45466.30972222222</v>
      </c>
      <c r="H1049" s="37"/>
    </row>
    <row r="1050" spans="1:8" x14ac:dyDescent="0.25">
      <c r="A1050" s="37" t="s">
        <v>9695</v>
      </c>
      <c r="B1050" s="37" t="s">
        <v>1033</v>
      </c>
      <c r="C1050" s="38" t="s">
        <v>9696</v>
      </c>
      <c r="D1050" s="38">
        <v>8531</v>
      </c>
      <c r="E1050" s="146" t="s">
        <v>5674</v>
      </c>
      <c r="F1050" s="541" t="s">
        <v>5675</v>
      </c>
      <c r="G1050" s="539">
        <v>45466.30972222222</v>
      </c>
      <c r="H1050" s="37"/>
    </row>
    <row r="1051" spans="1:8" x14ac:dyDescent="0.25">
      <c r="A1051" s="37" t="s">
        <v>9695</v>
      </c>
      <c r="B1051" s="37" t="s">
        <v>1033</v>
      </c>
      <c r="C1051" s="38" t="s">
        <v>9696</v>
      </c>
      <c r="D1051" s="38">
        <v>8531</v>
      </c>
      <c r="E1051" s="146" t="s">
        <v>5691</v>
      </c>
      <c r="F1051" s="541" t="s">
        <v>5692</v>
      </c>
      <c r="G1051" s="539">
        <v>45466.30972222222</v>
      </c>
      <c r="H1051" s="37"/>
    </row>
    <row r="1052" spans="1:8" x14ac:dyDescent="0.25">
      <c r="A1052" s="37" t="s">
        <v>9695</v>
      </c>
      <c r="B1052" s="37" t="s">
        <v>1033</v>
      </c>
      <c r="C1052" s="38" t="s">
        <v>9696</v>
      </c>
      <c r="D1052" s="38">
        <v>8531</v>
      </c>
      <c r="E1052" s="146" t="s">
        <v>5708</v>
      </c>
      <c r="F1052" s="541" t="s">
        <v>5709</v>
      </c>
      <c r="G1052" s="539">
        <v>45466.30972222222</v>
      </c>
      <c r="H1052" s="37"/>
    </row>
    <row r="1053" spans="1:8" x14ac:dyDescent="0.25">
      <c r="A1053" s="37" t="s">
        <v>9695</v>
      </c>
      <c r="B1053" s="37" t="s">
        <v>1033</v>
      </c>
      <c r="C1053" s="38" t="s">
        <v>9696</v>
      </c>
      <c r="D1053" s="38">
        <v>8531</v>
      </c>
      <c r="E1053" s="146" t="s">
        <v>1443</v>
      </c>
      <c r="F1053" s="541" t="s">
        <v>1444</v>
      </c>
      <c r="G1053" s="539">
        <v>45466.30972222222</v>
      </c>
      <c r="H1053" s="37"/>
    </row>
    <row r="1054" spans="1:8" x14ac:dyDescent="0.25">
      <c r="A1054" s="37" t="s">
        <v>9695</v>
      </c>
      <c r="B1054" s="37" t="s">
        <v>1033</v>
      </c>
      <c r="C1054" s="38" t="s">
        <v>9696</v>
      </c>
      <c r="D1054" s="38">
        <v>8531</v>
      </c>
      <c r="E1054" s="146" t="s">
        <v>5725</v>
      </c>
      <c r="F1054" s="541" t="s">
        <v>5726</v>
      </c>
      <c r="G1054" s="539">
        <v>45466.30972222222</v>
      </c>
      <c r="H1054" s="37"/>
    </row>
    <row r="1055" spans="1:8" x14ac:dyDescent="0.25">
      <c r="A1055" s="37" t="s">
        <v>9695</v>
      </c>
      <c r="B1055" s="37" t="s">
        <v>1033</v>
      </c>
      <c r="C1055" s="38" t="s">
        <v>9696</v>
      </c>
      <c r="D1055" s="38">
        <v>8531</v>
      </c>
      <c r="E1055" s="146" t="s">
        <v>5742</v>
      </c>
      <c r="F1055" s="541" t="s">
        <v>5743</v>
      </c>
      <c r="G1055" s="539">
        <v>45466.30972222222</v>
      </c>
      <c r="H1055" s="37"/>
    </row>
    <row r="1056" spans="1:8" x14ac:dyDescent="0.25">
      <c r="A1056" s="37" t="s">
        <v>9695</v>
      </c>
      <c r="B1056" s="37" t="s">
        <v>1033</v>
      </c>
      <c r="C1056" s="38" t="s">
        <v>9696</v>
      </c>
      <c r="D1056" s="38">
        <v>8531</v>
      </c>
      <c r="E1056" s="146" t="s">
        <v>5759</v>
      </c>
      <c r="F1056" s="541" t="s">
        <v>5760</v>
      </c>
      <c r="G1056" s="539">
        <v>45466.30972222222</v>
      </c>
      <c r="H1056" s="37"/>
    </row>
    <row r="1057" spans="1:8" x14ac:dyDescent="0.25">
      <c r="A1057" s="37" t="s">
        <v>9695</v>
      </c>
      <c r="B1057" s="37" t="s">
        <v>1033</v>
      </c>
      <c r="C1057" s="38" t="s">
        <v>9696</v>
      </c>
      <c r="D1057" s="38">
        <v>8531</v>
      </c>
      <c r="E1057" s="146" t="s">
        <v>5776</v>
      </c>
      <c r="F1057" s="541" t="s">
        <v>5777</v>
      </c>
      <c r="G1057" s="539">
        <v>45466.30972222222</v>
      </c>
      <c r="H1057" s="37"/>
    </row>
    <row r="1058" spans="1:8" x14ac:dyDescent="0.25">
      <c r="A1058" s="37" t="s">
        <v>9695</v>
      </c>
      <c r="B1058" s="37" t="s">
        <v>1033</v>
      </c>
      <c r="C1058" s="38" t="s">
        <v>9696</v>
      </c>
      <c r="D1058" s="38">
        <v>8531</v>
      </c>
      <c r="E1058" s="146" t="s">
        <v>5793</v>
      </c>
      <c r="F1058" s="541" t="s">
        <v>5794</v>
      </c>
      <c r="G1058" s="539">
        <v>45466.30972222222</v>
      </c>
      <c r="H1058" s="37"/>
    </row>
    <row r="1059" spans="1:8" x14ac:dyDescent="0.25">
      <c r="A1059" s="37" t="s">
        <v>9695</v>
      </c>
      <c r="B1059" s="37" t="s">
        <v>1033</v>
      </c>
      <c r="C1059" s="38" t="s">
        <v>9696</v>
      </c>
      <c r="D1059" s="38">
        <v>8531</v>
      </c>
      <c r="E1059" s="146" t="s">
        <v>5810</v>
      </c>
      <c r="F1059" s="541" t="s">
        <v>5811</v>
      </c>
      <c r="G1059" s="539">
        <v>45466.30972222222</v>
      </c>
      <c r="H1059" s="37"/>
    </row>
    <row r="1060" spans="1:8" x14ac:dyDescent="0.25">
      <c r="A1060" s="37" t="s">
        <v>9695</v>
      </c>
      <c r="B1060" s="37" t="s">
        <v>1033</v>
      </c>
      <c r="C1060" s="38" t="s">
        <v>9696</v>
      </c>
      <c r="D1060" s="38">
        <v>8531</v>
      </c>
      <c r="E1060" s="146" t="s">
        <v>5827</v>
      </c>
      <c r="F1060" s="541" t="s">
        <v>5828</v>
      </c>
      <c r="G1060" s="539">
        <v>45466.30972222222</v>
      </c>
      <c r="H1060" s="37"/>
    </row>
    <row r="1061" spans="1:8" x14ac:dyDescent="0.25">
      <c r="A1061" s="37" t="s">
        <v>9695</v>
      </c>
      <c r="B1061" s="37" t="s">
        <v>1033</v>
      </c>
      <c r="C1061" s="38" t="s">
        <v>9696</v>
      </c>
      <c r="D1061" s="38">
        <v>8531</v>
      </c>
      <c r="E1061" s="146" t="s">
        <v>5844</v>
      </c>
      <c r="F1061" s="541" t="s">
        <v>5845</v>
      </c>
      <c r="G1061" s="539">
        <v>45466.30972222222</v>
      </c>
      <c r="H1061" s="37"/>
    </row>
    <row r="1062" spans="1:8" x14ac:dyDescent="0.25">
      <c r="A1062" s="37" t="s">
        <v>9695</v>
      </c>
      <c r="B1062" s="37" t="s">
        <v>1033</v>
      </c>
      <c r="C1062" s="38" t="s">
        <v>9696</v>
      </c>
      <c r="D1062" s="38">
        <v>8531</v>
      </c>
      <c r="E1062" s="146" t="s">
        <v>5861</v>
      </c>
      <c r="F1062" s="541" t="s">
        <v>5862</v>
      </c>
      <c r="G1062" s="539">
        <v>45466.30972222222</v>
      </c>
      <c r="H1062" s="37"/>
    </row>
    <row r="1063" spans="1:8" x14ac:dyDescent="0.25">
      <c r="A1063" s="37" t="s">
        <v>9695</v>
      </c>
      <c r="B1063" s="37" t="s">
        <v>1033</v>
      </c>
      <c r="C1063" s="38" t="s">
        <v>9696</v>
      </c>
      <c r="D1063" s="38">
        <v>8531</v>
      </c>
      <c r="E1063" s="146" t="s">
        <v>5878</v>
      </c>
      <c r="F1063" s="541" t="s">
        <v>5879</v>
      </c>
      <c r="G1063" s="539">
        <v>45466.30972222222</v>
      </c>
      <c r="H1063" s="37"/>
    </row>
    <row r="1064" spans="1:8" x14ac:dyDescent="0.25">
      <c r="A1064" s="37" t="s">
        <v>9695</v>
      </c>
      <c r="B1064" s="37" t="s">
        <v>1033</v>
      </c>
      <c r="C1064" s="38" t="s">
        <v>9696</v>
      </c>
      <c r="D1064" s="38">
        <v>8531</v>
      </c>
      <c r="E1064" s="146" t="s">
        <v>1460</v>
      </c>
      <c r="F1064" s="541" t="s">
        <v>1461</v>
      </c>
      <c r="G1064" s="539">
        <v>45466.30972222222</v>
      </c>
      <c r="H1064" s="37"/>
    </row>
    <row r="1065" spans="1:8" x14ac:dyDescent="0.25">
      <c r="A1065" s="37" t="s">
        <v>9695</v>
      </c>
      <c r="B1065" s="37" t="s">
        <v>1033</v>
      </c>
      <c r="C1065" s="38" t="s">
        <v>9696</v>
      </c>
      <c r="D1065" s="38">
        <v>8531</v>
      </c>
      <c r="E1065" s="146" t="s">
        <v>5895</v>
      </c>
      <c r="F1065" s="541" t="s">
        <v>5896</v>
      </c>
      <c r="G1065" s="539">
        <v>45466.30972222222</v>
      </c>
      <c r="H1065" s="37"/>
    </row>
    <row r="1066" spans="1:8" x14ac:dyDescent="0.25">
      <c r="A1066" s="37" t="s">
        <v>9695</v>
      </c>
      <c r="B1066" s="37" t="s">
        <v>1033</v>
      </c>
      <c r="C1066" s="38" t="s">
        <v>9696</v>
      </c>
      <c r="D1066" s="38">
        <v>8531</v>
      </c>
      <c r="E1066" s="146" t="s">
        <v>5912</v>
      </c>
      <c r="F1066" s="541" t="s">
        <v>5913</v>
      </c>
      <c r="G1066" s="539">
        <v>45466.30972222222</v>
      </c>
      <c r="H1066" s="37"/>
    </row>
    <row r="1067" spans="1:8" x14ac:dyDescent="0.25">
      <c r="A1067" s="37" t="s">
        <v>9695</v>
      </c>
      <c r="B1067" s="37" t="s">
        <v>1033</v>
      </c>
      <c r="C1067" s="38" t="s">
        <v>9696</v>
      </c>
      <c r="D1067" s="38">
        <v>8531</v>
      </c>
      <c r="E1067" s="146" t="s">
        <v>5929</v>
      </c>
      <c r="F1067" s="541" t="s">
        <v>5930</v>
      </c>
      <c r="G1067" s="539">
        <v>45466.30972222222</v>
      </c>
      <c r="H1067" s="37"/>
    </row>
    <row r="1068" spans="1:8" x14ac:dyDescent="0.25">
      <c r="A1068" s="37" t="s">
        <v>9695</v>
      </c>
      <c r="B1068" s="37" t="s">
        <v>1033</v>
      </c>
      <c r="C1068" s="38" t="s">
        <v>9696</v>
      </c>
      <c r="D1068" s="38">
        <v>8531</v>
      </c>
      <c r="E1068" s="146" t="s">
        <v>5946</v>
      </c>
      <c r="F1068" s="541" t="s">
        <v>5947</v>
      </c>
      <c r="G1068" s="539">
        <v>45466.30972222222</v>
      </c>
      <c r="H1068" s="37"/>
    </row>
    <row r="1069" spans="1:8" x14ac:dyDescent="0.25">
      <c r="A1069" s="37" t="s">
        <v>9695</v>
      </c>
      <c r="B1069" s="37" t="s">
        <v>1033</v>
      </c>
      <c r="C1069" s="38" t="s">
        <v>9696</v>
      </c>
      <c r="D1069" s="38">
        <v>8531</v>
      </c>
      <c r="E1069" s="146" t="s">
        <v>5963</v>
      </c>
      <c r="F1069" s="541" t="s">
        <v>5964</v>
      </c>
      <c r="G1069" s="539">
        <v>45466.30972222222</v>
      </c>
      <c r="H1069" s="37"/>
    </row>
    <row r="1070" spans="1:8" x14ac:dyDescent="0.25">
      <c r="A1070" s="37" t="s">
        <v>9695</v>
      </c>
      <c r="B1070" s="37" t="s">
        <v>1033</v>
      </c>
      <c r="C1070" s="38" t="s">
        <v>9696</v>
      </c>
      <c r="D1070" s="38">
        <v>8531</v>
      </c>
      <c r="E1070" s="146" t="s">
        <v>5980</v>
      </c>
      <c r="F1070" s="541" t="s">
        <v>5981</v>
      </c>
      <c r="G1070" s="539">
        <v>45466.30972222222</v>
      </c>
      <c r="H1070" s="37"/>
    </row>
    <row r="1071" spans="1:8" x14ac:dyDescent="0.25">
      <c r="A1071" s="37" t="s">
        <v>9695</v>
      </c>
      <c r="B1071" s="37" t="s">
        <v>1033</v>
      </c>
      <c r="C1071" s="38" t="s">
        <v>9696</v>
      </c>
      <c r="D1071" s="38">
        <v>8531</v>
      </c>
      <c r="E1071" s="146" t="s">
        <v>5997</v>
      </c>
      <c r="F1071" s="541" t="s">
        <v>5998</v>
      </c>
      <c r="G1071" s="539">
        <v>45466.30972222222</v>
      </c>
      <c r="H1071" s="37"/>
    </row>
    <row r="1072" spans="1:8" x14ac:dyDescent="0.25">
      <c r="A1072" s="37" t="s">
        <v>9695</v>
      </c>
      <c r="B1072" s="37" t="s">
        <v>1033</v>
      </c>
      <c r="C1072" s="38" t="s">
        <v>9696</v>
      </c>
      <c r="D1072" s="38">
        <v>8531</v>
      </c>
      <c r="E1072" s="146" t="s">
        <v>6014</v>
      </c>
      <c r="F1072" s="541" t="s">
        <v>6015</v>
      </c>
      <c r="G1072" s="539">
        <v>45466.30972222222</v>
      </c>
      <c r="H1072" s="37"/>
    </row>
    <row r="1073" spans="1:8" x14ac:dyDescent="0.25">
      <c r="A1073" s="37" t="s">
        <v>9695</v>
      </c>
      <c r="B1073" s="37" t="s">
        <v>1033</v>
      </c>
      <c r="C1073" s="38" t="s">
        <v>9696</v>
      </c>
      <c r="D1073" s="38">
        <v>8531</v>
      </c>
      <c r="E1073" s="146" t="s">
        <v>6031</v>
      </c>
      <c r="F1073" s="541" t="s">
        <v>6032</v>
      </c>
      <c r="G1073" s="539">
        <v>45466.30972222222</v>
      </c>
      <c r="H1073" s="37"/>
    </row>
    <row r="1074" spans="1:8" x14ac:dyDescent="0.25">
      <c r="A1074" s="37" t="s">
        <v>9695</v>
      </c>
      <c r="B1074" s="37" t="s">
        <v>1033</v>
      </c>
      <c r="C1074" s="38" t="s">
        <v>9696</v>
      </c>
      <c r="D1074" s="38">
        <v>8531</v>
      </c>
      <c r="E1074" s="146" t="s">
        <v>6048</v>
      </c>
      <c r="F1074" s="541" t="s">
        <v>6049</v>
      </c>
      <c r="G1074" s="539">
        <v>45466.30972222222</v>
      </c>
      <c r="H1074" s="37"/>
    </row>
    <row r="1075" spans="1:8" x14ac:dyDescent="0.25">
      <c r="A1075" s="37" t="s">
        <v>9695</v>
      </c>
      <c r="B1075" s="37" t="s">
        <v>1033</v>
      </c>
      <c r="C1075" s="38" t="s">
        <v>9696</v>
      </c>
      <c r="D1075" s="38">
        <v>8531</v>
      </c>
      <c r="E1075" s="146" t="s">
        <v>1053</v>
      </c>
      <c r="F1075" s="541" t="s">
        <v>1054</v>
      </c>
      <c r="G1075" s="539">
        <v>45466.30972222222</v>
      </c>
      <c r="H1075" s="37"/>
    </row>
    <row r="1076" spans="1:8" x14ac:dyDescent="0.25">
      <c r="A1076" s="37" t="s">
        <v>9695</v>
      </c>
      <c r="B1076" s="37" t="s">
        <v>1033</v>
      </c>
      <c r="C1076" s="38" t="s">
        <v>9696</v>
      </c>
      <c r="D1076" s="38">
        <v>8531</v>
      </c>
      <c r="E1076" s="146" t="s">
        <v>1477</v>
      </c>
      <c r="F1076" s="541" t="s">
        <v>1478</v>
      </c>
      <c r="G1076" s="539">
        <v>45466.30972222222</v>
      </c>
      <c r="H1076" s="37"/>
    </row>
    <row r="1077" spans="1:8" x14ac:dyDescent="0.25">
      <c r="A1077" s="37" t="s">
        <v>9695</v>
      </c>
      <c r="B1077" s="37" t="s">
        <v>1033</v>
      </c>
      <c r="C1077" s="38" t="s">
        <v>9696</v>
      </c>
      <c r="D1077" s="38">
        <v>8531</v>
      </c>
      <c r="E1077" s="146" t="s">
        <v>6065</v>
      </c>
      <c r="F1077" s="541" t="s">
        <v>6066</v>
      </c>
      <c r="G1077" s="539">
        <v>45466.30972222222</v>
      </c>
      <c r="H1077" s="37"/>
    </row>
    <row r="1078" spans="1:8" x14ac:dyDescent="0.25">
      <c r="A1078" s="37" t="s">
        <v>9695</v>
      </c>
      <c r="B1078" s="37" t="s">
        <v>1033</v>
      </c>
      <c r="C1078" s="38" t="s">
        <v>9696</v>
      </c>
      <c r="D1078" s="38">
        <v>8531</v>
      </c>
      <c r="E1078" s="146" t="s">
        <v>6082</v>
      </c>
      <c r="F1078" s="541" t="s">
        <v>6083</v>
      </c>
      <c r="G1078" s="539">
        <v>45466.30972222222</v>
      </c>
      <c r="H1078" s="37"/>
    </row>
    <row r="1079" spans="1:8" x14ac:dyDescent="0.25">
      <c r="A1079" s="37" t="s">
        <v>9695</v>
      </c>
      <c r="B1079" s="37" t="s">
        <v>1033</v>
      </c>
      <c r="C1079" s="38" t="s">
        <v>9696</v>
      </c>
      <c r="D1079" s="38">
        <v>8531</v>
      </c>
      <c r="E1079" s="146" t="s">
        <v>6099</v>
      </c>
      <c r="F1079" s="541" t="s">
        <v>6100</v>
      </c>
      <c r="G1079" s="539">
        <v>45466.30972222222</v>
      </c>
      <c r="H1079" s="37"/>
    </row>
    <row r="1080" spans="1:8" x14ac:dyDescent="0.25">
      <c r="A1080" s="37" t="s">
        <v>9695</v>
      </c>
      <c r="B1080" s="37" t="s">
        <v>1033</v>
      </c>
      <c r="C1080" s="38" t="s">
        <v>9696</v>
      </c>
      <c r="D1080" s="38">
        <v>8531</v>
      </c>
      <c r="E1080" s="146" t="s">
        <v>6116</v>
      </c>
      <c r="F1080" s="541" t="s">
        <v>6117</v>
      </c>
      <c r="G1080" s="539">
        <v>45466.30972222222</v>
      </c>
      <c r="H1080" s="37"/>
    </row>
    <row r="1081" spans="1:8" x14ac:dyDescent="0.25">
      <c r="A1081" s="37" t="s">
        <v>9695</v>
      </c>
      <c r="B1081" s="37" t="s">
        <v>1033</v>
      </c>
      <c r="C1081" s="38" t="s">
        <v>9696</v>
      </c>
      <c r="D1081" s="38">
        <v>8531</v>
      </c>
      <c r="E1081" s="146" t="s">
        <v>6133</v>
      </c>
      <c r="F1081" s="541" t="s">
        <v>6134</v>
      </c>
      <c r="G1081" s="539">
        <v>45466.30972222222</v>
      </c>
      <c r="H1081" s="37"/>
    </row>
    <row r="1082" spans="1:8" x14ac:dyDescent="0.25">
      <c r="A1082" s="37" t="s">
        <v>9695</v>
      </c>
      <c r="B1082" s="37" t="s">
        <v>1033</v>
      </c>
      <c r="C1082" s="38" t="s">
        <v>9696</v>
      </c>
      <c r="D1082" s="38">
        <v>8531</v>
      </c>
      <c r="E1082" s="146" t="s">
        <v>6150</v>
      </c>
      <c r="F1082" s="541" t="s">
        <v>6151</v>
      </c>
      <c r="G1082" s="539">
        <v>45466.30972222222</v>
      </c>
      <c r="H1082" s="37"/>
    </row>
    <row r="1083" spans="1:8" x14ac:dyDescent="0.25">
      <c r="A1083" s="37" t="s">
        <v>9695</v>
      </c>
      <c r="B1083" s="37" t="s">
        <v>1033</v>
      </c>
      <c r="C1083" s="38" t="s">
        <v>9696</v>
      </c>
      <c r="D1083" s="38">
        <v>8531</v>
      </c>
      <c r="E1083" s="146" t="s">
        <v>6167</v>
      </c>
      <c r="F1083" s="541" t="s">
        <v>6168</v>
      </c>
      <c r="G1083" s="539">
        <v>45466.30972222222</v>
      </c>
      <c r="H1083" s="37"/>
    </row>
    <row r="1084" spans="1:8" x14ac:dyDescent="0.25">
      <c r="A1084" s="37" t="s">
        <v>9695</v>
      </c>
      <c r="B1084" s="37" t="s">
        <v>1033</v>
      </c>
      <c r="C1084" s="38" t="s">
        <v>9696</v>
      </c>
      <c r="D1084" s="38">
        <v>8531</v>
      </c>
      <c r="E1084" s="146" t="s">
        <v>6184</v>
      </c>
      <c r="F1084" s="541" t="s">
        <v>6185</v>
      </c>
      <c r="G1084" s="539">
        <v>45466.30972222222</v>
      </c>
      <c r="H1084" s="37"/>
    </row>
    <row r="1085" spans="1:8" x14ac:dyDescent="0.25">
      <c r="A1085" s="37" t="s">
        <v>9695</v>
      </c>
      <c r="B1085" s="37" t="s">
        <v>1033</v>
      </c>
      <c r="C1085" s="38" t="s">
        <v>9696</v>
      </c>
      <c r="D1085" s="38">
        <v>8531</v>
      </c>
      <c r="E1085" s="146" t="s">
        <v>6201</v>
      </c>
      <c r="F1085" s="541" t="s">
        <v>6202</v>
      </c>
      <c r="G1085" s="539">
        <v>45466.30972222222</v>
      </c>
      <c r="H1085" s="37"/>
    </row>
    <row r="1086" spans="1:8" x14ac:dyDescent="0.25">
      <c r="A1086" s="37" t="s">
        <v>9695</v>
      </c>
      <c r="B1086" s="37" t="s">
        <v>1033</v>
      </c>
      <c r="C1086" s="38" t="s">
        <v>9696</v>
      </c>
      <c r="D1086" s="38">
        <v>8531</v>
      </c>
      <c r="E1086" s="146" t="s">
        <v>6218</v>
      </c>
      <c r="F1086" s="541" t="s">
        <v>6219</v>
      </c>
      <c r="G1086" s="539">
        <v>45466.30972222222</v>
      </c>
      <c r="H1086" s="37"/>
    </row>
    <row r="1087" spans="1:8" x14ac:dyDescent="0.25">
      <c r="A1087" s="37" t="s">
        <v>9695</v>
      </c>
      <c r="B1087" s="37" t="s">
        <v>1033</v>
      </c>
      <c r="C1087" s="38" t="s">
        <v>9696</v>
      </c>
      <c r="D1087" s="38">
        <v>8531</v>
      </c>
      <c r="E1087" s="146" t="s">
        <v>1494</v>
      </c>
      <c r="F1087" s="541" t="s">
        <v>1495</v>
      </c>
      <c r="G1087" s="539">
        <v>45466.30972222222</v>
      </c>
      <c r="H1087" s="37"/>
    </row>
    <row r="1088" spans="1:8" x14ac:dyDescent="0.25">
      <c r="A1088" s="37" t="s">
        <v>9695</v>
      </c>
      <c r="B1088" s="37" t="s">
        <v>1033</v>
      </c>
      <c r="C1088" s="38" t="s">
        <v>9696</v>
      </c>
      <c r="D1088" s="38">
        <v>8531</v>
      </c>
      <c r="E1088" s="146" t="s">
        <v>6235</v>
      </c>
      <c r="F1088" s="541" t="s">
        <v>6236</v>
      </c>
      <c r="G1088" s="539">
        <v>45466.30972222222</v>
      </c>
      <c r="H1088" s="37"/>
    </row>
    <row r="1089" spans="1:8" x14ac:dyDescent="0.25">
      <c r="A1089" s="37" t="s">
        <v>9695</v>
      </c>
      <c r="B1089" s="37" t="s">
        <v>1033</v>
      </c>
      <c r="C1089" s="38" t="s">
        <v>9696</v>
      </c>
      <c r="D1089" s="38">
        <v>8531</v>
      </c>
      <c r="E1089" s="146" t="s">
        <v>6252</v>
      </c>
      <c r="F1089" s="541" t="s">
        <v>6253</v>
      </c>
      <c r="G1089" s="539">
        <v>45466.30972222222</v>
      </c>
      <c r="H1089" s="37"/>
    </row>
    <row r="1090" spans="1:8" x14ac:dyDescent="0.25">
      <c r="A1090" s="37" t="s">
        <v>9695</v>
      </c>
      <c r="B1090" s="37" t="s">
        <v>1033</v>
      </c>
      <c r="C1090" s="38" t="s">
        <v>9696</v>
      </c>
      <c r="D1090" s="38">
        <v>8531</v>
      </c>
      <c r="E1090" s="146" t="s">
        <v>6269</v>
      </c>
      <c r="F1090" s="541" t="s">
        <v>6270</v>
      </c>
      <c r="G1090" s="539">
        <v>45466.30972222222</v>
      </c>
      <c r="H1090" s="37"/>
    </row>
    <row r="1091" spans="1:8" x14ac:dyDescent="0.25">
      <c r="A1091" s="37" t="s">
        <v>9695</v>
      </c>
      <c r="B1091" s="37" t="s">
        <v>1033</v>
      </c>
      <c r="C1091" s="38" t="s">
        <v>9696</v>
      </c>
      <c r="D1091" s="38">
        <v>8531</v>
      </c>
      <c r="E1091" s="146" t="s">
        <v>6286</v>
      </c>
      <c r="F1091" s="541" t="s">
        <v>6287</v>
      </c>
      <c r="G1091" s="539">
        <v>45466.30972222222</v>
      </c>
      <c r="H1091" s="37"/>
    </row>
    <row r="1092" spans="1:8" x14ac:dyDescent="0.25">
      <c r="A1092" s="37" t="s">
        <v>9695</v>
      </c>
      <c r="B1092" s="37" t="s">
        <v>1033</v>
      </c>
      <c r="C1092" s="38" t="s">
        <v>9696</v>
      </c>
      <c r="D1092" s="38">
        <v>8531</v>
      </c>
      <c r="E1092" s="146" t="s">
        <v>6303</v>
      </c>
      <c r="F1092" s="541" t="s">
        <v>6304</v>
      </c>
      <c r="G1092" s="539">
        <v>45466.30972222222</v>
      </c>
      <c r="H1092" s="37"/>
    </row>
    <row r="1093" spans="1:8" x14ac:dyDescent="0.25">
      <c r="A1093" s="37" t="s">
        <v>9695</v>
      </c>
      <c r="B1093" s="37" t="s">
        <v>1033</v>
      </c>
      <c r="C1093" s="38" t="s">
        <v>9696</v>
      </c>
      <c r="D1093" s="38">
        <v>8531</v>
      </c>
      <c r="E1093" s="146" t="s">
        <v>6320</v>
      </c>
      <c r="F1093" s="541" t="s">
        <v>6321</v>
      </c>
      <c r="G1093" s="539">
        <v>45466.30972222222</v>
      </c>
      <c r="H1093" s="37"/>
    </row>
    <row r="1094" spans="1:8" x14ac:dyDescent="0.25">
      <c r="A1094" s="37" t="s">
        <v>9695</v>
      </c>
      <c r="B1094" s="37" t="s">
        <v>1033</v>
      </c>
      <c r="C1094" s="38" t="s">
        <v>9696</v>
      </c>
      <c r="D1094" s="38">
        <v>8531</v>
      </c>
      <c r="E1094" s="146" t="s">
        <v>6337</v>
      </c>
      <c r="F1094" s="541" t="s">
        <v>6338</v>
      </c>
      <c r="G1094" s="539">
        <v>45466.30972222222</v>
      </c>
      <c r="H1094" s="37"/>
    </row>
    <row r="1095" spans="1:8" x14ac:dyDescent="0.25">
      <c r="A1095" s="37" t="s">
        <v>9695</v>
      </c>
      <c r="B1095" s="37" t="s">
        <v>1033</v>
      </c>
      <c r="C1095" s="38" t="s">
        <v>9696</v>
      </c>
      <c r="D1095" s="38">
        <v>8531</v>
      </c>
      <c r="E1095" s="146" t="s">
        <v>6354</v>
      </c>
      <c r="F1095" s="541" t="s">
        <v>6355</v>
      </c>
      <c r="G1095" s="539">
        <v>45466.30972222222</v>
      </c>
      <c r="H1095" s="37"/>
    </row>
    <row r="1096" spans="1:8" x14ac:dyDescent="0.25">
      <c r="A1096" s="37" t="s">
        <v>9695</v>
      </c>
      <c r="B1096" s="37" t="s">
        <v>1033</v>
      </c>
      <c r="C1096" s="38" t="s">
        <v>9696</v>
      </c>
      <c r="D1096" s="38">
        <v>8531</v>
      </c>
      <c r="E1096" s="146" t="s">
        <v>6371</v>
      </c>
      <c r="F1096" s="541" t="s">
        <v>6372</v>
      </c>
      <c r="G1096" s="539">
        <v>45466.30972222222</v>
      </c>
      <c r="H1096" s="37"/>
    </row>
    <row r="1097" spans="1:8" x14ac:dyDescent="0.25">
      <c r="A1097" s="37" t="s">
        <v>9695</v>
      </c>
      <c r="B1097" s="37" t="s">
        <v>1033</v>
      </c>
      <c r="C1097" s="38" t="s">
        <v>9696</v>
      </c>
      <c r="D1097" s="38">
        <v>8531</v>
      </c>
      <c r="E1097" s="146" t="s">
        <v>6388</v>
      </c>
      <c r="F1097" s="541" t="s">
        <v>6389</v>
      </c>
      <c r="G1097" s="539">
        <v>45466.30972222222</v>
      </c>
      <c r="H1097" s="37"/>
    </row>
    <row r="1098" spans="1:8" x14ac:dyDescent="0.25">
      <c r="A1098" s="37" t="s">
        <v>9695</v>
      </c>
      <c r="B1098" s="37" t="s">
        <v>1033</v>
      </c>
      <c r="C1098" s="38" t="s">
        <v>9696</v>
      </c>
      <c r="D1098" s="38">
        <v>8531</v>
      </c>
      <c r="E1098" s="146" t="s">
        <v>1511</v>
      </c>
      <c r="F1098" s="541" t="s">
        <v>1512</v>
      </c>
      <c r="G1098" s="539">
        <v>45466.30972222222</v>
      </c>
      <c r="H1098" s="37"/>
    </row>
    <row r="1099" spans="1:8" x14ac:dyDescent="0.25">
      <c r="A1099" s="37" t="s">
        <v>9695</v>
      </c>
      <c r="B1099" s="37" t="s">
        <v>1033</v>
      </c>
      <c r="C1099" s="38" t="s">
        <v>9696</v>
      </c>
      <c r="D1099" s="38">
        <v>8531</v>
      </c>
      <c r="E1099" s="146" t="s">
        <v>6405</v>
      </c>
      <c r="F1099" s="541" t="s">
        <v>6406</v>
      </c>
      <c r="G1099" s="539">
        <v>45466.30972222222</v>
      </c>
      <c r="H1099" s="37"/>
    </row>
    <row r="1100" spans="1:8" x14ac:dyDescent="0.25">
      <c r="A1100" s="37" t="s">
        <v>9695</v>
      </c>
      <c r="B1100" s="37" t="s">
        <v>1033</v>
      </c>
      <c r="C1100" s="38" t="s">
        <v>9696</v>
      </c>
      <c r="D1100" s="38">
        <v>8531</v>
      </c>
      <c r="E1100" s="146" t="s">
        <v>6422</v>
      </c>
      <c r="F1100" s="541" t="s">
        <v>6423</v>
      </c>
      <c r="G1100" s="539">
        <v>45466.30972222222</v>
      </c>
      <c r="H1100" s="37"/>
    </row>
    <row r="1101" spans="1:8" x14ac:dyDescent="0.25">
      <c r="A1101" s="37" t="s">
        <v>9695</v>
      </c>
      <c r="B1101" s="37" t="s">
        <v>1033</v>
      </c>
      <c r="C1101" s="38" t="s">
        <v>9696</v>
      </c>
      <c r="D1101" s="38">
        <v>8531</v>
      </c>
      <c r="E1101" s="146" t="s">
        <v>6439</v>
      </c>
      <c r="F1101" s="541" t="s">
        <v>6440</v>
      </c>
      <c r="G1101" s="539">
        <v>45466.30972222222</v>
      </c>
      <c r="H1101" s="37"/>
    </row>
    <row r="1102" spans="1:8" x14ac:dyDescent="0.25">
      <c r="A1102" s="37" t="s">
        <v>9695</v>
      </c>
      <c r="B1102" s="37" t="s">
        <v>1033</v>
      </c>
      <c r="C1102" s="38" t="s">
        <v>9696</v>
      </c>
      <c r="D1102" s="38">
        <v>8531</v>
      </c>
      <c r="E1102" s="146" t="s">
        <v>6456</v>
      </c>
      <c r="F1102" s="541" t="s">
        <v>6457</v>
      </c>
      <c r="G1102" s="539">
        <v>45466.30972222222</v>
      </c>
      <c r="H1102" s="37"/>
    </row>
    <row r="1103" spans="1:8" x14ac:dyDescent="0.25">
      <c r="A1103" s="37" t="s">
        <v>9695</v>
      </c>
      <c r="B1103" s="37" t="s">
        <v>1033</v>
      </c>
      <c r="C1103" s="38" t="s">
        <v>9696</v>
      </c>
      <c r="D1103" s="38">
        <v>8531</v>
      </c>
      <c r="E1103" s="146" t="s">
        <v>6473</v>
      </c>
      <c r="F1103" s="541" t="s">
        <v>6474</v>
      </c>
      <c r="G1103" s="539">
        <v>45466.30972222222</v>
      </c>
      <c r="H1103" s="37"/>
    </row>
    <row r="1104" spans="1:8" x14ac:dyDescent="0.25">
      <c r="A1104" s="37" t="s">
        <v>9695</v>
      </c>
      <c r="B1104" s="37" t="s">
        <v>1033</v>
      </c>
      <c r="C1104" s="38" t="s">
        <v>9696</v>
      </c>
      <c r="D1104" s="38">
        <v>8531</v>
      </c>
      <c r="E1104" s="146" t="s">
        <v>6490</v>
      </c>
      <c r="F1104" s="541" t="s">
        <v>6491</v>
      </c>
      <c r="G1104" s="539">
        <v>45466.30972222222</v>
      </c>
      <c r="H1104" s="37"/>
    </row>
    <row r="1105" spans="1:8" x14ac:dyDescent="0.25">
      <c r="A1105" s="37" t="s">
        <v>9695</v>
      </c>
      <c r="B1105" s="37" t="s">
        <v>1033</v>
      </c>
      <c r="C1105" s="38" t="s">
        <v>9696</v>
      </c>
      <c r="D1105" s="38">
        <v>8531</v>
      </c>
      <c r="E1105" s="146" t="s">
        <v>6507</v>
      </c>
      <c r="F1105" s="541" t="s">
        <v>6508</v>
      </c>
      <c r="G1105" s="539">
        <v>45466.30972222222</v>
      </c>
      <c r="H1105" s="37"/>
    </row>
    <row r="1106" spans="1:8" x14ac:dyDescent="0.25">
      <c r="A1106" s="37" t="s">
        <v>9695</v>
      </c>
      <c r="B1106" s="37" t="s">
        <v>1033</v>
      </c>
      <c r="C1106" s="38" t="s">
        <v>9696</v>
      </c>
      <c r="D1106" s="38">
        <v>8531</v>
      </c>
      <c r="E1106" s="146" t="s">
        <v>6524</v>
      </c>
      <c r="F1106" s="541" t="s">
        <v>6525</v>
      </c>
      <c r="G1106" s="539">
        <v>45466.30972222222</v>
      </c>
      <c r="H1106" s="37"/>
    </row>
    <row r="1107" spans="1:8" x14ac:dyDescent="0.25">
      <c r="A1107" s="37" t="s">
        <v>9695</v>
      </c>
      <c r="B1107" s="37" t="s">
        <v>1033</v>
      </c>
      <c r="C1107" s="38" t="s">
        <v>9696</v>
      </c>
      <c r="D1107" s="38">
        <v>8531</v>
      </c>
      <c r="E1107" s="146" t="s">
        <v>6541</v>
      </c>
      <c r="F1107" s="541" t="s">
        <v>6542</v>
      </c>
      <c r="G1107" s="539">
        <v>45466.30972222222</v>
      </c>
      <c r="H1107" s="37"/>
    </row>
    <row r="1108" spans="1:8" x14ac:dyDescent="0.25">
      <c r="A1108" s="37" t="s">
        <v>9695</v>
      </c>
      <c r="B1108" s="37" t="s">
        <v>1033</v>
      </c>
      <c r="C1108" s="38" t="s">
        <v>9696</v>
      </c>
      <c r="D1108" s="38">
        <v>8531</v>
      </c>
      <c r="E1108" s="146" t="s">
        <v>6558</v>
      </c>
      <c r="F1108" s="541" t="s">
        <v>6559</v>
      </c>
      <c r="G1108" s="539">
        <v>45466.30972222222</v>
      </c>
      <c r="H1108" s="37"/>
    </row>
    <row r="1109" spans="1:8" x14ac:dyDescent="0.25">
      <c r="A1109" s="37" t="s">
        <v>9695</v>
      </c>
      <c r="B1109" s="37" t="s">
        <v>1033</v>
      </c>
      <c r="C1109" s="38" t="s">
        <v>9696</v>
      </c>
      <c r="D1109" s="38">
        <v>8531</v>
      </c>
      <c r="E1109" s="146" t="s">
        <v>1528</v>
      </c>
      <c r="F1109" s="541" t="s">
        <v>1529</v>
      </c>
      <c r="G1109" s="539">
        <v>45466.30972222222</v>
      </c>
      <c r="H1109" s="37"/>
    </row>
    <row r="1110" spans="1:8" x14ac:dyDescent="0.25">
      <c r="A1110" s="37" t="s">
        <v>9695</v>
      </c>
      <c r="B1110" s="37" t="s">
        <v>1033</v>
      </c>
      <c r="C1110" s="38" t="s">
        <v>9696</v>
      </c>
      <c r="D1110" s="38">
        <v>8531</v>
      </c>
      <c r="E1110" s="146" t="s">
        <v>6575</v>
      </c>
      <c r="F1110" s="541" t="s">
        <v>6576</v>
      </c>
      <c r="G1110" s="539">
        <v>45466.30972222222</v>
      </c>
      <c r="H1110" s="37"/>
    </row>
    <row r="1111" spans="1:8" x14ac:dyDescent="0.25">
      <c r="A1111" s="37" t="s">
        <v>9695</v>
      </c>
      <c r="B1111" s="37" t="s">
        <v>1033</v>
      </c>
      <c r="C1111" s="38" t="s">
        <v>9696</v>
      </c>
      <c r="D1111" s="38">
        <v>8531</v>
      </c>
      <c r="E1111" s="146" t="s">
        <v>6592</v>
      </c>
      <c r="F1111" s="541" t="s">
        <v>6593</v>
      </c>
      <c r="G1111" s="539">
        <v>45466.30972222222</v>
      </c>
      <c r="H1111" s="37"/>
    </row>
    <row r="1112" spans="1:8" x14ac:dyDescent="0.25">
      <c r="A1112" s="37" t="s">
        <v>9695</v>
      </c>
      <c r="B1112" s="37" t="s">
        <v>1033</v>
      </c>
      <c r="C1112" s="38" t="s">
        <v>9696</v>
      </c>
      <c r="D1112" s="38">
        <v>8531</v>
      </c>
      <c r="E1112" s="146" t="s">
        <v>6609</v>
      </c>
      <c r="F1112" s="541" t="s">
        <v>6610</v>
      </c>
      <c r="G1112" s="539">
        <v>45466.30972222222</v>
      </c>
      <c r="H1112" s="37"/>
    </row>
    <row r="1113" spans="1:8" x14ac:dyDescent="0.25">
      <c r="A1113" s="37" t="s">
        <v>9695</v>
      </c>
      <c r="B1113" s="37" t="s">
        <v>1033</v>
      </c>
      <c r="C1113" s="38" t="s">
        <v>9696</v>
      </c>
      <c r="D1113" s="38">
        <v>8531</v>
      </c>
      <c r="E1113" s="146" t="s">
        <v>6626</v>
      </c>
      <c r="F1113" s="541" t="s">
        <v>6627</v>
      </c>
      <c r="G1113" s="539">
        <v>45466.30972222222</v>
      </c>
      <c r="H1113" s="37"/>
    </row>
    <row r="1114" spans="1:8" x14ac:dyDescent="0.25">
      <c r="A1114" s="37" t="s">
        <v>9695</v>
      </c>
      <c r="B1114" s="37" t="s">
        <v>1033</v>
      </c>
      <c r="C1114" s="38" t="s">
        <v>9696</v>
      </c>
      <c r="D1114" s="38">
        <v>8531</v>
      </c>
      <c r="E1114" s="146" t="s">
        <v>6643</v>
      </c>
      <c r="F1114" s="541" t="s">
        <v>6644</v>
      </c>
      <c r="G1114" s="539">
        <v>45466.30972222222</v>
      </c>
      <c r="H1114" s="37"/>
    </row>
    <row r="1115" spans="1:8" x14ac:dyDescent="0.25">
      <c r="A1115" s="37" t="s">
        <v>9695</v>
      </c>
      <c r="B1115" s="37" t="s">
        <v>1033</v>
      </c>
      <c r="C1115" s="38" t="s">
        <v>9696</v>
      </c>
      <c r="D1115" s="38">
        <v>8531</v>
      </c>
      <c r="E1115" s="146" t="s">
        <v>6660</v>
      </c>
      <c r="F1115" s="541" t="s">
        <v>6661</v>
      </c>
      <c r="G1115" s="539">
        <v>45466.30972222222</v>
      </c>
      <c r="H1115" s="37"/>
    </row>
    <row r="1116" spans="1:8" x14ac:dyDescent="0.25">
      <c r="A1116" s="37" t="s">
        <v>9695</v>
      </c>
      <c r="B1116" s="37" t="s">
        <v>1033</v>
      </c>
      <c r="C1116" s="38" t="s">
        <v>9696</v>
      </c>
      <c r="D1116" s="38">
        <v>8531</v>
      </c>
      <c r="E1116" s="146" t="s">
        <v>6677</v>
      </c>
      <c r="F1116" s="541" t="s">
        <v>6678</v>
      </c>
      <c r="G1116" s="539">
        <v>45466.30972222222</v>
      </c>
      <c r="H1116" s="37"/>
    </row>
    <row r="1117" spans="1:8" x14ac:dyDescent="0.25">
      <c r="A1117" s="37" t="s">
        <v>9695</v>
      </c>
      <c r="B1117" s="37" t="s">
        <v>1033</v>
      </c>
      <c r="C1117" s="38" t="s">
        <v>9696</v>
      </c>
      <c r="D1117" s="38">
        <v>8531</v>
      </c>
      <c r="E1117" s="146" t="s">
        <v>6694</v>
      </c>
      <c r="F1117" s="541" t="s">
        <v>6695</v>
      </c>
      <c r="G1117" s="539">
        <v>45466.30972222222</v>
      </c>
      <c r="H1117" s="37"/>
    </row>
    <row r="1118" spans="1:8" x14ac:dyDescent="0.25">
      <c r="A1118" s="37" t="s">
        <v>9695</v>
      </c>
      <c r="B1118" s="37" t="s">
        <v>1033</v>
      </c>
      <c r="C1118" s="38" t="s">
        <v>9696</v>
      </c>
      <c r="D1118" s="38">
        <v>8531</v>
      </c>
      <c r="E1118" s="146" t="s">
        <v>6711</v>
      </c>
      <c r="F1118" s="541" t="s">
        <v>6712</v>
      </c>
      <c r="G1118" s="539">
        <v>45466.30972222222</v>
      </c>
      <c r="H1118" s="37"/>
    </row>
    <row r="1119" spans="1:8" x14ac:dyDescent="0.25">
      <c r="A1119" s="37" t="s">
        <v>9695</v>
      </c>
      <c r="B1119" s="37" t="s">
        <v>1033</v>
      </c>
      <c r="C1119" s="38" t="s">
        <v>9696</v>
      </c>
      <c r="D1119" s="38">
        <v>8531</v>
      </c>
      <c r="E1119" s="146" t="s">
        <v>6728</v>
      </c>
      <c r="F1119" s="541" t="s">
        <v>6729</v>
      </c>
      <c r="G1119" s="539">
        <v>45466.30972222222</v>
      </c>
      <c r="H1119" s="37"/>
    </row>
    <row r="1120" spans="1:8" x14ac:dyDescent="0.25">
      <c r="A1120" s="37" t="s">
        <v>9695</v>
      </c>
      <c r="B1120" s="37" t="s">
        <v>1033</v>
      </c>
      <c r="C1120" s="38" t="s">
        <v>9696</v>
      </c>
      <c r="D1120" s="38">
        <v>8531</v>
      </c>
      <c r="E1120" s="146" t="s">
        <v>1545</v>
      </c>
      <c r="F1120" s="541" t="s">
        <v>1546</v>
      </c>
      <c r="G1120" s="539">
        <v>45466.30972222222</v>
      </c>
      <c r="H1120" s="37"/>
    </row>
    <row r="1121" spans="1:8" x14ac:dyDescent="0.25">
      <c r="A1121" s="37" t="s">
        <v>9695</v>
      </c>
      <c r="B1121" s="37" t="s">
        <v>1033</v>
      </c>
      <c r="C1121" s="38" t="s">
        <v>9696</v>
      </c>
      <c r="D1121" s="38">
        <v>8531</v>
      </c>
      <c r="E1121" s="146" t="s">
        <v>6745</v>
      </c>
      <c r="F1121" s="541" t="s">
        <v>6746</v>
      </c>
      <c r="G1121" s="539">
        <v>45466.30972222222</v>
      </c>
      <c r="H1121" s="37"/>
    </row>
    <row r="1122" spans="1:8" x14ac:dyDescent="0.25">
      <c r="A1122" s="37" t="s">
        <v>9695</v>
      </c>
      <c r="B1122" s="37" t="s">
        <v>1033</v>
      </c>
      <c r="C1122" s="38" t="s">
        <v>9696</v>
      </c>
      <c r="D1122" s="38">
        <v>8531</v>
      </c>
      <c r="E1122" s="146" t="s">
        <v>6762</v>
      </c>
      <c r="F1122" s="541" t="s">
        <v>6763</v>
      </c>
      <c r="G1122" s="539">
        <v>45466.30972222222</v>
      </c>
      <c r="H1122" s="37"/>
    </row>
    <row r="1123" spans="1:8" x14ac:dyDescent="0.25">
      <c r="A1123" s="37" t="s">
        <v>9695</v>
      </c>
      <c r="B1123" s="37" t="s">
        <v>1033</v>
      </c>
      <c r="C1123" s="38" t="s">
        <v>9696</v>
      </c>
      <c r="D1123" s="38">
        <v>8531</v>
      </c>
      <c r="E1123" s="146" t="s">
        <v>6779</v>
      </c>
      <c r="F1123" s="541" t="s">
        <v>6780</v>
      </c>
      <c r="G1123" s="539">
        <v>45466.30972222222</v>
      </c>
      <c r="H1123" s="37"/>
    </row>
    <row r="1124" spans="1:8" x14ac:dyDescent="0.25">
      <c r="A1124" s="37" t="s">
        <v>9695</v>
      </c>
      <c r="B1124" s="37" t="s">
        <v>1033</v>
      </c>
      <c r="C1124" s="38" t="s">
        <v>9696</v>
      </c>
      <c r="D1124" s="38">
        <v>8531</v>
      </c>
      <c r="E1124" s="146" t="s">
        <v>6796</v>
      </c>
      <c r="F1124" s="541" t="s">
        <v>6797</v>
      </c>
      <c r="G1124" s="539">
        <v>45466.30972222222</v>
      </c>
      <c r="H1124" s="37"/>
    </row>
    <row r="1125" spans="1:8" x14ac:dyDescent="0.25">
      <c r="A1125" s="37" t="s">
        <v>9695</v>
      </c>
      <c r="B1125" s="37" t="s">
        <v>1033</v>
      </c>
      <c r="C1125" s="38" t="s">
        <v>9696</v>
      </c>
      <c r="D1125" s="38">
        <v>8531</v>
      </c>
      <c r="E1125" s="146" t="s">
        <v>6813</v>
      </c>
      <c r="F1125" s="541" t="s">
        <v>6814</v>
      </c>
      <c r="G1125" s="539">
        <v>45466.30972222222</v>
      </c>
      <c r="H1125" s="37"/>
    </row>
    <row r="1126" spans="1:8" x14ac:dyDescent="0.25">
      <c r="A1126" s="37" t="s">
        <v>9695</v>
      </c>
      <c r="B1126" s="37" t="s">
        <v>1033</v>
      </c>
      <c r="C1126" s="38" t="s">
        <v>9696</v>
      </c>
      <c r="D1126" s="38">
        <v>8531</v>
      </c>
      <c r="E1126" s="146" t="s">
        <v>6830</v>
      </c>
      <c r="F1126" s="541" t="s">
        <v>6831</v>
      </c>
      <c r="G1126" s="539">
        <v>45466.30972222222</v>
      </c>
      <c r="H1126" s="37"/>
    </row>
    <row r="1127" spans="1:8" x14ac:dyDescent="0.25">
      <c r="A1127" s="37" t="s">
        <v>9695</v>
      </c>
      <c r="B1127" s="37" t="s">
        <v>1033</v>
      </c>
      <c r="C1127" s="38" t="s">
        <v>9696</v>
      </c>
      <c r="D1127" s="38">
        <v>8531</v>
      </c>
      <c r="E1127" s="146" t="s">
        <v>6847</v>
      </c>
      <c r="F1127" s="541" t="s">
        <v>6848</v>
      </c>
      <c r="G1127" s="539">
        <v>45466.30972222222</v>
      </c>
      <c r="H1127" s="37"/>
    </row>
    <row r="1128" spans="1:8" x14ac:dyDescent="0.25">
      <c r="A1128" s="37" t="s">
        <v>9695</v>
      </c>
      <c r="B1128" s="37" t="s">
        <v>1033</v>
      </c>
      <c r="C1128" s="38" t="s">
        <v>9696</v>
      </c>
      <c r="D1128" s="38">
        <v>8531</v>
      </c>
      <c r="E1128" s="146" t="s">
        <v>6864</v>
      </c>
      <c r="F1128" s="541" t="s">
        <v>6865</v>
      </c>
      <c r="G1128" s="539">
        <v>45466.30972222222</v>
      </c>
      <c r="H1128" s="37"/>
    </row>
    <row r="1129" spans="1:8" x14ac:dyDescent="0.25">
      <c r="A1129" s="37" t="s">
        <v>9695</v>
      </c>
      <c r="B1129" s="37" t="s">
        <v>1033</v>
      </c>
      <c r="C1129" s="38" t="s">
        <v>9696</v>
      </c>
      <c r="D1129" s="38">
        <v>8531</v>
      </c>
      <c r="E1129" s="146" t="s">
        <v>6881</v>
      </c>
      <c r="F1129" s="541" t="s">
        <v>6882</v>
      </c>
      <c r="G1129" s="539">
        <v>45466.30972222222</v>
      </c>
      <c r="H1129" s="37"/>
    </row>
    <row r="1130" spans="1:8" x14ac:dyDescent="0.25">
      <c r="A1130" s="37" t="s">
        <v>9695</v>
      </c>
      <c r="B1130" s="37" t="s">
        <v>1033</v>
      </c>
      <c r="C1130" s="38" t="s">
        <v>9696</v>
      </c>
      <c r="D1130" s="38">
        <v>8531</v>
      </c>
      <c r="E1130" s="146" t="s">
        <v>6898</v>
      </c>
      <c r="F1130" s="541" t="s">
        <v>6899</v>
      </c>
      <c r="G1130" s="539">
        <v>45466.30972222222</v>
      </c>
      <c r="H1130" s="37"/>
    </row>
    <row r="1131" spans="1:8" x14ac:dyDescent="0.25">
      <c r="A1131" s="37" t="s">
        <v>9695</v>
      </c>
      <c r="B1131" s="37" t="s">
        <v>1033</v>
      </c>
      <c r="C1131" s="38" t="s">
        <v>9696</v>
      </c>
      <c r="D1131" s="38">
        <v>8531</v>
      </c>
      <c r="E1131" s="146" t="s">
        <v>1562</v>
      </c>
      <c r="F1131" s="541" t="s">
        <v>1563</v>
      </c>
      <c r="G1131" s="539">
        <v>45466.30972222222</v>
      </c>
      <c r="H1131" s="37"/>
    </row>
    <row r="1132" spans="1:8" x14ac:dyDescent="0.25">
      <c r="A1132" s="37" t="s">
        <v>9695</v>
      </c>
      <c r="B1132" s="37" t="s">
        <v>1033</v>
      </c>
      <c r="C1132" s="38" t="s">
        <v>9696</v>
      </c>
      <c r="D1132" s="38">
        <v>8531</v>
      </c>
      <c r="E1132" s="146" t="s">
        <v>6915</v>
      </c>
      <c r="F1132" s="541" t="s">
        <v>6916</v>
      </c>
      <c r="G1132" s="539">
        <v>45466.30972222222</v>
      </c>
      <c r="H1132" s="37"/>
    </row>
    <row r="1133" spans="1:8" x14ac:dyDescent="0.25">
      <c r="A1133" s="37" t="s">
        <v>9695</v>
      </c>
      <c r="B1133" s="37" t="s">
        <v>1033</v>
      </c>
      <c r="C1133" s="38" t="s">
        <v>9696</v>
      </c>
      <c r="D1133" s="38">
        <v>8531</v>
      </c>
      <c r="E1133" s="146" t="s">
        <v>6932</v>
      </c>
      <c r="F1133" s="541" t="s">
        <v>6933</v>
      </c>
      <c r="G1133" s="539">
        <v>45466.30972222222</v>
      </c>
      <c r="H1133" s="37"/>
    </row>
    <row r="1134" spans="1:8" x14ac:dyDescent="0.25">
      <c r="A1134" s="37" t="s">
        <v>9695</v>
      </c>
      <c r="B1134" s="37" t="s">
        <v>1033</v>
      </c>
      <c r="C1134" s="38" t="s">
        <v>9696</v>
      </c>
      <c r="D1134" s="38">
        <v>8531</v>
      </c>
      <c r="E1134" s="146" t="s">
        <v>6949</v>
      </c>
      <c r="F1134" s="541" t="s">
        <v>6950</v>
      </c>
      <c r="G1134" s="539">
        <v>45466.30972222222</v>
      </c>
      <c r="H1134" s="37"/>
    </row>
    <row r="1135" spans="1:8" x14ac:dyDescent="0.25">
      <c r="A1135" s="37" t="s">
        <v>9695</v>
      </c>
      <c r="B1135" s="37" t="s">
        <v>1033</v>
      </c>
      <c r="C1135" s="38" t="s">
        <v>9696</v>
      </c>
      <c r="D1135" s="38">
        <v>8531</v>
      </c>
      <c r="E1135" s="146" t="s">
        <v>6966</v>
      </c>
      <c r="F1135" s="541" t="s">
        <v>6967</v>
      </c>
      <c r="G1135" s="539">
        <v>45466.30972222222</v>
      </c>
      <c r="H1135" s="37"/>
    </row>
    <row r="1136" spans="1:8" x14ac:dyDescent="0.25">
      <c r="A1136" s="37" t="s">
        <v>9695</v>
      </c>
      <c r="B1136" s="37" t="s">
        <v>1033</v>
      </c>
      <c r="C1136" s="38" t="s">
        <v>9696</v>
      </c>
      <c r="D1136" s="38">
        <v>8531</v>
      </c>
      <c r="E1136" s="146" t="s">
        <v>6983</v>
      </c>
      <c r="F1136" s="541" t="s">
        <v>6984</v>
      </c>
      <c r="G1136" s="539">
        <v>45466.30972222222</v>
      </c>
      <c r="H1136" s="37"/>
    </row>
    <row r="1137" spans="1:8" x14ac:dyDescent="0.25">
      <c r="A1137" s="37" t="s">
        <v>9695</v>
      </c>
      <c r="B1137" s="37" t="s">
        <v>1033</v>
      </c>
      <c r="C1137" s="38" t="s">
        <v>9696</v>
      </c>
      <c r="D1137" s="38">
        <v>8531</v>
      </c>
      <c r="E1137" s="146" t="s">
        <v>7000</v>
      </c>
      <c r="F1137" s="541" t="s">
        <v>7001</v>
      </c>
      <c r="G1137" s="539">
        <v>45466.30972222222</v>
      </c>
      <c r="H1137" s="37"/>
    </row>
    <row r="1138" spans="1:8" x14ac:dyDescent="0.25">
      <c r="A1138" s="37" t="s">
        <v>9695</v>
      </c>
      <c r="B1138" s="37" t="s">
        <v>1033</v>
      </c>
      <c r="C1138" s="38" t="s">
        <v>9696</v>
      </c>
      <c r="D1138" s="38">
        <v>8531</v>
      </c>
      <c r="E1138" s="146" t="s">
        <v>7017</v>
      </c>
      <c r="F1138" s="541" t="s">
        <v>7018</v>
      </c>
      <c r="G1138" s="539">
        <v>45466.30972222222</v>
      </c>
      <c r="H1138" s="37"/>
    </row>
    <row r="1139" spans="1:8" x14ac:dyDescent="0.25">
      <c r="A1139" s="37" t="s">
        <v>9695</v>
      </c>
      <c r="B1139" s="37" t="s">
        <v>1033</v>
      </c>
      <c r="C1139" s="38" t="s">
        <v>9696</v>
      </c>
      <c r="D1139" s="38">
        <v>8531</v>
      </c>
      <c r="E1139" s="146" t="s">
        <v>7034</v>
      </c>
      <c r="F1139" s="541" t="s">
        <v>7035</v>
      </c>
      <c r="G1139" s="539">
        <v>45466.30972222222</v>
      </c>
      <c r="H1139" s="37"/>
    </row>
    <row r="1140" spans="1:8" x14ac:dyDescent="0.25">
      <c r="A1140" s="37" t="s">
        <v>9695</v>
      </c>
      <c r="B1140" s="37" t="s">
        <v>1033</v>
      </c>
      <c r="C1140" s="38" t="s">
        <v>9696</v>
      </c>
      <c r="D1140" s="38">
        <v>8531</v>
      </c>
      <c r="E1140" s="146" t="s">
        <v>7051</v>
      </c>
      <c r="F1140" s="541" t="s">
        <v>7052</v>
      </c>
      <c r="G1140" s="539">
        <v>45466.30972222222</v>
      </c>
      <c r="H1140" s="37"/>
    </row>
    <row r="1141" spans="1:8" x14ac:dyDescent="0.25">
      <c r="A1141" s="37" t="s">
        <v>9695</v>
      </c>
      <c r="B1141" s="37" t="s">
        <v>1033</v>
      </c>
      <c r="C1141" s="38" t="s">
        <v>9696</v>
      </c>
      <c r="D1141" s="38">
        <v>8531</v>
      </c>
      <c r="E1141" s="146" t="s">
        <v>7068</v>
      </c>
      <c r="F1141" s="541" t="s">
        <v>7069</v>
      </c>
      <c r="G1141" s="539">
        <v>45466.30972222222</v>
      </c>
      <c r="H1141" s="37"/>
    </row>
    <row r="1142" spans="1:8" x14ac:dyDescent="0.25">
      <c r="A1142" s="37" t="s">
        <v>9695</v>
      </c>
      <c r="B1142" s="37" t="s">
        <v>1033</v>
      </c>
      <c r="C1142" s="38" t="s">
        <v>9696</v>
      </c>
      <c r="D1142" s="38">
        <v>8531</v>
      </c>
      <c r="E1142" s="146" t="s">
        <v>1579</v>
      </c>
      <c r="F1142" s="541" t="s">
        <v>1580</v>
      </c>
      <c r="G1142" s="539">
        <v>45466.30972222222</v>
      </c>
      <c r="H1142" s="37"/>
    </row>
    <row r="1143" spans="1:8" x14ac:dyDescent="0.25">
      <c r="A1143" s="37" t="s">
        <v>9695</v>
      </c>
      <c r="B1143" s="37" t="s">
        <v>1033</v>
      </c>
      <c r="C1143" s="38" t="s">
        <v>9696</v>
      </c>
      <c r="D1143" s="38">
        <v>8531</v>
      </c>
      <c r="E1143" s="146" t="s">
        <v>7085</v>
      </c>
      <c r="F1143" s="541" t="s">
        <v>7086</v>
      </c>
      <c r="G1143" s="539">
        <v>45466.30972222222</v>
      </c>
      <c r="H1143" s="37"/>
    </row>
    <row r="1144" spans="1:8" x14ac:dyDescent="0.25">
      <c r="A1144" s="37" t="s">
        <v>9695</v>
      </c>
      <c r="B1144" s="37" t="s">
        <v>1033</v>
      </c>
      <c r="C1144" s="38" t="s">
        <v>9696</v>
      </c>
      <c r="D1144" s="38">
        <v>8531</v>
      </c>
      <c r="E1144" s="146" t="s">
        <v>7102</v>
      </c>
      <c r="F1144" s="541" t="s">
        <v>7103</v>
      </c>
      <c r="G1144" s="539">
        <v>45466.30972222222</v>
      </c>
      <c r="H1144" s="37"/>
    </row>
    <row r="1145" spans="1:8" x14ac:dyDescent="0.25">
      <c r="A1145" s="37" t="s">
        <v>9695</v>
      </c>
      <c r="B1145" s="37" t="s">
        <v>1033</v>
      </c>
      <c r="C1145" s="38" t="s">
        <v>9696</v>
      </c>
      <c r="D1145" s="38">
        <v>8531</v>
      </c>
      <c r="E1145" s="146" t="s">
        <v>7119</v>
      </c>
      <c r="F1145" s="541" t="s">
        <v>7120</v>
      </c>
      <c r="G1145" s="539">
        <v>45466.30972222222</v>
      </c>
      <c r="H1145" s="37"/>
    </row>
    <row r="1146" spans="1:8" x14ac:dyDescent="0.25">
      <c r="A1146" s="37" t="s">
        <v>9695</v>
      </c>
      <c r="B1146" s="37" t="s">
        <v>1033</v>
      </c>
      <c r="C1146" s="38" t="s">
        <v>9696</v>
      </c>
      <c r="D1146" s="38">
        <v>8531</v>
      </c>
      <c r="E1146" s="146" t="s">
        <v>7136</v>
      </c>
      <c r="F1146" s="541" t="s">
        <v>7137</v>
      </c>
      <c r="G1146" s="539">
        <v>45466.30972222222</v>
      </c>
      <c r="H1146" s="37"/>
    </row>
    <row r="1147" spans="1:8" x14ac:dyDescent="0.25">
      <c r="A1147" s="37" t="s">
        <v>9695</v>
      </c>
      <c r="B1147" s="37" t="s">
        <v>1033</v>
      </c>
      <c r="C1147" s="38" t="s">
        <v>9696</v>
      </c>
      <c r="D1147" s="38">
        <v>8531</v>
      </c>
      <c r="E1147" s="146" t="s">
        <v>7153</v>
      </c>
      <c r="F1147" s="541" t="s">
        <v>7154</v>
      </c>
      <c r="G1147" s="539">
        <v>45466.30972222222</v>
      </c>
      <c r="H1147" s="37"/>
    </row>
    <row r="1148" spans="1:8" x14ac:dyDescent="0.25">
      <c r="A1148" s="37" t="s">
        <v>9695</v>
      </c>
      <c r="B1148" s="37" t="s">
        <v>1033</v>
      </c>
      <c r="C1148" s="38" t="s">
        <v>9696</v>
      </c>
      <c r="D1148" s="38">
        <v>8531</v>
      </c>
      <c r="E1148" s="146" t="s">
        <v>7170</v>
      </c>
      <c r="F1148" s="541" t="s">
        <v>7171</v>
      </c>
      <c r="G1148" s="539">
        <v>45466.30972222222</v>
      </c>
      <c r="H1148" s="37"/>
    </row>
    <row r="1149" spans="1:8" x14ac:dyDescent="0.25">
      <c r="A1149" s="37" t="s">
        <v>9695</v>
      </c>
      <c r="B1149" s="37" t="s">
        <v>1033</v>
      </c>
      <c r="C1149" s="38" t="s">
        <v>9696</v>
      </c>
      <c r="D1149" s="38">
        <v>8531</v>
      </c>
      <c r="E1149" s="146" t="s">
        <v>7187</v>
      </c>
      <c r="F1149" s="541" t="s">
        <v>7188</v>
      </c>
      <c r="G1149" s="539">
        <v>45466.30972222222</v>
      </c>
      <c r="H1149" s="37"/>
    </row>
    <row r="1150" spans="1:8" x14ac:dyDescent="0.25">
      <c r="A1150" s="37" t="s">
        <v>9695</v>
      </c>
      <c r="B1150" s="37" t="s">
        <v>1033</v>
      </c>
      <c r="C1150" s="38" t="s">
        <v>9696</v>
      </c>
      <c r="D1150" s="38">
        <v>8531</v>
      </c>
      <c r="E1150" s="146" t="s">
        <v>7204</v>
      </c>
      <c r="F1150" s="541" t="s">
        <v>7205</v>
      </c>
      <c r="G1150" s="539">
        <v>45466.30972222222</v>
      </c>
      <c r="H1150" s="37"/>
    </row>
    <row r="1151" spans="1:8" x14ac:dyDescent="0.25">
      <c r="A1151" s="37" t="s">
        <v>9695</v>
      </c>
      <c r="B1151" s="37" t="s">
        <v>1033</v>
      </c>
      <c r="C1151" s="38" t="s">
        <v>9696</v>
      </c>
      <c r="D1151" s="38">
        <v>8531</v>
      </c>
      <c r="E1151" s="146" t="s">
        <v>7221</v>
      </c>
      <c r="F1151" s="541" t="s">
        <v>7222</v>
      </c>
      <c r="G1151" s="539">
        <v>45466.30972222222</v>
      </c>
      <c r="H1151" s="37"/>
    </row>
    <row r="1152" spans="1:8" x14ac:dyDescent="0.25">
      <c r="A1152" s="37" t="s">
        <v>9695</v>
      </c>
      <c r="B1152" s="37" t="s">
        <v>1033</v>
      </c>
      <c r="C1152" s="38" t="s">
        <v>9696</v>
      </c>
      <c r="D1152" s="38">
        <v>8531</v>
      </c>
      <c r="E1152" s="146" t="s">
        <v>7238</v>
      </c>
      <c r="F1152" s="541" t="s">
        <v>7239</v>
      </c>
      <c r="G1152" s="539">
        <v>45466.30972222222</v>
      </c>
      <c r="H1152" s="37"/>
    </row>
    <row r="1153" spans="1:8" x14ac:dyDescent="0.25">
      <c r="A1153" s="37" t="s">
        <v>9695</v>
      </c>
      <c r="B1153" s="37" t="s">
        <v>1033</v>
      </c>
      <c r="C1153" s="38" t="s">
        <v>9696</v>
      </c>
      <c r="D1153" s="38">
        <v>8531</v>
      </c>
      <c r="E1153" s="146" t="s">
        <v>1596</v>
      </c>
      <c r="F1153" s="541" t="s">
        <v>1597</v>
      </c>
      <c r="G1153" s="539">
        <v>45466.30972222222</v>
      </c>
      <c r="H1153" s="37"/>
    </row>
    <row r="1154" spans="1:8" x14ac:dyDescent="0.25">
      <c r="A1154" s="37" t="s">
        <v>9695</v>
      </c>
      <c r="B1154" s="37" t="s">
        <v>1033</v>
      </c>
      <c r="C1154" s="38" t="s">
        <v>9696</v>
      </c>
      <c r="D1154" s="38">
        <v>8531</v>
      </c>
      <c r="E1154" s="146" t="s">
        <v>7255</v>
      </c>
      <c r="F1154" s="541" t="s">
        <v>7256</v>
      </c>
      <c r="G1154" s="539">
        <v>45466.30972222222</v>
      </c>
      <c r="H1154" s="37"/>
    </row>
    <row r="1155" spans="1:8" x14ac:dyDescent="0.25">
      <c r="A1155" s="37" t="s">
        <v>9695</v>
      </c>
      <c r="B1155" s="37" t="s">
        <v>1033</v>
      </c>
      <c r="C1155" s="38" t="s">
        <v>9696</v>
      </c>
      <c r="D1155" s="38">
        <v>8531</v>
      </c>
      <c r="E1155" s="146" t="s">
        <v>7272</v>
      </c>
      <c r="F1155" s="541" t="s">
        <v>7273</v>
      </c>
      <c r="G1155" s="539">
        <v>45466.30972222222</v>
      </c>
      <c r="H1155" s="37"/>
    </row>
    <row r="1156" spans="1:8" x14ac:dyDescent="0.25">
      <c r="A1156" s="37" t="s">
        <v>9695</v>
      </c>
      <c r="B1156" s="37" t="s">
        <v>1033</v>
      </c>
      <c r="C1156" s="38" t="s">
        <v>9696</v>
      </c>
      <c r="D1156" s="38">
        <v>8531</v>
      </c>
      <c r="E1156" s="146" t="s">
        <v>7289</v>
      </c>
      <c r="F1156" s="541" t="s">
        <v>7290</v>
      </c>
      <c r="G1156" s="539">
        <v>45466.30972222222</v>
      </c>
      <c r="H1156" s="37"/>
    </row>
    <row r="1157" spans="1:8" x14ac:dyDescent="0.25">
      <c r="A1157" s="37" t="s">
        <v>9695</v>
      </c>
      <c r="B1157" s="37" t="s">
        <v>1033</v>
      </c>
      <c r="C1157" s="38" t="s">
        <v>9696</v>
      </c>
      <c r="D1157" s="38">
        <v>8531</v>
      </c>
      <c r="E1157" s="146" t="s">
        <v>7306</v>
      </c>
      <c r="F1157" s="541" t="s">
        <v>7307</v>
      </c>
      <c r="G1157" s="539">
        <v>45466.30972222222</v>
      </c>
      <c r="H1157" s="37"/>
    </row>
    <row r="1158" spans="1:8" x14ac:dyDescent="0.25">
      <c r="A1158" s="37" t="s">
        <v>9695</v>
      </c>
      <c r="B1158" s="37" t="s">
        <v>1033</v>
      </c>
      <c r="C1158" s="38" t="s">
        <v>9696</v>
      </c>
      <c r="D1158" s="38">
        <v>8531</v>
      </c>
      <c r="E1158" s="146" t="s">
        <v>7323</v>
      </c>
      <c r="F1158" s="541" t="s">
        <v>7324</v>
      </c>
      <c r="G1158" s="539">
        <v>45466.30972222222</v>
      </c>
      <c r="H1158" s="37"/>
    </row>
    <row r="1159" spans="1:8" x14ac:dyDescent="0.25">
      <c r="A1159" s="37" t="s">
        <v>9695</v>
      </c>
      <c r="B1159" s="37" t="s">
        <v>1033</v>
      </c>
      <c r="C1159" s="38" t="s">
        <v>9696</v>
      </c>
      <c r="D1159" s="38">
        <v>8531</v>
      </c>
      <c r="E1159" s="146" t="s">
        <v>7340</v>
      </c>
      <c r="F1159" s="541" t="s">
        <v>7341</v>
      </c>
      <c r="G1159" s="539">
        <v>45466.30972222222</v>
      </c>
      <c r="H1159" s="37"/>
    </row>
    <row r="1160" spans="1:8" x14ac:dyDescent="0.25">
      <c r="A1160" s="37" t="s">
        <v>9695</v>
      </c>
      <c r="B1160" s="37" t="s">
        <v>1033</v>
      </c>
      <c r="C1160" s="38" t="s">
        <v>9696</v>
      </c>
      <c r="D1160" s="38">
        <v>8531</v>
      </c>
      <c r="E1160" s="146" t="s">
        <v>7357</v>
      </c>
      <c r="F1160" s="541" t="s">
        <v>7358</v>
      </c>
      <c r="G1160" s="539">
        <v>45466.30972222222</v>
      </c>
      <c r="H1160" s="37"/>
    </row>
    <row r="1161" spans="1:8" x14ac:dyDescent="0.25">
      <c r="A1161" s="37" t="s">
        <v>9695</v>
      </c>
      <c r="B1161" s="37" t="s">
        <v>1033</v>
      </c>
      <c r="C1161" s="38" t="s">
        <v>9696</v>
      </c>
      <c r="D1161" s="38">
        <v>8531</v>
      </c>
      <c r="E1161" s="146" t="s">
        <v>7374</v>
      </c>
      <c r="F1161" s="541" t="s">
        <v>7375</v>
      </c>
      <c r="G1161" s="539">
        <v>45466.30972222222</v>
      </c>
      <c r="H1161" s="37"/>
    </row>
    <row r="1162" spans="1:8" x14ac:dyDescent="0.25">
      <c r="A1162" s="37" t="s">
        <v>9695</v>
      </c>
      <c r="B1162" s="37" t="s">
        <v>1033</v>
      </c>
      <c r="C1162" s="38" t="s">
        <v>9696</v>
      </c>
      <c r="D1162" s="38">
        <v>8531</v>
      </c>
      <c r="E1162" s="146" t="s">
        <v>7391</v>
      </c>
      <c r="F1162" s="541" t="s">
        <v>7392</v>
      </c>
      <c r="G1162" s="539">
        <v>45466.30972222222</v>
      </c>
      <c r="H1162" s="37"/>
    </row>
    <row r="1163" spans="1:8" x14ac:dyDescent="0.25">
      <c r="A1163" s="37" t="s">
        <v>9695</v>
      </c>
      <c r="B1163" s="37" t="s">
        <v>1033</v>
      </c>
      <c r="C1163" s="38" t="s">
        <v>9696</v>
      </c>
      <c r="D1163" s="38">
        <v>8531</v>
      </c>
      <c r="E1163" s="146" t="s">
        <v>7408</v>
      </c>
      <c r="F1163" s="541" t="s">
        <v>7409</v>
      </c>
      <c r="G1163" s="539">
        <v>45466.30972222222</v>
      </c>
      <c r="H1163" s="37"/>
    </row>
    <row r="1164" spans="1:8" x14ac:dyDescent="0.25">
      <c r="A1164" s="37" t="s">
        <v>9695</v>
      </c>
      <c r="B1164" s="37" t="s">
        <v>1033</v>
      </c>
      <c r="C1164" s="38" t="s">
        <v>9696</v>
      </c>
      <c r="D1164" s="38">
        <v>8531</v>
      </c>
      <c r="E1164" s="146" t="s">
        <v>1613</v>
      </c>
      <c r="F1164" s="541" t="s">
        <v>1614</v>
      </c>
      <c r="G1164" s="539">
        <v>45466.30972222222</v>
      </c>
      <c r="H1164" s="37"/>
    </row>
    <row r="1165" spans="1:8" x14ac:dyDescent="0.25">
      <c r="A1165" s="37" t="s">
        <v>9695</v>
      </c>
      <c r="B1165" s="37" t="s">
        <v>1033</v>
      </c>
      <c r="C1165" s="38" t="s">
        <v>9696</v>
      </c>
      <c r="D1165" s="38">
        <v>8531</v>
      </c>
      <c r="E1165" s="146" t="s">
        <v>7425</v>
      </c>
      <c r="F1165" s="541" t="s">
        <v>7426</v>
      </c>
      <c r="G1165" s="539">
        <v>45466.30972222222</v>
      </c>
      <c r="H1165" s="37"/>
    </row>
    <row r="1166" spans="1:8" x14ac:dyDescent="0.25">
      <c r="A1166" s="37" t="s">
        <v>9695</v>
      </c>
      <c r="B1166" s="37" t="s">
        <v>1033</v>
      </c>
      <c r="C1166" s="38" t="s">
        <v>9696</v>
      </c>
      <c r="D1166" s="38">
        <v>8531</v>
      </c>
      <c r="E1166" s="146" t="s">
        <v>7442</v>
      </c>
      <c r="F1166" s="541" t="s">
        <v>7443</v>
      </c>
      <c r="G1166" s="539">
        <v>45466.30972222222</v>
      </c>
      <c r="H1166" s="37"/>
    </row>
    <row r="1167" spans="1:8" x14ac:dyDescent="0.25">
      <c r="A1167" s="37" t="s">
        <v>9695</v>
      </c>
      <c r="B1167" s="37" t="s">
        <v>1033</v>
      </c>
      <c r="C1167" s="38" t="s">
        <v>9696</v>
      </c>
      <c r="D1167" s="38">
        <v>8531</v>
      </c>
      <c r="E1167" s="146" t="s">
        <v>7459</v>
      </c>
      <c r="F1167" s="541" t="s">
        <v>7460</v>
      </c>
      <c r="G1167" s="539">
        <v>45466.30972222222</v>
      </c>
      <c r="H1167" s="37"/>
    </row>
    <row r="1168" spans="1:8" x14ac:dyDescent="0.25">
      <c r="A1168" s="37" t="s">
        <v>9695</v>
      </c>
      <c r="B1168" s="37" t="s">
        <v>1033</v>
      </c>
      <c r="C1168" s="38" t="s">
        <v>9696</v>
      </c>
      <c r="D1168" s="38">
        <v>8531</v>
      </c>
      <c r="E1168" s="146" t="s">
        <v>7476</v>
      </c>
      <c r="F1168" s="541" t="s">
        <v>7477</v>
      </c>
      <c r="G1168" s="539">
        <v>45466.30972222222</v>
      </c>
      <c r="H1168" s="37"/>
    </row>
    <row r="1169" spans="1:8" x14ac:dyDescent="0.25">
      <c r="A1169" s="37" t="s">
        <v>9695</v>
      </c>
      <c r="B1169" s="37" t="s">
        <v>1033</v>
      </c>
      <c r="C1169" s="38" t="s">
        <v>9696</v>
      </c>
      <c r="D1169" s="38">
        <v>8531</v>
      </c>
      <c r="E1169" s="146" t="s">
        <v>7493</v>
      </c>
      <c r="F1169" s="541" t="s">
        <v>7494</v>
      </c>
      <c r="G1169" s="539">
        <v>45466.30972222222</v>
      </c>
      <c r="H1169" s="37"/>
    </row>
    <row r="1170" spans="1:8" x14ac:dyDescent="0.25">
      <c r="A1170" s="37" t="s">
        <v>9695</v>
      </c>
      <c r="B1170" s="37" t="s">
        <v>1033</v>
      </c>
      <c r="C1170" s="38" t="s">
        <v>9696</v>
      </c>
      <c r="D1170" s="38">
        <v>8531</v>
      </c>
      <c r="E1170" s="146" t="s">
        <v>7510</v>
      </c>
      <c r="F1170" s="541" t="s">
        <v>7511</v>
      </c>
      <c r="G1170" s="539">
        <v>45466.30972222222</v>
      </c>
      <c r="H1170" s="37"/>
    </row>
    <row r="1171" spans="1:8" x14ac:dyDescent="0.25">
      <c r="A1171" s="37" t="s">
        <v>9695</v>
      </c>
      <c r="B1171" s="37" t="s">
        <v>1033</v>
      </c>
      <c r="C1171" s="38" t="s">
        <v>9696</v>
      </c>
      <c r="D1171" s="38">
        <v>8531</v>
      </c>
      <c r="E1171" s="146" t="s">
        <v>7527</v>
      </c>
      <c r="F1171" s="541" t="s">
        <v>7528</v>
      </c>
      <c r="G1171" s="539">
        <v>45466.30972222222</v>
      </c>
      <c r="H1171" s="37"/>
    </row>
    <row r="1172" spans="1:8" x14ac:dyDescent="0.25">
      <c r="A1172" s="37" t="s">
        <v>9695</v>
      </c>
      <c r="B1172" s="37" t="s">
        <v>1033</v>
      </c>
      <c r="C1172" s="38" t="s">
        <v>9696</v>
      </c>
      <c r="D1172" s="38">
        <v>8531</v>
      </c>
      <c r="E1172" s="146" t="s">
        <v>7544</v>
      </c>
      <c r="F1172" s="541" t="s">
        <v>7545</v>
      </c>
      <c r="G1172" s="539">
        <v>45466.30972222222</v>
      </c>
      <c r="H1172" s="37"/>
    </row>
    <row r="1173" spans="1:8" x14ac:dyDescent="0.25">
      <c r="A1173" s="37" t="s">
        <v>9695</v>
      </c>
      <c r="B1173" s="37" t="s">
        <v>1033</v>
      </c>
      <c r="C1173" s="38" t="s">
        <v>9696</v>
      </c>
      <c r="D1173" s="38">
        <v>8531</v>
      </c>
      <c r="E1173" s="146" t="s">
        <v>7561</v>
      </c>
      <c r="F1173" s="541" t="s">
        <v>7562</v>
      </c>
      <c r="G1173" s="539">
        <v>45466.30972222222</v>
      </c>
      <c r="H1173" s="37"/>
    </row>
    <row r="1174" spans="1:8" x14ac:dyDescent="0.25">
      <c r="A1174" s="37" t="s">
        <v>9695</v>
      </c>
      <c r="B1174" s="37" t="s">
        <v>1033</v>
      </c>
      <c r="C1174" s="38" t="s">
        <v>9696</v>
      </c>
      <c r="D1174" s="38">
        <v>8531</v>
      </c>
      <c r="E1174" s="146" t="s">
        <v>7578</v>
      </c>
      <c r="F1174" s="541" t="s">
        <v>7579</v>
      </c>
      <c r="G1174" s="539">
        <v>45466.30972222222</v>
      </c>
      <c r="H1174" s="37"/>
    </row>
    <row r="1175" spans="1:8" x14ac:dyDescent="0.25">
      <c r="A1175" s="37" t="s">
        <v>9695</v>
      </c>
      <c r="B1175" s="37" t="s">
        <v>1033</v>
      </c>
      <c r="C1175" s="38" t="s">
        <v>9696</v>
      </c>
      <c r="D1175" s="38">
        <v>8531</v>
      </c>
      <c r="E1175" s="146" t="s">
        <v>1630</v>
      </c>
      <c r="F1175" s="541" t="s">
        <v>1631</v>
      </c>
      <c r="G1175" s="539">
        <v>45466.30972222222</v>
      </c>
      <c r="H1175" s="37"/>
    </row>
    <row r="1176" spans="1:8" x14ac:dyDescent="0.25">
      <c r="A1176" s="37" t="s">
        <v>9695</v>
      </c>
      <c r="B1176" s="37" t="s">
        <v>1033</v>
      </c>
      <c r="C1176" s="38" t="s">
        <v>9696</v>
      </c>
      <c r="D1176" s="38">
        <v>8531</v>
      </c>
      <c r="E1176" s="146" t="s">
        <v>7595</v>
      </c>
      <c r="F1176" s="541" t="s">
        <v>7596</v>
      </c>
      <c r="G1176" s="539">
        <v>45466.30972222222</v>
      </c>
      <c r="H1176" s="37"/>
    </row>
    <row r="1177" spans="1:8" x14ac:dyDescent="0.25">
      <c r="A1177" s="37" t="s">
        <v>9695</v>
      </c>
      <c r="B1177" s="37" t="s">
        <v>1033</v>
      </c>
      <c r="C1177" s="38" t="s">
        <v>9696</v>
      </c>
      <c r="D1177" s="38">
        <v>8531</v>
      </c>
      <c r="E1177" s="146" t="s">
        <v>7612</v>
      </c>
      <c r="F1177" s="541" t="s">
        <v>7613</v>
      </c>
      <c r="G1177" s="539">
        <v>45466.30972222222</v>
      </c>
      <c r="H1177" s="37"/>
    </row>
    <row r="1178" spans="1:8" x14ac:dyDescent="0.25">
      <c r="A1178" s="37" t="s">
        <v>9695</v>
      </c>
      <c r="B1178" s="37" t="s">
        <v>1033</v>
      </c>
      <c r="C1178" s="38" t="s">
        <v>9696</v>
      </c>
      <c r="D1178" s="38">
        <v>8531</v>
      </c>
      <c r="E1178" s="146" t="s">
        <v>7629</v>
      </c>
      <c r="F1178" s="541" t="s">
        <v>7630</v>
      </c>
      <c r="G1178" s="539">
        <v>45466.30972222222</v>
      </c>
      <c r="H1178" s="37"/>
    </row>
    <row r="1179" spans="1:8" x14ac:dyDescent="0.25">
      <c r="A1179" s="37" t="s">
        <v>9695</v>
      </c>
      <c r="B1179" s="37" t="s">
        <v>1033</v>
      </c>
      <c r="C1179" s="38" t="s">
        <v>9696</v>
      </c>
      <c r="D1179" s="38">
        <v>8531</v>
      </c>
      <c r="E1179" s="146" t="s">
        <v>7646</v>
      </c>
      <c r="F1179" s="541" t="s">
        <v>7647</v>
      </c>
      <c r="G1179" s="539">
        <v>45466.30972222222</v>
      </c>
      <c r="H1179" s="37"/>
    </row>
    <row r="1180" spans="1:8" x14ac:dyDescent="0.25">
      <c r="A1180" s="37" t="s">
        <v>9695</v>
      </c>
      <c r="B1180" s="37" t="s">
        <v>1033</v>
      </c>
      <c r="C1180" s="38" t="s">
        <v>9696</v>
      </c>
      <c r="D1180" s="38">
        <v>8531</v>
      </c>
      <c r="E1180" s="146" t="s">
        <v>7663</v>
      </c>
      <c r="F1180" s="541" t="s">
        <v>7664</v>
      </c>
      <c r="G1180" s="539">
        <v>45466.30972222222</v>
      </c>
      <c r="H1180" s="37"/>
    </row>
    <row r="1181" spans="1:8" x14ac:dyDescent="0.25">
      <c r="A1181" s="37" t="s">
        <v>9695</v>
      </c>
      <c r="B1181" s="37" t="s">
        <v>1033</v>
      </c>
      <c r="C1181" s="38" t="s">
        <v>9696</v>
      </c>
      <c r="D1181" s="38">
        <v>8531</v>
      </c>
      <c r="E1181" s="146" t="s">
        <v>7680</v>
      </c>
      <c r="F1181" s="541" t="s">
        <v>7681</v>
      </c>
      <c r="G1181" s="539">
        <v>45466.30972222222</v>
      </c>
      <c r="H1181" s="37"/>
    </row>
    <row r="1182" spans="1:8" x14ac:dyDescent="0.25">
      <c r="A1182" s="37" t="s">
        <v>9695</v>
      </c>
      <c r="B1182" s="37" t="s">
        <v>1033</v>
      </c>
      <c r="C1182" s="38" t="s">
        <v>9696</v>
      </c>
      <c r="D1182" s="38">
        <v>8531</v>
      </c>
      <c r="E1182" s="146" t="s">
        <v>7697</v>
      </c>
      <c r="F1182" s="541" t="s">
        <v>7698</v>
      </c>
      <c r="G1182" s="539">
        <v>45466.30972222222</v>
      </c>
      <c r="H1182" s="37"/>
    </row>
    <row r="1183" spans="1:8" x14ac:dyDescent="0.25">
      <c r="A1183" s="37" t="s">
        <v>9695</v>
      </c>
      <c r="B1183" s="37" t="s">
        <v>1033</v>
      </c>
      <c r="C1183" s="38" t="s">
        <v>9696</v>
      </c>
      <c r="D1183" s="38">
        <v>8531</v>
      </c>
      <c r="E1183" s="146" t="s">
        <v>7714</v>
      </c>
      <c r="F1183" s="541" t="s">
        <v>7715</v>
      </c>
      <c r="G1183" s="539">
        <v>45466.30972222222</v>
      </c>
      <c r="H1183" s="37"/>
    </row>
    <row r="1184" spans="1:8" x14ac:dyDescent="0.25">
      <c r="A1184" s="37" t="s">
        <v>9695</v>
      </c>
      <c r="B1184" s="37" t="s">
        <v>1033</v>
      </c>
      <c r="C1184" s="38" t="s">
        <v>9696</v>
      </c>
      <c r="D1184" s="38">
        <v>8531</v>
      </c>
      <c r="E1184" s="146" t="s">
        <v>7731</v>
      </c>
      <c r="F1184" s="541" t="s">
        <v>7732</v>
      </c>
      <c r="G1184" s="539">
        <v>45466.30972222222</v>
      </c>
      <c r="H1184" s="37"/>
    </row>
    <row r="1185" spans="1:8" x14ac:dyDescent="0.25">
      <c r="A1185" s="37" t="s">
        <v>9695</v>
      </c>
      <c r="B1185" s="37" t="s">
        <v>1033</v>
      </c>
      <c r="C1185" s="38" t="s">
        <v>9696</v>
      </c>
      <c r="D1185" s="38">
        <v>8531</v>
      </c>
      <c r="E1185" s="146" t="s">
        <v>7748</v>
      </c>
      <c r="F1185" s="541" t="s">
        <v>7749</v>
      </c>
      <c r="G1185" s="539">
        <v>45466.30972222222</v>
      </c>
      <c r="H1185" s="37"/>
    </row>
    <row r="1186" spans="1:8" x14ac:dyDescent="0.25">
      <c r="A1186" s="37" t="s">
        <v>9695</v>
      </c>
      <c r="B1186" s="37" t="s">
        <v>1033</v>
      </c>
      <c r="C1186" s="38" t="s">
        <v>9696</v>
      </c>
      <c r="D1186" s="38">
        <v>8531</v>
      </c>
      <c r="E1186" s="146" t="s">
        <v>1070</v>
      </c>
      <c r="F1186" s="541" t="s">
        <v>1071</v>
      </c>
      <c r="G1186" s="539">
        <v>45466.30972222222</v>
      </c>
      <c r="H1186" s="37"/>
    </row>
    <row r="1187" spans="1:8" x14ac:dyDescent="0.25">
      <c r="A1187" s="37" t="s">
        <v>9695</v>
      </c>
      <c r="B1187" s="37" t="s">
        <v>1033</v>
      </c>
      <c r="C1187" s="38" t="s">
        <v>9696</v>
      </c>
      <c r="D1187" s="38">
        <v>8531</v>
      </c>
      <c r="E1187" s="146" t="s">
        <v>1647</v>
      </c>
      <c r="F1187" s="541" t="s">
        <v>1648</v>
      </c>
      <c r="G1187" s="539">
        <v>45466.30972222222</v>
      </c>
      <c r="H1187" s="37"/>
    </row>
    <row r="1188" spans="1:8" x14ac:dyDescent="0.25">
      <c r="A1188" s="37" t="s">
        <v>9695</v>
      </c>
      <c r="B1188" s="37" t="s">
        <v>1033</v>
      </c>
      <c r="C1188" s="38" t="s">
        <v>9696</v>
      </c>
      <c r="D1188" s="38">
        <v>8531</v>
      </c>
      <c r="E1188" s="146" t="s">
        <v>7765</v>
      </c>
      <c r="F1188" s="541" t="s">
        <v>7766</v>
      </c>
      <c r="G1188" s="539">
        <v>45466.30972222222</v>
      </c>
      <c r="H1188" s="37"/>
    </row>
    <row r="1189" spans="1:8" x14ac:dyDescent="0.25">
      <c r="A1189" s="37" t="s">
        <v>9695</v>
      </c>
      <c r="B1189" s="37" t="s">
        <v>1033</v>
      </c>
      <c r="C1189" s="38" t="s">
        <v>9696</v>
      </c>
      <c r="D1189" s="38">
        <v>8531</v>
      </c>
      <c r="E1189" s="146" t="s">
        <v>7782</v>
      </c>
      <c r="F1189" s="541" t="s">
        <v>7783</v>
      </c>
      <c r="G1189" s="539">
        <v>45466.30972222222</v>
      </c>
      <c r="H1189" s="37"/>
    </row>
    <row r="1190" spans="1:8" x14ac:dyDescent="0.25">
      <c r="A1190" s="37" t="s">
        <v>9695</v>
      </c>
      <c r="B1190" s="37" t="s">
        <v>1033</v>
      </c>
      <c r="C1190" s="38" t="s">
        <v>9696</v>
      </c>
      <c r="D1190" s="38">
        <v>8531</v>
      </c>
      <c r="E1190" s="146" t="s">
        <v>7799</v>
      </c>
      <c r="F1190" s="541" t="s">
        <v>7800</v>
      </c>
      <c r="G1190" s="539">
        <v>45466.30972222222</v>
      </c>
      <c r="H1190" s="37"/>
    </row>
    <row r="1191" spans="1:8" x14ac:dyDescent="0.25">
      <c r="A1191" s="37" t="s">
        <v>9695</v>
      </c>
      <c r="B1191" s="37" t="s">
        <v>1033</v>
      </c>
      <c r="C1191" s="38" t="s">
        <v>9696</v>
      </c>
      <c r="D1191" s="38">
        <v>8531</v>
      </c>
      <c r="E1191" s="146" t="s">
        <v>7816</v>
      </c>
      <c r="F1191" s="541" t="s">
        <v>7817</v>
      </c>
      <c r="G1191" s="539">
        <v>45466.30972222222</v>
      </c>
      <c r="H1191" s="37"/>
    </row>
    <row r="1192" spans="1:8" x14ac:dyDescent="0.25">
      <c r="A1192" s="37" t="s">
        <v>9695</v>
      </c>
      <c r="B1192" s="37" t="s">
        <v>1033</v>
      </c>
      <c r="C1192" s="38" t="s">
        <v>9696</v>
      </c>
      <c r="D1192" s="38">
        <v>8531</v>
      </c>
      <c r="E1192" s="146" t="s">
        <v>7833</v>
      </c>
      <c r="F1192" s="541" t="s">
        <v>7834</v>
      </c>
      <c r="G1192" s="539">
        <v>45466.30972222222</v>
      </c>
      <c r="H1192" s="37"/>
    </row>
    <row r="1193" spans="1:8" x14ac:dyDescent="0.25">
      <c r="A1193" s="37" t="s">
        <v>9695</v>
      </c>
      <c r="B1193" s="37" t="s">
        <v>1033</v>
      </c>
      <c r="C1193" s="38" t="s">
        <v>9696</v>
      </c>
      <c r="D1193" s="38">
        <v>8531</v>
      </c>
      <c r="E1193" s="146" t="s">
        <v>7850</v>
      </c>
      <c r="F1193" s="541" t="s">
        <v>7851</v>
      </c>
      <c r="G1193" s="539">
        <v>45466.30972222222</v>
      </c>
      <c r="H1193" s="37"/>
    </row>
    <row r="1194" spans="1:8" x14ac:dyDescent="0.25">
      <c r="A1194" s="37" t="s">
        <v>9695</v>
      </c>
      <c r="B1194" s="37" t="s">
        <v>1033</v>
      </c>
      <c r="C1194" s="38" t="s">
        <v>9696</v>
      </c>
      <c r="D1194" s="38">
        <v>8531</v>
      </c>
      <c r="E1194" s="146" t="s">
        <v>7867</v>
      </c>
      <c r="F1194" s="541" t="s">
        <v>7868</v>
      </c>
      <c r="G1194" s="539">
        <v>45466.30972222222</v>
      </c>
      <c r="H1194" s="37"/>
    </row>
    <row r="1195" spans="1:8" x14ac:dyDescent="0.25">
      <c r="A1195" s="37" t="s">
        <v>9695</v>
      </c>
      <c r="B1195" s="37" t="s">
        <v>1033</v>
      </c>
      <c r="C1195" s="38" t="s">
        <v>9696</v>
      </c>
      <c r="D1195" s="38">
        <v>8531</v>
      </c>
      <c r="E1195" s="146" t="s">
        <v>7884</v>
      </c>
      <c r="F1195" s="541" t="s">
        <v>7885</v>
      </c>
      <c r="G1195" s="539">
        <v>45466.30972222222</v>
      </c>
      <c r="H1195" s="37"/>
    </row>
    <row r="1196" spans="1:8" x14ac:dyDescent="0.25">
      <c r="A1196" s="37" t="s">
        <v>9695</v>
      </c>
      <c r="B1196" s="37" t="s">
        <v>1033</v>
      </c>
      <c r="C1196" s="38" t="s">
        <v>9696</v>
      </c>
      <c r="D1196" s="38">
        <v>8531</v>
      </c>
      <c r="E1196" s="146" t="s">
        <v>7901</v>
      </c>
      <c r="F1196" s="541" t="s">
        <v>7902</v>
      </c>
      <c r="G1196" s="539">
        <v>45466.30972222222</v>
      </c>
      <c r="H1196" s="37"/>
    </row>
    <row r="1197" spans="1:8" x14ac:dyDescent="0.25">
      <c r="A1197" s="37" t="s">
        <v>9695</v>
      </c>
      <c r="B1197" s="37" t="s">
        <v>1033</v>
      </c>
      <c r="C1197" s="38" t="s">
        <v>9696</v>
      </c>
      <c r="D1197" s="38">
        <v>8531</v>
      </c>
      <c r="E1197" s="146" t="s">
        <v>7918</v>
      </c>
      <c r="F1197" s="541" t="s">
        <v>7919</v>
      </c>
      <c r="G1197" s="539">
        <v>45466.30972222222</v>
      </c>
      <c r="H1197" s="37"/>
    </row>
    <row r="1198" spans="1:8" x14ac:dyDescent="0.25">
      <c r="A1198" s="37" t="s">
        <v>9695</v>
      </c>
      <c r="B1198" s="37" t="s">
        <v>1033</v>
      </c>
      <c r="C1198" s="38" t="s">
        <v>9696</v>
      </c>
      <c r="D1198" s="38">
        <v>8531</v>
      </c>
      <c r="E1198" s="146" t="s">
        <v>1664</v>
      </c>
      <c r="F1198" s="541" t="s">
        <v>1665</v>
      </c>
      <c r="G1198" s="539">
        <v>45466.30972222222</v>
      </c>
      <c r="H1198" s="37"/>
    </row>
    <row r="1199" spans="1:8" x14ac:dyDescent="0.25">
      <c r="A1199" s="37" t="s">
        <v>9695</v>
      </c>
      <c r="B1199" s="37" t="s">
        <v>1033</v>
      </c>
      <c r="C1199" s="38" t="s">
        <v>9696</v>
      </c>
      <c r="D1199" s="38">
        <v>8531</v>
      </c>
      <c r="E1199" s="146" t="s">
        <v>7935</v>
      </c>
      <c r="F1199" s="541" t="s">
        <v>7936</v>
      </c>
      <c r="G1199" s="539">
        <v>45466.30972222222</v>
      </c>
      <c r="H1199" s="37"/>
    </row>
    <row r="1200" spans="1:8" x14ac:dyDescent="0.25">
      <c r="A1200" s="37" t="s">
        <v>9695</v>
      </c>
      <c r="B1200" s="37" t="s">
        <v>1033</v>
      </c>
      <c r="C1200" s="38" t="s">
        <v>9696</v>
      </c>
      <c r="D1200" s="38">
        <v>8531</v>
      </c>
      <c r="E1200" s="146" t="s">
        <v>7952</v>
      </c>
      <c r="F1200" s="541" t="s">
        <v>7953</v>
      </c>
      <c r="G1200" s="539">
        <v>45466.30972222222</v>
      </c>
      <c r="H1200" s="37"/>
    </row>
    <row r="1201" spans="1:8" x14ac:dyDescent="0.25">
      <c r="A1201" s="37" t="s">
        <v>9695</v>
      </c>
      <c r="B1201" s="37" t="s">
        <v>1033</v>
      </c>
      <c r="C1201" s="38" t="s">
        <v>9696</v>
      </c>
      <c r="D1201" s="38">
        <v>8531</v>
      </c>
      <c r="E1201" s="146" t="s">
        <v>7969</v>
      </c>
      <c r="F1201" s="541" t="s">
        <v>7970</v>
      </c>
      <c r="G1201" s="539">
        <v>45466.30972222222</v>
      </c>
      <c r="H1201" s="37"/>
    </row>
    <row r="1202" spans="1:8" x14ac:dyDescent="0.25">
      <c r="A1202" s="37" t="s">
        <v>9695</v>
      </c>
      <c r="B1202" s="37" t="s">
        <v>1033</v>
      </c>
      <c r="C1202" s="38" t="s">
        <v>9696</v>
      </c>
      <c r="D1202" s="38">
        <v>8531</v>
      </c>
      <c r="E1202" s="146" t="s">
        <v>7986</v>
      </c>
      <c r="F1202" s="541" t="s">
        <v>7987</v>
      </c>
      <c r="G1202" s="539">
        <v>45466.30972222222</v>
      </c>
      <c r="H1202" s="37"/>
    </row>
    <row r="1203" spans="1:8" x14ac:dyDescent="0.25">
      <c r="A1203" s="37" t="s">
        <v>9695</v>
      </c>
      <c r="B1203" s="37" t="s">
        <v>1033</v>
      </c>
      <c r="C1203" s="38" t="s">
        <v>9696</v>
      </c>
      <c r="D1203" s="38">
        <v>8531</v>
      </c>
      <c r="E1203" s="146" t="s">
        <v>8003</v>
      </c>
      <c r="F1203" s="541" t="s">
        <v>8004</v>
      </c>
      <c r="G1203" s="539">
        <v>45466.30972222222</v>
      </c>
      <c r="H1203" s="37"/>
    </row>
    <row r="1204" spans="1:8" x14ac:dyDescent="0.25">
      <c r="A1204" s="37" t="s">
        <v>9695</v>
      </c>
      <c r="B1204" s="37" t="s">
        <v>1033</v>
      </c>
      <c r="C1204" s="38" t="s">
        <v>9696</v>
      </c>
      <c r="D1204" s="38">
        <v>8531</v>
      </c>
      <c r="E1204" s="146" t="s">
        <v>8020</v>
      </c>
      <c r="F1204" s="541" t="s">
        <v>8021</v>
      </c>
      <c r="G1204" s="539">
        <v>45466.30972222222</v>
      </c>
      <c r="H1204" s="37"/>
    </row>
    <row r="1205" spans="1:8" x14ac:dyDescent="0.25">
      <c r="A1205" s="37" t="s">
        <v>9695</v>
      </c>
      <c r="B1205" s="37" t="s">
        <v>1033</v>
      </c>
      <c r="C1205" s="38" t="s">
        <v>9696</v>
      </c>
      <c r="D1205" s="38">
        <v>8531</v>
      </c>
      <c r="E1205" s="146" t="s">
        <v>8037</v>
      </c>
      <c r="F1205" s="541" t="s">
        <v>8038</v>
      </c>
      <c r="G1205" s="539">
        <v>45466.30972222222</v>
      </c>
      <c r="H1205" s="37"/>
    </row>
    <row r="1206" spans="1:8" x14ac:dyDescent="0.25">
      <c r="A1206" s="37" t="s">
        <v>9695</v>
      </c>
      <c r="B1206" s="37" t="s">
        <v>1033</v>
      </c>
      <c r="C1206" s="38" t="s">
        <v>9696</v>
      </c>
      <c r="D1206" s="38">
        <v>8531</v>
      </c>
      <c r="E1206" s="146" t="s">
        <v>8054</v>
      </c>
      <c r="F1206" s="541" t="s">
        <v>8055</v>
      </c>
      <c r="G1206" s="539">
        <v>45466.30972222222</v>
      </c>
      <c r="H1206" s="37"/>
    </row>
    <row r="1207" spans="1:8" x14ac:dyDescent="0.25">
      <c r="A1207" s="37" t="s">
        <v>9695</v>
      </c>
      <c r="B1207" s="37" t="s">
        <v>1033</v>
      </c>
      <c r="C1207" s="38" t="s">
        <v>9696</v>
      </c>
      <c r="D1207" s="38">
        <v>8531</v>
      </c>
      <c r="E1207" s="146" t="s">
        <v>8071</v>
      </c>
      <c r="F1207" s="541" t="s">
        <v>8072</v>
      </c>
      <c r="G1207" s="539">
        <v>45466.30972222222</v>
      </c>
      <c r="H1207" s="37"/>
    </row>
    <row r="1208" spans="1:8" x14ac:dyDescent="0.25">
      <c r="A1208" s="37" t="s">
        <v>9695</v>
      </c>
      <c r="B1208" s="37" t="s">
        <v>1033</v>
      </c>
      <c r="C1208" s="38" t="s">
        <v>9696</v>
      </c>
      <c r="D1208" s="38">
        <v>8531</v>
      </c>
      <c r="E1208" s="146" t="s">
        <v>8088</v>
      </c>
      <c r="F1208" s="541" t="s">
        <v>8089</v>
      </c>
      <c r="G1208" s="539">
        <v>45466.30972222222</v>
      </c>
      <c r="H1208" s="37"/>
    </row>
    <row r="1209" spans="1:8" x14ac:dyDescent="0.25">
      <c r="A1209" s="37" t="s">
        <v>9695</v>
      </c>
      <c r="B1209" s="37" t="s">
        <v>1033</v>
      </c>
      <c r="C1209" s="38" t="s">
        <v>9696</v>
      </c>
      <c r="D1209" s="38">
        <v>8531</v>
      </c>
      <c r="E1209" s="146" t="s">
        <v>1681</v>
      </c>
      <c r="F1209" s="541" t="s">
        <v>1682</v>
      </c>
      <c r="G1209" s="539">
        <v>45466.30972222222</v>
      </c>
      <c r="H1209" s="37"/>
    </row>
    <row r="1210" spans="1:8" x14ac:dyDescent="0.25">
      <c r="A1210" s="37" t="s">
        <v>9695</v>
      </c>
      <c r="B1210" s="37" t="s">
        <v>1033</v>
      </c>
      <c r="C1210" s="38" t="s">
        <v>9696</v>
      </c>
      <c r="D1210" s="38">
        <v>8531</v>
      </c>
      <c r="E1210" s="146" t="s">
        <v>8105</v>
      </c>
      <c r="F1210" s="541" t="s">
        <v>8106</v>
      </c>
      <c r="G1210" s="539">
        <v>45466.30972222222</v>
      </c>
      <c r="H1210" s="37"/>
    </row>
    <row r="1211" spans="1:8" x14ac:dyDescent="0.25">
      <c r="A1211" s="37" t="s">
        <v>9695</v>
      </c>
      <c r="B1211" s="37" t="s">
        <v>1033</v>
      </c>
      <c r="C1211" s="38" t="s">
        <v>9696</v>
      </c>
      <c r="D1211" s="38">
        <v>8531</v>
      </c>
      <c r="E1211" s="146" t="s">
        <v>8122</v>
      </c>
      <c r="F1211" s="541" t="s">
        <v>8123</v>
      </c>
      <c r="G1211" s="539">
        <v>45466.30972222222</v>
      </c>
      <c r="H1211" s="37"/>
    </row>
    <row r="1212" spans="1:8" x14ac:dyDescent="0.25">
      <c r="A1212" s="37" t="s">
        <v>9695</v>
      </c>
      <c r="B1212" s="37" t="s">
        <v>1033</v>
      </c>
      <c r="C1212" s="38" t="s">
        <v>9696</v>
      </c>
      <c r="D1212" s="38">
        <v>8531</v>
      </c>
      <c r="E1212" s="146" t="s">
        <v>8139</v>
      </c>
      <c r="F1212" s="541" t="s">
        <v>8140</v>
      </c>
      <c r="G1212" s="539">
        <v>45466.30972222222</v>
      </c>
      <c r="H1212" s="37"/>
    </row>
    <row r="1213" spans="1:8" x14ac:dyDescent="0.25">
      <c r="A1213" s="37" t="s">
        <v>9695</v>
      </c>
      <c r="B1213" s="37" t="s">
        <v>1033</v>
      </c>
      <c r="C1213" s="38" t="s">
        <v>9696</v>
      </c>
      <c r="D1213" s="38">
        <v>8531</v>
      </c>
      <c r="E1213" s="146" t="s">
        <v>8156</v>
      </c>
      <c r="F1213" s="541" t="s">
        <v>8157</v>
      </c>
      <c r="G1213" s="539">
        <v>45466.30972222222</v>
      </c>
      <c r="H1213" s="37"/>
    </row>
    <row r="1214" spans="1:8" x14ac:dyDescent="0.25">
      <c r="A1214" s="37" t="s">
        <v>9695</v>
      </c>
      <c r="B1214" s="37" t="s">
        <v>1033</v>
      </c>
      <c r="C1214" s="38" t="s">
        <v>9696</v>
      </c>
      <c r="D1214" s="38">
        <v>8531</v>
      </c>
      <c r="E1214" s="146" t="s">
        <v>8173</v>
      </c>
      <c r="F1214" s="541" t="s">
        <v>8174</v>
      </c>
      <c r="G1214" s="539">
        <v>45466.30972222222</v>
      </c>
      <c r="H1214" s="37"/>
    </row>
    <row r="1215" spans="1:8" x14ac:dyDescent="0.25">
      <c r="A1215" s="37" t="s">
        <v>9695</v>
      </c>
      <c r="B1215" s="37" t="s">
        <v>1033</v>
      </c>
      <c r="C1215" s="38" t="s">
        <v>9696</v>
      </c>
      <c r="D1215" s="38">
        <v>8531</v>
      </c>
      <c r="E1215" s="146" t="s">
        <v>8190</v>
      </c>
      <c r="F1215" s="541" t="s">
        <v>8191</v>
      </c>
      <c r="G1215" s="539">
        <v>45466.30972222222</v>
      </c>
      <c r="H1215" s="37"/>
    </row>
    <row r="1216" spans="1:8" x14ac:dyDescent="0.25">
      <c r="A1216" s="37" t="s">
        <v>9695</v>
      </c>
      <c r="B1216" s="37" t="s">
        <v>1033</v>
      </c>
      <c r="C1216" s="38" t="s">
        <v>9696</v>
      </c>
      <c r="D1216" s="38">
        <v>8531</v>
      </c>
      <c r="E1216" s="146" t="s">
        <v>8207</v>
      </c>
      <c r="F1216" s="541" t="s">
        <v>8208</v>
      </c>
      <c r="G1216" s="539">
        <v>45466.30972222222</v>
      </c>
      <c r="H1216" s="37"/>
    </row>
    <row r="1217" spans="1:8" x14ac:dyDescent="0.25">
      <c r="A1217" s="37" t="s">
        <v>9695</v>
      </c>
      <c r="B1217" s="37" t="s">
        <v>1033</v>
      </c>
      <c r="C1217" s="38" t="s">
        <v>9696</v>
      </c>
      <c r="D1217" s="38">
        <v>8531</v>
      </c>
      <c r="E1217" s="146" t="s">
        <v>8224</v>
      </c>
      <c r="F1217" s="541" t="s">
        <v>8225</v>
      </c>
      <c r="G1217" s="539">
        <v>45466.30972222222</v>
      </c>
      <c r="H1217" s="37"/>
    </row>
    <row r="1218" spans="1:8" x14ac:dyDescent="0.25">
      <c r="A1218" s="37" t="s">
        <v>9695</v>
      </c>
      <c r="B1218" s="37" t="s">
        <v>1033</v>
      </c>
      <c r="C1218" s="38" t="s">
        <v>9696</v>
      </c>
      <c r="D1218" s="38">
        <v>8531</v>
      </c>
      <c r="E1218" s="146" t="s">
        <v>8241</v>
      </c>
      <c r="F1218" s="541" t="s">
        <v>8242</v>
      </c>
      <c r="G1218" s="539">
        <v>45466.30972222222</v>
      </c>
      <c r="H1218" s="37"/>
    </row>
    <row r="1219" spans="1:8" x14ac:dyDescent="0.25">
      <c r="A1219" s="37" t="s">
        <v>9695</v>
      </c>
      <c r="B1219" s="37" t="s">
        <v>1033</v>
      </c>
      <c r="C1219" s="38" t="s">
        <v>9696</v>
      </c>
      <c r="D1219" s="38">
        <v>8531</v>
      </c>
      <c r="E1219" s="146" t="s">
        <v>8258</v>
      </c>
      <c r="F1219" s="541" t="s">
        <v>8259</v>
      </c>
      <c r="G1219" s="539">
        <v>45466.30972222222</v>
      </c>
      <c r="H1219" s="37"/>
    </row>
    <row r="1220" spans="1:8" x14ac:dyDescent="0.25">
      <c r="A1220" s="37" t="s">
        <v>9695</v>
      </c>
      <c r="B1220" s="37" t="s">
        <v>1033</v>
      </c>
      <c r="C1220" s="38" t="s">
        <v>9696</v>
      </c>
      <c r="D1220" s="38">
        <v>8531</v>
      </c>
      <c r="E1220" s="146" t="s">
        <v>1698</v>
      </c>
      <c r="F1220" s="541" t="s">
        <v>1699</v>
      </c>
      <c r="G1220" s="539">
        <v>45466.30972222222</v>
      </c>
      <c r="H1220" s="37"/>
    </row>
    <row r="1221" spans="1:8" x14ac:dyDescent="0.25">
      <c r="A1221" s="37" t="s">
        <v>9695</v>
      </c>
      <c r="B1221" s="37" t="s">
        <v>1033</v>
      </c>
      <c r="C1221" s="38" t="s">
        <v>9696</v>
      </c>
      <c r="D1221" s="38">
        <v>8531</v>
      </c>
      <c r="E1221" s="146" t="s">
        <v>8275</v>
      </c>
      <c r="F1221" s="541" t="s">
        <v>8276</v>
      </c>
      <c r="G1221" s="539">
        <v>45466.30972222222</v>
      </c>
      <c r="H1221" s="37"/>
    </row>
    <row r="1222" spans="1:8" x14ac:dyDescent="0.25">
      <c r="A1222" s="37" t="s">
        <v>9695</v>
      </c>
      <c r="B1222" s="37" t="s">
        <v>1033</v>
      </c>
      <c r="C1222" s="38" t="s">
        <v>9696</v>
      </c>
      <c r="D1222" s="38">
        <v>8531</v>
      </c>
      <c r="E1222" s="146" t="s">
        <v>8292</v>
      </c>
      <c r="F1222" s="541" t="s">
        <v>8293</v>
      </c>
      <c r="G1222" s="539">
        <v>45466.30972222222</v>
      </c>
      <c r="H1222" s="37"/>
    </row>
    <row r="1223" spans="1:8" x14ac:dyDescent="0.25">
      <c r="A1223" s="37" t="s">
        <v>9695</v>
      </c>
      <c r="B1223" s="37" t="s">
        <v>1033</v>
      </c>
      <c r="C1223" s="38" t="s">
        <v>9696</v>
      </c>
      <c r="D1223" s="38">
        <v>8531</v>
      </c>
      <c r="E1223" s="146" t="s">
        <v>8309</v>
      </c>
      <c r="F1223" s="541" t="s">
        <v>8310</v>
      </c>
      <c r="G1223" s="539">
        <v>45466.30972222222</v>
      </c>
      <c r="H1223" s="37"/>
    </row>
    <row r="1224" spans="1:8" x14ac:dyDescent="0.25">
      <c r="A1224" s="37" t="s">
        <v>9695</v>
      </c>
      <c r="B1224" s="37" t="s">
        <v>1033</v>
      </c>
      <c r="C1224" s="38" t="s">
        <v>9696</v>
      </c>
      <c r="D1224" s="38">
        <v>8531</v>
      </c>
      <c r="E1224" s="146" t="s">
        <v>8326</v>
      </c>
      <c r="F1224" s="541" t="s">
        <v>8327</v>
      </c>
      <c r="G1224" s="539">
        <v>45466.30972222222</v>
      </c>
      <c r="H1224" s="37"/>
    </row>
    <row r="1225" spans="1:8" x14ac:dyDescent="0.25">
      <c r="A1225" s="37" t="s">
        <v>9695</v>
      </c>
      <c r="B1225" s="37" t="s">
        <v>1033</v>
      </c>
      <c r="C1225" s="38" t="s">
        <v>9696</v>
      </c>
      <c r="D1225" s="38">
        <v>8531</v>
      </c>
      <c r="E1225" s="146" t="s">
        <v>8343</v>
      </c>
      <c r="F1225" s="541" t="s">
        <v>8344</v>
      </c>
      <c r="G1225" s="539">
        <v>45466.30972222222</v>
      </c>
      <c r="H1225" s="37"/>
    </row>
    <row r="1226" spans="1:8" x14ac:dyDescent="0.25">
      <c r="A1226" s="37" t="s">
        <v>9695</v>
      </c>
      <c r="B1226" s="37" t="s">
        <v>1033</v>
      </c>
      <c r="C1226" s="38" t="s">
        <v>9696</v>
      </c>
      <c r="D1226" s="38">
        <v>8531</v>
      </c>
      <c r="E1226" s="146" t="s">
        <v>8360</v>
      </c>
      <c r="F1226" s="541" t="s">
        <v>8361</v>
      </c>
      <c r="G1226" s="539">
        <v>45466.30972222222</v>
      </c>
      <c r="H1226" s="37"/>
    </row>
    <row r="1227" spans="1:8" x14ac:dyDescent="0.25">
      <c r="A1227" s="37" t="s">
        <v>9695</v>
      </c>
      <c r="B1227" s="37" t="s">
        <v>1033</v>
      </c>
      <c r="C1227" s="38" t="s">
        <v>9696</v>
      </c>
      <c r="D1227" s="38">
        <v>8531</v>
      </c>
      <c r="E1227" s="146" t="s">
        <v>8377</v>
      </c>
      <c r="F1227" s="541" t="s">
        <v>8378</v>
      </c>
      <c r="G1227" s="539">
        <v>45466.30972222222</v>
      </c>
      <c r="H1227" s="37"/>
    </row>
    <row r="1228" spans="1:8" x14ac:dyDescent="0.25">
      <c r="A1228" s="37" t="s">
        <v>9695</v>
      </c>
      <c r="B1228" s="37" t="s">
        <v>1033</v>
      </c>
      <c r="C1228" s="38" t="s">
        <v>9696</v>
      </c>
      <c r="D1228" s="38">
        <v>8531</v>
      </c>
      <c r="E1228" s="146" t="s">
        <v>9697</v>
      </c>
      <c r="F1228" s="541" t="s">
        <v>9698</v>
      </c>
      <c r="G1228" s="539">
        <v>45466.30972222222</v>
      </c>
      <c r="H1228" s="37"/>
    </row>
    <row r="1229" spans="1:8" x14ac:dyDescent="0.25">
      <c r="A1229" s="37" t="s">
        <v>9695</v>
      </c>
      <c r="B1229" s="37" t="s">
        <v>1033</v>
      </c>
      <c r="C1229" s="38" t="s">
        <v>9696</v>
      </c>
      <c r="D1229" s="38">
        <v>8531</v>
      </c>
      <c r="E1229" s="146" t="s">
        <v>9699</v>
      </c>
      <c r="F1229" s="541" t="s">
        <v>9700</v>
      </c>
      <c r="G1229" s="539">
        <v>45466.30972222222</v>
      </c>
      <c r="H1229" s="37"/>
    </row>
    <row r="1230" spans="1:8" x14ac:dyDescent="0.25">
      <c r="A1230" s="37" t="s">
        <v>9695</v>
      </c>
      <c r="B1230" s="37" t="s">
        <v>1033</v>
      </c>
      <c r="C1230" s="38" t="s">
        <v>9696</v>
      </c>
      <c r="D1230" s="38">
        <v>8531</v>
      </c>
      <c r="E1230" s="146" t="s">
        <v>9701</v>
      </c>
      <c r="F1230" s="541" t="s">
        <v>9702</v>
      </c>
      <c r="G1230" s="539">
        <v>45466.30972222222</v>
      </c>
      <c r="H1230" s="37"/>
    </row>
    <row r="1231" spans="1:8" x14ac:dyDescent="0.25">
      <c r="A1231" s="37" t="s">
        <v>9695</v>
      </c>
      <c r="B1231" s="37" t="s">
        <v>1033</v>
      </c>
      <c r="C1231" s="38" t="s">
        <v>9696</v>
      </c>
      <c r="D1231" s="38">
        <v>8531</v>
      </c>
      <c r="E1231" s="146" t="s">
        <v>1715</v>
      </c>
      <c r="F1231" s="541" t="s">
        <v>1716</v>
      </c>
      <c r="G1231" s="539">
        <v>45466.30972222222</v>
      </c>
      <c r="H1231" s="37"/>
    </row>
    <row r="1232" spans="1:8" x14ac:dyDescent="0.25">
      <c r="A1232" s="37" t="s">
        <v>9695</v>
      </c>
      <c r="B1232" s="37" t="s">
        <v>1033</v>
      </c>
      <c r="C1232" s="38" t="s">
        <v>9696</v>
      </c>
      <c r="D1232" s="38">
        <v>8531</v>
      </c>
      <c r="E1232" s="146" t="s">
        <v>9703</v>
      </c>
      <c r="F1232" s="541" t="s">
        <v>9704</v>
      </c>
      <c r="G1232" s="539">
        <v>45466.30972222222</v>
      </c>
      <c r="H1232" s="37"/>
    </row>
    <row r="1233" spans="1:8" x14ac:dyDescent="0.25">
      <c r="A1233" s="37" t="s">
        <v>9695</v>
      </c>
      <c r="B1233" s="37" t="s">
        <v>1033</v>
      </c>
      <c r="C1233" s="38" t="s">
        <v>9696</v>
      </c>
      <c r="D1233" s="38">
        <v>8531</v>
      </c>
      <c r="E1233" s="146" t="s">
        <v>9705</v>
      </c>
      <c r="F1233" s="541" t="s">
        <v>9706</v>
      </c>
      <c r="G1233" s="539">
        <v>45466.30972222222</v>
      </c>
      <c r="H1233" s="37"/>
    </row>
    <row r="1234" spans="1:8" x14ac:dyDescent="0.25">
      <c r="A1234" s="37" t="s">
        <v>9695</v>
      </c>
      <c r="B1234" s="37" t="s">
        <v>1033</v>
      </c>
      <c r="C1234" s="38" t="s">
        <v>9696</v>
      </c>
      <c r="D1234" s="38">
        <v>8531</v>
      </c>
      <c r="E1234" s="146" t="s">
        <v>9707</v>
      </c>
      <c r="F1234" s="541" t="s">
        <v>9708</v>
      </c>
      <c r="G1234" s="539">
        <v>45466.30972222222</v>
      </c>
      <c r="H1234" s="37"/>
    </row>
    <row r="1235" spans="1:8" x14ac:dyDescent="0.25">
      <c r="A1235" s="37" t="s">
        <v>9695</v>
      </c>
      <c r="B1235" s="37" t="s">
        <v>1033</v>
      </c>
      <c r="C1235" s="38" t="s">
        <v>9696</v>
      </c>
      <c r="D1235" s="38">
        <v>8531</v>
      </c>
      <c r="E1235" s="146" t="s">
        <v>9709</v>
      </c>
      <c r="F1235" s="541" t="s">
        <v>9710</v>
      </c>
      <c r="G1235" s="539">
        <v>45466.30972222222</v>
      </c>
      <c r="H1235" s="37"/>
    </row>
    <row r="1236" spans="1:8" x14ac:dyDescent="0.25">
      <c r="A1236" s="37" t="s">
        <v>9695</v>
      </c>
      <c r="B1236" s="37" t="s">
        <v>1033</v>
      </c>
      <c r="C1236" s="38" t="s">
        <v>9696</v>
      </c>
      <c r="D1236" s="38">
        <v>8531</v>
      </c>
      <c r="E1236" s="146" t="s">
        <v>9711</v>
      </c>
      <c r="F1236" s="541" t="s">
        <v>9712</v>
      </c>
      <c r="G1236" s="539">
        <v>45466.30972222222</v>
      </c>
      <c r="H1236" s="37"/>
    </row>
    <row r="1237" spans="1:8" x14ac:dyDescent="0.25">
      <c r="A1237" s="37" t="s">
        <v>9695</v>
      </c>
      <c r="B1237" s="37" t="s">
        <v>1033</v>
      </c>
      <c r="C1237" s="38" t="s">
        <v>9696</v>
      </c>
      <c r="D1237" s="38">
        <v>8531</v>
      </c>
      <c r="E1237" s="146" t="s">
        <v>9713</v>
      </c>
      <c r="F1237" s="541" t="s">
        <v>9714</v>
      </c>
      <c r="G1237" s="539">
        <v>45466.30972222222</v>
      </c>
      <c r="H1237" s="37"/>
    </row>
    <row r="1238" spans="1:8" x14ac:dyDescent="0.25">
      <c r="A1238" s="37" t="s">
        <v>9695</v>
      </c>
      <c r="B1238" s="37" t="s">
        <v>1033</v>
      </c>
      <c r="C1238" s="38" t="s">
        <v>9696</v>
      </c>
      <c r="D1238" s="38">
        <v>8531</v>
      </c>
      <c r="E1238" s="146" t="s">
        <v>9715</v>
      </c>
      <c r="F1238" s="541" t="s">
        <v>9716</v>
      </c>
      <c r="G1238" s="539">
        <v>45466.30972222222</v>
      </c>
      <c r="H1238" s="37"/>
    </row>
    <row r="1239" spans="1:8" x14ac:dyDescent="0.25">
      <c r="A1239" s="37" t="s">
        <v>9695</v>
      </c>
      <c r="B1239" s="37" t="s">
        <v>1033</v>
      </c>
      <c r="C1239" s="38" t="s">
        <v>9696</v>
      </c>
      <c r="D1239" s="38">
        <v>8531</v>
      </c>
      <c r="E1239" s="146" t="s">
        <v>9717</v>
      </c>
      <c r="F1239" s="541" t="s">
        <v>9718</v>
      </c>
      <c r="G1239" s="539">
        <v>45466.30972222222</v>
      </c>
      <c r="H1239" s="37"/>
    </row>
    <row r="1240" spans="1:8" x14ac:dyDescent="0.25">
      <c r="A1240" s="37" t="s">
        <v>9695</v>
      </c>
      <c r="B1240" s="37" t="s">
        <v>1033</v>
      </c>
      <c r="C1240" s="38" t="s">
        <v>9696</v>
      </c>
      <c r="D1240" s="38">
        <v>8531</v>
      </c>
      <c r="E1240" s="146" t="s">
        <v>9719</v>
      </c>
      <c r="F1240" s="541" t="s">
        <v>9720</v>
      </c>
      <c r="G1240" s="539">
        <v>45466.30972222222</v>
      </c>
      <c r="H1240" s="37"/>
    </row>
    <row r="1241" spans="1:8" x14ac:dyDescent="0.25">
      <c r="A1241" s="37" t="s">
        <v>9695</v>
      </c>
      <c r="B1241" s="37" t="s">
        <v>1033</v>
      </c>
      <c r="C1241" s="38" t="s">
        <v>9696</v>
      </c>
      <c r="D1241" s="38">
        <v>8531</v>
      </c>
      <c r="E1241" s="146" t="s">
        <v>9721</v>
      </c>
      <c r="F1241" s="541" t="s">
        <v>9722</v>
      </c>
      <c r="G1241" s="539">
        <v>45466.30972222222</v>
      </c>
      <c r="H1241" s="37"/>
    </row>
    <row r="1242" spans="1:8" x14ac:dyDescent="0.25">
      <c r="A1242" s="37" t="s">
        <v>9695</v>
      </c>
      <c r="B1242" s="37" t="s">
        <v>1033</v>
      </c>
      <c r="C1242" s="38" t="s">
        <v>9696</v>
      </c>
      <c r="D1242" s="38">
        <v>8531</v>
      </c>
      <c r="E1242" s="146" t="s">
        <v>1731</v>
      </c>
      <c r="F1242" s="541" t="s">
        <v>1732</v>
      </c>
      <c r="G1242" s="539">
        <v>45466.30972222222</v>
      </c>
      <c r="H1242" s="37"/>
    </row>
    <row r="1243" spans="1:8" x14ac:dyDescent="0.25">
      <c r="A1243" s="37" t="s">
        <v>9695</v>
      </c>
      <c r="B1243" s="37" t="s">
        <v>1033</v>
      </c>
      <c r="C1243" s="38" t="s">
        <v>9696</v>
      </c>
      <c r="D1243" s="38">
        <v>8531</v>
      </c>
      <c r="E1243" s="146" t="s">
        <v>1748</v>
      </c>
      <c r="F1243" s="541" t="s">
        <v>1749</v>
      </c>
      <c r="G1243" s="539">
        <v>45466.30972222222</v>
      </c>
      <c r="H1243" s="37"/>
    </row>
    <row r="1244" spans="1:8" x14ac:dyDescent="0.25">
      <c r="A1244" s="37" t="s">
        <v>9695</v>
      </c>
      <c r="B1244" s="37" t="s">
        <v>1033</v>
      </c>
      <c r="C1244" s="38" t="s">
        <v>9696</v>
      </c>
      <c r="D1244" s="38">
        <v>8531</v>
      </c>
      <c r="E1244" s="146" t="s">
        <v>1765</v>
      </c>
      <c r="F1244" s="541" t="s">
        <v>1766</v>
      </c>
      <c r="G1244" s="539">
        <v>45466.30972222222</v>
      </c>
      <c r="H1244" s="37"/>
    </row>
    <row r="1245" spans="1:8" x14ac:dyDescent="0.25">
      <c r="A1245" s="37" t="s">
        <v>9695</v>
      </c>
      <c r="B1245" s="37" t="s">
        <v>1033</v>
      </c>
      <c r="C1245" s="38" t="s">
        <v>9696</v>
      </c>
      <c r="D1245" s="38">
        <v>8531</v>
      </c>
      <c r="E1245" s="146" t="s">
        <v>1782</v>
      </c>
      <c r="F1245" s="541" t="s">
        <v>1783</v>
      </c>
      <c r="G1245" s="539">
        <v>45466.30972222222</v>
      </c>
      <c r="H1245" s="37"/>
    </row>
    <row r="1246" spans="1:8" x14ac:dyDescent="0.25">
      <c r="A1246" s="37" t="s">
        <v>9695</v>
      </c>
      <c r="B1246" s="37" t="s">
        <v>1033</v>
      </c>
      <c r="C1246" s="38" t="s">
        <v>9696</v>
      </c>
      <c r="D1246" s="38">
        <v>8531</v>
      </c>
      <c r="E1246" s="146" t="s">
        <v>1799</v>
      </c>
      <c r="F1246" s="541" t="s">
        <v>1800</v>
      </c>
      <c r="G1246" s="539">
        <v>45466.30972222222</v>
      </c>
      <c r="H1246" s="37"/>
    </row>
    <row r="1247" spans="1:8" x14ac:dyDescent="0.25">
      <c r="A1247" s="37" t="s">
        <v>9695</v>
      </c>
      <c r="B1247" s="37" t="s">
        <v>1033</v>
      </c>
      <c r="C1247" s="38" t="s">
        <v>9696</v>
      </c>
      <c r="D1247" s="38">
        <v>8531</v>
      </c>
      <c r="E1247" s="146" t="s">
        <v>908</v>
      </c>
      <c r="F1247" s="541" t="s">
        <v>1087</v>
      </c>
      <c r="G1247" s="539">
        <v>45466.30972222222</v>
      </c>
      <c r="H1247" s="37"/>
    </row>
    <row r="1248" spans="1:8" x14ac:dyDescent="0.25">
      <c r="A1248" s="37" t="s">
        <v>9695</v>
      </c>
      <c r="B1248" s="37" t="s">
        <v>1033</v>
      </c>
      <c r="C1248" s="38" t="s">
        <v>9696</v>
      </c>
      <c r="D1248" s="38">
        <v>8531</v>
      </c>
      <c r="E1248" s="146" t="s">
        <v>1816</v>
      </c>
      <c r="F1248" s="541" t="s">
        <v>1817</v>
      </c>
      <c r="G1248" s="539">
        <v>45466.30972222222</v>
      </c>
      <c r="H1248" s="37"/>
    </row>
    <row r="1249" spans="1:8" x14ac:dyDescent="0.25">
      <c r="A1249" s="37" t="s">
        <v>9695</v>
      </c>
      <c r="B1249" s="37" t="s">
        <v>1033</v>
      </c>
      <c r="C1249" s="38" t="s">
        <v>9696</v>
      </c>
      <c r="D1249" s="38">
        <v>8531</v>
      </c>
      <c r="E1249" s="146" t="s">
        <v>1833</v>
      </c>
      <c r="F1249" s="541" t="s">
        <v>1834</v>
      </c>
      <c r="G1249" s="539">
        <v>45466.30972222222</v>
      </c>
      <c r="H1249" s="37"/>
    </row>
    <row r="1250" spans="1:8" x14ac:dyDescent="0.25">
      <c r="A1250" s="37" t="s">
        <v>9695</v>
      </c>
      <c r="B1250" s="37" t="s">
        <v>1033</v>
      </c>
      <c r="C1250" s="38" t="s">
        <v>9696</v>
      </c>
      <c r="D1250" s="38">
        <v>8531</v>
      </c>
      <c r="E1250" s="146" t="s">
        <v>1850</v>
      </c>
      <c r="F1250" s="541" t="s">
        <v>1851</v>
      </c>
      <c r="G1250" s="539">
        <v>45466.30972222222</v>
      </c>
      <c r="H1250" s="37"/>
    </row>
    <row r="1251" spans="1:8" x14ac:dyDescent="0.25">
      <c r="A1251" s="37" t="s">
        <v>9695</v>
      </c>
      <c r="B1251" s="37" t="s">
        <v>1033</v>
      </c>
      <c r="C1251" s="38" t="s">
        <v>9696</v>
      </c>
      <c r="D1251" s="38">
        <v>8531</v>
      </c>
      <c r="E1251" s="146" t="s">
        <v>1867</v>
      </c>
      <c r="F1251" s="541" t="s">
        <v>1868</v>
      </c>
      <c r="G1251" s="539">
        <v>45466.30972222222</v>
      </c>
      <c r="H1251" s="37"/>
    </row>
    <row r="1252" spans="1:8" x14ac:dyDescent="0.25">
      <c r="A1252" s="37" t="s">
        <v>9695</v>
      </c>
      <c r="B1252" s="37" t="s">
        <v>1033</v>
      </c>
      <c r="C1252" s="38" t="s">
        <v>9696</v>
      </c>
      <c r="D1252" s="38">
        <v>8531</v>
      </c>
      <c r="E1252" s="146" t="s">
        <v>1884</v>
      </c>
      <c r="F1252" s="541" t="s">
        <v>1885</v>
      </c>
      <c r="G1252" s="539">
        <v>45466.30972222222</v>
      </c>
      <c r="H1252" s="37"/>
    </row>
    <row r="1253" spans="1:8" x14ac:dyDescent="0.25">
      <c r="A1253" s="37" t="s">
        <v>9695</v>
      </c>
      <c r="B1253" s="37" t="s">
        <v>1033</v>
      </c>
      <c r="C1253" s="38" t="s">
        <v>9696</v>
      </c>
      <c r="D1253" s="38">
        <v>8531</v>
      </c>
      <c r="E1253" s="146" t="s">
        <v>1901</v>
      </c>
      <c r="F1253" s="541" t="s">
        <v>1902</v>
      </c>
      <c r="G1253" s="539">
        <v>45466.30972222222</v>
      </c>
      <c r="H1253" s="37"/>
    </row>
    <row r="1254" spans="1:8" x14ac:dyDescent="0.25">
      <c r="A1254" s="37" t="s">
        <v>9695</v>
      </c>
      <c r="B1254" s="37" t="s">
        <v>1033</v>
      </c>
      <c r="C1254" s="38" t="s">
        <v>9696</v>
      </c>
      <c r="D1254" s="38">
        <v>8531</v>
      </c>
      <c r="E1254" s="146" t="s">
        <v>1918</v>
      </c>
      <c r="F1254" s="541" t="s">
        <v>1919</v>
      </c>
      <c r="G1254" s="539">
        <v>45466.30972222222</v>
      </c>
      <c r="H1254" s="37"/>
    </row>
    <row r="1255" spans="1:8" x14ac:dyDescent="0.25">
      <c r="A1255" s="37" t="s">
        <v>9695</v>
      </c>
      <c r="B1255" s="37" t="s">
        <v>1033</v>
      </c>
      <c r="C1255" s="38" t="s">
        <v>9696</v>
      </c>
      <c r="D1255" s="38">
        <v>8531</v>
      </c>
      <c r="E1255" s="146" t="s">
        <v>1935</v>
      </c>
      <c r="F1255" s="541" t="s">
        <v>1936</v>
      </c>
      <c r="G1255" s="539">
        <v>45466.30972222222</v>
      </c>
      <c r="H1255" s="37"/>
    </row>
    <row r="1256" spans="1:8" x14ac:dyDescent="0.25">
      <c r="A1256" s="37" t="s">
        <v>9695</v>
      </c>
      <c r="B1256" s="37" t="s">
        <v>1033</v>
      </c>
      <c r="C1256" s="38" t="s">
        <v>9696</v>
      </c>
      <c r="D1256" s="38">
        <v>8531</v>
      </c>
      <c r="E1256" s="146" t="s">
        <v>1952</v>
      </c>
      <c r="F1256" s="541" t="s">
        <v>1953</v>
      </c>
      <c r="G1256" s="539">
        <v>45466.30972222222</v>
      </c>
      <c r="H1256" s="37"/>
    </row>
    <row r="1257" spans="1:8" x14ac:dyDescent="0.25">
      <c r="A1257" s="37" t="s">
        <v>9695</v>
      </c>
      <c r="B1257" s="37" t="s">
        <v>1033</v>
      </c>
      <c r="C1257" s="38" t="s">
        <v>9696</v>
      </c>
      <c r="D1257" s="38">
        <v>8531</v>
      </c>
      <c r="E1257" s="146" t="s">
        <v>1969</v>
      </c>
      <c r="F1257" s="541" t="s">
        <v>1970</v>
      </c>
      <c r="G1257" s="539">
        <v>45466.30972222222</v>
      </c>
      <c r="H1257" s="37"/>
    </row>
    <row r="1258" spans="1:8" x14ac:dyDescent="0.25">
      <c r="A1258" s="37" t="s">
        <v>9695</v>
      </c>
      <c r="B1258" s="37" t="s">
        <v>1033</v>
      </c>
      <c r="C1258" s="38" t="s">
        <v>9696</v>
      </c>
      <c r="D1258" s="38">
        <v>8531</v>
      </c>
      <c r="E1258" s="146" t="s">
        <v>1103</v>
      </c>
      <c r="F1258" s="541" t="s">
        <v>1104</v>
      </c>
      <c r="G1258" s="539">
        <v>45466.30972222222</v>
      </c>
      <c r="H1258" s="37"/>
    </row>
    <row r="1259" spans="1:8" x14ac:dyDescent="0.25">
      <c r="A1259" s="37" t="s">
        <v>9695</v>
      </c>
      <c r="B1259" s="37" t="s">
        <v>1033</v>
      </c>
      <c r="C1259" s="38" t="s">
        <v>9696</v>
      </c>
      <c r="D1259" s="38">
        <v>8531</v>
      </c>
      <c r="E1259" s="146" t="s">
        <v>1986</v>
      </c>
      <c r="F1259" s="541" t="s">
        <v>1987</v>
      </c>
      <c r="G1259" s="539">
        <v>45466.30972222222</v>
      </c>
      <c r="H1259" s="37"/>
    </row>
    <row r="1260" spans="1:8" x14ac:dyDescent="0.25">
      <c r="A1260" s="37" t="s">
        <v>9695</v>
      </c>
      <c r="B1260" s="37" t="s">
        <v>1033</v>
      </c>
      <c r="C1260" s="38" t="s">
        <v>9696</v>
      </c>
      <c r="D1260" s="38">
        <v>8531</v>
      </c>
      <c r="E1260" s="146" t="s">
        <v>2003</v>
      </c>
      <c r="F1260" s="541" t="s">
        <v>2004</v>
      </c>
      <c r="G1260" s="539">
        <v>45466.30972222222</v>
      </c>
      <c r="H1260" s="37"/>
    </row>
    <row r="1261" spans="1:8" x14ac:dyDescent="0.25">
      <c r="A1261" s="37" t="s">
        <v>9695</v>
      </c>
      <c r="B1261" s="37" t="s">
        <v>1033</v>
      </c>
      <c r="C1261" s="38" t="s">
        <v>9696</v>
      </c>
      <c r="D1261" s="38">
        <v>8531</v>
      </c>
      <c r="E1261" s="146" t="s">
        <v>2020</v>
      </c>
      <c r="F1261" s="541" t="s">
        <v>2021</v>
      </c>
      <c r="G1261" s="539">
        <v>45466.30972222222</v>
      </c>
      <c r="H1261" s="37"/>
    </row>
    <row r="1262" spans="1:8" x14ac:dyDescent="0.25">
      <c r="A1262" s="37" t="s">
        <v>9695</v>
      </c>
      <c r="B1262" s="37" t="s">
        <v>1033</v>
      </c>
      <c r="C1262" s="38" t="s">
        <v>9696</v>
      </c>
      <c r="D1262" s="38">
        <v>8531</v>
      </c>
      <c r="E1262" s="146" t="s">
        <v>2037</v>
      </c>
      <c r="F1262" s="541" t="s">
        <v>2038</v>
      </c>
      <c r="G1262" s="539">
        <v>45466.30972222222</v>
      </c>
      <c r="H1262" s="37"/>
    </row>
    <row r="1263" spans="1:8" x14ac:dyDescent="0.25">
      <c r="A1263" s="37" t="s">
        <v>9695</v>
      </c>
      <c r="B1263" s="37" t="s">
        <v>1033</v>
      </c>
      <c r="C1263" s="38" t="s">
        <v>9696</v>
      </c>
      <c r="D1263" s="38">
        <v>8531</v>
      </c>
      <c r="E1263" s="146" t="s">
        <v>2054</v>
      </c>
      <c r="F1263" s="541" t="s">
        <v>2055</v>
      </c>
      <c r="G1263" s="539">
        <v>45466.30972222222</v>
      </c>
      <c r="H1263" s="37"/>
    </row>
    <row r="1264" spans="1:8" x14ac:dyDescent="0.25">
      <c r="A1264" s="37" t="s">
        <v>9695</v>
      </c>
      <c r="B1264" s="37" t="s">
        <v>1033</v>
      </c>
      <c r="C1264" s="38" t="s">
        <v>9696</v>
      </c>
      <c r="D1264" s="38">
        <v>8531</v>
      </c>
      <c r="E1264" s="146" t="s">
        <v>2071</v>
      </c>
      <c r="F1264" s="541" t="s">
        <v>2072</v>
      </c>
      <c r="G1264" s="539">
        <v>45466.30972222222</v>
      </c>
      <c r="H1264" s="37"/>
    </row>
    <row r="1265" spans="1:8" x14ac:dyDescent="0.25">
      <c r="A1265" s="37" t="s">
        <v>9695</v>
      </c>
      <c r="B1265" s="37" t="s">
        <v>1033</v>
      </c>
      <c r="C1265" s="38" t="s">
        <v>9696</v>
      </c>
      <c r="D1265" s="38">
        <v>8531</v>
      </c>
      <c r="E1265" s="146" t="s">
        <v>2088</v>
      </c>
      <c r="F1265" s="541" t="s">
        <v>2089</v>
      </c>
      <c r="G1265" s="539">
        <v>45466.30972222222</v>
      </c>
      <c r="H1265" s="37"/>
    </row>
    <row r="1266" spans="1:8" x14ac:dyDescent="0.25">
      <c r="A1266" s="37" t="s">
        <v>9695</v>
      </c>
      <c r="B1266" s="37" t="s">
        <v>1033</v>
      </c>
      <c r="C1266" s="38" t="s">
        <v>9696</v>
      </c>
      <c r="D1266" s="38">
        <v>8531</v>
      </c>
      <c r="E1266" s="146" t="s">
        <v>2105</v>
      </c>
      <c r="F1266" s="541" t="s">
        <v>2106</v>
      </c>
      <c r="G1266" s="539">
        <v>45466.30972222222</v>
      </c>
      <c r="H1266" s="37"/>
    </row>
    <row r="1267" spans="1:8" x14ac:dyDescent="0.25">
      <c r="A1267" s="37" t="s">
        <v>9695</v>
      </c>
      <c r="B1267" s="37" t="s">
        <v>1033</v>
      </c>
      <c r="C1267" s="38" t="s">
        <v>9696</v>
      </c>
      <c r="D1267" s="38">
        <v>8531</v>
      </c>
      <c r="E1267" s="146" t="s">
        <v>2121</v>
      </c>
      <c r="F1267" s="541" t="s">
        <v>2122</v>
      </c>
      <c r="G1267" s="539">
        <v>45466.30972222222</v>
      </c>
      <c r="H1267" s="37"/>
    </row>
    <row r="1268" spans="1:8" x14ac:dyDescent="0.25">
      <c r="A1268" s="37" t="s">
        <v>9695</v>
      </c>
      <c r="B1268" s="37" t="s">
        <v>1033</v>
      </c>
      <c r="C1268" s="38" t="s">
        <v>9696</v>
      </c>
      <c r="D1268" s="38">
        <v>8531</v>
      </c>
      <c r="E1268" s="146" t="s">
        <v>2138</v>
      </c>
      <c r="F1268" s="541" t="s">
        <v>2139</v>
      </c>
      <c r="G1268" s="539">
        <v>45466.30972222222</v>
      </c>
      <c r="H1268" s="37"/>
    </row>
    <row r="1269" spans="1:8" x14ac:dyDescent="0.25">
      <c r="A1269" s="37" t="s">
        <v>9695</v>
      </c>
      <c r="B1269" s="37" t="s">
        <v>1033</v>
      </c>
      <c r="C1269" s="38" t="s">
        <v>9696</v>
      </c>
      <c r="D1269" s="38">
        <v>8531</v>
      </c>
      <c r="E1269" s="146" t="s">
        <v>911</v>
      </c>
      <c r="F1269" s="541" t="s">
        <v>1120</v>
      </c>
      <c r="G1269" s="539">
        <v>45466.30972222222</v>
      </c>
      <c r="H1269" s="37"/>
    </row>
    <row r="1270" spans="1:8" x14ac:dyDescent="0.25">
      <c r="A1270" s="37" t="s">
        <v>9695</v>
      </c>
      <c r="B1270" s="37" t="s">
        <v>1033</v>
      </c>
      <c r="C1270" s="38" t="s">
        <v>9696</v>
      </c>
      <c r="D1270" s="38">
        <v>8531</v>
      </c>
      <c r="E1270" s="146" t="s">
        <v>2155</v>
      </c>
      <c r="F1270" s="541" t="s">
        <v>2156</v>
      </c>
      <c r="G1270" s="539">
        <v>45466.30972222222</v>
      </c>
      <c r="H1270" s="37"/>
    </row>
    <row r="1271" spans="1:8" x14ac:dyDescent="0.25">
      <c r="A1271" s="37" t="s">
        <v>9695</v>
      </c>
      <c r="B1271" s="37" t="s">
        <v>1033</v>
      </c>
      <c r="C1271" s="38" t="s">
        <v>9696</v>
      </c>
      <c r="D1271" s="38">
        <v>8531</v>
      </c>
      <c r="E1271" s="146" t="s">
        <v>2172</v>
      </c>
      <c r="F1271" s="541" t="s">
        <v>2173</v>
      </c>
      <c r="G1271" s="539">
        <v>45466.30972222222</v>
      </c>
      <c r="H1271" s="37"/>
    </row>
    <row r="1272" spans="1:8" x14ac:dyDescent="0.25">
      <c r="A1272" s="37" t="s">
        <v>9695</v>
      </c>
      <c r="B1272" s="37" t="s">
        <v>1033</v>
      </c>
      <c r="C1272" s="38" t="s">
        <v>9696</v>
      </c>
      <c r="D1272" s="38">
        <v>8531</v>
      </c>
      <c r="E1272" s="146" t="s">
        <v>2189</v>
      </c>
      <c r="F1272" s="541" t="s">
        <v>2190</v>
      </c>
      <c r="G1272" s="539">
        <v>45466.30972222222</v>
      </c>
      <c r="H1272" s="37"/>
    </row>
    <row r="1273" spans="1:8" x14ac:dyDescent="0.25">
      <c r="A1273" s="37" t="s">
        <v>9695</v>
      </c>
      <c r="B1273" s="37" t="s">
        <v>1033</v>
      </c>
      <c r="C1273" s="38" t="s">
        <v>9696</v>
      </c>
      <c r="D1273" s="38">
        <v>8531</v>
      </c>
      <c r="E1273" s="146" t="s">
        <v>2206</v>
      </c>
      <c r="F1273" s="541" t="s">
        <v>2207</v>
      </c>
      <c r="G1273" s="539">
        <v>45466.30972222222</v>
      </c>
      <c r="H1273" s="37"/>
    </row>
    <row r="1274" spans="1:8" x14ac:dyDescent="0.25">
      <c r="A1274" s="37" t="s">
        <v>9695</v>
      </c>
      <c r="B1274" s="37" t="s">
        <v>1033</v>
      </c>
      <c r="C1274" s="38" t="s">
        <v>9696</v>
      </c>
      <c r="D1274" s="38">
        <v>8531</v>
      </c>
      <c r="E1274" s="146" t="s">
        <v>2223</v>
      </c>
      <c r="F1274" s="541" t="s">
        <v>2224</v>
      </c>
      <c r="G1274" s="539">
        <v>45466.30972222222</v>
      </c>
      <c r="H1274" s="37"/>
    </row>
    <row r="1275" spans="1:8" x14ac:dyDescent="0.25">
      <c r="A1275" s="37" t="s">
        <v>9695</v>
      </c>
      <c r="B1275" s="37" t="s">
        <v>1033</v>
      </c>
      <c r="C1275" s="38" t="s">
        <v>9696</v>
      </c>
      <c r="D1275" s="38">
        <v>8531</v>
      </c>
      <c r="E1275" s="146" t="s">
        <v>2240</v>
      </c>
      <c r="F1275" s="541" t="s">
        <v>2241</v>
      </c>
      <c r="G1275" s="539">
        <v>45466.30972222222</v>
      </c>
      <c r="H1275" s="37"/>
    </row>
    <row r="1276" spans="1:8" x14ac:dyDescent="0.25">
      <c r="A1276" s="37" t="s">
        <v>9695</v>
      </c>
      <c r="B1276" s="37" t="s">
        <v>1033</v>
      </c>
      <c r="C1276" s="38" t="s">
        <v>9696</v>
      </c>
      <c r="D1276" s="38">
        <v>8531</v>
      </c>
      <c r="E1276" s="146" t="s">
        <v>2257</v>
      </c>
      <c r="F1276" s="541" t="s">
        <v>2258</v>
      </c>
      <c r="G1276" s="539">
        <v>45466.30972222222</v>
      </c>
      <c r="H1276" s="37"/>
    </row>
    <row r="1277" spans="1:8" x14ac:dyDescent="0.25">
      <c r="A1277" s="37" t="s">
        <v>9695</v>
      </c>
      <c r="B1277" s="37" t="s">
        <v>1033</v>
      </c>
      <c r="C1277" s="38" t="s">
        <v>9696</v>
      </c>
      <c r="D1277" s="38">
        <v>8531</v>
      </c>
      <c r="E1277" s="146" t="s">
        <v>2274</v>
      </c>
      <c r="F1277" s="541" t="s">
        <v>2275</v>
      </c>
      <c r="G1277" s="539">
        <v>45466.30972222222</v>
      </c>
      <c r="H1277" s="37"/>
    </row>
    <row r="1278" spans="1:8" x14ac:dyDescent="0.25">
      <c r="A1278" s="37" t="s">
        <v>9695</v>
      </c>
      <c r="B1278" s="37" t="s">
        <v>1033</v>
      </c>
      <c r="C1278" s="38" t="s">
        <v>9696</v>
      </c>
      <c r="D1278" s="38">
        <v>8531</v>
      </c>
      <c r="E1278" s="146" t="s">
        <v>2291</v>
      </c>
      <c r="F1278" s="541" t="s">
        <v>2292</v>
      </c>
      <c r="G1278" s="539">
        <v>45466.30972222222</v>
      </c>
      <c r="H1278" s="37"/>
    </row>
    <row r="1279" spans="1:8" x14ac:dyDescent="0.25">
      <c r="A1279" s="37" t="s">
        <v>9695</v>
      </c>
      <c r="B1279" s="37" t="s">
        <v>1033</v>
      </c>
      <c r="C1279" s="38" t="s">
        <v>9696</v>
      </c>
      <c r="D1279" s="38">
        <v>8531</v>
      </c>
      <c r="E1279" s="146" t="s">
        <v>2308</v>
      </c>
      <c r="F1279" s="541" t="s">
        <v>2309</v>
      </c>
      <c r="G1279" s="539">
        <v>45466.30972222222</v>
      </c>
      <c r="H1279" s="37"/>
    </row>
    <row r="1280" spans="1:8" x14ac:dyDescent="0.25">
      <c r="A1280" s="37" t="s">
        <v>9695</v>
      </c>
      <c r="B1280" s="37" t="s">
        <v>1033</v>
      </c>
      <c r="C1280" s="38" t="s">
        <v>9696</v>
      </c>
      <c r="D1280" s="38">
        <v>8531</v>
      </c>
      <c r="E1280" s="146" t="s">
        <v>1135</v>
      </c>
      <c r="F1280" s="541" t="s">
        <v>1136</v>
      </c>
      <c r="G1280" s="539">
        <v>45466.30972222222</v>
      </c>
      <c r="H1280" s="37"/>
    </row>
    <row r="1281" spans="1:8" x14ac:dyDescent="0.25">
      <c r="A1281" s="37" t="s">
        <v>9695</v>
      </c>
      <c r="B1281" s="37" t="s">
        <v>1033</v>
      </c>
      <c r="C1281" s="38" t="s">
        <v>9696</v>
      </c>
      <c r="D1281" s="38">
        <v>8531</v>
      </c>
      <c r="E1281" s="146" t="s">
        <v>2325</v>
      </c>
      <c r="F1281" s="541" t="s">
        <v>2326</v>
      </c>
      <c r="G1281" s="539">
        <v>45466.30972222222</v>
      </c>
      <c r="H1281" s="37"/>
    </row>
    <row r="1282" spans="1:8" x14ac:dyDescent="0.25">
      <c r="A1282" s="37" t="s">
        <v>9695</v>
      </c>
      <c r="B1282" s="37" t="s">
        <v>1033</v>
      </c>
      <c r="C1282" s="38" t="s">
        <v>9696</v>
      </c>
      <c r="D1282" s="38">
        <v>8531</v>
      </c>
      <c r="E1282" s="146" t="s">
        <v>2342</v>
      </c>
      <c r="F1282" s="541" t="s">
        <v>2343</v>
      </c>
      <c r="G1282" s="539">
        <v>45466.30972222222</v>
      </c>
      <c r="H1282" s="37"/>
    </row>
    <row r="1283" spans="1:8" x14ac:dyDescent="0.25">
      <c r="A1283" s="37" t="s">
        <v>9695</v>
      </c>
      <c r="B1283" s="37" t="s">
        <v>1033</v>
      </c>
      <c r="C1283" s="38" t="s">
        <v>9696</v>
      </c>
      <c r="D1283" s="38">
        <v>8531</v>
      </c>
      <c r="E1283" s="146" t="s">
        <v>2359</v>
      </c>
      <c r="F1283" s="541" t="s">
        <v>2360</v>
      </c>
      <c r="G1283" s="539">
        <v>45466.30972222222</v>
      </c>
      <c r="H1283" s="37"/>
    </row>
    <row r="1284" spans="1:8" x14ac:dyDescent="0.25">
      <c r="A1284" s="37" t="s">
        <v>9695</v>
      </c>
      <c r="B1284" s="37" t="s">
        <v>1033</v>
      </c>
      <c r="C1284" s="38" t="s">
        <v>9696</v>
      </c>
      <c r="D1284" s="38">
        <v>8531</v>
      </c>
      <c r="E1284" s="146" t="s">
        <v>2376</v>
      </c>
      <c r="F1284" s="541" t="s">
        <v>2377</v>
      </c>
      <c r="G1284" s="539">
        <v>45466.30972222222</v>
      </c>
      <c r="H1284" s="37"/>
    </row>
    <row r="1285" spans="1:8" x14ac:dyDescent="0.25">
      <c r="A1285" s="37" t="s">
        <v>9695</v>
      </c>
      <c r="B1285" s="37" t="s">
        <v>1033</v>
      </c>
      <c r="C1285" s="38" t="s">
        <v>9696</v>
      </c>
      <c r="D1285" s="38">
        <v>8531</v>
      </c>
      <c r="E1285" s="146" t="s">
        <v>2393</v>
      </c>
      <c r="F1285" s="541" t="s">
        <v>2394</v>
      </c>
      <c r="G1285" s="539">
        <v>45466.30972222222</v>
      </c>
      <c r="H1285" s="37"/>
    </row>
    <row r="1286" spans="1:8" x14ac:dyDescent="0.25">
      <c r="A1286" s="37" t="s">
        <v>9695</v>
      </c>
      <c r="B1286" s="37" t="s">
        <v>1033</v>
      </c>
      <c r="C1286" s="38" t="s">
        <v>9696</v>
      </c>
      <c r="D1286" s="38">
        <v>8531</v>
      </c>
      <c r="E1286" s="146" t="s">
        <v>2410</v>
      </c>
      <c r="F1286" s="541" t="s">
        <v>2411</v>
      </c>
      <c r="G1286" s="539">
        <v>45466.30972222222</v>
      </c>
      <c r="H1286" s="37"/>
    </row>
    <row r="1287" spans="1:8" x14ac:dyDescent="0.25">
      <c r="A1287" s="37" t="s">
        <v>9695</v>
      </c>
      <c r="B1287" s="37" t="s">
        <v>1033</v>
      </c>
      <c r="C1287" s="38" t="s">
        <v>9696</v>
      </c>
      <c r="D1287" s="38">
        <v>8531</v>
      </c>
      <c r="E1287" s="146" t="s">
        <v>2427</v>
      </c>
      <c r="F1287" s="541" t="s">
        <v>2428</v>
      </c>
      <c r="G1287" s="539">
        <v>45466.30972222222</v>
      </c>
      <c r="H1287" s="37"/>
    </row>
    <row r="1288" spans="1:8" x14ac:dyDescent="0.25">
      <c r="A1288" s="37" t="s">
        <v>9695</v>
      </c>
      <c r="B1288" s="37" t="s">
        <v>1033</v>
      </c>
      <c r="C1288" s="38" t="s">
        <v>9696</v>
      </c>
      <c r="D1288" s="38">
        <v>8531</v>
      </c>
      <c r="E1288" s="146" t="s">
        <v>2444</v>
      </c>
      <c r="F1288" s="541" t="s">
        <v>2445</v>
      </c>
      <c r="G1288" s="539">
        <v>45466.30972222222</v>
      </c>
      <c r="H1288" s="37"/>
    </row>
    <row r="1289" spans="1:8" x14ac:dyDescent="0.25">
      <c r="A1289" s="37" t="s">
        <v>9695</v>
      </c>
      <c r="B1289" s="37" t="s">
        <v>1033</v>
      </c>
      <c r="C1289" s="38" t="s">
        <v>9696</v>
      </c>
      <c r="D1289" s="38">
        <v>8531</v>
      </c>
      <c r="E1289" s="146" t="s">
        <v>2461</v>
      </c>
      <c r="F1289" s="541" t="s">
        <v>2462</v>
      </c>
      <c r="G1289" s="539">
        <v>45466.30972222222</v>
      </c>
      <c r="H1289" s="37"/>
    </row>
    <row r="1290" spans="1:8" x14ac:dyDescent="0.25">
      <c r="A1290" s="37" t="s">
        <v>9695</v>
      </c>
      <c r="B1290" s="37" t="s">
        <v>1033</v>
      </c>
      <c r="C1290" s="38" t="s">
        <v>9696</v>
      </c>
      <c r="D1290" s="38">
        <v>8531</v>
      </c>
      <c r="E1290" s="146" t="s">
        <v>2478</v>
      </c>
      <c r="F1290" s="541" t="s">
        <v>2479</v>
      </c>
      <c r="G1290" s="539">
        <v>45466.30972222222</v>
      </c>
      <c r="H1290" s="37"/>
    </row>
    <row r="1291" spans="1:8" x14ac:dyDescent="0.25">
      <c r="A1291" s="37" t="s">
        <v>9695</v>
      </c>
      <c r="B1291" s="37" t="s">
        <v>1033</v>
      </c>
      <c r="C1291" s="38" t="s">
        <v>9696</v>
      </c>
      <c r="D1291" s="38">
        <v>8531</v>
      </c>
      <c r="E1291" s="146" t="s">
        <v>915</v>
      </c>
      <c r="F1291" s="541" t="s">
        <v>1152</v>
      </c>
      <c r="G1291" s="539">
        <v>45466.30972222222</v>
      </c>
      <c r="H1291" s="37"/>
    </row>
    <row r="1292" spans="1:8" x14ac:dyDescent="0.25">
      <c r="A1292" s="37" t="s">
        <v>9695</v>
      </c>
      <c r="B1292" s="37" t="s">
        <v>1033</v>
      </c>
      <c r="C1292" s="38" t="s">
        <v>9696</v>
      </c>
      <c r="D1292" s="38">
        <v>8531</v>
      </c>
      <c r="E1292" s="146" t="s">
        <v>2495</v>
      </c>
      <c r="F1292" s="541" t="s">
        <v>2496</v>
      </c>
      <c r="G1292" s="539">
        <v>45466.30972222222</v>
      </c>
      <c r="H1292" s="37"/>
    </row>
    <row r="1293" spans="1:8" x14ac:dyDescent="0.25">
      <c r="A1293" s="37" t="s">
        <v>9695</v>
      </c>
      <c r="B1293" s="37" t="s">
        <v>1033</v>
      </c>
      <c r="C1293" s="38" t="s">
        <v>9696</v>
      </c>
      <c r="D1293" s="38">
        <v>8531</v>
      </c>
      <c r="E1293" s="146" t="s">
        <v>2512</v>
      </c>
      <c r="F1293" s="541" t="s">
        <v>2513</v>
      </c>
      <c r="G1293" s="539">
        <v>45466.30972222222</v>
      </c>
      <c r="H1293" s="37"/>
    </row>
    <row r="1294" spans="1:8" x14ac:dyDescent="0.25">
      <c r="A1294" s="37" t="s">
        <v>9695</v>
      </c>
      <c r="B1294" s="37" t="s">
        <v>1033</v>
      </c>
      <c r="C1294" s="38" t="s">
        <v>9696</v>
      </c>
      <c r="D1294" s="38">
        <v>8531</v>
      </c>
      <c r="E1294" s="146" t="s">
        <v>2529</v>
      </c>
      <c r="F1294" s="541" t="s">
        <v>2530</v>
      </c>
      <c r="G1294" s="539">
        <v>45466.30972222222</v>
      </c>
      <c r="H1294" s="37"/>
    </row>
    <row r="1295" spans="1:8" x14ac:dyDescent="0.25">
      <c r="A1295" s="37" t="s">
        <v>9695</v>
      </c>
      <c r="B1295" s="37" t="s">
        <v>1033</v>
      </c>
      <c r="C1295" s="38" t="s">
        <v>9696</v>
      </c>
      <c r="D1295" s="38">
        <v>8531</v>
      </c>
      <c r="E1295" s="146" t="s">
        <v>2546</v>
      </c>
      <c r="F1295" s="541" t="s">
        <v>2547</v>
      </c>
      <c r="G1295" s="539">
        <v>45466.30972222222</v>
      </c>
      <c r="H1295" s="37"/>
    </row>
    <row r="1296" spans="1:8" x14ac:dyDescent="0.25">
      <c r="A1296" s="37" t="s">
        <v>9695</v>
      </c>
      <c r="B1296" s="37" t="s">
        <v>1033</v>
      </c>
      <c r="C1296" s="38" t="s">
        <v>9696</v>
      </c>
      <c r="D1296" s="38">
        <v>8531</v>
      </c>
      <c r="E1296" s="146" t="s">
        <v>2563</v>
      </c>
      <c r="F1296" s="541" t="s">
        <v>2564</v>
      </c>
      <c r="G1296" s="539">
        <v>45466.30972222222</v>
      </c>
      <c r="H1296" s="37"/>
    </row>
    <row r="1297" spans="1:8" x14ac:dyDescent="0.25">
      <c r="A1297" s="37" t="s">
        <v>9695</v>
      </c>
      <c r="B1297" s="37" t="s">
        <v>1033</v>
      </c>
      <c r="C1297" s="38" t="s">
        <v>9696</v>
      </c>
      <c r="D1297" s="38">
        <v>8531</v>
      </c>
      <c r="E1297" s="146" t="s">
        <v>2580</v>
      </c>
      <c r="F1297" s="541" t="s">
        <v>2581</v>
      </c>
      <c r="G1297" s="539">
        <v>45466.30972222222</v>
      </c>
      <c r="H1297" s="37"/>
    </row>
    <row r="1298" spans="1:8" x14ac:dyDescent="0.25">
      <c r="A1298" s="37" t="s">
        <v>9695</v>
      </c>
      <c r="B1298" s="37" t="s">
        <v>1033</v>
      </c>
      <c r="C1298" s="38" t="s">
        <v>9696</v>
      </c>
      <c r="D1298" s="38">
        <v>8531</v>
      </c>
      <c r="E1298" s="146" t="s">
        <v>2597</v>
      </c>
      <c r="F1298" s="541" t="s">
        <v>2598</v>
      </c>
      <c r="G1298" s="539">
        <v>45466.30972222222</v>
      </c>
      <c r="H1298" s="37"/>
    </row>
    <row r="1299" spans="1:8" x14ac:dyDescent="0.25">
      <c r="A1299" s="37" t="s">
        <v>9695</v>
      </c>
      <c r="B1299" s="37" t="s">
        <v>1033</v>
      </c>
      <c r="C1299" s="38" t="s">
        <v>9696</v>
      </c>
      <c r="D1299" s="38">
        <v>8531</v>
      </c>
      <c r="E1299" s="146" t="s">
        <v>2614</v>
      </c>
      <c r="F1299" s="541" t="s">
        <v>2615</v>
      </c>
      <c r="G1299" s="539">
        <v>45466.30972222222</v>
      </c>
      <c r="H1299" s="37"/>
    </row>
    <row r="1300" spans="1:8" x14ac:dyDescent="0.25">
      <c r="A1300" s="37" t="s">
        <v>9695</v>
      </c>
      <c r="B1300" s="37" t="s">
        <v>1033</v>
      </c>
      <c r="C1300" s="38" t="s">
        <v>9696</v>
      </c>
      <c r="D1300" s="38">
        <v>8531</v>
      </c>
      <c r="E1300" s="146" t="s">
        <v>2631</v>
      </c>
      <c r="F1300" s="541" t="s">
        <v>2632</v>
      </c>
      <c r="G1300" s="539">
        <v>45466.30972222222</v>
      </c>
      <c r="H1300" s="37"/>
    </row>
    <row r="1301" spans="1:8" x14ac:dyDescent="0.25">
      <c r="A1301" s="37" t="s">
        <v>9695</v>
      </c>
      <c r="B1301" s="37" t="s">
        <v>1033</v>
      </c>
      <c r="C1301" s="38" t="s">
        <v>9696</v>
      </c>
      <c r="D1301" s="38">
        <v>8531</v>
      </c>
      <c r="E1301" s="146" t="s">
        <v>2648</v>
      </c>
      <c r="F1301" s="541" t="s">
        <v>2649</v>
      </c>
      <c r="G1301" s="539">
        <v>45466.30972222222</v>
      </c>
      <c r="H1301" s="37"/>
    </row>
    <row r="1302" spans="1:8" x14ac:dyDescent="0.25">
      <c r="A1302" s="37" t="s">
        <v>9695</v>
      </c>
      <c r="B1302" s="37" t="s">
        <v>1033</v>
      </c>
      <c r="C1302" s="38" t="s">
        <v>9696</v>
      </c>
      <c r="D1302" s="38">
        <v>8531</v>
      </c>
      <c r="E1302" s="146" t="s">
        <v>1169</v>
      </c>
      <c r="F1302" s="541" t="s">
        <v>1036</v>
      </c>
      <c r="G1302" s="539">
        <v>45466.30972222222</v>
      </c>
      <c r="H1302" s="37"/>
    </row>
    <row r="1303" spans="1:8" x14ac:dyDescent="0.25">
      <c r="A1303" s="37" t="s">
        <v>9695</v>
      </c>
      <c r="B1303" s="37" t="s">
        <v>1033</v>
      </c>
      <c r="C1303" s="38" t="s">
        <v>9696</v>
      </c>
      <c r="D1303" s="38">
        <v>8531</v>
      </c>
      <c r="E1303" s="146" t="s">
        <v>2667</v>
      </c>
      <c r="F1303" s="541" t="s">
        <v>1036</v>
      </c>
      <c r="G1303" s="539">
        <v>45466.30972222222</v>
      </c>
      <c r="H1303" s="37"/>
    </row>
    <row r="1304" spans="1:8" x14ac:dyDescent="0.25">
      <c r="A1304" s="37" t="s">
        <v>9695</v>
      </c>
      <c r="B1304" s="37" t="s">
        <v>1033</v>
      </c>
      <c r="C1304" s="38" t="s">
        <v>9696</v>
      </c>
      <c r="D1304" s="38">
        <v>8531</v>
      </c>
      <c r="E1304" s="146" t="s">
        <v>2684</v>
      </c>
      <c r="F1304" s="541" t="s">
        <v>1036</v>
      </c>
      <c r="G1304" s="539">
        <v>45466.30972222222</v>
      </c>
      <c r="H1304" s="37"/>
    </row>
    <row r="1305" spans="1:8" x14ac:dyDescent="0.25">
      <c r="A1305" s="37" t="s">
        <v>9695</v>
      </c>
      <c r="B1305" s="37" t="s">
        <v>1033</v>
      </c>
      <c r="C1305" s="38" t="s">
        <v>9696</v>
      </c>
      <c r="D1305" s="38">
        <v>8531</v>
      </c>
      <c r="E1305" s="146" t="s">
        <v>2701</v>
      </c>
      <c r="F1305" s="541" t="s">
        <v>1036</v>
      </c>
      <c r="G1305" s="539">
        <v>45466.30972222222</v>
      </c>
      <c r="H1305" s="37"/>
    </row>
    <row r="1306" spans="1:8" x14ac:dyDescent="0.25">
      <c r="A1306" s="37" t="s">
        <v>9695</v>
      </c>
      <c r="B1306" s="37" t="s">
        <v>1033</v>
      </c>
      <c r="C1306" s="38" t="s">
        <v>9696</v>
      </c>
      <c r="D1306" s="38">
        <v>8531</v>
      </c>
      <c r="E1306" s="146" t="s">
        <v>2718</v>
      </c>
      <c r="F1306" s="541" t="s">
        <v>1036</v>
      </c>
      <c r="G1306" s="539">
        <v>45466.30972222222</v>
      </c>
      <c r="H1306" s="37"/>
    </row>
    <row r="1307" spans="1:8" x14ac:dyDescent="0.25">
      <c r="A1307" s="37" t="s">
        <v>9695</v>
      </c>
      <c r="B1307" s="37" t="s">
        <v>1033</v>
      </c>
      <c r="C1307" s="38" t="s">
        <v>9696</v>
      </c>
      <c r="D1307" s="38">
        <v>8531</v>
      </c>
      <c r="E1307" s="146" t="s">
        <v>2735</v>
      </c>
      <c r="F1307" s="541" t="s">
        <v>1036</v>
      </c>
      <c r="G1307" s="539">
        <v>45466.30972222222</v>
      </c>
      <c r="H1307" s="37"/>
    </row>
    <row r="1308" spans="1:8" x14ac:dyDescent="0.25">
      <c r="A1308" s="37" t="s">
        <v>9695</v>
      </c>
      <c r="B1308" s="37" t="s">
        <v>1033</v>
      </c>
      <c r="C1308" s="38" t="s">
        <v>9696</v>
      </c>
      <c r="D1308" s="38">
        <v>8531</v>
      </c>
      <c r="E1308" s="146" t="s">
        <v>2752</v>
      </c>
      <c r="F1308" s="541" t="s">
        <v>1036</v>
      </c>
      <c r="G1308" s="539">
        <v>45466.30972222222</v>
      </c>
      <c r="H1308" s="37"/>
    </row>
    <row r="1309" spans="1:8" x14ac:dyDescent="0.25">
      <c r="A1309" s="37" t="s">
        <v>9695</v>
      </c>
      <c r="B1309" s="37" t="s">
        <v>1033</v>
      </c>
      <c r="C1309" s="38" t="s">
        <v>9696</v>
      </c>
      <c r="D1309" s="38">
        <v>8531</v>
      </c>
      <c r="E1309" s="146" t="s">
        <v>2769</v>
      </c>
      <c r="F1309" s="541" t="s">
        <v>1036</v>
      </c>
      <c r="G1309" s="539">
        <v>45466.30972222222</v>
      </c>
      <c r="H1309" s="37"/>
    </row>
    <row r="1310" spans="1:8" x14ac:dyDescent="0.25">
      <c r="A1310" s="37" t="s">
        <v>9695</v>
      </c>
      <c r="B1310" s="37" t="s">
        <v>1033</v>
      </c>
      <c r="C1310" s="38" t="s">
        <v>9696</v>
      </c>
      <c r="D1310" s="38">
        <v>8531</v>
      </c>
      <c r="E1310" s="146" t="s">
        <v>2786</v>
      </c>
      <c r="F1310" s="541" t="s">
        <v>1036</v>
      </c>
      <c r="G1310" s="539">
        <v>45466.30972222222</v>
      </c>
      <c r="H1310" s="37"/>
    </row>
    <row r="1311" spans="1:8" x14ac:dyDescent="0.25">
      <c r="A1311" s="37" t="s">
        <v>9695</v>
      </c>
      <c r="B1311" s="37" t="s">
        <v>1033</v>
      </c>
      <c r="C1311" s="38" t="s">
        <v>9696</v>
      </c>
      <c r="D1311" s="38">
        <v>8531</v>
      </c>
      <c r="E1311" s="146" t="s">
        <v>2803</v>
      </c>
      <c r="F1311" s="541" t="s">
        <v>1036</v>
      </c>
      <c r="G1311" s="539">
        <v>45466.30972222222</v>
      </c>
      <c r="H1311" s="37"/>
    </row>
    <row r="1312" spans="1:8" x14ac:dyDescent="0.25">
      <c r="A1312" s="37" t="s">
        <v>9695</v>
      </c>
      <c r="B1312" s="37" t="s">
        <v>1033</v>
      </c>
      <c r="C1312" s="38" t="s">
        <v>9696</v>
      </c>
      <c r="D1312" s="38">
        <v>8531</v>
      </c>
      <c r="E1312" s="146" t="s">
        <v>2820</v>
      </c>
      <c r="F1312" s="541" t="s">
        <v>1036</v>
      </c>
      <c r="G1312" s="539">
        <v>45466.30972222222</v>
      </c>
      <c r="H1312" s="37"/>
    </row>
    <row r="1313" spans="1:8" x14ac:dyDescent="0.25">
      <c r="A1313" s="37" t="s">
        <v>9695</v>
      </c>
      <c r="B1313" s="37" t="s">
        <v>1033</v>
      </c>
      <c r="C1313" s="38" t="s">
        <v>9696</v>
      </c>
      <c r="D1313" s="38">
        <v>8531</v>
      </c>
      <c r="E1313" s="146" t="s">
        <v>1186</v>
      </c>
      <c r="F1313" s="541" t="s">
        <v>1036</v>
      </c>
      <c r="G1313" s="539">
        <v>45466.30972222222</v>
      </c>
      <c r="H1313" s="37"/>
    </row>
    <row r="1314" spans="1:8" x14ac:dyDescent="0.25">
      <c r="A1314" s="37" t="s">
        <v>9695</v>
      </c>
      <c r="B1314" s="37" t="s">
        <v>1033</v>
      </c>
      <c r="C1314" s="38" t="s">
        <v>9696</v>
      </c>
      <c r="D1314" s="38">
        <v>8531</v>
      </c>
      <c r="E1314" s="146" t="s">
        <v>2837</v>
      </c>
      <c r="F1314" s="541" t="s">
        <v>1036</v>
      </c>
      <c r="G1314" s="539">
        <v>45466.30972222222</v>
      </c>
      <c r="H1314" s="37"/>
    </row>
    <row r="1315" spans="1:8" x14ac:dyDescent="0.25">
      <c r="A1315" s="37" t="s">
        <v>9695</v>
      </c>
      <c r="B1315" s="37" t="s">
        <v>1033</v>
      </c>
      <c r="C1315" s="38" t="s">
        <v>9696</v>
      </c>
      <c r="D1315" s="38">
        <v>8531</v>
      </c>
      <c r="E1315" s="146" t="s">
        <v>2854</v>
      </c>
      <c r="F1315" s="541" t="s">
        <v>1036</v>
      </c>
      <c r="G1315" s="539">
        <v>45466.30972222222</v>
      </c>
      <c r="H1315" s="37"/>
    </row>
    <row r="1316" spans="1:8" x14ac:dyDescent="0.25">
      <c r="A1316" s="37" t="s">
        <v>9695</v>
      </c>
      <c r="B1316" s="37" t="s">
        <v>1033</v>
      </c>
      <c r="C1316" s="38" t="s">
        <v>9696</v>
      </c>
      <c r="D1316" s="38">
        <v>8531</v>
      </c>
      <c r="E1316" s="146" t="s">
        <v>2871</v>
      </c>
      <c r="F1316" s="541" t="s">
        <v>1036</v>
      </c>
      <c r="G1316" s="539">
        <v>45466.30972222222</v>
      </c>
      <c r="H1316" s="37"/>
    </row>
    <row r="1317" spans="1:8" x14ac:dyDescent="0.25">
      <c r="A1317" s="37" t="s">
        <v>9695</v>
      </c>
      <c r="B1317" s="37" t="s">
        <v>1033</v>
      </c>
      <c r="C1317" s="38" t="s">
        <v>9696</v>
      </c>
      <c r="D1317" s="38">
        <v>8531</v>
      </c>
      <c r="E1317" s="146" t="s">
        <v>2888</v>
      </c>
      <c r="F1317" s="541" t="s">
        <v>1036</v>
      </c>
      <c r="G1317" s="539">
        <v>45466.30972222222</v>
      </c>
      <c r="H1317" s="37"/>
    </row>
    <row r="1318" spans="1:8" x14ac:dyDescent="0.25">
      <c r="A1318" s="37" t="s">
        <v>9695</v>
      </c>
      <c r="B1318" s="37" t="s">
        <v>1033</v>
      </c>
      <c r="C1318" s="38" t="s">
        <v>9696</v>
      </c>
      <c r="D1318" s="38">
        <v>8531</v>
      </c>
      <c r="E1318" s="146" t="s">
        <v>2905</v>
      </c>
      <c r="F1318" s="541" t="s">
        <v>1036</v>
      </c>
      <c r="G1318" s="539">
        <v>45466.30972222222</v>
      </c>
      <c r="H1318" s="37"/>
    </row>
    <row r="1319" spans="1:8" x14ac:dyDescent="0.25">
      <c r="A1319" s="37" t="s">
        <v>9695</v>
      </c>
      <c r="B1319" s="37" t="s">
        <v>1033</v>
      </c>
      <c r="C1319" s="38" t="s">
        <v>9696</v>
      </c>
      <c r="D1319" s="38">
        <v>8531</v>
      </c>
      <c r="E1319" s="146" t="s">
        <v>2922</v>
      </c>
      <c r="F1319" s="541" t="s">
        <v>1036</v>
      </c>
      <c r="G1319" s="539">
        <v>45466.30972222222</v>
      </c>
      <c r="H1319" s="37"/>
    </row>
    <row r="1320" spans="1:8" x14ac:dyDescent="0.25">
      <c r="A1320" s="37" t="s">
        <v>9695</v>
      </c>
      <c r="B1320" s="37" t="s">
        <v>1033</v>
      </c>
      <c r="C1320" s="38" t="s">
        <v>9696</v>
      </c>
      <c r="D1320" s="38">
        <v>8531</v>
      </c>
      <c r="E1320" s="146" t="s">
        <v>2939</v>
      </c>
      <c r="F1320" s="541" t="s">
        <v>1036</v>
      </c>
      <c r="G1320" s="539">
        <v>45466.30972222222</v>
      </c>
      <c r="H1320" s="37"/>
    </row>
    <row r="1321" spans="1:8" x14ac:dyDescent="0.25">
      <c r="A1321" s="37" t="s">
        <v>9695</v>
      </c>
      <c r="B1321" s="37" t="s">
        <v>1033</v>
      </c>
      <c r="C1321" s="38" t="s">
        <v>9696</v>
      </c>
      <c r="D1321" s="38">
        <v>8531</v>
      </c>
      <c r="E1321" s="146" t="s">
        <v>2956</v>
      </c>
      <c r="F1321" s="541" t="s">
        <v>1036</v>
      </c>
      <c r="G1321" s="539">
        <v>45466.30972222222</v>
      </c>
      <c r="H1321" s="37"/>
    </row>
    <row r="1322" spans="1:8" x14ac:dyDescent="0.25">
      <c r="A1322" s="37" t="s">
        <v>9695</v>
      </c>
      <c r="B1322" s="37" t="s">
        <v>1033</v>
      </c>
      <c r="C1322" s="38" t="s">
        <v>9696</v>
      </c>
      <c r="D1322" s="38">
        <v>8531</v>
      </c>
      <c r="E1322" s="146" t="s">
        <v>2973</v>
      </c>
      <c r="F1322" s="541" t="s">
        <v>1036</v>
      </c>
      <c r="G1322" s="539">
        <v>45466.30972222222</v>
      </c>
      <c r="H1322" s="37"/>
    </row>
    <row r="1323" spans="1:8" x14ac:dyDescent="0.25">
      <c r="A1323" s="37" t="s">
        <v>9695</v>
      </c>
      <c r="B1323" s="37" t="s">
        <v>1033</v>
      </c>
      <c r="C1323" s="38" t="s">
        <v>9696</v>
      </c>
      <c r="D1323" s="38">
        <v>8531</v>
      </c>
      <c r="E1323" s="146" t="s">
        <v>2990</v>
      </c>
      <c r="F1323" s="541" t="s">
        <v>1036</v>
      </c>
      <c r="G1323" s="539">
        <v>45466.30972222222</v>
      </c>
      <c r="H1323" s="37"/>
    </row>
    <row r="1324" spans="1:8" x14ac:dyDescent="0.25">
      <c r="A1324" s="37" t="s">
        <v>9695</v>
      </c>
      <c r="B1324" s="37" t="s">
        <v>1033</v>
      </c>
      <c r="C1324" s="38" t="s">
        <v>9696</v>
      </c>
      <c r="D1324" s="38">
        <v>8531</v>
      </c>
      <c r="E1324" s="146" t="s">
        <v>921</v>
      </c>
      <c r="F1324" s="541" t="s">
        <v>1036</v>
      </c>
      <c r="G1324" s="539">
        <v>45466.30972222222</v>
      </c>
      <c r="H1324" s="37"/>
    </row>
    <row r="1325" spans="1:8" x14ac:dyDescent="0.25">
      <c r="A1325" s="37" t="s">
        <v>9695</v>
      </c>
      <c r="B1325" s="37" t="s">
        <v>1033</v>
      </c>
      <c r="C1325" s="38" t="s">
        <v>9696</v>
      </c>
      <c r="D1325" s="38">
        <v>8531</v>
      </c>
      <c r="E1325" s="146" t="s">
        <v>3007</v>
      </c>
      <c r="F1325" s="541" t="s">
        <v>1036</v>
      </c>
      <c r="G1325" s="539">
        <v>45466.30972222222</v>
      </c>
      <c r="H1325" s="37"/>
    </row>
    <row r="1326" spans="1:8" x14ac:dyDescent="0.25">
      <c r="A1326" s="37" t="s">
        <v>9695</v>
      </c>
      <c r="B1326" s="37" t="s">
        <v>1033</v>
      </c>
      <c r="C1326" s="38" t="s">
        <v>9696</v>
      </c>
      <c r="D1326" s="38">
        <v>8531</v>
      </c>
      <c r="E1326" s="146" t="s">
        <v>3024</v>
      </c>
      <c r="F1326" s="541" t="s">
        <v>1036</v>
      </c>
      <c r="G1326" s="539">
        <v>45466.30972222222</v>
      </c>
      <c r="H1326" s="37"/>
    </row>
    <row r="1327" spans="1:8" x14ac:dyDescent="0.25">
      <c r="A1327" s="37" t="s">
        <v>9695</v>
      </c>
      <c r="B1327" s="37" t="s">
        <v>1033</v>
      </c>
      <c r="C1327" s="38" t="s">
        <v>9696</v>
      </c>
      <c r="D1327" s="38">
        <v>8531</v>
      </c>
      <c r="E1327" s="146" t="s">
        <v>3041</v>
      </c>
      <c r="F1327" s="541" t="s">
        <v>1036</v>
      </c>
      <c r="G1327" s="539">
        <v>45466.30972222222</v>
      </c>
      <c r="H1327" s="37"/>
    </row>
    <row r="1328" spans="1:8" x14ac:dyDescent="0.25">
      <c r="A1328" s="37" t="s">
        <v>9695</v>
      </c>
      <c r="B1328" s="37" t="s">
        <v>1033</v>
      </c>
      <c r="C1328" s="38" t="s">
        <v>9696</v>
      </c>
      <c r="D1328" s="38">
        <v>8531</v>
      </c>
      <c r="E1328" s="146" t="s">
        <v>3058</v>
      </c>
      <c r="F1328" s="541" t="s">
        <v>1036</v>
      </c>
      <c r="G1328" s="539">
        <v>45466.30972222222</v>
      </c>
      <c r="H1328" s="37"/>
    </row>
    <row r="1329" spans="1:8" x14ac:dyDescent="0.25">
      <c r="A1329" s="37" t="s">
        <v>9695</v>
      </c>
      <c r="B1329" s="37" t="s">
        <v>1033</v>
      </c>
      <c r="C1329" s="38" t="s">
        <v>9696</v>
      </c>
      <c r="D1329" s="38">
        <v>8531</v>
      </c>
      <c r="E1329" s="146" t="s">
        <v>3075</v>
      </c>
      <c r="F1329" s="541" t="s">
        <v>1036</v>
      </c>
      <c r="G1329" s="539">
        <v>45466.30972222222</v>
      </c>
      <c r="H1329" s="37"/>
    </row>
    <row r="1330" spans="1:8" x14ac:dyDescent="0.25">
      <c r="A1330" s="37" t="s">
        <v>9695</v>
      </c>
      <c r="B1330" s="37" t="s">
        <v>1033</v>
      </c>
      <c r="C1330" s="38" t="s">
        <v>9696</v>
      </c>
      <c r="D1330" s="38">
        <v>8531</v>
      </c>
      <c r="E1330" s="146" t="s">
        <v>3092</v>
      </c>
      <c r="F1330" s="541" t="s">
        <v>1036</v>
      </c>
      <c r="G1330" s="539">
        <v>45466.30972222222</v>
      </c>
      <c r="H1330" s="37"/>
    </row>
    <row r="1331" spans="1:8" x14ac:dyDescent="0.25">
      <c r="A1331" s="37" t="s">
        <v>9695</v>
      </c>
      <c r="B1331" s="37" t="s">
        <v>1033</v>
      </c>
      <c r="C1331" s="38" t="s">
        <v>9696</v>
      </c>
      <c r="D1331" s="38">
        <v>8531</v>
      </c>
      <c r="E1331" s="146" t="s">
        <v>3109</v>
      </c>
      <c r="F1331" s="541" t="s">
        <v>1036</v>
      </c>
      <c r="G1331" s="539">
        <v>45466.30972222222</v>
      </c>
      <c r="H1331" s="37"/>
    </row>
    <row r="1332" spans="1:8" x14ac:dyDescent="0.25">
      <c r="A1332" s="37" t="s">
        <v>9695</v>
      </c>
      <c r="B1332" s="37" t="s">
        <v>1033</v>
      </c>
      <c r="C1332" s="38" t="s">
        <v>9696</v>
      </c>
      <c r="D1332" s="38">
        <v>8531</v>
      </c>
      <c r="E1332" s="146" t="s">
        <v>3126</v>
      </c>
      <c r="F1332" s="541" t="s">
        <v>1036</v>
      </c>
      <c r="G1332" s="539">
        <v>45466.30972222222</v>
      </c>
      <c r="H1332" s="37"/>
    </row>
    <row r="1333" spans="1:8" x14ac:dyDescent="0.25">
      <c r="A1333" s="37" t="s">
        <v>9695</v>
      </c>
      <c r="B1333" s="37" t="s">
        <v>1033</v>
      </c>
      <c r="C1333" s="38" t="s">
        <v>9696</v>
      </c>
      <c r="D1333" s="38">
        <v>8531</v>
      </c>
      <c r="E1333" s="146" t="s">
        <v>3143</v>
      </c>
      <c r="F1333" s="541" t="s">
        <v>1036</v>
      </c>
      <c r="G1333" s="539">
        <v>45466.30972222222</v>
      </c>
      <c r="H1333" s="37"/>
    </row>
    <row r="1334" spans="1:8" x14ac:dyDescent="0.25">
      <c r="A1334" s="37" t="s">
        <v>9695</v>
      </c>
      <c r="B1334" s="37" t="s">
        <v>1033</v>
      </c>
      <c r="C1334" s="38" t="s">
        <v>9696</v>
      </c>
      <c r="D1334" s="38">
        <v>8531</v>
      </c>
      <c r="E1334" s="146" t="s">
        <v>3160</v>
      </c>
      <c r="F1334" s="541" t="s">
        <v>1036</v>
      </c>
      <c r="G1334" s="539">
        <v>45466.30972222222</v>
      </c>
      <c r="H1334" s="37"/>
    </row>
    <row r="1335" spans="1:8" x14ac:dyDescent="0.25">
      <c r="A1335" s="37" t="s">
        <v>9695</v>
      </c>
      <c r="B1335" s="37" t="s">
        <v>1033</v>
      </c>
      <c r="C1335" s="38" t="s">
        <v>9696</v>
      </c>
      <c r="D1335" s="38">
        <v>8531</v>
      </c>
      <c r="E1335" s="146" t="s">
        <v>924</v>
      </c>
      <c r="F1335" s="541" t="s">
        <v>1036</v>
      </c>
      <c r="G1335" s="539">
        <v>45466.30972222222</v>
      </c>
      <c r="H1335" s="37"/>
    </row>
    <row r="1336" spans="1:8" x14ac:dyDescent="0.25">
      <c r="A1336" s="37" t="s">
        <v>9695</v>
      </c>
      <c r="B1336" s="37" t="s">
        <v>1033</v>
      </c>
      <c r="C1336" s="38" t="s">
        <v>9696</v>
      </c>
      <c r="D1336" s="38">
        <v>8531</v>
      </c>
      <c r="E1336" s="146" t="s">
        <v>3177</v>
      </c>
      <c r="F1336" s="541" t="s">
        <v>1036</v>
      </c>
      <c r="G1336" s="539">
        <v>45466.30972222222</v>
      </c>
      <c r="H1336" s="37"/>
    </row>
    <row r="1337" spans="1:8" x14ac:dyDescent="0.25">
      <c r="A1337" s="37" t="s">
        <v>9695</v>
      </c>
      <c r="B1337" s="37" t="s">
        <v>1033</v>
      </c>
      <c r="C1337" s="38" t="s">
        <v>9696</v>
      </c>
      <c r="D1337" s="38">
        <v>8531</v>
      </c>
      <c r="E1337" s="146" t="s">
        <v>3194</v>
      </c>
      <c r="F1337" s="541" t="s">
        <v>1036</v>
      </c>
      <c r="G1337" s="539">
        <v>45466.30972222222</v>
      </c>
      <c r="H1337" s="37"/>
    </row>
    <row r="1338" spans="1:8" x14ac:dyDescent="0.25">
      <c r="A1338" s="37" t="s">
        <v>9695</v>
      </c>
      <c r="B1338" s="37" t="s">
        <v>1033</v>
      </c>
      <c r="C1338" s="38" t="s">
        <v>9696</v>
      </c>
      <c r="D1338" s="38">
        <v>8531</v>
      </c>
      <c r="E1338" s="146" t="s">
        <v>3211</v>
      </c>
      <c r="F1338" s="541" t="s">
        <v>1036</v>
      </c>
      <c r="G1338" s="539">
        <v>45466.30972222222</v>
      </c>
      <c r="H1338" s="37"/>
    </row>
    <row r="1339" spans="1:8" x14ac:dyDescent="0.25">
      <c r="A1339" s="37" t="s">
        <v>9695</v>
      </c>
      <c r="B1339" s="37" t="s">
        <v>1033</v>
      </c>
      <c r="C1339" s="38" t="s">
        <v>9696</v>
      </c>
      <c r="D1339" s="38">
        <v>8531</v>
      </c>
      <c r="E1339" s="146" t="s">
        <v>3228</v>
      </c>
      <c r="F1339" s="541" t="s">
        <v>1036</v>
      </c>
      <c r="G1339" s="539">
        <v>45466.30972222222</v>
      </c>
      <c r="H1339" s="37"/>
    </row>
    <row r="1340" spans="1:8" x14ac:dyDescent="0.25">
      <c r="A1340" s="37" t="s">
        <v>9695</v>
      </c>
      <c r="B1340" s="37" t="s">
        <v>1033</v>
      </c>
      <c r="C1340" s="38" t="s">
        <v>9696</v>
      </c>
      <c r="D1340" s="38">
        <v>8531</v>
      </c>
      <c r="E1340" s="146" t="s">
        <v>3245</v>
      </c>
      <c r="F1340" s="541" t="s">
        <v>1036</v>
      </c>
      <c r="G1340" s="539">
        <v>45466.30972222222</v>
      </c>
      <c r="H1340" s="37"/>
    </row>
    <row r="1341" spans="1:8" x14ac:dyDescent="0.25">
      <c r="A1341" s="37" t="s">
        <v>9695</v>
      </c>
      <c r="B1341" s="37" t="s">
        <v>1033</v>
      </c>
      <c r="C1341" s="38" t="s">
        <v>9696</v>
      </c>
      <c r="D1341" s="38">
        <v>8531</v>
      </c>
      <c r="E1341" s="146" t="s">
        <v>3262</v>
      </c>
      <c r="F1341" s="541" t="s">
        <v>1036</v>
      </c>
      <c r="G1341" s="539">
        <v>45466.30972222222</v>
      </c>
      <c r="H1341" s="37"/>
    </row>
    <row r="1342" spans="1:8" x14ac:dyDescent="0.25">
      <c r="A1342" s="37" t="s">
        <v>9695</v>
      </c>
      <c r="B1342" s="37" t="s">
        <v>1033</v>
      </c>
      <c r="C1342" s="38" t="s">
        <v>9696</v>
      </c>
      <c r="D1342" s="38">
        <v>8531</v>
      </c>
      <c r="E1342" s="146" t="s">
        <v>3279</v>
      </c>
      <c r="F1342" s="541" t="s">
        <v>1036</v>
      </c>
      <c r="G1342" s="539">
        <v>45466.30972222222</v>
      </c>
      <c r="H1342" s="37"/>
    </row>
    <row r="1343" spans="1:8" x14ac:dyDescent="0.25">
      <c r="A1343" s="37" t="s">
        <v>9695</v>
      </c>
      <c r="B1343" s="37" t="s">
        <v>1033</v>
      </c>
      <c r="C1343" s="38" t="s">
        <v>9696</v>
      </c>
      <c r="D1343" s="38">
        <v>8531</v>
      </c>
      <c r="E1343" s="146" t="s">
        <v>3296</v>
      </c>
      <c r="F1343" s="541" t="s">
        <v>1036</v>
      </c>
      <c r="G1343" s="539">
        <v>45466.30972222222</v>
      </c>
      <c r="H1343" s="37"/>
    </row>
    <row r="1344" spans="1:8" x14ac:dyDescent="0.25">
      <c r="A1344" s="37" t="s">
        <v>9695</v>
      </c>
      <c r="B1344" s="37" t="s">
        <v>1033</v>
      </c>
      <c r="C1344" s="38" t="s">
        <v>9696</v>
      </c>
      <c r="D1344" s="38">
        <v>8531</v>
      </c>
      <c r="E1344" s="146" t="s">
        <v>3313</v>
      </c>
      <c r="F1344" s="541" t="s">
        <v>1036</v>
      </c>
      <c r="G1344" s="539">
        <v>45466.30972222222</v>
      </c>
      <c r="H1344" s="37"/>
    </row>
    <row r="1345" spans="1:8" x14ac:dyDescent="0.25">
      <c r="A1345" s="37" t="s">
        <v>9695</v>
      </c>
      <c r="B1345" s="37" t="s">
        <v>1033</v>
      </c>
      <c r="C1345" s="38" t="s">
        <v>9696</v>
      </c>
      <c r="D1345" s="38">
        <v>8531</v>
      </c>
      <c r="E1345" s="146" t="s">
        <v>3330</v>
      </c>
      <c r="F1345" s="541" t="s">
        <v>1036</v>
      </c>
      <c r="G1345" s="539">
        <v>45466.30972222222</v>
      </c>
      <c r="H1345" s="37"/>
    </row>
    <row r="1346" spans="1:8" x14ac:dyDescent="0.25">
      <c r="A1346" s="37" t="s">
        <v>9695</v>
      </c>
      <c r="B1346" s="37" t="s">
        <v>1033</v>
      </c>
      <c r="C1346" s="38" t="s">
        <v>9696</v>
      </c>
      <c r="D1346" s="38">
        <v>8531</v>
      </c>
      <c r="E1346" s="146" t="s">
        <v>929</v>
      </c>
      <c r="F1346" s="541" t="s">
        <v>1036</v>
      </c>
      <c r="G1346" s="539">
        <v>45466.30972222222</v>
      </c>
      <c r="H1346" s="37"/>
    </row>
    <row r="1347" spans="1:8" x14ac:dyDescent="0.25">
      <c r="A1347" s="37" t="s">
        <v>9695</v>
      </c>
      <c r="B1347" s="37" t="s">
        <v>1033</v>
      </c>
      <c r="C1347" s="38" t="s">
        <v>9696</v>
      </c>
      <c r="D1347" s="38">
        <v>8531</v>
      </c>
      <c r="E1347" s="146" t="s">
        <v>3347</v>
      </c>
      <c r="F1347" s="541" t="s">
        <v>1036</v>
      </c>
      <c r="G1347" s="539">
        <v>45466.30972222222</v>
      </c>
      <c r="H1347" s="37"/>
    </row>
    <row r="1348" spans="1:8" x14ac:dyDescent="0.25">
      <c r="A1348" s="37" t="s">
        <v>9695</v>
      </c>
      <c r="B1348" s="37" t="s">
        <v>1033</v>
      </c>
      <c r="C1348" s="38" t="s">
        <v>9696</v>
      </c>
      <c r="D1348" s="38">
        <v>8531</v>
      </c>
      <c r="E1348" s="146" t="s">
        <v>3364</v>
      </c>
      <c r="F1348" s="541" t="s">
        <v>1036</v>
      </c>
      <c r="G1348" s="539">
        <v>45466.30972222222</v>
      </c>
      <c r="H1348" s="37"/>
    </row>
    <row r="1349" spans="1:8" x14ac:dyDescent="0.25">
      <c r="A1349" s="37" t="s">
        <v>9695</v>
      </c>
      <c r="B1349" s="37" t="s">
        <v>1033</v>
      </c>
      <c r="C1349" s="38" t="s">
        <v>9696</v>
      </c>
      <c r="D1349" s="38">
        <v>8531</v>
      </c>
      <c r="E1349" s="146" t="s">
        <v>3381</v>
      </c>
      <c r="F1349" s="541" t="s">
        <v>1036</v>
      </c>
      <c r="G1349" s="539">
        <v>45466.30972222222</v>
      </c>
      <c r="H1349" s="37"/>
    </row>
    <row r="1350" spans="1:8" x14ac:dyDescent="0.25">
      <c r="A1350" s="37" t="s">
        <v>9695</v>
      </c>
      <c r="B1350" s="37" t="s">
        <v>1033</v>
      </c>
      <c r="C1350" s="38" t="s">
        <v>9696</v>
      </c>
      <c r="D1350" s="38">
        <v>8531</v>
      </c>
      <c r="E1350" s="146" t="s">
        <v>3398</v>
      </c>
      <c r="F1350" s="541" t="s">
        <v>1036</v>
      </c>
      <c r="G1350" s="539">
        <v>45466.30972222222</v>
      </c>
      <c r="H1350" s="37"/>
    </row>
    <row r="1351" spans="1:8" x14ac:dyDescent="0.25">
      <c r="A1351" s="37" t="s">
        <v>9695</v>
      </c>
      <c r="B1351" s="37" t="s">
        <v>1033</v>
      </c>
      <c r="C1351" s="38" t="s">
        <v>9696</v>
      </c>
      <c r="D1351" s="38">
        <v>8531</v>
      </c>
      <c r="E1351" s="146" t="s">
        <v>3415</v>
      </c>
      <c r="F1351" s="541" t="s">
        <v>1036</v>
      </c>
      <c r="G1351" s="539">
        <v>45466.30972222222</v>
      </c>
      <c r="H1351" s="37"/>
    </row>
    <row r="1352" spans="1:8" x14ac:dyDescent="0.25">
      <c r="A1352" s="37" t="s">
        <v>9695</v>
      </c>
      <c r="B1352" s="37" t="s">
        <v>1033</v>
      </c>
      <c r="C1352" s="38" t="s">
        <v>9696</v>
      </c>
      <c r="D1352" s="38">
        <v>8531</v>
      </c>
      <c r="E1352" s="146" t="s">
        <v>3432</v>
      </c>
      <c r="F1352" s="541" t="s">
        <v>1036</v>
      </c>
      <c r="G1352" s="539">
        <v>45466.30972222222</v>
      </c>
      <c r="H1352" s="37"/>
    </row>
    <row r="1353" spans="1:8" x14ac:dyDescent="0.25">
      <c r="A1353" s="37" t="s">
        <v>9695</v>
      </c>
      <c r="B1353" s="37" t="s">
        <v>1033</v>
      </c>
      <c r="C1353" s="38" t="s">
        <v>9696</v>
      </c>
      <c r="D1353" s="38">
        <v>8531</v>
      </c>
      <c r="E1353" s="146" t="s">
        <v>3449</v>
      </c>
      <c r="F1353" s="541" t="s">
        <v>1036</v>
      </c>
      <c r="G1353" s="539">
        <v>45466.30972222222</v>
      </c>
      <c r="H1353" s="37"/>
    </row>
    <row r="1354" spans="1:8" x14ac:dyDescent="0.25">
      <c r="A1354" s="37" t="s">
        <v>9695</v>
      </c>
      <c r="B1354" s="37" t="s">
        <v>1033</v>
      </c>
      <c r="C1354" s="38" t="s">
        <v>9696</v>
      </c>
      <c r="D1354" s="38">
        <v>8531</v>
      </c>
      <c r="E1354" s="146" t="s">
        <v>3466</v>
      </c>
      <c r="F1354" s="541" t="s">
        <v>1036</v>
      </c>
      <c r="G1354" s="539">
        <v>45466.30972222222</v>
      </c>
      <c r="H1354" s="37"/>
    </row>
    <row r="1355" spans="1:8" x14ac:dyDescent="0.25">
      <c r="A1355" s="37" t="s">
        <v>9695</v>
      </c>
      <c r="B1355" s="37" t="s">
        <v>1033</v>
      </c>
      <c r="C1355" s="38" t="s">
        <v>9696</v>
      </c>
      <c r="D1355" s="38">
        <v>8531</v>
      </c>
      <c r="E1355" s="146" t="s">
        <v>3483</v>
      </c>
      <c r="F1355" s="541" t="s">
        <v>1036</v>
      </c>
      <c r="G1355" s="539">
        <v>45466.30972222222</v>
      </c>
      <c r="H1355" s="37"/>
    </row>
    <row r="1356" spans="1:8" x14ac:dyDescent="0.25">
      <c r="A1356" s="37" t="s">
        <v>9695</v>
      </c>
      <c r="B1356" s="37" t="s">
        <v>1033</v>
      </c>
      <c r="C1356" s="38" t="s">
        <v>9696</v>
      </c>
      <c r="D1356" s="38">
        <v>8531</v>
      </c>
      <c r="E1356" s="146" t="s">
        <v>3500</v>
      </c>
      <c r="F1356" s="541" t="s">
        <v>1036</v>
      </c>
      <c r="G1356" s="539">
        <v>45466.30972222222</v>
      </c>
      <c r="H1356" s="37"/>
    </row>
    <row r="1357" spans="1:8" x14ac:dyDescent="0.25">
      <c r="A1357" s="37" t="s">
        <v>9695</v>
      </c>
      <c r="B1357" s="37" t="s">
        <v>1033</v>
      </c>
      <c r="C1357" s="38" t="s">
        <v>9696</v>
      </c>
      <c r="D1357" s="38">
        <v>8531</v>
      </c>
      <c r="E1357" s="146" t="s">
        <v>933</v>
      </c>
      <c r="F1357" s="541" t="s">
        <v>1036</v>
      </c>
      <c r="G1357" s="539">
        <v>45466.30972222222</v>
      </c>
      <c r="H1357" s="37"/>
    </row>
    <row r="1358" spans="1:8" x14ac:dyDescent="0.25">
      <c r="A1358" s="37" t="s">
        <v>9695</v>
      </c>
      <c r="B1358" s="37" t="s">
        <v>1033</v>
      </c>
      <c r="C1358" s="38" t="s">
        <v>9696</v>
      </c>
      <c r="D1358" s="38">
        <v>8531</v>
      </c>
      <c r="E1358" s="146" t="s">
        <v>3517</v>
      </c>
      <c r="F1358" s="541" t="s">
        <v>1036</v>
      </c>
      <c r="G1358" s="539">
        <v>45466.30972222222</v>
      </c>
      <c r="H1358" s="37"/>
    </row>
    <row r="1359" spans="1:8" x14ac:dyDescent="0.25">
      <c r="A1359" s="37" t="s">
        <v>9695</v>
      </c>
      <c r="B1359" s="37" t="s">
        <v>1033</v>
      </c>
      <c r="C1359" s="38" t="s">
        <v>9696</v>
      </c>
      <c r="D1359" s="38">
        <v>8531</v>
      </c>
      <c r="E1359" s="146" t="s">
        <v>3534</v>
      </c>
      <c r="F1359" s="541" t="s">
        <v>1036</v>
      </c>
      <c r="G1359" s="539">
        <v>45466.30972222222</v>
      </c>
      <c r="H1359" s="37"/>
    </row>
    <row r="1360" spans="1:8" x14ac:dyDescent="0.25">
      <c r="A1360" s="37" t="s">
        <v>9695</v>
      </c>
      <c r="B1360" s="37" t="s">
        <v>1033</v>
      </c>
      <c r="C1360" s="38" t="s">
        <v>9696</v>
      </c>
      <c r="D1360" s="38">
        <v>8531</v>
      </c>
      <c r="E1360" s="146" t="s">
        <v>3551</v>
      </c>
      <c r="F1360" s="541" t="s">
        <v>1036</v>
      </c>
      <c r="G1360" s="539">
        <v>45466.30972222222</v>
      </c>
      <c r="H1360" s="37"/>
    </row>
    <row r="1361" spans="1:8" x14ac:dyDescent="0.25">
      <c r="A1361" s="37" t="s">
        <v>9695</v>
      </c>
      <c r="B1361" s="37" t="s">
        <v>1033</v>
      </c>
      <c r="C1361" s="38" t="s">
        <v>9696</v>
      </c>
      <c r="D1361" s="38">
        <v>8531</v>
      </c>
      <c r="E1361" s="146" t="s">
        <v>3568</v>
      </c>
      <c r="F1361" s="541" t="s">
        <v>1036</v>
      </c>
      <c r="G1361" s="539">
        <v>45466.30972222222</v>
      </c>
      <c r="H1361" s="37"/>
    </row>
    <row r="1362" spans="1:8" x14ac:dyDescent="0.25">
      <c r="A1362" s="37" t="s">
        <v>9695</v>
      </c>
      <c r="B1362" s="37" t="s">
        <v>1033</v>
      </c>
      <c r="C1362" s="38" t="s">
        <v>9696</v>
      </c>
      <c r="D1362" s="38">
        <v>8531</v>
      </c>
      <c r="E1362" s="146" t="s">
        <v>3585</v>
      </c>
      <c r="F1362" s="541" t="s">
        <v>1036</v>
      </c>
      <c r="G1362" s="539">
        <v>45466.30972222222</v>
      </c>
      <c r="H1362" s="37"/>
    </row>
    <row r="1363" spans="1:8" x14ac:dyDescent="0.25">
      <c r="A1363" s="37" t="s">
        <v>9695</v>
      </c>
      <c r="B1363" s="37" t="s">
        <v>1033</v>
      </c>
      <c r="C1363" s="38" t="s">
        <v>9696</v>
      </c>
      <c r="D1363" s="38">
        <v>8531</v>
      </c>
      <c r="E1363" s="146" t="s">
        <v>3602</v>
      </c>
      <c r="F1363" s="541" t="s">
        <v>1036</v>
      </c>
      <c r="G1363" s="539">
        <v>45466.30972222222</v>
      </c>
      <c r="H1363" s="37"/>
    </row>
    <row r="1364" spans="1:8" x14ac:dyDescent="0.25">
      <c r="A1364" s="37" t="s">
        <v>9695</v>
      </c>
      <c r="B1364" s="37" t="s">
        <v>1033</v>
      </c>
      <c r="C1364" s="38" t="s">
        <v>9696</v>
      </c>
      <c r="D1364" s="38">
        <v>8531</v>
      </c>
      <c r="E1364" s="146" t="s">
        <v>3619</v>
      </c>
      <c r="F1364" s="541" t="s">
        <v>1036</v>
      </c>
      <c r="G1364" s="539">
        <v>45466.30972222222</v>
      </c>
      <c r="H1364" s="37"/>
    </row>
    <row r="1365" spans="1:8" x14ac:dyDescent="0.25">
      <c r="A1365" s="37" t="s">
        <v>9695</v>
      </c>
      <c r="B1365" s="37" t="s">
        <v>1033</v>
      </c>
      <c r="C1365" s="38" t="s">
        <v>9696</v>
      </c>
      <c r="D1365" s="38">
        <v>8531</v>
      </c>
      <c r="E1365" s="146" t="s">
        <v>3636</v>
      </c>
      <c r="F1365" s="541" t="s">
        <v>1036</v>
      </c>
      <c r="G1365" s="539">
        <v>45466.30972222222</v>
      </c>
      <c r="H1365" s="37"/>
    </row>
    <row r="1366" spans="1:8" x14ac:dyDescent="0.25">
      <c r="A1366" s="37" t="s">
        <v>9695</v>
      </c>
      <c r="B1366" s="37" t="s">
        <v>1033</v>
      </c>
      <c r="C1366" s="38" t="s">
        <v>9696</v>
      </c>
      <c r="D1366" s="38">
        <v>8531</v>
      </c>
      <c r="E1366" s="146" t="s">
        <v>3653</v>
      </c>
      <c r="F1366" s="541" t="s">
        <v>1036</v>
      </c>
      <c r="G1366" s="539">
        <v>45466.30972222222</v>
      </c>
      <c r="H1366" s="37"/>
    </row>
    <row r="1367" spans="1:8" x14ac:dyDescent="0.25">
      <c r="A1367" s="37" t="s">
        <v>9695</v>
      </c>
      <c r="B1367" s="37" t="s">
        <v>1033</v>
      </c>
      <c r="C1367" s="38" t="s">
        <v>9696</v>
      </c>
      <c r="D1367" s="38">
        <v>8531</v>
      </c>
      <c r="E1367" s="146" t="s">
        <v>3670</v>
      </c>
      <c r="F1367" s="541" t="s">
        <v>1036</v>
      </c>
      <c r="G1367" s="539">
        <v>45466.30972222222</v>
      </c>
      <c r="H1367" s="37"/>
    </row>
    <row r="1368" spans="1:8" x14ac:dyDescent="0.25">
      <c r="A1368" s="37" t="s">
        <v>9695</v>
      </c>
      <c r="B1368" s="37" t="s">
        <v>1033</v>
      </c>
      <c r="C1368" s="38" t="s">
        <v>9696</v>
      </c>
      <c r="D1368" s="38">
        <v>8531</v>
      </c>
      <c r="E1368" s="146" t="s">
        <v>937</v>
      </c>
      <c r="F1368" s="541" t="s">
        <v>1036</v>
      </c>
      <c r="G1368" s="539">
        <v>45466.30972222222</v>
      </c>
      <c r="H1368" s="37"/>
    </row>
    <row r="1369" spans="1:8" x14ac:dyDescent="0.25">
      <c r="A1369" s="37" t="s">
        <v>9695</v>
      </c>
      <c r="B1369" s="37" t="s">
        <v>1033</v>
      </c>
      <c r="C1369" s="38" t="s">
        <v>9696</v>
      </c>
      <c r="D1369" s="38">
        <v>8531</v>
      </c>
      <c r="E1369" s="146" t="s">
        <v>3687</v>
      </c>
      <c r="F1369" s="541" t="s">
        <v>1036</v>
      </c>
      <c r="G1369" s="539">
        <v>45466.30972222222</v>
      </c>
      <c r="H1369" s="37"/>
    </row>
    <row r="1370" spans="1:8" x14ac:dyDescent="0.25">
      <c r="A1370" s="37" t="s">
        <v>9695</v>
      </c>
      <c r="B1370" s="37" t="s">
        <v>1033</v>
      </c>
      <c r="C1370" s="38" t="s">
        <v>9696</v>
      </c>
      <c r="D1370" s="38">
        <v>8531</v>
      </c>
      <c r="E1370" s="146" t="s">
        <v>3704</v>
      </c>
      <c r="F1370" s="541" t="s">
        <v>1036</v>
      </c>
      <c r="G1370" s="539">
        <v>45466.30972222222</v>
      </c>
      <c r="H1370" s="37"/>
    </row>
    <row r="1371" spans="1:8" x14ac:dyDescent="0.25">
      <c r="A1371" s="37" t="s">
        <v>9695</v>
      </c>
      <c r="B1371" s="37" t="s">
        <v>1033</v>
      </c>
      <c r="C1371" s="38" t="s">
        <v>9696</v>
      </c>
      <c r="D1371" s="38">
        <v>8531</v>
      </c>
      <c r="E1371" s="146" t="s">
        <v>3721</v>
      </c>
      <c r="F1371" s="541" t="s">
        <v>1036</v>
      </c>
      <c r="G1371" s="539">
        <v>45466.30972222222</v>
      </c>
      <c r="H1371" s="37"/>
    </row>
    <row r="1372" spans="1:8" x14ac:dyDescent="0.25">
      <c r="A1372" s="37" t="s">
        <v>9695</v>
      </c>
      <c r="B1372" s="37" t="s">
        <v>1033</v>
      </c>
      <c r="C1372" s="38" t="s">
        <v>9696</v>
      </c>
      <c r="D1372" s="38">
        <v>8531</v>
      </c>
      <c r="E1372" s="146" t="s">
        <v>3738</v>
      </c>
      <c r="F1372" s="541" t="s">
        <v>1036</v>
      </c>
      <c r="G1372" s="539">
        <v>45466.30972222222</v>
      </c>
      <c r="H1372" s="37"/>
    </row>
    <row r="1373" spans="1:8" x14ac:dyDescent="0.25">
      <c r="A1373" s="37" t="s">
        <v>9695</v>
      </c>
      <c r="B1373" s="37" t="s">
        <v>1033</v>
      </c>
      <c r="C1373" s="38" t="s">
        <v>9696</v>
      </c>
      <c r="D1373" s="38">
        <v>8531</v>
      </c>
      <c r="E1373" s="146" t="s">
        <v>3755</v>
      </c>
      <c r="F1373" s="541" t="s">
        <v>1036</v>
      </c>
      <c r="G1373" s="539">
        <v>45466.30972222222</v>
      </c>
      <c r="H1373" s="37"/>
    </row>
    <row r="1374" spans="1:8" x14ac:dyDescent="0.25">
      <c r="A1374" s="37" t="s">
        <v>9695</v>
      </c>
      <c r="B1374" s="37" t="s">
        <v>1033</v>
      </c>
      <c r="C1374" s="38" t="s">
        <v>9696</v>
      </c>
      <c r="D1374" s="38">
        <v>8531</v>
      </c>
      <c r="E1374" s="146" t="s">
        <v>3772</v>
      </c>
      <c r="F1374" s="541" t="s">
        <v>1036</v>
      </c>
      <c r="G1374" s="539">
        <v>45466.30972222222</v>
      </c>
      <c r="H1374" s="37"/>
    </row>
    <row r="1375" spans="1:8" x14ac:dyDescent="0.25">
      <c r="A1375" s="37" t="s">
        <v>9695</v>
      </c>
      <c r="B1375" s="37" t="s">
        <v>1033</v>
      </c>
      <c r="C1375" s="38" t="s">
        <v>9696</v>
      </c>
      <c r="D1375" s="38">
        <v>8531</v>
      </c>
      <c r="E1375" s="146" t="s">
        <v>3789</v>
      </c>
      <c r="F1375" s="541" t="s">
        <v>1036</v>
      </c>
      <c r="G1375" s="539">
        <v>45466.30972222222</v>
      </c>
      <c r="H1375" s="37"/>
    </row>
    <row r="1376" spans="1:8" x14ac:dyDescent="0.25">
      <c r="A1376" s="37" t="s">
        <v>9695</v>
      </c>
      <c r="B1376" s="37" t="s">
        <v>1033</v>
      </c>
      <c r="C1376" s="38" t="s">
        <v>9696</v>
      </c>
      <c r="D1376" s="38">
        <v>8531</v>
      </c>
      <c r="E1376" s="146" t="s">
        <v>3806</v>
      </c>
      <c r="F1376" s="541" t="s">
        <v>1036</v>
      </c>
      <c r="G1376" s="539">
        <v>45466.30972222222</v>
      </c>
      <c r="H1376" s="37"/>
    </row>
    <row r="1377" spans="1:8" x14ac:dyDescent="0.25">
      <c r="A1377" s="37" t="s">
        <v>9695</v>
      </c>
      <c r="B1377" s="37" t="s">
        <v>1033</v>
      </c>
      <c r="C1377" s="38" t="s">
        <v>9696</v>
      </c>
      <c r="D1377" s="38">
        <v>8531</v>
      </c>
      <c r="E1377" s="146" t="s">
        <v>3823</v>
      </c>
      <c r="F1377" s="541" t="s">
        <v>1036</v>
      </c>
      <c r="G1377" s="539">
        <v>45466.30972222222</v>
      </c>
      <c r="H1377" s="37"/>
    </row>
    <row r="1378" spans="1:8" x14ac:dyDescent="0.25">
      <c r="A1378" s="37" t="s">
        <v>9695</v>
      </c>
      <c r="B1378" s="37" t="s">
        <v>1033</v>
      </c>
      <c r="C1378" s="38" t="s">
        <v>9696</v>
      </c>
      <c r="D1378" s="38">
        <v>8531</v>
      </c>
      <c r="E1378" s="146" t="s">
        <v>3840</v>
      </c>
      <c r="F1378" s="541" t="s">
        <v>1036</v>
      </c>
      <c r="G1378" s="539">
        <v>45466.30972222222</v>
      </c>
      <c r="H1378" s="37"/>
    </row>
    <row r="1379" spans="1:8" x14ac:dyDescent="0.25">
      <c r="A1379" s="37" t="s">
        <v>9695</v>
      </c>
      <c r="B1379" s="37" t="s">
        <v>1033</v>
      </c>
      <c r="C1379" s="38" t="s">
        <v>9696</v>
      </c>
      <c r="D1379" s="38">
        <v>8531</v>
      </c>
      <c r="E1379" s="146" t="s">
        <v>1266</v>
      </c>
      <c r="F1379" s="541" t="s">
        <v>1036</v>
      </c>
      <c r="G1379" s="539">
        <v>45466.30972222222</v>
      </c>
      <c r="H1379" s="37"/>
    </row>
    <row r="1380" spans="1:8" x14ac:dyDescent="0.25">
      <c r="A1380" s="37" t="s">
        <v>9695</v>
      </c>
      <c r="B1380" s="37" t="s">
        <v>1033</v>
      </c>
      <c r="C1380" s="38" t="s">
        <v>9696</v>
      </c>
      <c r="D1380" s="38">
        <v>8531</v>
      </c>
      <c r="E1380" s="146" t="s">
        <v>3857</v>
      </c>
      <c r="F1380" s="541" t="s">
        <v>1036</v>
      </c>
      <c r="G1380" s="539">
        <v>45466.30972222222</v>
      </c>
      <c r="H1380" s="37"/>
    </row>
    <row r="1381" spans="1:8" x14ac:dyDescent="0.25">
      <c r="A1381" s="37" t="s">
        <v>9695</v>
      </c>
      <c r="B1381" s="37" t="s">
        <v>1033</v>
      </c>
      <c r="C1381" s="38" t="s">
        <v>9696</v>
      </c>
      <c r="D1381" s="38">
        <v>8531</v>
      </c>
      <c r="E1381" s="146" t="s">
        <v>3874</v>
      </c>
      <c r="F1381" s="541" t="s">
        <v>1036</v>
      </c>
      <c r="G1381" s="539">
        <v>45466.30972222222</v>
      </c>
      <c r="H1381" s="37"/>
    </row>
    <row r="1382" spans="1:8" x14ac:dyDescent="0.25">
      <c r="A1382" s="37" t="s">
        <v>9695</v>
      </c>
      <c r="B1382" s="37" t="s">
        <v>1033</v>
      </c>
      <c r="C1382" s="38" t="s">
        <v>9696</v>
      </c>
      <c r="D1382" s="38">
        <v>8531</v>
      </c>
      <c r="E1382" s="146" t="s">
        <v>3891</v>
      </c>
      <c r="F1382" s="541" t="s">
        <v>1036</v>
      </c>
      <c r="G1382" s="539">
        <v>45466.30972222222</v>
      </c>
      <c r="H1382" s="37"/>
    </row>
    <row r="1383" spans="1:8" x14ac:dyDescent="0.25">
      <c r="A1383" s="37" t="s">
        <v>9695</v>
      </c>
      <c r="B1383" s="37" t="s">
        <v>1033</v>
      </c>
      <c r="C1383" s="38" t="s">
        <v>9696</v>
      </c>
      <c r="D1383" s="38">
        <v>8531</v>
      </c>
      <c r="E1383" s="146" t="s">
        <v>3908</v>
      </c>
      <c r="F1383" s="541" t="s">
        <v>1036</v>
      </c>
      <c r="G1383" s="539">
        <v>45466.30972222222</v>
      </c>
      <c r="H1383" s="37"/>
    </row>
    <row r="1384" spans="1:8" x14ac:dyDescent="0.25">
      <c r="A1384" s="37" t="s">
        <v>9695</v>
      </c>
      <c r="B1384" s="37" t="s">
        <v>1033</v>
      </c>
      <c r="C1384" s="38" t="s">
        <v>9696</v>
      </c>
      <c r="D1384" s="38">
        <v>8531</v>
      </c>
      <c r="E1384" s="146" t="s">
        <v>3925</v>
      </c>
      <c r="F1384" s="541" t="s">
        <v>1036</v>
      </c>
      <c r="G1384" s="539">
        <v>45466.30972222222</v>
      </c>
      <c r="H1384" s="37"/>
    </row>
    <row r="1385" spans="1:8" x14ac:dyDescent="0.25">
      <c r="A1385" s="37" t="s">
        <v>9695</v>
      </c>
      <c r="B1385" s="37" t="s">
        <v>1033</v>
      </c>
      <c r="C1385" s="38" t="s">
        <v>9696</v>
      </c>
      <c r="D1385" s="38">
        <v>8531</v>
      </c>
      <c r="E1385" s="146" t="s">
        <v>3942</v>
      </c>
      <c r="F1385" s="541" t="s">
        <v>1036</v>
      </c>
      <c r="G1385" s="539">
        <v>45466.30972222222</v>
      </c>
      <c r="H1385" s="37"/>
    </row>
    <row r="1386" spans="1:8" x14ac:dyDescent="0.25">
      <c r="A1386" s="37" t="s">
        <v>9695</v>
      </c>
      <c r="B1386" s="37" t="s">
        <v>1033</v>
      </c>
      <c r="C1386" s="38" t="s">
        <v>9696</v>
      </c>
      <c r="D1386" s="38">
        <v>8531</v>
      </c>
      <c r="E1386" s="146" t="s">
        <v>3959</v>
      </c>
      <c r="F1386" s="541" t="s">
        <v>1036</v>
      </c>
      <c r="G1386" s="539">
        <v>45466.30972222222</v>
      </c>
      <c r="H1386" s="37"/>
    </row>
    <row r="1387" spans="1:8" x14ac:dyDescent="0.25">
      <c r="A1387" s="37" t="s">
        <v>9695</v>
      </c>
      <c r="B1387" s="37" t="s">
        <v>1033</v>
      </c>
      <c r="C1387" s="38" t="s">
        <v>9696</v>
      </c>
      <c r="D1387" s="38">
        <v>8531</v>
      </c>
      <c r="E1387" s="146" t="s">
        <v>3976</v>
      </c>
      <c r="F1387" s="541" t="s">
        <v>1036</v>
      </c>
      <c r="G1387" s="539">
        <v>45466.30972222222</v>
      </c>
      <c r="H1387" s="37"/>
    </row>
    <row r="1388" spans="1:8" x14ac:dyDescent="0.25">
      <c r="A1388" s="37" t="s">
        <v>9695</v>
      </c>
      <c r="B1388" s="37" t="s">
        <v>1033</v>
      </c>
      <c r="C1388" s="38" t="s">
        <v>9696</v>
      </c>
      <c r="D1388" s="38">
        <v>8531</v>
      </c>
      <c r="E1388" s="146" t="s">
        <v>3993</v>
      </c>
      <c r="F1388" s="541" t="s">
        <v>1036</v>
      </c>
      <c r="G1388" s="539">
        <v>45466.30972222222</v>
      </c>
      <c r="H1388" s="37"/>
    </row>
    <row r="1389" spans="1:8" x14ac:dyDescent="0.25">
      <c r="A1389" s="37" t="s">
        <v>9695</v>
      </c>
      <c r="B1389" s="37" t="s">
        <v>1033</v>
      </c>
      <c r="C1389" s="38" t="s">
        <v>9696</v>
      </c>
      <c r="D1389" s="38">
        <v>8531</v>
      </c>
      <c r="E1389" s="146" t="s">
        <v>4010</v>
      </c>
      <c r="F1389" s="541" t="s">
        <v>1036</v>
      </c>
      <c r="G1389" s="539">
        <v>45466.30972222222</v>
      </c>
      <c r="H1389" s="37"/>
    </row>
    <row r="1390" spans="1:8" x14ac:dyDescent="0.25">
      <c r="A1390" s="37" t="s">
        <v>9695</v>
      </c>
      <c r="B1390" s="37" t="s">
        <v>1033</v>
      </c>
      <c r="C1390" s="38" t="s">
        <v>9696</v>
      </c>
      <c r="D1390" s="38">
        <v>8531</v>
      </c>
      <c r="E1390" s="146" t="s">
        <v>1281</v>
      </c>
      <c r="F1390" s="541" t="s">
        <v>1036</v>
      </c>
      <c r="G1390" s="539">
        <v>45466.30972222222</v>
      </c>
      <c r="H1390" s="37"/>
    </row>
    <row r="1391" spans="1:8" x14ac:dyDescent="0.25">
      <c r="A1391" s="37" t="s">
        <v>9695</v>
      </c>
      <c r="B1391" s="37" t="s">
        <v>1033</v>
      </c>
      <c r="C1391" s="38" t="s">
        <v>9696</v>
      </c>
      <c r="D1391" s="38">
        <v>8531</v>
      </c>
      <c r="E1391" s="146" t="s">
        <v>4027</v>
      </c>
      <c r="F1391" s="541" t="s">
        <v>1036</v>
      </c>
      <c r="G1391" s="539">
        <v>45466.30972222222</v>
      </c>
      <c r="H1391" s="37"/>
    </row>
    <row r="1392" spans="1:8" x14ac:dyDescent="0.25">
      <c r="A1392" s="37" t="s">
        <v>9695</v>
      </c>
      <c r="B1392" s="37" t="s">
        <v>1033</v>
      </c>
      <c r="C1392" s="38" t="s">
        <v>9696</v>
      </c>
      <c r="D1392" s="38">
        <v>8531</v>
      </c>
      <c r="E1392" s="146" t="s">
        <v>4044</v>
      </c>
      <c r="F1392" s="541" t="s">
        <v>1036</v>
      </c>
      <c r="G1392" s="539">
        <v>45466.30972222222</v>
      </c>
      <c r="H1392" s="37"/>
    </row>
    <row r="1393" spans="1:8" x14ac:dyDescent="0.25">
      <c r="A1393" s="37" t="s">
        <v>9695</v>
      </c>
      <c r="B1393" s="37" t="s">
        <v>1033</v>
      </c>
      <c r="C1393" s="38" t="s">
        <v>9696</v>
      </c>
      <c r="D1393" s="38">
        <v>8531</v>
      </c>
      <c r="E1393" s="146" t="s">
        <v>4061</v>
      </c>
      <c r="F1393" s="541" t="s">
        <v>1036</v>
      </c>
      <c r="G1393" s="539">
        <v>45466.30972222222</v>
      </c>
      <c r="H1393" s="37"/>
    </row>
    <row r="1394" spans="1:8" x14ac:dyDescent="0.25">
      <c r="A1394" s="37" t="s">
        <v>9695</v>
      </c>
      <c r="B1394" s="37" t="s">
        <v>1033</v>
      </c>
      <c r="C1394" s="38" t="s">
        <v>9696</v>
      </c>
      <c r="D1394" s="38">
        <v>8531</v>
      </c>
      <c r="E1394" s="146" t="s">
        <v>4078</v>
      </c>
      <c r="F1394" s="541" t="s">
        <v>1036</v>
      </c>
      <c r="G1394" s="539">
        <v>45466.30972222222</v>
      </c>
      <c r="H1394" s="37"/>
    </row>
    <row r="1395" spans="1:8" x14ac:dyDescent="0.25">
      <c r="A1395" s="37" t="s">
        <v>9695</v>
      </c>
      <c r="B1395" s="37" t="s">
        <v>1033</v>
      </c>
      <c r="C1395" s="38" t="s">
        <v>9696</v>
      </c>
      <c r="D1395" s="38">
        <v>8531</v>
      </c>
      <c r="E1395" s="146" t="s">
        <v>4095</v>
      </c>
      <c r="F1395" s="541" t="s">
        <v>1036</v>
      </c>
      <c r="G1395" s="539">
        <v>45466.30972222222</v>
      </c>
      <c r="H1395" s="37"/>
    </row>
    <row r="1396" spans="1:8" x14ac:dyDescent="0.25">
      <c r="A1396" s="37" t="s">
        <v>9695</v>
      </c>
      <c r="B1396" s="37" t="s">
        <v>1033</v>
      </c>
      <c r="C1396" s="38" t="s">
        <v>9696</v>
      </c>
      <c r="D1396" s="38">
        <v>8531</v>
      </c>
      <c r="E1396" s="146" t="s">
        <v>4112</v>
      </c>
      <c r="F1396" s="541" t="s">
        <v>1036</v>
      </c>
      <c r="G1396" s="539">
        <v>45466.30972222222</v>
      </c>
      <c r="H1396" s="37"/>
    </row>
    <row r="1397" spans="1:8" x14ac:dyDescent="0.25">
      <c r="A1397" s="37" t="s">
        <v>9695</v>
      </c>
      <c r="B1397" s="37" t="s">
        <v>1033</v>
      </c>
      <c r="C1397" s="38" t="s">
        <v>9696</v>
      </c>
      <c r="D1397" s="38">
        <v>8531</v>
      </c>
      <c r="E1397" s="146" t="s">
        <v>4129</v>
      </c>
      <c r="F1397" s="541" t="s">
        <v>1036</v>
      </c>
      <c r="G1397" s="539">
        <v>45466.30972222222</v>
      </c>
      <c r="H1397" s="37"/>
    </row>
    <row r="1398" spans="1:8" x14ac:dyDescent="0.25">
      <c r="A1398" s="37" t="s">
        <v>9695</v>
      </c>
      <c r="B1398" s="37" t="s">
        <v>1033</v>
      </c>
      <c r="C1398" s="38" t="s">
        <v>9696</v>
      </c>
      <c r="D1398" s="38">
        <v>8531</v>
      </c>
      <c r="E1398" s="146" t="s">
        <v>4146</v>
      </c>
      <c r="F1398" s="541" t="s">
        <v>1036</v>
      </c>
      <c r="G1398" s="539">
        <v>45466.30972222222</v>
      </c>
      <c r="H1398" s="37"/>
    </row>
    <row r="1399" spans="1:8" x14ac:dyDescent="0.25">
      <c r="A1399" s="37" t="s">
        <v>9695</v>
      </c>
      <c r="B1399" s="37" t="s">
        <v>1033</v>
      </c>
      <c r="C1399" s="38" t="s">
        <v>9696</v>
      </c>
      <c r="D1399" s="38">
        <v>8531</v>
      </c>
      <c r="E1399" s="146" t="s">
        <v>4163</v>
      </c>
      <c r="F1399" s="541" t="s">
        <v>1036</v>
      </c>
      <c r="G1399" s="539">
        <v>45466.30972222222</v>
      </c>
      <c r="H1399" s="37"/>
    </row>
    <row r="1400" spans="1:8" x14ac:dyDescent="0.25">
      <c r="A1400" s="37" t="s">
        <v>9695</v>
      </c>
      <c r="B1400" s="37" t="s">
        <v>1033</v>
      </c>
      <c r="C1400" s="38" t="s">
        <v>9696</v>
      </c>
      <c r="D1400" s="38">
        <v>8531</v>
      </c>
      <c r="E1400" s="146" t="s">
        <v>4180</v>
      </c>
      <c r="F1400" s="541" t="s">
        <v>1036</v>
      </c>
      <c r="G1400" s="539">
        <v>45466.30972222222</v>
      </c>
      <c r="H1400" s="37"/>
    </row>
    <row r="1401" spans="1:8" x14ac:dyDescent="0.25">
      <c r="A1401" s="37" t="s">
        <v>9695</v>
      </c>
      <c r="B1401" s="37" t="s">
        <v>1033</v>
      </c>
      <c r="C1401" s="38" t="s">
        <v>9696</v>
      </c>
      <c r="D1401" s="38">
        <v>8531</v>
      </c>
      <c r="E1401" s="146" t="s">
        <v>1296</v>
      </c>
      <c r="F1401" s="541" t="s">
        <v>1036</v>
      </c>
      <c r="G1401" s="539">
        <v>45466.30972222222</v>
      </c>
      <c r="H1401" s="37"/>
    </row>
    <row r="1402" spans="1:8" x14ac:dyDescent="0.25">
      <c r="A1402" s="37" t="s">
        <v>9695</v>
      </c>
      <c r="B1402" s="37" t="s">
        <v>1033</v>
      </c>
      <c r="C1402" s="38" t="s">
        <v>9696</v>
      </c>
      <c r="D1402" s="38">
        <v>8531</v>
      </c>
      <c r="E1402" s="146" t="s">
        <v>4197</v>
      </c>
      <c r="F1402" s="541" t="s">
        <v>1036</v>
      </c>
      <c r="G1402" s="539">
        <v>45466.30972222222</v>
      </c>
      <c r="H1402" s="37"/>
    </row>
    <row r="1403" spans="1:8" x14ac:dyDescent="0.25">
      <c r="A1403" s="37" t="s">
        <v>9695</v>
      </c>
      <c r="B1403" s="37" t="s">
        <v>1033</v>
      </c>
      <c r="C1403" s="38" t="s">
        <v>9696</v>
      </c>
      <c r="D1403" s="38">
        <v>8531</v>
      </c>
      <c r="E1403" s="146" t="s">
        <v>4214</v>
      </c>
      <c r="F1403" s="541" t="s">
        <v>1036</v>
      </c>
      <c r="G1403" s="539">
        <v>45466.30972222222</v>
      </c>
      <c r="H1403" s="37"/>
    </row>
    <row r="1404" spans="1:8" x14ac:dyDescent="0.25">
      <c r="A1404" s="37" t="s">
        <v>9695</v>
      </c>
      <c r="B1404" s="37" t="s">
        <v>1033</v>
      </c>
      <c r="C1404" s="38" t="s">
        <v>9696</v>
      </c>
      <c r="D1404" s="38">
        <v>8531</v>
      </c>
      <c r="E1404" s="146" t="s">
        <v>4231</v>
      </c>
      <c r="F1404" s="541" t="s">
        <v>1036</v>
      </c>
      <c r="G1404" s="539">
        <v>45466.30972222222</v>
      </c>
      <c r="H1404" s="37"/>
    </row>
    <row r="1405" spans="1:8" x14ac:dyDescent="0.25">
      <c r="A1405" s="37" t="s">
        <v>9695</v>
      </c>
      <c r="B1405" s="37" t="s">
        <v>1033</v>
      </c>
      <c r="C1405" s="38" t="s">
        <v>9696</v>
      </c>
      <c r="D1405" s="38">
        <v>8531</v>
      </c>
      <c r="E1405" s="146" t="s">
        <v>4248</v>
      </c>
      <c r="F1405" s="541" t="s">
        <v>1036</v>
      </c>
      <c r="G1405" s="539">
        <v>45466.30972222222</v>
      </c>
      <c r="H1405" s="37"/>
    </row>
    <row r="1406" spans="1:8" x14ac:dyDescent="0.25">
      <c r="A1406" s="37" t="s">
        <v>9695</v>
      </c>
      <c r="B1406" s="37" t="s">
        <v>1033</v>
      </c>
      <c r="C1406" s="38" t="s">
        <v>9696</v>
      </c>
      <c r="D1406" s="38">
        <v>8531</v>
      </c>
      <c r="E1406" s="146" t="s">
        <v>4265</v>
      </c>
      <c r="F1406" s="541" t="s">
        <v>1036</v>
      </c>
      <c r="G1406" s="539">
        <v>45466.30972222222</v>
      </c>
      <c r="H1406" s="37"/>
    </row>
    <row r="1407" spans="1:8" x14ac:dyDescent="0.25">
      <c r="A1407" s="37" t="s">
        <v>9695</v>
      </c>
      <c r="B1407" s="37" t="s">
        <v>1033</v>
      </c>
      <c r="C1407" s="38" t="s">
        <v>9696</v>
      </c>
      <c r="D1407" s="38">
        <v>8531</v>
      </c>
      <c r="E1407" s="146" t="s">
        <v>4282</v>
      </c>
      <c r="F1407" s="541" t="s">
        <v>1036</v>
      </c>
      <c r="G1407" s="539">
        <v>45466.30972222222</v>
      </c>
      <c r="H1407" s="37"/>
    </row>
    <row r="1408" spans="1:8" x14ac:dyDescent="0.25">
      <c r="A1408" s="37" t="s">
        <v>9695</v>
      </c>
      <c r="B1408" s="37" t="s">
        <v>1033</v>
      </c>
      <c r="C1408" s="38" t="s">
        <v>9696</v>
      </c>
      <c r="D1408" s="38">
        <v>8531</v>
      </c>
      <c r="E1408" s="146" t="s">
        <v>4299</v>
      </c>
      <c r="F1408" s="541" t="s">
        <v>1036</v>
      </c>
      <c r="G1408" s="539">
        <v>45466.30972222222</v>
      </c>
      <c r="H1408" s="37"/>
    </row>
    <row r="1409" spans="1:8" x14ac:dyDescent="0.25">
      <c r="A1409" s="37" t="s">
        <v>9695</v>
      </c>
      <c r="B1409" s="37" t="s">
        <v>1033</v>
      </c>
      <c r="C1409" s="38" t="s">
        <v>9696</v>
      </c>
      <c r="D1409" s="38">
        <v>8531</v>
      </c>
      <c r="E1409" s="146" t="s">
        <v>4316</v>
      </c>
      <c r="F1409" s="541" t="s">
        <v>1036</v>
      </c>
      <c r="G1409" s="539">
        <v>45466.30972222222</v>
      </c>
      <c r="H1409" s="37"/>
    </row>
    <row r="1410" spans="1:8" x14ac:dyDescent="0.25">
      <c r="A1410" s="37" t="s">
        <v>9695</v>
      </c>
      <c r="B1410" s="37" t="s">
        <v>1033</v>
      </c>
      <c r="C1410" s="38" t="s">
        <v>9696</v>
      </c>
      <c r="D1410" s="38">
        <v>8531</v>
      </c>
      <c r="E1410" s="146" t="s">
        <v>4333</v>
      </c>
      <c r="F1410" s="541" t="s">
        <v>1036</v>
      </c>
      <c r="G1410" s="539">
        <v>45466.30972222222</v>
      </c>
      <c r="H1410" s="37"/>
    </row>
    <row r="1411" spans="1:8" x14ac:dyDescent="0.25">
      <c r="A1411" s="37" t="s">
        <v>9695</v>
      </c>
      <c r="B1411" s="37" t="s">
        <v>1033</v>
      </c>
      <c r="C1411" s="38" t="s">
        <v>9696</v>
      </c>
      <c r="D1411" s="38">
        <v>8531</v>
      </c>
      <c r="E1411" s="146" t="s">
        <v>4350</v>
      </c>
      <c r="F1411" s="541" t="s">
        <v>1036</v>
      </c>
      <c r="G1411" s="539">
        <v>45466.30972222222</v>
      </c>
      <c r="H1411" s="37"/>
    </row>
    <row r="1412" spans="1:8" x14ac:dyDescent="0.25">
      <c r="A1412" s="37" t="s">
        <v>9695</v>
      </c>
      <c r="B1412" s="37" t="s">
        <v>1033</v>
      </c>
      <c r="C1412" s="38" t="s">
        <v>9696</v>
      </c>
      <c r="D1412" s="38">
        <v>8531</v>
      </c>
      <c r="E1412" s="146" t="s">
        <v>1035</v>
      </c>
      <c r="F1412" s="541" t="s">
        <v>1036</v>
      </c>
      <c r="G1412" s="539">
        <v>45466.30972222222</v>
      </c>
      <c r="H1412" s="37"/>
    </row>
    <row r="1413" spans="1:8" x14ac:dyDescent="0.25">
      <c r="A1413" s="37" t="s">
        <v>9695</v>
      </c>
      <c r="B1413" s="37" t="s">
        <v>1033</v>
      </c>
      <c r="C1413" s="38" t="s">
        <v>9696</v>
      </c>
      <c r="D1413" s="38">
        <v>8531</v>
      </c>
      <c r="E1413" s="146" t="s">
        <v>1311</v>
      </c>
      <c r="F1413" s="541" t="s">
        <v>1036</v>
      </c>
      <c r="G1413" s="539">
        <v>45466.30972222222</v>
      </c>
      <c r="H1413" s="37"/>
    </row>
    <row r="1414" spans="1:8" x14ac:dyDescent="0.25">
      <c r="A1414" s="37" t="s">
        <v>9695</v>
      </c>
      <c r="B1414" s="37" t="s">
        <v>1033</v>
      </c>
      <c r="C1414" s="38" t="s">
        <v>9696</v>
      </c>
      <c r="D1414" s="38">
        <v>8531</v>
      </c>
      <c r="E1414" s="146" t="s">
        <v>4367</v>
      </c>
      <c r="F1414" s="541" t="s">
        <v>1036</v>
      </c>
      <c r="G1414" s="539">
        <v>45466.30972222222</v>
      </c>
      <c r="H1414" s="37"/>
    </row>
    <row r="1415" spans="1:8" x14ac:dyDescent="0.25">
      <c r="A1415" s="37" t="s">
        <v>9695</v>
      </c>
      <c r="B1415" s="37" t="s">
        <v>1033</v>
      </c>
      <c r="C1415" s="38" t="s">
        <v>9696</v>
      </c>
      <c r="D1415" s="38">
        <v>8531</v>
      </c>
      <c r="E1415" s="146" t="s">
        <v>4384</v>
      </c>
      <c r="F1415" s="541" t="s">
        <v>1036</v>
      </c>
      <c r="G1415" s="539">
        <v>45466.30972222222</v>
      </c>
      <c r="H1415" s="37"/>
    </row>
    <row r="1416" spans="1:8" x14ac:dyDescent="0.25">
      <c r="A1416" s="37" t="s">
        <v>9695</v>
      </c>
      <c r="B1416" s="37" t="s">
        <v>1033</v>
      </c>
      <c r="C1416" s="38" t="s">
        <v>9696</v>
      </c>
      <c r="D1416" s="38">
        <v>8531</v>
      </c>
      <c r="E1416" s="146" t="s">
        <v>4401</v>
      </c>
      <c r="F1416" s="541" t="s">
        <v>1036</v>
      </c>
      <c r="G1416" s="539">
        <v>45466.30972222222</v>
      </c>
      <c r="H1416" s="37"/>
    </row>
    <row r="1417" spans="1:8" x14ac:dyDescent="0.25">
      <c r="A1417" s="37" t="s">
        <v>9695</v>
      </c>
      <c r="B1417" s="37" t="s">
        <v>1033</v>
      </c>
      <c r="C1417" s="38" t="s">
        <v>9696</v>
      </c>
      <c r="D1417" s="38">
        <v>8531</v>
      </c>
      <c r="E1417" s="146" t="s">
        <v>4418</v>
      </c>
      <c r="F1417" s="541" t="s">
        <v>1036</v>
      </c>
      <c r="G1417" s="539">
        <v>45466.30972222222</v>
      </c>
      <c r="H1417" s="37"/>
    </row>
    <row r="1418" spans="1:8" x14ac:dyDescent="0.25">
      <c r="A1418" s="37" t="s">
        <v>9695</v>
      </c>
      <c r="B1418" s="37" t="s">
        <v>1033</v>
      </c>
      <c r="C1418" s="38" t="s">
        <v>9696</v>
      </c>
      <c r="D1418" s="38">
        <v>8531</v>
      </c>
      <c r="E1418" s="146" t="s">
        <v>4435</v>
      </c>
      <c r="F1418" s="541" t="s">
        <v>1036</v>
      </c>
      <c r="G1418" s="539">
        <v>45466.30972222222</v>
      </c>
      <c r="H1418" s="37"/>
    </row>
    <row r="1419" spans="1:8" x14ac:dyDescent="0.25">
      <c r="A1419" s="37" t="s">
        <v>9695</v>
      </c>
      <c r="B1419" s="37" t="s">
        <v>1033</v>
      </c>
      <c r="C1419" s="38" t="s">
        <v>9696</v>
      </c>
      <c r="D1419" s="38">
        <v>8531</v>
      </c>
      <c r="E1419" s="146" t="s">
        <v>4452</v>
      </c>
      <c r="F1419" s="541" t="s">
        <v>1036</v>
      </c>
      <c r="G1419" s="539">
        <v>45466.30972222222</v>
      </c>
      <c r="H1419" s="37"/>
    </row>
    <row r="1420" spans="1:8" x14ac:dyDescent="0.25">
      <c r="A1420" s="37" t="s">
        <v>9695</v>
      </c>
      <c r="B1420" s="37" t="s">
        <v>1033</v>
      </c>
      <c r="C1420" s="38" t="s">
        <v>9696</v>
      </c>
      <c r="D1420" s="38">
        <v>8531</v>
      </c>
      <c r="E1420" s="146" t="s">
        <v>4469</v>
      </c>
      <c r="F1420" s="541" t="s">
        <v>1036</v>
      </c>
      <c r="G1420" s="539">
        <v>45466.30972222222</v>
      </c>
      <c r="H1420" s="37"/>
    </row>
    <row r="1421" spans="1:8" x14ac:dyDescent="0.25">
      <c r="A1421" s="37" t="s">
        <v>9695</v>
      </c>
      <c r="B1421" s="37" t="s">
        <v>1033</v>
      </c>
      <c r="C1421" s="38" t="s">
        <v>9696</v>
      </c>
      <c r="D1421" s="38">
        <v>8531</v>
      </c>
      <c r="E1421" s="146" t="s">
        <v>4486</v>
      </c>
      <c r="F1421" s="541" t="s">
        <v>1036</v>
      </c>
      <c r="G1421" s="539">
        <v>45466.30972222222</v>
      </c>
      <c r="H1421" s="37"/>
    </row>
    <row r="1422" spans="1:8" x14ac:dyDescent="0.25">
      <c r="A1422" s="37" t="s">
        <v>9695</v>
      </c>
      <c r="B1422" s="37" t="s">
        <v>1033</v>
      </c>
      <c r="C1422" s="38" t="s">
        <v>9696</v>
      </c>
      <c r="D1422" s="38">
        <v>8531</v>
      </c>
      <c r="E1422" s="146" t="s">
        <v>4503</v>
      </c>
      <c r="F1422" s="541" t="s">
        <v>1036</v>
      </c>
      <c r="G1422" s="539">
        <v>45466.30972222222</v>
      </c>
      <c r="H1422" s="37"/>
    </row>
    <row r="1423" spans="1:8" x14ac:dyDescent="0.25">
      <c r="A1423" s="37" t="s">
        <v>9695</v>
      </c>
      <c r="B1423" s="37" t="s">
        <v>1033</v>
      </c>
      <c r="C1423" s="38" t="s">
        <v>9696</v>
      </c>
      <c r="D1423" s="38">
        <v>8531</v>
      </c>
      <c r="E1423" s="146" t="s">
        <v>4520</v>
      </c>
      <c r="F1423" s="541" t="s">
        <v>1036</v>
      </c>
      <c r="G1423" s="539">
        <v>45466.30972222222</v>
      </c>
      <c r="H1423" s="37"/>
    </row>
    <row r="1424" spans="1:8" x14ac:dyDescent="0.25">
      <c r="A1424" s="37" t="s">
        <v>9695</v>
      </c>
      <c r="B1424" s="37" t="s">
        <v>1033</v>
      </c>
      <c r="C1424" s="38" t="s">
        <v>9696</v>
      </c>
      <c r="D1424" s="38">
        <v>8531</v>
      </c>
      <c r="E1424" s="146" t="s">
        <v>1326</v>
      </c>
      <c r="F1424" s="541" t="s">
        <v>1036</v>
      </c>
      <c r="G1424" s="539">
        <v>45466.30972222222</v>
      </c>
      <c r="H1424" s="37"/>
    </row>
    <row r="1425" spans="1:8" x14ac:dyDescent="0.25">
      <c r="A1425" s="37" t="s">
        <v>9695</v>
      </c>
      <c r="B1425" s="37" t="s">
        <v>1033</v>
      </c>
      <c r="C1425" s="38" t="s">
        <v>9696</v>
      </c>
      <c r="D1425" s="38">
        <v>8531</v>
      </c>
      <c r="E1425" s="146" t="s">
        <v>4537</v>
      </c>
      <c r="F1425" s="541" t="s">
        <v>1036</v>
      </c>
      <c r="G1425" s="539">
        <v>45466.30972222222</v>
      </c>
      <c r="H1425" s="37"/>
    </row>
    <row r="1426" spans="1:8" x14ac:dyDescent="0.25">
      <c r="A1426" s="37" t="s">
        <v>9695</v>
      </c>
      <c r="B1426" s="37" t="s">
        <v>1033</v>
      </c>
      <c r="C1426" s="38" t="s">
        <v>9696</v>
      </c>
      <c r="D1426" s="38">
        <v>8531</v>
      </c>
      <c r="E1426" s="146" t="s">
        <v>4554</v>
      </c>
      <c r="F1426" s="541" t="s">
        <v>1036</v>
      </c>
      <c r="G1426" s="539">
        <v>45466.30972222222</v>
      </c>
      <c r="H1426" s="37"/>
    </row>
    <row r="1427" spans="1:8" x14ac:dyDescent="0.25">
      <c r="A1427" s="37" t="s">
        <v>9695</v>
      </c>
      <c r="B1427" s="37" t="s">
        <v>1033</v>
      </c>
      <c r="C1427" s="38" t="s">
        <v>9696</v>
      </c>
      <c r="D1427" s="38">
        <v>8531</v>
      </c>
      <c r="E1427" s="146" t="s">
        <v>4571</v>
      </c>
      <c r="F1427" s="541" t="s">
        <v>1036</v>
      </c>
      <c r="G1427" s="539">
        <v>45466.30972222222</v>
      </c>
      <c r="H1427" s="37"/>
    </row>
    <row r="1428" spans="1:8" x14ac:dyDescent="0.25">
      <c r="A1428" s="37" t="s">
        <v>9695</v>
      </c>
      <c r="B1428" s="37" t="s">
        <v>1033</v>
      </c>
      <c r="C1428" s="38" t="s">
        <v>9696</v>
      </c>
      <c r="D1428" s="38">
        <v>8531</v>
      </c>
      <c r="E1428" s="146" t="s">
        <v>4588</v>
      </c>
      <c r="F1428" s="541" t="s">
        <v>1036</v>
      </c>
      <c r="G1428" s="539">
        <v>45466.30972222222</v>
      </c>
      <c r="H1428" s="37"/>
    </row>
    <row r="1429" spans="1:8" x14ac:dyDescent="0.25">
      <c r="A1429" s="37" t="s">
        <v>9695</v>
      </c>
      <c r="B1429" s="37" t="s">
        <v>1033</v>
      </c>
      <c r="C1429" s="38" t="s">
        <v>9696</v>
      </c>
      <c r="D1429" s="38">
        <v>8531</v>
      </c>
      <c r="E1429" s="146" t="s">
        <v>4605</v>
      </c>
      <c r="F1429" s="541" t="s">
        <v>1036</v>
      </c>
      <c r="G1429" s="539">
        <v>45466.30972222222</v>
      </c>
      <c r="H1429" s="37"/>
    </row>
    <row r="1430" spans="1:8" x14ac:dyDescent="0.25">
      <c r="A1430" s="37" t="s">
        <v>9695</v>
      </c>
      <c r="B1430" s="37" t="s">
        <v>1033</v>
      </c>
      <c r="C1430" s="38" t="s">
        <v>9696</v>
      </c>
      <c r="D1430" s="38">
        <v>8531</v>
      </c>
      <c r="E1430" s="146" t="s">
        <v>4622</v>
      </c>
      <c r="F1430" s="541" t="s">
        <v>1036</v>
      </c>
      <c r="G1430" s="539">
        <v>45466.30972222222</v>
      </c>
      <c r="H1430" s="37"/>
    </row>
    <row r="1431" spans="1:8" x14ac:dyDescent="0.25">
      <c r="A1431" s="37" t="s">
        <v>9695</v>
      </c>
      <c r="B1431" s="37" t="s">
        <v>1033</v>
      </c>
      <c r="C1431" s="38" t="s">
        <v>9696</v>
      </c>
      <c r="D1431" s="38">
        <v>8531</v>
      </c>
      <c r="E1431" s="146" t="s">
        <v>4639</v>
      </c>
      <c r="F1431" s="541" t="s">
        <v>1036</v>
      </c>
      <c r="G1431" s="539">
        <v>45466.30972222222</v>
      </c>
      <c r="H1431" s="37"/>
    </row>
    <row r="1432" spans="1:8" x14ac:dyDescent="0.25">
      <c r="A1432" s="37" t="s">
        <v>9695</v>
      </c>
      <c r="B1432" s="37" t="s">
        <v>1033</v>
      </c>
      <c r="C1432" s="38" t="s">
        <v>9696</v>
      </c>
      <c r="D1432" s="38">
        <v>8531</v>
      </c>
      <c r="E1432" s="146" t="s">
        <v>4656</v>
      </c>
      <c r="F1432" s="541" t="s">
        <v>1036</v>
      </c>
      <c r="G1432" s="539">
        <v>45466.30972222222</v>
      </c>
      <c r="H1432" s="37"/>
    </row>
    <row r="1433" spans="1:8" x14ac:dyDescent="0.25">
      <c r="A1433" s="37" t="s">
        <v>9695</v>
      </c>
      <c r="B1433" s="37" t="s">
        <v>1033</v>
      </c>
      <c r="C1433" s="38" t="s">
        <v>9696</v>
      </c>
      <c r="D1433" s="38">
        <v>8531</v>
      </c>
      <c r="E1433" s="146" t="s">
        <v>4673</v>
      </c>
      <c r="F1433" s="541" t="s">
        <v>1036</v>
      </c>
      <c r="G1433" s="539">
        <v>45466.30972222222</v>
      </c>
      <c r="H1433" s="37"/>
    </row>
    <row r="1434" spans="1:8" x14ac:dyDescent="0.25">
      <c r="A1434" s="37" t="s">
        <v>9695</v>
      </c>
      <c r="B1434" s="37" t="s">
        <v>1033</v>
      </c>
      <c r="C1434" s="38" t="s">
        <v>9696</v>
      </c>
      <c r="D1434" s="38">
        <v>8531</v>
      </c>
      <c r="E1434" s="146" t="s">
        <v>4690</v>
      </c>
      <c r="F1434" s="541" t="s">
        <v>1036</v>
      </c>
      <c r="G1434" s="539">
        <v>45466.30972222222</v>
      </c>
      <c r="H1434" s="37"/>
    </row>
    <row r="1435" spans="1:8" x14ac:dyDescent="0.25">
      <c r="A1435" s="37" t="s">
        <v>9695</v>
      </c>
      <c r="B1435" s="37" t="s">
        <v>1033</v>
      </c>
      <c r="C1435" s="38" t="s">
        <v>9696</v>
      </c>
      <c r="D1435" s="38">
        <v>8531</v>
      </c>
      <c r="E1435" s="146" t="s">
        <v>1343</v>
      </c>
      <c r="F1435" s="541" t="s">
        <v>1036</v>
      </c>
      <c r="G1435" s="539">
        <v>45466.30972222222</v>
      </c>
      <c r="H1435" s="37"/>
    </row>
    <row r="1436" spans="1:8" x14ac:dyDescent="0.25">
      <c r="A1436" s="37" t="s">
        <v>9695</v>
      </c>
      <c r="B1436" s="37" t="s">
        <v>1033</v>
      </c>
      <c r="C1436" s="38" t="s">
        <v>9696</v>
      </c>
      <c r="D1436" s="38">
        <v>8531</v>
      </c>
      <c r="E1436" s="146" t="s">
        <v>4707</v>
      </c>
      <c r="F1436" s="541" t="s">
        <v>1036</v>
      </c>
      <c r="G1436" s="539">
        <v>45466.30972222222</v>
      </c>
      <c r="H1436" s="37"/>
    </row>
    <row r="1437" spans="1:8" x14ac:dyDescent="0.25">
      <c r="A1437" s="37" t="s">
        <v>9695</v>
      </c>
      <c r="B1437" s="37" t="s">
        <v>1033</v>
      </c>
      <c r="C1437" s="38" t="s">
        <v>9696</v>
      </c>
      <c r="D1437" s="38">
        <v>8531</v>
      </c>
      <c r="E1437" s="146" t="s">
        <v>4724</v>
      </c>
      <c r="F1437" s="541" t="s">
        <v>1036</v>
      </c>
      <c r="G1437" s="539">
        <v>45466.30972222222</v>
      </c>
      <c r="H1437" s="37"/>
    </row>
    <row r="1438" spans="1:8" x14ac:dyDescent="0.25">
      <c r="A1438" s="37" t="s">
        <v>9695</v>
      </c>
      <c r="B1438" s="37" t="s">
        <v>1033</v>
      </c>
      <c r="C1438" s="38" t="s">
        <v>9696</v>
      </c>
      <c r="D1438" s="38">
        <v>8531</v>
      </c>
      <c r="E1438" s="146" t="s">
        <v>4741</v>
      </c>
      <c r="F1438" s="541" t="s">
        <v>1036</v>
      </c>
      <c r="G1438" s="539">
        <v>45466.30972222222</v>
      </c>
      <c r="H1438" s="37"/>
    </row>
    <row r="1439" spans="1:8" x14ac:dyDescent="0.25">
      <c r="A1439" s="37" t="s">
        <v>9695</v>
      </c>
      <c r="B1439" s="37" t="s">
        <v>1033</v>
      </c>
      <c r="C1439" s="38" t="s">
        <v>9696</v>
      </c>
      <c r="D1439" s="38">
        <v>8531</v>
      </c>
      <c r="E1439" s="146" t="s">
        <v>4758</v>
      </c>
      <c r="F1439" s="541" t="s">
        <v>1036</v>
      </c>
      <c r="G1439" s="539">
        <v>45466.30972222222</v>
      </c>
      <c r="H1439" s="37"/>
    </row>
    <row r="1440" spans="1:8" x14ac:dyDescent="0.25">
      <c r="A1440" s="37" t="s">
        <v>9695</v>
      </c>
      <c r="B1440" s="37" t="s">
        <v>1033</v>
      </c>
      <c r="C1440" s="38" t="s">
        <v>9696</v>
      </c>
      <c r="D1440" s="38">
        <v>8531</v>
      </c>
      <c r="E1440" s="146" t="s">
        <v>4775</v>
      </c>
      <c r="F1440" s="541" t="s">
        <v>1036</v>
      </c>
      <c r="G1440" s="539">
        <v>45466.30972222222</v>
      </c>
      <c r="H1440" s="37"/>
    </row>
    <row r="1441" spans="1:8" x14ac:dyDescent="0.25">
      <c r="A1441" s="37" t="s">
        <v>9695</v>
      </c>
      <c r="B1441" s="37" t="s">
        <v>1033</v>
      </c>
      <c r="C1441" s="38" t="s">
        <v>9696</v>
      </c>
      <c r="D1441" s="38">
        <v>8531</v>
      </c>
      <c r="E1441" s="146" t="s">
        <v>4792</v>
      </c>
      <c r="F1441" s="541" t="s">
        <v>1036</v>
      </c>
      <c r="G1441" s="539">
        <v>45466.30972222222</v>
      </c>
      <c r="H1441" s="37"/>
    </row>
    <row r="1442" spans="1:8" x14ac:dyDescent="0.25">
      <c r="A1442" s="37" t="s">
        <v>9695</v>
      </c>
      <c r="B1442" s="37" t="s">
        <v>1033</v>
      </c>
      <c r="C1442" s="38" t="s">
        <v>9696</v>
      </c>
      <c r="D1442" s="38">
        <v>8531</v>
      </c>
      <c r="E1442" s="146" t="s">
        <v>4809</v>
      </c>
      <c r="F1442" s="541" t="s">
        <v>1036</v>
      </c>
      <c r="G1442" s="539">
        <v>45466.30972222222</v>
      </c>
      <c r="H1442" s="37"/>
    </row>
    <row r="1443" spans="1:8" x14ac:dyDescent="0.25">
      <c r="A1443" s="37" t="s">
        <v>9695</v>
      </c>
      <c r="B1443" s="37" t="s">
        <v>1033</v>
      </c>
      <c r="C1443" s="38" t="s">
        <v>9696</v>
      </c>
      <c r="D1443" s="38">
        <v>8531</v>
      </c>
      <c r="E1443" s="146" t="s">
        <v>4826</v>
      </c>
      <c r="F1443" s="541" t="s">
        <v>1036</v>
      </c>
      <c r="G1443" s="539">
        <v>45466.30972222222</v>
      </c>
      <c r="H1443" s="37"/>
    </row>
    <row r="1444" spans="1:8" x14ac:dyDescent="0.25">
      <c r="A1444" s="37" t="s">
        <v>9695</v>
      </c>
      <c r="B1444" s="37" t="s">
        <v>1033</v>
      </c>
      <c r="C1444" s="38" t="s">
        <v>9696</v>
      </c>
      <c r="D1444" s="38">
        <v>8531</v>
      </c>
      <c r="E1444" s="146" t="s">
        <v>4843</v>
      </c>
      <c r="F1444" s="541" t="s">
        <v>1036</v>
      </c>
      <c r="G1444" s="539">
        <v>45466.30972222222</v>
      </c>
      <c r="H1444" s="37"/>
    </row>
    <row r="1445" spans="1:8" x14ac:dyDescent="0.25">
      <c r="A1445" s="37" t="s">
        <v>9695</v>
      </c>
      <c r="B1445" s="37" t="s">
        <v>1033</v>
      </c>
      <c r="C1445" s="38" t="s">
        <v>9696</v>
      </c>
      <c r="D1445" s="38">
        <v>8531</v>
      </c>
      <c r="E1445" s="146" t="s">
        <v>4860</v>
      </c>
      <c r="F1445" s="541" t="s">
        <v>1036</v>
      </c>
      <c r="G1445" s="539">
        <v>45466.30972222222</v>
      </c>
      <c r="H1445" s="37"/>
    </row>
    <row r="1446" spans="1:8" x14ac:dyDescent="0.25">
      <c r="A1446" s="37" t="s">
        <v>9695</v>
      </c>
      <c r="B1446" s="37" t="s">
        <v>1033</v>
      </c>
      <c r="C1446" s="38" t="s">
        <v>9696</v>
      </c>
      <c r="D1446" s="38">
        <v>8531</v>
      </c>
      <c r="E1446" s="146" t="s">
        <v>1360</v>
      </c>
      <c r="F1446" s="541" t="s">
        <v>1036</v>
      </c>
      <c r="G1446" s="539">
        <v>45466.30972222222</v>
      </c>
      <c r="H1446" s="37"/>
    </row>
    <row r="1447" spans="1:8" x14ac:dyDescent="0.25">
      <c r="A1447" s="37" t="s">
        <v>9695</v>
      </c>
      <c r="B1447" s="37" t="s">
        <v>1033</v>
      </c>
      <c r="C1447" s="38" t="s">
        <v>9696</v>
      </c>
      <c r="D1447" s="38">
        <v>8531</v>
      </c>
      <c r="E1447" s="146" t="s">
        <v>4877</v>
      </c>
      <c r="F1447" s="541" t="s">
        <v>1036</v>
      </c>
      <c r="G1447" s="539">
        <v>45466.30972222222</v>
      </c>
      <c r="H1447" s="37"/>
    </row>
    <row r="1448" spans="1:8" x14ac:dyDescent="0.25">
      <c r="A1448" s="37" t="s">
        <v>9695</v>
      </c>
      <c r="B1448" s="37" t="s">
        <v>1033</v>
      </c>
      <c r="C1448" s="38" t="s">
        <v>9696</v>
      </c>
      <c r="D1448" s="38">
        <v>8531</v>
      </c>
      <c r="E1448" s="146" t="s">
        <v>4894</v>
      </c>
      <c r="F1448" s="541" t="s">
        <v>1036</v>
      </c>
      <c r="G1448" s="539">
        <v>45466.30972222222</v>
      </c>
      <c r="H1448" s="37"/>
    </row>
    <row r="1449" spans="1:8" x14ac:dyDescent="0.25">
      <c r="A1449" s="37" t="s">
        <v>9695</v>
      </c>
      <c r="B1449" s="37" t="s">
        <v>1033</v>
      </c>
      <c r="C1449" s="38" t="s">
        <v>9696</v>
      </c>
      <c r="D1449" s="38">
        <v>8531</v>
      </c>
      <c r="E1449" s="146" t="s">
        <v>4911</v>
      </c>
      <c r="F1449" s="541" t="s">
        <v>1036</v>
      </c>
      <c r="G1449" s="539">
        <v>45466.30972222222</v>
      </c>
      <c r="H1449" s="37"/>
    </row>
    <row r="1450" spans="1:8" x14ac:dyDescent="0.25">
      <c r="A1450" s="37" t="s">
        <v>9695</v>
      </c>
      <c r="B1450" s="37" t="s">
        <v>1033</v>
      </c>
      <c r="C1450" s="38" t="s">
        <v>9696</v>
      </c>
      <c r="D1450" s="38">
        <v>8531</v>
      </c>
      <c r="E1450" s="146" t="s">
        <v>4928</v>
      </c>
      <c r="F1450" s="541" t="s">
        <v>1036</v>
      </c>
      <c r="G1450" s="539">
        <v>45466.30972222222</v>
      </c>
      <c r="H1450" s="37"/>
    </row>
    <row r="1451" spans="1:8" x14ac:dyDescent="0.25">
      <c r="A1451" s="37" t="s">
        <v>9695</v>
      </c>
      <c r="B1451" s="37" t="s">
        <v>1033</v>
      </c>
      <c r="C1451" s="38" t="s">
        <v>9696</v>
      </c>
      <c r="D1451" s="38">
        <v>8531</v>
      </c>
      <c r="E1451" s="146" t="s">
        <v>4945</v>
      </c>
      <c r="F1451" s="541" t="s">
        <v>1036</v>
      </c>
      <c r="G1451" s="539">
        <v>45466.30972222222</v>
      </c>
      <c r="H1451" s="37"/>
    </row>
    <row r="1452" spans="1:8" x14ac:dyDescent="0.25">
      <c r="A1452" s="37" t="s">
        <v>9695</v>
      </c>
      <c r="B1452" s="37" t="s">
        <v>1033</v>
      </c>
      <c r="C1452" s="38" t="s">
        <v>9696</v>
      </c>
      <c r="D1452" s="38">
        <v>8531</v>
      </c>
      <c r="E1452" s="146" t="s">
        <v>4962</v>
      </c>
      <c r="F1452" s="541" t="s">
        <v>1036</v>
      </c>
      <c r="G1452" s="539">
        <v>45466.30972222222</v>
      </c>
      <c r="H1452" s="37"/>
    </row>
    <row r="1453" spans="1:8" x14ac:dyDescent="0.25">
      <c r="A1453" s="37" t="s">
        <v>9695</v>
      </c>
      <c r="B1453" s="37" t="s">
        <v>1033</v>
      </c>
      <c r="C1453" s="38" t="s">
        <v>9696</v>
      </c>
      <c r="D1453" s="38">
        <v>8531</v>
      </c>
      <c r="E1453" s="146" t="s">
        <v>4979</v>
      </c>
      <c r="F1453" s="541" t="s">
        <v>1036</v>
      </c>
      <c r="G1453" s="539">
        <v>45466.30972222222</v>
      </c>
      <c r="H1453" s="37"/>
    </row>
    <row r="1454" spans="1:8" x14ac:dyDescent="0.25">
      <c r="A1454" s="37" t="s">
        <v>9695</v>
      </c>
      <c r="B1454" s="37" t="s">
        <v>1033</v>
      </c>
      <c r="C1454" s="38" t="s">
        <v>9696</v>
      </c>
      <c r="D1454" s="38">
        <v>8531</v>
      </c>
      <c r="E1454" s="146" t="s">
        <v>4996</v>
      </c>
      <c r="F1454" s="541" t="s">
        <v>1036</v>
      </c>
      <c r="G1454" s="539">
        <v>45466.30972222222</v>
      </c>
      <c r="H1454" s="37"/>
    </row>
    <row r="1455" spans="1:8" x14ac:dyDescent="0.25">
      <c r="A1455" s="37" t="s">
        <v>9695</v>
      </c>
      <c r="B1455" s="37" t="s">
        <v>1033</v>
      </c>
      <c r="C1455" s="38" t="s">
        <v>9696</v>
      </c>
      <c r="D1455" s="38">
        <v>8531</v>
      </c>
      <c r="E1455" s="146" t="s">
        <v>5013</v>
      </c>
      <c r="F1455" s="541" t="s">
        <v>1036</v>
      </c>
      <c r="G1455" s="539">
        <v>45466.30972222222</v>
      </c>
      <c r="H1455" s="37"/>
    </row>
    <row r="1456" spans="1:8" x14ac:dyDescent="0.25">
      <c r="A1456" s="37" t="s">
        <v>9695</v>
      </c>
      <c r="B1456" s="37" t="s">
        <v>1033</v>
      </c>
      <c r="C1456" s="38" t="s">
        <v>9696</v>
      </c>
      <c r="D1456" s="38">
        <v>8531</v>
      </c>
      <c r="E1456" s="146" t="s">
        <v>5030</v>
      </c>
      <c r="F1456" s="541" t="s">
        <v>1036</v>
      </c>
      <c r="G1456" s="539">
        <v>45466.30972222222</v>
      </c>
      <c r="H1456" s="37"/>
    </row>
    <row r="1457" spans="1:8" x14ac:dyDescent="0.25">
      <c r="A1457" s="37" t="s">
        <v>9695</v>
      </c>
      <c r="B1457" s="37" t="s">
        <v>1033</v>
      </c>
      <c r="C1457" s="38" t="s">
        <v>9696</v>
      </c>
      <c r="D1457" s="38">
        <v>8531</v>
      </c>
      <c r="E1457" s="146" t="s">
        <v>1377</v>
      </c>
      <c r="F1457" s="541" t="s">
        <v>1036</v>
      </c>
      <c r="G1457" s="539">
        <v>45466.30972222222</v>
      </c>
      <c r="H1457" s="37"/>
    </row>
    <row r="1458" spans="1:8" x14ac:dyDescent="0.25">
      <c r="A1458" s="37" t="s">
        <v>9695</v>
      </c>
      <c r="B1458" s="37" t="s">
        <v>1033</v>
      </c>
      <c r="C1458" s="38" t="s">
        <v>9696</v>
      </c>
      <c r="D1458" s="38">
        <v>8531</v>
      </c>
      <c r="E1458" s="146" t="s">
        <v>5047</v>
      </c>
      <c r="F1458" s="541" t="s">
        <v>1036</v>
      </c>
      <c r="G1458" s="539">
        <v>45466.30972222222</v>
      </c>
      <c r="H1458" s="37"/>
    </row>
    <row r="1459" spans="1:8" x14ac:dyDescent="0.25">
      <c r="A1459" s="37" t="s">
        <v>9695</v>
      </c>
      <c r="B1459" s="37" t="s">
        <v>1033</v>
      </c>
      <c r="C1459" s="38" t="s">
        <v>9696</v>
      </c>
      <c r="D1459" s="38">
        <v>8531</v>
      </c>
      <c r="E1459" s="146" t="s">
        <v>5064</v>
      </c>
      <c r="F1459" s="541" t="s">
        <v>1036</v>
      </c>
      <c r="G1459" s="539">
        <v>45466.30972222222</v>
      </c>
      <c r="H1459" s="37"/>
    </row>
    <row r="1460" spans="1:8" x14ac:dyDescent="0.25">
      <c r="A1460" s="37" t="s">
        <v>9695</v>
      </c>
      <c r="B1460" s="37" t="s">
        <v>1033</v>
      </c>
      <c r="C1460" s="38" t="s">
        <v>9696</v>
      </c>
      <c r="D1460" s="38">
        <v>8531</v>
      </c>
      <c r="E1460" s="146" t="s">
        <v>5081</v>
      </c>
      <c r="F1460" s="541" t="s">
        <v>1036</v>
      </c>
      <c r="G1460" s="539">
        <v>45466.30972222222</v>
      </c>
      <c r="H1460" s="37"/>
    </row>
    <row r="1461" spans="1:8" x14ac:dyDescent="0.25">
      <c r="A1461" s="37" t="s">
        <v>9695</v>
      </c>
      <c r="B1461" s="37" t="s">
        <v>1033</v>
      </c>
      <c r="C1461" s="38" t="s">
        <v>9696</v>
      </c>
      <c r="D1461" s="38">
        <v>8531</v>
      </c>
      <c r="E1461" s="146" t="s">
        <v>5098</v>
      </c>
      <c r="F1461" s="541" t="s">
        <v>1036</v>
      </c>
      <c r="G1461" s="539">
        <v>45466.30972222222</v>
      </c>
      <c r="H1461" s="37"/>
    </row>
    <row r="1462" spans="1:8" x14ac:dyDescent="0.25">
      <c r="A1462" s="37" t="s">
        <v>9695</v>
      </c>
      <c r="B1462" s="37" t="s">
        <v>1033</v>
      </c>
      <c r="C1462" s="38" t="s">
        <v>9696</v>
      </c>
      <c r="D1462" s="38">
        <v>8531</v>
      </c>
      <c r="E1462" s="146" t="s">
        <v>5115</v>
      </c>
      <c r="F1462" s="541" t="s">
        <v>1036</v>
      </c>
      <c r="G1462" s="539">
        <v>45466.30972222222</v>
      </c>
      <c r="H1462" s="37"/>
    </row>
    <row r="1463" spans="1:8" x14ac:dyDescent="0.25">
      <c r="A1463" s="37" t="s">
        <v>9695</v>
      </c>
      <c r="B1463" s="37" t="s">
        <v>1033</v>
      </c>
      <c r="C1463" s="38" t="s">
        <v>9696</v>
      </c>
      <c r="D1463" s="38">
        <v>8531</v>
      </c>
      <c r="E1463" s="146" t="s">
        <v>5132</v>
      </c>
      <c r="F1463" s="541" t="s">
        <v>1036</v>
      </c>
      <c r="G1463" s="539">
        <v>45466.30972222222</v>
      </c>
      <c r="H1463" s="37"/>
    </row>
    <row r="1464" spans="1:8" x14ac:dyDescent="0.25">
      <c r="A1464" s="37" t="s">
        <v>9695</v>
      </c>
      <c r="B1464" s="37" t="s">
        <v>1033</v>
      </c>
      <c r="C1464" s="38" t="s">
        <v>9696</v>
      </c>
      <c r="D1464" s="38">
        <v>8531</v>
      </c>
      <c r="E1464" s="146" t="s">
        <v>5149</v>
      </c>
      <c r="F1464" s="541" t="s">
        <v>1036</v>
      </c>
      <c r="G1464" s="539">
        <v>45466.30972222222</v>
      </c>
      <c r="H1464" s="37"/>
    </row>
    <row r="1465" spans="1:8" x14ac:dyDescent="0.25">
      <c r="A1465" s="37" t="s">
        <v>9695</v>
      </c>
      <c r="B1465" s="37" t="s">
        <v>1033</v>
      </c>
      <c r="C1465" s="38" t="s">
        <v>9696</v>
      </c>
      <c r="D1465" s="38">
        <v>8531</v>
      </c>
      <c r="E1465" s="146" t="s">
        <v>5166</v>
      </c>
      <c r="F1465" s="541" t="s">
        <v>1036</v>
      </c>
      <c r="G1465" s="539">
        <v>45466.30972222222</v>
      </c>
      <c r="H1465" s="37"/>
    </row>
    <row r="1466" spans="1:8" x14ac:dyDescent="0.25">
      <c r="A1466" s="37" t="s">
        <v>9695</v>
      </c>
      <c r="B1466" s="37" t="s">
        <v>1033</v>
      </c>
      <c r="C1466" s="38" t="s">
        <v>9696</v>
      </c>
      <c r="D1466" s="38">
        <v>8531</v>
      </c>
      <c r="E1466" s="146" t="s">
        <v>5183</v>
      </c>
      <c r="F1466" s="541" t="s">
        <v>1036</v>
      </c>
      <c r="G1466" s="539">
        <v>45466.30972222222</v>
      </c>
      <c r="H1466" s="37"/>
    </row>
    <row r="1467" spans="1:8" x14ac:dyDescent="0.25">
      <c r="A1467" s="37" t="s">
        <v>9695</v>
      </c>
      <c r="B1467" s="37" t="s">
        <v>1033</v>
      </c>
      <c r="C1467" s="38" t="s">
        <v>9696</v>
      </c>
      <c r="D1467" s="38">
        <v>8531</v>
      </c>
      <c r="E1467" s="146" t="s">
        <v>5200</v>
      </c>
      <c r="F1467" s="541" t="s">
        <v>1036</v>
      </c>
      <c r="G1467" s="539">
        <v>45466.30972222222</v>
      </c>
      <c r="H1467" s="37"/>
    </row>
    <row r="1468" spans="1:8" x14ac:dyDescent="0.25">
      <c r="A1468" s="37" t="s">
        <v>9695</v>
      </c>
      <c r="B1468" s="37" t="s">
        <v>1033</v>
      </c>
      <c r="C1468" s="38" t="s">
        <v>9696</v>
      </c>
      <c r="D1468" s="38">
        <v>8531</v>
      </c>
      <c r="E1468" s="146" t="s">
        <v>1394</v>
      </c>
      <c r="F1468" s="541" t="s">
        <v>1036</v>
      </c>
      <c r="G1468" s="539">
        <v>45466.30972222222</v>
      </c>
      <c r="H1468" s="37"/>
    </row>
    <row r="1469" spans="1:8" x14ac:dyDescent="0.25">
      <c r="A1469" s="37" t="s">
        <v>9695</v>
      </c>
      <c r="B1469" s="37" t="s">
        <v>1033</v>
      </c>
      <c r="C1469" s="38" t="s">
        <v>9696</v>
      </c>
      <c r="D1469" s="38">
        <v>8531</v>
      </c>
      <c r="E1469" s="146" t="s">
        <v>5217</v>
      </c>
      <c r="F1469" s="541" t="s">
        <v>1036</v>
      </c>
      <c r="G1469" s="539">
        <v>45466.30972222222</v>
      </c>
      <c r="H1469" s="37"/>
    </row>
    <row r="1470" spans="1:8" x14ac:dyDescent="0.25">
      <c r="A1470" s="37" t="s">
        <v>9695</v>
      </c>
      <c r="B1470" s="37" t="s">
        <v>1033</v>
      </c>
      <c r="C1470" s="38" t="s">
        <v>9696</v>
      </c>
      <c r="D1470" s="38">
        <v>8531</v>
      </c>
      <c r="E1470" s="146" t="s">
        <v>5234</v>
      </c>
      <c r="F1470" s="541" t="s">
        <v>1036</v>
      </c>
      <c r="G1470" s="539">
        <v>45466.30972222222</v>
      </c>
      <c r="H1470" s="37"/>
    </row>
    <row r="1471" spans="1:8" x14ac:dyDescent="0.25">
      <c r="A1471" s="37" t="s">
        <v>9695</v>
      </c>
      <c r="B1471" s="37" t="s">
        <v>1033</v>
      </c>
      <c r="C1471" s="38" t="s">
        <v>9696</v>
      </c>
      <c r="D1471" s="38">
        <v>8531</v>
      </c>
      <c r="E1471" s="146" t="s">
        <v>5251</v>
      </c>
      <c r="F1471" s="541" t="s">
        <v>1036</v>
      </c>
      <c r="G1471" s="539">
        <v>45466.30972222222</v>
      </c>
      <c r="H1471" s="37"/>
    </row>
    <row r="1472" spans="1:8" x14ac:dyDescent="0.25">
      <c r="A1472" s="37" t="s">
        <v>9695</v>
      </c>
      <c r="B1472" s="37" t="s">
        <v>1033</v>
      </c>
      <c r="C1472" s="38" t="s">
        <v>9696</v>
      </c>
      <c r="D1472" s="38">
        <v>8531</v>
      </c>
      <c r="E1472" s="146" t="s">
        <v>5268</v>
      </c>
      <c r="F1472" s="541" t="s">
        <v>1036</v>
      </c>
      <c r="G1472" s="539">
        <v>45466.30972222222</v>
      </c>
      <c r="H1472" s="37"/>
    </row>
    <row r="1473" spans="1:8" x14ac:dyDescent="0.25">
      <c r="A1473" s="37" t="s">
        <v>9695</v>
      </c>
      <c r="B1473" s="37" t="s">
        <v>1033</v>
      </c>
      <c r="C1473" s="38" t="s">
        <v>9696</v>
      </c>
      <c r="D1473" s="38">
        <v>8531</v>
      </c>
      <c r="E1473" s="146" t="s">
        <v>5285</v>
      </c>
      <c r="F1473" s="541" t="s">
        <v>1036</v>
      </c>
      <c r="G1473" s="539">
        <v>45466.30972222222</v>
      </c>
      <c r="H1473" s="37"/>
    </row>
    <row r="1474" spans="1:8" x14ac:dyDescent="0.25">
      <c r="A1474" s="37" t="s">
        <v>9695</v>
      </c>
      <c r="B1474" s="37" t="s">
        <v>1033</v>
      </c>
      <c r="C1474" s="38" t="s">
        <v>9696</v>
      </c>
      <c r="D1474" s="38">
        <v>8531</v>
      </c>
      <c r="E1474" s="146" t="s">
        <v>5302</v>
      </c>
      <c r="F1474" s="541" t="s">
        <v>1036</v>
      </c>
      <c r="G1474" s="539">
        <v>45466.30972222222</v>
      </c>
      <c r="H1474" s="37"/>
    </row>
    <row r="1475" spans="1:8" x14ac:dyDescent="0.25">
      <c r="A1475" s="37" t="s">
        <v>9695</v>
      </c>
      <c r="B1475" s="37" t="s">
        <v>1033</v>
      </c>
      <c r="C1475" s="38" t="s">
        <v>9696</v>
      </c>
      <c r="D1475" s="38">
        <v>8531</v>
      </c>
      <c r="E1475" s="146" t="s">
        <v>5319</v>
      </c>
      <c r="F1475" s="541" t="s">
        <v>1036</v>
      </c>
      <c r="G1475" s="539">
        <v>45466.30972222222</v>
      </c>
      <c r="H1475" s="37"/>
    </row>
    <row r="1476" spans="1:8" x14ac:dyDescent="0.25">
      <c r="A1476" s="37" t="s">
        <v>9695</v>
      </c>
      <c r="B1476" s="37" t="s">
        <v>1033</v>
      </c>
      <c r="C1476" s="38" t="s">
        <v>9696</v>
      </c>
      <c r="D1476" s="38">
        <v>8531</v>
      </c>
      <c r="E1476" s="146" t="s">
        <v>5336</v>
      </c>
      <c r="F1476" s="541" t="s">
        <v>1036</v>
      </c>
      <c r="G1476" s="539">
        <v>45466.30972222222</v>
      </c>
      <c r="H1476" s="37"/>
    </row>
    <row r="1477" spans="1:8" x14ac:dyDescent="0.25">
      <c r="A1477" s="37" t="s">
        <v>9695</v>
      </c>
      <c r="B1477" s="37" t="s">
        <v>1033</v>
      </c>
      <c r="C1477" s="38" t="s">
        <v>9696</v>
      </c>
      <c r="D1477" s="38">
        <v>8531</v>
      </c>
      <c r="E1477" s="146" t="s">
        <v>5353</v>
      </c>
      <c r="F1477" s="541" t="s">
        <v>1036</v>
      </c>
      <c r="G1477" s="539">
        <v>45466.30972222222</v>
      </c>
      <c r="H1477" s="37"/>
    </row>
    <row r="1478" spans="1:8" x14ac:dyDescent="0.25">
      <c r="A1478" s="37" t="s">
        <v>9695</v>
      </c>
      <c r="B1478" s="37" t="s">
        <v>1033</v>
      </c>
      <c r="C1478" s="38" t="s">
        <v>9696</v>
      </c>
      <c r="D1478" s="38">
        <v>8531</v>
      </c>
      <c r="E1478" s="146" t="s">
        <v>5370</v>
      </c>
      <c r="F1478" s="541" t="s">
        <v>1036</v>
      </c>
      <c r="G1478" s="539">
        <v>45466.30972222222</v>
      </c>
      <c r="H1478" s="37"/>
    </row>
    <row r="1479" spans="1:8" x14ac:dyDescent="0.25">
      <c r="A1479" s="37" t="s">
        <v>9695</v>
      </c>
      <c r="B1479" s="37" t="s">
        <v>1033</v>
      </c>
      <c r="C1479" s="38" t="s">
        <v>9696</v>
      </c>
      <c r="D1479" s="38">
        <v>8531</v>
      </c>
      <c r="E1479" s="146" t="s">
        <v>1411</v>
      </c>
      <c r="F1479" s="541" t="s">
        <v>1036</v>
      </c>
      <c r="G1479" s="539">
        <v>45466.30972222222</v>
      </c>
      <c r="H1479" s="37"/>
    </row>
    <row r="1480" spans="1:8" x14ac:dyDescent="0.25">
      <c r="A1480" s="37" t="s">
        <v>9695</v>
      </c>
      <c r="B1480" s="37" t="s">
        <v>1033</v>
      </c>
      <c r="C1480" s="38" t="s">
        <v>9696</v>
      </c>
      <c r="D1480" s="38">
        <v>8531</v>
      </c>
      <c r="E1480" s="146" t="s">
        <v>5387</v>
      </c>
      <c r="F1480" s="541" t="s">
        <v>1036</v>
      </c>
      <c r="G1480" s="539">
        <v>45466.30972222222</v>
      </c>
      <c r="H1480" s="37"/>
    </row>
    <row r="1481" spans="1:8" x14ac:dyDescent="0.25">
      <c r="A1481" s="37" t="s">
        <v>9695</v>
      </c>
      <c r="B1481" s="37" t="s">
        <v>1033</v>
      </c>
      <c r="C1481" s="38" t="s">
        <v>9696</v>
      </c>
      <c r="D1481" s="38">
        <v>8531</v>
      </c>
      <c r="E1481" s="146" t="s">
        <v>5404</v>
      </c>
      <c r="F1481" s="541" t="s">
        <v>1036</v>
      </c>
      <c r="G1481" s="539">
        <v>45466.30972222222</v>
      </c>
      <c r="H1481" s="37"/>
    </row>
    <row r="1482" spans="1:8" x14ac:dyDescent="0.25">
      <c r="A1482" s="37" t="s">
        <v>9695</v>
      </c>
      <c r="B1482" s="37" t="s">
        <v>1033</v>
      </c>
      <c r="C1482" s="38" t="s">
        <v>9696</v>
      </c>
      <c r="D1482" s="38">
        <v>8531</v>
      </c>
      <c r="E1482" s="146" t="s">
        <v>5421</v>
      </c>
      <c r="F1482" s="541" t="s">
        <v>1036</v>
      </c>
      <c r="G1482" s="539">
        <v>45466.30972222222</v>
      </c>
      <c r="H1482" s="37"/>
    </row>
    <row r="1483" spans="1:8" x14ac:dyDescent="0.25">
      <c r="A1483" s="37" t="s">
        <v>9695</v>
      </c>
      <c r="B1483" s="37" t="s">
        <v>1033</v>
      </c>
      <c r="C1483" s="38" t="s">
        <v>9696</v>
      </c>
      <c r="D1483" s="38">
        <v>8531</v>
      </c>
      <c r="E1483" s="146" t="s">
        <v>5438</v>
      </c>
      <c r="F1483" s="541" t="s">
        <v>1036</v>
      </c>
      <c r="G1483" s="539">
        <v>45466.30972222222</v>
      </c>
      <c r="H1483" s="37"/>
    </row>
    <row r="1484" spans="1:8" x14ac:dyDescent="0.25">
      <c r="A1484" s="37" t="s">
        <v>9695</v>
      </c>
      <c r="B1484" s="37" t="s">
        <v>1033</v>
      </c>
      <c r="C1484" s="38" t="s">
        <v>9696</v>
      </c>
      <c r="D1484" s="38">
        <v>8531</v>
      </c>
      <c r="E1484" s="146" t="s">
        <v>5455</v>
      </c>
      <c r="F1484" s="541" t="s">
        <v>1036</v>
      </c>
      <c r="G1484" s="539">
        <v>45466.30972222222</v>
      </c>
      <c r="H1484" s="37"/>
    </row>
    <row r="1485" spans="1:8" x14ac:dyDescent="0.25">
      <c r="A1485" s="37" t="s">
        <v>9695</v>
      </c>
      <c r="B1485" s="37" t="s">
        <v>1033</v>
      </c>
      <c r="C1485" s="38" t="s">
        <v>9696</v>
      </c>
      <c r="D1485" s="38">
        <v>8531</v>
      </c>
      <c r="E1485" s="146" t="s">
        <v>5472</v>
      </c>
      <c r="F1485" s="541" t="s">
        <v>1036</v>
      </c>
      <c r="G1485" s="539">
        <v>45466.30972222222</v>
      </c>
      <c r="H1485" s="37"/>
    </row>
    <row r="1486" spans="1:8" x14ac:dyDescent="0.25">
      <c r="A1486" s="37" t="s">
        <v>9695</v>
      </c>
      <c r="B1486" s="37" t="s">
        <v>1033</v>
      </c>
      <c r="C1486" s="38" t="s">
        <v>9696</v>
      </c>
      <c r="D1486" s="38">
        <v>8531</v>
      </c>
      <c r="E1486" s="146" t="s">
        <v>5489</v>
      </c>
      <c r="F1486" s="541" t="s">
        <v>1036</v>
      </c>
      <c r="G1486" s="539">
        <v>45466.30972222222</v>
      </c>
      <c r="H1486" s="37"/>
    </row>
    <row r="1487" spans="1:8" x14ac:dyDescent="0.25">
      <c r="A1487" s="37" t="s">
        <v>9695</v>
      </c>
      <c r="B1487" s="37" t="s">
        <v>1033</v>
      </c>
      <c r="C1487" s="38" t="s">
        <v>9696</v>
      </c>
      <c r="D1487" s="38">
        <v>8531</v>
      </c>
      <c r="E1487" s="146" t="s">
        <v>5506</v>
      </c>
      <c r="F1487" s="541" t="s">
        <v>1036</v>
      </c>
      <c r="G1487" s="539">
        <v>45466.30972222222</v>
      </c>
      <c r="H1487" s="37"/>
    </row>
    <row r="1488" spans="1:8" x14ac:dyDescent="0.25">
      <c r="A1488" s="37" t="s">
        <v>9695</v>
      </c>
      <c r="B1488" s="37" t="s">
        <v>1033</v>
      </c>
      <c r="C1488" s="38" t="s">
        <v>9696</v>
      </c>
      <c r="D1488" s="38">
        <v>8531</v>
      </c>
      <c r="E1488" s="146" t="s">
        <v>5523</v>
      </c>
      <c r="F1488" s="541" t="s">
        <v>1036</v>
      </c>
      <c r="G1488" s="539">
        <v>45466.30972222222</v>
      </c>
      <c r="H1488" s="37"/>
    </row>
    <row r="1489" spans="1:8" x14ac:dyDescent="0.25">
      <c r="A1489" s="37" t="s">
        <v>9695</v>
      </c>
      <c r="B1489" s="37" t="s">
        <v>1033</v>
      </c>
      <c r="C1489" s="38" t="s">
        <v>9696</v>
      </c>
      <c r="D1489" s="38">
        <v>8531</v>
      </c>
      <c r="E1489" s="146" t="s">
        <v>5540</v>
      </c>
      <c r="F1489" s="541" t="s">
        <v>1036</v>
      </c>
      <c r="G1489" s="539">
        <v>45466.30972222222</v>
      </c>
      <c r="H1489" s="37"/>
    </row>
    <row r="1490" spans="1:8" x14ac:dyDescent="0.25">
      <c r="A1490" s="37" t="s">
        <v>9695</v>
      </c>
      <c r="B1490" s="37" t="s">
        <v>1033</v>
      </c>
      <c r="C1490" s="38" t="s">
        <v>9696</v>
      </c>
      <c r="D1490" s="38">
        <v>8531</v>
      </c>
      <c r="E1490" s="146" t="s">
        <v>1428</v>
      </c>
      <c r="F1490" s="541" t="s">
        <v>1036</v>
      </c>
      <c r="G1490" s="539">
        <v>45466.30972222222</v>
      </c>
      <c r="H1490" s="37"/>
    </row>
    <row r="1491" spans="1:8" x14ac:dyDescent="0.25">
      <c r="A1491" s="37" t="s">
        <v>9695</v>
      </c>
      <c r="B1491" s="37" t="s">
        <v>1033</v>
      </c>
      <c r="C1491" s="38" t="s">
        <v>9696</v>
      </c>
      <c r="D1491" s="38">
        <v>8531</v>
      </c>
      <c r="E1491" s="146" t="s">
        <v>5557</v>
      </c>
      <c r="F1491" s="541" t="s">
        <v>1036</v>
      </c>
      <c r="G1491" s="539">
        <v>45466.30972222222</v>
      </c>
      <c r="H1491" s="37"/>
    </row>
    <row r="1492" spans="1:8" x14ac:dyDescent="0.25">
      <c r="A1492" s="37" t="s">
        <v>9695</v>
      </c>
      <c r="B1492" s="37" t="s">
        <v>1033</v>
      </c>
      <c r="C1492" s="38" t="s">
        <v>9696</v>
      </c>
      <c r="D1492" s="38">
        <v>8531</v>
      </c>
      <c r="E1492" s="146" t="s">
        <v>5574</v>
      </c>
      <c r="F1492" s="541" t="s">
        <v>1036</v>
      </c>
      <c r="G1492" s="539">
        <v>45466.30972222222</v>
      </c>
      <c r="H1492" s="37"/>
    </row>
    <row r="1493" spans="1:8" x14ac:dyDescent="0.25">
      <c r="A1493" s="37" t="s">
        <v>9695</v>
      </c>
      <c r="B1493" s="37" t="s">
        <v>1033</v>
      </c>
      <c r="C1493" s="38" t="s">
        <v>9696</v>
      </c>
      <c r="D1493" s="38">
        <v>8531</v>
      </c>
      <c r="E1493" s="146" t="s">
        <v>5591</v>
      </c>
      <c r="F1493" s="541" t="s">
        <v>1036</v>
      </c>
      <c r="G1493" s="539">
        <v>45466.30972222222</v>
      </c>
      <c r="H1493" s="37"/>
    </row>
    <row r="1494" spans="1:8" x14ac:dyDescent="0.25">
      <c r="A1494" s="37" t="s">
        <v>9695</v>
      </c>
      <c r="B1494" s="37" t="s">
        <v>1033</v>
      </c>
      <c r="C1494" s="38" t="s">
        <v>9696</v>
      </c>
      <c r="D1494" s="38">
        <v>8531</v>
      </c>
      <c r="E1494" s="146" t="s">
        <v>5608</v>
      </c>
      <c r="F1494" s="541" t="s">
        <v>1036</v>
      </c>
      <c r="G1494" s="539">
        <v>45466.30972222222</v>
      </c>
      <c r="H1494" s="37"/>
    </row>
    <row r="1495" spans="1:8" x14ac:dyDescent="0.25">
      <c r="A1495" s="37" t="s">
        <v>9695</v>
      </c>
      <c r="B1495" s="37" t="s">
        <v>1033</v>
      </c>
      <c r="C1495" s="38" t="s">
        <v>9696</v>
      </c>
      <c r="D1495" s="38">
        <v>8531</v>
      </c>
      <c r="E1495" s="146" t="s">
        <v>5625</v>
      </c>
      <c r="F1495" s="541" t="s">
        <v>1036</v>
      </c>
      <c r="G1495" s="539">
        <v>45466.30972222222</v>
      </c>
      <c r="H1495" s="37"/>
    </row>
    <row r="1496" spans="1:8" x14ac:dyDescent="0.25">
      <c r="A1496" s="37" t="s">
        <v>9695</v>
      </c>
      <c r="B1496" s="37" t="s">
        <v>1033</v>
      </c>
      <c r="C1496" s="38" t="s">
        <v>9696</v>
      </c>
      <c r="D1496" s="38">
        <v>8531</v>
      </c>
      <c r="E1496" s="146" t="s">
        <v>5642</v>
      </c>
      <c r="F1496" s="541" t="s">
        <v>1036</v>
      </c>
      <c r="G1496" s="539">
        <v>45466.30972222222</v>
      </c>
      <c r="H1496" s="37"/>
    </row>
    <row r="1497" spans="1:8" x14ac:dyDescent="0.25">
      <c r="A1497" s="37" t="s">
        <v>9695</v>
      </c>
      <c r="B1497" s="37" t="s">
        <v>1033</v>
      </c>
      <c r="C1497" s="38" t="s">
        <v>9696</v>
      </c>
      <c r="D1497" s="38">
        <v>8531</v>
      </c>
      <c r="E1497" s="146" t="s">
        <v>5659</v>
      </c>
      <c r="F1497" s="541" t="s">
        <v>1036</v>
      </c>
      <c r="G1497" s="539">
        <v>45466.30972222222</v>
      </c>
      <c r="H1497" s="37"/>
    </row>
    <row r="1498" spans="1:8" x14ac:dyDescent="0.25">
      <c r="A1498" s="37" t="s">
        <v>9695</v>
      </c>
      <c r="B1498" s="37" t="s">
        <v>1033</v>
      </c>
      <c r="C1498" s="38" t="s">
        <v>9696</v>
      </c>
      <c r="D1498" s="38">
        <v>8531</v>
      </c>
      <c r="E1498" s="146" t="s">
        <v>5676</v>
      </c>
      <c r="F1498" s="541" t="s">
        <v>1036</v>
      </c>
      <c r="G1498" s="539">
        <v>45466.30972222222</v>
      </c>
      <c r="H1498" s="37"/>
    </row>
    <row r="1499" spans="1:8" x14ac:dyDescent="0.25">
      <c r="A1499" s="37" t="s">
        <v>9695</v>
      </c>
      <c r="B1499" s="37" t="s">
        <v>1033</v>
      </c>
      <c r="C1499" s="38" t="s">
        <v>9696</v>
      </c>
      <c r="D1499" s="38">
        <v>8531</v>
      </c>
      <c r="E1499" s="146" t="s">
        <v>5693</v>
      </c>
      <c r="F1499" s="541" t="s">
        <v>1036</v>
      </c>
      <c r="G1499" s="539">
        <v>45466.30972222222</v>
      </c>
      <c r="H1499" s="37"/>
    </row>
    <row r="1500" spans="1:8" x14ac:dyDescent="0.25">
      <c r="A1500" s="37" t="s">
        <v>9695</v>
      </c>
      <c r="B1500" s="37" t="s">
        <v>1033</v>
      </c>
      <c r="C1500" s="38" t="s">
        <v>9696</v>
      </c>
      <c r="D1500" s="38">
        <v>8531</v>
      </c>
      <c r="E1500" s="146" t="s">
        <v>5710</v>
      </c>
      <c r="F1500" s="541" t="s">
        <v>1036</v>
      </c>
      <c r="G1500" s="539">
        <v>45466.30972222222</v>
      </c>
      <c r="H1500" s="37"/>
    </row>
    <row r="1501" spans="1:8" x14ac:dyDescent="0.25">
      <c r="A1501" s="37" t="s">
        <v>9695</v>
      </c>
      <c r="B1501" s="37" t="s">
        <v>1033</v>
      </c>
      <c r="C1501" s="38" t="s">
        <v>9696</v>
      </c>
      <c r="D1501" s="38">
        <v>8531</v>
      </c>
      <c r="E1501" s="146" t="s">
        <v>1445</v>
      </c>
      <c r="F1501" s="541" t="s">
        <v>1036</v>
      </c>
      <c r="G1501" s="539">
        <v>45466.30972222222</v>
      </c>
      <c r="H1501" s="37"/>
    </row>
    <row r="1502" spans="1:8" x14ac:dyDescent="0.25">
      <c r="A1502" s="37" t="s">
        <v>9695</v>
      </c>
      <c r="B1502" s="37" t="s">
        <v>1033</v>
      </c>
      <c r="C1502" s="38" t="s">
        <v>9696</v>
      </c>
      <c r="D1502" s="38">
        <v>8531</v>
      </c>
      <c r="E1502" s="146" t="s">
        <v>5727</v>
      </c>
      <c r="F1502" s="541" t="s">
        <v>1036</v>
      </c>
      <c r="G1502" s="539">
        <v>45466.30972222222</v>
      </c>
      <c r="H1502" s="37"/>
    </row>
    <row r="1503" spans="1:8" x14ac:dyDescent="0.25">
      <c r="A1503" s="37" t="s">
        <v>9695</v>
      </c>
      <c r="B1503" s="37" t="s">
        <v>1033</v>
      </c>
      <c r="C1503" s="38" t="s">
        <v>9696</v>
      </c>
      <c r="D1503" s="38">
        <v>8531</v>
      </c>
      <c r="E1503" s="146" t="s">
        <v>5744</v>
      </c>
      <c r="F1503" s="541" t="s">
        <v>1036</v>
      </c>
      <c r="G1503" s="539">
        <v>45466.30972222222</v>
      </c>
      <c r="H1503" s="37"/>
    </row>
    <row r="1504" spans="1:8" x14ac:dyDescent="0.25">
      <c r="A1504" s="37" t="s">
        <v>9695</v>
      </c>
      <c r="B1504" s="37" t="s">
        <v>1033</v>
      </c>
      <c r="C1504" s="38" t="s">
        <v>9696</v>
      </c>
      <c r="D1504" s="38">
        <v>8531</v>
      </c>
      <c r="E1504" s="146" t="s">
        <v>5761</v>
      </c>
      <c r="F1504" s="541" t="s">
        <v>1036</v>
      </c>
      <c r="G1504" s="539">
        <v>45466.30972222222</v>
      </c>
      <c r="H1504" s="37"/>
    </row>
    <row r="1505" spans="1:8" x14ac:dyDescent="0.25">
      <c r="A1505" s="37" t="s">
        <v>9695</v>
      </c>
      <c r="B1505" s="37" t="s">
        <v>1033</v>
      </c>
      <c r="C1505" s="38" t="s">
        <v>9696</v>
      </c>
      <c r="D1505" s="38">
        <v>8531</v>
      </c>
      <c r="E1505" s="146" t="s">
        <v>5778</v>
      </c>
      <c r="F1505" s="541" t="s">
        <v>1036</v>
      </c>
      <c r="G1505" s="539">
        <v>45466.30972222222</v>
      </c>
      <c r="H1505" s="37"/>
    </row>
    <row r="1506" spans="1:8" x14ac:dyDescent="0.25">
      <c r="A1506" s="37" t="s">
        <v>9695</v>
      </c>
      <c r="B1506" s="37" t="s">
        <v>1033</v>
      </c>
      <c r="C1506" s="38" t="s">
        <v>9696</v>
      </c>
      <c r="D1506" s="38">
        <v>8531</v>
      </c>
      <c r="E1506" s="146" t="s">
        <v>5795</v>
      </c>
      <c r="F1506" s="541" t="s">
        <v>1036</v>
      </c>
      <c r="G1506" s="539">
        <v>45466.30972222222</v>
      </c>
      <c r="H1506" s="37"/>
    </row>
    <row r="1507" spans="1:8" x14ac:dyDescent="0.25">
      <c r="A1507" s="37" t="s">
        <v>9695</v>
      </c>
      <c r="B1507" s="37" t="s">
        <v>1033</v>
      </c>
      <c r="C1507" s="38" t="s">
        <v>9696</v>
      </c>
      <c r="D1507" s="38">
        <v>8531</v>
      </c>
      <c r="E1507" s="146" t="s">
        <v>5812</v>
      </c>
      <c r="F1507" s="541" t="s">
        <v>1036</v>
      </c>
      <c r="G1507" s="539">
        <v>45466.30972222222</v>
      </c>
      <c r="H1507" s="37"/>
    </row>
    <row r="1508" spans="1:8" x14ac:dyDescent="0.25">
      <c r="A1508" s="37" t="s">
        <v>9695</v>
      </c>
      <c r="B1508" s="37" t="s">
        <v>1033</v>
      </c>
      <c r="C1508" s="38" t="s">
        <v>9696</v>
      </c>
      <c r="D1508" s="38">
        <v>8531</v>
      </c>
      <c r="E1508" s="146" t="s">
        <v>5829</v>
      </c>
      <c r="F1508" s="541" t="s">
        <v>1036</v>
      </c>
      <c r="G1508" s="539">
        <v>45466.30972222222</v>
      </c>
      <c r="H1508" s="37"/>
    </row>
    <row r="1509" spans="1:8" x14ac:dyDescent="0.25">
      <c r="A1509" s="37" t="s">
        <v>9695</v>
      </c>
      <c r="B1509" s="37" t="s">
        <v>1033</v>
      </c>
      <c r="C1509" s="38" t="s">
        <v>9696</v>
      </c>
      <c r="D1509" s="38">
        <v>8531</v>
      </c>
      <c r="E1509" s="146" t="s">
        <v>5846</v>
      </c>
      <c r="F1509" s="541" t="s">
        <v>1036</v>
      </c>
      <c r="G1509" s="539">
        <v>45466.30972222222</v>
      </c>
      <c r="H1509" s="37"/>
    </row>
    <row r="1510" spans="1:8" x14ac:dyDescent="0.25">
      <c r="A1510" s="37" t="s">
        <v>9695</v>
      </c>
      <c r="B1510" s="37" t="s">
        <v>1033</v>
      </c>
      <c r="C1510" s="38" t="s">
        <v>9696</v>
      </c>
      <c r="D1510" s="38">
        <v>8531</v>
      </c>
      <c r="E1510" s="146" t="s">
        <v>5863</v>
      </c>
      <c r="F1510" s="541" t="s">
        <v>1036</v>
      </c>
      <c r="G1510" s="539">
        <v>45466.30972222222</v>
      </c>
      <c r="H1510" s="37"/>
    </row>
    <row r="1511" spans="1:8" x14ac:dyDescent="0.25">
      <c r="A1511" s="37" t="s">
        <v>9695</v>
      </c>
      <c r="B1511" s="37" t="s">
        <v>1033</v>
      </c>
      <c r="C1511" s="38" t="s">
        <v>9696</v>
      </c>
      <c r="D1511" s="38">
        <v>8531</v>
      </c>
      <c r="E1511" s="146" t="s">
        <v>5880</v>
      </c>
      <c r="F1511" s="541" t="s">
        <v>1036</v>
      </c>
      <c r="G1511" s="539">
        <v>45466.30972222222</v>
      </c>
      <c r="H1511" s="37"/>
    </row>
    <row r="1512" spans="1:8" x14ac:dyDescent="0.25">
      <c r="A1512" s="37" t="s">
        <v>9695</v>
      </c>
      <c r="B1512" s="37" t="s">
        <v>1033</v>
      </c>
      <c r="C1512" s="38" t="s">
        <v>9696</v>
      </c>
      <c r="D1512" s="38">
        <v>8531</v>
      </c>
      <c r="E1512" s="146" t="s">
        <v>1462</v>
      </c>
      <c r="F1512" s="541" t="s">
        <v>1036</v>
      </c>
      <c r="G1512" s="539">
        <v>45466.30972222222</v>
      </c>
      <c r="H1512" s="37"/>
    </row>
    <row r="1513" spans="1:8" x14ac:dyDescent="0.25">
      <c r="A1513" s="37" t="s">
        <v>9695</v>
      </c>
      <c r="B1513" s="37" t="s">
        <v>1033</v>
      </c>
      <c r="C1513" s="38" t="s">
        <v>9696</v>
      </c>
      <c r="D1513" s="38">
        <v>8531</v>
      </c>
      <c r="E1513" s="146" t="s">
        <v>5897</v>
      </c>
      <c r="F1513" s="541" t="s">
        <v>1036</v>
      </c>
      <c r="G1513" s="539">
        <v>45466.30972222222</v>
      </c>
      <c r="H1513" s="37"/>
    </row>
    <row r="1514" spans="1:8" x14ac:dyDescent="0.25">
      <c r="A1514" s="37" t="s">
        <v>9695</v>
      </c>
      <c r="B1514" s="37" t="s">
        <v>1033</v>
      </c>
      <c r="C1514" s="38" t="s">
        <v>9696</v>
      </c>
      <c r="D1514" s="38">
        <v>8531</v>
      </c>
      <c r="E1514" s="146" t="s">
        <v>5914</v>
      </c>
      <c r="F1514" s="541" t="s">
        <v>1036</v>
      </c>
      <c r="G1514" s="539">
        <v>45466.30972222222</v>
      </c>
      <c r="H1514" s="37"/>
    </row>
    <row r="1515" spans="1:8" x14ac:dyDescent="0.25">
      <c r="A1515" s="37" t="s">
        <v>9695</v>
      </c>
      <c r="B1515" s="37" t="s">
        <v>1033</v>
      </c>
      <c r="C1515" s="38" t="s">
        <v>9696</v>
      </c>
      <c r="D1515" s="38">
        <v>8531</v>
      </c>
      <c r="E1515" s="146" t="s">
        <v>5931</v>
      </c>
      <c r="F1515" s="541" t="s">
        <v>1036</v>
      </c>
      <c r="G1515" s="539">
        <v>45466.30972222222</v>
      </c>
      <c r="H1515" s="37"/>
    </row>
    <row r="1516" spans="1:8" x14ac:dyDescent="0.25">
      <c r="A1516" s="37" t="s">
        <v>9695</v>
      </c>
      <c r="B1516" s="37" t="s">
        <v>1033</v>
      </c>
      <c r="C1516" s="38" t="s">
        <v>9696</v>
      </c>
      <c r="D1516" s="38">
        <v>8531</v>
      </c>
      <c r="E1516" s="146" t="s">
        <v>5948</v>
      </c>
      <c r="F1516" s="541" t="s">
        <v>1036</v>
      </c>
      <c r="G1516" s="539">
        <v>45466.30972222222</v>
      </c>
      <c r="H1516" s="37"/>
    </row>
    <row r="1517" spans="1:8" x14ac:dyDescent="0.25">
      <c r="A1517" s="37" t="s">
        <v>9695</v>
      </c>
      <c r="B1517" s="37" t="s">
        <v>1033</v>
      </c>
      <c r="C1517" s="38" t="s">
        <v>9696</v>
      </c>
      <c r="D1517" s="38">
        <v>8531</v>
      </c>
      <c r="E1517" s="146" t="s">
        <v>5965</v>
      </c>
      <c r="F1517" s="541" t="s">
        <v>1036</v>
      </c>
      <c r="G1517" s="539">
        <v>45466.30972222222</v>
      </c>
      <c r="H1517" s="37"/>
    </row>
    <row r="1518" spans="1:8" x14ac:dyDescent="0.25">
      <c r="A1518" s="37" t="s">
        <v>9695</v>
      </c>
      <c r="B1518" s="37" t="s">
        <v>1033</v>
      </c>
      <c r="C1518" s="38" t="s">
        <v>9696</v>
      </c>
      <c r="D1518" s="38">
        <v>8531</v>
      </c>
      <c r="E1518" s="146" t="s">
        <v>5982</v>
      </c>
      <c r="F1518" s="541" t="s">
        <v>1036</v>
      </c>
      <c r="G1518" s="539">
        <v>45466.30972222222</v>
      </c>
      <c r="H1518" s="37"/>
    </row>
    <row r="1519" spans="1:8" x14ac:dyDescent="0.25">
      <c r="A1519" s="37" t="s">
        <v>9695</v>
      </c>
      <c r="B1519" s="37" t="s">
        <v>1033</v>
      </c>
      <c r="C1519" s="38" t="s">
        <v>9696</v>
      </c>
      <c r="D1519" s="38">
        <v>8531</v>
      </c>
      <c r="E1519" s="146" t="s">
        <v>5999</v>
      </c>
      <c r="F1519" s="541" t="s">
        <v>1036</v>
      </c>
      <c r="G1519" s="539">
        <v>45466.30972222222</v>
      </c>
      <c r="H1519" s="37"/>
    </row>
    <row r="1520" spans="1:8" x14ac:dyDescent="0.25">
      <c r="A1520" s="37" t="s">
        <v>9695</v>
      </c>
      <c r="B1520" s="37" t="s">
        <v>1033</v>
      </c>
      <c r="C1520" s="38" t="s">
        <v>9696</v>
      </c>
      <c r="D1520" s="38">
        <v>8531</v>
      </c>
      <c r="E1520" s="146" t="s">
        <v>6016</v>
      </c>
      <c r="F1520" s="541" t="s">
        <v>1036</v>
      </c>
      <c r="G1520" s="539">
        <v>45466.30972222222</v>
      </c>
      <c r="H1520" s="37"/>
    </row>
    <row r="1521" spans="1:8" x14ac:dyDescent="0.25">
      <c r="A1521" s="37" t="s">
        <v>9695</v>
      </c>
      <c r="B1521" s="37" t="s">
        <v>1033</v>
      </c>
      <c r="C1521" s="38" t="s">
        <v>9696</v>
      </c>
      <c r="D1521" s="38">
        <v>8531</v>
      </c>
      <c r="E1521" s="146" t="s">
        <v>6033</v>
      </c>
      <c r="F1521" s="541" t="s">
        <v>1036</v>
      </c>
      <c r="G1521" s="539">
        <v>45466.30972222222</v>
      </c>
      <c r="H1521" s="37"/>
    </row>
    <row r="1522" spans="1:8" x14ac:dyDescent="0.25">
      <c r="A1522" s="37" t="s">
        <v>9695</v>
      </c>
      <c r="B1522" s="37" t="s">
        <v>1033</v>
      </c>
      <c r="C1522" s="38" t="s">
        <v>9696</v>
      </c>
      <c r="D1522" s="38">
        <v>8531</v>
      </c>
      <c r="E1522" s="146" t="s">
        <v>6050</v>
      </c>
      <c r="F1522" s="541" t="s">
        <v>1036</v>
      </c>
      <c r="G1522" s="539">
        <v>45466.30972222222</v>
      </c>
      <c r="H1522" s="37"/>
    </row>
    <row r="1523" spans="1:8" x14ac:dyDescent="0.25">
      <c r="A1523" s="37" t="s">
        <v>9695</v>
      </c>
      <c r="B1523" s="37" t="s">
        <v>1033</v>
      </c>
      <c r="C1523" s="38" t="s">
        <v>9696</v>
      </c>
      <c r="D1523" s="38">
        <v>8531</v>
      </c>
      <c r="E1523" s="146" t="s">
        <v>1055</v>
      </c>
      <c r="F1523" s="541" t="s">
        <v>1036</v>
      </c>
      <c r="G1523" s="539">
        <v>45466.30972222222</v>
      </c>
      <c r="H1523" s="37"/>
    </row>
    <row r="1524" spans="1:8" x14ac:dyDescent="0.25">
      <c r="A1524" s="37" t="s">
        <v>9695</v>
      </c>
      <c r="B1524" s="37" t="s">
        <v>1033</v>
      </c>
      <c r="C1524" s="38" t="s">
        <v>9696</v>
      </c>
      <c r="D1524" s="38">
        <v>8531</v>
      </c>
      <c r="E1524" s="146" t="s">
        <v>1479</v>
      </c>
      <c r="F1524" s="541" t="s">
        <v>1036</v>
      </c>
      <c r="G1524" s="539">
        <v>45466.30972222222</v>
      </c>
      <c r="H1524" s="37"/>
    </row>
    <row r="1525" spans="1:8" x14ac:dyDescent="0.25">
      <c r="A1525" s="37" t="s">
        <v>9695</v>
      </c>
      <c r="B1525" s="37" t="s">
        <v>1033</v>
      </c>
      <c r="C1525" s="38" t="s">
        <v>9696</v>
      </c>
      <c r="D1525" s="38">
        <v>8531</v>
      </c>
      <c r="E1525" s="146" t="s">
        <v>6067</v>
      </c>
      <c r="F1525" s="541" t="s">
        <v>1036</v>
      </c>
      <c r="G1525" s="539">
        <v>45466.30972222222</v>
      </c>
      <c r="H1525" s="37"/>
    </row>
    <row r="1526" spans="1:8" x14ac:dyDescent="0.25">
      <c r="A1526" s="37" t="s">
        <v>9695</v>
      </c>
      <c r="B1526" s="37" t="s">
        <v>1033</v>
      </c>
      <c r="C1526" s="38" t="s">
        <v>9696</v>
      </c>
      <c r="D1526" s="38">
        <v>8531</v>
      </c>
      <c r="E1526" s="146" t="s">
        <v>6084</v>
      </c>
      <c r="F1526" s="541" t="s">
        <v>1036</v>
      </c>
      <c r="G1526" s="539">
        <v>45466.30972222222</v>
      </c>
      <c r="H1526" s="37"/>
    </row>
    <row r="1527" spans="1:8" x14ac:dyDescent="0.25">
      <c r="A1527" s="37" t="s">
        <v>9695</v>
      </c>
      <c r="B1527" s="37" t="s">
        <v>1033</v>
      </c>
      <c r="C1527" s="38" t="s">
        <v>9696</v>
      </c>
      <c r="D1527" s="38">
        <v>8531</v>
      </c>
      <c r="E1527" s="146" t="s">
        <v>6101</v>
      </c>
      <c r="F1527" s="541" t="s">
        <v>1036</v>
      </c>
      <c r="G1527" s="539">
        <v>45466.30972222222</v>
      </c>
      <c r="H1527" s="37"/>
    </row>
    <row r="1528" spans="1:8" x14ac:dyDescent="0.25">
      <c r="A1528" s="37" t="s">
        <v>9695</v>
      </c>
      <c r="B1528" s="37" t="s">
        <v>1033</v>
      </c>
      <c r="C1528" s="38" t="s">
        <v>9696</v>
      </c>
      <c r="D1528" s="38">
        <v>8531</v>
      </c>
      <c r="E1528" s="146" t="s">
        <v>6118</v>
      </c>
      <c r="F1528" s="541" t="s">
        <v>1036</v>
      </c>
      <c r="G1528" s="539">
        <v>45466.30972222222</v>
      </c>
      <c r="H1528" s="37"/>
    </row>
    <row r="1529" spans="1:8" x14ac:dyDescent="0.25">
      <c r="A1529" s="37" t="s">
        <v>9695</v>
      </c>
      <c r="B1529" s="37" t="s">
        <v>1033</v>
      </c>
      <c r="C1529" s="38" t="s">
        <v>9696</v>
      </c>
      <c r="D1529" s="38">
        <v>8531</v>
      </c>
      <c r="E1529" s="146" t="s">
        <v>6135</v>
      </c>
      <c r="F1529" s="541" t="s">
        <v>1036</v>
      </c>
      <c r="G1529" s="539">
        <v>45466.30972222222</v>
      </c>
      <c r="H1529" s="37"/>
    </row>
    <row r="1530" spans="1:8" x14ac:dyDescent="0.25">
      <c r="A1530" s="37" t="s">
        <v>9695</v>
      </c>
      <c r="B1530" s="37" t="s">
        <v>1033</v>
      </c>
      <c r="C1530" s="38" t="s">
        <v>9696</v>
      </c>
      <c r="D1530" s="38">
        <v>8531</v>
      </c>
      <c r="E1530" s="146" t="s">
        <v>6152</v>
      </c>
      <c r="F1530" s="541" t="s">
        <v>1036</v>
      </c>
      <c r="G1530" s="539">
        <v>45466.30972222222</v>
      </c>
      <c r="H1530" s="37"/>
    </row>
    <row r="1531" spans="1:8" x14ac:dyDescent="0.25">
      <c r="A1531" s="37" t="s">
        <v>9695</v>
      </c>
      <c r="B1531" s="37" t="s">
        <v>1033</v>
      </c>
      <c r="C1531" s="38" t="s">
        <v>9696</v>
      </c>
      <c r="D1531" s="38">
        <v>8531</v>
      </c>
      <c r="E1531" s="146" t="s">
        <v>6169</v>
      </c>
      <c r="F1531" s="541" t="s">
        <v>1036</v>
      </c>
      <c r="G1531" s="539">
        <v>45466.30972222222</v>
      </c>
      <c r="H1531" s="37"/>
    </row>
    <row r="1532" spans="1:8" x14ac:dyDescent="0.25">
      <c r="A1532" s="37" t="s">
        <v>9695</v>
      </c>
      <c r="B1532" s="37" t="s">
        <v>1033</v>
      </c>
      <c r="C1532" s="38" t="s">
        <v>9696</v>
      </c>
      <c r="D1532" s="38">
        <v>8531</v>
      </c>
      <c r="E1532" s="146" t="s">
        <v>6186</v>
      </c>
      <c r="F1532" s="541" t="s">
        <v>1036</v>
      </c>
      <c r="G1532" s="539">
        <v>45466.30972222222</v>
      </c>
      <c r="H1532" s="37"/>
    </row>
    <row r="1533" spans="1:8" x14ac:dyDescent="0.25">
      <c r="A1533" s="37" t="s">
        <v>9695</v>
      </c>
      <c r="B1533" s="37" t="s">
        <v>1033</v>
      </c>
      <c r="C1533" s="38" t="s">
        <v>9696</v>
      </c>
      <c r="D1533" s="38">
        <v>8531</v>
      </c>
      <c r="E1533" s="146" t="s">
        <v>6203</v>
      </c>
      <c r="F1533" s="541" t="s">
        <v>1036</v>
      </c>
      <c r="G1533" s="539">
        <v>45466.30972222222</v>
      </c>
      <c r="H1533" s="37"/>
    </row>
    <row r="1534" spans="1:8" x14ac:dyDescent="0.25">
      <c r="A1534" s="37" t="s">
        <v>9695</v>
      </c>
      <c r="B1534" s="37" t="s">
        <v>1033</v>
      </c>
      <c r="C1534" s="38" t="s">
        <v>9696</v>
      </c>
      <c r="D1534" s="38">
        <v>8531</v>
      </c>
      <c r="E1534" s="146" t="s">
        <v>6220</v>
      </c>
      <c r="F1534" s="541" t="s">
        <v>1036</v>
      </c>
      <c r="G1534" s="539">
        <v>45466.30972222222</v>
      </c>
      <c r="H1534" s="37"/>
    </row>
    <row r="1535" spans="1:8" x14ac:dyDescent="0.25">
      <c r="A1535" s="37" t="s">
        <v>9695</v>
      </c>
      <c r="B1535" s="37" t="s">
        <v>1033</v>
      </c>
      <c r="C1535" s="38" t="s">
        <v>9696</v>
      </c>
      <c r="D1535" s="38">
        <v>8531</v>
      </c>
      <c r="E1535" s="146" t="s">
        <v>1496</v>
      </c>
      <c r="F1535" s="541" t="s">
        <v>1036</v>
      </c>
      <c r="G1535" s="539">
        <v>45466.30972222222</v>
      </c>
      <c r="H1535" s="37"/>
    </row>
    <row r="1536" spans="1:8" x14ac:dyDescent="0.25">
      <c r="A1536" s="37" t="s">
        <v>9695</v>
      </c>
      <c r="B1536" s="37" t="s">
        <v>1033</v>
      </c>
      <c r="C1536" s="38" t="s">
        <v>9696</v>
      </c>
      <c r="D1536" s="38">
        <v>8531</v>
      </c>
      <c r="E1536" s="146" t="s">
        <v>6237</v>
      </c>
      <c r="F1536" s="541" t="s">
        <v>1036</v>
      </c>
      <c r="G1536" s="539">
        <v>45466.30972222222</v>
      </c>
      <c r="H1536" s="37"/>
    </row>
    <row r="1537" spans="1:8" x14ac:dyDescent="0.25">
      <c r="A1537" s="37" t="s">
        <v>9695</v>
      </c>
      <c r="B1537" s="37" t="s">
        <v>1033</v>
      </c>
      <c r="C1537" s="38" t="s">
        <v>9696</v>
      </c>
      <c r="D1537" s="38">
        <v>8531</v>
      </c>
      <c r="E1537" s="146" t="s">
        <v>6254</v>
      </c>
      <c r="F1537" s="541" t="s">
        <v>1036</v>
      </c>
      <c r="G1537" s="539">
        <v>45466.30972222222</v>
      </c>
      <c r="H1537" s="37"/>
    </row>
    <row r="1538" spans="1:8" x14ac:dyDescent="0.25">
      <c r="A1538" s="37" t="s">
        <v>9695</v>
      </c>
      <c r="B1538" s="37" t="s">
        <v>1033</v>
      </c>
      <c r="C1538" s="38" t="s">
        <v>9696</v>
      </c>
      <c r="D1538" s="38">
        <v>8531</v>
      </c>
      <c r="E1538" s="146" t="s">
        <v>6271</v>
      </c>
      <c r="F1538" s="541" t="s">
        <v>1036</v>
      </c>
      <c r="G1538" s="539">
        <v>45466.30972222222</v>
      </c>
      <c r="H1538" s="37"/>
    </row>
    <row r="1539" spans="1:8" x14ac:dyDescent="0.25">
      <c r="A1539" s="37" t="s">
        <v>9695</v>
      </c>
      <c r="B1539" s="37" t="s">
        <v>1033</v>
      </c>
      <c r="C1539" s="38" t="s">
        <v>9696</v>
      </c>
      <c r="D1539" s="38">
        <v>8531</v>
      </c>
      <c r="E1539" s="146" t="s">
        <v>6288</v>
      </c>
      <c r="F1539" s="541" t="s">
        <v>1036</v>
      </c>
      <c r="G1539" s="539">
        <v>45466.30972222222</v>
      </c>
      <c r="H1539" s="37"/>
    </row>
    <row r="1540" spans="1:8" x14ac:dyDescent="0.25">
      <c r="A1540" s="37" t="s">
        <v>9695</v>
      </c>
      <c r="B1540" s="37" t="s">
        <v>1033</v>
      </c>
      <c r="C1540" s="38" t="s">
        <v>9696</v>
      </c>
      <c r="D1540" s="38">
        <v>8531</v>
      </c>
      <c r="E1540" s="146" t="s">
        <v>6305</v>
      </c>
      <c r="F1540" s="541" t="s">
        <v>1036</v>
      </c>
      <c r="G1540" s="539">
        <v>45466.30972222222</v>
      </c>
      <c r="H1540" s="37"/>
    </row>
    <row r="1541" spans="1:8" x14ac:dyDescent="0.25">
      <c r="A1541" s="37" t="s">
        <v>9695</v>
      </c>
      <c r="B1541" s="37" t="s">
        <v>1033</v>
      </c>
      <c r="C1541" s="38" t="s">
        <v>9696</v>
      </c>
      <c r="D1541" s="38">
        <v>8531</v>
      </c>
      <c r="E1541" s="146" t="s">
        <v>6322</v>
      </c>
      <c r="F1541" s="541" t="s">
        <v>1036</v>
      </c>
      <c r="G1541" s="539">
        <v>45466.30972222222</v>
      </c>
      <c r="H1541" s="37"/>
    </row>
    <row r="1542" spans="1:8" x14ac:dyDescent="0.25">
      <c r="A1542" s="37" t="s">
        <v>9695</v>
      </c>
      <c r="B1542" s="37" t="s">
        <v>1033</v>
      </c>
      <c r="C1542" s="38" t="s">
        <v>9696</v>
      </c>
      <c r="D1542" s="38">
        <v>8531</v>
      </c>
      <c r="E1542" s="146" t="s">
        <v>6339</v>
      </c>
      <c r="F1542" s="541" t="s">
        <v>1036</v>
      </c>
      <c r="G1542" s="539">
        <v>45466.30972222222</v>
      </c>
      <c r="H1542" s="37"/>
    </row>
    <row r="1543" spans="1:8" x14ac:dyDescent="0.25">
      <c r="A1543" s="37" t="s">
        <v>9695</v>
      </c>
      <c r="B1543" s="37" t="s">
        <v>1033</v>
      </c>
      <c r="C1543" s="38" t="s">
        <v>9696</v>
      </c>
      <c r="D1543" s="38">
        <v>8531</v>
      </c>
      <c r="E1543" s="146" t="s">
        <v>6356</v>
      </c>
      <c r="F1543" s="541" t="s">
        <v>1036</v>
      </c>
      <c r="G1543" s="539">
        <v>45466.30972222222</v>
      </c>
      <c r="H1543" s="37"/>
    </row>
    <row r="1544" spans="1:8" x14ac:dyDescent="0.25">
      <c r="A1544" s="37" t="s">
        <v>9695</v>
      </c>
      <c r="B1544" s="37" t="s">
        <v>1033</v>
      </c>
      <c r="C1544" s="38" t="s">
        <v>9696</v>
      </c>
      <c r="D1544" s="38">
        <v>8531</v>
      </c>
      <c r="E1544" s="146" t="s">
        <v>6373</v>
      </c>
      <c r="F1544" s="541" t="s">
        <v>1036</v>
      </c>
      <c r="G1544" s="539">
        <v>45466.30972222222</v>
      </c>
      <c r="H1544" s="37"/>
    </row>
    <row r="1545" spans="1:8" x14ac:dyDescent="0.25">
      <c r="A1545" s="37" t="s">
        <v>9695</v>
      </c>
      <c r="B1545" s="37" t="s">
        <v>1033</v>
      </c>
      <c r="C1545" s="38" t="s">
        <v>9696</v>
      </c>
      <c r="D1545" s="38">
        <v>8531</v>
      </c>
      <c r="E1545" s="146" t="s">
        <v>6390</v>
      </c>
      <c r="F1545" s="541" t="s">
        <v>1036</v>
      </c>
      <c r="G1545" s="539">
        <v>45466.30972222222</v>
      </c>
      <c r="H1545" s="37"/>
    </row>
    <row r="1546" spans="1:8" x14ac:dyDescent="0.25">
      <c r="A1546" s="37" t="s">
        <v>9695</v>
      </c>
      <c r="B1546" s="37" t="s">
        <v>1033</v>
      </c>
      <c r="C1546" s="38" t="s">
        <v>9696</v>
      </c>
      <c r="D1546" s="38">
        <v>8531</v>
      </c>
      <c r="E1546" s="146" t="s">
        <v>1513</v>
      </c>
      <c r="F1546" s="541" t="s">
        <v>1036</v>
      </c>
      <c r="G1546" s="539">
        <v>45466.30972222222</v>
      </c>
      <c r="H1546" s="37"/>
    </row>
    <row r="1547" spans="1:8" x14ac:dyDescent="0.25">
      <c r="A1547" s="37" t="s">
        <v>9695</v>
      </c>
      <c r="B1547" s="37" t="s">
        <v>1033</v>
      </c>
      <c r="C1547" s="38" t="s">
        <v>9696</v>
      </c>
      <c r="D1547" s="38">
        <v>8531</v>
      </c>
      <c r="E1547" s="146" t="s">
        <v>6407</v>
      </c>
      <c r="F1547" s="541" t="s">
        <v>1036</v>
      </c>
      <c r="G1547" s="539">
        <v>45466.30972222222</v>
      </c>
      <c r="H1547" s="37"/>
    </row>
    <row r="1548" spans="1:8" x14ac:dyDescent="0.25">
      <c r="A1548" s="37" t="s">
        <v>9695</v>
      </c>
      <c r="B1548" s="37" t="s">
        <v>1033</v>
      </c>
      <c r="C1548" s="38" t="s">
        <v>9696</v>
      </c>
      <c r="D1548" s="38">
        <v>8531</v>
      </c>
      <c r="E1548" s="146" t="s">
        <v>6424</v>
      </c>
      <c r="F1548" s="541" t="s">
        <v>1036</v>
      </c>
      <c r="G1548" s="539">
        <v>45466.30972222222</v>
      </c>
      <c r="H1548" s="37"/>
    </row>
    <row r="1549" spans="1:8" x14ac:dyDescent="0.25">
      <c r="A1549" s="37" t="s">
        <v>9695</v>
      </c>
      <c r="B1549" s="37" t="s">
        <v>1033</v>
      </c>
      <c r="C1549" s="38" t="s">
        <v>9696</v>
      </c>
      <c r="D1549" s="38">
        <v>8531</v>
      </c>
      <c r="E1549" s="146" t="s">
        <v>6441</v>
      </c>
      <c r="F1549" s="541" t="s">
        <v>1036</v>
      </c>
      <c r="G1549" s="539">
        <v>45466.30972222222</v>
      </c>
      <c r="H1549" s="37"/>
    </row>
    <row r="1550" spans="1:8" x14ac:dyDescent="0.25">
      <c r="A1550" s="37" t="s">
        <v>9695</v>
      </c>
      <c r="B1550" s="37" t="s">
        <v>1033</v>
      </c>
      <c r="C1550" s="38" t="s">
        <v>9696</v>
      </c>
      <c r="D1550" s="38">
        <v>8531</v>
      </c>
      <c r="E1550" s="146" t="s">
        <v>6458</v>
      </c>
      <c r="F1550" s="541" t="s">
        <v>1036</v>
      </c>
      <c r="G1550" s="539">
        <v>45466.30972222222</v>
      </c>
      <c r="H1550" s="37"/>
    </row>
    <row r="1551" spans="1:8" x14ac:dyDescent="0.25">
      <c r="A1551" s="37" t="s">
        <v>9695</v>
      </c>
      <c r="B1551" s="37" t="s">
        <v>1033</v>
      </c>
      <c r="C1551" s="38" t="s">
        <v>9696</v>
      </c>
      <c r="D1551" s="38">
        <v>8531</v>
      </c>
      <c r="E1551" s="146" t="s">
        <v>6475</v>
      </c>
      <c r="F1551" s="541" t="s">
        <v>1036</v>
      </c>
      <c r="G1551" s="539">
        <v>45466.30972222222</v>
      </c>
      <c r="H1551" s="37"/>
    </row>
    <row r="1552" spans="1:8" x14ac:dyDescent="0.25">
      <c r="A1552" s="37" t="s">
        <v>9695</v>
      </c>
      <c r="B1552" s="37" t="s">
        <v>1033</v>
      </c>
      <c r="C1552" s="38" t="s">
        <v>9696</v>
      </c>
      <c r="D1552" s="38">
        <v>8531</v>
      </c>
      <c r="E1552" s="146" t="s">
        <v>6492</v>
      </c>
      <c r="F1552" s="541" t="s">
        <v>1036</v>
      </c>
      <c r="G1552" s="539">
        <v>45466.30972222222</v>
      </c>
      <c r="H1552" s="37"/>
    </row>
    <row r="1553" spans="1:8" x14ac:dyDescent="0.25">
      <c r="A1553" s="37" t="s">
        <v>9695</v>
      </c>
      <c r="B1553" s="37" t="s">
        <v>1033</v>
      </c>
      <c r="C1553" s="38" t="s">
        <v>9696</v>
      </c>
      <c r="D1553" s="38">
        <v>8531</v>
      </c>
      <c r="E1553" s="146" t="s">
        <v>6509</v>
      </c>
      <c r="F1553" s="541" t="s">
        <v>1036</v>
      </c>
      <c r="G1553" s="539">
        <v>45466.30972222222</v>
      </c>
      <c r="H1553" s="37"/>
    </row>
    <row r="1554" spans="1:8" x14ac:dyDescent="0.25">
      <c r="A1554" s="37" t="s">
        <v>9695</v>
      </c>
      <c r="B1554" s="37" t="s">
        <v>1033</v>
      </c>
      <c r="C1554" s="38" t="s">
        <v>9696</v>
      </c>
      <c r="D1554" s="38">
        <v>8531</v>
      </c>
      <c r="E1554" s="146" t="s">
        <v>6526</v>
      </c>
      <c r="F1554" s="541" t="s">
        <v>1036</v>
      </c>
      <c r="G1554" s="539">
        <v>45466.30972222222</v>
      </c>
      <c r="H1554" s="37"/>
    </row>
    <row r="1555" spans="1:8" x14ac:dyDescent="0.25">
      <c r="A1555" s="37" t="s">
        <v>9695</v>
      </c>
      <c r="B1555" s="37" t="s">
        <v>1033</v>
      </c>
      <c r="C1555" s="38" t="s">
        <v>9696</v>
      </c>
      <c r="D1555" s="38">
        <v>8531</v>
      </c>
      <c r="E1555" s="146" t="s">
        <v>6543</v>
      </c>
      <c r="F1555" s="541" t="s">
        <v>1036</v>
      </c>
      <c r="G1555" s="539">
        <v>45466.30972222222</v>
      </c>
      <c r="H1555" s="37"/>
    </row>
    <row r="1556" spans="1:8" x14ac:dyDescent="0.25">
      <c r="A1556" s="37" t="s">
        <v>9695</v>
      </c>
      <c r="B1556" s="37" t="s">
        <v>1033</v>
      </c>
      <c r="C1556" s="38" t="s">
        <v>9696</v>
      </c>
      <c r="D1556" s="38">
        <v>8531</v>
      </c>
      <c r="E1556" s="146" t="s">
        <v>6560</v>
      </c>
      <c r="F1556" s="541" t="s">
        <v>1036</v>
      </c>
      <c r="G1556" s="539">
        <v>45466.30972222222</v>
      </c>
      <c r="H1556" s="37"/>
    </row>
    <row r="1557" spans="1:8" x14ac:dyDescent="0.25">
      <c r="A1557" s="37" t="s">
        <v>9695</v>
      </c>
      <c r="B1557" s="37" t="s">
        <v>1033</v>
      </c>
      <c r="C1557" s="38" t="s">
        <v>9696</v>
      </c>
      <c r="D1557" s="38">
        <v>8531</v>
      </c>
      <c r="E1557" s="146" t="s">
        <v>1530</v>
      </c>
      <c r="F1557" s="541" t="s">
        <v>1036</v>
      </c>
      <c r="G1557" s="539">
        <v>45466.30972222222</v>
      </c>
      <c r="H1557" s="37"/>
    </row>
    <row r="1558" spans="1:8" x14ac:dyDescent="0.25">
      <c r="A1558" s="37" t="s">
        <v>9695</v>
      </c>
      <c r="B1558" s="37" t="s">
        <v>1033</v>
      </c>
      <c r="C1558" s="38" t="s">
        <v>9696</v>
      </c>
      <c r="D1558" s="38">
        <v>8531</v>
      </c>
      <c r="E1558" s="146" t="s">
        <v>6577</v>
      </c>
      <c r="F1558" s="541" t="s">
        <v>1036</v>
      </c>
      <c r="G1558" s="539">
        <v>45466.30972222222</v>
      </c>
      <c r="H1558" s="37"/>
    </row>
    <row r="1559" spans="1:8" x14ac:dyDescent="0.25">
      <c r="A1559" s="37" t="s">
        <v>9695</v>
      </c>
      <c r="B1559" s="37" t="s">
        <v>1033</v>
      </c>
      <c r="C1559" s="38" t="s">
        <v>9696</v>
      </c>
      <c r="D1559" s="38">
        <v>8531</v>
      </c>
      <c r="E1559" s="146" t="s">
        <v>6594</v>
      </c>
      <c r="F1559" s="541" t="s">
        <v>1036</v>
      </c>
      <c r="G1559" s="539">
        <v>45466.30972222222</v>
      </c>
      <c r="H1559" s="37"/>
    </row>
    <row r="1560" spans="1:8" x14ac:dyDescent="0.25">
      <c r="A1560" s="37" t="s">
        <v>9695</v>
      </c>
      <c r="B1560" s="37" t="s">
        <v>1033</v>
      </c>
      <c r="C1560" s="38" t="s">
        <v>9696</v>
      </c>
      <c r="D1560" s="38">
        <v>8531</v>
      </c>
      <c r="E1560" s="146" t="s">
        <v>6611</v>
      </c>
      <c r="F1560" s="541" t="s">
        <v>1036</v>
      </c>
      <c r="G1560" s="539">
        <v>45466.30972222222</v>
      </c>
      <c r="H1560" s="37"/>
    </row>
    <row r="1561" spans="1:8" x14ac:dyDescent="0.25">
      <c r="A1561" s="37" t="s">
        <v>9695</v>
      </c>
      <c r="B1561" s="37" t="s">
        <v>1033</v>
      </c>
      <c r="C1561" s="38" t="s">
        <v>9696</v>
      </c>
      <c r="D1561" s="38">
        <v>8531</v>
      </c>
      <c r="E1561" s="146" t="s">
        <v>6628</v>
      </c>
      <c r="F1561" s="541" t="s">
        <v>1036</v>
      </c>
      <c r="G1561" s="539">
        <v>45466.30972222222</v>
      </c>
      <c r="H1561" s="37"/>
    </row>
    <row r="1562" spans="1:8" x14ac:dyDescent="0.25">
      <c r="A1562" s="37" t="s">
        <v>9695</v>
      </c>
      <c r="B1562" s="37" t="s">
        <v>1033</v>
      </c>
      <c r="C1562" s="38" t="s">
        <v>9696</v>
      </c>
      <c r="D1562" s="38">
        <v>8531</v>
      </c>
      <c r="E1562" s="146" t="s">
        <v>6645</v>
      </c>
      <c r="F1562" s="541" t="s">
        <v>1036</v>
      </c>
      <c r="G1562" s="539">
        <v>45466.30972222222</v>
      </c>
      <c r="H1562" s="37"/>
    </row>
    <row r="1563" spans="1:8" x14ac:dyDescent="0.25">
      <c r="A1563" s="37" t="s">
        <v>9695</v>
      </c>
      <c r="B1563" s="37" t="s">
        <v>1033</v>
      </c>
      <c r="C1563" s="38" t="s">
        <v>9696</v>
      </c>
      <c r="D1563" s="38">
        <v>8531</v>
      </c>
      <c r="E1563" s="146" t="s">
        <v>6662</v>
      </c>
      <c r="F1563" s="541" t="s">
        <v>1036</v>
      </c>
      <c r="G1563" s="539">
        <v>45466.30972222222</v>
      </c>
      <c r="H1563" s="37"/>
    </row>
    <row r="1564" spans="1:8" x14ac:dyDescent="0.25">
      <c r="A1564" s="37" t="s">
        <v>9695</v>
      </c>
      <c r="B1564" s="37" t="s">
        <v>1033</v>
      </c>
      <c r="C1564" s="38" t="s">
        <v>9696</v>
      </c>
      <c r="D1564" s="38">
        <v>8531</v>
      </c>
      <c r="E1564" s="146" t="s">
        <v>6679</v>
      </c>
      <c r="F1564" s="541" t="s">
        <v>1036</v>
      </c>
      <c r="G1564" s="539">
        <v>45466.30972222222</v>
      </c>
      <c r="H1564" s="37"/>
    </row>
    <row r="1565" spans="1:8" x14ac:dyDescent="0.25">
      <c r="A1565" s="37" t="s">
        <v>9695</v>
      </c>
      <c r="B1565" s="37" t="s">
        <v>1033</v>
      </c>
      <c r="C1565" s="38" t="s">
        <v>9696</v>
      </c>
      <c r="D1565" s="38">
        <v>8531</v>
      </c>
      <c r="E1565" s="146" t="s">
        <v>6696</v>
      </c>
      <c r="F1565" s="541" t="s">
        <v>1036</v>
      </c>
      <c r="G1565" s="539">
        <v>45466.30972222222</v>
      </c>
      <c r="H1565" s="37"/>
    </row>
    <row r="1566" spans="1:8" x14ac:dyDescent="0.25">
      <c r="A1566" s="37" t="s">
        <v>9695</v>
      </c>
      <c r="B1566" s="37" t="s">
        <v>1033</v>
      </c>
      <c r="C1566" s="38" t="s">
        <v>9696</v>
      </c>
      <c r="D1566" s="38">
        <v>8531</v>
      </c>
      <c r="E1566" s="146" t="s">
        <v>6713</v>
      </c>
      <c r="F1566" s="541" t="s">
        <v>1036</v>
      </c>
      <c r="G1566" s="539">
        <v>45466.30972222222</v>
      </c>
      <c r="H1566" s="37"/>
    </row>
    <row r="1567" spans="1:8" x14ac:dyDescent="0.25">
      <c r="A1567" s="37" t="s">
        <v>9695</v>
      </c>
      <c r="B1567" s="37" t="s">
        <v>1033</v>
      </c>
      <c r="C1567" s="38" t="s">
        <v>9696</v>
      </c>
      <c r="D1567" s="38">
        <v>8531</v>
      </c>
      <c r="E1567" s="146" t="s">
        <v>6730</v>
      </c>
      <c r="F1567" s="541" t="s">
        <v>1036</v>
      </c>
      <c r="G1567" s="539">
        <v>45466.30972222222</v>
      </c>
      <c r="H1567" s="37"/>
    </row>
    <row r="1568" spans="1:8" x14ac:dyDescent="0.25">
      <c r="A1568" s="37" t="s">
        <v>9695</v>
      </c>
      <c r="B1568" s="37" t="s">
        <v>1033</v>
      </c>
      <c r="C1568" s="38" t="s">
        <v>9696</v>
      </c>
      <c r="D1568" s="38">
        <v>8531</v>
      </c>
      <c r="E1568" s="146" t="s">
        <v>1547</v>
      </c>
      <c r="F1568" s="541" t="s">
        <v>1036</v>
      </c>
      <c r="G1568" s="539">
        <v>45466.30972222222</v>
      </c>
      <c r="H1568" s="37"/>
    </row>
    <row r="1569" spans="1:8" x14ac:dyDescent="0.25">
      <c r="A1569" s="37" t="s">
        <v>9695</v>
      </c>
      <c r="B1569" s="37" t="s">
        <v>1033</v>
      </c>
      <c r="C1569" s="38" t="s">
        <v>9696</v>
      </c>
      <c r="D1569" s="38">
        <v>8531</v>
      </c>
      <c r="E1569" s="146" t="s">
        <v>6747</v>
      </c>
      <c r="F1569" s="541" t="s">
        <v>1036</v>
      </c>
      <c r="G1569" s="539">
        <v>45466.30972222222</v>
      </c>
      <c r="H1569" s="37"/>
    </row>
    <row r="1570" spans="1:8" x14ac:dyDescent="0.25">
      <c r="A1570" s="37" t="s">
        <v>9695</v>
      </c>
      <c r="B1570" s="37" t="s">
        <v>1033</v>
      </c>
      <c r="C1570" s="38" t="s">
        <v>9696</v>
      </c>
      <c r="D1570" s="38">
        <v>8531</v>
      </c>
      <c r="E1570" s="146" t="s">
        <v>6764</v>
      </c>
      <c r="F1570" s="541" t="s">
        <v>1036</v>
      </c>
      <c r="G1570" s="539">
        <v>45466.30972222222</v>
      </c>
      <c r="H1570" s="37"/>
    </row>
    <row r="1571" spans="1:8" x14ac:dyDescent="0.25">
      <c r="A1571" s="37" t="s">
        <v>9695</v>
      </c>
      <c r="B1571" s="37" t="s">
        <v>1033</v>
      </c>
      <c r="C1571" s="38" t="s">
        <v>9696</v>
      </c>
      <c r="D1571" s="38">
        <v>8531</v>
      </c>
      <c r="E1571" s="146" t="s">
        <v>6781</v>
      </c>
      <c r="F1571" s="541" t="s">
        <v>1036</v>
      </c>
      <c r="G1571" s="539">
        <v>45466.30972222222</v>
      </c>
      <c r="H1571" s="37"/>
    </row>
    <row r="1572" spans="1:8" x14ac:dyDescent="0.25">
      <c r="A1572" s="37" t="s">
        <v>9695</v>
      </c>
      <c r="B1572" s="37" t="s">
        <v>1033</v>
      </c>
      <c r="C1572" s="38" t="s">
        <v>9696</v>
      </c>
      <c r="D1572" s="38">
        <v>8531</v>
      </c>
      <c r="E1572" s="146" t="s">
        <v>6798</v>
      </c>
      <c r="F1572" s="541" t="s">
        <v>1036</v>
      </c>
      <c r="G1572" s="539">
        <v>45466.30972222222</v>
      </c>
      <c r="H1572" s="37"/>
    </row>
    <row r="1573" spans="1:8" x14ac:dyDescent="0.25">
      <c r="A1573" s="37" t="s">
        <v>9695</v>
      </c>
      <c r="B1573" s="37" t="s">
        <v>1033</v>
      </c>
      <c r="C1573" s="38" t="s">
        <v>9696</v>
      </c>
      <c r="D1573" s="38">
        <v>8531</v>
      </c>
      <c r="E1573" s="146" t="s">
        <v>6815</v>
      </c>
      <c r="F1573" s="541" t="s">
        <v>1036</v>
      </c>
      <c r="G1573" s="539">
        <v>45466.30972222222</v>
      </c>
      <c r="H1573" s="37"/>
    </row>
    <row r="1574" spans="1:8" x14ac:dyDescent="0.25">
      <c r="A1574" s="37" t="s">
        <v>9695</v>
      </c>
      <c r="B1574" s="37" t="s">
        <v>1033</v>
      </c>
      <c r="C1574" s="38" t="s">
        <v>9696</v>
      </c>
      <c r="D1574" s="38">
        <v>8531</v>
      </c>
      <c r="E1574" s="146" t="s">
        <v>6832</v>
      </c>
      <c r="F1574" s="541" t="s">
        <v>1036</v>
      </c>
      <c r="G1574" s="539">
        <v>45466.30972222222</v>
      </c>
      <c r="H1574" s="37"/>
    </row>
    <row r="1575" spans="1:8" x14ac:dyDescent="0.25">
      <c r="A1575" s="37" t="s">
        <v>9695</v>
      </c>
      <c r="B1575" s="37" t="s">
        <v>1033</v>
      </c>
      <c r="C1575" s="38" t="s">
        <v>9696</v>
      </c>
      <c r="D1575" s="38">
        <v>8531</v>
      </c>
      <c r="E1575" s="146" t="s">
        <v>6849</v>
      </c>
      <c r="F1575" s="541" t="s">
        <v>1036</v>
      </c>
      <c r="G1575" s="539">
        <v>45466.30972222222</v>
      </c>
      <c r="H1575" s="37"/>
    </row>
    <row r="1576" spans="1:8" x14ac:dyDescent="0.25">
      <c r="A1576" s="37" t="s">
        <v>9695</v>
      </c>
      <c r="B1576" s="37" t="s">
        <v>1033</v>
      </c>
      <c r="C1576" s="38" t="s">
        <v>9696</v>
      </c>
      <c r="D1576" s="38">
        <v>8531</v>
      </c>
      <c r="E1576" s="146" t="s">
        <v>6866</v>
      </c>
      <c r="F1576" s="541" t="s">
        <v>1036</v>
      </c>
      <c r="G1576" s="539">
        <v>45466.30972222222</v>
      </c>
      <c r="H1576" s="37"/>
    </row>
    <row r="1577" spans="1:8" x14ac:dyDescent="0.25">
      <c r="A1577" s="37" t="s">
        <v>9695</v>
      </c>
      <c r="B1577" s="37" t="s">
        <v>1033</v>
      </c>
      <c r="C1577" s="38" t="s">
        <v>9696</v>
      </c>
      <c r="D1577" s="38">
        <v>8531</v>
      </c>
      <c r="E1577" s="146" t="s">
        <v>6883</v>
      </c>
      <c r="F1577" s="541" t="s">
        <v>1036</v>
      </c>
      <c r="G1577" s="539">
        <v>45466.30972222222</v>
      </c>
      <c r="H1577" s="37"/>
    </row>
    <row r="1578" spans="1:8" x14ac:dyDescent="0.25">
      <c r="A1578" s="37" t="s">
        <v>9695</v>
      </c>
      <c r="B1578" s="37" t="s">
        <v>1033</v>
      </c>
      <c r="C1578" s="38" t="s">
        <v>9696</v>
      </c>
      <c r="D1578" s="38">
        <v>8531</v>
      </c>
      <c r="E1578" s="146" t="s">
        <v>6900</v>
      </c>
      <c r="F1578" s="541" t="s">
        <v>1036</v>
      </c>
      <c r="G1578" s="539">
        <v>45466.30972222222</v>
      </c>
      <c r="H1578" s="37"/>
    </row>
    <row r="1579" spans="1:8" x14ac:dyDescent="0.25">
      <c r="A1579" s="37" t="s">
        <v>9695</v>
      </c>
      <c r="B1579" s="37" t="s">
        <v>1033</v>
      </c>
      <c r="C1579" s="38" t="s">
        <v>9696</v>
      </c>
      <c r="D1579" s="38">
        <v>8531</v>
      </c>
      <c r="E1579" s="146" t="s">
        <v>1564</v>
      </c>
      <c r="F1579" s="541" t="s">
        <v>1036</v>
      </c>
      <c r="G1579" s="539">
        <v>45466.30972222222</v>
      </c>
      <c r="H1579" s="37"/>
    </row>
    <row r="1580" spans="1:8" x14ac:dyDescent="0.25">
      <c r="A1580" s="37" t="s">
        <v>9695</v>
      </c>
      <c r="B1580" s="37" t="s">
        <v>1033</v>
      </c>
      <c r="C1580" s="38" t="s">
        <v>9696</v>
      </c>
      <c r="D1580" s="38">
        <v>8531</v>
      </c>
      <c r="E1580" s="146" t="s">
        <v>6917</v>
      </c>
      <c r="F1580" s="541" t="s">
        <v>1036</v>
      </c>
      <c r="G1580" s="539">
        <v>45466.30972222222</v>
      </c>
      <c r="H1580" s="37"/>
    </row>
    <row r="1581" spans="1:8" x14ac:dyDescent="0.25">
      <c r="A1581" s="37" t="s">
        <v>9695</v>
      </c>
      <c r="B1581" s="37" t="s">
        <v>1033</v>
      </c>
      <c r="C1581" s="38" t="s">
        <v>9696</v>
      </c>
      <c r="D1581" s="38">
        <v>8531</v>
      </c>
      <c r="E1581" s="146" t="s">
        <v>6934</v>
      </c>
      <c r="F1581" s="541" t="s">
        <v>1036</v>
      </c>
      <c r="G1581" s="539">
        <v>45466.30972222222</v>
      </c>
      <c r="H1581" s="37"/>
    </row>
    <row r="1582" spans="1:8" x14ac:dyDescent="0.25">
      <c r="A1582" s="37" t="s">
        <v>9695</v>
      </c>
      <c r="B1582" s="37" t="s">
        <v>1033</v>
      </c>
      <c r="C1582" s="38" t="s">
        <v>9696</v>
      </c>
      <c r="D1582" s="38">
        <v>8531</v>
      </c>
      <c r="E1582" s="146" t="s">
        <v>6951</v>
      </c>
      <c r="F1582" s="541" t="s">
        <v>1036</v>
      </c>
      <c r="G1582" s="539">
        <v>45466.30972222222</v>
      </c>
      <c r="H1582" s="37"/>
    </row>
    <row r="1583" spans="1:8" x14ac:dyDescent="0.25">
      <c r="A1583" s="37" t="s">
        <v>9695</v>
      </c>
      <c r="B1583" s="37" t="s">
        <v>1033</v>
      </c>
      <c r="C1583" s="38" t="s">
        <v>9696</v>
      </c>
      <c r="D1583" s="38">
        <v>8531</v>
      </c>
      <c r="E1583" s="146" t="s">
        <v>6968</v>
      </c>
      <c r="F1583" s="541" t="s">
        <v>1036</v>
      </c>
      <c r="G1583" s="539">
        <v>45466.30972222222</v>
      </c>
      <c r="H1583" s="37"/>
    </row>
    <row r="1584" spans="1:8" x14ac:dyDescent="0.25">
      <c r="A1584" s="37" t="s">
        <v>9695</v>
      </c>
      <c r="B1584" s="37" t="s">
        <v>1033</v>
      </c>
      <c r="C1584" s="38" t="s">
        <v>9696</v>
      </c>
      <c r="D1584" s="38">
        <v>8531</v>
      </c>
      <c r="E1584" s="146" t="s">
        <v>6985</v>
      </c>
      <c r="F1584" s="541" t="s">
        <v>1036</v>
      </c>
      <c r="G1584" s="539">
        <v>45466.30972222222</v>
      </c>
      <c r="H1584" s="37"/>
    </row>
    <row r="1585" spans="1:8" x14ac:dyDescent="0.25">
      <c r="A1585" s="37" t="s">
        <v>9695</v>
      </c>
      <c r="B1585" s="37" t="s">
        <v>1033</v>
      </c>
      <c r="C1585" s="38" t="s">
        <v>9696</v>
      </c>
      <c r="D1585" s="38">
        <v>8531</v>
      </c>
      <c r="E1585" s="146" t="s">
        <v>7002</v>
      </c>
      <c r="F1585" s="541" t="s">
        <v>1036</v>
      </c>
      <c r="G1585" s="539">
        <v>45466.30972222222</v>
      </c>
      <c r="H1585" s="37"/>
    </row>
    <row r="1586" spans="1:8" x14ac:dyDescent="0.25">
      <c r="A1586" s="37" t="s">
        <v>9695</v>
      </c>
      <c r="B1586" s="37" t="s">
        <v>1033</v>
      </c>
      <c r="C1586" s="38" t="s">
        <v>9696</v>
      </c>
      <c r="D1586" s="38">
        <v>8531</v>
      </c>
      <c r="E1586" s="146" t="s">
        <v>7019</v>
      </c>
      <c r="F1586" s="541" t="s">
        <v>1036</v>
      </c>
      <c r="G1586" s="539">
        <v>45466.30972222222</v>
      </c>
      <c r="H1586" s="37"/>
    </row>
    <row r="1587" spans="1:8" x14ac:dyDescent="0.25">
      <c r="A1587" s="37" t="s">
        <v>9695</v>
      </c>
      <c r="B1587" s="37" t="s">
        <v>1033</v>
      </c>
      <c r="C1587" s="38" t="s">
        <v>9696</v>
      </c>
      <c r="D1587" s="38">
        <v>8531</v>
      </c>
      <c r="E1587" s="146" t="s">
        <v>7036</v>
      </c>
      <c r="F1587" s="541" t="s">
        <v>1036</v>
      </c>
      <c r="G1587" s="539">
        <v>45466.30972222222</v>
      </c>
      <c r="H1587" s="37"/>
    </row>
    <row r="1588" spans="1:8" x14ac:dyDescent="0.25">
      <c r="A1588" s="37" t="s">
        <v>9695</v>
      </c>
      <c r="B1588" s="37" t="s">
        <v>1033</v>
      </c>
      <c r="C1588" s="38" t="s">
        <v>9696</v>
      </c>
      <c r="D1588" s="38">
        <v>8531</v>
      </c>
      <c r="E1588" s="146" t="s">
        <v>7053</v>
      </c>
      <c r="F1588" s="541" t="s">
        <v>1036</v>
      </c>
      <c r="G1588" s="539">
        <v>45466.30972222222</v>
      </c>
      <c r="H1588" s="37"/>
    </row>
    <row r="1589" spans="1:8" x14ac:dyDescent="0.25">
      <c r="A1589" s="37" t="s">
        <v>9695</v>
      </c>
      <c r="B1589" s="37" t="s">
        <v>1033</v>
      </c>
      <c r="C1589" s="38" t="s">
        <v>9696</v>
      </c>
      <c r="D1589" s="38">
        <v>8531</v>
      </c>
      <c r="E1589" s="146" t="s">
        <v>7070</v>
      </c>
      <c r="F1589" s="541" t="s">
        <v>1036</v>
      </c>
      <c r="G1589" s="539">
        <v>45466.30972222222</v>
      </c>
      <c r="H1589" s="37"/>
    </row>
    <row r="1590" spans="1:8" x14ac:dyDescent="0.25">
      <c r="A1590" s="37" t="s">
        <v>9695</v>
      </c>
      <c r="B1590" s="37" t="s">
        <v>1033</v>
      </c>
      <c r="C1590" s="38" t="s">
        <v>9696</v>
      </c>
      <c r="D1590" s="38">
        <v>8531</v>
      </c>
      <c r="E1590" s="146" t="s">
        <v>1581</v>
      </c>
      <c r="F1590" s="541" t="s">
        <v>1036</v>
      </c>
      <c r="G1590" s="539">
        <v>45466.30972222222</v>
      </c>
      <c r="H1590" s="37"/>
    </row>
    <row r="1591" spans="1:8" x14ac:dyDescent="0.25">
      <c r="A1591" s="37" t="s">
        <v>9695</v>
      </c>
      <c r="B1591" s="37" t="s">
        <v>1033</v>
      </c>
      <c r="C1591" s="38" t="s">
        <v>9696</v>
      </c>
      <c r="D1591" s="38">
        <v>8531</v>
      </c>
      <c r="E1591" s="146" t="s">
        <v>7087</v>
      </c>
      <c r="F1591" s="541" t="s">
        <v>1036</v>
      </c>
      <c r="G1591" s="539">
        <v>45466.30972222222</v>
      </c>
      <c r="H1591" s="37"/>
    </row>
    <row r="1592" spans="1:8" x14ac:dyDescent="0.25">
      <c r="A1592" s="37" t="s">
        <v>9695</v>
      </c>
      <c r="B1592" s="37" t="s">
        <v>1033</v>
      </c>
      <c r="C1592" s="38" t="s">
        <v>9696</v>
      </c>
      <c r="D1592" s="38">
        <v>8531</v>
      </c>
      <c r="E1592" s="146" t="s">
        <v>7104</v>
      </c>
      <c r="F1592" s="541" t="s">
        <v>1036</v>
      </c>
      <c r="G1592" s="539">
        <v>45466.30972222222</v>
      </c>
      <c r="H1592" s="37"/>
    </row>
    <row r="1593" spans="1:8" x14ac:dyDescent="0.25">
      <c r="A1593" s="37" t="s">
        <v>9695</v>
      </c>
      <c r="B1593" s="37" t="s">
        <v>1033</v>
      </c>
      <c r="C1593" s="38" t="s">
        <v>9696</v>
      </c>
      <c r="D1593" s="38">
        <v>8531</v>
      </c>
      <c r="E1593" s="146" t="s">
        <v>7121</v>
      </c>
      <c r="F1593" s="541" t="s">
        <v>1036</v>
      </c>
      <c r="G1593" s="539">
        <v>45466.30972222222</v>
      </c>
      <c r="H1593" s="37"/>
    </row>
    <row r="1594" spans="1:8" x14ac:dyDescent="0.25">
      <c r="A1594" s="37" t="s">
        <v>9695</v>
      </c>
      <c r="B1594" s="37" t="s">
        <v>1033</v>
      </c>
      <c r="C1594" s="38" t="s">
        <v>9696</v>
      </c>
      <c r="D1594" s="38">
        <v>8531</v>
      </c>
      <c r="E1594" s="146" t="s">
        <v>7138</v>
      </c>
      <c r="F1594" s="541" t="s">
        <v>1036</v>
      </c>
      <c r="G1594" s="539">
        <v>45466.30972222222</v>
      </c>
      <c r="H1594" s="37"/>
    </row>
    <row r="1595" spans="1:8" x14ac:dyDescent="0.25">
      <c r="A1595" s="37" t="s">
        <v>9695</v>
      </c>
      <c r="B1595" s="37" t="s">
        <v>1033</v>
      </c>
      <c r="C1595" s="38" t="s">
        <v>9696</v>
      </c>
      <c r="D1595" s="38">
        <v>8531</v>
      </c>
      <c r="E1595" s="146" t="s">
        <v>7155</v>
      </c>
      <c r="F1595" s="541" t="s">
        <v>1036</v>
      </c>
      <c r="G1595" s="539">
        <v>45466.30972222222</v>
      </c>
      <c r="H1595" s="37"/>
    </row>
    <row r="1596" spans="1:8" x14ac:dyDescent="0.25">
      <c r="A1596" s="37" t="s">
        <v>9695</v>
      </c>
      <c r="B1596" s="37" t="s">
        <v>1033</v>
      </c>
      <c r="C1596" s="38" t="s">
        <v>9696</v>
      </c>
      <c r="D1596" s="38">
        <v>8531</v>
      </c>
      <c r="E1596" s="146" t="s">
        <v>7172</v>
      </c>
      <c r="F1596" s="541" t="s">
        <v>1036</v>
      </c>
      <c r="G1596" s="539">
        <v>45466.30972222222</v>
      </c>
      <c r="H1596" s="37"/>
    </row>
    <row r="1597" spans="1:8" x14ac:dyDescent="0.25">
      <c r="A1597" s="37" t="s">
        <v>9695</v>
      </c>
      <c r="B1597" s="37" t="s">
        <v>1033</v>
      </c>
      <c r="C1597" s="38" t="s">
        <v>9696</v>
      </c>
      <c r="D1597" s="38">
        <v>8531</v>
      </c>
      <c r="E1597" s="146" t="s">
        <v>7189</v>
      </c>
      <c r="F1597" s="541" t="s">
        <v>1036</v>
      </c>
      <c r="G1597" s="539">
        <v>45466.30972222222</v>
      </c>
      <c r="H1597" s="37"/>
    </row>
    <row r="1598" spans="1:8" x14ac:dyDescent="0.25">
      <c r="A1598" s="37" t="s">
        <v>9695</v>
      </c>
      <c r="B1598" s="37" t="s">
        <v>1033</v>
      </c>
      <c r="C1598" s="38" t="s">
        <v>9696</v>
      </c>
      <c r="D1598" s="38">
        <v>8531</v>
      </c>
      <c r="E1598" s="146" t="s">
        <v>7206</v>
      </c>
      <c r="F1598" s="541" t="s">
        <v>1036</v>
      </c>
      <c r="G1598" s="539">
        <v>45466.30972222222</v>
      </c>
      <c r="H1598" s="37"/>
    </row>
    <row r="1599" spans="1:8" x14ac:dyDescent="0.25">
      <c r="A1599" s="37" t="s">
        <v>9695</v>
      </c>
      <c r="B1599" s="37" t="s">
        <v>1033</v>
      </c>
      <c r="C1599" s="38" t="s">
        <v>9696</v>
      </c>
      <c r="D1599" s="38">
        <v>8531</v>
      </c>
      <c r="E1599" s="146" t="s">
        <v>7223</v>
      </c>
      <c r="F1599" s="541" t="s">
        <v>1036</v>
      </c>
      <c r="G1599" s="539">
        <v>45466.30972222222</v>
      </c>
      <c r="H1599" s="37"/>
    </row>
    <row r="1600" spans="1:8" x14ac:dyDescent="0.25">
      <c r="A1600" s="37" t="s">
        <v>9695</v>
      </c>
      <c r="B1600" s="37" t="s">
        <v>1033</v>
      </c>
      <c r="C1600" s="38" t="s">
        <v>9696</v>
      </c>
      <c r="D1600" s="38">
        <v>8531</v>
      </c>
      <c r="E1600" s="146" t="s">
        <v>7240</v>
      </c>
      <c r="F1600" s="541" t="s">
        <v>1036</v>
      </c>
      <c r="G1600" s="539">
        <v>45466.30972222222</v>
      </c>
      <c r="H1600" s="37"/>
    </row>
    <row r="1601" spans="1:8" x14ac:dyDescent="0.25">
      <c r="A1601" s="37" t="s">
        <v>9695</v>
      </c>
      <c r="B1601" s="37" t="s">
        <v>1033</v>
      </c>
      <c r="C1601" s="38" t="s">
        <v>9696</v>
      </c>
      <c r="D1601" s="38">
        <v>8531</v>
      </c>
      <c r="E1601" s="146" t="s">
        <v>1598</v>
      </c>
      <c r="F1601" s="541" t="s">
        <v>1036</v>
      </c>
      <c r="G1601" s="539">
        <v>45466.30972222222</v>
      </c>
      <c r="H1601" s="37"/>
    </row>
    <row r="1602" spans="1:8" x14ac:dyDescent="0.25">
      <c r="A1602" s="37" t="s">
        <v>9695</v>
      </c>
      <c r="B1602" s="37" t="s">
        <v>1033</v>
      </c>
      <c r="C1602" s="38" t="s">
        <v>9696</v>
      </c>
      <c r="D1602" s="38">
        <v>8531</v>
      </c>
      <c r="E1602" s="146" t="s">
        <v>7257</v>
      </c>
      <c r="F1602" s="541" t="s">
        <v>1036</v>
      </c>
      <c r="G1602" s="539">
        <v>45466.30972222222</v>
      </c>
      <c r="H1602" s="37"/>
    </row>
    <row r="1603" spans="1:8" x14ac:dyDescent="0.25">
      <c r="A1603" s="37" t="s">
        <v>9695</v>
      </c>
      <c r="B1603" s="37" t="s">
        <v>1033</v>
      </c>
      <c r="C1603" s="38" t="s">
        <v>9696</v>
      </c>
      <c r="D1603" s="38">
        <v>8531</v>
      </c>
      <c r="E1603" s="146" t="s">
        <v>7274</v>
      </c>
      <c r="F1603" s="541" t="s">
        <v>1036</v>
      </c>
      <c r="G1603" s="539">
        <v>45466.30972222222</v>
      </c>
      <c r="H1603" s="37"/>
    </row>
    <row r="1604" spans="1:8" x14ac:dyDescent="0.25">
      <c r="A1604" s="37" t="s">
        <v>9695</v>
      </c>
      <c r="B1604" s="37" t="s">
        <v>1033</v>
      </c>
      <c r="C1604" s="38" t="s">
        <v>9696</v>
      </c>
      <c r="D1604" s="38">
        <v>8531</v>
      </c>
      <c r="E1604" s="146" t="s">
        <v>7291</v>
      </c>
      <c r="F1604" s="541" t="s">
        <v>1036</v>
      </c>
      <c r="G1604" s="539">
        <v>45466.30972222222</v>
      </c>
      <c r="H1604" s="37"/>
    </row>
    <row r="1605" spans="1:8" x14ac:dyDescent="0.25">
      <c r="A1605" s="37" t="s">
        <v>9695</v>
      </c>
      <c r="B1605" s="37" t="s">
        <v>1033</v>
      </c>
      <c r="C1605" s="38" t="s">
        <v>9696</v>
      </c>
      <c r="D1605" s="38">
        <v>8531</v>
      </c>
      <c r="E1605" s="146" t="s">
        <v>7308</v>
      </c>
      <c r="F1605" s="541" t="s">
        <v>1036</v>
      </c>
      <c r="G1605" s="539">
        <v>45466.30972222222</v>
      </c>
      <c r="H1605" s="37"/>
    </row>
    <row r="1606" spans="1:8" x14ac:dyDescent="0.25">
      <c r="A1606" s="37" t="s">
        <v>9695</v>
      </c>
      <c r="B1606" s="37" t="s">
        <v>1033</v>
      </c>
      <c r="C1606" s="38" t="s">
        <v>9696</v>
      </c>
      <c r="D1606" s="38">
        <v>8531</v>
      </c>
      <c r="E1606" s="146" t="s">
        <v>7325</v>
      </c>
      <c r="F1606" s="541" t="s">
        <v>1036</v>
      </c>
      <c r="G1606" s="539">
        <v>45466.30972222222</v>
      </c>
      <c r="H1606" s="37"/>
    </row>
    <row r="1607" spans="1:8" x14ac:dyDescent="0.25">
      <c r="A1607" s="37" t="s">
        <v>9695</v>
      </c>
      <c r="B1607" s="37" t="s">
        <v>1033</v>
      </c>
      <c r="C1607" s="38" t="s">
        <v>9696</v>
      </c>
      <c r="D1607" s="38">
        <v>8531</v>
      </c>
      <c r="E1607" s="146" t="s">
        <v>7342</v>
      </c>
      <c r="F1607" s="541" t="s">
        <v>1036</v>
      </c>
      <c r="G1607" s="539">
        <v>45466.30972222222</v>
      </c>
      <c r="H1607" s="37"/>
    </row>
    <row r="1608" spans="1:8" x14ac:dyDescent="0.25">
      <c r="A1608" s="37" t="s">
        <v>9695</v>
      </c>
      <c r="B1608" s="37" t="s">
        <v>1033</v>
      </c>
      <c r="C1608" s="38" t="s">
        <v>9696</v>
      </c>
      <c r="D1608" s="38">
        <v>8531</v>
      </c>
      <c r="E1608" s="146" t="s">
        <v>7359</v>
      </c>
      <c r="F1608" s="541" t="s">
        <v>1036</v>
      </c>
      <c r="G1608" s="539">
        <v>45466.30972222222</v>
      </c>
      <c r="H1608" s="37"/>
    </row>
    <row r="1609" spans="1:8" x14ac:dyDescent="0.25">
      <c r="A1609" s="37" t="s">
        <v>9695</v>
      </c>
      <c r="B1609" s="37" t="s">
        <v>1033</v>
      </c>
      <c r="C1609" s="38" t="s">
        <v>9696</v>
      </c>
      <c r="D1609" s="38">
        <v>8531</v>
      </c>
      <c r="E1609" s="146" t="s">
        <v>7376</v>
      </c>
      <c r="F1609" s="541" t="s">
        <v>1036</v>
      </c>
      <c r="G1609" s="539">
        <v>45466.30972222222</v>
      </c>
      <c r="H1609" s="37"/>
    </row>
    <row r="1610" spans="1:8" x14ac:dyDescent="0.25">
      <c r="A1610" s="37" t="s">
        <v>9695</v>
      </c>
      <c r="B1610" s="37" t="s">
        <v>1033</v>
      </c>
      <c r="C1610" s="38" t="s">
        <v>9696</v>
      </c>
      <c r="D1610" s="38">
        <v>8531</v>
      </c>
      <c r="E1610" s="146" t="s">
        <v>7393</v>
      </c>
      <c r="F1610" s="541" t="s">
        <v>1036</v>
      </c>
      <c r="G1610" s="539">
        <v>45466.30972222222</v>
      </c>
      <c r="H1610" s="37"/>
    </row>
    <row r="1611" spans="1:8" x14ac:dyDescent="0.25">
      <c r="A1611" s="37" t="s">
        <v>9695</v>
      </c>
      <c r="B1611" s="37" t="s">
        <v>1033</v>
      </c>
      <c r="C1611" s="38" t="s">
        <v>9696</v>
      </c>
      <c r="D1611" s="38">
        <v>8531</v>
      </c>
      <c r="E1611" s="146" t="s">
        <v>7410</v>
      </c>
      <c r="F1611" s="541" t="s">
        <v>1036</v>
      </c>
      <c r="G1611" s="539">
        <v>45466.30972222222</v>
      </c>
      <c r="H1611" s="37"/>
    </row>
    <row r="1612" spans="1:8" x14ac:dyDescent="0.25">
      <c r="A1612" s="37" t="s">
        <v>9695</v>
      </c>
      <c r="B1612" s="37" t="s">
        <v>1033</v>
      </c>
      <c r="C1612" s="38" t="s">
        <v>9696</v>
      </c>
      <c r="D1612" s="38">
        <v>8531</v>
      </c>
      <c r="E1612" s="146" t="s">
        <v>1615</v>
      </c>
      <c r="F1612" s="541" t="s">
        <v>1036</v>
      </c>
      <c r="G1612" s="539">
        <v>45466.30972222222</v>
      </c>
      <c r="H1612" s="37"/>
    </row>
    <row r="1613" spans="1:8" x14ac:dyDescent="0.25">
      <c r="A1613" s="37" t="s">
        <v>9695</v>
      </c>
      <c r="B1613" s="37" t="s">
        <v>1033</v>
      </c>
      <c r="C1613" s="38" t="s">
        <v>9696</v>
      </c>
      <c r="D1613" s="38">
        <v>8531</v>
      </c>
      <c r="E1613" s="146" t="s">
        <v>7427</v>
      </c>
      <c r="F1613" s="541" t="s">
        <v>1036</v>
      </c>
      <c r="G1613" s="539">
        <v>45466.30972222222</v>
      </c>
      <c r="H1613" s="37"/>
    </row>
    <row r="1614" spans="1:8" x14ac:dyDescent="0.25">
      <c r="A1614" s="37" t="s">
        <v>9695</v>
      </c>
      <c r="B1614" s="37" t="s">
        <v>1033</v>
      </c>
      <c r="C1614" s="38" t="s">
        <v>9696</v>
      </c>
      <c r="D1614" s="38">
        <v>8531</v>
      </c>
      <c r="E1614" s="146" t="s">
        <v>7444</v>
      </c>
      <c r="F1614" s="541" t="s">
        <v>1036</v>
      </c>
      <c r="G1614" s="539">
        <v>45466.30972222222</v>
      </c>
      <c r="H1614" s="37"/>
    </row>
    <row r="1615" spans="1:8" x14ac:dyDescent="0.25">
      <c r="A1615" s="37" t="s">
        <v>9695</v>
      </c>
      <c r="B1615" s="37" t="s">
        <v>1033</v>
      </c>
      <c r="C1615" s="38" t="s">
        <v>9696</v>
      </c>
      <c r="D1615" s="38">
        <v>8531</v>
      </c>
      <c r="E1615" s="146" t="s">
        <v>7461</v>
      </c>
      <c r="F1615" s="541" t="s">
        <v>1036</v>
      </c>
      <c r="G1615" s="539">
        <v>45466.30972222222</v>
      </c>
      <c r="H1615" s="37"/>
    </row>
    <row r="1616" spans="1:8" x14ac:dyDescent="0.25">
      <c r="A1616" s="37" t="s">
        <v>9695</v>
      </c>
      <c r="B1616" s="37" t="s">
        <v>1033</v>
      </c>
      <c r="C1616" s="38" t="s">
        <v>9696</v>
      </c>
      <c r="D1616" s="38">
        <v>8531</v>
      </c>
      <c r="E1616" s="146" t="s">
        <v>7478</v>
      </c>
      <c r="F1616" s="541" t="s">
        <v>1036</v>
      </c>
      <c r="G1616" s="539">
        <v>45466.30972222222</v>
      </c>
      <c r="H1616" s="37"/>
    </row>
    <row r="1617" spans="1:8" x14ac:dyDescent="0.25">
      <c r="A1617" s="37" t="s">
        <v>9695</v>
      </c>
      <c r="B1617" s="37" t="s">
        <v>1033</v>
      </c>
      <c r="C1617" s="38" t="s">
        <v>9696</v>
      </c>
      <c r="D1617" s="38">
        <v>8531</v>
      </c>
      <c r="E1617" s="146" t="s">
        <v>7495</v>
      </c>
      <c r="F1617" s="541" t="s">
        <v>1036</v>
      </c>
      <c r="G1617" s="539">
        <v>45466.30972222222</v>
      </c>
      <c r="H1617" s="37"/>
    </row>
    <row r="1618" spans="1:8" x14ac:dyDescent="0.25">
      <c r="A1618" s="37" t="s">
        <v>9695</v>
      </c>
      <c r="B1618" s="37" t="s">
        <v>1033</v>
      </c>
      <c r="C1618" s="38" t="s">
        <v>9696</v>
      </c>
      <c r="D1618" s="38">
        <v>8531</v>
      </c>
      <c r="E1618" s="146" t="s">
        <v>7512</v>
      </c>
      <c r="F1618" s="541" t="s">
        <v>1036</v>
      </c>
      <c r="G1618" s="539">
        <v>45466.30972222222</v>
      </c>
      <c r="H1618" s="37"/>
    </row>
    <row r="1619" spans="1:8" x14ac:dyDescent="0.25">
      <c r="A1619" s="37" t="s">
        <v>9695</v>
      </c>
      <c r="B1619" s="37" t="s">
        <v>1033</v>
      </c>
      <c r="C1619" s="38" t="s">
        <v>9696</v>
      </c>
      <c r="D1619" s="38">
        <v>8531</v>
      </c>
      <c r="E1619" s="146" t="s">
        <v>7529</v>
      </c>
      <c r="F1619" s="541" t="s">
        <v>1036</v>
      </c>
      <c r="G1619" s="539">
        <v>45466.30972222222</v>
      </c>
      <c r="H1619" s="37"/>
    </row>
    <row r="1620" spans="1:8" x14ac:dyDescent="0.25">
      <c r="A1620" s="37" t="s">
        <v>9695</v>
      </c>
      <c r="B1620" s="37" t="s">
        <v>1033</v>
      </c>
      <c r="C1620" s="38" t="s">
        <v>9696</v>
      </c>
      <c r="D1620" s="38">
        <v>8531</v>
      </c>
      <c r="E1620" s="146" t="s">
        <v>7546</v>
      </c>
      <c r="F1620" s="541" t="s">
        <v>1036</v>
      </c>
      <c r="G1620" s="539">
        <v>45466.30972222222</v>
      </c>
      <c r="H1620" s="37"/>
    </row>
    <row r="1621" spans="1:8" x14ac:dyDescent="0.25">
      <c r="A1621" s="37" t="s">
        <v>9695</v>
      </c>
      <c r="B1621" s="37" t="s">
        <v>1033</v>
      </c>
      <c r="C1621" s="38" t="s">
        <v>9696</v>
      </c>
      <c r="D1621" s="38">
        <v>8531</v>
      </c>
      <c r="E1621" s="146" t="s">
        <v>7563</v>
      </c>
      <c r="F1621" s="541" t="s">
        <v>1036</v>
      </c>
      <c r="G1621" s="539">
        <v>45466.30972222222</v>
      </c>
      <c r="H1621" s="37"/>
    </row>
    <row r="1622" spans="1:8" x14ac:dyDescent="0.25">
      <c r="A1622" s="37" t="s">
        <v>9695</v>
      </c>
      <c r="B1622" s="37" t="s">
        <v>1033</v>
      </c>
      <c r="C1622" s="38" t="s">
        <v>9696</v>
      </c>
      <c r="D1622" s="38">
        <v>8531</v>
      </c>
      <c r="E1622" s="146" t="s">
        <v>7580</v>
      </c>
      <c r="F1622" s="541" t="s">
        <v>1036</v>
      </c>
      <c r="G1622" s="539">
        <v>45466.30972222222</v>
      </c>
      <c r="H1622" s="37"/>
    </row>
    <row r="1623" spans="1:8" x14ac:dyDescent="0.25">
      <c r="A1623" s="37" t="s">
        <v>9695</v>
      </c>
      <c r="B1623" s="37" t="s">
        <v>1033</v>
      </c>
      <c r="C1623" s="38" t="s">
        <v>9696</v>
      </c>
      <c r="D1623" s="38">
        <v>8531</v>
      </c>
      <c r="E1623" s="146" t="s">
        <v>1632</v>
      </c>
      <c r="F1623" s="541" t="s">
        <v>1036</v>
      </c>
      <c r="G1623" s="539">
        <v>45466.30972222222</v>
      </c>
      <c r="H1623" s="37"/>
    </row>
    <row r="1624" spans="1:8" x14ac:dyDescent="0.25">
      <c r="A1624" s="37" t="s">
        <v>9695</v>
      </c>
      <c r="B1624" s="37" t="s">
        <v>1033</v>
      </c>
      <c r="C1624" s="38" t="s">
        <v>9696</v>
      </c>
      <c r="D1624" s="38">
        <v>8531</v>
      </c>
      <c r="E1624" s="146" t="s">
        <v>7597</v>
      </c>
      <c r="F1624" s="541" t="s">
        <v>1036</v>
      </c>
      <c r="G1624" s="539">
        <v>45466.30972222222</v>
      </c>
      <c r="H1624" s="37"/>
    </row>
    <row r="1625" spans="1:8" x14ac:dyDescent="0.25">
      <c r="A1625" s="37" t="s">
        <v>9695</v>
      </c>
      <c r="B1625" s="37" t="s">
        <v>1033</v>
      </c>
      <c r="C1625" s="38" t="s">
        <v>9696</v>
      </c>
      <c r="D1625" s="38">
        <v>8531</v>
      </c>
      <c r="E1625" s="146" t="s">
        <v>7614</v>
      </c>
      <c r="F1625" s="541" t="s">
        <v>1036</v>
      </c>
      <c r="G1625" s="539">
        <v>45466.30972222222</v>
      </c>
      <c r="H1625" s="37"/>
    </row>
    <row r="1626" spans="1:8" x14ac:dyDescent="0.25">
      <c r="A1626" s="37" t="s">
        <v>9695</v>
      </c>
      <c r="B1626" s="37" t="s">
        <v>1033</v>
      </c>
      <c r="C1626" s="38" t="s">
        <v>9696</v>
      </c>
      <c r="D1626" s="38">
        <v>8531</v>
      </c>
      <c r="E1626" s="146" t="s">
        <v>7631</v>
      </c>
      <c r="F1626" s="541" t="s">
        <v>1036</v>
      </c>
      <c r="G1626" s="539">
        <v>45466.30972222222</v>
      </c>
      <c r="H1626" s="37"/>
    </row>
    <row r="1627" spans="1:8" x14ac:dyDescent="0.25">
      <c r="A1627" s="37" t="s">
        <v>9695</v>
      </c>
      <c r="B1627" s="37" t="s">
        <v>1033</v>
      </c>
      <c r="C1627" s="38" t="s">
        <v>9696</v>
      </c>
      <c r="D1627" s="38">
        <v>8531</v>
      </c>
      <c r="E1627" s="146" t="s">
        <v>7648</v>
      </c>
      <c r="F1627" s="541" t="s">
        <v>1036</v>
      </c>
      <c r="G1627" s="539">
        <v>45466.30972222222</v>
      </c>
      <c r="H1627" s="37"/>
    </row>
    <row r="1628" spans="1:8" x14ac:dyDescent="0.25">
      <c r="A1628" s="37" t="s">
        <v>9695</v>
      </c>
      <c r="B1628" s="37" t="s">
        <v>1033</v>
      </c>
      <c r="C1628" s="38" t="s">
        <v>9696</v>
      </c>
      <c r="D1628" s="38">
        <v>8531</v>
      </c>
      <c r="E1628" s="146" t="s">
        <v>7665</v>
      </c>
      <c r="F1628" s="541" t="s">
        <v>1036</v>
      </c>
      <c r="G1628" s="539">
        <v>45466.30972222222</v>
      </c>
      <c r="H1628" s="37"/>
    </row>
    <row r="1629" spans="1:8" x14ac:dyDescent="0.25">
      <c r="A1629" s="37" t="s">
        <v>9695</v>
      </c>
      <c r="B1629" s="37" t="s">
        <v>1033</v>
      </c>
      <c r="C1629" s="38" t="s">
        <v>9696</v>
      </c>
      <c r="D1629" s="38">
        <v>8531</v>
      </c>
      <c r="E1629" s="146" t="s">
        <v>7682</v>
      </c>
      <c r="F1629" s="541" t="s">
        <v>1036</v>
      </c>
      <c r="G1629" s="539">
        <v>45466.30972222222</v>
      </c>
      <c r="H1629" s="37"/>
    </row>
    <row r="1630" spans="1:8" x14ac:dyDescent="0.25">
      <c r="A1630" s="37" t="s">
        <v>9695</v>
      </c>
      <c r="B1630" s="37" t="s">
        <v>1033</v>
      </c>
      <c r="C1630" s="38" t="s">
        <v>9696</v>
      </c>
      <c r="D1630" s="38">
        <v>8531</v>
      </c>
      <c r="E1630" s="146" t="s">
        <v>7699</v>
      </c>
      <c r="F1630" s="541" t="s">
        <v>1036</v>
      </c>
      <c r="G1630" s="539">
        <v>45466.30972222222</v>
      </c>
      <c r="H1630" s="37"/>
    </row>
    <row r="1631" spans="1:8" x14ac:dyDescent="0.25">
      <c r="A1631" s="37" t="s">
        <v>9695</v>
      </c>
      <c r="B1631" s="37" t="s">
        <v>1033</v>
      </c>
      <c r="C1631" s="38" t="s">
        <v>9696</v>
      </c>
      <c r="D1631" s="38">
        <v>8531</v>
      </c>
      <c r="E1631" s="146" t="s">
        <v>7716</v>
      </c>
      <c r="F1631" s="541" t="s">
        <v>1036</v>
      </c>
      <c r="G1631" s="539">
        <v>45466.30972222222</v>
      </c>
      <c r="H1631" s="37"/>
    </row>
    <row r="1632" spans="1:8" x14ac:dyDescent="0.25">
      <c r="A1632" s="37" t="s">
        <v>9695</v>
      </c>
      <c r="B1632" s="37" t="s">
        <v>1033</v>
      </c>
      <c r="C1632" s="38" t="s">
        <v>9696</v>
      </c>
      <c r="D1632" s="38">
        <v>8531</v>
      </c>
      <c r="E1632" s="146" t="s">
        <v>7733</v>
      </c>
      <c r="F1632" s="541" t="s">
        <v>1036</v>
      </c>
      <c r="G1632" s="539">
        <v>45466.30972222222</v>
      </c>
      <c r="H1632" s="37"/>
    </row>
    <row r="1633" spans="1:8" x14ac:dyDescent="0.25">
      <c r="A1633" s="37" t="s">
        <v>9695</v>
      </c>
      <c r="B1633" s="37" t="s">
        <v>1033</v>
      </c>
      <c r="C1633" s="38" t="s">
        <v>9696</v>
      </c>
      <c r="D1633" s="38">
        <v>8531</v>
      </c>
      <c r="E1633" s="146" t="s">
        <v>7750</v>
      </c>
      <c r="F1633" s="541" t="s">
        <v>1036</v>
      </c>
      <c r="G1633" s="539">
        <v>45466.30972222222</v>
      </c>
      <c r="H1633" s="37"/>
    </row>
    <row r="1634" spans="1:8" x14ac:dyDescent="0.25">
      <c r="A1634" s="37" t="s">
        <v>9695</v>
      </c>
      <c r="B1634" s="37" t="s">
        <v>1033</v>
      </c>
      <c r="C1634" s="38" t="s">
        <v>9696</v>
      </c>
      <c r="D1634" s="38">
        <v>8531</v>
      </c>
      <c r="E1634" s="146" t="s">
        <v>1072</v>
      </c>
      <c r="F1634" s="541" t="s">
        <v>1036</v>
      </c>
      <c r="G1634" s="539">
        <v>45466.30972222222</v>
      </c>
      <c r="H1634" s="37"/>
    </row>
    <row r="1635" spans="1:8" x14ac:dyDescent="0.25">
      <c r="A1635" s="37" t="s">
        <v>9695</v>
      </c>
      <c r="B1635" s="37" t="s">
        <v>1033</v>
      </c>
      <c r="C1635" s="38" t="s">
        <v>9696</v>
      </c>
      <c r="D1635" s="38">
        <v>8531</v>
      </c>
      <c r="E1635" s="146" t="s">
        <v>1649</v>
      </c>
      <c r="F1635" s="541" t="s">
        <v>1036</v>
      </c>
      <c r="G1635" s="539">
        <v>45466.30972222222</v>
      </c>
      <c r="H1635" s="37"/>
    </row>
    <row r="1636" spans="1:8" x14ac:dyDescent="0.25">
      <c r="A1636" s="37" t="s">
        <v>9695</v>
      </c>
      <c r="B1636" s="37" t="s">
        <v>1033</v>
      </c>
      <c r="C1636" s="38" t="s">
        <v>9696</v>
      </c>
      <c r="D1636" s="38">
        <v>8531</v>
      </c>
      <c r="E1636" s="146" t="s">
        <v>7767</v>
      </c>
      <c r="F1636" s="541" t="s">
        <v>1036</v>
      </c>
      <c r="G1636" s="539">
        <v>45466.30972222222</v>
      </c>
      <c r="H1636" s="37"/>
    </row>
    <row r="1637" spans="1:8" x14ac:dyDescent="0.25">
      <c r="A1637" s="37" t="s">
        <v>9695</v>
      </c>
      <c r="B1637" s="37" t="s">
        <v>1033</v>
      </c>
      <c r="C1637" s="38" t="s">
        <v>9696</v>
      </c>
      <c r="D1637" s="38">
        <v>8531</v>
      </c>
      <c r="E1637" s="146" t="s">
        <v>7784</v>
      </c>
      <c r="F1637" s="541" t="s">
        <v>1036</v>
      </c>
      <c r="G1637" s="539">
        <v>45466.30972222222</v>
      </c>
      <c r="H1637" s="37"/>
    </row>
    <row r="1638" spans="1:8" x14ac:dyDescent="0.25">
      <c r="A1638" s="37" t="s">
        <v>9695</v>
      </c>
      <c r="B1638" s="37" t="s">
        <v>1033</v>
      </c>
      <c r="C1638" s="38" t="s">
        <v>9696</v>
      </c>
      <c r="D1638" s="38">
        <v>8531</v>
      </c>
      <c r="E1638" s="146" t="s">
        <v>7801</v>
      </c>
      <c r="F1638" s="541" t="s">
        <v>1036</v>
      </c>
      <c r="G1638" s="539">
        <v>45466.30972222222</v>
      </c>
      <c r="H1638" s="37"/>
    </row>
    <row r="1639" spans="1:8" x14ac:dyDescent="0.25">
      <c r="A1639" s="37" t="s">
        <v>9695</v>
      </c>
      <c r="B1639" s="37" t="s">
        <v>1033</v>
      </c>
      <c r="C1639" s="38" t="s">
        <v>9696</v>
      </c>
      <c r="D1639" s="38">
        <v>8531</v>
      </c>
      <c r="E1639" s="146" t="s">
        <v>7818</v>
      </c>
      <c r="F1639" s="541" t="s">
        <v>1036</v>
      </c>
      <c r="G1639" s="539">
        <v>45466.30972222222</v>
      </c>
      <c r="H1639" s="37"/>
    </row>
    <row r="1640" spans="1:8" x14ac:dyDescent="0.25">
      <c r="A1640" s="37" t="s">
        <v>9695</v>
      </c>
      <c r="B1640" s="37" t="s">
        <v>1033</v>
      </c>
      <c r="C1640" s="38" t="s">
        <v>9696</v>
      </c>
      <c r="D1640" s="38">
        <v>8531</v>
      </c>
      <c r="E1640" s="146" t="s">
        <v>7835</v>
      </c>
      <c r="F1640" s="541" t="s">
        <v>1036</v>
      </c>
      <c r="G1640" s="539">
        <v>45466.30972222222</v>
      </c>
      <c r="H1640" s="37"/>
    </row>
    <row r="1641" spans="1:8" x14ac:dyDescent="0.25">
      <c r="A1641" s="37" t="s">
        <v>9695</v>
      </c>
      <c r="B1641" s="37" t="s">
        <v>1033</v>
      </c>
      <c r="C1641" s="38" t="s">
        <v>9696</v>
      </c>
      <c r="D1641" s="38">
        <v>8531</v>
      </c>
      <c r="E1641" s="146" t="s">
        <v>7852</v>
      </c>
      <c r="F1641" s="541" t="s">
        <v>1036</v>
      </c>
      <c r="G1641" s="539">
        <v>45466.30972222222</v>
      </c>
      <c r="H1641" s="37"/>
    </row>
    <row r="1642" spans="1:8" x14ac:dyDescent="0.25">
      <c r="A1642" s="37" t="s">
        <v>9695</v>
      </c>
      <c r="B1642" s="37" t="s">
        <v>1033</v>
      </c>
      <c r="C1642" s="38" t="s">
        <v>9696</v>
      </c>
      <c r="D1642" s="38">
        <v>8531</v>
      </c>
      <c r="E1642" s="146" t="s">
        <v>7869</v>
      </c>
      <c r="F1642" s="541" t="s">
        <v>1036</v>
      </c>
      <c r="G1642" s="539">
        <v>45466.30972222222</v>
      </c>
      <c r="H1642" s="37"/>
    </row>
    <row r="1643" spans="1:8" x14ac:dyDescent="0.25">
      <c r="A1643" s="37" t="s">
        <v>9695</v>
      </c>
      <c r="B1643" s="37" t="s">
        <v>1033</v>
      </c>
      <c r="C1643" s="38" t="s">
        <v>9696</v>
      </c>
      <c r="D1643" s="38">
        <v>8531</v>
      </c>
      <c r="E1643" s="146" t="s">
        <v>7886</v>
      </c>
      <c r="F1643" s="541" t="s">
        <v>1036</v>
      </c>
      <c r="G1643" s="539">
        <v>45466.30972222222</v>
      </c>
      <c r="H1643" s="37"/>
    </row>
    <row r="1644" spans="1:8" x14ac:dyDescent="0.25">
      <c r="A1644" s="37" t="s">
        <v>9695</v>
      </c>
      <c r="B1644" s="37" t="s">
        <v>1033</v>
      </c>
      <c r="C1644" s="38" t="s">
        <v>9696</v>
      </c>
      <c r="D1644" s="38">
        <v>8531</v>
      </c>
      <c r="E1644" s="146" t="s">
        <v>7903</v>
      </c>
      <c r="F1644" s="541" t="s">
        <v>1036</v>
      </c>
      <c r="G1644" s="539">
        <v>45466.30972222222</v>
      </c>
      <c r="H1644" s="37"/>
    </row>
    <row r="1645" spans="1:8" x14ac:dyDescent="0.25">
      <c r="A1645" s="37" t="s">
        <v>9695</v>
      </c>
      <c r="B1645" s="37" t="s">
        <v>1033</v>
      </c>
      <c r="C1645" s="38" t="s">
        <v>9696</v>
      </c>
      <c r="D1645" s="38">
        <v>8531</v>
      </c>
      <c r="E1645" s="146" t="s">
        <v>7920</v>
      </c>
      <c r="F1645" s="541" t="s">
        <v>1036</v>
      </c>
      <c r="G1645" s="539">
        <v>45466.30972222222</v>
      </c>
      <c r="H1645" s="37"/>
    </row>
    <row r="1646" spans="1:8" x14ac:dyDescent="0.25">
      <c r="A1646" s="37" t="s">
        <v>9695</v>
      </c>
      <c r="B1646" s="37" t="s">
        <v>1033</v>
      </c>
      <c r="C1646" s="38" t="s">
        <v>9696</v>
      </c>
      <c r="D1646" s="38">
        <v>8531</v>
      </c>
      <c r="E1646" s="146" t="s">
        <v>1666</v>
      </c>
      <c r="F1646" s="541" t="s">
        <v>1036</v>
      </c>
      <c r="G1646" s="539">
        <v>45466.30972222222</v>
      </c>
      <c r="H1646" s="37"/>
    </row>
    <row r="1647" spans="1:8" x14ac:dyDescent="0.25">
      <c r="A1647" s="37" t="s">
        <v>9695</v>
      </c>
      <c r="B1647" s="37" t="s">
        <v>1033</v>
      </c>
      <c r="C1647" s="38" t="s">
        <v>9696</v>
      </c>
      <c r="D1647" s="38">
        <v>8531</v>
      </c>
      <c r="E1647" s="146" t="s">
        <v>7937</v>
      </c>
      <c r="F1647" s="541" t="s">
        <v>1036</v>
      </c>
      <c r="G1647" s="539">
        <v>45466.30972222222</v>
      </c>
      <c r="H1647" s="37"/>
    </row>
    <row r="1648" spans="1:8" x14ac:dyDescent="0.25">
      <c r="A1648" s="37" t="s">
        <v>9695</v>
      </c>
      <c r="B1648" s="37" t="s">
        <v>1033</v>
      </c>
      <c r="C1648" s="38" t="s">
        <v>9696</v>
      </c>
      <c r="D1648" s="38">
        <v>8531</v>
      </c>
      <c r="E1648" s="146" t="s">
        <v>7954</v>
      </c>
      <c r="F1648" s="541" t="s">
        <v>1036</v>
      </c>
      <c r="G1648" s="539">
        <v>45466.30972222222</v>
      </c>
      <c r="H1648" s="37"/>
    </row>
    <row r="1649" spans="1:8" x14ac:dyDescent="0.25">
      <c r="A1649" s="37" t="s">
        <v>9695</v>
      </c>
      <c r="B1649" s="37" t="s">
        <v>1033</v>
      </c>
      <c r="C1649" s="38" t="s">
        <v>9696</v>
      </c>
      <c r="D1649" s="38">
        <v>8531</v>
      </c>
      <c r="E1649" s="146" t="s">
        <v>7971</v>
      </c>
      <c r="F1649" s="541" t="s">
        <v>1036</v>
      </c>
      <c r="G1649" s="539">
        <v>45466.30972222222</v>
      </c>
      <c r="H1649" s="37"/>
    </row>
    <row r="1650" spans="1:8" x14ac:dyDescent="0.25">
      <c r="A1650" s="37" t="s">
        <v>9695</v>
      </c>
      <c r="B1650" s="37" t="s">
        <v>1033</v>
      </c>
      <c r="C1650" s="38" t="s">
        <v>9696</v>
      </c>
      <c r="D1650" s="38">
        <v>8531</v>
      </c>
      <c r="E1650" s="146" t="s">
        <v>7988</v>
      </c>
      <c r="F1650" s="541" t="s">
        <v>1036</v>
      </c>
      <c r="G1650" s="539">
        <v>45466.30972222222</v>
      </c>
      <c r="H1650" s="37"/>
    </row>
    <row r="1651" spans="1:8" x14ac:dyDescent="0.25">
      <c r="A1651" s="37" t="s">
        <v>9695</v>
      </c>
      <c r="B1651" s="37" t="s">
        <v>1033</v>
      </c>
      <c r="C1651" s="38" t="s">
        <v>9696</v>
      </c>
      <c r="D1651" s="38">
        <v>8531</v>
      </c>
      <c r="E1651" s="146" t="s">
        <v>8005</v>
      </c>
      <c r="F1651" s="541" t="s">
        <v>1036</v>
      </c>
      <c r="G1651" s="539">
        <v>45466.30972222222</v>
      </c>
      <c r="H1651" s="37"/>
    </row>
    <row r="1652" spans="1:8" x14ac:dyDescent="0.25">
      <c r="A1652" s="37" t="s">
        <v>9695</v>
      </c>
      <c r="B1652" s="37" t="s">
        <v>1033</v>
      </c>
      <c r="C1652" s="38" t="s">
        <v>9696</v>
      </c>
      <c r="D1652" s="38">
        <v>8531</v>
      </c>
      <c r="E1652" s="146" t="s">
        <v>8022</v>
      </c>
      <c r="F1652" s="541" t="s">
        <v>1036</v>
      </c>
      <c r="G1652" s="539">
        <v>45466.30972222222</v>
      </c>
      <c r="H1652" s="37"/>
    </row>
    <row r="1653" spans="1:8" x14ac:dyDescent="0.25">
      <c r="A1653" s="37" t="s">
        <v>9695</v>
      </c>
      <c r="B1653" s="37" t="s">
        <v>1033</v>
      </c>
      <c r="C1653" s="38" t="s">
        <v>9696</v>
      </c>
      <c r="D1653" s="38">
        <v>8531</v>
      </c>
      <c r="E1653" s="146" t="s">
        <v>8039</v>
      </c>
      <c r="F1653" s="541" t="s">
        <v>1036</v>
      </c>
      <c r="G1653" s="539">
        <v>45466.30972222222</v>
      </c>
      <c r="H1653" s="37"/>
    </row>
    <row r="1654" spans="1:8" x14ac:dyDescent="0.25">
      <c r="A1654" s="37" t="s">
        <v>9695</v>
      </c>
      <c r="B1654" s="37" t="s">
        <v>1033</v>
      </c>
      <c r="C1654" s="38" t="s">
        <v>9696</v>
      </c>
      <c r="D1654" s="38">
        <v>8531</v>
      </c>
      <c r="E1654" s="146" t="s">
        <v>8056</v>
      </c>
      <c r="F1654" s="541" t="s">
        <v>1036</v>
      </c>
      <c r="G1654" s="539">
        <v>45466.30972222222</v>
      </c>
      <c r="H1654" s="37"/>
    </row>
    <row r="1655" spans="1:8" x14ac:dyDescent="0.25">
      <c r="A1655" s="37" t="s">
        <v>9695</v>
      </c>
      <c r="B1655" s="37" t="s">
        <v>1033</v>
      </c>
      <c r="C1655" s="38" t="s">
        <v>9696</v>
      </c>
      <c r="D1655" s="38">
        <v>8531</v>
      </c>
      <c r="E1655" s="146" t="s">
        <v>8073</v>
      </c>
      <c r="F1655" s="541" t="s">
        <v>1036</v>
      </c>
      <c r="G1655" s="539">
        <v>45466.30972222222</v>
      </c>
      <c r="H1655" s="37"/>
    </row>
    <row r="1656" spans="1:8" x14ac:dyDescent="0.25">
      <c r="A1656" s="37" t="s">
        <v>9695</v>
      </c>
      <c r="B1656" s="37" t="s">
        <v>1033</v>
      </c>
      <c r="C1656" s="38" t="s">
        <v>9696</v>
      </c>
      <c r="D1656" s="38">
        <v>8531</v>
      </c>
      <c r="E1656" s="146" t="s">
        <v>8090</v>
      </c>
      <c r="F1656" s="541" t="s">
        <v>1036</v>
      </c>
      <c r="G1656" s="539">
        <v>45466.30972222222</v>
      </c>
      <c r="H1656" s="37"/>
    </row>
    <row r="1657" spans="1:8" x14ac:dyDescent="0.25">
      <c r="A1657" s="37" t="s">
        <v>9695</v>
      </c>
      <c r="B1657" s="37" t="s">
        <v>1033</v>
      </c>
      <c r="C1657" s="38" t="s">
        <v>9696</v>
      </c>
      <c r="D1657" s="38">
        <v>8531</v>
      </c>
      <c r="E1657" s="146" t="s">
        <v>1683</v>
      </c>
      <c r="F1657" s="541" t="s">
        <v>1036</v>
      </c>
      <c r="G1657" s="539">
        <v>45466.30972222222</v>
      </c>
      <c r="H1657" s="37"/>
    </row>
    <row r="1658" spans="1:8" x14ac:dyDescent="0.25">
      <c r="A1658" s="37" t="s">
        <v>9695</v>
      </c>
      <c r="B1658" s="37" t="s">
        <v>1033</v>
      </c>
      <c r="C1658" s="38" t="s">
        <v>9696</v>
      </c>
      <c r="D1658" s="38">
        <v>8531</v>
      </c>
      <c r="E1658" s="146" t="s">
        <v>8107</v>
      </c>
      <c r="F1658" s="541" t="s">
        <v>1036</v>
      </c>
      <c r="G1658" s="539">
        <v>45466.30972222222</v>
      </c>
      <c r="H1658" s="37"/>
    </row>
    <row r="1659" spans="1:8" x14ac:dyDescent="0.25">
      <c r="A1659" s="37" t="s">
        <v>9695</v>
      </c>
      <c r="B1659" s="37" t="s">
        <v>1033</v>
      </c>
      <c r="C1659" s="38" t="s">
        <v>9696</v>
      </c>
      <c r="D1659" s="38">
        <v>8531</v>
      </c>
      <c r="E1659" s="146" t="s">
        <v>8124</v>
      </c>
      <c r="F1659" s="541" t="s">
        <v>1036</v>
      </c>
      <c r="G1659" s="539">
        <v>45466.30972222222</v>
      </c>
      <c r="H1659" s="37"/>
    </row>
    <row r="1660" spans="1:8" x14ac:dyDescent="0.25">
      <c r="A1660" s="37" t="s">
        <v>9695</v>
      </c>
      <c r="B1660" s="37" t="s">
        <v>1033</v>
      </c>
      <c r="C1660" s="38" t="s">
        <v>9696</v>
      </c>
      <c r="D1660" s="38">
        <v>8531</v>
      </c>
      <c r="E1660" s="146" t="s">
        <v>8141</v>
      </c>
      <c r="F1660" s="541" t="s">
        <v>1036</v>
      </c>
      <c r="G1660" s="539">
        <v>45466.30972222222</v>
      </c>
      <c r="H1660" s="37"/>
    </row>
    <row r="1661" spans="1:8" x14ac:dyDescent="0.25">
      <c r="A1661" s="37" t="s">
        <v>9695</v>
      </c>
      <c r="B1661" s="37" t="s">
        <v>1033</v>
      </c>
      <c r="C1661" s="38" t="s">
        <v>9696</v>
      </c>
      <c r="D1661" s="38">
        <v>8531</v>
      </c>
      <c r="E1661" s="146" t="s">
        <v>8158</v>
      </c>
      <c r="F1661" s="541" t="s">
        <v>1036</v>
      </c>
      <c r="G1661" s="539">
        <v>45466.30972222222</v>
      </c>
      <c r="H1661" s="37"/>
    </row>
    <row r="1662" spans="1:8" x14ac:dyDescent="0.25">
      <c r="A1662" s="37" t="s">
        <v>9695</v>
      </c>
      <c r="B1662" s="37" t="s">
        <v>1033</v>
      </c>
      <c r="C1662" s="38" t="s">
        <v>9696</v>
      </c>
      <c r="D1662" s="38">
        <v>8531</v>
      </c>
      <c r="E1662" s="146" t="s">
        <v>8175</v>
      </c>
      <c r="F1662" s="541" t="s">
        <v>1036</v>
      </c>
      <c r="G1662" s="539">
        <v>45466.30972222222</v>
      </c>
      <c r="H1662" s="37"/>
    </row>
    <row r="1663" spans="1:8" x14ac:dyDescent="0.25">
      <c r="A1663" s="37" t="s">
        <v>9695</v>
      </c>
      <c r="B1663" s="37" t="s">
        <v>1033</v>
      </c>
      <c r="C1663" s="38" t="s">
        <v>9696</v>
      </c>
      <c r="D1663" s="38">
        <v>8531</v>
      </c>
      <c r="E1663" s="146" t="s">
        <v>8192</v>
      </c>
      <c r="F1663" s="541" t="s">
        <v>1036</v>
      </c>
      <c r="G1663" s="539">
        <v>45466.30972222222</v>
      </c>
      <c r="H1663" s="37"/>
    </row>
    <row r="1664" spans="1:8" x14ac:dyDescent="0.25">
      <c r="A1664" s="37" t="s">
        <v>9695</v>
      </c>
      <c r="B1664" s="37" t="s">
        <v>1033</v>
      </c>
      <c r="C1664" s="38" t="s">
        <v>9696</v>
      </c>
      <c r="D1664" s="38">
        <v>8531</v>
      </c>
      <c r="E1664" s="146" t="s">
        <v>8209</v>
      </c>
      <c r="F1664" s="541" t="s">
        <v>1036</v>
      </c>
      <c r="G1664" s="539">
        <v>45466.30972222222</v>
      </c>
      <c r="H1664" s="37"/>
    </row>
    <row r="1665" spans="1:8" x14ac:dyDescent="0.25">
      <c r="A1665" s="37" t="s">
        <v>9695</v>
      </c>
      <c r="B1665" s="37" t="s">
        <v>1033</v>
      </c>
      <c r="C1665" s="38" t="s">
        <v>9696</v>
      </c>
      <c r="D1665" s="38">
        <v>8531</v>
      </c>
      <c r="E1665" s="146" t="s">
        <v>8226</v>
      </c>
      <c r="F1665" s="541" t="s">
        <v>1036</v>
      </c>
      <c r="G1665" s="539">
        <v>45466.30972222222</v>
      </c>
      <c r="H1665" s="37"/>
    </row>
    <row r="1666" spans="1:8" x14ac:dyDescent="0.25">
      <c r="A1666" s="37" t="s">
        <v>9695</v>
      </c>
      <c r="B1666" s="37" t="s">
        <v>1033</v>
      </c>
      <c r="C1666" s="38" t="s">
        <v>9696</v>
      </c>
      <c r="D1666" s="38">
        <v>8531</v>
      </c>
      <c r="E1666" s="146" t="s">
        <v>8243</v>
      </c>
      <c r="F1666" s="541" t="s">
        <v>1036</v>
      </c>
      <c r="G1666" s="539">
        <v>45466.30972222222</v>
      </c>
      <c r="H1666" s="37"/>
    </row>
    <row r="1667" spans="1:8" x14ac:dyDescent="0.25">
      <c r="A1667" s="37" t="s">
        <v>9695</v>
      </c>
      <c r="B1667" s="37" t="s">
        <v>1033</v>
      </c>
      <c r="C1667" s="38" t="s">
        <v>9696</v>
      </c>
      <c r="D1667" s="38">
        <v>8531</v>
      </c>
      <c r="E1667" s="146" t="s">
        <v>8260</v>
      </c>
      <c r="F1667" s="541" t="s">
        <v>1036</v>
      </c>
      <c r="G1667" s="539">
        <v>45466.30972222222</v>
      </c>
      <c r="H1667" s="37"/>
    </row>
    <row r="1668" spans="1:8" x14ac:dyDescent="0.25">
      <c r="A1668" s="37" t="s">
        <v>9695</v>
      </c>
      <c r="B1668" s="37" t="s">
        <v>1033</v>
      </c>
      <c r="C1668" s="38" t="s">
        <v>9696</v>
      </c>
      <c r="D1668" s="38">
        <v>8531</v>
      </c>
      <c r="E1668" s="146" t="s">
        <v>1700</v>
      </c>
      <c r="F1668" s="541" t="s">
        <v>1036</v>
      </c>
      <c r="G1668" s="539">
        <v>45466.30972222222</v>
      </c>
      <c r="H1668" s="37"/>
    </row>
    <row r="1669" spans="1:8" x14ac:dyDescent="0.25">
      <c r="A1669" s="37" t="s">
        <v>9695</v>
      </c>
      <c r="B1669" s="37" t="s">
        <v>1033</v>
      </c>
      <c r="C1669" s="38" t="s">
        <v>9696</v>
      </c>
      <c r="D1669" s="38">
        <v>8531</v>
      </c>
      <c r="E1669" s="146" t="s">
        <v>8277</v>
      </c>
      <c r="F1669" s="541" t="s">
        <v>1036</v>
      </c>
      <c r="G1669" s="539">
        <v>45466.30972222222</v>
      </c>
      <c r="H1669" s="37"/>
    </row>
    <row r="1670" spans="1:8" x14ac:dyDescent="0.25">
      <c r="A1670" s="37" t="s">
        <v>9695</v>
      </c>
      <c r="B1670" s="37" t="s">
        <v>1033</v>
      </c>
      <c r="C1670" s="38" t="s">
        <v>9696</v>
      </c>
      <c r="D1670" s="38">
        <v>8531</v>
      </c>
      <c r="E1670" s="146" t="s">
        <v>8294</v>
      </c>
      <c r="F1670" s="541" t="s">
        <v>1036</v>
      </c>
      <c r="G1670" s="539">
        <v>45466.30972222222</v>
      </c>
      <c r="H1670" s="37"/>
    </row>
    <row r="1671" spans="1:8" x14ac:dyDescent="0.25">
      <c r="A1671" s="37" t="s">
        <v>9695</v>
      </c>
      <c r="B1671" s="37" t="s">
        <v>1033</v>
      </c>
      <c r="C1671" s="38" t="s">
        <v>9696</v>
      </c>
      <c r="D1671" s="38">
        <v>8531</v>
      </c>
      <c r="E1671" s="146" t="s">
        <v>8311</v>
      </c>
      <c r="F1671" s="541" t="s">
        <v>1036</v>
      </c>
      <c r="G1671" s="539">
        <v>45466.30972222222</v>
      </c>
      <c r="H1671" s="37"/>
    </row>
    <row r="1672" spans="1:8" x14ac:dyDescent="0.25">
      <c r="A1672" s="37" t="s">
        <v>9695</v>
      </c>
      <c r="B1672" s="37" t="s">
        <v>1033</v>
      </c>
      <c r="C1672" s="38" t="s">
        <v>9696</v>
      </c>
      <c r="D1672" s="38">
        <v>8531</v>
      </c>
      <c r="E1672" s="146" t="s">
        <v>8328</v>
      </c>
      <c r="F1672" s="541" t="s">
        <v>1036</v>
      </c>
      <c r="G1672" s="539">
        <v>45466.30972222222</v>
      </c>
      <c r="H1672" s="37"/>
    </row>
    <row r="1673" spans="1:8" x14ac:dyDescent="0.25">
      <c r="A1673" s="37" t="s">
        <v>9695</v>
      </c>
      <c r="B1673" s="37" t="s">
        <v>1033</v>
      </c>
      <c r="C1673" s="38" t="s">
        <v>9696</v>
      </c>
      <c r="D1673" s="38">
        <v>8531</v>
      </c>
      <c r="E1673" s="146" t="s">
        <v>8345</v>
      </c>
      <c r="F1673" s="541" t="s">
        <v>1036</v>
      </c>
      <c r="G1673" s="539">
        <v>45466.30972222222</v>
      </c>
      <c r="H1673" s="37"/>
    </row>
    <row r="1674" spans="1:8" x14ac:dyDescent="0.25">
      <c r="A1674" s="37" t="s">
        <v>9695</v>
      </c>
      <c r="B1674" s="37" t="s">
        <v>1033</v>
      </c>
      <c r="C1674" s="38" t="s">
        <v>9696</v>
      </c>
      <c r="D1674" s="38">
        <v>8531</v>
      </c>
      <c r="E1674" s="146" t="s">
        <v>8362</v>
      </c>
      <c r="F1674" s="541" t="s">
        <v>1036</v>
      </c>
      <c r="G1674" s="539">
        <v>45466.30972222222</v>
      </c>
      <c r="H1674" s="37"/>
    </row>
    <row r="1675" spans="1:8" x14ac:dyDescent="0.25">
      <c r="A1675" s="37" t="s">
        <v>9695</v>
      </c>
      <c r="B1675" s="37" t="s">
        <v>1033</v>
      </c>
      <c r="C1675" s="38" t="s">
        <v>9696</v>
      </c>
      <c r="D1675" s="38">
        <v>8531</v>
      </c>
      <c r="E1675" s="146" t="s">
        <v>8379</v>
      </c>
      <c r="F1675" s="541" t="s">
        <v>1036</v>
      </c>
      <c r="G1675" s="539">
        <v>45466.30972222222</v>
      </c>
      <c r="H1675" s="37"/>
    </row>
    <row r="1676" spans="1:8" x14ac:dyDescent="0.25">
      <c r="A1676" s="37" t="s">
        <v>9695</v>
      </c>
      <c r="B1676" s="37" t="s">
        <v>1033</v>
      </c>
      <c r="C1676" s="38" t="s">
        <v>9696</v>
      </c>
      <c r="D1676" s="38">
        <v>8531</v>
      </c>
      <c r="E1676" s="146" t="s">
        <v>9723</v>
      </c>
      <c r="F1676" s="541" t="s">
        <v>1036</v>
      </c>
      <c r="G1676" s="539">
        <v>45466.30972222222</v>
      </c>
      <c r="H1676" s="37"/>
    </row>
    <row r="1677" spans="1:8" x14ac:dyDescent="0.25">
      <c r="A1677" s="37" t="s">
        <v>9695</v>
      </c>
      <c r="B1677" s="37" t="s">
        <v>1033</v>
      </c>
      <c r="C1677" s="38" t="s">
        <v>9696</v>
      </c>
      <c r="D1677" s="38">
        <v>8531</v>
      </c>
      <c r="E1677" s="146" t="s">
        <v>9724</v>
      </c>
      <c r="F1677" s="541" t="s">
        <v>1036</v>
      </c>
      <c r="G1677" s="539">
        <v>45466.30972222222</v>
      </c>
      <c r="H1677" s="37"/>
    </row>
    <row r="1678" spans="1:8" x14ac:dyDescent="0.25">
      <c r="A1678" s="37" t="s">
        <v>9695</v>
      </c>
      <c r="B1678" s="37" t="s">
        <v>1033</v>
      </c>
      <c r="C1678" s="38" t="s">
        <v>9696</v>
      </c>
      <c r="D1678" s="38">
        <v>8531</v>
      </c>
      <c r="E1678" s="146" t="s">
        <v>9725</v>
      </c>
      <c r="F1678" s="541" t="s">
        <v>1036</v>
      </c>
      <c r="G1678" s="539">
        <v>45466.30972222222</v>
      </c>
      <c r="H1678" s="37"/>
    </row>
    <row r="1679" spans="1:8" x14ac:dyDescent="0.25">
      <c r="A1679" s="37" t="s">
        <v>9695</v>
      </c>
      <c r="B1679" s="37" t="s">
        <v>1033</v>
      </c>
      <c r="C1679" s="38" t="s">
        <v>9696</v>
      </c>
      <c r="D1679" s="38">
        <v>8531</v>
      </c>
      <c r="E1679" s="146" t="s">
        <v>1031</v>
      </c>
      <c r="F1679" s="541" t="s">
        <v>1036</v>
      </c>
      <c r="G1679" s="539">
        <v>45466.30972222222</v>
      </c>
      <c r="H1679" s="37"/>
    </row>
    <row r="1680" spans="1:8" x14ac:dyDescent="0.25">
      <c r="A1680" s="37" t="s">
        <v>9695</v>
      </c>
      <c r="B1680" s="37" t="s">
        <v>1033</v>
      </c>
      <c r="C1680" s="38" t="s">
        <v>9696</v>
      </c>
      <c r="D1680" s="38">
        <v>8531</v>
      </c>
      <c r="E1680" s="146" t="s">
        <v>9726</v>
      </c>
      <c r="F1680" s="541" t="s">
        <v>1036</v>
      </c>
      <c r="G1680" s="539">
        <v>45466.30972222222</v>
      </c>
      <c r="H1680" s="37"/>
    </row>
    <row r="1681" spans="1:8" x14ac:dyDescent="0.25">
      <c r="A1681" s="37" t="s">
        <v>9695</v>
      </c>
      <c r="B1681" s="37" t="s">
        <v>1033</v>
      </c>
      <c r="C1681" s="38" t="s">
        <v>9696</v>
      </c>
      <c r="D1681" s="38">
        <v>8531</v>
      </c>
      <c r="E1681" s="146" t="s">
        <v>9727</v>
      </c>
      <c r="F1681" s="541" t="s">
        <v>1036</v>
      </c>
      <c r="G1681" s="539">
        <v>45466.30972222222</v>
      </c>
      <c r="H1681" s="37"/>
    </row>
    <row r="1682" spans="1:8" x14ac:dyDescent="0.25">
      <c r="A1682" s="37" t="s">
        <v>9695</v>
      </c>
      <c r="B1682" s="37" t="s">
        <v>1033</v>
      </c>
      <c r="C1682" s="38" t="s">
        <v>9696</v>
      </c>
      <c r="D1682" s="38">
        <v>8531</v>
      </c>
      <c r="E1682" s="146" t="s">
        <v>9728</v>
      </c>
      <c r="F1682" s="541" t="s">
        <v>1036</v>
      </c>
      <c r="G1682" s="539">
        <v>45466.30972222222</v>
      </c>
      <c r="H1682" s="37"/>
    </row>
    <row r="1683" spans="1:8" x14ac:dyDescent="0.25">
      <c r="A1683" s="37" t="s">
        <v>9695</v>
      </c>
      <c r="B1683" s="37" t="s">
        <v>1033</v>
      </c>
      <c r="C1683" s="38" t="s">
        <v>9696</v>
      </c>
      <c r="D1683" s="38">
        <v>8531</v>
      </c>
      <c r="E1683" s="146" t="s">
        <v>9729</v>
      </c>
      <c r="F1683" s="541" t="s">
        <v>1036</v>
      </c>
      <c r="G1683" s="539">
        <v>45466.30972222222</v>
      </c>
      <c r="H1683" s="37"/>
    </row>
    <row r="1684" spans="1:8" x14ac:dyDescent="0.25">
      <c r="A1684" s="37" t="s">
        <v>9695</v>
      </c>
      <c r="B1684" s="37" t="s">
        <v>1033</v>
      </c>
      <c r="C1684" s="38" t="s">
        <v>9696</v>
      </c>
      <c r="D1684" s="38">
        <v>8531</v>
      </c>
      <c r="E1684" s="146" t="s">
        <v>9730</v>
      </c>
      <c r="F1684" s="541" t="s">
        <v>1036</v>
      </c>
      <c r="G1684" s="539">
        <v>45466.30972222222</v>
      </c>
      <c r="H1684" s="37"/>
    </row>
    <row r="1685" spans="1:8" x14ac:dyDescent="0.25">
      <c r="A1685" s="37" t="s">
        <v>9695</v>
      </c>
      <c r="B1685" s="37" t="s">
        <v>1033</v>
      </c>
      <c r="C1685" s="38" t="s">
        <v>9696</v>
      </c>
      <c r="D1685" s="38">
        <v>8531</v>
      </c>
      <c r="E1685" s="146" t="s">
        <v>9731</v>
      </c>
      <c r="F1685" s="541" t="s">
        <v>1036</v>
      </c>
      <c r="G1685" s="539">
        <v>45466.30972222222</v>
      </c>
      <c r="H1685" s="37"/>
    </row>
    <row r="1686" spans="1:8" x14ac:dyDescent="0.25">
      <c r="A1686" s="37" t="s">
        <v>9695</v>
      </c>
      <c r="B1686" s="37" t="s">
        <v>1033</v>
      </c>
      <c r="C1686" s="38" t="s">
        <v>9696</v>
      </c>
      <c r="D1686" s="38">
        <v>8531</v>
      </c>
      <c r="E1686" s="146" t="s">
        <v>9732</v>
      </c>
      <c r="F1686" s="541" t="s">
        <v>1036</v>
      </c>
      <c r="G1686" s="539">
        <v>45466.30972222222</v>
      </c>
      <c r="H1686" s="37"/>
    </row>
    <row r="1687" spans="1:8" x14ac:dyDescent="0.25">
      <c r="A1687" s="37" t="s">
        <v>9695</v>
      </c>
      <c r="B1687" s="37" t="s">
        <v>1033</v>
      </c>
      <c r="C1687" s="38" t="s">
        <v>9696</v>
      </c>
      <c r="D1687" s="38">
        <v>8531</v>
      </c>
      <c r="E1687" s="146" t="s">
        <v>9733</v>
      </c>
      <c r="F1687" s="541" t="s">
        <v>1036</v>
      </c>
      <c r="G1687" s="539">
        <v>45466.30972222222</v>
      </c>
      <c r="H1687" s="37"/>
    </row>
    <row r="1688" spans="1:8" x14ac:dyDescent="0.25">
      <c r="A1688" s="37" t="s">
        <v>9695</v>
      </c>
      <c r="B1688" s="37" t="s">
        <v>1033</v>
      </c>
      <c r="C1688" s="38" t="s">
        <v>9696</v>
      </c>
      <c r="D1688" s="38">
        <v>8531</v>
      </c>
      <c r="E1688" s="146" t="s">
        <v>9734</v>
      </c>
      <c r="F1688" s="541" t="s">
        <v>1036</v>
      </c>
      <c r="G1688" s="539">
        <v>45466.30972222222</v>
      </c>
      <c r="H1688" s="37"/>
    </row>
    <row r="1689" spans="1:8" x14ac:dyDescent="0.25">
      <c r="A1689" s="37" t="s">
        <v>9695</v>
      </c>
      <c r="B1689" s="37" t="s">
        <v>1033</v>
      </c>
      <c r="C1689" s="38" t="s">
        <v>9696</v>
      </c>
      <c r="D1689" s="38">
        <v>8531</v>
      </c>
      <c r="E1689" s="146" t="s">
        <v>9735</v>
      </c>
      <c r="F1689" s="541" t="s">
        <v>1036</v>
      </c>
      <c r="G1689" s="539">
        <v>45466.30972222222</v>
      </c>
      <c r="H1689" s="37"/>
    </row>
    <row r="1690" spans="1:8" x14ac:dyDescent="0.25">
      <c r="A1690" s="37" t="s">
        <v>9695</v>
      </c>
      <c r="B1690" s="37" t="s">
        <v>1033</v>
      </c>
      <c r="C1690" s="38" t="s">
        <v>9696</v>
      </c>
      <c r="D1690" s="38">
        <v>8531</v>
      </c>
      <c r="E1690" s="146" t="s">
        <v>1733</v>
      </c>
      <c r="F1690" s="541" t="s">
        <v>1036</v>
      </c>
      <c r="G1690" s="539">
        <v>45466.30972222222</v>
      </c>
      <c r="H1690" s="37"/>
    </row>
    <row r="1691" spans="1:8" x14ac:dyDescent="0.25">
      <c r="A1691" s="37" t="s">
        <v>9695</v>
      </c>
      <c r="B1691" s="37" t="s">
        <v>1033</v>
      </c>
      <c r="C1691" s="38" t="s">
        <v>9696</v>
      </c>
      <c r="D1691" s="38">
        <v>8531</v>
      </c>
      <c r="E1691" s="146" t="s">
        <v>1750</v>
      </c>
      <c r="F1691" s="541" t="s">
        <v>1036</v>
      </c>
      <c r="G1691" s="539">
        <v>45466.30972222222</v>
      </c>
      <c r="H1691" s="37"/>
    </row>
    <row r="1692" spans="1:8" x14ac:dyDescent="0.25">
      <c r="A1692" s="37" t="s">
        <v>9695</v>
      </c>
      <c r="B1692" s="37" t="s">
        <v>1033</v>
      </c>
      <c r="C1692" s="38" t="s">
        <v>9696</v>
      </c>
      <c r="D1692" s="38">
        <v>8531</v>
      </c>
      <c r="E1692" s="146" t="s">
        <v>1767</v>
      </c>
      <c r="F1692" s="541" t="s">
        <v>1036</v>
      </c>
      <c r="G1692" s="539">
        <v>45466.30972222222</v>
      </c>
      <c r="H1692" s="37"/>
    </row>
    <row r="1693" spans="1:8" x14ac:dyDescent="0.25">
      <c r="A1693" s="37" t="s">
        <v>9695</v>
      </c>
      <c r="B1693" s="37" t="s">
        <v>1033</v>
      </c>
      <c r="C1693" s="38" t="s">
        <v>9696</v>
      </c>
      <c r="D1693" s="38">
        <v>8531</v>
      </c>
      <c r="E1693" s="146" t="s">
        <v>1784</v>
      </c>
      <c r="F1693" s="541" t="s">
        <v>1036</v>
      </c>
      <c r="G1693" s="539">
        <v>45466.30972222222</v>
      </c>
      <c r="H1693" s="37"/>
    </row>
    <row r="1694" spans="1:8" x14ac:dyDescent="0.25">
      <c r="A1694" s="37" t="s">
        <v>9695</v>
      </c>
      <c r="B1694" s="37" t="s">
        <v>1033</v>
      </c>
      <c r="C1694" s="38" t="s">
        <v>9696</v>
      </c>
      <c r="D1694" s="38">
        <v>8531</v>
      </c>
      <c r="E1694" s="146" t="s">
        <v>1801</v>
      </c>
      <c r="F1694" s="541" t="s">
        <v>1036</v>
      </c>
      <c r="G1694" s="539">
        <v>45466.30972222222</v>
      </c>
      <c r="H1694" s="37"/>
    </row>
    <row r="1695" spans="1:8" x14ac:dyDescent="0.25">
      <c r="A1695" s="37" t="s">
        <v>9695</v>
      </c>
      <c r="B1695" s="37" t="s">
        <v>1033</v>
      </c>
      <c r="C1695" s="38" t="s">
        <v>9696</v>
      </c>
      <c r="D1695" s="38">
        <v>8531</v>
      </c>
      <c r="E1695" s="146" t="s">
        <v>1088</v>
      </c>
      <c r="F1695" s="541" t="s">
        <v>1036</v>
      </c>
      <c r="G1695" s="539">
        <v>45466.30972222222</v>
      </c>
      <c r="H1695" s="37"/>
    </row>
    <row r="1696" spans="1:8" x14ac:dyDescent="0.25">
      <c r="A1696" s="37" t="s">
        <v>9695</v>
      </c>
      <c r="B1696" s="37" t="s">
        <v>1033</v>
      </c>
      <c r="C1696" s="38" t="s">
        <v>9696</v>
      </c>
      <c r="D1696" s="38">
        <v>8531</v>
      </c>
      <c r="E1696" s="146" t="s">
        <v>1818</v>
      </c>
      <c r="F1696" s="541" t="s">
        <v>1036</v>
      </c>
      <c r="G1696" s="539">
        <v>45466.30972222222</v>
      </c>
      <c r="H1696" s="37"/>
    </row>
    <row r="1697" spans="1:8" x14ac:dyDescent="0.25">
      <c r="A1697" s="37" t="s">
        <v>9695</v>
      </c>
      <c r="B1697" s="37" t="s">
        <v>1033</v>
      </c>
      <c r="C1697" s="38" t="s">
        <v>9696</v>
      </c>
      <c r="D1697" s="38">
        <v>8531</v>
      </c>
      <c r="E1697" s="146" t="s">
        <v>1835</v>
      </c>
      <c r="F1697" s="541" t="s">
        <v>1036</v>
      </c>
      <c r="G1697" s="539">
        <v>45466.30972222222</v>
      </c>
      <c r="H1697" s="37"/>
    </row>
    <row r="1698" spans="1:8" x14ac:dyDescent="0.25">
      <c r="A1698" s="37" t="s">
        <v>9695</v>
      </c>
      <c r="B1698" s="37" t="s">
        <v>1033</v>
      </c>
      <c r="C1698" s="38" t="s">
        <v>9696</v>
      </c>
      <c r="D1698" s="38">
        <v>8531</v>
      </c>
      <c r="E1698" s="146" t="s">
        <v>1852</v>
      </c>
      <c r="F1698" s="541" t="s">
        <v>1036</v>
      </c>
      <c r="G1698" s="539">
        <v>45466.30972222222</v>
      </c>
      <c r="H1698" s="37"/>
    </row>
    <row r="1699" spans="1:8" x14ac:dyDescent="0.25">
      <c r="A1699" s="37" t="s">
        <v>9695</v>
      </c>
      <c r="B1699" s="37" t="s">
        <v>1033</v>
      </c>
      <c r="C1699" s="38" t="s">
        <v>9696</v>
      </c>
      <c r="D1699" s="38">
        <v>8531</v>
      </c>
      <c r="E1699" s="146" t="s">
        <v>1869</v>
      </c>
      <c r="F1699" s="541" t="s">
        <v>1036</v>
      </c>
      <c r="G1699" s="539">
        <v>45466.30972222222</v>
      </c>
      <c r="H1699" s="37"/>
    </row>
    <row r="1700" spans="1:8" x14ac:dyDescent="0.25">
      <c r="A1700" s="37" t="s">
        <v>9695</v>
      </c>
      <c r="B1700" s="37" t="s">
        <v>1033</v>
      </c>
      <c r="C1700" s="38" t="s">
        <v>9696</v>
      </c>
      <c r="D1700" s="38">
        <v>8531</v>
      </c>
      <c r="E1700" s="146" t="s">
        <v>1886</v>
      </c>
      <c r="F1700" s="541" t="s">
        <v>1036</v>
      </c>
      <c r="G1700" s="539">
        <v>45466.30972222222</v>
      </c>
      <c r="H1700" s="37"/>
    </row>
    <row r="1701" spans="1:8" x14ac:dyDescent="0.25">
      <c r="A1701" s="37" t="s">
        <v>9695</v>
      </c>
      <c r="B1701" s="37" t="s">
        <v>1033</v>
      </c>
      <c r="C1701" s="38" t="s">
        <v>9696</v>
      </c>
      <c r="D1701" s="38">
        <v>8531</v>
      </c>
      <c r="E1701" s="146" t="s">
        <v>1903</v>
      </c>
      <c r="F1701" s="541" t="s">
        <v>1036</v>
      </c>
      <c r="G1701" s="539">
        <v>45466.30972222222</v>
      </c>
      <c r="H1701" s="37"/>
    </row>
    <row r="1702" spans="1:8" x14ac:dyDescent="0.25">
      <c r="A1702" s="37" t="s">
        <v>9695</v>
      </c>
      <c r="B1702" s="37" t="s">
        <v>1033</v>
      </c>
      <c r="C1702" s="38" t="s">
        <v>9696</v>
      </c>
      <c r="D1702" s="38">
        <v>8531</v>
      </c>
      <c r="E1702" s="146" t="s">
        <v>1920</v>
      </c>
      <c r="F1702" s="541" t="s">
        <v>1036</v>
      </c>
      <c r="G1702" s="539">
        <v>45466.30972222222</v>
      </c>
      <c r="H1702" s="37"/>
    </row>
    <row r="1703" spans="1:8" x14ac:dyDescent="0.25">
      <c r="A1703" s="37" t="s">
        <v>9695</v>
      </c>
      <c r="B1703" s="37" t="s">
        <v>1033</v>
      </c>
      <c r="C1703" s="38" t="s">
        <v>9696</v>
      </c>
      <c r="D1703" s="38">
        <v>8531</v>
      </c>
      <c r="E1703" s="146" t="s">
        <v>1937</v>
      </c>
      <c r="F1703" s="541" t="s">
        <v>1036</v>
      </c>
      <c r="G1703" s="539">
        <v>45466.30972222222</v>
      </c>
      <c r="H1703" s="37"/>
    </row>
    <row r="1704" spans="1:8" x14ac:dyDescent="0.25">
      <c r="A1704" s="37" t="s">
        <v>9695</v>
      </c>
      <c r="B1704" s="37" t="s">
        <v>1033</v>
      </c>
      <c r="C1704" s="38" t="s">
        <v>9696</v>
      </c>
      <c r="D1704" s="38">
        <v>8531</v>
      </c>
      <c r="E1704" s="146" t="s">
        <v>1954</v>
      </c>
      <c r="F1704" s="541" t="s">
        <v>1036</v>
      </c>
      <c r="G1704" s="539">
        <v>45466.30972222222</v>
      </c>
      <c r="H1704" s="37"/>
    </row>
    <row r="1705" spans="1:8" x14ac:dyDescent="0.25">
      <c r="A1705" s="37" t="s">
        <v>9695</v>
      </c>
      <c r="B1705" s="37" t="s">
        <v>1033</v>
      </c>
      <c r="C1705" s="38" t="s">
        <v>9696</v>
      </c>
      <c r="D1705" s="38">
        <v>8531</v>
      </c>
      <c r="E1705" s="146" t="s">
        <v>1971</v>
      </c>
      <c r="F1705" s="541" t="s">
        <v>1036</v>
      </c>
      <c r="G1705" s="539">
        <v>45466.30972222222</v>
      </c>
      <c r="H1705" s="37"/>
    </row>
    <row r="1706" spans="1:8" x14ac:dyDescent="0.25">
      <c r="A1706" s="37" t="s">
        <v>9695</v>
      </c>
      <c r="B1706" s="37" t="s">
        <v>1033</v>
      </c>
      <c r="C1706" s="38" t="s">
        <v>9696</v>
      </c>
      <c r="D1706" s="38">
        <v>8531</v>
      </c>
      <c r="E1706" s="146" t="s">
        <v>1105</v>
      </c>
      <c r="F1706" s="541" t="s">
        <v>1036</v>
      </c>
      <c r="G1706" s="539">
        <v>45466.30972222222</v>
      </c>
      <c r="H1706" s="37"/>
    </row>
    <row r="1707" spans="1:8" x14ac:dyDescent="0.25">
      <c r="A1707" s="37" t="s">
        <v>9695</v>
      </c>
      <c r="B1707" s="37" t="s">
        <v>1033</v>
      </c>
      <c r="C1707" s="38" t="s">
        <v>9696</v>
      </c>
      <c r="D1707" s="38">
        <v>8531</v>
      </c>
      <c r="E1707" s="146" t="s">
        <v>1988</v>
      </c>
      <c r="F1707" s="541" t="s">
        <v>1036</v>
      </c>
      <c r="G1707" s="539">
        <v>45466.30972222222</v>
      </c>
      <c r="H1707" s="37"/>
    </row>
    <row r="1708" spans="1:8" x14ac:dyDescent="0.25">
      <c r="A1708" s="37" t="s">
        <v>9695</v>
      </c>
      <c r="B1708" s="37" t="s">
        <v>1033</v>
      </c>
      <c r="C1708" s="38" t="s">
        <v>9696</v>
      </c>
      <c r="D1708" s="38">
        <v>8531</v>
      </c>
      <c r="E1708" s="146" t="s">
        <v>2005</v>
      </c>
      <c r="F1708" s="541" t="s">
        <v>1036</v>
      </c>
      <c r="G1708" s="539">
        <v>45466.30972222222</v>
      </c>
      <c r="H1708" s="37"/>
    </row>
    <row r="1709" spans="1:8" x14ac:dyDescent="0.25">
      <c r="A1709" s="37" t="s">
        <v>9695</v>
      </c>
      <c r="B1709" s="37" t="s">
        <v>1033</v>
      </c>
      <c r="C1709" s="38" t="s">
        <v>9696</v>
      </c>
      <c r="D1709" s="38">
        <v>8531</v>
      </c>
      <c r="E1709" s="146" t="s">
        <v>2022</v>
      </c>
      <c r="F1709" s="541" t="s">
        <v>1036</v>
      </c>
      <c r="G1709" s="539">
        <v>45466.30972222222</v>
      </c>
      <c r="H1709" s="37"/>
    </row>
    <row r="1710" spans="1:8" x14ac:dyDescent="0.25">
      <c r="A1710" s="37" t="s">
        <v>9695</v>
      </c>
      <c r="B1710" s="37" t="s">
        <v>1033</v>
      </c>
      <c r="C1710" s="38" t="s">
        <v>9696</v>
      </c>
      <c r="D1710" s="38">
        <v>8531</v>
      </c>
      <c r="E1710" s="146" t="s">
        <v>2039</v>
      </c>
      <c r="F1710" s="541" t="s">
        <v>1036</v>
      </c>
      <c r="G1710" s="539">
        <v>45466.30972222222</v>
      </c>
      <c r="H1710" s="37"/>
    </row>
    <row r="1711" spans="1:8" x14ac:dyDescent="0.25">
      <c r="A1711" s="37" t="s">
        <v>9695</v>
      </c>
      <c r="B1711" s="37" t="s">
        <v>1033</v>
      </c>
      <c r="C1711" s="38" t="s">
        <v>9696</v>
      </c>
      <c r="D1711" s="38">
        <v>8531</v>
      </c>
      <c r="E1711" s="146" t="s">
        <v>2056</v>
      </c>
      <c r="F1711" s="541" t="s">
        <v>1036</v>
      </c>
      <c r="G1711" s="539">
        <v>45466.30972222222</v>
      </c>
      <c r="H1711" s="37"/>
    </row>
    <row r="1712" spans="1:8" x14ac:dyDescent="0.25">
      <c r="A1712" s="37" t="s">
        <v>9695</v>
      </c>
      <c r="B1712" s="37" t="s">
        <v>1033</v>
      </c>
      <c r="C1712" s="38" t="s">
        <v>9696</v>
      </c>
      <c r="D1712" s="38">
        <v>8531</v>
      </c>
      <c r="E1712" s="146" t="s">
        <v>2073</v>
      </c>
      <c r="F1712" s="541" t="s">
        <v>1036</v>
      </c>
      <c r="G1712" s="539">
        <v>45466.30972222222</v>
      </c>
      <c r="H1712" s="37"/>
    </row>
    <row r="1713" spans="1:8" x14ac:dyDescent="0.25">
      <c r="A1713" s="37" t="s">
        <v>9695</v>
      </c>
      <c r="B1713" s="37" t="s">
        <v>1033</v>
      </c>
      <c r="C1713" s="38" t="s">
        <v>9696</v>
      </c>
      <c r="D1713" s="38">
        <v>8531</v>
      </c>
      <c r="E1713" s="146" t="s">
        <v>2090</v>
      </c>
      <c r="F1713" s="541" t="s">
        <v>1036</v>
      </c>
      <c r="G1713" s="539">
        <v>45466.30972222222</v>
      </c>
      <c r="H1713" s="37"/>
    </row>
    <row r="1714" spans="1:8" x14ac:dyDescent="0.25">
      <c r="A1714" s="37" t="s">
        <v>9695</v>
      </c>
      <c r="B1714" s="37" t="s">
        <v>1033</v>
      </c>
      <c r="C1714" s="38" t="s">
        <v>9696</v>
      </c>
      <c r="D1714" s="38">
        <v>8531</v>
      </c>
      <c r="E1714" s="146" t="s">
        <v>8706</v>
      </c>
      <c r="F1714" s="541" t="s">
        <v>1036</v>
      </c>
      <c r="G1714" s="539">
        <v>45466.30972222222</v>
      </c>
      <c r="H1714" s="37"/>
    </row>
    <row r="1715" spans="1:8" x14ac:dyDescent="0.25">
      <c r="A1715" s="37" t="s">
        <v>9695</v>
      </c>
      <c r="B1715" s="37" t="s">
        <v>1033</v>
      </c>
      <c r="C1715" s="38" t="s">
        <v>9696</v>
      </c>
      <c r="D1715" s="38">
        <v>8531</v>
      </c>
      <c r="E1715" s="146" t="s">
        <v>2123</v>
      </c>
      <c r="F1715" s="541" t="s">
        <v>1036</v>
      </c>
      <c r="G1715" s="539">
        <v>45466.30972222222</v>
      </c>
      <c r="H1715" s="37"/>
    </row>
    <row r="1716" spans="1:8" x14ac:dyDescent="0.25">
      <c r="A1716" s="37" t="s">
        <v>9695</v>
      </c>
      <c r="B1716" s="37" t="s">
        <v>1033</v>
      </c>
      <c r="C1716" s="38" t="s">
        <v>9696</v>
      </c>
      <c r="D1716" s="38">
        <v>8531</v>
      </c>
      <c r="E1716" s="146" t="s">
        <v>2140</v>
      </c>
      <c r="F1716" s="541" t="s">
        <v>1036</v>
      </c>
      <c r="G1716" s="539">
        <v>45466.30972222222</v>
      </c>
      <c r="H1716" s="37"/>
    </row>
    <row r="1717" spans="1:8" x14ac:dyDescent="0.25">
      <c r="A1717" s="37" t="s">
        <v>9695</v>
      </c>
      <c r="B1717" s="37" t="s">
        <v>1033</v>
      </c>
      <c r="C1717" s="38" t="s">
        <v>9696</v>
      </c>
      <c r="D1717" s="38">
        <v>8531</v>
      </c>
      <c r="E1717" s="146" t="s">
        <v>913</v>
      </c>
      <c r="F1717" s="541" t="s">
        <v>1036</v>
      </c>
      <c r="G1717" s="539">
        <v>45466.30972222222</v>
      </c>
      <c r="H1717" s="37"/>
    </row>
    <row r="1718" spans="1:8" x14ac:dyDescent="0.25">
      <c r="A1718" s="37" t="s">
        <v>9695</v>
      </c>
      <c r="B1718" s="37" t="s">
        <v>1033</v>
      </c>
      <c r="C1718" s="38" t="s">
        <v>9696</v>
      </c>
      <c r="D1718" s="38">
        <v>8531</v>
      </c>
      <c r="E1718" s="146" t="s">
        <v>2157</v>
      </c>
      <c r="F1718" s="541" t="s">
        <v>1036</v>
      </c>
      <c r="G1718" s="539">
        <v>45466.30972222222</v>
      </c>
      <c r="H1718" s="37"/>
    </row>
    <row r="1719" spans="1:8" x14ac:dyDescent="0.25">
      <c r="A1719" s="37" t="s">
        <v>9695</v>
      </c>
      <c r="B1719" s="37" t="s">
        <v>1033</v>
      </c>
      <c r="C1719" s="38" t="s">
        <v>9696</v>
      </c>
      <c r="D1719" s="38">
        <v>8531</v>
      </c>
      <c r="E1719" s="146" t="s">
        <v>2174</v>
      </c>
      <c r="F1719" s="541" t="s">
        <v>1036</v>
      </c>
      <c r="G1719" s="539">
        <v>45466.30972222222</v>
      </c>
      <c r="H1719" s="37"/>
    </row>
    <row r="1720" spans="1:8" x14ac:dyDescent="0.25">
      <c r="A1720" s="37" t="s">
        <v>9695</v>
      </c>
      <c r="B1720" s="37" t="s">
        <v>1033</v>
      </c>
      <c r="C1720" s="38" t="s">
        <v>9696</v>
      </c>
      <c r="D1720" s="38">
        <v>8531</v>
      </c>
      <c r="E1720" s="146" t="s">
        <v>2191</v>
      </c>
      <c r="F1720" s="541" t="s">
        <v>1036</v>
      </c>
      <c r="G1720" s="539">
        <v>45466.30972222222</v>
      </c>
      <c r="H1720" s="37"/>
    </row>
    <row r="1721" spans="1:8" x14ac:dyDescent="0.25">
      <c r="A1721" s="37" t="s">
        <v>9695</v>
      </c>
      <c r="B1721" s="37" t="s">
        <v>1033</v>
      </c>
      <c r="C1721" s="38" t="s">
        <v>9696</v>
      </c>
      <c r="D1721" s="38">
        <v>8531</v>
      </c>
      <c r="E1721" s="146" t="s">
        <v>2208</v>
      </c>
      <c r="F1721" s="541" t="s">
        <v>1036</v>
      </c>
      <c r="G1721" s="539">
        <v>45466.30972222222</v>
      </c>
      <c r="H1721" s="37"/>
    </row>
    <row r="1722" spans="1:8" x14ac:dyDescent="0.25">
      <c r="A1722" s="37" t="s">
        <v>9695</v>
      </c>
      <c r="B1722" s="37" t="s">
        <v>1033</v>
      </c>
      <c r="C1722" s="38" t="s">
        <v>9696</v>
      </c>
      <c r="D1722" s="38">
        <v>8531</v>
      </c>
      <c r="E1722" s="146" t="s">
        <v>2225</v>
      </c>
      <c r="F1722" s="541" t="s">
        <v>1036</v>
      </c>
      <c r="G1722" s="539">
        <v>45466.30972222222</v>
      </c>
      <c r="H1722" s="37"/>
    </row>
    <row r="1723" spans="1:8" x14ac:dyDescent="0.25">
      <c r="A1723" s="37" t="s">
        <v>9695</v>
      </c>
      <c r="B1723" s="37" t="s">
        <v>1033</v>
      </c>
      <c r="C1723" s="38" t="s">
        <v>9696</v>
      </c>
      <c r="D1723" s="38">
        <v>8531</v>
      </c>
      <c r="E1723" s="146" t="s">
        <v>2242</v>
      </c>
      <c r="F1723" s="541" t="s">
        <v>1036</v>
      </c>
      <c r="G1723" s="539">
        <v>45466.30972222222</v>
      </c>
      <c r="H1723" s="37"/>
    </row>
    <row r="1724" spans="1:8" x14ac:dyDescent="0.25">
      <c r="A1724" s="37" t="s">
        <v>9695</v>
      </c>
      <c r="B1724" s="37" t="s">
        <v>1033</v>
      </c>
      <c r="C1724" s="38" t="s">
        <v>9696</v>
      </c>
      <c r="D1724" s="38">
        <v>8531</v>
      </c>
      <c r="E1724" s="146" t="s">
        <v>2259</v>
      </c>
      <c r="F1724" s="541" t="s">
        <v>1036</v>
      </c>
      <c r="G1724" s="539">
        <v>45466.30972222222</v>
      </c>
      <c r="H1724" s="37"/>
    </row>
    <row r="1725" spans="1:8" x14ac:dyDescent="0.25">
      <c r="A1725" s="37" t="s">
        <v>9695</v>
      </c>
      <c r="B1725" s="37" t="s">
        <v>1033</v>
      </c>
      <c r="C1725" s="38" t="s">
        <v>9696</v>
      </c>
      <c r="D1725" s="38">
        <v>8531</v>
      </c>
      <c r="E1725" s="146" t="s">
        <v>2276</v>
      </c>
      <c r="F1725" s="541" t="s">
        <v>1036</v>
      </c>
      <c r="G1725" s="539">
        <v>45466.30972222222</v>
      </c>
      <c r="H1725" s="37"/>
    </row>
    <row r="1726" spans="1:8" x14ac:dyDescent="0.25">
      <c r="A1726" s="37" t="s">
        <v>9695</v>
      </c>
      <c r="B1726" s="37" t="s">
        <v>1033</v>
      </c>
      <c r="C1726" s="38" t="s">
        <v>9696</v>
      </c>
      <c r="D1726" s="38">
        <v>8531</v>
      </c>
      <c r="E1726" s="146" t="s">
        <v>2293</v>
      </c>
      <c r="F1726" s="541" t="s">
        <v>1036</v>
      </c>
      <c r="G1726" s="539">
        <v>45466.30972222222</v>
      </c>
      <c r="H1726" s="37"/>
    </row>
    <row r="1727" spans="1:8" x14ac:dyDescent="0.25">
      <c r="A1727" s="37" t="s">
        <v>9695</v>
      </c>
      <c r="B1727" s="37" t="s">
        <v>1033</v>
      </c>
      <c r="C1727" s="38" t="s">
        <v>9696</v>
      </c>
      <c r="D1727" s="38">
        <v>8531</v>
      </c>
      <c r="E1727" s="146" t="s">
        <v>2310</v>
      </c>
      <c r="F1727" s="541" t="s">
        <v>1036</v>
      </c>
      <c r="G1727" s="539">
        <v>45466.30972222222</v>
      </c>
      <c r="H1727" s="37"/>
    </row>
    <row r="1728" spans="1:8" x14ac:dyDescent="0.25">
      <c r="A1728" s="37" t="s">
        <v>9695</v>
      </c>
      <c r="B1728" s="37" t="s">
        <v>1033</v>
      </c>
      <c r="C1728" s="38" t="s">
        <v>9696</v>
      </c>
      <c r="D1728" s="38">
        <v>8531</v>
      </c>
      <c r="E1728" s="146" t="s">
        <v>1137</v>
      </c>
      <c r="F1728" s="541" t="s">
        <v>1036</v>
      </c>
      <c r="G1728" s="539">
        <v>45466.30972222222</v>
      </c>
      <c r="H1728" s="37"/>
    </row>
    <row r="1729" spans="1:8" x14ac:dyDescent="0.25">
      <c r="A1729" s="37" t="s">
        <v>9695</v>
      </c>
      <c r="B1729" s="37" t="s">
        <v>1033</v>
      </c>
      <c r="C1729" s="38" t="s">
        <v>9696</v>
      </c>
      <c r="D1729" s="38">
        <v>8531</v>
      </c>
      <c r="E1729" s="146" t="s">
        <v>2327</v>
      </c>
      <c r="F1729" s="541" t="s">
        <v>1036</v>
      </c>
      <c r="G1729" s="539">
        <v>45466.30972222222</v>
      </c>
      <c r="H1729" s="37"/>
    </row>
    <row r="1730" spans="1:8" x14ac:dyDescent="0.25">
      <c r="A1730" s="37" t="s">
        <v>9695</v>
      </c>
      <c r="B1730" s="37" t="s">
        <v>1033</v>
      </c>
      <c r="C1730" s="38" t="s">
        <v>9696</v>
      </c>
      <c r="D1730" s="38">
        <v>8531</v>
      </c>
      <c r="E1730" s="146" t="s">
        <v>2344</v>
      </c>
      <c r="F1730" s="541" t="s">
        <v>1036</v>
      </c>
      <c r="G1730" s="539">
        <v>45466.30972222222</v>
      </c>
      <c r="H1730" s="37"/>
    </row>
    <row r="1731" spans="1:8" x14ac:dyDescent="0.25">
      <c r="A1731" s="37" t="s">
        <v>9695</v>
      </c>
      <c r="B1731" s="37" t="s">
        <v>1033</v>
      </c>
      <c r="C1731" s="38" t="s">
        <v>9696</v>
      </c>
      <c r="D1731" s="38">
        <v>8531</v>
      </c>
      <c r="E1731" s="146" t="s">
        <v>2361</v>
      </c>
      <c r="F1731" s="541" t="s">
        <v>1036</v>
      </c>
      <c r="G1731" s="539">
        <v>45466.30972222222</v>
      </c>
      <c r="H1731" s="37"/>
    </row>
    <row r="1732" spans="1:8" x14ac:dyDescent="0.25">
      <c r="A1732" s="37" t="s">
        <v>9695</v>
      </c>
      <c r="B1732" s="37" t="s">
        <v>1033</v>
      </c>
      <c r="C1732" s="38" t="s">
        <v>9696</v>
      </c>
      <c r="D1732" s="38">
        <v>8531</v>
      </c>
      <c r="E1732" s="146" t="s">
        <v>2378</v>
      </c>
      <c r="F1732" s="541" t="s">
        <v>1036</v>
      </c>
      <c r="G1732" s="539">
        <v>45466.30972222222</v>
      </c>
      <c r="H1732" s="37"/>
    </row>
    <row r="1733" spans="1:8" x14ac:dyDescent="0.25">
      <c r="A1733" s="37" t="s">
        <v>9695</v>
      </c>
      <c r="B1733" s="37" t="s">
        <v>1033</v>
      </c>
      <c r="C1733" s="38" t="s">
        <v>9696</v>
      </c>
      <c r="D1733" s="38">
        <v>8531</v>
      </c>
      <c r="E1733" s="146" t="s">
        <v>2395</v>
      </c>
      <c r="F1733" s="541" t="s">
        <v>1036</v>
      </c>
      <c r="G1733" s="539">
        <v>45466.30972222222</v>
      </c>
      <c r="H1733" s="37"/>
    </row>
    <row r="1734" spans="1:8" x14ac:dyDescent="0.25">
      <c r="A1734" s="37" t="s">
        <v>9695</v>
      </c>
      <c r="B1734" s="37" t="s">
        <v>1033</v>
      </c>
      <c r="C1734" s="38" t="s">
        <v>9696</v>
      </c>
      <c r="D1734" s="38">
        <v>8531</v>
      </c>
      <c r="E1734" s="146" t="s">
        <v>2412</v>
      </c>
      <c r="F1734" s="541" t="s">
        <v>1036</v>
      </c>
      <c r="G1734" s="539">
        <v>45466.30972222222</v>
      </c>
      <c r="H1734" s="37"/>
    </row>
    <row r="1735" spans="1:8" x14ac:dyDescent="0.25">
      <c r="A1735" s="37" t="s">
        <v>9695</v>
      </c>
      <c r="B1735" s="37" t="s">
        <v>1033</v>
      </c>
      <c r="C1735" s="38" t="s">
        <v>9696</v>
      </c>
      <c r="D1735" s="38">
        <v>8531</v>
      </c>
      <c r="E1735" s="146" t="s">
        <v>2429</v>
      </c>
      <c r="F1735" s="541" t="s">
        <v>1036</v>
      </c>
      <c r="G1735" s="539">
        <v>45466.30972222222</v>
      </c>
      <c r="H1735" s="37"/>
    </row>
    <row r="1736" spans="1:8" x14ac:dyDescent="0.25">
      <c r="A1736" s="37" t="s">
        <v>9695</v>
      </c>
      <c r="B1736" s="37" t="s">
        <v>1033</v>
      </c>
      <c r="C1736" s="38" t="s">
        <v>9696</v>
      </c>
      <c r="D1736" s="38">
        <v>8531</v>
      </c>
      <c r="E1736" s="146" t="s">
        <v>2446</v>
      </c>
      <c r="F1736" s="541" t="s">
        <v>1036</v>
      </c>
      <c r="G1736" s="539">
        <v>45466.30972222222</v>
      </c>
      <c r="H1736" s="37"/>
    </row>
    <row r="1737" spans="1:8" x14ac:dyDescent="0.25">
      <c r="A1737" s="37" t="s">
        <v>9695</v>
      </c>
      <c r="B1737" s="37" t="s">
        <v>1033</v>
      </c>
      <c r="C1737" s="38" t="s">
        <v>9696</v>
      </c>
      <c r="D1737" s="38">
        <v>8531</v>
      </c>
      <c r="E1737" s="146" t="s">
        <v>2463</v>
      </c>
      <c r="F1737" s="541" t="s">
        <v>1036</v>
      </c>
      <c r="G1737" s="539">
        <v>45466.30972222222</v>
      </c>
      <c r="H1737" s="37"/>
    </row>
    <row r="1738" spans="1:8" x14ac:dyDescent="0.25">
      <c r="A1738" s="37" t="s">
        <v>9695</v>
      </c>
      <c r="B1738" s="37" t="s">
        <v>1033</v>
      </c>
      <c r="C1738" s="38" t="s">
        <v>9696</v>
      </c>
      <c r="D1738" s="38">
        <v>8531</v>
      </c>
      <c r="E1738" s="146" t="s">
        <v>2480</v>
      </c>
      <c r="F1738" s="541" t="s">
        <v>1036</v>
      </c>
      <c r="G1738" s="539">
        <v>45466.30972222222</v>
      </c>
      <c r="H1738" s="37"/>
    </row>
    <row r="1739" spans="1:8" x14ac:dyDescent="0.25">
      <c r="A1739" s="37" t="s">
        <v>9695</v>
      </c>
      <c r="B1739" s="37" t="s">
        <v>1033</v>
      </c>
      <c r="C1739" s="38" t="s">
        <v>9696</v>
      </c>
      <c r="D1739" s="38">
        <v>8531</v>
      </c>
      <c r="E1739" s="146" t="s">
        <v>917</v>
      </c>
      <c r="F1739" s="541" t="s">
        <v>1036</v>
      </c>
      <c r="G1739" s="539">
        <v>45466.30972222222</v>
      </c>
      <c r="H1739" s="37"/>
    </row>
    <row r="1740" spans="1:8" x14ac:dyDescent="0.25">
      <c r="A1740" s="37" t="s">
        <v>9695</v>
      </c>
      <c r="B1740" s="37" t="s">
        <v>1033</v>
      </c>
      <c r="C1740" s="38" t="s">
        <v>9696</v>
      </c>
      <c r="D1740" s="38">
        <v>8531</v>
      </c>
      <c r="E1740" s="146" t="s">
        <v>2497</v>
      </c>
      <c r="F1740" s="541" t="s">
        <v>1036</v>
      </c>
      <c r="G1740" s="539">
        <v>45466.30972222222</v>
      </c>
      <c r="H1740" s="37"/>
    </row>
    <row r="1741" spans="1:8" x14ac:dyDescent="0.25">
      <c r="A1741" s="37" t="s">
        <v>9695</v>
      </c>
      <c r="B1741" s="37" t="s">
        <v>1033</v>
      </c>
      <c r="C1741" s="38" t="s">
        <v>9696</v>
      </c>
      <c r="D1741" s="38">
        <v>8531</v>
      </c>
      <c r="E1741" s="146" t="s">
        <v>2514</v>
      </c>
      <c r="F1741" s="541" t="s">
        <v>1036</v>
      </c>
      <c r="G1741" s="539">
        <v>45466.30972222222</v>
      </c>
      <c r="H1741" s="37"/>
    </row>
    <row r="1742" spans="1:8" x14ac:dyDescent="0.25">
      <c r="A1742" s="37" t="s">
        <v>9695</v>
      </c>
      <c r="B1742" s="37" t="s">
        <v>1033</v>
      </c>
      <c r="C1742" s="38" t="s">
        <v>9696</v>
      </c>
      <c r="D1742" s="38">
        <v>8531</v>
      </c>
      <c r="E1742" s="146" t="s">
        <v>2531</v>
      </c>
      <c r="F1742" s="541" t="s">
        <v>1036</v>
      </c>
      <c r="G1742" s="539">
        <v>45466.30972222222</v>
      </c>
      <c r="H1742" s="37"/>
    </row>
    <row r="1743" spans="1:8" x14ac:dyDescent="0.25">
      <c r="A1743" s="37" t="s">
        <v>9695</v>
      </c>
      <c r="B1743" s="37" t="s">
        <v>1033</v>
      </c>
      <c r="C1743" s="38" t="s">
        <v>9696</v>
      </c>
      <c r="D1743" s="38">
        <v>8531</v>
      </c>
      <c r="E1743" s="146" t="s">
        <v>2548</v>
      </c>
      <c r="F1743" s="541" t="s">
        <v>1036</v>
      </c>
      <c r="G1743" s="539">
        <v>45466.30972222222</v>
      </c>
      <c r="H1743" s="37"/>
    </row>
    <row r="1744" spans="1:8" x14ac:dyDescent="0.25">
      <c r="A1744" s="37" t="s">
        <v>9695</v>
      </c>
      <c r="B1744" s="37" t="s">
        <v>1033</v>
      </c>
      <c r="C1744" s="38" t="s">
        <v>9696</v>
      </c>
      <c r="D1744" s="38">
        <v>8531</v>
      </c>
      <c r="E1744" s="146" t="s">
        <v>2565</v>
      </c>
      <c r="F1744" s="541" t="s">
        <v>1036</v>
      </c>
      <c r="G1744" s="539">
        <v>45466.30972222222</v>
      </c>
      <c r="H1744" s="37"/>
    </row>
    <row r="1745" spans="1:8" x14ac:dyDescent="0.25">
      <c r="A1745" s="37" t="s">
        <v>9695</v>
      </c>
      <c r="B1745" s="37" t="s">
        <v>1033</v>
      </c>
      <c r="C1745" s="38" t="s">
        <v>9696</v>
      </c>
      <c r="D1745" s="38">
        <v>8531</v>
      </c>
      <c r="E1745" s="146" t="s">
        <v>2582</v>
      </c>
      <c r="F1745" s="541" t="s">
        <v>1036</v>
      </c>
      <c r="G1745" s="539">
        <v>45466.30972222222</v>
      </c>
      <c r="H1745" s="37"/>
    </row>
    <row r="1746" spans="1:8" x14ac:dyDescent="0.25">
      <c r="A1746" s="37" t="s">
        <v>9695</v>
      </c>
      <c r="B1746" s="37" t="s">
        <v>1033</v>
      </c>
      <c r="C1746" s="38" t="s">
        <v>9696</v>
      </c>
      <c r="D1746" s="38">
        <v>8531</v>
      </c>
      <c r="E1746" s="146" t="s">
        <v>2599</v>
      </c>
      <c r="F1746" s="541" t="s">
        <v>1036</v>
      </c>
      <c r="G1746" s="539">
        <v>45466.30972222222</v>
      </c>
      <c r="H1746" s="37"/>
    </row>
    <row r="1747" spans="1:8" x14ac:dyDescent="0.25">
      <c r="A1747" s="37" t="s">
        <v>9695</v>
      </c>
      <c r="B1747" s="37" t="s">
        <v>1033</v>
      </c>
      <c r="C1747" s="38" t="s">
        <v>9696</v>
      </c>
      <c r="D1747" s="38">
        <v>8531</v>
      </c>
      <c r="E1747" s="146" t="s">
        <v>2616</v>
      </c>
      <c r="F1747" s="541" t="s">
        <v>1036</v>
      </c>
      <c r="G1747" s="539">
        <v>45466.30972222222</v>
      </c>
      <c r="H1747" s="37"/>
    </row>
    <row r="1748" spans="1:8" x14ac:dyDescent="0.25">
      <c r="A1748" s="37" t="s">
        <v>9695</v>
      </c>
      <c r="B1748" s="37" t="s">
        <v>1033</v>
      </c>
      <c r="C1748" s="38" t="s">
        <v>9696</v>
      </c>
      <c r="D1748" s="38">
        <v>8531</v>
      </c>
      <c r="E1748" s="146" t="s">
        <v>2633</v>
      </c>
      <c r="F1748" s="541" t="s">
        <v>1036</v>
      </c>
      <c r="G1748" s="539">
        <v>45466.30972222222</v>
      </c>
      <c r="H1748" s="37"/>
    </row>
    <row r="1749" spans="1:8" x14ac:dyDescent="0.25">
      <c r="A1749" s="37" t="s">
        <v>9695</v>
      </c>
      <c r="B1749" s="37" t="s">
        <v>1033</v>
      </c>
      <c r="C1749" s="38" t="s">
        <v>9696</v>
      </c>
      <c r="D1749" s="38">
        <v>8531</v>
      </c>
      <c r="E1749" s="146" t="s">
        <v>2650</v>
      </c>
      <c r="F1749" s="541" t="s">
        <v>1036</v>
      </c>
      <c r="G1749" s="539">
        <v>45466.30972222222</v>
      </c>
      <c r="H1749" s="37"/>
    </row>
    <row r="1750" spans="1:8" x14ac:dyDescent="0.25">
      <c r="A1750" s="37" t="s">
        <v>9695</v>
      </c>
      <c r="B1750" s="37" t="s">
        <v>1033</v>
      </c>
      <c r="C1750" s="38" t="s">
        <v>9696</v>
      </c>
      <c r="D1750" s="38">
        <v>8531</v>
      </c>
      <c r="E1750" s="146" t="s">
        <v>1170</v>
      </c>
      <c r="F1750" s="541" t="s">
        <v>9736</v>
      </c>
      <c r="G1750" s="539">
        <v>45466.30972222222</v>
      </c>
      <c r="H1750" s="37"/>
    </row>
    <row r="1751" spans="1:8" x14ac:dyDescent="0.25">
      <c r="A1751" s="37" t="s">
        <v>9695</v>
      </c>
      <c r="B1751" s="37" t="s">
        <v>1033</v>
      </c>
      <c r="C1751" s="38" t="s">
        <v>9696</v>
      </c>
      <c r="D1751" s="38">
        <v>8531</v>
      </c>
      <c r="E1751" s="146" t="s">
        <v>2668</v>
      </c>
      <c r="F1751" s="541" t="s">
        <v>9737</v>
      </c>
      <c r="G1751" s="539">
        <v>45466.30972222222</v>
      </c>
      <c r="H1751" s="37"/>
    </row>
    <row r="1752" spans="1:8" x14ac:dyDescent="0.25">
      <c r="A1752" s="37" t="s">
        <v>9695</v>
      </c>
      <c r="B1752" s="37" t="s">
        <v>1033</v>
      </c>
      <c r="C1752" s="38" t="s">
        <v>9696</v>
      </c>
      <c r="D1752" s="38">
        <v>8531</v>
      </c>
      <c r="E1752" s="146" t="s">
        <v>2685</v>
      </c>
      <c r="F1752" s="541" t="s">
        <v>9738</v>
      </c>
      <c r="G1752" s="539">
        <v>45466.30972222222</v>
      </c>
      <c r="H1752" s="37"/>
    </row>
    <row r="1753" spans="1:8" x14ac:dyDescent="0.25">
      <c r="A1753" s="37" t="s">
        <v>9695</v>
      </c>
      <c r="B1753" s="37" t="s">
        <v>1033</v>
      </c>
      <c r="C1753" s="38" t="s">
        <v>9696</v>
      </c>
      <c r="D1753" s="38">
        <v>8531</v>
      </c>
      <c r="E1753" s="146" t="s">
        <v>2702</v>
      </c>
      <c r="F1753" s="541" t="s">
        <v>9739</v>
      </c>
      <c r="G1753" s="539">
        <v>45466.30972222222</v>
      </c>
      <c r="H1753" s="37"/>
    </row>
    <row r="1754" spans="1:8" x14ac:dyDescent="0.25">
      <c r="A1754" s="37" t="s">
        <v>9695</v>
      </c>
      <c r="B1754" s="37" t="s">
        <v>1033</v>
      </c>
      <c r="C1754" s="38" t="s">
        <v>9696</v>
      </c>
      <c r="D1754" s="38">
        <v>8531</v>
      </c>
      <c r="E1754" s="146" t="s">
        <v>2719</v>
      </c>
      <c r="F1754" s="541" t="s">
        <v>9740</v>
      </c>
      <c r="G1754" s="539">
        <v>45466.30972222222</v>
      </c>
      <c r="H1754" s="37"/>
    </row>
    <row r="1755" spans="1:8" x14ac:dyDescent="0.25">
      <c r="A1755" s="37" t="s">
        <v>9695</v>
      </c>
      <c r="B1755" s="37" t="s">
        <v>1033</v>
      </c>
      <c r="C1755" s="38" t="s">
        <v>9696</v>
      </c>
      <c r="D1755" s="38">
        <v>8531</v>
      </c>
      <c r="E1755" s="146" t="s">
        <v>2736</v>
      </c>
      <c r="F1755" s="541" t="s">
        <v>9741</v>
      </c>
      <c r="G1755" s="539">
        <v>45466.30972222222</v>
      </c>
      <c r="H1755" s="37"/>
    </row>
    <row r="1756" spans="1:8" x14ac:dyDescent="0.25">
      <c r="A1756" s="37" t="s">
        <v>9695</v>
      </c>
      <c r="B1756" s="37" t="s">
        <v>1033</v>
      </c>
      <c r="C1756" s="38" t="s">
        <v>9696</v>
      </c>
      <c r="D1756" s="38">
        <v>8531</v>
      </c>
      <c r="E1756" s="146" t="s">
        <v>2753</v>
      </c>
      <c r="F1756" s="541" t="s">
        <v>9742</v>
      </c>
      <c r="G1756" s="539">
        <v>45466.30972222222</v>
      </c>
      <c r="H1756" s="37"/>
    </row>
    <row r="1757" spans="1:8" x14ac:dyDescent="0.25">
      <c r="A1757" s="37" t="s">
        <v>9695</v>
      </c>
      <c r="B1757" s="37" t="s">
        <v>1033</v>
      </c>
      <c r="C1757" s="38" t="s">
        <v>9696</v>
      </c>
      <c r="D1757" s="38">
        <v>8531</v>
      </c>
      <c r="E1757" s="146" t="s">
        <v>2770</v>
      </c>
      <c r="F1757" s="541" t="s">
        <v>9743</v>
      </c>
      <c r="G1757" s="539">
        <v>45466.30972222222</v>
      </c>
      <c r="H1757" s="37"/>
    </row>
    <row r="1758" spans="1:8" x14ac:dyDescent="0.25">
      <c r="A1758" s="37" t="s">
        <v>9695</v>
      </c>
      <c r="B1758" s="37" t="s">
        <v>1033</v>
      </c>
      <c r="C1758" s="38" t="s">
        <v>9696</v>
      </c>
      <c r="D1758" s="38">
        <v>8531</v>
      </c>
      <c r="E1758" s="146" t="s">
        <v>2787</v>
      </c>
      <c r="F1758" s="541" t="s">
        <v>9744</v>
      </c>
      <c r="G1758" s="539">
        <v>45466.30972222222</v>
      </c>
      <c r="H1758" s="37"/>
    </row>
    <row r="1759" spans="1:8" x14ac:dyDescent="0.25">
      <c r="A1759" s="37" t="s">
        <v>9695</v>
      </c>
      <c r="B1759" s="37" t="s">
        <v>1033</v>
      </c>
      <c r="C1759" s="38" t="s">
        <v>9696</v>
      </c>
      <c r="D1759" s="38">
        <v>8531</v>
      </c>
      <c r="E1759" s="146" t="s">
        <v>2804</v>
      </c>
      <c r="F1759" s="541" t="s">
        <v>9745</v>
      </c>
      <c r="G1759" s="539">
        <v>45466.30972222222</v>
      </c>
      <c r="H1759" s="37"/>
    </row>
    <row r="1760" spans="1:8" x14ac:dyDescent="0.25">
      <c r="A1760" s="37" t="s">
        <v>9695</v>
      </c>
      <c r="B1760" s="37" t="s">
        <v>1033</v>
      </c>
      <c r="C1760" s="38" t="s">
        <v>9696</v>
      </c>
      <c r="D1760" s="38">
        <v>8531</v>
      </c>
      <c r="E1760" s="146" t="s">
        <v>2821</v>
      </c>
      <c r="F1760" s="541" t="s">
        <v>9746</v>
      </c>
      <c r="G1760" s="539">
        <v>45466.30972222222</v>
      </c>
      <c r="H1760" s="37"/>
    </row>
    <row r="1761" spans="1:8" x14ac:dyDescent="0.25">
      <c r="A1761" s="37" t="s">
        <v>9695</v>
      </c>
      <c r="B1761" s="37" t="s">
        <v>1033</v>
      </c>
      <c r="C1761" s="38" t="s">
        <v>9696</v>
      </c>
      <c r="D1761" s="38">
        <v>8531</v>
      </c>
      <c r="E1761" s="146" t="s">
        <v>1187</v>
      </c>
      <c r="F1761" s="541" t="s">
        <v>9747</v>
      </c>
      <c r="G1761" s="539">
        <v>45466.30972222222</v>
      </c>
      <c r="H1761" s="37"/>
    </row>
    <row r="1762" spans="1:8" x14ac:dyDescent="0.25">
      <c r="A1762" s="37" t="s">
        <v>9695</v>
      </c>
      <c r="B1762" s="37" t="s">
        <v>1033</v>
      </c>
      <c r="C1762" s="38" t="s">
        <v>9696</v>
      </c>
      <c r="D1762" s="38">
        <v>8531</v>
      </c>
      <c r="E1762" s="146" t="s">
        <v>2838</v>
      </c>
      <c r="F1762" s="541" t="s">
        <v>9748</v>
      </c>
      <c r="G1762" s="539">
        <v>45466.30972222222</v>
      </c>
      <c r="H1762" s="37"/>
    </row>
    <row r="1763" spans="1:8" x14ac:dyDescent="0.25">
      <c r="A1763" s="37" t="s">
        <v>9695</v>
      </c>
      <c r="B1763" s="37" t="s">
        <v>1033</v>
      </c>
      <c r="C1763" s="38" t="s">
        <v>9696</v>
      </c>
      <c r="D1763" s="38">
        <v>8531</v>
      </c>
      <c r="E1763" s="146" t="s">
        <v>2855</v>
      </c>
      <c r="F1763" s="541" t="s">
        <v>9749</v>
      </c>
      <c r="G1763" s="539">
        <v>45466.30972222222</v>
      </c>
      <c r="H1763" s="37"/>
    </row>
    <row r="1764" spans="1:8" x14ac:dyDescent="0.25">
      <c r="A1764" s="37" t="s">
        <v>9695</v>
      </c>
      <c r="B1764" s="37" t="s">
        <v>1033</v>
      </c>
      <c r="C1764" s="38" t="s">
        <v>9696</v>
      </c>
      <c r="D1764" s="38">
        <v>8531</v>
      </c>
      <c r="E1764" s="146" t="s">
        <v>2872</v>
      </c>
      <c r="F1764" s="541" t="s">
        <v>9750</v>
      </c>
      <c r="G1764" s="539">
        <v>45466.30972222222</v>
      </c>
      <c r="H1764" s="37"/>
    </row>
    <row r="1765" spans="1:8" x14ac:dyDescent="0.25">
      <c r="A1765" s="37" t="s">
        <v>9695</v>
      </c>
      <c r="B1765" s="37" t="s">
        <v>1033</v>
      </c>
      <c r="C1765" s="38" t="s">
        <v>9696</v>
      </c>
      <c r="D1765" s="38">
        <v>8531</v>
      </c>
      <c r="E1765" s="146" t="s">
        <v>2889</v>
      </c>
      <c r="F1765" s="541" t="s">
        <v>9751</v>
      </c>
      <c r="G1765" s="539">
        <v>45466.30972222222</v>
      </c>
      <c r="H1765" s="37"/>
    </row>
    <row r="1766" spans="1:8" x14ac:dyDescent="0.25">
      <c r="A1766" s="37" t="s">
        <v>9695</v>
      </c>
      <c r="B1766" s="37" t="s">
        <v>1033</v>
      </c>
      <c r="C1766" s="38" t="s">
        <v>9696</v>
      </c>
      <c r="D1766" s="38">
        <v>8531</v>
      </c>
      <c r="E1766" s="146" t="s">
        <v>2906</v>
      </c>
      <c r="F1766" s="541" t="s">
        <v>9752</v>
      </c>
      <c r="G1766" s="539">
        <v>45466.30972222222</v>
      </c>
      <c r="H1766" s="37"/>
    </row>
    <row r="1767" spans="1:8" x14ac:dyDescent="0.25">
      <c r="A1767" s="37" t="s">
        <v>9695</v>
      </c>
      <c r="B1767" s="37" t="s">
        <v>1033</v>
      </c>
      <c r="C1767" s="38" t="s">
        <v>9696</v>
      </c>
      <c r="D1767" s="38">
        <v>8531</v>
      </c>
      <c r="E1767" s="146" t="s">
        <v>2923</v>
      </c>
      <c r="F1767" s="541" t="s">
        <v>9753</v>
      </c>
      <c r="G1767" s="539">
        <v>45466.30972222222</v>
      </c>
      <c r="H1767" s="37"/>
    </row>
    <row r="1768" spans="1:8" x14ac:dyDescent="0.25">
      <c r="A1768" s="37" t="s">
        <v>9695</v>
      </c>
      <c r="B1768" s="37" t="s">
        <v>1033</v>
      </c>
      <c r="C1768" s="38" t="s">
        <v>9696</v>
      </c>
      <c r="D1768" s="38">
        <v>8531</v>
      </c>
      <c r="E1768" s="146" t="s">
        <v>2940</v>
      </c>
      <c r="F1768" s="541" t="s">
        <v>9754</v>
      </c>
      <c r="G1768" s="539">
        <v>45466.30972222222</v>
      </c>
      <c r="H1768" s="37"/>
    </row>
    <row r="1769" spans="1:8" x14ac:dyDescent="0.25">
      <c r="A1769" s="37" t="s">
        <v>9695</v>
      </c>
      <c r="B1769" s="37" t="s">
        <v>1033</v>
      </c>
      <c r="C1769" s="38" t="s">
        <v>9696</v>
      </c>
      <c r="D1769" s="38">
        <v>8531</v>
      </c>
      <c r="E1769" s="146" t="s">
        <v>2957</v>
      </c>
      <c r="F1769" s="541" t="s">
        <v>9755</v>
      </c>
      <c r="G1769" s="539">
        <v>45466.30972222222</v>
      </c>
      <c r="H1769" s="37"/>
    </row>
    <row r="1770" spans="1:8" x14ac:dyDescent="0.25">
      <c r="A1770" s="37" t="s">
        <v>9695</v>
      </c>
      <c r="B1770" s="37" t="s">
        <v>1033</v>
      </c>
      <c r="C1770" s="38" t="s">
        <v>9696</v>
      </c>
      <c r="D1770" s="38">
        <v>8531</v>
      </c>
      <c r="E1770" s="146" t="s">
        <v>2974</v>
      </c>
      <c r="F1770" s="541" t="s">
        <v>9756</v>
      </c>
      <c r="G1770" s="539">
        <v>45466.30972222222</v>
      </c>
      <c r="H1770" s="37"/>
    </row>
    <row r="1771" spans="1:8" x14ac:dyDescent="0.25">
      <c r="A1771" s="37" t="s">
        <v>9695</v>
      </c>
      <c r="B1771" s="37" t="s">
        <v>1033</v>
      </c>
      <c r="C1771" s="38" t="s">
        <v>9696</v>
      </c>
      <c r="D1771" s="38">
        <v>8531</v>
      </c>
      <c r="E1771" s="146" t="s">
        <v>2991</v>
      </c>
      <c r="F1771" s="541" t="s">
        <v>9757</v>
      </c>
      <c r="G1771" s="539">
        <v>45466.30972222222</v>
      </c>
      <c r="H1771" s="37"/>
    </row>
    <row r="1772" spans="1:8" x14ac:dyDescent="0.25">
      <c r="A1772" s="37" t="s">
        <v>9695</v>
      </c>
      <c r="B1772" s="37" t="s">
        <v>1033</v>
      </c>
      <c r="C1772" s="38" t="s">
        <v>9696</v>
      </c>
      <c r="D1772" s="38">
        <v>8531</v>
      </c>
      <c r="E1772" s="146" t="s">
        <v>1200</v>
      </c>
      <c r="F1772" s="541" t="s">
        <v>9758</v>
      </c>
      <c r="G1772" s="539">
        <v>45466.30972222222</v>
      </c>
      <c r="H1772" s="37"/>
    </row>
    <row r="1773" spans="1:8" x14ac:dyDescent="0.25">
      <c r="A1773" s="37" t="s">
        <v>9695</v>
      </c>
      <c r="B1773" s="37" t="s">
        <v>1033</v>
      </c>
      <c r="C1773" s="38" t="s">
        <v>9696</v>
      </c>
      <c r="D1773" s="38">
        <v>8531</v>
      </c>
      <c r="E1773" s="146" t="s">
        <v>3008</v>
      </c>
      <c r="F1773" s="541" t="s">
        <v>9759</v>
      </c>
      <c r="G1773" s="539">
        <v>45466.30972222222</v>
      </c>
      <c r="H1773" s="37"/>
    </row>
    <row r="1774" spans="1:8" x14ac:dyDescent="0.25">
      <c r="A1774" s="37" t="s">
        <v>9695</v>
      </c>
      <c r="B1774" s="37" t="s">
        <v>1033</v>
      </c>
      <c r="C1774" s="38" t="s">
        <v>9696</v>
      </c>
      <c r="D1774" s="38">
        <v>8531</v>
      </c>
      <c r="E1774" s="146" t="s">
        <v>3025</v>
      </c>
      <c r="F1774" s="541" t="s">
        <v>9760</v>
      </c>
      <c r="G1774" s="539">
        <v>45466.30972222222</v>
      </c>
      <c r="H1774" s="37"/>
    </row>
    <row r="1775" spans="1:8" x14ac:dyDescent="0.25">
      <c r="A1775" s="37" t="s">
        <v>9695</v>
      </c>
      <c r="B1775" s="37" t="s">
        <v>1033</v>
      </c>
      <c r="C1775" s="38" t="s">
        <v>9696</v>
      </c>
      <c r="D1775" s="38">
        <v>8531</v>
      </c>
      <c r="E1775" s="146" t="s">
        <v>3042</v>
      </c>
      <c r="F1775" s="541" t="s">
        <v>9761</v>
      </c>
      <c r="G1775" s="539">
        <v>45466.30972222222</v>
      </c>
      <c r="H1775" s="37"/>
    </row>
    <row r="1776" spans="1:8" x14ac:dyDescent="0.25">
      <c r="A1776" s="37" t="s">
        <v>9695</v>
      </c>
      <c r="B1776" s="37" t="s">
        <v>1033</v>
      </c>
      <c r="C1776" s="38" t="s">
        <v>9696</v>
      </c>
      <c r="D1776" s="38">
        <v>8531</v>
      </c>
      <c r="E1776" s="146" t="s">
        <v>3059</v>
      </c>
      <c r="F1776" s="541" t="s">
        <v>9762</v>
      </c>
      <c r="G1776" s="539">
        <v>45466.30972222222</v>
      </c>
      <c r="H1776" s="37"/>
    </row>
    <row r="1777" spans="1:8" x14ac:dyDescent="0.25">
      <c r="A1777" s="37" t="s">
        <v>9695</v>
      </c>
      <c r="B1777" s="37" t="s">
        <v>1033</v>
      </c>
      <c r="C1777" s="38" t="s">
        <v>9696</v>
      </c>
      <c r="D1777" s="38">
        <v>8531</v>
      </c>
      <c r="E1777" s="146" t="s">
        <v>3076</v>
      </c>
      <c r="F1777" s="541" t="s">
        <v>9763</v>
      </c>
      <c r="G1777" s="539">
        <v>45466.30972222222</v>
      </c>
      <c r="H1777" s="37"/>
    </row>
    <row r="1778" spans="1:8" x14ac:dyDescent="0.25">
      <c r="A1778" s="37" t="s">
        <v>9695</v>
      </c>
      <c r="B1778" s="37" t="s">
        <v>1033</v>
      </c>
      <c r="C1778" s="38" t="s">
        <v>9696</v>
      </c>
      <c r="D1778" s="38">
        <v>8531</v>
      </c>
      <c r="E1778" s="146" t="s">
        <v>3093</v>
      </c>
      <c r="F1778" s="541" t="s">
        <v>9764</v>
      </c>
      <c r="G1778" s="539">
        <v>45466.30972222222</v>
      </c>
      <c r="H1778" s="37"/>
    </row>
    <row r="1779" spans="1:8" x14ac:dyDescent="0.25">
      <c r="A1779" s="37" t="s">
        <v>9695</v>
      </c>
      <c r="B1779" s="37" t="s">
        <v>1033</v>
      </c>
      <c r="C1779" s="38" t="s">
        <v>9696</v>
      </c>
      <c r="D1779" s="38">
        <v>8531</v>
      </c>
      <c r="E1779" s="146" t="s">
        <v>3110</v>
      </c>
      <c r="F1779" s="541" t="s">
        <v>9765</v>
      </c>
      <c r="G1779" s="539">
        <v>45466.30972222222</v>
      </c>
      <c r="H1779" s="37"/>
    </row>
    <row r="1780" spans="1:8" x14ac:dyDescent="0.25">
      <c r="A1780" s="37" t="s">
        <v>9695</v>
      </c>
      <c r="B1780" s="37" t="s">
        <v>1033</v>
      </c>
      <c r="C1780" s="38" t="s">
        <v>9696</v>
      </c>
      <c r="D1780" s="38">
        <v>8531</v>
      </c>
      <c r="E1780" s="146" t="s">
        <v>3127</v>
      </c>
      <c r="F1780" s="541" t="s">
        <v>9766</v>
      </c>
      <c r="G1780" s="539">
        <v>45466.30972222222</v>
      </c>
      <c r="H1780" s="37"/>
    </row>
    <row r="1781" spans="1:8" x14ac:dyDescent="0.25">
      <c r="A1781" s="37" t="s">
        <v>9695</v>
      </c>
      <c r="B1781" s="37" t="s">
        <v>1033</v>
      </c>
      <c r="C1781" s="38" t="s">
        <v>9696</v>
      </c>
      <c r="D1781" s="38">
        <v>8531</v>
      </c>
      <c r="E1781" s="146" t="s">
        <v>3144</v>
      </c>
      <c r="F1781" s="541" t="s">
        <v>9767</v>
      </c>
      <c r="G1781" s="539">
        <v>45466.30972222222</v>
      </c>
      <c r="H1781" s="37"/>
    </row>
    <row r="1782" spans="1:8" x14ac:dyDescent="0.25">
      <c r="A1782" s="37" t="s">
        <v>9695</v>
      </c>
      <c r="B1782" s="37" t="s">
        <v>1033</v>
      </c>
      <c r="C1782" s="38" t="s">
        <v>9696</v>
      </c>
      <c r="D1782" s="38">
        <v>8531</v>
      </c>
      <c r="E1782" s="146" t="s">
        <v>3161</v>
      </c>
      <c r="F1782" s="541" t="s">
        <v>9768</v>
      </c>
      <c r="G1782" s="539">
        <v>45466.30972222222</v>
      </c>
      <c r="H1782" s="37"/>
    </row>
    <row r="1783" spans="1:8" x14ac:dyDescent="0.25">
      <c r="A1783" s="37" t="s">
        <v>9695</v>
      </c>
      <c r="B1783" s="37" t="s">
        <v>1033</v>
      </c>
      <c r="C1783" s="38" t="s">
        <v>9696</v>
      </c>
      <c r="D1783" s="38">
        <v>8531</v>
      </c>
      <c r="E1783" s="146" t="s">
        <v>1213</v>
      </c>
      <c r="F1783" s="541" t="s">
        <v>9769</v>
      </c>
      <c r="G1783" s="539">
        <v>45466.30972222222</v>
      </c>
      <c r="H1783" s="37"/>
    </row>
    <row r="1784" spans="1:8" x14ac:dyDescent="0.25">
      <c r="A1784" s="37" t="s">
        <v>9695</v>
      </c>
      <c r="B1784" s="37" t="s">
        <v>1033</v>
      </c>
      <c r="C1784" s="38" t="s">
        <v>9696</v>
      </c>
      <c r="D1784" s="38">
        <v>8531</v>
      </c>
      <c r="E1784" s="146" t="s">
        <v>3178</v>
      </c>
      <c r="F1784" s="541" t="s">
        <v>9770</v>
      </c>
      <c r="G1784" s="539">
        <v>45466.30972222222</v>
      </c>
      <c r="H1784" s="37"/>
    </row>
    <row r="1785" spans="1:8" x14ac:dyDescent="0.25">
      <c r="A1785" s="37" t="s">
        <v>9695</v>
      </c>
      <c r="B1785" s="37" t="s">
        <v>1033</v>
      </c>
      <c r="C1785" s="38" t="s">
        <v>9696</v>
      </c>
      <c r="D1785" s="38">
        <v>8531</v>
      </c>
      <c r="E1785" s="146" t="s">
        <v>3195</v>
      </c>
      <c r="F1785" s="541" t="s">
        <v>9771</v>
      </c>
      <c r="G1785" s="539">
        <v>45466.30972222222</v>
      </c>
      <c r="H1785" s="37"/>
    </row>
    <row r="1786" spans="1:8" x14ac:dyDescent="0.25">
      <c r="A1786" s="37" t="s">
        <v>9695</v>
      </c>
      <c r="B1786" s="37" t="s">
        <v>1033</v>
      </c>
      <c r="C1786" s="38" t="s">
        <v>9696</v>
      </c>
      <c r="D1786" s="38">
        <v>8531</v>
      </c>
      <c r="E1786" s="146" t="s">
        <v>3212</v>
      </c>
      <c r="F1786" s="541" t="s">
        <v>9772</v>
      </c>
      <c r="G1786" s="539">
        <v>45466.30972222222</v>
      </c>
      <c r="H1786" s="37"/>
    </row>
    <row r="1787" spans="1:8" x14ac:dyDescent="0.25">
      <c r="A1787" s="37" t="s">
        <v>9695</v>
      </c>
      <c r="B1787" s="37" t="s">
        <v>1033</v>
      </c>
      <c r="C1787" s="38" t="s">
        <v>9696</v>
      </c>
      <c r="D1787" s="38">
        <v>8531</v>
      </c>
      <c r="E1787" s="146" t="s">
        <v>3229</v>
      </c>
      <c r="F1787" s="541" t="s">
        <v>9773</v>
      </c>
      <c r="G1787" s="539">
        <v>45466.30972222222</v>
      </c>
      <c r="H1787" s="37"/>
    </row>
    <row r="1788" spans="1:8" x14ac:dyDescent="0.25">
      <c r="A1788" s="37" t="s">
        <v>9695</v>
      </c>
      <c r="B1788" s="37" t="s">
        <v>1033</v>
      </c>
      <c r="C1788" s="38" t="s">
        <v>9696</v>
      </c>
      <c r="D1788" s="38">
        <v>8531</v>
      </c>
      <c r="E1788" s="146" t="s">
        <v>3246</v>
      </c>
      <c r="F1788" s="541" t="s">
        <v>9774</v>
      </c>
      <c r="G1788" s="539">
        <v>45466.30972222222</v>
      </c>
      <c r="H1788" s="37"/>
    </row>
    <row r="1789" spans="1:8" x14ac:dyDescent="0.25">
      <c r="A1789" s="37" t="s">
        <v>9695</v>
      </c>
      <c r="B1789" s="37" t="s">
        <v>1033</v>
      </c>
      <c r="C1789" s="38" t="s">
        <v>9696</v>
      </c>
      <c r="D1789" s="38">
        <v>8531</v>
      </c>
      <c r="E1789" s="146" t="s">
        <v>3263</v>
      </c>
      <c r="F1789" s="541" t="s">
        <v>9775</v>
      </c>
      <c r="G1789" s="539">
        <v>45466.30972222222</v>
      </c>
      <c r="H1789" s="37"/>
    </row>
    <row r="1790" spans="1:8" x14ac:dyDescent="0.25">
      <c r="A1790" s="37" t="s">
        <v>9695</v>
      </c>
      <c r="B1790" s="37" t="s">
        <v>1033</v>
      </c>
      <c r="C1790" s="38" t="s">
        <v>9696</v>
      </c>
      <c r="D1790" s="38">
        <v>8531</v>
      </c>
      <c r="E1790" s="146" t="s">
        <v>3280</v>
      </c>
      <c r="F1790" s="541" t="s">
        <v>9776</v>
      </c>
      <c r="G1790" s="539">
        <v>45466.30972222222</v>
      </c>
      <c r="H1790" s="37"/>
    </row>
    <row r="1791" spans="1:8" x14ac:dyDescent="0.25">
      <c r="A1791" s="37" t="s">
        <v>9695</v>
      </c>
      <c r="B1791" s="37" t="s">
        <v>1033</v>
      </c>
      <c r="C1791" s="38" t="s">
        <v>9696</v>
      </c>
      <c r="D1791" s="38">
        <v>8531</v>
      </c>
      <c r="E1791" s="146" t="s">
        <v>3297</v>
      </c>
      <c r="F1791" s="541" t="s">
        <v>9777</v>
      </c>
      <c r="G1791" s="539">
        <v>45466.30972222222</v>
      </c>
      <c r="H1791" s="37"/>
    </row>
    <row r="1792" spans="1:8" x14ac:dyDescent="0.25">
      <c r="A1792" s="37" t="s">
        <v>9695</v>
      </c>
      <c r="B1792" s="37" t="s">
        <v>1033</v>
      </c>
      <c r="C1792" s="38" t="s">
        <v>9696</v>
      </c>
      <c r="D1792" s="38">
        <v>8531</v>
      </c>
      <c r="E1792" s="146" t="s">
        <v>3314</v>
      </c>
      <c r="F1792" s="541" t="s">
        <v>9778</v>
      </c>
      <c r="G1792" s="539">
        <v>45466.30972222222</v>
      </c>
      <c r="H1792" s="37"/>
    </row>
    <row r="1793" spans="1:8" x14ac:dyDescent="0.25">
      <c r="A1793" s="37" t="s">
        <v>9695</v>
      </c>
      <c r="B1793" s="37" t="s">
        <v>1033</v>
      </c>
      <c r="C1793" s="38" t="s">
        <v>9696</v>
      </c>
      <c r="D1793" s="38">
        <v>8531</v>
      </c>
      <c r="E1793" s="146" t="s">
        <v>3331</v>
      </c>
      <c r="F1793" s="541" t="s">
        <v>9779</v>
      </c>
      <c r="G1793" s="539">
        <v>45466.30972222222</v>
      </c>
      <c r="H1793" s="37"/>
    </row>
    <row r="1794" spans="1:8" x14ac:dyDescent="0.25">
      <c r="A1794" s="37" t="s">
        <v>9695</v>
      </c>
      <c r="B1794" s="37" t="s">
        <v>1033</v>
      </c>
      <c r="C1794" s="38" t="s">
        <v>9696</v>
      </c>
      <c r="D1794" s="38">
        <v>8531</v>
      </c>
      <c r="E1794" s="146" t="s">
        <v>1226</v>
      </c>
      <c r="F1794" s="541" t="s">
        <v>9780</v>
      </c>
      <c r="G1794" s="539">
        <v>45466.30972222222</v>
      </c>
      <c r="H1794" s="37"/>
    </row>
    <row r="1795" spans="1:8" x14ac:dyDescent="0.25">
      <c r="A1795" s="37" t="s">
        <v>9695</v>
      </c>
      <c r="B1795" s="37" t="s">
        <v>1033</v>
      </c>
      <c r="C1795" s="38" t="s">
        <v>9696</v>
      </c>
      <c r="D1795" s="38">
        <v>8531</v>
      </c>
      <c r="E1795" s="146" t="s">
        <v>3348</v>
      </c>
      <c r="F1795" s="541" t="s">
        <v>9781</v>
      </c>
      <c r="G1795" s="539">
        <v>45466.30972222222</v>
      </c>
      <c r="H1795" s="37"/>
    </row>
    <row r="1796" spans="1:8" x14ac:dyDescent="0.25">
      <c r="A1796" s="37" t="s">
        <v>9695</v>
      </c>
      <c r="B1796" s="37" t="s">
        <v>1033</v>
      </c>
      <c r="C1796" s="38" t="s">
        <v>9696</v>
      </c>
      <c r="D1796" s="38">
        <v>8531</v>
      </c>
      <c r="E1796" s="146" t="s">
        <v>3365</v>
      </c>
      <c r="F1796" s="541" t="s">
        <v>9782</v>
      </c>
      <c r="G1796" s="539">
        <v>45466.30972222222</v>
      </c>
      <c r="H1796" s="37"/>
    </row>
    <row r="1797" spans="1:8" x14ac:dyDescent="0.25">
      <c r="A1797" s="37" t="s">
        <v>9695</v>
      </c>
      <c r="B1797" s="37" t="s">
        <v>1033</v>
      </c>
      <c r="C1797" s="38" t="s">
        <v>9696</v>
      </c>
      <c r="D1797" s="38">
        <v>8531</v>
      </c>
      <c r="E1797" s="146" t="s">
        <v>3382</v>
      </c>
      <c r="F1797" s="541" t="s">
        <v>9783</v>
      </c>
      <c r="G1797" s="539">
        <v>45466.30972222222</v>
      </c>
      <c r="H1797" s="37"/>
    </row>
    <row r="1798" spans="1:8" x14ac:dyDescent="0.25">
      <c r="A1798" s="37" t="s">
        <v>9695</v>
      </c>
      <c r="B1798" s="37" t="s">
        <v>1033</v>
      </c>
      <c r="C1798" s="38" t="s">
        <v>9696</v>
      </c>
      <c r="D1798" s="38">
        <v>8531</v>
      </c>
      <c r="E1798" s="146" t="s">
        <v>3399</v>
      </c>
      <c r="F1798" s="541" t="s">
        <v>9784</v>
      </c>
      <c r="G1798" s="539">
        <v>45466.30972222222</v>
      </c>
      <c r="H1798" s="37"/>
    </row>
    <row r="1799" spans="1:8" x14ac:dyDescent="0.25">
      <c r="A1799" s="37" t="s">
        <v>9695</v>
      </c>
      <c r="B1799" s="37" t="s">
        <v>1033</v>
      </c>
      <c r="C1799" s="38" t="s">
        <v>9696</v>
      </c>
      <c r="D1799" s="38">
        <v>8531</v>
      </c>
      <c r="E1799" s="146" t="s">
        <v>3416</v>
      </c>
      <c r="F1799" s="541" t="s">
        <v>9785</v>
      </c>
      <c r="G1799" s="539">
        <v>45466.30972222222</v>
      </c>
      <c r="H1799" s="37"/>
    </row>
    <row r="1800" spans="1:8" x14ac:dyDescent="0.25">
      <c r="A1800" s="37" t="s">
        <v>9695</v>
      </c>
      <c r="B1800" s="37" t="s">
        <v>1033</v>
      </c>
      <c r="C1800" s="38" t="s">
        <v>9696</v>
      </c>
      <c r="D1800" s="38">
        <v>8531</v>
      </c>
      <c r="E1800" s="146" t="s">
        <v>3433</v>
      </c>
      <c r="F1800" s="541" t="s">
        <v>9786</v>
      </c>
      <c r="G1800" s="539">
        <v>45466.30972222222</v>
      </c>
      <c r="H1800" s="37"/>
    </row>
    <row r="1801" spans="1:8" x14ac:dyDescent="0.25">
      <c r="A1801" s="37" t="s">
        <v>9695</v>
      </c>
      <c r="B1801" s="37" t="s">
        <v>1033</v>
      </c>
      <c r="C1801" s="38" t="s">
        <v>9696</v>
      </c>
      <c r="D1801" s="38">
        <v>8531</v>
      </c>
      <c r="E1801" s="146" t="s">
        <v>3450</v>
      </c>
      <c r="F1801" s="541" t="s">
        <v>9787</v>
      </c>
      <c r="G1801" s="539">
        <v>45466.30972222222</v>
      </c>
      <c r="H1801" s="37"/>
    </row>
    <row r="1802" spans="1:8" x14ac:dyDescent="0.25">
      <c r="A1802" s="37" t="s">
        <v>9695</v>
      </c>
      <c r="B1802" s="37" t="s">
        <v>1033</v>
      </c>
      <c r="C1802" s="38" t="s">
        <v>9696</v>
      </c>
      <c r="D1802" s="38">
        <v>8531</v>
      </c>
      <c r="E1802" s="146" t="s">
        <v>3467</v>
      </c>
      <c r="F1802" s="541" t="s">
        <v>9788</v>
      </c>
      <c r="G1802" s="539">
        <v>45466.30972222222</v>
      </c>
      <c r="H1802" s="37"/>
    </row>
    <row r="1803" spans="1:8" x14ac:dyDescent="0.25">
      <c r="A1803" s="37" t="s">
        <v>9695</v>
      </c>
      <c r="B1803" s="37" t="s">
        <v>1033</v>
      </c>
      <c r="C1803" s="38" t="s">
        <v>9696</v>
      </c>
      <c r="D1803" s="38">
        <v>8531</v>
      </c>
      <c r="E1803" s="146" t="s">
        <v>3484</v>
      </c>
      <c r="F1803" s="541" t="s">
        <v>9789</v>
      </c>
      <c r="G1803" s="539">
        <v>45466.30972222222</v>
      </c>
      <c r="H1803" s="37"/>
    </row>
    <row r="1804" spans="1:8" x14ac:dyDescent="0.25">
      <c r="A1804" s="37" t="s">
        <v>9695</v>
      </c>
      <c r="B1804" s="37" t="s">
        <v>1033</v>
      </c>
      <c r="C1804" s="38" t="s">
        <v>9696</v>
      </c>
      <c r="D1804" s="38">
        <v>8531</v>
      </c>
      <c r="E1804" s="146" t="s">
        <v>3501</v>
      </c>
      <c r="F1804" s="541" t="s">
        <v>9790</v>
      </c>
      <c r="G1804" s="539">
        <v>45466.30972222222</v>
      </c>
      <c r="H1804" s="37"/>
    </row>
    <row r="1805" spans="1:8" x14ac:dyDescent="0.25">
      <c r="A1805" s="37" t="s">
        <v>9695</v>
      </c>
      <c r="B1805" s="37" t="s">
        <v>1033</v>
      </c>
      <c r="C1805" s="38" t="s">
        <v>9696</v>
      </c>
      <c r="D1805" s="38">
        <v>8531</v>
      </c>
      <c r="E1805" s="146" t="s">
        <v>1239</v>
      </c>
      <c r="F1805" s="541" t="s">
        <v>9791</v>
      </c>
      <c r="G1805" s="539">
        <v>45466.30972222222</v>
      </c>
      <c r="H1805" s="37"/>
    </row>
    <row r="1806" spans="1:8" x14ac:dyDescent="0.25">
      <c r="A1806" s="37" t="s">
        <v>9695</v>
      </c>
      <c r="B1806" s="37" t="s">
        <v>1033</v>
      </c>
      <c r="C1806" s="38" t="s">
        <v>9696</v>
      </c>
      <c r="D1806" s="38">
        <v>8531</v>
      </c>
      <c r="E1806" s="146" t="s">
        <v>3518</v>
      </c>
      <c r="F1806" s="541" t="s">
        <v>9792</v>
      </c>
      <c r="G1806" s="539">
        <v>45466.30972222222</v>
      </c>
      <c r="H1806" s="37"/>
    </row>
    <row r="1807" spans="1:8" x14ac:dyDescent="0.25">
      <c r="A1807" s="37" t="s">
        <v>9695</v>
      </c>
      <c r="B1807" s="37" t="s">
        <v>1033</v>
      </c>
      <c r="C1807" s="38" t="s">
        <v>9696</v>
      </c>
      <c r="D1807" s="38">
        <v>8531</v>
      </c>
      <c r="E1807" s="146" t="s">
        <v>3535</v>
      </c>
      <c r="F1807" s="541" t="s">
        <v>9793</v>
      </c>
      <c r="G1807" s="539">
        <v>45466.30972222222</v>
      </c>
      <c r="H1807" s="37"/>
    </row>
    <row r="1808" spans="1:8" x14ac:dyDescent="0.25">
      <c r="A1808" s="37" t="s">
        <v>9695</v>
      </c>
      <c r="B1808" s="37" t="s">
        <v>1033</v>
      </c>
      <c r="C1808" s="38" t="s">
        <v>9696</v>
      </c>
      <c r="D1808" s="38">
        <v>8531</v>
      </c>
      <c r="E1808" s="146" t="s">
        <v>3552</v>
      </c>
      <c r="F1808" s="541" t="s">
        <v>9794</v>
      </c>
      <c r="G1808" s="539">
        <v>45466.30972222222</v>
      </c>
      <c r="H1808" s="37"/>
    </row>
    <row r="1809" spans="1:8" x14ac:dyDescent="0.25">
      <c r="A1809" s="37" t="s">
        <v>9695</v>
      </c>
      <c r="B1809" s="37" t="s">
        <v>1033</v>
      </c>
      <c r="C1809" s="38" t="s">
        <v>9696</v>
      </c>
      <c r="D1809" s="38">
        <v>8531</v>
      </c>
      <c r="E1809" s="146" t="s">
        <v>3569</v>
      </c>
      <c r="F1809" s="541" t="s">
        <v>9795</v>
      </c>
      <c r="G1809" s="539">
        <v>45466.30972222222</v>
      </c>
      <c r="H1809" s="37"/>
    </row>
    <row r="1810" spans="1:8" x14ac:dyDescent="0.25">
      <c r="A1810" s="37" t="s">
        <v>9695</v>
      </c>
      <c r="B1810" s="37" t="s">
        <v>1033</v>
      </c>
      <c r="C1810" s="38" t="s">
        <v>9696</v>
      </c>
      <c r="D1810" s="38">
        <v>8531</v>
      </c>
      <c r="E1810" s="146" t="s">
        <v>3586</v>
      </c>
      <c r="F1810" s="541" t="s">
        <v>9796</v>
      </c>
      <c r="G1810" s="539">
        <v>45466.30972222222</v>
      </c>
      <c r="H1810" s="37"/>
    </row>
    <row r="1811" spans="1:8" x14ac:dyDescent="0.25">
      <c r="A1811" s="37" t="s">
        <v>9695</v>
      </c>
      <c r="B1811" s="37" t="s">
        <v>1033</v>
      </c>
      <c r="C1811" s="38" t="s">
        <v>9696</v>
      </c>
      <c r="D1811" s="38">
        <v>8531</v>
      </c>
      <c r="E1811" s="146" t="s">
        <v>3603</v>
      </c>
      <c r="F1811" s="541" t="s">
        <v>9797</v>
      </c>
      <c r="G1811" s="539">
        <v>45466.30972222222</v>
      </c>
      <c r="H1811" s="37"/>
    </row>
    <row r="1812" spans="1:8" x14ac:dyDescent="0.25">
      <c r="A1812" s="37" t="s">
        <v>9695</v>
      </c>
      <c r="B1812" s="37" t="s">
        <v>1033</v>
      </c>
      <c r="C1812" s="38" t="s">
        <v>9696</v>
      </c>
      <c r="D1812" s="38">
        <v>8531</v>
      </c>
      <c r="E1812" s="146" t="s">
        <v>3620</v>
      </c>
      <c r="F1812" s="541" t="s">
        <v>9798</v>
      </c>
      <c r="G1812" s="539">
        <v>45466.30972222222</v>
      </c>
      <c r="H1812" s="37"/>
    </row>
    <row r="1813" spans="1:8" x14ac:dyDescent="0.25">
      <c r="A1813" s="37" t="s">
        <v>9695</v>
      </c>
      <c r="B1813" s="37" t="s">
        <v>1033</v>
      </c>
      <c r="C1813" s="38" t="s">
        <v>9696</v>
      </c>
      <c r="D1813" s="38">
        <v>8531</v>
      </c>
      <c r="E1813" s="146" t="s">
        <v>3637</v>
      </c>
      <c r="F1813" s="541" t="s">
        <v>9799</v>
      </c>
      <c r="G1813" s="539">
        <v>45466.30972222222</v>
      </c>
      <c r="H1813" s="37"/>
    </row>
    <row r="1814" spans="1:8" x14ac:dyDescent="0.25">
      <c r="A1814" s="37" t="s">
        <v>9695</v>
      </c>
      <c r="B1814" s="37" t="s">
        <v>1033</v>
      </c>
      <c r="C1814" s="38" t="s">
        <v>9696</v>
      </c>
      <c r="D1814" s="38">
        <v>8531</v>
      </c>
      <c r="E1814" s="146" t="s">
        <v>3654</v>
      </c>
      <c r="F1814" s="541" t="s">
        <v>9800</v>
      </c>
      <c r="G1814" s="539">
        <v>45466.30972222222</v>
      </c>
      <c r="H1814" s="37"/>
    </row>
    <row r="1815" spans="1:8" x14ac:dyDescent="0.25">
      <c r="A1815" s="37" t="s">
        <v>9695</v>
      </c>
      <c r="B1815" s="37" t="s">
        <v>1033</v>
      </c>
      <c r="C1815" s="38" t="s">
        <v>9696</v>
      </c>
      <c r="D1815" s="38">
        <v>8531</v>
      </c>
      <c r="E1815" s="146" t="s">
        <v>3671</v>
      </c>
      <c r="F1815" s="541" t="s">
        <v>9801</v>
      </c>
      <c r="G1815" s="539">
        <v>45466.30972222222</v>
      </c>
      <c r="H1815" s="37"/>
    </row>
    <row r="1816" spans="1:8" x14ac:dyDescent="0.25">
      <c r="A1816" s="37" t="s">
        <v>9695</v>
      </c>
      <c r="B1816" s="37" t="s">
        <v>1033</v>
      </c>
      <c r="C1816" s="38" t="s">
        <v>9696</v>
      </c>
      <c r="D1816" s="38">
        <v>8531</v>
      </c>
      <c r="E1816" s="146" t="s">
        <v>1252</v>
      </c>
      <c r="F1816" s="541" t="s">
        <v>9802</v>
      </c>
      <c r="G1816" s="539">
        <v>45466.30972222222</v>
      </c>
      <c r="H1816" s="37"/>
    </row>
    <row r="1817" spans="1:8" x14ac:dyDescent="0.25">
      <c r="A1817" s="37" t="s">
        <v>9695</v>
      </c>
      <c r="B1817" s="37" t="s">
        <v>1033</v>
      </c>
      <c r="C1817" s="38" t="s">
        <v>9696</v>
      </c>
      <c r="D1817" s="38">
        <v>8531</v>
      </c>
      <c r="E1817" s="146" t="s">
        <v>3688</v>
      </c>
      <c r="F1817" s="541" t="s">
        <v>9803</v>
      </c>
      <c r="G1817" s="539">
        <v>45466.30972222222</v>
      </c>
      <c r="H1817" s="37"/>
    </row>
    <row r="1818" spans="1:8" x14ac:dyDescent="0.25">
      <c r="A1818" s="37" t="s">
        <v>9695</v>
      </c>
      <c r="B1818" s="37" t="s">
        <v>1033</v>
      </c>
      <c r="C1818" s="38" t="s">
        <v>9696</v>
      </c>
      <c r="D1818" s="38">
        <v>8531</v>
      </c>
      <c r="E1818" s="146" t="s">
        <v>3705</v>
      </c>
      <c r="F1818" s="541" t="s">
        <v>9804</v>
      </c>
      <c r="G1818" s="539">
        <v>45466.30972222222</v>
      </c>
      <c r="H1818" s="37"/>
    </row>
    <row r="1819" spans="1:8" x14ac:dyDescent="0.25">
      <c r="A1819" s="37" t="s">
        <v>9695</v>
      </c>
      <c r="B1819" s="37" t="s">
        <v>1033</v>
      </c>
      <c r="C1819" s="38" t="s">
        <v>9696</v>
      </c>
      <c r="D1819" s="38">
        <v>8531</v>
      </c>
      <c r="E1819" s="146" t="s">
        <v>3722</v>
      </c>
      <c r="F1819" s="541" t="s">
        <v>9805</v>
      </c>
      <c r="G1819" s="539">
        <v>45466.30972222222</v>
      </c>
      <c r="H1819" s="37"/>
    </row>
    <row r="1820" spans="1:8" x14ac:dyDescent="0.25">
      <c r="A1820" s="37" t="s">
        <v>9695</v>
      </c>
      <c r="B1820" s="37" t="s">
        <v>1033</v>
      </c>
      <c r="C1820" s="38" t="s">
        <v>9696</v>
      </c>
      <c r="D1820" s="38">
        <v>8531</v>
      </c>
      <c r="E1820" s="146" t="s">
        <v>3739</v>
      </c>
      <c r="F1820" s="541" t="s">
        <v>9806</v>
      </c>
      <c r="G1820" s="539">
        <v>45466.30972222222</v>
      </c>
      <c r="H1820" s="37"/>
    </row>
    <row r="1821" spans="1:8" x14ac:dyDescent="0.25">
      <c r="A1821" s="37" t="s">
        <v>9695</v>
      </c>
      <c r="B1821" s="37" t="s">
        <v>1033</v>
      </c>
      <c r="C1821" s="38" t="s">
        <v>9696</v>
      </c>
      <c r="D1821" s="38">
        <v>8531</v>
      </c>
      <c r="E1821" s="146" t="s">
        <v>3756</v>
      </c>
      <c r="F1821" s="541" t="s">
        <v>9807</v>
      </c>
      <c r="G1821" s="539">
        <v>45466.30972222222</v>
      </c>
      <c r="H1821" s="37"/>
    </row>
    <row r="1822" spans="1:8" x14ac:dyDescent="0.25">
      <c r="A1822" s="37" t="s">
        <v>9695</v>
      </c>
      <c r="B1822" s="37" t="s">
        <v>1033</v>
      </c>
      <c r="C1822" s="38" t="s">
        <v>9696</v>
      </c>
      <c r="D1822" s="38">
        <v>8531</v>
      </c>
      <c r="E1822" s="146" t="s">
        <v>3773</v>
      </c>
      <c r="F1822" s="541" t="s">
        <v>9808</v>
      </c>
      <c r="G1822" s="539">
        <v>45466.30972222222</v>
      </c>
      <c r="H1822" s="37"/>
    </row>
    <row r="1823" spans="1:8" x14ac:dyDescent="0.25">
      <c r="A1823" s="37" t="s">
        <v>9695</v>
      </c>
      <c r="B1823" s="37" t="s">
        <v>1033</v>
      </c>
      <c r="C1823" s="38" t="s">
        <v>9696</v>
      </c>
      <c r="D1823" s="38">
        <v>8531</v>
      </c>
      <c r="E1823" s="146" t="s">
        <v>3790</v>
      </c>
      <c r="F1823" s="541" t="s">
        <v>9809</v>
      </c>
      <c r="G1823" s="539">
        <v>45466.30972222222</v>
      </c>
      <c r="H1823" s="37"/>
    </row>
    <row r="1824" spans="1:8" x14ac:dyDescent="0.25">
      <c r="A1824" s="37" t="s">
        <v>9695</v>
      </c>
      <c r="B1824" s="37" t="s">
        <v>1033</v>
      </c>
      <c r="C1824" s="38" t="s">
        <v>9696</v>
      </c>
      <c r="D1824" s="38">
        <v>8531</v>
      </c>
      <c r="E1824" s="146" t="s">
        <v>3807</v>
      </c>
      <c r="F1824" s="541" t="s">
        <v>9810</v>
      </c>
      <c r="G1824" s="539">
        <v>45466.30972222222</v>
      </c>
      <c r="H1824" s="37"/>
    </row>
    <row r="1825" spans="1:8" x14ac:dyDescent="0.25">
      <c r="A1825" s="37" t="s">
        <v>9695</v>
      </c>
      <c r="B1825" s="37" t="s">
        <v>1033</v>
      </c>
      <c r="C1825" s="38" t="s">
        <v>9696</v>
      </c>
      <c r="D1825" s="38">
        <v>8531</v>
      </c>
      <c r="E1825" s="146" t="s">
        <v>3824</v>
      </c>
      <c r="F1825" s="541" t="s">
        <v>9811</v>
      </c>
      <c r="G1825" s="539">
        <v>45466.30972222222</v>
      </c>
      <c r="H1825" s="37"/>
    </row>
    <row r="1826" spans="1:8" x14ac:dyDescent="0.25">
      <c r="A1826" s="37" t="s">
        <v>9695</v>
      </c>
      <c r="B1826" s="37" t="s">
        <v>1033</v>
      </c>
      <c r="C1826" s="38" t="s">
        <v>9696</v>
      </c>
      <c r="D1826" s="38">
        <v>8531</v>
      </c>
      <c r="E1826" s="146" t="s">
        <v>3841</v>
      </c>
      <c r="F1826" s="541" t="s">
        <v>9812</v>
      </c>
      <c r="G1826" s="539">
        <v>45466.30972222222</v>
      </c>
      <c r="H1826" s="37"/>
    </row>
    <row r="1827" spans="1:8" x14ac:dyDescent="0.25">
      <c r="A1827" s="37" t="s">
        <v>9695</v>
      </c>
      <c r="B1827" s="37" t="s">
        <v>1033</v>
      </c>
      <c r="C1827" s="38" t="s">
        <v>9696</v>
      </c>
      <c r="D1827" s="38">
        <v>8531</v>
      </c>
      <c r="E1827" s="146" t="s">
        <v>1267</v>
      </c>
      <c r="F1827" s="541" t="s">
        <v>9813</v>
      </c>
      <c r="G1827" s="539">
        <v>45466.30972222222</v>
      </c>
      <c r="H1827" s="37"/>
    </row>
    <row r="1828" spans="1:8" x14ac:dyDescent="0.25">
      <c r="A1828" s="37" t="s">
        <v>9695</v>
      </c>
      <c r="B1828" s="37" t="s">
        <v>1033</v>
      </c>
      <c r="C1828" s="38" t="s">
        <v>9696</v>
      </c>
      <c r="D1828" s="38">
        <v>8531</v>
      </c>
      <c r="E1828" s="146" t="s">
        <v>3858</v>
      </c>
      <c r="F1828" s="541" t="s">
        <v>9814</v>
      </c>
      <c r="G1828" s="539">
        <v>45466.30972222222</v>
      </c>
      <c r="H1828" s="37"/>
    </row>
    <row r="1829" spans="1:8" x14ac:dyDescent="0.25">
      <c r="A1829" s="37" t="s">
        <v>9695</v>
      </c>
      <c r="B1829" s="37" t="s">
        <v>1033</v>
      </c>
      <c r="C1829" s="38" t="s">
        <v>9696</v>
      </c>
      <c r="D1829" s="38">
        <v>8531</v>
      </c>
      <c r="E1829" s="146" t="s">
        <v>3875</v>
      </c>
      <c r="F1829" s="541" t="s">
        <v>9815</v>
      </c>
      <c r="G1829" s="539">
        <v>45466.30972222222</v>
      </c>
      <c r="H1829" s="37"/>
    </row>
    <row r="1830" spans="1:8" x14ac:dyDescent="0.25">
      <c r="A1830" s="37" t="s">
        <v>9695</v>
      </c>
      <c r="B1830" s="37" t="s">
        <v>1033</v>
      </c>
      <c r="C1830" s="38" t="s">
        <v>9696</v>
      </c>
      <c r="D1830" s="38">
        <v>8531</v>
      </c>
      <c r="E1830" s="146" t="s">
        <v>3892</v>
      </c>
      <c r="F1830" s="541" t="s">
        <v>9816</v>
      </c>
      <c r="G1830" s="539">
        <v>45466.30972222222</v>
      </c>
      <c r="H1830" s="37"/>
    </row>
    <row r="1831" spans="1:8" x14ac:dyDescent="0.25">
      <c r="A1831" s="37" t="s">
        <v>9695</v>
      </c>
      <c r="B1831" s="37" t="s">
        <v>1033</v>
      </c>
      <c r="C1831" s="38" t="s">
        <v>9696</v>
      </c>
      <c r="D1831" s="38">
        <v>8531</v>
      </c>
      <c r="E1831" s="146" t="s">
        <v>3909</v>
      </c>
      <c r="F1831" s="541" t="s">
        <v>9817</v>
      </c>
      <c r="G1831" s="539">
        <v>45466.30972222222</v>
      </c>
      <c r="H1831" s="37"/>
    </row>
    <row r="1832" spans="1:8" x14ac:dyDescent="0.25">
      <c r="A1832" s="37" t="s">
        <v>9695</v>
      </c>
      <c r="B1832" s="37" t="s">
        <v>1033</v>
      </c>
      <c r="C1832" s="38" t="s">
        <v>9696</v>
      </c>
      <c r="D1832" s="38">
        <v>8531</v>
      </c>
      <c r="E1832" s="146" t="s">
        <v>3926</v>
      </c>
      <c r="F1832" s="541" t="s">
        <v>9818</v>
      </c>
      <c r="G1832" s="539">
        <v>45466.30972222222</v>
      </c>
      <c r="H1832" s="37"/>
    </row>
    <row r="1833" spans="1:8" x14ac:dyDescent="0.25">
      <c r="A1833" s="37" t="s">
        <v>9695</v>
      </c>
      <c r="B1833" s="37" t="s">
        <v>1033</v>
      </c>
      <c r="C1833" s="38" t="s">
        <v>9696</v>
      </c>
      <c r="D1833" s="38">
        <v>8531</v>
      </c>
      <c r="E1833" s="146" t="s">
        <v>3943</v>
      </c>
      <c r="F1833" s="541" t="s">
        <v>9819</v>
      </c>
      <c r="G1833" s="539">
        <v>45466.30972222222</v>
      </c>
      <c r="H1833" s="37"/>
    </row>
    <row r="1834" spans="1:8" x14ac:dyDescent="0.25">
      <c r="A1834" s="37" t="s">
        <v>9695</v>
      </c>
      <c r="B1834" s="37" t="s">
        <v>1033</v>
      </c>
      <c r="C1834" s="38" t="s">
        <v>9696</v>
      </c>
      <c r="D1834" s="38">
        <v>8531</v>
      </c>
      <c r="E1834" s="146" t="s">
        <v>3960</v>
      </c>
      <c r="F1834" s="541" t="s">
        <v>9820</v>
      </c>
      <c r="G1834" s="539">
        <v>45466.30972222222</v>
      </c>
      <c r="H1834" s="37"/>
    </row>
    <row r="1835" spans="1:8" x14ac:dyDescent="0.25">
      <c r="A1835" s="37" t="s">
        <v>9695</v>
      </c>
      <c r="B1835" s="37" t="s">
        <v>1033</v>
      </c>
      <c r="C1835" s="38" t="s">
        <v>9696</v>
      </c>
      <c r="D1835" s="38">
        <v>8531</v>
      </c>
      <c r="E1835" s="146" t="s">
        <v>3977</v>
      </c>
      <c r="F1835" s="541" t="s">
        <v>9821</v>
      </c>
      <c r="G1835" s="539">
        <v>45466.30972222222</v>
      </c>
      <c r="H1835" s="37"/>
    </row>
    <row r="1836" spans="1:8" x14ac:dyDescent="0.25">
      <c r="A1836" s="37" t="s">
        <v>9695</v>
      </c>
      <c r="B1836" s="37" t="s">
        <v>1033</v>
      </c>
      <c r="C1836" s="38" t="s">
        <v>9696</v>
      </c>
      <c r="D1836" s="38">
        <v>8531</v>
      </c>
      <c r="E1836" s="146" t="s">
        <v>3994</v>
      </c>
      <c r="F1836" s="541" t="s">
        <v>9822</v>
      </c>
      <c r="G1836" s="539">
        <v>45466.30972222222</v>
      </c>
      <c r="H1836" s="37"/>
    </row>
    <row r="1837" spans="1:8" x14ac:dyDescent="0.25">
      <c r="A1837" s="37" t="s">
        <v>9695</v>
      </c>
      <c r="B1837" s="37" t="s">
        <v>1033</v>
      </c>
      <c r="C1837" s="38" t="s">
        <v>9696</v>
      </c>
      <c r="D1837" s="38">
        <v>8531</v>
      </c>
      <c r="E1837" s="146" t="s">
        <v>4011</v>
      </c>
      <c r="F1837" s="541" t="s">
        <v>9823</v>
      </c>
      <c r="G1837" s="539">
        <v>45466.30972222222</v>
      </c>
      <c r="H1837" s="37"/>
    </row>
    <row r="1838" spans="1:8" x14ac:dyDescent="0.25">
      <c r="A1838" s="37" t="s">
        <v>9695</v>
      </c>
      <c r="B1838" s="37" t="s">
        <v>1033</v>
      </c>
      <c r="C1838" s="38" t="s">
        <v>9696</v>
      </c>
      <c r="D1838" s="38">
        <v>8531</v>
      </c>
      <c r="E1838" s="146" t="s">
        <v>1282</v>
      </c>
      <c r="F1838" s="541" t="s">
        <v>9824</v>
      </c>
      <c r="G1838" s="539">
        <v>45466.30972222222</v>
      </c>
      <c r="H1838" s="37"/>
    </row>
    <row r="1839" spans="1:8" x14ac:dyDescent="0.25">
      <c r="A1839" s="37" t="s">
        <v>9695</v>
      </c>
      <c r="B1839" s="37" t="s">
        <v>1033</v>
      </c>
      <c r="C1839" s="38" t="s">
        <v>9696</v>
      </c>
      <c r="D1839" s="38">
        <v>8531</v>
      </c>
      <c r="E1839" s="146" t="s">
        <v>4028</v>
      </c>
      <c r="F1839" s="541" t="s">
        <v>9825</v>
      </c>
      <c r="G1839" s="539">
        <v>45466.30972222222</v>
      </c>
      <c r="H1839" s="37"/>
    </row>
    <row r="1840" spans="1:8" x14ac:dyDescent="0.25">
      <c r="A1840" s="37" t="s">
        <v>9695</v>
      </c>
      <c r="B1840" s="37" t="s">
        <v>1033</v>
      </c>
      <c r="C1840" s="38" t="s">
        <v>9696</v>
      </c>
      <c r="D1840" s="38">
        <v>8531</v>
      </c>
      <c r="E1840" s="146" t="s">
        <v>4045</v>
      </c>
      <c r="F1840" s="541" t="s">
        <v>9826</v>
      </c>
      <c r="G1840" s="539">
        <v>45466.30972222222</v>
      </c>
      <c r="H1840" s="37"/>
    </row>
    <row r="1841" spans="1:8" x14ac:dyDescent="0.25">
      <c r="A1841" s="37" t="s">
        <v>9695</v>
      </c>
      <c r="B1841" s="37" t="s">
        <v>1033</v>
      </c>
      <c r="C1841" s="38" t="s">
        <v>9696</v>
      </c>
      <c r="D1841" s="38">
        <v>8531</v>
      </c>
      <c r="E1841" s="146" t="s">
        <v>4062</v>
      </c>
      <c r="F1841" s="541" t="s">
        <v>9827</v>
      </c>
      <c r="G1841" s="539">
        <v>45466.30972222222</v>
      </c>
      <c r="H1841" s="37"/>
    </row>
    <row r="1842" spans="1:8" x14ac:dyDescent="0.25">
      <c r="A1842" s="37" t="s">
        <v>9695</v>
      </c>
      <c r="B1842" s="37" t="s">
        <v>1033</v>
      </c>
      <c r="C1842" s="38" t="s">
        <v>9696</v>
      </c>
      <c r="D1842" s="38">
        <v>8531</v>
      </c>
      <c r="E1842" s="146" t="s">
        <v>4079</v>
      </c>
      <c r="F1842" s="541" t="s">
        <v>9828</v>
      </c>
      <c r="G1842" s="539">
        <v>45466.30972222222</v>
      </c>
      <c r="H1842" s="37"/>
    </row>
    <row r="1843" spans="1:8" x14ac:dyDescent="0.25">
      <c r="A1843" s="37" t="s">
        <v>9695</v>
      </c>
      <c r="B1843" s="37" t="s">
        <v>1033</v>
      </c>
      <c r="C1843" s="38" t="s">
        <v>9696</v>
      </c>
      <c r="D1843" s="38">
        <v>8531</v>
      </c>
      <c r="E1843" s="146" t="s">
        <v>4096</v>
      </c>
      <c r="F1843" s="541" t="s">
        <v>9829</v>
      </c>
      <c r="G1843" s="539">
        <v>45466.30972222222</v>
      </c>
      <c r="H1843" s="37"/>
    </row>
    <row r="1844" spans="1:8" x14ac:dyDescent="0.25">
      <c r="A1844" s="37" t="s">
        <v>9695</v>
      </c>
      <c r="B1844" s="37" t="s">
        <v>1033</v>
      </c>
      <c r="C1844" s="38" t="s">
        <v>9696</v>
      </c>
      <c r="D1844" s="38">
        <v>8531</v>
      </c>
      <c r="E1844" s="146" t="s">
        <v>4113</v>
      </c>
      <c r="F1844" s="541" t="s">
        <v>9830</v>
      </c>
      <c r="G1844" s="539">
        <v>45466.30972222222</v>
      </c>
      <c r="H1844" s="37"/>
    </row>
    <row r="1845" spans="1:8" x14ac:dyDescent="0.25">
      <c r="A1845" s="37" t="s">
        <v>9695</v>
      </c>
      <c r="B1845" s="37" t="s">
        <v>1033</v>
      </c>
      <c r="C1845" s="38" t="s">
        <v>9696</v>
      </c>
      <c r="D1845" s="38">
        <v>8531</v>
      </c>
      <c r="E1845" s="146" t="s">
        <v>4130</v>
      </c>
      <c r="F1845" s="541" t="s">
        <v>9831</v>
      </c>
      <c r="G1845" s="539">
        <v>45466.30972222222</v>
      </c>
      <c r="H1845" s="37"/>
    </row>
    <row r="1846" spans="1:8" x14ac:dyDescent="0.25">
      <c r="A1846" s="37" t="s">
        <v>9695</v>
      </c>
      <c r="B1846" s="37" t="s">
        <v>1033</v>
      </c>
      <c r="C1846" s="38" t="s">
        <v>9696</v>
      </c>
      <c r="D1846" s="38">
        <v>8531</v>
      </c>
      <c r="E1846" s="146" t="s">
        <v>4147</v>
      </c>
      <c r="F1846" s="541" t="s">
        <v>9832</v>
      </c>
      <c r="G1846" s="539">
        <v>45466.30972222222</v>
      </c>
      <c r="H1846" s="37"/>
    </row>
    <row r="1847" spans="1:8" x14ac:dyDescent="0.25">
      <c r="A1847" s="37" t="s">
        <v>9695</v>
      </c>
      <c r="B1847" s="37" t="s">
        <v>1033</v>
      </c>
      <c r="C1847" s="38" t="s">
        <v>9696</v>
      </c>
      <c r="D1847" s="38">
        <v>8531</v>
      </c>
      <c r="E1847" s="146" t="s">
        <v>4164</v>
      </c>
      <c r="F1847" s="541" t="s">
        <v>9833</v>
      </c>
      <c r="G1847" s="539">
        <v>45466.30972222222</v>
      </c>
      <c r="H1847" s="37"/>
    </row>
    <row r="1848" spans="1:8" x14ac:dyDescent="0.25">
      <c r="A1848" s="37" t="s">
        <v>9695</v>
      </c>
      <c r="B1848" s="37" t="s">
        <v>1033</v>
      </c>
      <c r="C1848" s="38" t="s">
        <v>9696</v>
      </c>
      <c r="D1848" s="38">
        <v>8531</v>
      </c>
      <c r="E1848" s="146" t="s">
        <v>4181</v>
      </c>
      <c r="F1848" s="541" t="s">
        <v>9834</v>
      </c>
      <c r="G1848" s="539">
        <v>45466.30972222222</v>
      </c>
      <c r="H1848" s="37"/>
    </row>
    <row r="1849" spans="1:8" x14ac:dyDescent="0.25">
      <c r="A1849" s="37" t="s">
        <v>9695</v>
      </c>
      <c r="B1849" s="37" t="s">
        <v>1033</v>
      </c>
      <c r="C1849" s="38" t="s">
        <v>9696</v>
      </c>
      <c r="D1849" s="38">
        <v>8531</v>
      </c>
      <c r="E1849" s="146" t="s">
        <v>1297</v>
      </c>
      <c r="F1849" s="541" t="s">
        <v>9835</v>
      </c>
      <c r="G1849" s="539">
        <v>45466.30972222222</v>
      </c>
      <c r="H1849" s="37"/>
    </row>
    <row r="1850" spans="1:8" x14ac:dyDescent="0.25">
      <c r="A1850" s="37" t="s">
        <v>9695</v>
      </c>
      <c r="B1850" s="37" t="s">
        <v>1033</v>
      </c>
      <c r="C1850" s="38" t="s">
        <v>9696</v>
      </c>
      <c r="D1850" s="38">
        <v>8531</v>
      </c>
      <c r="E1850" s="146" t="s">
        <v>4198</v>
      </c>
      <c r="F1850" s="541" t="s">
        <v>9836</v>
      </c>
      <c r="G1850" s="539">
        <v>45466.30972222222</v>
      </c>
      <c r="H1850" s="37"/>
    </row>
    <row r="1851" spans="1:8" x14ac:dyDescent="0.25">
      <c r="A1851" s="37" t="s">
        <v>9695</v>
      </c>
      <c r="B1851" s="37" t="s">
        <v>1033</v>
      </c>
      <c r="C1851" s="38" t="s">
        <v>9696</v>
      </c>
      <c r="D1851" s="38">
        <v>8531</v>
      </c>
      <c r="E1851" s="146" t="s">
        <v>4215</v>
      </c>
      <c r="F1851" s="541" t="s">
        <v>9837</v>
      </c>
      <c r="G1851" s="539">
        <v>45466.30972222222</v>
      </c>
      <c r="H1851" s="37"/>
    </row>
    <row r="1852" spans="1:8" x14ac:dyDescent="0.25">
      <c r="A1852" s="37" t="s">
        <v>9695</v>
      </c>
      <c r="B1852" s="37" t="s">
        <v>1033</v>
      </c>
      <c r="C1852" s="38" t="s">
        <v>9696</v>
      </c>
      <c r="D1852" s="38">
        <v>8531</v>
      </c>
      <c r="E1852" s="146" t="s">
        <v>4232</v>
      </c>
      <c r="F1852" s="541" t="s">
        <v>9838</v>
      </c>
      <c r="G1852" s="539">
        <v>45466.30972222222</v>
      </c>
      <c r="H1852" s="37"/>
    </row>
    <row r="1853" spans="1:8" x14ac:dyDescent="0.25">
      <c r="A1853" s="37" t="s">
        <v>9695</v>
      </c>
      <c r="B1853" s="37" t="s">
        <v>1033</v>
      </c>
      <c r="C1853" s="38" t="s">
        <v>9696</v>
      </c>
      <c r="D1853" s="38">
        <v>8531</v>
      </c>
      <c r="E1853" s="146" t="s">
        <v>4249</v>
      </c>
      <c r="F1853" s="541" t="s">
        <v>9839</v>
      </c>
      <c r="G1853" s="539">
        <v>45466.30972222222</v>
      </c>
      <c r="H1853" s="37"/>
    </row>
    <row r="1854" spans="1:8" x14ac:dyDescent="0.25">
      <c r="A1854" s="37" t="s">
        <v>9695</v>
      </c>
      <c r="B1854" s="37" t="s">
        <v>1033</v>
      </c>
      <c r="C1854" s="38" t="s">
        <v>9696</v>
      </c>
      <c r="D1854" s="38">
        <v>8531</v>
      </c>
      <c r="E1854" s="146" t="s">
        <v>4266</v>
      </c>
      <c r="F1854" s="541" t="s">
        <v>9840</v>
      </c>
      <c r="G1854" s="539">
        <v>45466.30972222222</v>
      </c>
      <c r="H1854" s="37"/>
    </row>
    <row r="1855" spans="1:8" x14ac:dyDescent="0.25">
      <c r="A1855" s="37" t="s">
        <v>9695</v>
      </c>
      <c r="B1855" s="37" t="s">
        <v>1033</v>
      </c>
      <c r="C1855" s="38" t="s">
        <v>9696</v>
      </c>
      <c r="D1855" s="38">
        <v>8531</v>
      </c>
      <c r="E1855" s="146" t="s">
        <v>4283</v>
      </c>
      <c r="F1855" s="541" t="s">
        <v>9841</v>
      </c>
      <c r="G1855" s="539">
        <v>45466.30972222222</v>
      </c>
      <c r="H1855" s="37"/>
    </row>
    <row r="1856" spans="1:8" x14ac:dyDescent="0.25">
      <c r="A1856" s="37" t="s">
        <v>9695</v>
      </c>
      <c r="B1856" s="37" t="s">
        <v>1033</v>
      </c>
      <c r="C1856" s="38" t="s">
        <v>9696</v>
      </c>
      <c r="D1856" s="38">
        <v>8531</v>
      </c>
      <c r="E1856" s="146" t="s">
        <v>4300</v>
      </c>
      <c r="F1856" s="541" t="s">
        <v>9842</v>
      </c>
      <c r="G1856" s="539">
        <v>45466.30972222222</v>
      </c>
      <c r="H1856" s="37"/>
    </row>
    <row r="1857" spans="1:8" x14ac:dyDescent="0.25">
      <c r="A1857" s="37" t="s">
        <v>9695</v>
      </c>
      <c r="B1857" s="37" t="s">
        <v>1033</v>
      </c>
      <c r="C1857" s="38" t="s">
        <v>9696</v>
      </c>
      <c r="D1857" s="38">
        <v>8531</v>
      </c>
      <c r="E1857" s="146" t="s">
        <v>4317</v>
      </c>
      <c r="F1857" s="541" t="s">
        <v>9843</v>
      </c>
      <c r="G1857" s="539">
        <v>45466.30972222222</v>
      </c>
      <c r="H1857" s="37"/>
    </row>
    <row r="1858" spans="1:8" x14ac:dyDescent="0.25">
      <c r="A1858" s="37" t="s">
        <v>9695</v>
      </c>
      <c r="B1858" s="37" t="s">
        <v>1033</v>
      </c>
      <c r="C1858" s="38" t="s">
        <v>9696</v>
      </c>
      <c r="D1858" s="38">
        <v>8531</v>
      </c>
      <c r="E1858" s="146" t="s">
        <v>4334</v>
      </c>
      <c r="F1858" s="541" t="s">
        <v>9844</v>
      </c>
      <c r="G1858" s="539">
        <v>45466.30972222222</v>
      </c>
      <c r="H1858" s="37"/>
    </row>
    <row r="1859" spans="1:8" x14ac:dyDescent="0.25">
      <c r="A1859" s="37" t="s">
        <v>9695</v>
      </c>
      <c r="B1859" s="37" t="s">
        <v>1033</v>
      </c>
      <c r="C1859" s="38" t="s">
        <v>9696</v>
      </c>
      <c r="D1859" s="38">
        <v>8531</v>
      </c>
      <c r="E1859" s="146" t="s">
        <v>4351</v>
      </c>
      <c r="F1859" s="541" t="s">
        <v>9845</v>
      </c>
      <c r="G1859" s="539">
        <v>45466.30972222222</v>
      </c>
      <c r="H1859" s="37"/>
    </row>
    <row r="1860" spans="1:8" x14ac:dyDescent="0.25">
      <c r="A1860" s="37" t="s">
        <v>9695</v>
      </c>
      <c r="B1860" s="37" t="s">
        <v>1033</v>
      </c>
      <c r="C1860" s="38" t="s">
        <v>9696</v>
      </c>
      <c r="D1860" s="38">
        <v>8531</v>
      </c>
      <c r="E1860" s="146" t="s">
        <v>1037</v>
      </c>
      <c r="F1860" s="541" t="s">
        <v>9846</v>
      </c>
      <c r="G1860" s="539">
        <v>45466.30972222222</v>
      </c>
      <c r="H1860" s="37"/>
    </row>
    <row r="1861" spans="1:8" x14ac:dyDescent="0.25">
      <c r="A1861" s="37" t="s">
        <v>9695</v>
      </c>
      <c r="B1861" s="37" t="s">
        <v>1033</v>
      </c>
      <c r="C1861" s="38" t="s">
        <v>9696</v>
      </c>
      <c r="D1861" s="38">
        <v>8531</v>
      </c>
      <c r="E1861" s="146" t="s">
        <v>1312</v>
      </c>
      <c r="F1861" s="541" t="s">
        <v>9847</v>
      </c>
      <c r="G1861" s="539">
        <v>45466.30972222222</v>
      </c>
      <c r="H1861" s="37"/>
    </row>
    <row r="1862" spans="1:8" x14ac:dyDescent="0.25">
      <c r="A1862" s="37" t="s">
        <v>9695</v>
      </c>
      <c r="B1862" s="37" t="s">
        <v>1033</v>
      </c>
      <c r="C1862" s="38" t="s">
        <v>9696</v>
      </c>
      <c r="D1862" s="38">
        <v>8531</v>
      </c>
      <c r="E1862" s="146" t="s">
        <v>4368</v>
      </c>
      <c r="F1862" s="541" t="s">
        <v>9848</v>
      </c>
      <c r="G1862" s="539">
        <v>45466.30972222222</v>
      </c>
      <c r="H1862" s="37"/>
    </row>
    <row r="1863" spans="1:8" x14ac:dyDescent="0.25">
      <c r="A1863" s="37" t="s">
        <v>9695</v>
      </c>
      <c r="B1863" s="37" t="s">
        <v>1033</v>
      </c>
      <c r="C1863" s="38" t="s">
        <v>9696</v>
      </c>
      <c r="D1863" s="38">
        <v>8531</v>
      </c>
      <c r="E1863" s="146" t="s">
        <v>4385</v>
      </c>
      <c r="F1863" s="541" t="s">
        <v>9849</v>
      </c>
      <c r="G1863" s="539">
        <v>45466.30972222222</v>
      </c>
      <c r="H1863" s="37"/>
    </row>
    <row r="1864" spans="1:8" x14ac:dyDescent="0.25">
      <c r="A1864" s="37" t="s">
        <v>9695</v>
      </c>
      <c r="B1864" s="37" t="s">
        <v>1033</v>
      </c>
      <c r="C1864" s="38" t="s">
        <v>9696</v>
      </c>
      <c r="D1864" s="38">
        <v>8531</v>
      </c>
      <c r="E1864" s="146" t="s">
        <v>4402</v>
      </c>
      <c r="F1864" s="541" t="s">
        <v>9850</v>
      </c>
      <c r="G1864" s="539">
        <v>45466.30972222222</v>
      </c>
      <c r="H1864" s="37"/>
    </row>
    <row r="1865" spans="1:8" x14ac:dyDescent="0.25">
      <c r="A1865" s="37" t="s">
        <v>9695</v>
      </c>
      <c r="B1865" s="37" t="s">
        <v>1033</v>
      </c>
      <c r="C1865" s="38" t="s">
        <v>9696</v>
      </c>
      <c r="D1865" s="38">
        <v>8531</v>
      </c>
      <c r="E1865" s="146" t="s">
        <v>4419</v>
      </c>
      <c r="F1865" s="541" t="s">
        <v>9851</v>
      </c>
      <c r="G1865" s="539">
        <v>45466.30972222222</v>
      </c>
      <c r="H1865" s="37"/>
    </row>
    <row r="1866" spans="1:8" x14ac:dyDescent="0.25">
      <c r="A1866" s="37" t="s">
        <v>9695</v>
      </c>
      <c r="B1866" s="37" t="s">
        <v>1033</v>
      </c>
      <c r="C1866" s="38" t="s">
        <v>9696</v>
      </c>
      <c r="D1866" s="38">
        <v>8531</v>
      </c>
      <c r="E1866" s="146" t="s">
        <v>4436</v>
      </c>
      <c r="F1866" s="541" t="s">
        <v>9852</v>
      </c>
      <c r="G1866" s="539">
        <v>45466.30972222222</v>
      </c>
      <c r="H1866" s="37"/>
    </row>
    <row r="1867" spans="1:8" x14ac:dyDescent="0.25">
      <c r="A1867" s="37" t="s">
        <v>9695</v>
      </c>
      <c r="B1867" s="37" t="s">
        <v>1033</v>
      </c>
      <c r="C1867" s="38" t="s">
        <v>9696</v>
      </c>
      <c r="D1867" s="38">
        <v>8531</v>
      </c>
      <c r="E1867" s="146" t="s">
        <v>4453</v>
      </c>
      <c r="F1867" s="541" t="s">
        <v>9853</v>
      </c>
      <c r="G1867" s="539">
        <v>45466.30972222222</v>
      </c>
      <c r="H1867" s="37"/>
    </row>
    <row r="1868" spans="1:8" x14ac:dyDescent="0.25">
      <c r="A1868" s="37" t="s">
        <v>9695</v>
      </c>
      <c r="B1868" s="37" t="s">
        <v>1033</v>
      </c>
      <c r="C1868" s="38" t="s">
        <v>9696</v>
      </c>
      <c r="D1868" s="38">
        <v>8531</v>
      </c>
      <c r="E1868" s="146" t="s">
        <v>4470</v>
      </c>
      <c r="F1868" s="541" t="s">
        <v>9854</v>
      </c>
      <c r="G1868" s="539">
        <v>45466.30972222222</v>
      </c>
      <c r="H1868" s="37"/>
    </row>
    <row r="1869" spans="1:8" x14ac:dyDescent="0.25">
      <c r="A1869" s="37" t="s">
        <v>9695</v>
      </c>
      <c r="B1869" s="37" t="s">
        <v>1033</v>
      </c>
      <c r="C1869" s="38" t="s">
        <v>9696</v>
      </c>
      <c r="D1869" s="38">
        <v>8531</v>
      </c>
      <c r="E1869" s="146" t="s">
        <v>4487</v>
      </c>
      <c r="F1869" s="541" t="s">
        <v>9855</v>
      </c>
      <c r="G1869" s="539">
        <v>45466.30972222222</v>
      </c>
      <c r="H1869" s="37"/>
    </row>
    <row r="1870" spans="1:8" x14ac:dyDescent="0.25">
      <c r="A1870" s="37" t="s">
        <v>9695</v>
      </c>
      <c r="B1870" s="37" t="s">
        <v>1033</v>
      </c>
      <c r="C1870" s="38" t="s">
        <v>9696</v>
      </c>
      <c r="D1870" s="38">
        <v>8531</v>
      </c>
      <c r="E1870" s="146" t="s">
        <v>4504</v>
      </c>
      <c r="F1870" s="541" t="s">
        <v>9856</v>
      </c>
      <c r="G1870" s="539">
        <v>45466.30972222222</v>
      </c>
      <c r="H1870" s="37"/>
    </row>
    <row r="1871" spans="1:8" x14ac:dyDescent="0.25">
      <c r="A1871" s="37" t="s">
        <v>9695</v>
      </c>
      <c r="B1871" s="37" t="s">
        <v>1033</v>
      </c>
      <c r="C1871" s="38" t="s">
        <v>9696</v>
      </c>
      <c r="D1871" s="38">
        <v>8531</v>
      </c>
      <c r="E1871" s="146" t="s">
        <v>4521</v>
      </c>
      <c r="F1871" s="541" t="s">
        <v>9857</v>
      </c>
      <c r="G1871" s="539">
        <v>45466.30972222222</v>
      </c>
      <c r="H1871" s="37"/>
    </row>
    <row r="1872" spans="1:8" x14ac:dyDescent="0.25">
      <c r="A1872" s="37" t="s">
        <v>9695</v>
      </c>
      <c r="B1872" s="37" t="s">
        <v>1033</v>
      </c>
      <c r="C1872" s="38" t="s">
        <v>9696</v>
      </c>
      <c r="D1872" s="38">
        <v>8531</v>
      </c>
      <c r="E1872" s="146" t="s">
        <v>1327</v>
      </c>
      <c r="F1872" s="541" t="s">
        <v>9858</v>
      </c>
      <c r="G1872" s="539">
        <v>45466.30972222222</v>
      </c>
      <c r="H1872" s="37"/>
    </row>
    <row r="1873" spans="1:8" x14ac:dyDescent="0.25">
      <c r="A1873" s="37" t="s">
        <v>9695</v>
      </c>
      <c r="B1873" s="37" t="s">
        <v>1033</v>
      </c>
      <c r="C1873" s="38" t="s">
        <v>9696</v>
      </c>
      <c r="D1873" s="38">
        <v>8531</v>
      </c>
      <c r="E1873" s="146" t="s">
        <v>4538</v>
      </c>
      <c r="F1873" s="541" t="s">
        <v>9859</v>
      </c>
      <c r="G1873" s="539">
        <v>45466.30972222222</v>
      </c>
      <c r="H1873" s="37"/>
    </row>
    <row r="1874" spans="1:8" x14ac:dyDescent="0.25">
      <c r="A1874" s="37" t="s">
        <v>9695</v>
      </c>
      <c r="B1874" s="37" t="s">
        <v>1033</v>
      </c>
      <c r="C1874" s="38" t="s">
        <v>9696</v>
      </c>
      <c r="D1874" s="38">
        <v>8531</v>
      </c>
      <c r="E1874" s="146" t="s">
        <v>4555</v>
      </c>
      <c r="F1874" s="541" t="s">
        <v>9860</v>
      </c>
      <c r="G1874" s="539">
        <v>45466.30972222222</v>
      </c>
      <c r="H1874" s="37"/>
    </row>
    <row r="1875" spans="1:8" x14ac:dyDescent="0.25">
      <c r="A1875" s="37" t="s">
        <v>9695</v>
      </c>
      <c r="B1875" s="37" t="s">
        <v>1033</v>
      </c>
      <c r="C1875" s="38" t="s">
        <v>9696</v>
      </c>
      <c r="D1875" s="38">
        <v>8531</v>
      </c>
      <c r="E1875" s="146" t="s">
        <v>4572</v>
      </c>
      <c r="F1875" s="541" t="s">
        <v>9861</v>
      </c>
      <c r="G1875" s="539">
        <v>45466.30972222222</v>
      </c>
      <c r="H1875" s="37"/>
    </row>
    <row r="1876" spans="1:8" x14ac:dyDescent="0.25">
      <c r="A1876" s="37" t="s">
        <v>9695</v>
      </c>
      <c r="B1876" s="37" t="s">
        <v>1033</v>
      </c>
      <c r="C1876" s="38" t="s">
        <v>9696</v>
      </c>
      <c r="D1876" s="38">
        <v>8531</v>
      </c>
      <c r="E1876" s="146" t="s">
        <v>4589</v>
      </c>
      <c r="F1876" s="541" t="s">
        <v>9862</v>
      </c>
      <c r="G1876" s="539">
        <v>45466.30972222222</v>
      </c>
      <c r="H1876" s="37"/>
    </row>
    <row r="1877" spans="1:8" x14ac:dyDescent="0.25">
      <c r="A1877" s="37" t="s">
        <v>9695</v>
      </c>
      <c r="B1877" s="37" t="s">
        <v>1033</v>
      </c>
      <c r="C1877" s="38" t="s">
        <v>9696</v>
      </c>
      <c r="D1877" s="38">
        <v>8531</v>
      </c>
      <c r="E1877" s="146" t="s">
        <v>4606</v>
      </c>
      <c r="F1877" s="541" t="s">
        <v>9863</v>
      </c>
      <c r="G1877" s="539">
        <v>45466.30972222222</v>
      </c>
      <c r="H1877" s="37"/>
    </row>
    <row r="1878" spans="1:8" x14ac:dyDescent="0.25">
      <c r="A1878" s="37" t="s">
        <v>9695</v>
      </c>
      <c r="B1878" s="37" t="s">
        <v>1033</v>
      </c>
      <c r="C1878" s="38" t="s">
        <v>9696</v>
      </c>
      <c r="D1878" s="38">
        <v>8531</v>
      </c>
      <c r="E1878" s="146" t="s">
        <v>4623</v>
      </c>
      <c r="F1878" s="541" t="s">
        <v>9864</v>
      </c>
      <c r="G1878" s="539">
        <v>45466.30972222222</v>
      </c>
      <c r="H1878" s="37"/>
    </row>
    <row r="1879" spans="1:8" x14ac:dyDescent="0.25">
      <c r="A1879" s="37" t="s">
        <v>9695</v>
      </c>
      <c r="B1879" s="37" t="s">
        <v>1033</v>
      </c>
      <c r="C1879" s="38" t="s">
        <v>9696</v>
      </c>
      <c r="D1879" s="38">
        <v>8531</v>
      </c>
      <c r="E1879" s="146" t="s">
        <v>4640</v>
      </c>
      <c r="F1879" s="541" t="s">
        <v>9865</v>
      </c>
      <c r="G1879" s="539">
        <v>45466.30972222222</v>
      </c>
      <c r="H1879" s="37"/>
    </row>
    <row r="1880" spans="1:8" x14ac:dyDescent="0.25">
      <c r="A1880" s="37" t="s">
        <v>9695</v>
      </c>
      <c r="B1880" s="37" t="s">
        <v>1033</v>
      </c>
      <c r="C1880" s="38" t="s">
        <v>9696</v>
      </c>
      <c r="D1880" s="38">
        <v>8531</v>
      </c>
      <c r="E1880" s="146" t="s">
        <v>4657</v>
      </c>
      <c r="F1880" s="541" t="s">
        <v>9866</v>
      </c>
      <c r="G1880" s="539">
        <v>45466.30972222222</v>
      </c>
      <c r="H1880" s="37"/>
    </row>
    <row r="1881" spans="1:8" x14ac:dyDescent="0.25">
      <c r="A1881" s="37" t="s">
        <v>9695</v>
      </c>
      <c r="B1881" s="37" t="s">
        <v>1033</v>
      </c>
      <c r="C1881" s="38" t="s">
        <v>9696</v>
      </c>
      <c r="D1881" s="38">
        <v>8531</v>
      </c>
      <c r="E1881" s="146" t="s">
        <v>4674</v>
      </c>
      <c r="F1881" s="541" t="s">
        <v>9867</v>
      </c>
      <c r="G1881" s="539">
        <v>45466.30972222222</v>
      </c>
      <c r="H1881" s="37"/>
    </row>
    <row r="1882" spans="1:8" x14ac:dyDescent="0.25">
      <c r="A1882" s="37" t="s">
        <v>9695</v>
      </c>
      <c r="B1882" s="37" t="s">
        <v>1033</v>
      </c>
      <c r="C1882" s="38" t="s">
        <v>9696</v>
      </c>
      <c r="D1882" s="38">
        <v>8531</v>
      </c>
      <c r="E1882" s="146" t="s">
        <v>4691</v>
      </c>
      <c r="F1882" s="541" t="s">
        <v>9868</v>
      </c>
      <c r="G1882" s="539">
        <v>45466.30972222222</v>
      </c>
      <c r="H1882" s="37"/>
    </row>
    <row r="1883" spans="1:8" x14ac:dyDescent="0.25">
      <c r="A1883" s="37" t="s">
        <v>9695</v>
      </c>
      <c r="B1883" s="37" t="s">
        <v>1033</v>
      </c>
      <c r="C1883" s="38" t="s">
        <v>9696</v>
      </c>
      <c r="D1883" s="38">
        <v>8531</v>
      </c>
      <c r="E1883" s="146" t="s">
        <v>1344</v>
      </c>
      <c r="F1883" s="541" t="s">
        <v>9869</v>
      </c>
      <c r="G1883" s="539">
        <v>45466.30972222222</v>
      </c>
      <c r="H1883" s="37"/>
    </row>
    <row r="1884" spans="1:8" x14ac:dyDescent="0.25">
      <c r="A1884" s="37" t="s">
        <v>9695</v>
      </c>
      <c r="B1884" s="37" t="s">
        <v>1033</v>
      </c>
      <c r="C1884" s="38" t="s">
        <v>9696</v>
      </c>
      <c r="D1884" s="38">
        <v>8531</v>
      </c>
      <c r="E1884" s="146" t="s">
        <v>4708</v>
      </c>
      <c r="F1884" s="541" t="s">
        <v>9870</v>
      </c>
      <c r="G1884" s="539">
        <v>45466.30972222222</v>
      </c>
      <c r="H1884" s="37"/>
    </row>
    <row r="1885" spans="1:8" x14ac:dyDescent="0.25">
      <c r="A1885" s="37" t="s">
        <v>9695</v>
      </c>
      <c r="B1885" s="37" t="s">
        <v>1033</v>
      </c>
      <c r="C1885" s="38" t="s">
        <v>9696</v>
      </c>
      <c r="D1885" s="38">
        <v>8531</v>
      </c>
      <c r="E1885" s="146" t="s">
        <v>4725</v>
      </c>
      <c r="F1885" s="541" t="s">
        <v>9871</v>
      </c>
      <c r="G1885" s="539">
        <v>45466.30972222222</v>
      </c>
      <c r="H1885" s="37"/>
    </row>
    <row r="1886" spans="1:8" x14ac:dyDescent="0.25">
      <c r="A1886" s="37" t="s">
        <v>9695</v>
      </c>
      <c r="B1886" s="37" t="s">
        <v>1033</v>
      </c>
      <c r="C1886" s="38" t="s">
        <v>9696</v>
      </c>
      <c r="D1886" s="38">
        <v>8531</v>
      </c>
      <c r="E1886" s="146" t="s">
        <v>4742</v>
      </c>
      <c r="F1886" s="541" t="s">
        <v>9872</v>
      </c>
      <c r="G1886" s="539">
        <v>45466.30972222222</v>
      </c>
      <c r="H1886" s="37"/>
    </row>
    <row r="1887" spans="1:8" x14ac:dyDescent="0.25">
      <c r="A1887" s="37" t="s">
        <v>9695</v>
      </c>
      <c r="B1887" s="37" t="s">
        <v>1033</v>
      </c>
      <c r="C1887" s="38" t="s">
        <v>9696</v>
      </c>
      <c r="D1887" s="38">
        <v>8531</v>
      </c>
      <c r="E1887" s="146" t="s">
        <v>4759</v>
      </c>
      <c r="F1887" s="541" t="s">
        <v>9873</v>
      </c>
      <c r="G1887" s="539">
        <v>45466.30972222222</v>
      </c>
      <c r="H1887" s="37"/>
    </row>
    <row r="1888" spans="1:8" x14ac:dyDescent="0.25">
      <c r="A1888" s="37" t="s">
        <v>9695</v>
      </c>
      <c r="B1888" s="37" t="s">
        <v>1033</v>
      </c>
      <c r="C1888" s="38" t="s">
        <v>9696</v>
      </c>
      <c r="D1888" s="38">
        <v>8531</v>
      </c>
      <c r="E1888" s="146" t="s">
        <v>4776</v>
      </c>
      <c r="F1888" s="541" t="s">
        <v>9874</v>
      </c>
      <c r="G1888" s="539">
        <v>45466.30972222222</v>
      </c>
      <c r="H1888" s="37"/>
    </row>
    <row r="1889" spans="1:8" x14ac:dyDescent="0.25">
      <c r="A1889" s="37" t="s">
        <v>9695</v>
      </c>
      <c r="B1889" s="37" t="s">
        <v>1033</v>
      </c>
      <c r="C1889" s="38" t="s">
        <v>9696</v>
      </c>
      <c r="D1889" s="38">
        <v>8531</v>
      </c>
      <c r="E1889" s="146" t="s">
        <v>4793</v>
      </c>
      <c r="F1889" s="541" t="s">
        <v>9875</v>
      </c>
      <c r="G1889" s="539">
        <v>45466.30972222222</v>
      </c>
      <c r="H1889" s="37"/>
    </row>
    <row r="1890" spans="1:8" x14ac:dyDescent="0.25">
      <c r="A1890" s="37" t="s">
        <v>9695</v>
      </c>
      <c r="B1890" s="37" t="s">
        <v>1033</v>
      </c>
      <c r="C1890" s="38" t="s">
        <v>9696</v>
      </c>
      <c r="D1890" s="38">
        <v>8531</v>
      </c>
      <c r="E1890" s="146" t="s">
        <v>4810</v>
      </c>
      <c r="F1890" s="541" t="s">
        <v>9876</v>
      </c>
      <c r="G1890" s="539">
        <v>45466.30972222222</v>
      </c>
      <c r="H1890" s="37"/>
    </row>
    <row r="1891" spans="1:8" x14ac:dyDescent="0.25">
      <c r="A1891" s="37" t="s">
        <v>9695</v>
      </c>
      <c r="B1891" s="37" t="s">
        <v>1033</v>
      </c>
      <c r="C1891" s="38" t="s">
        <v>9696</v>
      </c>
      <c r="D1891" s="38">
        <v>8531</v>
      </c>
      <c r="E1891" s="146" t="s">
        <v>4827</v>
      </c>
      <c r="F1891" s="541" t="s">
        <v>9877</v>
      </c>
      <c r="G1891" s="539">
        <v>45466.30972222222</v>
      </c>
      <c r="H1891" s="37"/>
    </row>
    <row r="1892" spans="1:8" x14ac:dyDescent="0.25">
      <c r="A1892" s="37" t="s">
        <v>9695</v>
      </c>
      <c r="B1892" s="37" t="s">
        <v>1033</v>
      </c>
      <c r="C1892" s="38" t="s">
        <v>9696</v>
      </c>
      <c r="D1892" s="38">
        <v>8531</v>
      </c>
      <c r="E1892" s="146" t="s">
        <v>4844</v>
      </c>
      <c r="F1892" s="541" t="s">
        <v>9878</v>
      </c>
      <c r="G1892" s="539">
        <v>45466.30972222222</v>
      </c>
      <c r="H1892" s="37"/>
    </row>
    <row r="1893" spans="1:8" x14ac:dyDescent="0.25">
      <c r="A1893" s="37" t="s">
        <v>9695</v>
      </c>
      <c r="B1893" s="37" t="s">
        <v>1033</v>
      </c>
      <c r="C1893" s="38" t="s">
        <v>9696</v>
      </c>
      <c r="D1893" s="38">
        <v>8531</v>
      </c>
      <c r="E1893" s="146" t="s">
        <v>4861</v>
      </c>
      <c r="F1893" s="541" t="s">
        <v>9879</v>
      </c>
      <c r="G1893" s="539">
        <v>45466.30972222222</v>
      </c>
      <c r="H1893" s="37"/>
    </row>
    <row r="1894" spans="1:8" x14ac:dyDescent="0.25">
      <c r="A1894" s="37" t="s">
        <v>9695</v>
      </c>
      <c r="B1894" s="37" t="s">
        <v>1033</v>
      </c>
      <c r="C1894" s="38" t="s">
        <v>9696</v>
      </c>
      <c r="D1894" s="38">
        <v>8531</v>
      </c>
      <c r="E1894" s="146" t="s">
        <v>1361</v>
      </c>
      <c r="F1894" s="541" t="s">
        <v>9880</v>
      </c>
      <c r="G1894" s="539">
        <v>45466.30972222222</v>
      </c>
      <c r="H1894" s="37"/>
    </row>
    <row r="1895" spans="1:8" x14ac:dyDescent="0.25">
      <c r="A1895" s="37" t="s">
        <v>9695</v>
      </c>
      <c r="B1895" s="37" t="s">
        <v>1033</v>
      </c>
      <c r="C1895" s="38" t="s">
        <v>9696</v>
      </c>
      <c r="D1895" s="38">
        <v>8531</v>
      </c>
      <c r="E1895" s="146" t="s">
        <v>4878</v>
      </c>
      <c r="F1895" s="541" t="s">
        <v>9881</v>
      </c>
      <c r="G1895" s="539">
        <v>45466.30972222222</v>
      </c>
      <c r="H1895" s="37"/>
    </row>
    <row r="1896" spans="1:8" x14ac:dyDescent="0.25">
      <c r="A1896" s="37" t="s">
        <v>9695</v>
      </c>
      <c r="B1896" s="37" t="s">
        <v>1033</v>
      </c>
      <c r="C1896" s="38" t="s">
        <v>9696</v>
      </c>
      <c r="D1896" s="38">
        <v>8531</v>
      </c>
      <c r="E1896" s="146" t="s">
        <v>4895</v>
      </c>
      <c r="F1896" s="541" t="s">
        <v>9882</v>
      </c>
      <c r="G1896" s="539">
        <v>45466.30972222222</v>
      </c>
      <c r="H1896" s="37"/>
    </row>
    <row r="1897" spans="1:8" x14ac:dyDescent="0.25">
      <c r="A1897" s="37" t="s">
        <v>9695</v>
      </c>
      <c r="B1897" s="37" t="s">
        <v>1033</v>
      </c>
      <c r="C1897" s="38" t="s">
        <v>9696</v>
      </c>
      <c r="D1897" s="38">
        <v>8531</v>
      </c>
      <c r="E1897" s="146" t="s">
        <v>4912</v>
      </c>
      <c r="F1897" s="541" t="s">
        <v>9883</v>
      </c>
      <c r="G1897" s="539">
        <v>45466.30972222222</v>
      </c>
      <c r="H1897" s="37"/>
    </row>
    <row r="1898" spans="1:8" x14ac:dyDescent="0.25">
      <c r="A1898" s="37" t="s">
        <v>9695</v>
      </c>
      <c r="B1898" s="37" t="s">
        <v>1033</v>
      </c>
      <c r="C1898" s="38" t="s">
        <v>9696</v>
      </c>
      <c r="D1898" s="38">
        <v>8531</v>
      </c>
      <c r="E1898" s="146" t="s">
        <v>4929</v>
      </c>
      <c r="F1898" s="541" t="s">
        <v>9884</v>
      </c>
      <c r="G1898" s="539">
        <v>45466.30972222222</v>
      </c>
      <c r="H1898" s="37"/>
    </row>
    <row r="1899" spans="1:8" x14ac:dyDescent="0.25">
      <c r="A1899" s="37" t="s">
        <v>9695</v>
      </c>
      <c r="B1899" s="37" t="s">
        <v>1033</v>
      </c>
      <c r="C1899" s="38" t="s">
        <v>9696</v>
      </c>
      <c r="D1899" s="38">
        <v>8531</v>
      </c>
      <c r="E1899" s="146" t="s">
        <v>4946</v>
      </c>
      <c r="F1899" s="541" t="s">
        <v>9885</v>
      </c>
      <c r="G1899" s="539">
        <v>45466.30972222222</v>
      </c>
      <c r="H1899" s="37"/>
    </row>
    <row r="1900" spans="1:8" x14ac:dyDescent="0.25">
      <c r="A1900" s="37" t="s">
        <v>9695</v>
      </c>
      <c r="B1900" s="37" t="s">
        <v>1033</v>
      </c>
      <c r="C1900" s="38" t="s">
        <v>9696</v>
      </c>
      <c r="D1900" s="38">
        <v>8531</v>
      </c>
      <c r="E1900" s="146" t="s">
        <v>4963</v>
      </c>
      <c r="F1900" s="541" t="s">
        <v>9886</v>
      </c>
      <c r="G1900" s="539">
        <v>45466.30972222222</v>
      </c>
      <c r="H1900" s="37"/>
    </row>
    <row r="1901" spans="1:8" x14ac:dyDescent="0.25">
      <c r="A1901" s="37" t="s">
        <v>9695</v>
      </c>
      <c r="B1901" s="37" t="s">
        <v>1033</v>
      </c>
      <c r="C1901" s="38" t="s">
        <v>9696</v>
      </c>
      <c r="D1901" s="38">
        <v>8531</v>
      </c>
      <c r="E1901" s="146" t="s">
        <v>4980</v>
      </c>
      <c r="F1901" s="541" t="s">
        <v>9887</v>
      </c>
      <c r="G1901" s="539">
        <v>45466.30972222222</v>
      </c>
      <c r="H1901" s="37"/>
    </row>
    <row r="1902" spans="1:8" x14ac:dyDescent="0.25">
      <c r="A1902" s="37" t="s">
        <v>9695</v>
      </c>
      <c r="B1902" s="37" t="s">
        <v>1033</v>
      </c>
      <c r="C1902" s="38" t="s">
        <v>9696</v>
      </c>
      <c r="D1902" s="38">
        <v>8531</v>
      </c>
      <c r="E1902" s="146" t="s">
        <v>4997</v>
      </c>
      <c r="F1902" s="541" t="s">
        <v>9888</v>
      </c>
      <c r="G1902" s="539">
        <v>45466.30972222222</v>
      </c>
      <c r="H1902" s="37"/>
    </row>
    <row r="1903" spans="1:8" x14ac:dyDescent="0.25">
      <c r="A1903" s="37" t="s">
        <v>9695</v>
      </c>
      <c r="B1903" s="37" t="s">
        <v>1033</v>
      </c>
      <c r="C1903" s="38" t="s">
        <v>9696</v>
      </c>
      <c r="D1903" s="38">
        <v>8531</v>
      </c>
      <c r="E1903" s="146" t="s">
        <v>5014</v>
      </c>
      <c r="F1903" s="541" t="s">
        <v>9889</v>
      </c>
      <c r="G1903" s="539">
        <v>45466.30972222222</v>
      </c>
      <c r="H1903" s="37"/>
    </row>
    <row r="1904" spans="1:8" x14ac:dyDescent="0.25">
      <c r="A1904" s="37" t="s">
        <v>9695</v>
      </c>
      <c r="B1904" s="37" t="s">
        <v>1033</v>
      </c>
      <c r="C1904" s="38" t="s">
        <v>9696</v>
      </c>
      <c r="D1904" s="38">
        <v>8531</v>
      </c>
      <c r="E1904" s="146" t="s">
        <v>5031</v>
      </c>
      <c r="F1904" s="541" t="s">
        <v>9890</v>
      </c>
      <c r="G1904" s="539">
        <v>45466.30972222222</v>
      </c>
      <c r="H1904" s="37"/>
    </row>
    <row r="1905" spans="1:8" x14ac:dyDescent="0.25">
      <c r="A1905" s="37" t="s">
        <v>9695</v>
      </c>
      <c r="B1905" s="37" t="s">
        <v>1033</v>
      </c>
      <c r="C1905" s="38" t="s">
        <v>9696</v>
      </c>
      <c r="D1905" s="38">
        <v>8531</v>
      </c>
      <c r="E1905" s="146" t="s">
        <v>1378</v>
      </c>
      <c r="F1905" s="541" t="s">
        <v>9891</v>
      </c>
      <c r="G1905" s="539">
        <v>45466.30972222222</v>
      </c>
      <c r="H1905" s="37"/>
    </row>
    <row r="1906" spans="1:8" x14ac:dyDescent="0.25">
      <c r="A1906" s="37" t="s">
        <v>9695</v>
      </c>
      <c r="B1906" s="37" t="s">
        <v>1033</v>
      </c>
      <c r="C1906" s="38" t="s">
        <v>9696</v>
      </c>
      <c r="D1906" s="38">
        <v>8531</v>
      </c>
      <c r="E1906" s="146" t="s">
        <v>5048</v>
      </c>
      <c r="F1906" s="541" t="s">
        <v>9892</v>
      </c>
      <c r="G1906" s="539">
        <v>45466.30972222222</v>
      </c>
      <c r="H1906" s="37"/>
    </row>
    <row r="1907" spans="1:8" x14ac:dyDescent="0.25">
      <c r="A1907" s="37" t="s">
        <v>9695</v>
      </c>
      <c r="B1907" s="37" t="s">
        <v>1033</v>
      </c>
      <c r="C1907" s="38" t="s">
        <v>9696</v>
      </c>
      <c r="D1907" s="38">
        <v>8531</v>
      </c>
      <c r="E1907" s="146" t="s">
        <v>5065</v>
      </c>
      <c r="F1907" s="541" t="s">
        <v>9893</v>
      </c>
      <c r="G1907" s="539">
        <v>45466.30972222222</v>
      </c>
      <c r="H1907" s="37"/>
    </row>
    <row r="1908" spans="1:8" x14ac:dyDescent="0.25">
      <c r="A1908" s="37" t="s">
        <v>9695</v>
      </c>
      <c r="B1908" s="37" t="s">
        <v>1033</v>
      </c>
      <c r="C1908" s="38" t="s">
        <v>9696</v>
      </c>
      <c r="D1908" s="38">
        <v>8531</v>
      </c>
      <c r="E1908" s="146" t="s">
        <v>5082</v>
      </c>
      <c r="F1908" s="541" t="s">
        <v>9894</v>
      </c>
      <c r="G1908" s="539">
        <v>45466.30972222222</v>
      </c>
      <c r="H1908" s="37"/>
    </row>
    <row r="1909" spans="1:8" x14ac:dyDescent="0.25">
      <c r="A1909" s="37" t="s">
        <v>9695</v>
      </c>
      <c r="B1909" s="37" t="s">
        <v>1033</v>
      </c>
      <c r="C1909" s="38" t="s">
        <v>9696</v>
      </c>
      <c r="D1909" s="38">
        <v>8531</v>
      </c>
      <c r="E1909" s="146" t="s">
        <v>5099</v>
      </c>
      <c r="F1909" s="541" t="s">
        <v>9895</v>
      </c>
      <c r="G1909" s="539">
        <v>45466.30972222222</v>
      </c>
      <c r="H1909" s="37"/>
    </row>
    <row r="1910" spans="1:8" x14ac:dyDescent="0.25">
      <c r="A1910" s="37" t="s">
        <v>9695</v>
      </c>
      <c r="B1910" s="37" t="s">
        <v>1033</v>
      </c>
      <c r="C1910" s="38" t="s">
        <v>9696</v>
      </c>
      <c r="D1910" s="38">
        <v>8531</v>
      </c>
      <c r="E1910" s="146" t="s">
        <v>5116</v>
      </c>
      <c r="F1910" s="541" t="s">
        <v>9896</v>
      </c>
      <c r="G1910" s="539">
        <v>45466.30972222222</v>
      </c>
      <c r="H1910" s="37"/>
    </row>
    <row r="1911" spans="1:8" x14ac:dyDescent="0.25">
      <c r="A1911" s="37" t="s">
        <v>9695</v>
      </c>
      <c r="B1911" s="37" t="s">
        <v>1033</v>
      </c>
      <c r="C1911" s="38" t="s">
        <v>9696</v>
      </c>
      <c r="D1911" s="38">
        <v>8531</v>
      </c>
      <c r="E1911" s="146" t="s">
        <v>5133</v>
      </c>
      <c r="F1911" s="541" t="s">
        <v>9897</v>
      </c>
      <c r="G1911" s="539">
        <v>45466.30972222222</v>
      </c>
      <c r="H1911" s="37"/>
    </row>
    <row r="1912" spans="1:8" x14ac:dyDescent="0.25">
      <c r="A1912" s="37" t="s">
        <v>9695</v>
      </c>
      <c r="B1912" s="37" t="s">
        <v>1033</v>
      </c>
      <c r="C1912" s="38" t="s">
        <v>9696</v>
      </c>
      <c r="D1912" s="38">
        <v>8531</v>
      </c>
      <c r="E1912" s="146" t="s">
        <v>5150</v>
      </c>
      <c r="F1912" s="541" t="s">
        <v>9898</v>
      </c>
      <c r="G1912" s="539">
        <v>45466.30972222222</v>
      </c>
      <c r="H1912" s="37"/>
    </row>
    <row r="1913" spans="1:8" x14ac:dyDescent="0.25">
      <c r="A1913" s="37" t="s">
        <v>9695</v>
      </c>
      <c r="B1913" s="37" t="s">
        <v>1033</v>
      </c>
      <c r="C1913" s="38" t="s">
        <v>9696</v>
      </c>
      <c r="D1913" s="38">
        <v>8531</v>
      </c>
      <c r="E1913" s="146" t="s">
        <v>5167</v>
      </c>
      <c r="F1913" s="541" t="s">
        <v>9899</v>
      </c>
      <c r="G1913" s="539">
        <v>45466.30972222222</v>
      </c>
      <c r="H1913" s="37"/>
    </row>
    <row r="1914" spans="1:8" x14ac:dyDescent="0.25">
      <c r="A1914" s="37" t="s">
        <v>9695</v>
      </c>
      <c r="B1914" s="37" t="s">
        <v>1033</v>
      </c>
      <c r="C1914" s="38" t="s">
        <v>9696</v>
      </c>
      <c r="D1914" s="38">
        <v>8531</v>
      </c>
      <c r="E1914" s="146" t="s">
        <v>5184</v>
      </c>
      <c r="F1914" s="541" t="s">
        <v>9900</v>
      </c>
      <c r="G1914" s="539">
        <v>45466.30972222222</v>
      </c>
      <c r="H1914" s="37"/>
    </row>
    <row r="1915" spans="1:8" x14ac:dyDescent="0.25">
      <c r="A1915" s="37" t="s">
        <v>9695</v>
      </c>
      <c r="B1915" s="37" t="s">
        <v>1033</v>
      </c>
      <c r="C1915" s="38" t="s">
        <v>9696</v>
      </c>
      <c r="D1915" s="38">
        <v>8531</v>
      </c>
      <c r="E1915" s="146" t="s">
        <v>5201</v>
      </c>
      <c r="F1915" s="541" t="s">
        <v>9901</v>
      </c>
      <c r="G1915" s="539">
        <v>45466.30972222222</v>
      </c>
      <c r="H1915" s="37"/>
    </row>
    <row r="1916" spans="1:8" x14ac:dyDescent="0.25">
      <c r="A1916" s="37" t="s">
        <v>9695</v>
      </c>
      <c r="B1916" s="37" t="s">
        <v>1033</v>
      </c>
      <c r="C1916" s="38" t="s">
        <v>9696</v>
      </c>
      <c r="D1916" s="38">
        <v>8531</v>
      </c>
      <c r="E1916" s="146" t="s">
        <v>1395</v>
      </c>
      <c r="F1916" s="541" t="s">
        <v>9902</v>
      </c>
      <c r="G1916" s="539">
        <v>45466.30972222222</v>
      </c>
      <c r="H1916" s="37"/>
    </row>
    <row r="1917" spans="1:8" x14ac:dyDescent="0.25">
      <c r="A1917" s="37" t="s">
        <v>9695</v>
      </c>
      <c r="B1917" s="37" t="s">
        <v>1033</v>
      </c>
      <c r="C1917" s="38" t="s">
        <v>9696</v>
      </c>
      <c r="D1917" s="38">
        <v>8531</v>
      </c>
      <c r="E1917" s="146" t="s">
        <v>5218</v>
      </c>
      <c r="F1917" s="541" t="s">
        <v>9903</v>
      </c>
      <c r="G1917" s="539">
        <v>45466.30972222222</v>
      </c>
      <c r="H1917" s="37"/>
    </row>
    <row r="1918" spans="1:8" x14ac:dyDescent="0.25">
      <c r="A1918" s="37" t="s">
        <v>9695</v>
      </c>
      <c r="B1918" s="37" t="s">
        <v>1033</v>
      </c>
      <c r="C1918" s="38" t="s">
        <v>9696</v>
      </c>
      <c r="D1918" s="38">
        <v>8531</v>
      </c>
      <c r="E1918" s="146" t="s">
        <v>5235</v>
      </c>
      <c r="F1918" s="541" t="s">
        <v>9904</v>
      </c>
      <c r="G1918" s="539">
        <v>45466.30972222222</v>
      </c>
      <c r="H1918" s="37"/>
    </row>
    <row r="1919" spans="1:8" x14ac:dyDescent="0.25">
      <c r="A1919" s="37" t="s">
        <v>9695</v>
      </c>
      <c r="B1919" s="37" t="s">
        <v>1033</v>
      </c>
      <c r="C1919" s="38" t="s">
        <v>9696</v>
      </c>
      <c r="D1919" s="38">
        <v>8531</v>
      </c>
      <c r="E1919" s="146" t="s">
        <v>5252</v>
      </c>
      <c r="F1919" s="541" t="s">
        <v>9905</v>
      </c>
      <c r="G1919" s="539">
        <v>45466.30972222222</v>
      </c>
      <c r="H1919" s="37"/>
    </row>
    <row r="1920" spans="1:8" x14ac:dyDescent="0.25">
      <c r="A1920" s="37" t="s">
        <v>9695</v>
      </c>
      <c r="B1920" s="37" t="s">
        <v>1033</v>
      </c>
      <c r="C1920" s="38" t="s">
        <v>9696</v>
      </c>
      <c r="D1920" s="38">
        <v>8531</v>
      </c>
      <c r="E1920" s="146" t="s">
        <v>5269</v>
      </c>
      <c r="F1920" s="541" t="s">
        <v>9906</v>
      </c>
      <c r="G1920" s="539">
        <v>45466.30972222222</v>
      </c>
      <c r="H1920" s="37"/>
    </row>
    <row r="1921" spans="1:8" x14ac:dyDescent="0.25">
      <c r="A1921" s="37" t="s">
        <v>9695</v>
      </c>
      <c r="B1921" s="37" t="s">
        <v>1033</v>
      </c>
      <c r="C1921" s="38" t="s">
        <v>9696</v>
      </c>
      <c r="D1921" s="38">
        <v>8531</v>
      </c>
      <c r="E1921" s="146" t="s">
        <v>5286</v>
      </c>
      <c r="F1921" s="541" t="s">
        <v>9907</v>
      </c>
      <c r="G1921" s="539">
        <v>45466.30972222222</v>
      </c>
      <c r="H1921" s="37"/>
    </row>
    <row r="1922" spans="1:8" x14ac:dyDescent="0.25">
      <c r="A1922" s="37" t="s">
        <v>9695</v>
      </c>
      <c r="B1922" s="37" t="s">
        <v>1033</v>
      </c>
      <c r="C1922" s="38" t="s">
        <v>9696</v>
      </c>
      <c r="D1922" s="38">
        <v>8531</v>
      </c>
      <c r="E1922" s="146" t="s">
        <v>5303</v>
      </c>
      <c r="F1922" s="541" t="s">
        <v>9908</v>
      </c>
      <c r="G1922" s="539">
        <v>45466.30972222222</v>
      </c>
      <c r="H1922" s="37"/>
    </row>
    <row r="1923" spans="1:8" x14ac:dyDescent="0.25">
      <c r="A1923" s="37" t="s">
        <v>9695</v>
      </c>
      <c r="B1923" s="37" t="s">
        <v>1033</v>
      </c>
      <c r="C1923" s="38" t="s">
        <v>9696</v>
      </c>
      <c r="D1923" s="38">
        <v>8531</v>
      </c>
      <c r="E1923" s="146" t="s">
        <v>5320</v>
      </c>
      <c r="F1923" s="541" t="s">
        <v>9909</v>
      </c>
      <c r="G1923" s="539">
        <v>45466.30972222222</v>
      </c>
      <c r="H1923" s="37"/>
    </row>
    <row r="1924" spans="1:8" x14ac:dyDescent="0.25">
      <c r="A1924" s="37" t="s">
        <v>9695</v>
      </c>
      <c r="B1924" s="37" t="s">
        <v>1033</v>
      </c>
      <c r="C1924" s="38" t="s">
        <v>9696</v>
      </c>
      <c r="D1924" s="38">
        <v>8531</v>
      </c>
      <c r="E1924" s="146" t="s">
        <v>5337</v>
      </c>
      <c r="F1924" s="541" t="s">
        <v>9910</v>
      </c>
      <c r="G1924" s="539">
        <v>45466.30972222222</v>
      </c>
      <c r="H1924" s="37"/>
    </row>
    <row r="1925" spans="1:8" x14ac:dyDescent="0.25">
      <c r="A1925" s="37" t="s">
        <v>9695</v>
      </c>
      <c r="B1925" s="37" t="s">
        <v>1033</v>
      </c>
      <c r="C1925" s="38" t="s">
        <v>9696</v>
      </c>
      <c r="D1925" s="38">
        <v>8531</v>
      </c>
      <c r="E1925" s="146" t="s">
        <v>5354</v>
      </c>
      <c r="F1925" s="541" t="s">
        <v>9911</v>
      </c>
      <c r="G1925" s="539">
        <v>45466.30972222222</v>
      </c>
      <c r="H1925" s="37"/>
    </row>
    <row r="1926" spans="1:8" x14ac:dyDescent="0.25">
      <c r="A1926" s="37" t="s">
        <v>9695</v>
      </c>
      <c r="B1926" s="37" t="s">
        <v>1033</v>
      </c>
      <c r="C1926" s="38" t="s">
        <v>9696</v>
      </c>
      <c r="D1926" s="38">
        <v>8531</v>
      </c>
      <c r="E1926" s="146" t="s">
        <v>5371</v>
      </c>
      <c r="F1926" s="541" t="s">
        <v>9912</v>
      </c>
      <c r="G1926" s="539">
        <v>45466.30972222222</v>
      </c>
      <c r="H1926" s="37"/>
    </row>
    <row r="1927" spans="1:8" x14ac:dyDescent="0.25">
      <c r="A1927" s="37" t="s">
        <v>9695</v>
      </c>
      <c r="B1927" s="37" t="s">
        <v>1033</v>
      </c>
      <c r="C1927" s="38" t="s">
        <v>9696</v>
      </c>
      <c r="D1927" s="38">
        <v>8531</v>
      </c>
      <c r="E1927" s="146" t="s">
        <v>1412</v>
      </c>
      <c r="F1927" s="541" t="s">
        <v>9913</v>
      </c>
      <c r="G1927" s="539">
        <v>45466.30972222222</v>
      </c>
      <c r="H1927" s="37"/>
    </row>
    <row r="1928" spans="1:8" x14ac:dyDescent="0.25">
      <c r="A1928" s="37" t="s">
        <v>9695</v>
      </c>
      <c r="B1928" s="37" t="s">
        <v>1033</v>
      </c>
      <c r="C1928" s="38" t="s">
        <v>9696</v>
      </c>
      <c r="D1928" s="38">
        <v>8531</v>
      </c>
      <c r="E1928" s="146" t="s">
        <v>5388</v>
      </c>
      <c r="F1928" s="541" t="s">
        <v>9914</v>
      </c>
      <c r="G1928" s="539">
        <v>45466.30972222222</v>
      </c>
      <c r="H1928" s="37"/>
    </row>
    <row r="1929" spans="1:8" x14ac:dyDescent="0.25">
      <c r="A1929" s="37" t="s">
        <v>9695</v>
      </c>
      <c r="B1929" s="37" t="s">
        <v>1033</v>
      </c>
      <c r="C1929" s="38" t="s">
        <v>9696</v>
      </c>
      <c r="D1929" s="38">
        <v>8531</v>
      </c>
      <c r="E1929" s="146" t="s">
        <v>5405</v>
      </c>
      <c r="F1929" s="541" t="s">
        <v>9915</v>
      </c>
      <c r="G1929" s="539">
        <v>45466.30972222222</v>
      </c>
      <c r="H1929" s="37"/>
    </row>
    <row r="1930" spans="1:8" x14ac:dyDescent="0.25">
      <c r="A1930" s="37" t="s">
        <v>9695</v>
      </c>
      <c r="B1930" s="37" t="s">
        <v>1033</v>
      </c>
      <c r="C1930" s="38" t="s">
        <v>9696</v>
      </c>
      <c r="D1930" s="38">
        <v>8531</v>
      </c>
      <c r="E1930" s="146" t="s">
        <v>5422</v>
      </c>
      <c r="F1930" s="541" t="s">
        <v>9916</v>
      </c>
      <c r="G1930" s="539">
        <v>45466.30972222222</v>
      </c>
      <c r="H1930" s="37"/>
    </row>
    <row r="1931" spans="1:8" x14ac:dyDescent="0.25">
      <c r="A1931" s="37" t="s">
        <v>9695</v>
      </c>
      <c r="B1931" s="37" t="s">
        <v>1033</v>
      </c>
      <c r="C1931" s="38" t="s">
        <v>9696</v>
      </c>
      <c r="D1931" s="38">
        <v>8531</v>
      </c>
      <c r="E1931" s="146" t="s">
        <v>5439</v>
      </c>
      <c r="F1931" s="541" t="s">
        <v>9917</v>
      </c>
      <c r="G1931" s="539">
        <v>45466.30972222222</v>
      </c>
      <c r="H1931" s="37"/>
    </row>
    <row r="1932" spans="1:8" x14ac:dyDescent="0.25">
      <c r="A1932" s="37" t="s">
        <v>9695</v>
      </c>
      <c r="B1932" s="37" t="s">
        <v>1033</v>
      </c>
      <c r="C1932" s="38" t="s">
        <v>9696</v>
      </c>
      <c r="D1932" s="38">
        <v>8531</v>
      </c>
      <c r="E1932" s="146" t="s">
        <v>5456</v>
      </c>
      <c r="F1932" s="541" t="s">
        <v>9918</v>
      </c>
      <c r="G1932" s="539">
        <v>45466.30972222222</v>
      </c>
      <c r="H1932" s="37"/>
    </row>
    <row r="1933" spans="1:8" x14ac:dyDescent="0.25">
      <c r="A1933" s="37" t="s">
        <v>9695</v>
      </c>
      <c r="B1933" s="37" t="s">
        <v>1033</v>
      </c>
      <c r="C1933" s="38" t="s">
        <v>9696</v>
      </c>
      <c r="D1933" s="38">
        <v>8531</v>
      </c>
      <c r="E1933" s="146" t="s">
        <v>5473</v>
      </c>
      <c r="F1933" s="541" t="s">
        <v>9919</v>
      </c>
      <c r="G1933" s="539">
        <v>45466.30972222222</v>
      </c>
      <c r="H1933" s="37"/>
    </row>
    <row r="1934" spans="1:8" x14ac:dyDescent="0.25">
      <c r="A1934" s="37" t="s">
        <v>9695</v>
      </c>
      <c r="B1934" s="37" t="s">
        <v>1033</v>
      </c>
      <c r="C1934" s="38" t="s">
        <v>9696</v>
      </c>
      <c r="D1934" s="38">
        <v>8531</v>
      </c>
      <c r="E1934" s="146" t="s">
        <v>5490</v>
      </c>
      <c r="F1934" s="541" t="s">
        <v>9920</v>
      </c>
      <c r="G1934" s="539">
        <v>45466.30972222222</v>
      </c>
      <c r="H1934" s="37"/>
    </row>
    <row r="1935" spans="1:8" x14ac:dyDescent="0.25">
      <c r="A1935" s="37" t="s">
        <v>9695</v>
      </c>
      <c r="B1935" s="37" t="s">
        <v>1033</v>
      </c>
      <c r="C1935" s="38" t="s">
        <v>9696</v>
      </c>
      <c r="D1935" s="38">
        <v>8531</v>
      </c>
      <c r="E1935" s="146" t="s">
        <v>5507</v>
      </c>
      <c r="F1935" s="541" t="s">
        <v>9921</v>
      </c>
      <c r="G1935" s="539">
        <v>45466.30972222222</v>
      </c>
      <c r="H1935" s="37"/>
    </row>
    <row r="1936" spans="1:8" x14ac:dyDescent="0.25">
      <c r="A1936" s="37" t="s">
        <v>9695</v>
      </c>
      <c r="B1936" s="37" t="s">
        <v>1033</v>
      </c>
      <c r="C1936" s="38" t="s">
        <v>9696</v>
      </c>
      <c r="D1936" s="38">
        <v>8531</v>
      </c>
      <c r="E1936" s="146" t="s">
        <v>5524</v>
      </c>
      <c r="F1936" s="541" t="s">
        <v>9922</v>
      </c>
      <c r="G1936" s="539">
        <v>45466.30972222222</v>
      </c>
      <c r="H1936" s="37"/>
    </row>
    <row r="1937" spans="1:8" x14ac:dyDescent="0.25">
      <c r="A1937" s="37" t="s">
        <v>9695</v>
      </c>
      <c r="B1937" s="37" t="s">
        <v>1033</v>
      </c>
      <c r="C1937" s="38" t="s">
        <v>9696</v>
      </c>
      <c r="D1937" s="38">
        <v>8531</v>
      </c>
      <c r="E1937" s="146" t="s">
        <v>5541</v>
      </c>
      <c r="F1937" s="541" t="s">
        <v>9923</v>
      </c>
      <c r="G1937" s="539">
        <v>45466.30972222222</v>
      </c>
      <c r="H1937" s="37"/>
    </row>
    <row r="1938" spans="1:8" x14ac:dyDescent="0.25">
      <c r="A1938" s="37" t="s">
        <v>9695</v>
      </c>
      <c r="B1938" s="37" t="s">
        <v>1033</v>
      </c>
      <c r="C1938" s="38" t="s">
        <v>9696</v>
      </c>
      <c r="D1938" s="38">
        <v>8531</v>
      </c>
      <c r="E1938" s="146" t="s">
        <v>1429</v>
      </c>
      <c r="F1938" s="541" t="s">
        <v>9924</v>
      </c>
      <c r="G1938" s="539">
        <v>45466.30972222222</v>
      </c>
      <c r="H1938" s="37"/>
    </row>
    <row r="1939" spans="1:8" x14ac:dyDescent="0.25">
      <c r="A1939" s="37" t="s">
        <v>9695</v>
      </c>
      <c r="B1939" s="37" t="s">
        <v>1033</v>
      </c>
      <c r="C1939" s="38" t="s">
        <v>9696</v>
      </c>
      <c r="D1939" s="38">
        <v>8531</v>
      </c>
      <c r="E1939" s="146" t="s">
        <v>5558</v>
      </c>
      <c r="F1939" s="541" t="s">
        <v>9925</v>
      </c>
      <c r="G1939" s="539">
        <v>45466.30972222222</v>
      </c>
      <c r="H1939" s="37"/>
    </row>
    <row r="1940" spans="1:8" x14ac:dyDescent="0.25">
      <c r="A1940" s="37" t="s">
        <v>9695</v>
      </c>
      <c r="B1940" s="37" t="s">
        <v>1033</v>
      </c>
      <c r="C1940" s="38" t="s">
        <v>9696</v>
      </c>
      <c r="D1940" s="38">
        <v>8531</v>
      </c>
      <c r="E1940" s="146" t="s">
        <v>5575</v>
      </c>
      <c r="F1940" s="541" t="s">
        <v>9926</v>
      </c>
      <c r="G1940" s="539">
        <v>45466.30972222222</v>
      </c>
      <c r="H1940" s="37"/>
    </row>
    <row r="1941" spans="1:8" x14ac:dyDescent="0.25">
      <c r="A1941" s="37" t="s">
        <v>9695</v>
      </c>
      <c r="B1941" s="37" t="s">
        <v>1033</v>
      </c>
      <c r="C1941" s="38" t="s">
        <v>9696</v>
      </c>
      <c r="D1941" s="38">
        <v>8531</v>
      </c>
      <c r="E1941" s="146" t="s">
        <v>5592</v>
      </c>
      <c r="F1941" s="541" t="s">
        <v>9927</v>
      </c>
      <c r="G1941" s="539">
        <v>45466.30972222222</v>
      </c>
      <c r="H1941" s="37"/>
    </row>
    <row r="1942" spans="1:8" x14ac:dyDescent="0.25">
      <c r="A1942" s="37" t="s">
        <v>9695</v>
      </c>
      <c r="B1942" s="37" t="s">
        <v>1033</v>
      </c>
      <c r="C1942" s="38" t="s">
        <v>9696</v>
      </c>
      <c r="D1942" s="38">
        <v>8531</v>
      </c>
      <c r="E1942" s="146" t="s">
        <v>5609</v>
      </c>
      <c r="F1942" s="541" t="s">
        <v>9928</v>
      </c>
      <c r="G1942" s="539">
        <v>45466.30972222222</v>
      </c>
      <c r="H1942" s="37"/>
    </row>
    <row r="1943" spans="1:8" x14ac:dyDescent="0.25">
      <c r="A1943" s="37" t="s">
        <v>9695</v>
      </c>
      <c r="B1943" s="37" t="s">
        <v>1033</v>
      </c>
      <c r="C1943" s="38" t="s">
        <v>9696</v>
      </c>
      <c r="D1943" s="38">
        <v>8531</v>
      </c>
      <c r="E1943" s="146" t="s">
        <v>5626</v>
      </c>
      <c r="F1943" s="541" t="s">
        <v>9929</v>
      </c>
      <c r="G1943" s="539">
        <v>45466.30972222222</v>
      </c>
      <c r="H1943" s="37"/>
    </row>
    <row r="1944" spans="1:8" x14ac:dyDescent="0.25">
      <c r="A1944" s="37" t="s">
        <v>9695</v>
      </c>
      <c r="B1944" s="37" t="s">
        <v>1033</v>
      </c>
      <c r="C1944" s="38" t="s">
        <v>9696</v>
      </c>
      <c r="D1944" s="38">
        <v>8531</v>
      </c>
      <c r="E1944" s="146" t="s">
        <v>5643</v>
      </c>
      <c r="F1944" s="541" t="s">
        <v>9930</v>
      </c>
      <c r="G1944" s="539">
        <v>45466.30972222222</v>
      </c>
      <c r="H1944" s="37"/>
    </row>
    <row r="1945" spans="1:8" x14ac:dyDescent="0.25">
      <c r="A1945" s="37" t="s">
        <v>9695</v>
      </c>
      <c r="B1945" s="37" t="s">
        <v>1033</v>
      </c>
      <c r="C1945" s="38" t="s">
        <v>9696</v>
      </c>
      <c r="D1945" s="38">
        <v>8531</v>
      </c>
      <c r="E1945" s="146" t="s">
        <v>5660</v>
      </c>
      <c r="F1945" s="541" t="s">
        <v>9931</v>
      </c>
      <c r="G1945" s="539">
        <v>45466.30972222222</v>
      </c>
      <c r="H1945" s="37"/>
    </row>
    <row r="1946" spans="1:8" x14ac:dyDescent="0.25">
      <c r="A1946" s="37" t="s">
        <v>9695</v>
      </c>
      <c r="B1946" s="37" t="s">
        <v>1033</v>
      </c>
      <c r="C1946" s="38" t="s">
        <v>9696</v>
      </c>
      <c r="D1946" s="38">
        <v>8531</v>
      </c>
      <c r="E1946" s="146" t="s">
        <v>5677</v>
      </c>
      <c r="F1946" s="541" t="s">
        <v>9932</v>
      </c>
      <c r="G1946" s="539">
        <v>45466.30972222222</v>
      </c>
      <c r="H1946" s="37"/>
    </row>
    <row r="1947" spans="1:8" x14ac:dyDescent="0.25">
      <c r="A1947" s="37" t="s">
        <v>9695</v>
      </c>
      <c r="B1947" s="37" t="s">
        <v>1033</v>
      </c>
      <c r="C1947" s="38" t="s">
        <v>9696</v>
      </c>
      <c r="D1947" s="38">
        <v>8531</v>
      </c>
      <c r="E1947" s="146" t="s">
        <v>5694</v>
      </c>
      <c r="F1947" s="541" t="s">
        <v>9933</v>
      </c>
      <c r="G1947" s="539">
        <v>45466.30972222222</v>
      </c>
      <c r="H1947" s="37"/>
    </row>
    <row r="1948" spans="1:8" x14ac:dyDescent="0.25">
      <c r="A1948" s="37" t="s">
        <v>9695</v>
      </c>
      <c r="B1948" s="37" t="s">
        <v>1033</v>
      </c>
      <c r="C1948" s="38" t="s">
        <v>9696</v>
      </c>
      <c r="D1948" s="38">
        <v>8531</v>
      </c>
      <c r="E1948" s="146" t="s">
        <v>5711</v>
      </c>
      <c r="F1948" s="541" t="s">
        <v>9934</v>
      </c>
      <c r="G1948" s="539">
        <v>45466.30972222222</v>
      </c>
      <c r="H1948" s="37"/>
    </row>
    <row r="1949" spans="1:8" x14ac:dyDescent="0.25">
      <c r="A1949" s="37" t="s">
        <v>9695</v>
      </c>
      <c r="B1949" s="37" t="s">
        <v>1033</v>
      </c>
      <c r="C1949" s="38" t="s">
        <v>9696</v>
      </c>
      <c r="D1949" s="38">
        <v>8531</v>
      </c>
      <c r="E1949" s="146" t="s">
        <v>1446</v>
      </c>
      <c r="F1949" s="541" t="s">
        <v>9935</v>
      </c>
      <c r="G1949" s="539">
        <v>45466.30972222222</v>
      </c>
      <c r="H1949" s="37"/>
    </row>
    <row r="1950" spans="1:8" x14ac:dyDescent="0.25">
      <c r="A1950" s="37" t="s">
        <v>9695</v>
      </c>
      <c r="B1950" s="37" t="s">
        <v>1033</v>
      </c>
      <c r="C1950" s="38" t="s">
        <v>9696</v>
      </c>
      <c r="D1950" s="38">
        <v>8531</v>
      </c>
      <c r="E1950" s="146" t="s">
        <v>5728</v>
      </c>
      <c r="F1950" s="541" t="s">
        <v>9936</v>
      </c>
      <c r="G1950" s="539">
        <v>45466.30972222222</v>
      </c>
      <c r="H1950" s="37"/>
    </row>
    <row r="1951" spans="1:8" x14ac:dyDescent="0.25">
      <c r="A1951" s="37" t="s">
        <v>9695</v>
      </c>
      <c r="B1951" s="37" t="s">
        <v>1033</v>
      </c>
      <c r="C1951" s="38" t="s">
        <v>9696</v>
      </c>
      <c r="D1951" s="38">
        <v>8531</v>
      </c>
      <c r="E1951" s="146" t="s">
        <v>5745</v>
      </c>
      <c r="F1951" s="541" t="s">
        <v>9937</v>
      </c>
      <c r="G1951" s="539">
        <v>45466.30972222222</v>
      </c>
      <c r="H1951" s="37"/>
    </row>
    <row r="1952" spans="1:8" x14ac:dyDescent="0.25">
      <c r="A1952" s="37" t="s">
        <v>9695</v>
      </c>
      <c r="B1952" s="37" t="s">
        <v>1033</v>
      </c>
      <c r="C1952" s="38" t="s">
        <v>9696</v>
      </c>
      <c r="D1952" s="38">
        <v>8531</v>
      </c>
      <c r="E1952" s="146" t="s">
        <v>5762</v>
      </c>
      <c r="F1952" s="541" t="s">
        <v>9938</v>
      </c>
      <c r="G1952" s="539">
        <v>45466.30972222222</v>
      </c>
      <c r="H1952" s="37"/>
    </row>
    <row r="1953" spans="1:8" x14ac:dyDescent="0.25">
      <c r="A1953" s="37" t="s">
        <v>9695</v>
      </c>
      <c r="B1953" s="37" t="s">
        <v>1033</v>
      </c>
      <c r="C1953" s="38" t="s">
        <v>9696</v>
      </c>
      <c r="D1953" s="38">
        <v>8531</v>
      </c>
      <c r="E1953" s="146" t="s">
        <v>5779</v>
      </c>
      <c r="F1953" s="541" t="s">
        <v>9939</v>
      </c>
      <c r="G1953" s="539">
        <v>45466.30972222222</v>
      </c>
      <c r="H1953" s="37"/>
    </row>
    <row r="1954" spans="1:8" x14ac:dyDescent="0.25">
      <c r="A1954" s="37" t="s">
        <v>9695</v>
      </c>
      <c r="B1954" s="37" t="s">
        <v>1033</v>
      </c>
      <c r="C1954" s="38" t="s">
        <v>9696</v>
      </c>
      <c r="D1954" s="38">
        <v>8531</v>
      </c>
      <c r="E1954" s="146" t="s">
        <v>5796</v>
      </c>
      <c r="F1954" s="541" t="s">
        <v>9940</v>
      </c>
      <c r="G1954" s="539">
        <v>45466.30972222222</v>
      </c>
      <c r="H1954" s="37"/>
    </row>
    <row r="1955" spans="1:8" x14ac:dyDescent="0.25">
      <c r="A1955" s="37" t="s">
        <v>9695</v>
      </c>
      <c r="B1955" s="37" t="s">
        <v>1033</v>
      </c>
      <c r="C1955" s="38" t="s">
        <v>9696</v>
      </c>
      <c r="D1955" s="38">
        <v>8531</v>
      </c>
      <c r="E1955" s="146" t="s">
        <v>5813</v>
      </c>
      <c r="F1955" s="541" t="s">
        <v>9941</v>
      </c>
      <c r="G1955" s="539">
        <v>45466.30972222222</v>
      </c>
      <c r="H1955" s="37"/>
    </row>
    <row r="1956" spans="1:8" x14ac:dyDescent="0.25">
      <c r="A1956" s="37" t="s">
        <v>9695</v>
      </c>
      <c r="B1956" s="37" t="s">
        <v>1033</v>
      </c>
      <c r="C1956" s="38" t="s">
        <v>9696</v>
      </c>
      <c r="D1956" s="38">
        <v>8531</v>
      </c>
      <c r="E1956" s="146" t="s">
        <v>5830</v>
      </c>
      <c r="F1956" s="541" t="s">
        <v>9942</v>
      </c>
      <c r="G1956" s="539">
        <v>45466.30972222222</v>
      </c>
      <c r="H1956" s="37"/>
    </row>
    <row r="1957" spans="1:8" x14ac:dyDescent="0.25">
      <c r="A1957" s="37" t="s">
        <v>9695</v>
      </c>
      <c r="B1957" s="37" t="s">
        <v>1033</v>
      </c>
      <c r="C1957" s="38" t="s">
        <v>9696</v>
      </c>
      <c r="D1957" s="38">
        <v>8531</v>
      </c>
      <c r="E1957" s="146" t="s">
        <v>5847</v>
      </c>
      <c r="F1957" s="541" t="s">
        <v>9943</v>
      </c>
      <c r="G1957" s="539">
        <v>45466.30972222222</v>
      </c>
      <c r="H1957" s="37"/>
    </row>
    <row r="1958" spans="1:8" x14ac:dyDescent="0.25">
      <c r="A1958" s="37" t="s">
        <v>9695</v>
      </c>
      <c r="B1958" s="37" t="s">
        <v>1033</v>
      </c>
      <c r="C1958" s="38" t="s">
        <v>9696</v>
      </c>
      <c r="D1958" s="38">
        <v>8531</v>
      </c>
      <c r="E1958" s="146" t="s">
        <v>5864</v>
      </c>
      <c r="F1958" s="541" t="s">
        <v>9944</v>
      </c>
      <c r="G1958" s="539">
        <v>45466.30972222222</v>
      </c>
      <c r="H1958" s="37"/>
    </row>
    <row r="1959" spans="1:8" x14ac:dyDescent="0.25">
      <c r="A1959" s="37" t="s">
        <v>9695</v>
      </c>
      <c r="B1959" s="37" t="s">
        <v>1033</v>
      </c>
      <c r="C1959" s="38" t="s">
        <v>9696</v>
      </c>
      <c r="D1959" s="38">
        <v>8531</v>
      </c>
      <c r="E1959" s="146" t="s">
        <v>5881</v>
      </c>
      <c r="F1959" s="541" t="s">
        <v>9945</v>
      </c>
      <c r="G1959" s="539">
        <v>45466.30972222222</v>
      </c>
      <c r="H1959" s="37"/>
    </row>
    <row r="1960" spans="1:8" x14ac:dyDescent="0.25">
      <c r="A1960" s="37" t="s">
        <v>9695</v>
      </c>
      <c r="B1960" s="37" t="s">
        <v>1033</v>
      </c>
      <c r="C1960" s="38" t="s">
        <v>9696</v>
      </c>
      <c r="D1960" s="38">
        <v>8531</v>
      </c>
      <c r="E1960" s="146" t="s">
        <v>1463</v>
      </c>
      <c r="F1960" s="541" t="s">
        <v>9946</v>
      </c>
      <c r="G1960" s="539">
        <v>45466.30972222222</v>
      </c>
      <c r="H1960" s="37"/>
    </row>
    <row r="1961" spans="1:8" x14ac:dyDescent="0.25">
      <c r="A1961" s="37" t="s">
        <v>9695</v>
      </c>
      <c r="B1961" s="37" t="s">
        <v>1033</v>
      </c>
      <c r="C1961" s="38" t="s">
        <v>9696</v>
      </c>
      <c r="D1961" s="38">
        <v>8531</v>
      </c>
      <c r="E1961" s="146" t="s">
        <v>5898</v>
      </c>
      <c r="F1961" s="541" t="s">
        <v>9947</v>
      </c>
      <c r="G1961" s="539">
        <v>45466.30972222222</v>
      </c>
      <c r="H1961" s="37"/>
    </row>
    <row r="1962" spans="1:8" x14ac:dyDescent="0.25">
      <c r="A1962" s="37" t="s">
        <v>9695</v>
      </c>
      <c r="B1962" s="37" t="s">
        <v>1033</v>
      </c>
      <c r="C1962" s="38" t="s">
        <v>9696</v>
      </c>
      <c r="D1962" s="38">
        <v>8531</v>
      </c>
      <c r="E1962" s="146" t="s">
        <v>5915</v>
      </c>
      <c r="F1962" s="541" t="s">
        <v>9948</v>
      </c>
      <c r="G1962" s="539">
        <v>45466.30972222222</v>
      </c>
      <c r="H1962" s="37"/>
    </row>
    <row r="1963" spans="1:8" x14ac:dyDescent="0.25">
      <c r="A1963" s="37" t="s">
        <v>9695</v>
      </c>
      <c r="B1963" s="37" t="s">
        <v>1033</v>
      </c>
      <c r="C1963" s="38" t="s">
        <v>9696</v>
      </c>
      <c r="D1963" s="38">
        <v>8531</v>
      </c>
      <c r="E1963" s="146" t="s">
        <v>5932</v>
      </c>
      <c r="F1963" s="541" t="s">
        <v>9949</v>
      </c>
      <c r="G1963" s="539">
        <v>45466.30972222222</v>
      </c>
      <c r="H1963" s="37"/>
    </row>
    <row r="1964" spans="1:8" x14ac:dyDescent="0.25">
      <c r="A1964" s="37" t="s">
        <v>9695</v>
      </c>
      <c r="B1964" s="37" t="s">
        <v>1033</v>
      </c>
      <c r="C1964" s="38" t="s">
        <v>9696</v>
      </c>
      <c r="D1964" s="38">
        <v>8531</v>
      </c>
      <c r="E1964" s="146" t="s">
        <v>5949</v>
      </c>
      <c r="F1964" s="541" t="s">
        <v>9950</v>
      </c>
      <c r="G1964" s="539">
        <v>45466.30972222222</v>
      </c>
      <c r="H1964" s="37"/>
    </row>
    <row r="1965" spans="1:8" x14ac:dyDescent="0.25">
      <c r="A1965" s="37" t="s">
        <v>9695</v>
      </c>
      <c r="B1965" s="37" t="s">
        <v>1033</v>
      </c>
      <c r="C1965" s="38" t="s">
        <v>9696</v>
      </c>
      <c r="D1965" s="38">
        <v>8531</v>
      </c>
      <c r="E1965" s="146" t="s">
        <v>5966</v>
      </c>
      <c r="F1965" s="541" t="s">
        <v>9951</v>
      </c>
      <c r="G1965" s="539">
        <v>45466.30972222222</v>
      </c>
      <c r="H1965" s="37"/>
    </row>
    <row r="1966" spans="1:8" x14ac:dyDescent="0.25">
      <c r="A1966" s="37" t="s">
        <v>9695</v>
      </c>
      <c r="B1966" s="37" t="s">
        <v>1033</v>
      </c>
      <c r="C1966" s="38" t="s">
        <v>9696</v>
      </c>
      <c r="D1966" s="38">
        <v>8531</v>
      </c>
      <c r="E1966" s="146" t="s">
        <v>5983</v>
      </c>
      <c r="F1966" s="541" t="s">
        <v>9952</v>
      </c>
      <c r="G1966" s="539">
        <v>45466.30972222222</v>
      </c>
      <c r="H1966" s="37"/>
    </row>
    <row r="1967" spans="1:8" x14ac:dyDescent="0.25">
      <c r="A1967" s="37" t="s">
        <v>9695</v>
      </c>
      <c r="B1967" s="37" t="s">
        <v>1033</v>
      </c>
      <c r="C1967" s="38" t="s">
        <v>9696</v>
      </c>
      <c r="D1967" s="38">
        <v>8531</v>
      </c>
      <c r="E1967" s="146" t="s">
        <v>6000</v>
      </c>
      <c r="F1967" s="541" t="s">
        <v>9953</v>
      </c>
      <c r="G1967" s="539">
        <v>45466.30972222222</v>
      </c>
      <c r="H1967" s="37"/>
    </row>
    <row r="1968" spans="1:8" x14ac:dyDescent="0.25">
      <c r="A1968" s="37" t="s">
        <v>9695</v>
      </c>
      <c r="B1968" s="37" t="s">
        <v>1033</v>
      </c>
      <c r="C1968" s="38" t="s">
        <v>9696</v>
      </c>
      <c r="D1968" s="38">
        <v>8531</v>
      </c>
      <c r="E1968" s="146" t="s">
        <v>6017</v>
      </c>
      <c r="F1968" s="541" t="s">
        <v>9954</v>
      </c>
      <c r="G1968" s="539">
        <v>45466.30972222222</v>
      </c>
      <c r="H1968" s="37"/>
    </row>
    <row r="1969" spans="1:8" x14ac:dyDescent="0.25">
      <c r="A1969" s="37" t="s">
        <v>9695</v>
      </c>
      <c r="B1969" s="37" t="s">
        <v>1033</v>
      </c>
      <c r="C1969" s="38" t="s">
        <v>9696</v>
      </c>
      <c r="D1969" s="38">
        <v>8531</v>
      </c>
      <c r="E1969" s="146" t="s">
        <v>6034</v>
      </c>
      <c r="F1969" s="541" t="s">
        <v>9955</v>
      </c>
      <c r="G1969" s="539">
        <v>45466.30972222222</v>
      </c>
      <c r="H1969" s="37"/>
    </row>
    <row r="1970" spans="1:8" x14ac:dyDescent="0.25">
      <c r="A1970" s="37" t="s">
        <v>9695</v>
      </c>
      <c r="B1970" s="37" t="s">
        <v>1033</v>
      </c>
      <c r="C1970" s="38" t="s">
        <v>9696</v>
      </c>
      <c r="D1970" s="38">
        <v>8531</v>
      </c>
      <c r="E1970" s="146" t="s">
        <v>6051</v>
      </c>
      <c r="F1970" s="541" t="s">
        <v>9956</v>
      </c>
      <c r="G1970" s="539">
        <v>45466.30972222222</v>
      </c>
      <c r="H1970" s="37"/>
    </row>
    <row r="1971" spans="1:8" x14ac:dyDescent="0.25">
      <c r="A1971" s="37" t="s">
        <v>9695</v>
      </c>
      <c r="B1971" s="37" t="s">
        <v>1033</v>
      </c>
      <c r="C1971" s="38" t="s">
        <v>9696</v>
      </c>
      <c r="D1971" s="38">
        <v>8531</v>
      </c>
      <c r="E1971" s="146" t="s">
        <v>1056</v>
      </c>
      <c r="F1971" s="541" t="s">
        <v>9957</v>
      </c>
      <c r="G1971" s="539">
        <v>45466.30972222222</v>
      </c>
      <c r="H1971" s="37"/>
    </row>
    <row r="1972" spans="1:8" x14ac:dyDescent="0.25">
      <c r="A1972" s="37" t="s">
        <v>9695</v>
      </c>
      <c r="B1972" s="37" t="s">
        <v>1033</v>
      </c>
      <c r="C1972" s="38" t="s">
        <v>9696</v>
      </c>
      <c r="D1972" s="38">
        <v>8531</v>
      </c>
      <c r="E1972" s="146" t="s">
        <v>1480</v>
      </c>
      <c r="F1972" s="541" t="s">
        <v>9958</v>
      </c>
      <c r="G1972" s="539">
        <v>45466.30972222222</v>
      </c>
      <c r="H1972" s="37"/>
    </row>
    <row r="1973" spans="1:8" x14ac:dyDescent="0.25">
      <c r="A1973" s="37" t="s">
        <v>9695</v>
      </c>
      <c r="B1973" s="37" t="s">
        <v>1033</v>
      </c>
      <c r="C1973" s="38" t="s">
        <v>9696</v>
      </c>
      <c r="D1973" s="38">
        <v>8531</v>
      </c>
      <c r="E1973" s="146" t="s">
        <v>6068</v>
      </c>
      <c r="F1973" s="541" t="s">
        <v>9959</v>
      </c>
      <c r="G1973" s="539">
        <v>45466.30972222222</v>
      </c>
      <c r="H1973" s="37"/>
    </row>
    <row r="1974" spans="1:8" x14ac:dyDescent="0.25">
      <c r="A1974" s="37" t="s">
        <v>9695</v>
      </c>
      <c r="B1974" s="37" t="s">
        <v>1033</v>
      </c>
      <c r="C1974" s="38" t="s">
        <v>9696</v>
      </c>
      <c r="D1974" s="38">
        <v>8531</v>
      </c>
      <c r="E1974" s="146" t="s">
        <v>6085</v>
      </c>
      <c r="F1974" s="541" t="s">
        <v>9960</v>
      </c>
      <c r="G1974" s="539">
        <v>45466.30972222222</v>
      </c>
      <c r="H1974" s="37"/>
    </row>
    <row r="1975" spans="1:8" x14ac:dyDescent="0.25">
      <c r="A1975" s="37" t="s">
        <v>9695</v>
      </c>
      <c r="B1975" s="37" t="s">
        <v>1033</v>
      </c>
      <c r="C1975" s="38" t="s">
        <v>9696</v>
      </c>
      <c r="D1975" s="38">
        <v>8531</v>
      </c>
      <c r="E1975" s="146" t="s">
        <v>6102</v>
      </c>
      <c r="F1975" s="541" t="s">
        <v>9961</v>
      </c>
      <c r="G1975" s="539">
        <v>45466.30972222222</v>
      </c>
      <c r="H1975" s="37"/>
    </row>
    <row r="1976" spans="1:8" x14ac:dyDescent="0.25">
      <c r="A1976" s="37" t="s">
        <v>9695</v>
      </c>
      <c r="B1976" s="37" t="s">
        <v>1033</v>
      </c>
      <c r="C1976" s="38" t="s">
        <v>9696</v>
      </c>
      <c r="D1976" s="38">
        <v>8531</v>
      </c>
      <c r="E1976" s="146" t="s">
        <v>6119</v>
      </c>
      <c r="F1976" s="541" t="s">
        <v>9962</v>
      </c>
      <c r="G1976" s="539">
        <v>45466.30972222222</v>
      </c>
      <c r="H1976" s="37"/>
    </row>
    <row r="1977" spans="1:8" x14ac:dyDescent="0.25">
      <c r="A1977" s="37" t="s">
        <v>9695</v>
      </c>
      <c r="B1977" s="37" t="s">
        <v>1033</v>
      </c>
      <c r="C1977" s="38" t="s">
        <v>9696</v>
      </c>
      <c r="D1977" s="38">
        <v>8531</v>
      </c>
      <c r="E1977" s="146" t="s">
        <v>6136</v>
      </c>
      <c r="F1977" s="541" t="s">
        <v>9963</v>
      </c>
      <c r="G1977" s="539">
        <v>45466.30972222222</v>
      </c>
      <c r="H1977" s="37"/>
    </row>
    <row r="1978" spans="1:8" x14ac:dyDescent="0.25">
      <c r="A1978" s="37" t="s">
        <v>9695</v>
      </c>
      <c r="B1978" s="37" t="s">
        <v>1033</v>
      </c>
      <c r="C1978" s="38" t="s">
        <v>9696</v>
      </c>
      <c r="D1978" s="38">
        <v>8531</v>
      </c>
      <c r="E1978" s="146" t="s">
        <v>6153</v>
      </c>
      <c r="F1978" s="541" t="s">
        <v>9964</v>
      </c>
      <c r="G1978" s="539">
        <v>45466.30972222222</v>
      </c>
      <c r="H1978" s="37"/>
    </row>
    <row r="1979" spans="1:8" x14ac:dyDescent="0.25">
      <c r="A1979" s="37" t="s">
        <v>9695</v>
      </c>
      <c r="B1979" s="37" t="s">
        <v>1033</v>
      </c>
      <c r="C1979" s="38" t="s">
        <v>9696</v>
      </c>
      <c r="D1979" s="38">
        <v>8531</v>
      </c>
      <c r="E1979" s="146" t="s">
        <v>6170</v>
      </c>
      <c r="F1979" s="541" t="s">
        <v>9965</v>
      </c>
      <c r="G1979" s="539">
        <v>45466.30972222222</v>
      </c>
      <c r="H1979" s="37"/>
    </row>
    <row r="1980" spans="1:8" x14ac:dyDescent="0.25">
      <c r="A1980" s="37" t="s">
        <v>9695</v>
      </c>
      <c r="B1980" s="37" t="s">
        <v>1033</v>
      </c>
      <c r="C1980" s="38" t="s">
        <v>9696</v>
      </c>
      <c r="D1980" s="38">
        <v>8531</v>
      </c>
      <c r="E1980" s="146" t="s">
        <v>6187</v>
      </c>
      <c r="F1980" s="541" t="s">
        <v>9966</v>
      </c>
      <c r="G1980" s="539">
        <v>45466.30972222222</v>
      </c>
      <c r="H1980" s="37"/>
    </row>
    <row r="1981" spans="1:8" x14ac:dyDescent="0.25">
      <c r="A1981" s="37" t="s">
        <v>9695</v>
      </c>
      <c r="B1981" s="37" t="s">
        <v>1033</v>
      </c>
      <c r="C1981" s="38" t="s">
        <v>9696</v>
      </c>
      <c r="D1981" s="38">
        <v>8531</v>
      </c>
      <c r="E1981" s="146" t="s">
        <v>6204</v>
      </c>
      <c r="F1981" s="541" t="s">
        <v>9967</v>
      </c>
      <c r="G1981" s="539">
        <v>45466.30972222222</v>
      </c>
      <c r="H1981" s="37"/>
    </row>
    <row r="1982" spans="1:8" x14ac:dyDescent="0.25">
      <c r="A1982" s="37" t="s">
        <v>9695</v>
      </c>
      <c r="B1982" s="37" t="s">
        <v>1033</v>
      </c>
      <c r="C1982" s="38" t="s">
        <v>9696</v>
      </c>
      <c r="D1982" s="38">
        <v>8531</v>
      </c>
      <c r="E1982" s="146" t="s">
        <v>6221</v>
      </c>
      <c r="F1982" s="541" t="s">
        <v>9968</v>
      </c>
      <c r="G1982" s="539">
        <v>45466.30972222222</v>
      </c>
      <c r="H1982" s="37"/>
    </row>
    <row r="1983" spans="1:8" x14ac:dyDescent="0.25">
      <c r="A1983" s="37" t="s">
        <v>9695</v>
      </c>
      <c r="B1983" s="37" t="s">
        <v>1033</v>
      </c>
      <c r="C1983" s="38" t="s">
        <v>9696</v>
      </c>
      <c r="D1983" s="38">
        <v>8531</v>
      </c>
      <c r="E1983" s="146" t="s">
        <v>1497</v>
      </c>
      <c r="F1983" s="541" t="s">
        <v>9969</v>
      </c>
      <c r="G1983" s="539">
        <v>45466.30972222222</v>
      </c>
      <c r="H1983" s="37"/>
    </row>
    <row r="1984" spans="1:8" x14ac:dyDescent="0.25">
      <c r="A1984" s="37" t="s">
        <v>9695</v>
      </c>
      <c r="B1984" s="37" t="s">
        <v>1033</v>
      </c>
      <c r="C1984" s="38" t="s">
        <v>9696</v>
      </c>
      <c r="D1984" s="38">
        <v>8531</v>
      </c>
      <c r="E1984" s="146" t="s">
        <v>6238</v>
      </c>
      <c r="F1984" s="541" t="s">
        <v>9970</v>
      </c>
      <c r="G1984" s="539">
        <v>45466.30972222222</v>
      </c>
      <c r="H1984" s="37"/>
    </row>
    <row r="1985" spans="1:8" x14ac:dyDescent="0.25">
      <c r="A1985" s="37" t="s">
        <v>9695</v>
      </c>
      <c r="B1985" s="37" t="s">
        <v>1033</v>
      </c>
      <c r="C1985" s="38" t="s">
        <v>9696</v>
      </c>
      <c r="D1985" s="38">
        <v>8531</v>
      </c>
      <c r="E1985" s="146" t="s">
        <v>6255</v>
      </c>
      <c r="F1985" s="541" t="s">
        <v>9971</v>
      </c>
      <c r="G1985" s="539">
        <v>45466.30972222222</v>
      </c>
      <c r="H1985" s="37"/>
    </row>
    <row r="1986" spans="1:8" x14ac:dyDescent="0.25">
      <c r="A1986" s="37" t="s">
        <v>9695</v>
      </c>
      <c r="B1986" s="37" t="s">
        <v>1033</v>
      </c>
      <c r="C1986" s="38" t="s">
        <v>9696</v>
      </c>
      <c r="D1986" s="38">
        <v>8531</v>
      </c>
      <c r="E1986" s="146" t="s">
        <v>6272</v>
      </c>
      <c r="F1986" s="541" t="s">
        <v>9972</v>
      </c>
      <c r="G1986" s="539">
        <v>45466.30972222222</v>
      </c>
      <c r="H1986" s="37"/>
    </row>
    <row r="1987" spans="1:8" x14ac:dyDescent="0.25">
      <c r="A1987" s="37" t="s">
        <v>9695</v>
      </c>
      <c r="B1987" s="37" t="s">
        <v>1033</v>
      </c>
      <c r="C1987" s="38" t="s">
        <v>9696</v>
      </c>
      <c r="D1987" s="38">
        <v>8531</v>
      </c>
      <c r="E1987" s="146" t="s">
        <v>6289</v>
      </c>
      <c r="F1987" s="541" t="s">
        <v>9973</v>
      </c>
      <c r="G1987" s="539">
        <v>45466.30972222222</v>
      </c>
      <c r="H1987" s="37"/>
    </row>
    <row r="1988" spans="1:8" x14ac:dyDescent="0.25">
      <c r="A1988" s="37" t="s">
        <v>9695</v>
      </c>
      <c r="B1988" s="37" t="s">
        <v>1033</v>
      </c>
      <c r="C1988" s="38" t="s">
        <v>9696</v>
      </c>
      <c r="D1988" s="38">
        <v>8531</v>
      </c>
      <c r="E1988" s="146" t="s">
        <v>6306</v>
      </c>
      <c r="F1988" s="541" t="s">
        <v>9974</v>
      </c>
      <c r="G1988" s="539">
        <v>45466.30972222222</v>
      </c>
      <c r="H1988" s="37"/>
    </row>
    <row r="1989" spans="1:8" x14ac:dyDescent="0.25">
      <c r="A1989" s="37" t="s">
        <v>9695</v>
      </c>
      <c r="B1989" s="37" t="s">
        <v>1033</v>
      </c>
      <c r="C1989" s="38" t="s">
        <v>9696</v>
      </c>
      <c r="D1989" s="38">
        <v>8531</v>
      </c>
      <c r="E1989" s="146" t="s">
        <v>6323</v>
      </c>
      <c r="F1989" s="541" t="s">
        <v>9975</v>
      </c>
      <c r="G1989" s="539">
        <v>45466.30972222222</v>
      </c>
      <c r="H1989" s="37"/>
    </row>
    <row r="1990" spans="1:8" x14ac:dyDescent="0.25">
      <c r="A1990" s="37" t="s">
        <v>9695</v>
      </c>
      <c r="B1990" s="37" t="s">
        <v>1033</v>
      </c>
      <c r="C1990" s="38" t="s">
        <v>9696</v>
      </c>
      <c r="D1990" s="38">
        <v>8531</v>
      </c>
      <c r="E1990" s="146" t="s">
        <v>6340</v>
      </c>
      <c r="F1990" s="541" t="s">
        <v>9976</v>
      </c>
      <c r="G1990" s="539">
        <v>45466.30972222222</v>
      </c>
      <c r="H1990" s="37"/>
    </row>
    <row r="1991" spans="1:8" x14ac:dyDescent="0.25">
      <c r="A1991" s="37" t="s">
        <v>9695</v>
      </c>
      <c r="B1991" s="37" t="s">
        <v>1033</v>
      </c>
      <c r="C1991" s="38" t="s">
        <v>9696</v>
      </c>
      <c r="D1991" s="38">
        <v>8531</v>
      </c>
      <c r="E1991" s="146" t="s">
        <v>6357</v>
      </c>
      <c r="F1991" s="541" t="s">
        <v>9977</v>
      </c>
      <c r="G1991" s="539">
        <v>45466.30972222222</v>
      </c>
      <c r="H1991" s="37"/>
    </row>
    <row r="1992" spans="1:8" x14ac:dyDescent="0.25">
      <c r="A1992" s="37" t="s">
        <v>9695</v>
      </c>
      <c r="B1992" s="37" t="s">
        <v>1033</v>
      </c>
      <c r="C1992" s="38" t="s">
        <v>9696</v>
      </c>
      <c r="D1992" s="38">
        <v>8531</v>
      </c>
      <c r="E1992" s="146" t="s">
        <v>6374</v>
      </c>
      <c r="F1992" s="541" t="s">
        <v>9978</v>
      </c>
      <c r="G1992" s="539">
        <v>45466.30972222222</v>
      </c>
      <c r="H1992" s="37"/>
    </row>
    <row r="1993" spans="1:8" x14ac:dyDescent="0.25">
      <c r="A1993" s="37" t="s">
        <v>9695</v>
      </c>
      <c r="B1993" s="37" t="s">
        <v>1033</v>
      </c>
      <c r="C1993" s="38" t="s">
        <v>9696</v>
      </c>
      <c r="D1993" s="38">
        <v>8531</v>
      </c>
      <c r="E1993" s="146" t="s">
        <v>6391</v>
      </c>
      <c r="F1993" s="541" t="s">
        <v>9979</v>
      </c>
      <c r="G1993" s="539">
        <v>45466.30972222222</v>
      </c>
      <c r="H1993" s="37"/>
    </row>
    <row r="1994" spans="1:8" x14ac:dyDescent="0.25">
      <c r="A1994" s="37" t="s">
        <v>9695</v>
      </c>
      <c r="B1994" s="37" t="s">
        <v>1033</v>
      </c>
      <c r="C1994" s="38" t="s">
        <v>9696</v>
      </c>
      <c r="D1994" s="38">
        <v>8531</v>
      </c>
      <c r="E1994" s="146" t="s">
        <v>1514</v>
      </c>
      <c r="F1994" s="541" t="s">
        <v>9980</v>
      </c>
      <c r="G1994" s="539">
        <v>45466.30972222222</v>
      </c>
      <c r="H1994" s="37"/>
    </row>
    <row r="1995" spans="1:8" x14ac:dyDescent="0.25">
      <c r="A1995" s="37" t="s">
        <v>9695</v>
      </c>
      <c r="B1995" s="37" t="s">
        <v>1033</v>
      </c>
      <c r="C1995" s="38" t="s">
        <v>9696</v>
      </c>
      <c r="D1995" s="38">
        <v>8531</v>
      </c>
      <c r="E1995" s="146" t="s">
        <v>6408</v>
      </c>
      <c r="F1995" s="541" t="s">
        <v>9981</v>
      </c>
      <c r="G1995" s="539">
        <v>45466.30972222222</v>
      </c>
      <c r="H1995" s="37"/>
    </row>
    <row r="1996" spans="1:8" x14ac:dyDescent="0.25">
      <c r="A1996" s="37" t="s">
        <v>9695</v>
      </c>
      <c r="B1996" s="37" t="s">
        <v>1033</v>
      </c>
      <c r="C1996" s="38" t="s">
        <v>9696</v>
      </c>
      <c r="D1996" s="38">
        <v>8531</v>
      </c>
      <c r="E1996" s="146" t="s">
        <v>6425</v>
      </c>
      <c r="F1996" s="541" t="s">
        <v>9982</v>
      </c>
      <c r="G1996" s="539">
        <v>45466.30972222222</v>
      </c>
      <c r="H1996" s="37"/>
    </row>
    <row r="1997" spans="1:8" x14ac:dyDescent="0.25">
      <c r="A1997" s="37" t="s">
        <v>9695</v>
      </c>
      <c r="B1997" s="37" t="s">
        <v>1033</v>
      </c>
      <c r="C1997" s="38" t="s">
        <v>9696</v>
      </c>
      <c r="D1997" s="38">
        <v>8531</v>
      </c>
      <c r="E1997" s="146" t="s">
        <v>6442</v>
      </c>
      <c r="F1997" s="541" t="s">
        <v>9983</v>
      </c>
      <c r="G1997" s="539">
        <v>45466.30972222222</v>
      </c>
      <c r="H1997" s="37"/>
    </row>
    <row r="1998" spans="1:8" x14ac:dyDescent="0.25">
      <c r="A1998" s="37" t="s">
        <v>9695</v>
      </c>
      <c r="B1998" s="37" t="s">
        <v>1033</v>
      </c>
      <c r="C1998" s="38" t="s">
        <v>9696</v>
      </c>
      <c r="D1998" s="38">
        <v>8531</v>
      </c>
      <c r="E1998" s="146" t="s">
        <v>6459</v>
      </c>
      <c r="F1998" s="541" t="s">
        <v>9984</v>
      </c>
      <c r="G1998" s="539">
        <v>45466.30972222222</v>
      </c>
      <c r="H1998" s="37"/>
    </row>
    <row r="1999" spans="1:8" x14ac:dyDescent="0.25">
      <c r="A1999" s="37" t="s">
        <v>9695</v>
      </c>
      <c r="B1999" s="37" t="s">
        <v>1033</v>
      </c>
      <c r="C1999" s="38" t="s">
        <v>9696</v>
      </c>
      <c r="D1999" s="38">
        <v>8531</v>
      </c>
      <c r="E1999" s="146" t="s">
        <v>6476</v>
      </c>
      <c r="F1999" s="541" t="s">
        <v>9985</v>
      </c>
      <c r="G1999" s="539">
        <v>45466.30972222222</v>
      </c>
      <c r="H1999" s="37"/>
    </row>
    <row r="2000" spans="1:8" x14ac:dyDescent="0.25">
      <c r="A2000" s="37" t="s">
        <v>9695</v>
      </c>
      <c r="B2000" s="37" t="s">
        <v>1033</v>
      </c>
      <c r="C2000" s="38" t="s">
        <v>9696</v>
      </c>
      <c r="D2000" s="38">
        <v>8531</v>
      </c>
      <c r="E2000" s="146" t="s">
        <v>6493</v>
      </c>
      <c r="F2000" s="541" t="s">
        <v>9986</v>
      </c>
      <c r="G2000" s="539">
        <v>45466.30972222222</v>
      </c>
      <c r="H2000" s="37"/>
    </row>
    <row r="2001" spans="1:8" x14ac:dyDescent="0.25">
      <c r="A2001" s="37" t="s">
        <v>9695</v>
      </c>
      <c r="B2001" s="37" t="s">
        <v>1033</v>
      </c>
      <c r="C2001" s="38" t="s">
        <v>9696</v>
      </c>
      <c r="D2001" s="38">
        <v>8531</v>
      </c>
      <c r="E2001" s="146" t="s">
        <v>6510</v>
      </c>
      <c r="F2001" s="541" t="s">
        <v>9987</v>
      </c>
      <c r="G2001" s="539">
        <v>45466.30972222222</v>
      </c>
      <c r="H2001" s="37"/>
    </row>
    <row r="2002" spans="1:8" x14ac:dyDescent="0.25">
      <c r="A2002" s="37" t="s">
        <v>9695</v>
      </c>
      <c r="B2002" s="37" t="s">
        <v>1033</v>
      </c>
      <c r="C2002" s="38" t="s">
        <v>9696</v>
      </c>
      <c r="D2002" s="38">
        <v>8531</v>
      </c>
      <c r="E2002" s="146" t="s">
        <v>6527</v>
      </c>
      <c r="F2002" s="541" t="s">
        <v>9988</v>
      </c>
      <c r="G2002" s="539">
        <v>45466.30972222222</v>
      </c>
      <c r="H2002" s="37"/>
    </row>
    <row r="2003" spans="1:8" x14ac:dyDescent="0.25">
      <c r="A2003" s="37" t="s">
        <v>9695</v>
      </c>
      <c r="B2003" s="37" t="s">
        <v>1033</v>
      </c>
      <c r="C2003" s="38" t="s">
        <v>9696</v>
      </c>
      <c r="D2003" s="38">
        <v>8531</v>
      </c>
      <c r="E2003" s="146" t="s">
        <v>6544</v>
      </c>
      <c r="F2003" s="541" t="s">
        <v>9989</v>
      </c>
      <c r="G2003" s="539">
        <v>45466.30972222222</v>
      </c>
      <c r="H2003" s="37"/>
    </row>
    <row r="2004" spans="1:8" x14ac:dyDescent="0.25">
      <c r="A2004" s="37" t="s">
        <v>9695</v>
      </c>
      <c r="B2004" s="37" t="s">
        <v>1033</v>
      </c>
      <c r="C2004" s="38" t="s">
        <v>9696</v>
      </c>
      <c r="D2004" s="38">
        <v>8531</v>
      </c>
      <c r="E2004" s="146" t="s">
        <v>6561</v>
      </c>
      <c r="F2004" s="541" t="s">
        <v>9990</v>
      </c>
      <c r="G2004" s="539">
        <v>45466.30972222222</v>
      </c>
      <c r="H2004" s="37"/>
    </row>
    <row r="2005" spans="1:8" x14ac:dyDescent="0.25">
      <c r="A2005" s="37" t="s">
        <v>9695</v>
      </c>
      <c r="B2005" s="37" t="s">
        <v>1033</v>
      </c>
      <c r="C2005" s="38" t="s">
        <v>9696</v>
      </c>
      <c r="D2005" s="38">
        <v>8531</v>
      </c>
      <c r="E2005" s="146" t="s">
        <v>1531</v>
      </c>
      <c r="F2005" s="541" t="s">
        <v>9991</v>
      </c>
      <c r="G2005" s="539">
        <v>45466.30972222222</v>
      </c>
      <c r="H2005" s="37"/>
    </row>
    <row r="2006" spans="1:8" x14ac:dyDescent="0.25">
      <c r="A2006" s="37" t="s">
        <v>9695</v>
      </c>
      <c r="B2006" s="37" t="s">
        <v>1033</v>
      </c>
      <c r="C2006" s="38" t="s">
        <v>9696</v>
      </c>
      <c r="D2006" s="38">
        <v>8531</v>
      </c>
      <c r="E2006" s="146" t="s">
        <v>6578</v>
      </c>
      <c r="F2006" s="541" t="s">
        <v>9992</v>
      </c>
      <c r="G2006" s="539">
        <v>45466.30972222222</v>
      </c>
      <c r="H2006" s="37"/>
    </row>
    <row r="2007" spans="1:8" x14ac:dyDescent="0.25">
      <c r="A2007" s="37" t="s">
        <v>9695</v>
      </c>
      <c r="B2007" s="37" t="s">
        <v>1033</v>
      </c>
      <c r="C2007" s="38" t="s">
        <v>9696</v>
      </c>
      <c r="D2007" s="38">
        <v>8531</v>
      </c>
      <c r="E2007" s="146" t="s">
        <v>6595</v>
      </c>
      <c r="F2007" s="541" t="s">
        <v>9993</v>
      </c>
      <c r="G2007" s="539">
        <v>45466.30972222222</v>
      </c>
      <c r="H2007" s="37"/>
    </row>
    <row r="2008" spans="1:8" x14ac:dyDescent="0.25">
      <c r="A2008" s="37" t="s">
        <v>9695</v>
      </c>
      <c r="B2008" s="37" t="s">
        <v>1033</v>
      </c>
      <c r="C2008" s="38" t="s">
        <v>9696</v>
      </c>
      <c r="D2008" s="38">
        <v>8531</v>
      </c>
      <c r="E2008" s="146" t="s">
        <v>6612</v>
      </c>
      <c r="F2008" s="541" t="s">
        <v>9994</v>
      </c>
      <c r="G2008" s="539">
        <v>45466.30972222222</v>
      </c>
      <c r="H2008" s="37"/>
    </row>
    <row r="2009" spans="1:8" x14ac:dyDescent="0.25">
      <c r="A2009" s="37" t="s">
        <v>9695</v>
      </c>
      <c r="B2009" s="37" t="s">
        <v>1033</v>
      </c>
      <c r="C2009" s="38" t="s">
        <v>9696</v>
      </c>
      <c r="D2009" s="38">
        <v>8531</v>
      </c>
      <c r="E2009" s="146" t="s">
        <v>6629</v>
      </c>
      <c r="F2009" s="541" t="s">
        <v>9995</v>
      </c>
      <c r="G2009" s="539">
        <v>45466.30972222222</v>
      </c>
      <c r="H2009" s="37"/>
    </row>
    <row r="2010" spans="1:8" x14ac:dyDescent="0.25">
      <c r="A2010" s="37" t="s">
        <v>9695</v>
      </c>
      <c r="B2010" s="37" t="s">
        <v>1033</v>
      </c>
      <c r="C2010" s="38" t="s">
        <v>9696</v>
      </c>
      <c r="D2010" s="38">
        <v>8531</v>
      </c>
      <c r="E2010" s="146" t="s">
        <v>6646</v>
      </c>
      <c r="F2010" s="541" t="s">
        <v>9996</v>
      </c>
      <c r="G2010" s="539">
        <v>45466.30972222222</v>
      </c>
      <c r="H2010" s="37"/>
    </row>
    <row r="2011" spans="1:8" x14ac:dyDescent="0.25">
      <c r="A2011" s="37" t="s">
        <v>9695</v>
      </c>
      <c r="B2011" s="37" t="s">
        <v>1033</v>
      </c>
      <c r="C2011" s="38" t="s">
        <v>9696</v>
      </c>
      <c r="D2011" s="38">
        <v>8531</v>
      </c>
      <c r="E2011" s="146" t="s">
        <v>6663</v>
      </c>
      <c r="F2011" s="541" t="s">
        <v>9997</v>
      </c>
      <c r="G2011" s="539">
        <v>45466.30972222222</v>
      </c>
      <c r="H2011" s="37"/>
    </row>
    <row r="2012" spans="1:8" x14ac:dyDescent="0.25">
      <c r="A2012" s="37" t="s">
        <v>9695</v>
      </c>
      <c r="B2012" s="37" t="s">
        <v>1033</v>
      </c>
      <c r="C2012" s="38" t="s">
        <v>9696</v>
      </c>
      <c r="D2012" s="38">
        <v>8531</v>
      </c>
      <c r="E2012" s="146" t="s">
        <v>6680</v>
      </c>
      <c r="F2012" s="541" t="s">
        <v>9998</v>
      </c>
      <c r="G2012" s="539">
        <v>45466.30972222222</v>
      </c>
      <c r="H2012" s="37"/>
    </row>
    <row r="2013" spans="1:8" x14ac:dyDescent="0.25">
      <c r="A2013" s="37" t="s">
        <v>9695</v>
      </c>
      <c r="B2013" s="37" t="s">
        <v>1033</v>
      </c>
      <c r="C2013" s="38" t="s">
        <v>9696</v>
      </c>
      <c r="D2013" s="38">
        <v>8531</v>
      </c>
      <c r="E2013" s="146" t="s">
        <v>6697</v>
      </c>
      <c r="F2013" s="541" t="s">
        <v>9999</v>
      </c>
      <c r="G2013" s="539">
        <v>45466.30972222222</v>
      </c>
      <c r="H2013" s="37"/>
    </row>
    <row r="2014" spans="1:8" x14ac:dyDescent="0.25">
      <c r="A2014" s="37" t="s">
        <v>9695</v>
      </c>
      <c r="B2014" s="37" t="s">
        <v>1033</v>
      </c>
      <c r="C2014" s="38" t="s">
        <v>9696</v>
      </c>
      <c r="D2014" s="38">
        <v>8531</v>
      </c>
      <c r="E2014" s="146" t="s">
        <v>6714</v>
      </c>
      <c r="F2014" s="541" t="s">
        <v>10000</v>
      </c>
      <c r="G2014" s="539">
        <v>45466.30972222222</v>
      </c>
      <c r="H2014" s="37"/>
    </row>
    <row r="2015" spans="1:8" x14ac:dyDescent="0.25">
      <c r="A2015" s="37" t="s">
        <v>9695</v>
      </c>
      <c r="B2015" s="37" t="s">
        <v>1033</v>
      </c>
      <c r="C2015" s="38" t="s">
        <v>9696</v>
      </c>
      <c r="D2015" s="38">
        <v>8531</v>
      </c>
      <c r="E2015" s="146" t="s">
        <v>6731</v>
      </c>
      <c r="F2015" s="541" t="s">
        <v>10001</v>
      </c>
      <c r="G2015" s="539">
        <v>45466.30972222222</v>
      </c>
      <c r="H2015" s="37"/>
    </row>
    <row r="2016" spans="1:8" x14ac:dyDescent="0.25">
      <c r="A2016" s="37" t="s">
        <v>9695</v>
      </c>
      <c r="B2016" s="37" t="s">
        <v>1033</v>
      </c>
      <c r="C2016" s="38" t="s">
        <v>9696</v>
      </c>
      <c r="D2016" s="38">
        <v>8531</v>
      </c>
      <c r="E2016" s="146" t="s">
        <v>1548</v>
      </c>
      <c r="F2016" s="541" t="s">
        <v>10002</v>
      </c>
      <c r="G2016" s="539">
        <v>45466.30972222222</v>
      </c>
      <c r="H2016" s="37"/>
    </row>
    <row r="2017" spans="1:8" x14ac:dyDescent="0.25">
      <c r="A2017" s="37" t="s">
        <v>9695</v>
      </c>
      <c r="B2017" s="37" t="s">
        <v>1033</v>
      </c>
      <c r="C2017" s="38" t="s">
        <v>9696</v>
      </c>
      <c r="D2017" s="38">
        <v>8531</v>
      </c>
      <c r="E2017" s="146" t="s">
        <v>6748</v>
      </c>
      <c r="F2017" s="541" t="s">
        <v>10003</v>
      </c>
      <c r="G2017" s="539">
        <v>45466.30972222222</v>
      </c>
      <c r="H2017" s="37"/>
    </row>
    <row r="2018" spans="1:8" x14ac:dyDescent="0.25">
      <c r="A2018" s="37" t="s">
        <v>9695</v>
      </c>
      <c r="B2018" s="37" t="s">
        <v>1033</v>
      </c>
      <c r="C2018" s="38" t="s">
        <v>9696</v>
      </c>
      <c r="D2018" s="38">
        <v>8531</v>
      </c>
      <c r="E2018" s="146" t="s">
        <v>6765</v>
      </c>
      <c r="F2018" s="541" t="s">
        <v>10004</v>
      </c>
      <c r="G2018" s="539">
        <v>45466.30972222222</v>
      </c>
      <c r="H2018" s="37"/>
    </row>
    <row r="2019" spans="1:8" x14ac:dyDescent="0.25">
      <c r="A2019" s="37" t="s">
        <v>9695</v>
      </c>
      <c r="B2019" s="37" t="s">
        <v>1033</v>
      </c>
      <c r="C2019" s="38" t="s">
        <v>9696</v>
      </c>
      <c r="D2019" s="38">
        <v>8531</v>
      </c>
      <c r="E2019" s="146" t="s">
        <v>6782</v>
      </c>
      <c r="F2019" s="541" t="s">
        <v>10005</v>
      </c>
      <c r="G2019" s="539">
        <v>45466.30972222222</v>
      </c>
      <c r="H2019" s="37"/>
    </row>
    <row r="2020" spans="1:8" x14ac:dyDescent="0.25">
      <c r="A2020" s="37" t="s">
        <v>9695</v>
      </c>
      <c r="B2020" s="37" t="s">
        <v>1033</v>
      </c>
      <c r="C2020" s="38" t="s">
        <v>9696</v>
      </c>
      <c r="D2020" s="38">
        <v>8531</v>
      </c>
      <c r="E2020" s="146" t="s">
        <v>6799</v>
      </c>
      <c r="F2020" s="541" t="s">
        <v>10006</v>
      </c>
      <c r="G2020" s="539">
        <v>45466.30972222222</v>
      </c>
      <c r="H2020" s="37"/>
    </row>
    <row r="2021" spans="1:8" x14ac:dyDescent="0.25">
      <c r="A2021" s="37" t="s">
        <v>9695</v>
      </c>
      <c r="B2021" s="37" t="s">
        <v>1033</v>
      </c>
      <c r="C2021" s="38" t="s">
        <v>9696</v>
      </c>
      <c r="D2021" s="38">
        <v>8531</v>
      </c>
      <c r="E2021" s="146" t="s">
        <v>6816</v>
      </c>
      <c r="F2021" s="541" t="s">
        <v>10007</v>
      </c>
      <c r="G2021" s="539">
        <v>45466.30972222222</v>
      </c>
      <c r="H2021" s="37"/>
    </row>
    <row r="2022" spans="1:8" x14ac:dyDescent="0.25">
      <c r="A2022" s="37" t="s">
        <v>9695</v>
      </c>
      <c r="B2022" s="37" t="s">
        <v>1033</v>
      </c>
      <c r="C2022" s="38" t="s">
        <v>9696</v>
      </c>
      <c r="D2022" s="38">
        <v>8531</v>
      </c>
      <c r="E2022" s="146" t="s">
        <v>6833</v>
      </c>
      <c r="F2022" s="541" t="s">
        <v>10008</v>
      </c>
      <c r="G2022" s="539">
        <v>45466.30972222222</v>
      </c>
      <c r="H2022" s="37"/>
    </row>
    <row r="2023" spans="1:8" x14ac:dyDescent="0.25">
      <c r="A2023" s="37" t="s">
        <v>9695</v>
      </c>
      <c r="B2023" s="37" t="s">
        <v>1033</v>
      </c>
      <c r="C2023" s="38" t="s">
        <v>9696</v>
      </c>
      <c r="D2023" s="38">
        <v>8531</v>
      </c>
      <c r="E2023" s="146" t="s">
        <v>6850</v>
      </c>
      <c r="F2023" s="541" t="s">
        <v>10009</v>
      </c>
      <c r="G2023" s="539">
        <v>45466.30972222222</v>
      </c>
      <c r="H2023" s="37"/>
    </row>
    <row r="2024" spans="1:8" x14ac:dyDescent="0.25">
      <c r="A2024" s="37" t="s">
        <v>9695</v>
      </c>
      <c r="B2024" s="37" t="s">
        <v>1033</v>
      </c>
      <c r="C2024" s="38" t="s">
        <v>9696</v>
      </c>
      <c r="D2024" s="38">
        <v>8531</v>
      </c>
      <c r="E2024" s="146" t="s">
        <v>6867</v>
      </c>
      <c r="F2024" s="541" t="s">
        <v>10010</v>
      </c>
      <c r="G2024" s="539">
        <v>45466.30972222222</v>
      </c>
      <c r="H2024" s="37"/>
    </row>
    <row r="2025" spans="1:8" x14ac:dyDescent="0.25">
      <c r="A2025" s="37" t="s">
        <v>9695</v>
      </c>
      <c r="B2025" s="37" t="s">
        <v>1033</v>
      </c>
      <c r="C2025" s="38" t="s">
        <v>9696</v>
      </c>
      <c r="D2025" s="38">
        <v>8531</v>
      </c>
      <c r="E2025" s="146" t="s">
        <v>6884</v>
      </c>
      <c r="F2025" s="541" t="s">
        <v>10011</v>
      </c>
      <c r="G2025" s="539">
        <v>45466.30972222222</v>
      </c>
      <c r="H2025" s="37"/>
    </row>
    <row r="2026" spans="1:8" x14ac:dyDescent="0.25">
      <c r="A2026" s="37" t="s">
        <v>9695</v>
      </c>
      <c r="B2026" s="37" t="s">
        <v>1033</v>
      </c>
      <c r="C2026" s="38" t="s">
        <v>9696</v>
      </c>
      <c r="D2026" s="38">
        <v>8531</v>
      </c>
      <c r="E2026" s="146" t="s">
        <v>6901</v>
      </c>
      <c r="F2026" s="541" t="s">
        <v>10012</v>
      </c>
      <c r="G2026" s="539">
        <v>45466.30972222222</v>
      </c>
      <c r="H2026" s="37"/>
    </row>
    <row r="2027" spans="1:8" x14ac:dyDescent="0.25">
      <c r="A2027" s="37" t="s">
        <v>9695</v>
      </c>
      <c r="B2027" s="37" t="s">
        <v>1033</v>
      </c>
      <c r="C2027" s="38" t="s">
        <v>9696</v>
      </c>
      <c r="D2027" s="38">
        <v>8531</v>
      </c>
      <c r="E2027" s="146" t="s">
        <v>1565</v>
      </c>
      <c r="F2027" s="541" t="s">
        <v>10013</v>
      </c>
      <c r="G2027" s="539">
        <v>45466.30972222222</v>
      </c>
      <c r="H2027" s="37"/>
    </row>
    <row r="2028" spans="1:8" x14ac:dyDescent="0.25">
      <c r="A2028" s="37" t="s">
        <v>9695</v>
      </c>
      <c r="B2028" s="37" t="s">
        <v>1033</v>
      </c>
      <c r="C2028" s="38" t="s">
        <v>9696</v>
      </c>
      <c r="D2028" s="38">
        <v>8531</v>
      </c>
      <c r="E2028" s="146" t="s">
        <v>6918</v>
      </c>
      <c r="F2028" s="541" t="s">
        <v>10014</v>
      </c>
      <c r="G2028" s="539">
        <v>45466.30972222222</v>
      </c>
      <c r="H2028" s="37"/>
    </row>
    <row r="2029" spans="1:8" x14ac:dyDescent="0.25">
      <c r="A2029" s="37" t="s">
        <v>9695</v>
      </c>
      <c r="B2029" s="37" t="s">
        <v>1033</v>
      </c>
      <c r="C2029" s="38" t="s">
        <v>9696</v>
      </c>
      <c r="D2029" s="38">
        <v>8531</v>
      </c>
      <c r="E2029" s="146" t="s">
        <v>6935</v>
      </c>
      <c r="F2029" s="541" t="s">
        <v>10015</v>
      </c>
      <c r="G2029" s="539">
        <v>45466.30972222222</v>
      </c>
      <c r="H2029" s="37"/>
    </row>
    <row r="2030" spans="1:8" x14ac:dyDescent="0.25">
      <c r="A2030" s="37" t="s">
        <v>9695</v>
      </c>
      <c r="B2030" s="37" t="s">
        <v>1033</v>
      </c>
      <c r="C2030" s="38" t="s">
        <v>9696</v>
      </c>
      <c r="D2030" s="38">
        <v>8531</v>
      </c>
      <c r="E2030" s="146" t="s">
        <v>6952</v>
      </c>
      <c r="F2030" s="541" t="s">
        <v>10016</v>
      </c>
      <c r="G2030" s="539">
        <v>45466.30972222222</v>
      </c>
      <c r="H2030" s="37"/>
    </row>
    <row r="2031" spans="1:8" x14ac:dyDescent="0.25">
      <c r="A2031" s="37" t="s">
        <v>9695</v>
      </c>
      <c r="B2031" s="37" t="s">
        <v>1033</v>
      </c>
      <c r="C2031" s="38" t="s">
        <v>9696</v>
      </c>
      <c r="D2031" s="38">
        <v>8531</v>
      </c>
      <c r="E2031" s="146" t="s">
        <v>6969</v>
      </c>
      <c r="F2031" s="541" t="s">
        <v>10017</v>
      </c>
      <c r="G2031" s="539">
        <v>45466.30972222222</v>
      </c>
      <c r="H2031" s="37"/>
    </row>
    <row r="2032" spans="1:8" x14ac:dyDescent="0.25">
      <c r="A2032" s="37" t="s">
        <v>9695</v>
      </c>
      <c r="B2032" s="37" t="s">
        <v>1033</v>
      </c>
      <c r="C2032" s="38" t="s">
        <v>9696</v>
      </c>
      <c r="D2032" s="38">
        <v>8531</v>
      </c>
      <c r="E2032" s="146" t="s">
        <v>6986</v>
      </c>
      <c r="F2032" s="541" t="s">
        <v>10018</v>
      </c>
      <c r="G2032" s="539">
        <v>45466.30972222222</v>
      </c>
      <c r="H2032" s="37"/>
    </row>
    <row r="2033" spans="1:8" x14ac:dyDescent="0.25">
      <c r="A2033" s="37" t="s">
        <v>9695</v>
      </c>
      <c r="B2033" s="37" t="s">
        <v>1033</v>
      </c>
      <c r="C2033" s="38" t="s">
        <v>9696</v>
      </c>
      <c r="D2033" s="38">
        <v>8531</v>
      </c>
      <c r="E2033" s="146" t="s">
        <v>7003</v>
      </c>
      <c r="F2033" s="541" t="s">
        <v>10019</v>
      </c>
      <c r="G2033" s="539">
        <v>45466.30972222222</v>
      </c>
      <c r="H2033" s="37"/>
    </row>
    <row r="2034" spans="1:8" x14ac:dyDescent="0.25">
      <c r="A2034" s="37" t="s">
        <v>9695</v>
      </c>
      <c r="B2034" s="37" t="s">
        <v>1033</v>
      </c>
      <c r="C2034" s="38" t="s">
        <v>9696</v>
      </c>
      <c r="D2034" s="38">
        <v>8531</v>
      </c>
      <c r="E2034" s="146" t="s">
        <v>7020</v>
      </c>
      <c r="F2034" s="541" t="s">
        <v>10020</v>
      </c>
      <c r="G2034" s="539">
        <v>45466.30972222222</v>
      </c>
      <c r="H2034" s="37"/>
    </row>
    <row r="2035" spans="1:8" x14ac:dyDescent="0.25">
      <c r="A2035" s="37" t="s">
        <v>9695</v>
      </c>
      <c r="B2035" s="37" t="s">
        <v>1033</v>
      </c>
      <c r="C2035" s="38" t="s">
        <v>9696</v>
      </c>
      <c r="D2035" s="38">
        <v>8531</v>
      </c>
      <c r="E2035" s="146" t="s">
        <v>7037</v>
      </c>
      <c r="F2035" s="541" t="s">
        <v>10021</v>
      </c>
      <c r="G2035" s="539">
        <v>45466.30972222222</v>
      </c>
      <c r="H2035" s="37"/>
    </row>
    <row r="2036" spans="1:8" x14ac:dyDescent="0.25">
      <c r="A2036" s="37" t="s">
        <v>9695</v>
      </c>
      <c r="B2036" s="37" t="s">
        <v>1033</v>
      </c>
      <c r="C2036" s="38" t="s">
        <v>9696</v>
      </c>
      <c r="D2036" s="38">
        <v>8531</v>
      </c>
      <c r="E2036" s="146" t="s">
        <v>7054</v>
      </c>
      <c r="F2036" s="541" t="s">
        <v>10022</v>
      </c>
      <c r="G2036" s="539">
        <v>45466.30972222222</v>
      </c>
      <c r="H2036" s="37"/>
    </row>
    <row r="2037" spans="1:8" x14ac:dyDescent="0.25">
      <c r="A2037" s="37" t="s">
        <v>9695</v>
      </c>
      <c r="B2037" s="37" t="s">
        <v>1033</v>
      </c>
      <c r="C2037" s="38" t="s">
        <v>9696</v>
      </c>
      <c r="D2037" s="38">
        <v>8531</v>
      </c>
      <c r="E2037" s="146" t="s">
        <v>7071</v>
      </c>
      <c r="F2037" s="541" t="s">
        <v>10023</v>
      </c>
      <c r="G2037" s="539">
        <v>45466.30972222222</v>
      </c>
      <c r="H2037" s="37"/>
    </row>
    <row r="2038" spans="1:8" x14ac:dyDescent="0.25">
      <c r="A2038" s="37" t="s">
        <v>9695</v>
      </c>
      <c r="B2038" s="37" t="s">
        <v>1033</v>
      </c>
      <c r="C2038" s="38" t="s">
        <v>9696</v>
      </c>
      <c r="D2038" s="38">
        <v>8531</v>
      </c>
      <c r="E2038" s="146" t="s">
        <v>1582</v>
      </c>
      <c r="F2038" s="541" t="s">
        <v>10024</v>
      </c>
      <c r="G2038" s="539">
        <v>45466.30972222222</v>
      </c>
      <c r="H2038" s="37"/>
    </row>
    <row r="2039" spans="1:8" x14ac:dyDescent="0.25">
      <c r="A2039" s="37" t="s">
        <v>9695</v>
      </c>
      <c r="B2039" s="37" t="s">
        <v>1033</v>
      </c>
      <c r="C2039" s="38" t="s">
        <v>9696</v>
      </c>
      <c r="D2039" s="38">
        <v>8531</v>
      </c>
      <c r="E2039" s="146" t="s">
        <v>7088</v>
      </c>
      <c r="F2039" s="541" t="s">
        <v>10025</v>
      </c>
      <c r="G2039" s="539">
        <v>45466.30972222222</v>
      </c>
      <c r="H2039" s="37"/>
    </row>
    <row r="2040" spans="1:8" x14ac:dyDescent="0.25">
      <c r="A2040" s="37" t="s">
        <v>9695</v>
      </c>
      <c r="B2040" s="37" t="s">
        <v>1033</v>
      </c>
      <c r="C2040" s="38" t="s">
        <v>9696</v>
      </c>
      <c r="D2040" s="38">
        <v>8531</v>
      </c>
      <c r="E2040" s="146" t="s">
        <v>7105</v>
      </c>
      <c r="F2040" s="541" t="s">
        <v>10026</v>
      </c>
      <c r="G2040" s="539">
        <v>45466.30972222222</v>
      </c>
      <c r="H2040" s="37"/>
    </row>
    <row r="2041" spans="1:8" x14ac:dyDescent="0.25">
      <c r="A2041" s="37" t="s">
        <v>9695</v>
      </c>
      <c r="B2041" s="37" t="s">
        <v>1033</v>
      </c>
      <c r="C2041" s="38" t="s">
        <v>9696</v>
      </c>
      <c r="D2041" s="38">
        <v>8531</v>
      </c>
      <c r="E2041" s="146" t="s">
        <v>7122</v>
      </c>
      <c r="F2041" s="541" t="s">
        <v>10027</v>
      </c>
      <c r="G2041" s="539">
        <v>45466.30972222222</v>
      </c>
      <c r="H2041" s="37"/>
    </row>
    <row r="2042" spans="1:8" x14ac:dyDescent="0.25">
      <c r="A2042" s="37" t="s">
        <v>9695</v>
      </c>
      <c r="B2042" s="37" t="s">
        <v>1033</v>
      </c>
      <c r="C2042" s="38" t="s">
        <v>9696</v>
      </c>
      <c r="D2042" s="38">
        <v>8531</v>
      </c>
      <c r="E2042" s="146" t="s">
        <v>7139</v>
      </c>
      <c r="F2042" s="541" t="s">
        <v>10028</v>
      </c>
      <c r="G2042" s="539">
        <v>45466.30972222222</v>
      </c>
      <c r="H2042" s="37"/>
    </row>
    <row r="2043" spans="1:8" x14ac:dyDescent="0.25">
      <c r="A2043" s="37" t="s">
        <v>9695</v>
      </c>
      <c r="B2043" s="37" t="s">
        <v>1033</v>
      </c>
      <c r="C2043" s="38" t="s">
        <v>9696</v>
      </c>
      <c r="D2043" s="38">
        <v>8531</v>
      </c>
      <c r="E2043" s="146" t="s">
        <v>7156</v>
      </c>
      <c r="F2043" s="541" t="s">
        <v>10029</v>
      </c>
      <c r="G2043" s="539">
        <v>45466.30972222222</v>
      </c>
      <c r="H2043" s="37"/>
    </row>
    <row r="2044" spans="1:8" x14ac:dyDescent="0.25">
      <c r="A2044" s="37" t="s">
        <v>9695</v>
      </c>
      <c r="B2044" s="37" t="s">
        <v>1033</v>
      </c>
      <c r="C2044" s="38" t="s">
        <v>9696</v>
      </c>
      <c r="D2044" s="38">
        <v>8531</v>
      </c>
      <c r="E2044" s="146" t="s">
        <v>7173</v>
      </c>
      <c r="F2044" s="541" t="s">
        <v>10030</v>
      </c>
      <c r="G2044" s="539">
        <v>45466.30972222222</v>
      </c>
      <c r="H2044" s="37"/>
    </row>
    <row r="2045" spans="1:8" x14ac:dyDescent="0.25">
      <c r="A2045" s="37" t="s">
        <v>9695</v>
      </c>
      <c r="B2045" s="37" t="s">
        <v>1033</v>
      </c>
      <c r="C2045" s="38" t="s">
        <v>9696</v>
      </c>
      <c r="D2045" s="38">
        <v>8531</v>
      </c>
      <c r="E2045" s="146" t="s">
        <v>7190</v>
      </c>
      <c r="F2045" s="541" t="s">
        <v>10031</v>
      </c>
      <c r="G2045" s="539">
        <v>45466.30972222222</v>
      </c>
      <c r="H2045" s="37"/>
    </row>
    <row r="2046" spans="1:8" x14ac:dyDescent="0.25">
      <c r="A2046" s="37" t="s">
        <v>9695</v>
      </c>
      <c r="B2046" s="37" t="s">
        <v>1033</v>
      </c>
      <c r="C2046" s="38" t="s">
        <v>9696</v>
      </c>
      <c r="D2046" s="38">
        <v>8531</v>
      </c>
      <c r="E2046" s="146" t="s">
        <v>7207</v>
      </c>
      <c r="F2046" s="541" t="s">
        <v>10032</v>
      </c>
      <c r="G2046" s="539">
        <v>45466.30972222222</v>
      </c>
      <c r="H2046" s="37"/>
    </row>
    <row r="2047" spans="1:8" x14ac:dyDescent="0.25">
      <c r="A2047" s="37" t="s">
        <v>9695</v>
      </c>
      <c r="B2047" s="37" t="s">
        <v>1033</v>
      </c>
      <c r="C2047" s="38" t="s">
        <v>9696</v>
      </c>
      <c r="D2047" s="38">
        <v>8531</v>
      </c>
      <c r="E2047" s="146" t="s">
        <v>7224</v>
      </c>
      <c r="F2047" s="541" t="s">
        <v>10033</v>
      </c>
      <c r="G2047" s="539">
        <v>45466.30972222222</v>
      </c>
      <c r="H2047" s="37"/>
    </row>
    <row r="2048" spans="1:8" x14ac:dyDescent="0.25">
      <c r="A2048" s="37" t="s">
        <v>9695</v>
      </c>
      <c r="B2048" s="37" t="s">
        <v>1033</v>
      </c>
      <c r="C2048" s="38" t="s">
        <v>9696</v>
      </c>
      <c r="D2048" s="38">
        <v>8531</v>
      </c>
      <c r="E2048" s="146" t="s">
        <v>7241</v>
      </c>
      <c r="F2048" s="541" t="s">
        <v>10034</v>
      </c>
      <c r="G2048" s="539">
        <v>45466.30972222222</v>
      </c>
      <c r="H2048" s="37"/>
    </row>
    <row r="2049" spans="1:8" x14ac:dyDescent="0.25">
      <c r="A2049" s="37" t="s">
        <v>9695</v>
      </c>
      <c r="B2049" s="37" t="s">
        <v>1033</v>
      </c>
      <c r="C2049" s="38" t="s">
        <v>9696</v>
      </c>
      <c r="D2049" s="38">
        <v>8531</v>
      </c>
      <c r="E2049" s="146" t="s">
        <v>1599</v>
      </c>
      <c r="F2049" s="541" t="s">
        <v>10035</v>
      </c>
      <c r="G2049" s="539">
        <v>45466.30972222222</v>
      </c>
      <c r="H2049" s="37"/>
    </row>
    <row r="2050" spans="1:8" x14ac:dyDescent="0.25">
      <c r="A2050" s="37" t="s">
        <v>9695</v>
      </c>
      <c r="B2050" s="37" t="s">
        <v>1033</v>
      </c>
      <c r="C2050" s="38" t="s">
        <v>9696</v>
      </c>
      <c r="D2050" s="38">
        <v>8531</v>
      </c>
      <c r="E2050" s="146" t="s">
        <v>7258</v>
      </c>
      <c r="F2050" s="541" t="s">
        <v>10036</v>
      </c>
      <c r="G2050" s="539">
        <v>45466.30972222222</v>
      </c>
      <c r="H2050" s="37"/>
    </row>
    <row r="2051" spans="1:8" x14ac:dyDescent="0.25">
      <c r="A2051" s="37" t="s">
        <v>9695</v>
      </c>
      <c r="B2051" s="37" t="s">
        <v>1033</v>
      </c>
      <c r="C2051" s="38" t="s">
        <v>9696</v>
      </c>
      <c r="D2051" s="38">
        <v>8531</v>
      </c>
      <c r="E2051" s="146" t="s">
        <v>7275</v>
      </c>
      <c r="F2051" s="541" t="s">
        <v>10037</v>
      </c>
      <c r="G2051" s="539">
        <v>45466.30972222222</v>
      </c>
      <c r="H2051" s="37"/>
    </row>
    <row r="2052" spans="1:8" x14ac:dyDescent="0.25">
      <c r="A2052" s="37" t="s">
        <v>9695</v>
      </c>
      <c r="B2052" s="37" t="s">
        <v>1033</v>
      </c>
      <c r="C2052" s="38" t="s">
        <v>9696</v>
      </c>
      <c r="D2052" s="38">
        <v>8531</v>
      </c>
      <c r="E2052" s="146" t="s">
        <v>7292</v>
      </c>
      <c r="F2052" s="541" t="s">
        <v>10038</v>
      </c>
      <c r="G2052" s="539">
        <v>45466.30972222222</v>
      </c>
      <c r="H2052" s="37"/>
    </row>
    <row r="2053" spans="1:8" x14ac:dyDescent="0.25">
      <c r="A2053" s="37" t="s">
        <v>9695</v>
      </c>
      <c r="B2053" s="37" t="s">
        <v>1033</v>
      </c>
      <c r="C2053" s="38" t="s">
        <v>9696</v>
      </c>
      <c r="D2053" s="38">
        <v>8531</v>
      </c>
      <c r="E2053" s="146" t="s">
        <v>7309</v>
      </c>
      <c r="F2053" s="541" t="s">
        <v>10039</v>
      </c>
      <c r="G2053" s="539">
        <v>45466.30972222222</v>
      </c>
      <c r="H2053" s="37"/>
    </row>
    <row r="2054" spans="1:8" x14ac:dyDescent="0.25">
      <c r="A2054" s="37" t="s">
        <v>9695</v>
      </c>
      <c r="B2054" s="37" t="s">
        <v>1033</v>
      </c>
      <c r="C2054" s="38" t="s">
        <v>9696</v>
      </c>
      <c r="D2054" s="38">
        <v>8531</v>
      </c>
      <c r="E2054" s="146" t="s">
        <v>7326</v>
      </c>
      <c r="F2054" s="541" t="s">
        <v>10040</v>
      </c>
      <c r="G2054" s="539">
        <v>45466.30972222222</v>
      </c>
      <c r="H2054" s="37"/>
    </row>
    <row r="2055" spans="1:8" x14ac:dyDescent="0.25">
      <c r="A2055" s="37" t="s">
        <v>9695</v>
      </c>
      <c r="B2055" s="37" t="s">
        <v>1033</v>
      </c>
      <c r="C2055" s="38" t="s">
        <v>9696</v>
      </c>
      <c r="D2055" s="38">
        <v>8531</v>
      </c>
      <c r="E2055" s="146" t="s">
        <v>7343</v>
      </c>
      <c r="F2055" s="541" t="s">
        <v>10041</v>
      </c>
      <c r="G2055" s="539">
        <v>45466.30972222222</v>
      </c>
      <c r="H2055" s="37"/>
    </row>
    <row r="2056" spans="1:8" x14ac:dyDescent="0.25">
      <c r="A2056" s="37" t="s">
        <v>9695</v>
      </c>
      <c r="B2056" s="37" t="s">
        <v>1033</v>
      </c>
      <c r="C2056" s="38" t="s">
        <v>9696</v>
      </c>
      <c r="D2056" s="38">
        <v>8531</v>
      </c>
      <c r="E2056" s="146" t="s">
        <v>7360</v>
      </c>
      <c r="F2056" s="541" t="s">
        <v>10042</v>
      </c>
      <c r="G2056" s="539">
        <v>45466.30972222222</v>
      </c>
      <c r="H2056" s="37"/>
    </row>
    <row r="2057" spans="1:8" x14ac:dyDescent="0.25">
      <c r="A2057" s="37" t="s">
        <v>9695</v>
      </c>
      <c r="B2057" s="37" t="s">
        <v>1033</v>
      </c>
      <c r="C2057" s="38" t="s">
        <v>9696</v>
      </c>
      <c r="D2057" s="38">
        <v>8531</v>
      </c>
      <c r="E2057" s="146" t="s">
        <v>7377</v>
      </c>
      <c r="F2057" s="541" t="s">
        <v>10043</v>
      </c>
      <c r="G2057" s="539">
        <v>45466.30972222222</v>
      </c>
      <c r="H2057" s="37"/>
    </row>
    <row r="2058" spans="1:8" x14ac:dyDescent="0.25">
      <c r="A2058" s="37" t="s">
        <v>9695</v>
      </c>
      <c r="B2058" s="37" t="s">
        <v>1033</v>
      </c>
      <c r="C2058" s="38" t="s">
        <v>9696</v>
      </c>
      <c r="D2058" s="38">
        <v>8531</v>
      </c>
      <c r="E2058" s="146" t="s">
        <v>7394</v>
      </c>
      <c r="F2058" s="541" t="s">
        <v>10044</v>
      </c>
      <c r="G2058" s="539">
        <v>45466.30972222222</v>
      </c>
      <c r="H2058" s="37"/>
    </row>
    <row r="2059" spans="1:8" x14ac:dyDescent="0.25">
      <c r="A2059" s="37" t="s">
        <v>9695</v>
      </c>
      <c r="B2059" s="37" t="s">
        <v>1033</v>
      </c>
      <c r="C2059" s="38" t="s">
        <v>9696</v>
      </c>
      <c r="D2059" s="38">
        <v>8531</v>
      </c>
      <c r="E2059" s="146" t="s">
        <v>7411</v>
      </c>
      <c r="F2059" s="541" t="s">
        <v>10045</v>
      </c>
      <c r="G2059" s="539">
        <v>45466.30972222222</v>
      </c>
      <c r="H2059" s="37"/>
    </row>
    <row r="2060" spans="1:8" x14ac:dyDescent="0.25">
      <c r="A2060" s="37" t="s">
        <v>9695</v>
      </c>
      <c r="B2060" s="37" t="s">
        <v>1033</v>
      </c>
      <c r="C2060" s="38" t="s">
        <v>9696</v>
      </c>
      <c r="D2060" s="38">
        <v>8531</v>
      </c>
      <c r="E2060" s="146" t="s">
        <v>1616</v>
      </c>
      <c r="F2060" s="541" t="s">
        <v>10046</v>
      </c>
      <c r="G2060" s="539">
        <v>45466.30972222222</v>
      </c>
      <c r="H2060" s="37"/>
    </row>
    <row r="2061" spans="1:8" x14ac:dyDescent="0.25">
      <c r="A2061" s="37" t="s">
        <v>9695</v>
      </c>
      <c r="B2061" s="37" t="s">
        <v>1033</v>
      </c>
      <c r="C2061" s="38" t="s">
        <v>9696</v>
      </c>
      <c r="D2061" s="38">
        <v>8531</v>
      </c>
      <c r="E2061" s="146" t="s">
        <v>7428</v>
      </c>
      <c r="F2061" s="541" t="s">
        <v>10047</v>
      </c>
      <c r="G2061" s="539">
        <v>45466.30972222222</v>
      </c>
      <c r="H2061" s="37"/>
    </row>
    <row r="2062" spans="1:8" x14ac:dyDescent="0.25">
      <c r="A2062" s="37" t="s">
        <v>9695</v>
      </c>
      <c r="B2062" s="37" t="s">
        <v>1033</v>
      </c>
      <c r="C2062" s="38" t="s">
        <v>9696</v>
      </c>
      <c r="D2062" s="38">
        <v>8531</v>
      </c>
      <c r="E2062" s="146" t="s">
        <v>7445</v>
      </c>
      <c r="F2062" s="541" t="s">
        <v>10048</v>
      </c>
      <c r="G2062" s="539">
        <v>45466.30972222222</v>
      </c>
      <c r="H2062" s="37"/>
    </row>
    <row r="2063" spans="1:8" x14ac:dyDescent="0.25">
      <c r="A2063" s="37" t="s">
        <v>9695</v>
      </c>
      <c r="B2063" s="37" t="s">
        <v>1033</v>
      </c>
      <c r="C2063" s="38" t="s">
        <v>9696</v>
      </c>
      <c r="D2063" s="38">
        <v>8531</v>
      </c>
      <c r="E2063" s="146" t="s">
        <v>7462</v>
      </c>
      <c r="F2063" s="541" t="s">
        <v>10049</v>
      </c>
      <c r="G2063" s="539">
        <v>45466.30972222222</v>
      </c>
      <c r="H2063" s="37"/>
    </row>
    <row r="2064" spans="1:8" x14ac:dyDescent="0.25">
      <c r="A2064" s="37" t="s">
        <v>9695</v>
      </c>
      <c r="B2064" s="37" t="s">
        <v>1033</v>
      </c>
      <c r="C2064" s="38" t="s">
        <v>9696</v>
      </c>
      <c r="D2064" s="38">
        <v>8531</v>
      </c>
      <c r="E2064" s="146" t="s">
        <v>7479</v>
      </c>
      <c r="F2064" s="541" t="s">
        <v>10050</v>
      </c>
      <c r="G2064" s="539">
        <v>45466.30972222222</v>
      </c>
      <c r="H2064" s="37"/>
    </row>
    <row r="2065" spans="1:8" x14ac:dyDescent="0.25">
      <c r="A2065" s="37" t="s">
        <v>9695</v>
      </c>
      <c r="B2065" s="37" t="s">
        <v>1033</v>
      </c>
      <c r="C2065" s="38" t="s">
        <v>9696</v>
      </c>
      <c r="D2065" s="38">
        <v>8531</v>
      </c>
      <c r="E2065" s="146" t="s">
        <v>7496</v>
      </c>
      <c r="F2065" s="541" t="s">
        <v>10051</v>
      </c>
      <c r="G2065" s="539">
        <v>45466.30972222222</v>
      </c>
      <c r="H2065" s="37"/>
    </row>
    <row r="2066" spans="1:8" x14ac:dyDescent="0.25">
      <c r="A2066" s="37" t="s">
        <v>9695</v>
      </c>
      <c r="B2066" s="37" t="s">
        <v>1033</v>
      </c>
      <c r="C2066" s="38" t="s">
        <v>9696</v>
      </c>
      <c r="D2066" s="38">
        <v>8531</v>
      </c>
      <c r="E2066" s="146" t="s">
        <v>7513</v>
      </c>
      <c r="F2066" s="541" t="s">
        <v>10052</v>
      </c>
      <c r="G2066" s="539">
        <v>45466.30972222222</v>
      </c>
      <c r="H2066" s="37"/>
    </row>
    <row r="2067" spans="1:8" x14ac:dyDescent="0.25">
      <c r="A2067" s="37" t="s">
        <v>9695</v>
      </c>
      <c r="B2067" s="37" t="s">
        <v>1033</v>
      </c>
      <c r="C2067" s="38" t="s">
        <v>9696</v>
      </c>
      <c r="D2067" s="38">
        <v>8531</v>
      </c>
      <c r="E2067" s="146" t="s">
        <v>7530</v>
      </c>
      <c r="F2067" s="541" t="s">
        <v>10053</v>
      </c>
      <c r="G2067" s="539">
        <v>45466.30972222222</v>
      </c>
      <c r="H2067" s="37"/>
    </row>
    <row r="2068" spans="1:8" x14ac:dyDescent="0.25">
      <c r="A2068" s="37" t="s">
        <v>9695</v>
      </c>
      <c r="B2068" s="37" t="s">
        <v>1033</v>
      </c>
      <c r="C2068" s="38" t="s">
        <v>9696</v>
      </c>
      <c r="D2068" s="38">
        <v>8531</v>
      </c>
      <c r="E2068" s="146" t="s">
        <v>7547</v>
      </c>
      <c r="F2068" s="541" t="s">
        <v>10054</v>
      </c>
      <c r="G2068" s="539">
        <v>45466.30972222222</v>
      </c>
      <c r="H2068" s="37"/>
    </row>
    <row r="2069" spans="1:8" x14ac:dyDescent="0.25">
      <c r="A2069" s="37" t="s">
        <v>9695</v>
      </c>
      <c r="B2069" s="37" t="s">
        <v>1033</v>
      </c>
      <c r="C2069" s="38" t="s">
        <v>9696</v>
      </c>
      <c r="D2069" s="38">
        <v>8531</v>
      </c>
      <c r="E2069" s="146" t="s">
        <v>7564</v>
      </c>
      <c r="F2069" s="541" t="s">
        <v>10055</v>
      </c>
      <c r="G2069" s="539">
        <v>45466.30972222222</v>
      </c>
      <c r="H2069" s="37"/>
    </row>
    <row r="2070" spans="1:8" x14ac:dyDescent="0.25">
      <c r="A2070" s="37" t="s">
        <v>9695</v>
      </c>
      <c r="B2070" s="37" t="s">
        <v>1033</v>
      </c>
      <c r="C2070" s="38" t="s">
        <v>9696</v>
      </c>
      <c r="D2070" s="38">
        <v>8531</v>
      </c>
      <c r="E2070" s="146" t="s">
        <v>7581</v>
      </c>
      <c r="F2070" s="541" t="s">
        <v>10056</v>
      </c>
      <c r="G2070" s="539">
        <v>45466.30972222222</v>
      </c>
      <c r="H2070" s="37"/>
    </row>
    <row r="2071" spans="1:8" x14ac:dyDescent="0.25">
      <c r="A2071" s="37" t="s">
        <v>9695</v>
      </c>
      <c r="B2071" s="37" t="s">
        <v>1033</v>
      </c>
      <c r="C2071" s="38" t="s">
        <v>9696</v>
      </c>
      <c r="D2071" s="38">
        <v>8531</v>
      </c>
      <c r="E2071" s="146" t="s">
        <v>1633</v>
      </c>
      <c r="F2071" s="541" t="s">
        <v>10057</v>
      </c>
      <c r="G2071" s="539">
        <v>45466.30972222222</v>
      </c>
      <c r="H2071" s="37"/>
    </row>
    <row r="2072" spans="1:8" x14ac:dyDescent="0.25">
      <c r="A2072" s="37" t="s">
        <v>9695</v>
      </c>
      <c r="B2072" s="37" t="s">
        <v>1033</v>
      </c>
      <c r="C2072" s="38" t="s">
        <v>9696</v>
      </c>
      <c r="D2072" s="38">
        <v>8531</v>
      </c>
      <c r="E2072" s="146" t="s">
        <v>7598</v>
      </c>
      <c r="F2072" s="541" t="s">
        <v>10058</v>
      </c>
      <c r="G2072" s="539">
        <v>45466.30972222222</v>
      </c>
      <c r="H2072" s="37"/>
    </row>
    <row r="2073" spans="1:8" x14ac:dyDescent="0.25">
      <c r="A2073" s="37" t="s">
        <v>9695</v>
      </c>
      <c r="B2073" s="37" t="s">
        <v>1033</v>
      </c>
      <c r="C2073" s="38" t="s">
        <v>9696</v>
      </c>
      <c r="D2073" s="38">
        <v>8531</v>
      </c>
      <c r="E2073" s="146" t="s">
        <v>7615</v>
      </c>
      <c r="F2073" s="541" t="s">
        <v>10059</v>
      </c>
      <c r="G2073" s="539">
        <v>45466.30972222222</v>
      </c>
      <c r="H2073" s="37"/>
    </row>
    <row r="2074" spans="1:8" x14ac:dyDescent="0.25">
      <c r="A2074" s="37" t="s">
        <v>9695</v>
      </c>
      <c r="B2074" s="37" t="s">
        <v>1033</v>
      </c>
      <c r="C2074" s="38" t="s">
        <v>9696</v>
      </c>
      <c r="D2074" s="38">
        <v>8531</v>
      </c>
      <c r="E2074" s="146" t="s">
        <v>7632</v>
      </c>
      <c r="F2074" s="541" t="s">
        <v>10060</v>
      </c>
      <c r="G2074" s="539">
        <v>45466.30972222222</v>
      </c>
      <c r="H2074" s="37"/>
    </row>
    <row r="2075" spans="1:8" x14ac:dyDescent="0.25">
      <c r="A2075" s="37" t="s">
        <v>9695</v>
      </c>
      <c r="B2075" s="37" t="s">
        <v>1033</v>
      </c>
      <c r="C2075" s="38" t="s">
        <v>9696</v>
      </c>
      <c r="D2075" s="38">
        <v>8531</v>
      </c>
      <c r="E2075" s="146" t="s">
        <v>7649</v>
      </c>
      <c r="F2075" s="541" t="s">
        <v>10061</v>
      </c>
      <c r="G2075" s="539">
        <v>45466.30972222222</v>
      </c>
      <c r="H2075" s="37"/>
    </row>
    <row r="2076" spans="1:8" x14ac:dyDescent="0.25">
      <c r="A2076" s="37" t="s">
        <v>9695</v>
      </c>
      <c r="B2076" s="37" t="s">
        <v>1033</v>
      </c>
      <c r="C2076" s="38" t="s">
        <v>9696</v>
      </c>
      <c r="D2076" s="38">
        <v>8531</v>
      </c>
      <c r="E2076" s="146" t="s">
        <v>7666</v>
      </c>
      <c r="F2076" s="541" t="s">
        <v>10062</v>
      </c>
      <c r="G2076" s="539">
        <v>45466.30972222222</v>
      </c>
      <c r="H2076" s="37"/>
    </row>
    <row r="2077" spans="1:8" x14ac:dyDescent="0.25">
      <c r="A2077" s="37" t="s">
        <v>9695</v>
      </c>
      <c r="B2077" s="37" t="s">
        <v>1033</v>
      </c>
      <c r="C2077" s="38" t="s">
        <v>9696</v>
      </c>
      <c r="D2077" s="38">
        <v>8531</v>
      </c>
      <c r="E2077" s="146" t="s">
        <v>7683</v>
      </c>
      <c r="F2077" s="541" t="s">
        <v>10063</v>
      </c>
      <c r="G2077" s="539">
        <v>45466.30972222222</v>
      </c>
      <c r="H2077" s="37"/>
    </row>
    <row r="2078" spans="1:8" x14ac:dyDescent="0.25">
      <c r="A2078" s="37" t="s">
        <v>9695</v>
      </c>
      <c r="B2078" s="37" t="s">
        <v>1033</v>
      </c>
      <c r="C2078" s="38" t="s">
        <v>9696</v>
      </c>
      <c r="D2078" s="38">
        <v>8531</v>
      </c>
      <c r="E2078" s="146" t="s">
        <v>7700</v>
      </c>
      <c r="F2078" s="541" t="s">
        <v>10064</v>
      </c>
      <c r="G2078" s="539">
        <v>45466.30972222222</v>
      </c>
      <c r="H2078" s="37"/>
    </row>
    <row r="2079" spans="1:8" x14ac:dyDescent="0.25">
      <c r="A2079" s="37" t="s">
        <v>9695</v>
      </c>
      <c r="B2079" s="37" t="s">
        <v>1033</v>
      </c>
      <c r="C2079" s="38" t="s">
        <v>9696</v>
      </c>
      <c r="D2079" s="38">
        <v>8531</v>
      </c>
      <c r="E2079" s="146" t="s">
        <v>7717</v>
      </c>
      <c r="F2079" s="541" t="s">
        <v>10065</v>
      </c>
      <c r="G2079" s="539">
        <v>45466.30972222222</v>
      </c>
      <c r="H2079" s="37"/>
    </row>
    <row r="2080" spans="1:8" x14ac:dyDescent="0.25">
      <c r="A2080" s="37" t="s">
        <v>9695</v>
      </c>
      <c r="B2080" s="37" t="s">
        <v>1033</v>
      </c>
      <c r="C2080" s="38" t="s">
        <v>9696</v>
      </c>
      <c r="D2080" s="38">
        <v>8531</v>
      </c>
      <c r="E2080" s="146" t="s">
        <v>7734</v>
      </c>
      <c r="F2080" s="541" t="s">
        <v>10066</v>
      </c>
      <c r="G2080" s="539">
        <v>45466.30972222222</v>
      </c>
      <c r="H2080" s="37"/>
    </row>
    <row r="2081" spans="1:8" x14ac:dyDescent="0.25">
      <c r="A2081" s="37" t="s">
        <v>9695</v>
      </c>
      <c r="B2081" s="37" t="s">
        <v>1033</v>
      </c>
      <c r="C2081" s="38" t="s">
        <v>9696</v>
      </c>
      <c r="D2081" s="38">
        <v>8531</v>
      </c>
      <c r="E2081" s="146" t="s">
        <v>7751</v>
      </c>
      <c r="F2081" s="541" t="s">
        <v>10067</v>
      </c>
      <c r="G2081" s="539">
        <v>45466.30972222222</v>
      </c>
      <c r="H2081" s="37"/>
    </row>
    <row r="2082" spans="1:8" x14ac:dyDescent="0.25">
      <c r="A2082" s="37" t="s">
        <v>9695</v>
      </c>
      <c r="B2082" s="37" t="s">
        <v>1033</v>
      </c>
      <c r="C2082" s="38" t="s">
        <v>9696</v>
      </c>
      <c r="D2082" s="38">
        <v>8531</v>
      </c>
      <c r="E2082" s="146" t="s">
        <v>1073</v>
      </c>
      <c r="F2082" s="541" t="s">
        <v>10068</v>
      </c>
      <c r="G2082" s="539">
        <v>45466.30972222222</v>
      </c>
      <c r="H2082" s="37"/>
    </row>
    <row r="2083" spans="1:8" x14ac:dyDescent="0.25">
      <c r="A2083" s="37" t="s">
        <v>9695</v>
      </c>
      <c r="B2083" s="37" t="s">
        <v>1033</v>
      </c>
      <c r="C2083" s="38" t="s">
        <v>9696</v>
      </c>
      <c r="D2083" s="38">
        <v>8531</v>
      </c>
      <c r="E2083" s="146" t="s">
        <v>1650</v>
      </c>
      <c r="F2083" s="541" t="s">
        <v>10069</v>
      </c>
      <c r="G2083" s="539">
        <v>45466.30972222222</v>
      </c>
      <c r="H2083" s="37"/>
    </row>
    <row r="2084" spans="1:8" x14ac:dyDescent="0.25">
      <c r="A2084" s="37" t="s">
        <v>9695</v>
      </c>
      <c r="B2084" s="37" t="s">
        <v>1033</v>
      </c>
      <c r="C2084" s="38" t="s">
        <v>9696</v>
      </c>
      <c r="D2084" s="38">
        <v>8531</v>
      </c>
      <c r="E2084" s="146" t="s">
        <v>7768</v>
      </c>
      <c r="F2084" s="541" t="s">
        <v>10070</v>
      </c>
      <c r="G2084" s="539">
        <v>45466.30972222222</v>
      </c>
      <c r="H2084" s="37"/>
    </row>
    <row r="2085" spans="1:8" x14ac:dyDescent="0.25">
      <c r="A2085" s="37" t="s">
        <v>9695</v>
      </c>
      <c r="B2085" s="37" t="s">
        <v>1033</v>
      </c>
      <c r="C2085" s="38" t="s">
        <v>9696</v>
      </c>
      <c r="D2085" s="38">
        <v>8531</v>
      </c>
      <c r="E2085" s="146" t="s">
        <v>7785</v>
      </c>
      <c r="F2085" s="541" t="s">
        <v>10071</v>
      </c>
      <c r="G2085" s="539">
        <v>45466.30972222222</v>
      </c>
      <c r="H2085" s="37"/>
    </row>
    <row r="2086" spans="1:8" x14ac:dyDescent="0.25">
      <c r="A2086" s="37" t="s">
        <v>9695</v>
      </c>
      <c r="B2086" s="37" t="s">
        <v>1033</v>
      </c>
      <c r="C2086" s="38" t="s">
        <v>9696</v>
      </c>
      <c r="D2086" s="38">
        <v>8531</v>
      </c>
      <c r="E2086" s="146" t="s">
        <v>7802</v>
      </c>
      <c r="F2086" s="541" t="s">
        <v>10072</v>
      </c>
      <c r="G2086" s="539">
        <v>45466.30972222222</v>
      </c>
      <c r="H2086" s="37"/>
    </row>
    <row r="2087" spans="1:8" x14ac:dyDescent="0.25">
      <c r="A2087" s="37" t="s">
        <v>9695</v>
      </c>
      <c r="B2087" s="37" t="s">
        <v>1033</v>
      </c>
      <c r="C2087" s="38" t="s">
        <v>9696</v>
      </c>
      <c r="D2087" s="38">
        <v>8531</v>
      </c>
      <c r="E2087" s="146" t="s">
        <v>7819</v>
      </c>
      <c r="F2087" s="541" t="s">
        <v>10073</v>
      </c>
      <c r="G2087" s="539">
        <v>45466.30972222222</v>
      </c>
      <c r="H2087" s="37"/>
    </row>
    <row r="2088" spans="1:8" x14ac:dyDescent="0.25">
      <c r="A2088" s="37" t="s">
        <v>9695</v>
      </c>
      <c r="B2088" s="37" t="s">
        <v>1033</v>
      </c>
      <c r="C2088" s="38" t="s">
        <v>9696</v>
      </c>
      <c r="D2088" s="38">
        <v>8531</v>
      </c>
      <c r="E2088" s="146" t="s">
        <v>7836</v>
      </c>
      <c r="F2088" s="541" t="s">
        <v>10074</v>
      </c>
      <c r="G2088" s="539">
        <v>45466.30972222222</v>
      </c>
      <c r="H2088" s="37"/>
    </row>
    <row r="2089" spans="1:8" x14ac:dyDescent="0.25">
      <c r="A2089" s="37" t="s">
        <v>9695</v>
      </c>
      <c r="B2089" s="37" t="s">
        <v>1033</v>
      </c>
      <c r="C2089" s="38" t="s">
        <v>9696</v>
      </c>
      <c r="D2089" s="38">
        <v>8531</v>
      </c>
      <c r="E2089" s="146" t="s">
        <v>7853</v>
      </c>
      <c r="F2089" s="541" t="s">
        <v>10075</v>
      </c>
      <c r="G2089" s="539">
        <v>45466.30972222222</v>
      </c>
      <c r="H2089" s="37"/>
    </row>
    <row r="2090" spans="1:8" x14ac:dyDescent="0.25">
      <c r="A2090" s="37" t="s">
        <v>9695</v>
      </c>
      <c r="B2090" s="37" t="s">
        <v>1033</v>
      </c>
      <c r="C2090" s="38" t="s">
        <v>9696</v>
      </c>
      <c r="D2090" s="38">
        <v>8531</v>
      </c>
      <c r="E2090" s="146" t="s">
        <v>7870</v>
      </c>
      <c r="F2090" s="541" t="s">
        <v>10076</v>
      </c>
      <c r="G2090" s="539">
        <v>45466.30972222222</v>
      </c>
      <c r="H2090" s="37"/>
    </row>
    <row r="2091" spans="1:8" x14ac:dyDescent="0.25">
      <c r="A2091" s="37" t="s">
        <v>9695</v>
      </c>
      <c r="B2091" s="37" t="s">
        <v>1033</v>
      </c>
      <c r="C2091" s="38" t="s">
        <v>9696</v>
      </c>
      <c r="D2091" s="38">
        <v>8531</v>
      </c>
      <c r="E2091" s="146" t="s">
        <v>7887</v>
      </c>
      <c r="F2091" s="541" t="s">
        <v>10077</v>
      </c>
      <c r="G2091" s="539">
        <v>45466.30972222222</v>
      </c>
      <c r="H2091" s="37"/>
    </row>
    <row r="2092" spans="1:8" x14ac:dyDescent="0.25">
      <c r="A2092" s="37" t="s">
        <v>9695</v>
      </c>
      <c r="B2092" s="37" t="s">
        <v>1033</v>
      </c>
      <c r="C2092" s="38" t="s">
        <v>9696</v>
      </c>
      <c r="D2092" s="38">
        <v>8531</v>
      </c>
      <c r="E2092" s="146" t="s">
        <v>7904</v>
      </c>
      <c r="F2092" s="541" t="s">
        <v>10078</v>
      </c>
      <c r="G2092" s="539">
        <v>45466.30972222222</v>
      </c>
      <c r="H2092" s="37"/>
    </row>
    <row r="2093" spans="1:8" x14ac:dyDescent="0.25">
      <c r="A2093" s="37" t="s">
        <v>9695</v>
      </c>
      <c r="B2093" s="37" t="s">
        <v>1033</v>
      </c>
      <c r="C2093" s="38" t="s">
        <v>9696</v>
      </c>
      <c r="D2093" s="38">
        <v>8531</v>
      </c>
      <c r="E2093" s="146" t="s">
        <v>7921</v>
      </c>
      <c r="F2093" s="541" t="s">
        <v>10079</v>
      </c>
      <c r="G2093" s="539">
        <v>45466.30972222222</v>
      </c>
      <c r="H2093" s="37"/>
    </row>
    <row r="2094" spans="1:8" x14ac:dyDescent="0.25">
      <c r="A2094" s="37" t="s">
        <v>9695</v>
      </c>
      <c r="B2094" s="37" t="s">
        <v>1033</v>
      </c>
      <c r="C2094" s="38" t="s">
        <v>9696</v>
      </c>
      <c r="D2094" s="38">
        <v>8531</v>
      </c>
      <c r="E2094" s="146" t="s">
        <v>1667</v>
      </c>
      <c r="F2094" s="541" t="s">
        <v>10080</v>
      </c>
      <c r="G2094" s="539">
        <v>45466.30972222222</v>
      </c>
      <c r="H2094" s="37"/>
    </row>
    <row r="2095" spans="1:8" x14ac:dyDescent="0.25">
      <c r="A2095" s="37" t="s">
        <v>9695</v>
      </c>
      <c r="B2095" s="37" t="s">
        <v>1033</v>
      </c>
      <c r="C2095" s="38" t="s">
        <v>9696</v>
      </c>
      <c r="D2095" s="38">
        <v>8531</v>
      </c>
      <c r="E2095" s="146" t="s">
        <v>7938</v>
      </c>
      <c r="F2095" s="541" t="s">
        <v>10081</v>
      </c>
      <c r="G2095" s="539">
        <v>45466.30972222222</v>
      </c>
      <c r="H2095" s="37"/>
    </row>
    <row r="2096" spans="1:8" x14ac:dyDescent="0.25">
      <c r="A2096" s="37" t="s">
        <v>9695</v>
      </c>
      <c r="B2096" s="37" t="s">
        <v>1033</v>
      </c>
      <c r="C2096" s="38" t="s">
        <v>9696</v>
      </c>
      <c r="D2096" s="38">
        <v>8531</v>
      </c>
      <c r="E2096" s="146" t="s">
        <v>7955</v>
      </c>
      <c r="F2096" s="541" t="s">
        <v>10082</v>
      </c>
      <c r="G2096" s="539">
        <v>45466.30972222222</v>
      </c>
      <c r="H2096" s="37"/>
    </row>
    <row r="2097" spans="1:8" x14ac:dyDescent="0.25">
      <c r="A2097" s="37" t="s">
        <v>9695</v>
      </c>
      <c r="B2097" s="37" t="s">
        <v>1033</v>
      </c>
      <c r="C2097" s="38" t="s">
        <v>9696</v>
      </c>
      <c r="D2097" s="38">
        <v>8531</v>
      </c>
      <c r="E2097" s="146" t="s">
        <v>7972</v>
      </c>
      <c r="F2097" s="541" t="s">
        <v>10083</v>
      </c>
      <c r="G2097" s="539">
        <v>45466.30972222222</v>
      </c>
      <c r="H2097" s="37"/>
    </row>
    <row r="2098" spans="1:8" x14ac:dyDescent="0.25">
      <c r="A2098" s="37" t="s">
        <v>9695</v>
      </c>
      <c r="B2098" s="37" t="s">
        <v>1033</v>
      </c>
      <c r="C2098" s="38" t="s">
        <v>9696</v>
      </c>
      <c r="D2098" s="38">
        <v>8531</v>
      </c>
      <c r="E2098" s="146" t="s">
        <v>7989</v>
      </c>
      <c r="F2098" s="541" t="s">
        <v>10084</v>
      </c>
      <c r="G2098" s="539">
        <v>45466.30972222222</v>
      </c>
      <c r="H2098" s="37"/>
    </row>
    <row r="2099" spans="1:8" x14ac:dyDescent="0.25">
      <c r="A2099" s="37" t="s">
        <v>9695</v>
      </c>
      <c r="B2099" s="37" t="s">
        <v>1033</v>
      </c>
      <c r="C2099" s="38" t="s">
        <v>9696</v>
      </c>
      <c r="D2099" s="38">
        <v>8531</v>
      </c>
      <c r="E2099" s="146" t="s">
        <v>8006</v>
      </c>
      <c r="F2099" s="541" t="s">
        <v>10085</v>
      </c>
      <c r="G2099" s="539">
        <v>45466.30972222222</v>
      </c>
      <c r="H2099" s="37"/>
    </row>
    <row r="2100" spans="1:8" x14ac:dyDescent="0.25">
      <c r="A2100" s="37" t="s">
        <v>9695</v>
      </c>
      <c r="B2100" s="37" t="s">
        <v>1033</v>
      </c>
      <c r="C2100" s="38" t="s">
        <v>9696</v>
      </c>
      <c r="D2100" s="38">
        <v>8531</v>
      </c>
      <c r="E2100" s="146" t="s">
        <v>8023</v>
      </c>
      <c r="F2100" s="541" t="s">
        <v>10086</v>
      </c>
      <c r="G2100" s="539">
        <v>45466.30972222222</v>
      </c>
      <c r="H2100" s="37"/>
    </row>
    <row r="2101" spans="1:8" x14ac:dyDescent="0.25">
      <c r="A2101" s="37" t="s">
        <v>9695</v>
      </c>
      <c r="B2101" s="37" t="s">
        <v>1033</v>
      </c>
      <c r="C2101" s="38" t="s">
        <v>9696</v>
      </c>
      <c r="D2101" s="38">
        <v>8531</v>
      </c>
      <c r="E2101" s="146" t="s">
        <v>8040</v>
      </c>
      <c r="F2101" s="541" t="s">
        <v>10087</v>
      </c>
      <c r="G2101" s="539">
        <v>45466.30972222222</v>
      </c>
      <c r="H2101" s="37"/>
    </row>
    <row r="2102" spans="1:8" x14ac:dyDescent="0.25">
      <c r="A2102" s="37" t="s">
        <v>9695</v>
      </c>
      <c r="B2102" s="37" t="s">
        <v>1033</v>
      </c>
      <c r="C2102" s="38" t="s">
        <v>9696</v>
      </c>
      <c r="D2102" s="38">
        <v>8531</v>
      </c>
      <c r="E2102" s="146" t="s">
        <v>8057</v>
      </c>
      <c r="F2102" s="541" t="s">
        <v>10088</v>
      </c>
      <c r="G2102" s="539">
        <v>45466.30972222222</v>
      </c>
      <c r="H2102" s="37"/>
    </row>
    <row r="2103" spans="1:8" x14ac:dyDescent="0.25">
      <c r="A2103" s="37" t="s">
        <v>9695</v>
      </c>
      <c r="B2103" s="37" t="s">
        <v>1033</v>
      </c>
      <c r="C2103" s="38" t="s">
        <v>9696</v>
      </c>
      <c r="D2103" s="38">
        <v>8531</v>
      </c>
      <c r="E2103" s="146" t="s">
        <v>8074</v>
      </c>
      <c r="F2103" s="541" t="s">
        <v>10089</v>
      </c>
      <c r="G2103" s="539">
        <v>45466.30972222222</v>
      </c>
      <c r="H2103" s="37"/>
    </row>
    <row r="2104" spans="1:8" x14ac:dyDescent="0.25">
      <c r="A2104" s="37" t="s">
        <v>9695</v>
      </c>
      <c r="B2104" s="37" t="s">
        <v>1033</v>
      </c>
      <c r="C2104" s="38" t="s">
        <v>9696</v>
      </c>
      <c r="D2104" s="38">
        <v>8531</v>
      </c>
      <c r="E2104" s="146" t="s">
        <v>8091</v>
      </c>
      <c r="F2104" s="541" t="s">
        <v>10090</v>
      </c>
      <c r="G2104" s="539">
        <v>45466.30972222222</v>
      </c>
      <c r="H2104" s="37"/>
    </row>
    <row r="2105" spans="1:8" x14ac:dyDescent="0.25">
      <c r="A2105" s="37" t="s">
        <v>9695</v>
      </c>
      <c r="B2105" s="37" t="s">
        <v>1033</v>
      </c>
      <c r="C2105" s="38" t="s">
        <v>9696</v>
      </c>
      <c r="D2105" s="38">
        <v>8531</v>
      </c>
      <c r="E2105" s="146" t="s">
        <v>1684</v>
      </c>
      <c r="F2105" s="541" t="s">
        <v>10091</v>
      </c>
      <c r="G2105" s="539">
        <v>45466.30972222222</v>
      </c>
      <c r="H2105" s="37"/>
    </row>
    <row r="2106" spans="1:8" x14ac:dyDescent="0.25">
      <c r="A2106" s="37" t="s">
        <v>9695</v>
      </c>
      <c r="B2106" s="37" t="s">
        <v>1033</v>
      </c>
      <c r="C2106" s="38" t="s">
        <v>9696</v>
      </c>
      <c r="D2106" s="38">
        <v>8531</v>
      </c>
      <c r="E2106" s="146" t="s">
        <v>8108</v>
      </c>
      <c r="F2106" s="541" t="s">
        <v>10092</v>
      </c>
      <c r="G2106" s="539">
        <v>45466.30972222222</v>
      </c>
      <c r="H2106" s="37"/>
    </row>
    <row r="2107" spans="1:8" x14ac:dyDescent="0.25">
      <c r="A2107" s="37" t="s">
        <v>9695</v>
      </c>
      <c r="B2107" s="37" t="s">
        <v>1033</v>
      </c>
      <c r="C2107" s="38" t="s">
        <v>9696</v>
      </c>
      <c r="D2107" s="38">
        <v>8531</v>
      </c>
      <c r="E2107" s="146" t="s">
        <v>8125</v>
      </c>
      <c r="F2107" s="541" t="s">
        <v>10093</v>
      </c>
      <c r="G2107" s="539">
        <v>45466.30972222222</v>
      </c>
      <c r="H2107" s="37"/>
    </row>
    <row r="2108" spans="1:8" x14ac:dyDescent="0.25">
      <c r="A2108" s="37" t="s">
        <v>9695</v>
      </c>
      <c r="B2108" s="37" t="s">
        <v>1033</v>
      </c>
      <c r="C2108" s="38" t="s">
        <v>9696</v>
      </c>
      <c r="D2108" s="38">
        <v>8531</v>
      </c>
      <c r="E2108" s="146" t="s">
        <v>8142</v>
      </c>
      <c r="F2108" s="541" t="s">
        <v>10094</v>
      </c>
      <c r="G2108" s="539">
        <v>45466.30972222222</v>
      </c>
      <c r="H2108" s="37"/>
    </row>
    <row r="2109" spans="1:8" x14ac:dyDescent="0.25">
      <c r="A2109" s="37" t="s">
        <v>9695</v>
      </c>
      <c r="B2109" s="37" t="s">
        <v>1033</v>
      </c>
      <c r="C2109" s="38" t="s">
        <v>9696</v>
      </c>
      <c r="D2109" s="38">
        <v>8531</v>
      </c>
      <c r="E2109" s="146" t="s">
        <v>8159</v>
      </c>
      <c r="F2109" s="541" t="s">
        <v>10095</v>
      </c>
      <c r="G2109" s="539">
        <v>45466.30972222222</v>
      </c>
      <c r="H2109" s="37"/>
    </row>
    <row r="2110" spans="1:8" x14ac:dyDescent="0.25">
      <c r="A2110" s="37" t="s">
        <v>9695</v>
      </c>
      <c r="B2110" s="37" t="s">
        <v>1033</v>
      </c>
      <c r="C2110" s="38" t="s">
        <v>9696</v>
      </c>
      <c r="D2110" s="38">
        <v>8531</v>
      </c>
      <c r="E2110" s="146" t="s">
        <v>8176</v>
      </c>
      <c r="F2110" s="541" t="s">
        <v>10096</v>
      </c>
      <c r="G2110" s="539">
        <v>45466.30972222222</v>
      </c>
      <c r="H2110" s="37"/>
    </row>
    <row r="2111" spans="1:8" x14ac:dyDescent="0.25">
      <c r="A2111" s="37" t="s">
        <v>9695</v>
      </c>
      <c r="B2111" s="37" t="s">
        <v>1033</v>
      </c>
      <c r="C2111" s="38" t="s">
        <v>9696</v>
      </c>
      <c r="D2111" s="38">
        <v>8531</v>
      </c>
      <c r="E2111" s="146" t="s">
        <v>8193</v>
      </c>
      <c r="F2111" s="541" t="s">
        <v>10097</v>
      </c>
      <c r="G2111" s="539">
        <v>45466.30972222222</v>
      </c>
      <c r="H2111" s="37"/>
    </row>
    <row r="2112" spans="1:8" x14ac:dyDescent="0.25">
      <c r="A2112" s="37" t="s">
        <v>9695</v>
      </c>
      <c r="B2112" s="37" t="s">
        <v>1033</v>
      </c>
      <c r="C2112" s="38" t="s">
        <v>9696</v>
      </c>
      <c r="D2112" s="38">
        <v>8531</v>
      </c>
      <c r="E2112" s="146" t="s">
        <v>8210</v>
      </c>
      <c r="F2112" s="541" t="s">
        <v>10098</v>
      </c>
      <c r="G2112" s="539">
        <v>45466.30972222222</v>
      </c>
      <c r="H2112" s="37"/>
    </row>
    <row r="2113" spans="1:8" x14ac:dyDescent="0.25">
      <c r="A2113" s="37" t="s">
        <v>9695</v>
      </c>
      <c r="B2113" s="37" t="s">
        <v>1033</v>
      </c>
      <c r="C2113" s="38" t="s">
        <v>9696</v>
      </c>
      <c r="D2113" s="38">
        <v>8531</v>
      </c>
      <c r="E2113" s="146" t="s">
        <v>8227</v>
      </c>
      <c r="F2113" s="541" t="s">
        <v>10099</v>
      </c>
      <c r="G2113" s="539">
        <v>45466.30972222222</v>
      </c>
      <c r="H2113" s="37"/>
    </row>
    <row r="2114" spans="1:8" x14ac:dyDescent="0.25">
      <c r="A2114" s="37" t="s">
        <v>9695</v>
      </c>
      <c r="B2114" s="37" t="s">
        <v>1033</v>
      </c>
      <c r="C2114" s="38" t="s">
        <v>9696</v>
      </c>
      <c r="D2114" s="38">
        <v>8531</v>
      </c>
      <c r="E2114" s="146" t="s">
        <v>8244</v>
      </c>
      <c r="F2114" s="541" t="s">
        <v>10100</v>
      </c>
      <c r="G2114" s="539">
        <v>45466.30972222222</v>
      </c>
      <c r="H2114" s="37"/>
    </row>
    <row r="2115" spans="1:8" x14ac:dyDescent="0.25">
      <c r="A2115" s="37" t="s">
        <v>9695</v>
      </c>
      <c r="B2115" s="37" t="s">
        <v>1033</v>
      </c>
      <c r="C2115" s="38" t="s">
        <v>9696</v>
      </c>
      <c r="D2115" s="38">
        <v>8531</v>
      </c>
      <c r="E2115" s="146" t="s">
        <v>8261</v>
      </c>
      <c r="F2115" s="541" t="s">
        <v>10101</v>
      </c>
      <c r="G2115" s="539">
        <v>45466.30972222222</v>
      </c>
      <c r="H2115" s="37"/>
    </row>
    <row r="2116" spans="1:8" x14ac:dyDescent="0.25">
      <c r="A2116" s="37" t="s">
        <v>9695</v>
      </c>
      <c r="B2116" s="37" t="s">
        <v>1033</v>
      </c>
      <c r="C2116" s="38" t="s">
        <v>9696</v>
      </c>
      <c r="D2116" s="38">
        <v>8531</v>
      </c>
      <c r="E2116" s="146" t="s">
        <v>1701</v>
      </c>
      <c r="F2116" s="541" t="s">
        <v>10102</v>
      </c>
      <c r="G2116" s="539">
        <v>45466.30972222222</v>
      </c>
      <c r="H2116" s="37"/>
    </row>
    <row r="2117" spans="1:8" x14ac:dyDescent="0.25">
      <c r="A2117" s="37" t="s">
        <v>9695</v>
      </c>
      <c r="B2117" s="37" t="s">
        <v>1033</v>
      </c>
      <c r="C2117" s="38" t="s">
        <v>9696</v>
      </c>
      <c r="D2117" s="38">
        <v>8531</v>
      </c>
      <c r="E2117" s="146" t="s">
        <v>8278</v>
      </c>
      <c r="F2117" s="541" t="s">
        <v>10103</v>
      </c>
      <c r="G2117" s="539">
        <v>45466.30972222222</v>
      </c>
      <c r="H2117" s="37"/>
    </row>
    <row r="2118" spans="1:8" x14ac:dyDescent="0.25">
      <c r="A2118" s="37" t="s">
        <v>9695</v>
      </c>
      <c r="B2118" s="37" t="s">
        <v>1033</v>
      </c>
      <c r="C2118" s="38" t="s">
        <v>9696</v>
      </c>
      <c r="D2118" s="38">
        <v>8531</v>
      </c>
      <c r="E2118" s="146" t="s">
        <v>8295</v>
      </c>
      <c r="F2118" s="541" t="s">
        <v>10104</v>
      </c>
      <c r="G2118" s="539">
        <v>45466.30972222222</v>
      </c>
      <c r="H2118" s="37"/>
    </row>
    <row r="2119" spans="1:8" x14ac:dyDescent="0.25">
      <c r="A2119" s="37" t="s">
        <v>9695</v>
      </c>
      <c r="B2119" s="37" t="s">
        <v>1033</v>
      </c>
      <c r="C2119" s="38" t="s">
        <v>9696</v>
      </c>
      <c r="D2119" s="38">
        <v>8531</v>
      </c>
      <c r="E2119" s="146" t="s">
        <v>8312</v>
      </c>
      <c r="F2119" s="541" t="s">
        <v>10105</v>
      </c>
      <c r="G2119" s="539">
        <v>45466.30972222222</v>
      </c>
      <c r="H2119" s="37"/>
    </row>
    <row r="2120" spans="1:8" x14ac:dyDescent="0.25">
      <c r="A2120" s="37" t="s">
        <v>9695</v>
      </c>
      <c r="B2120" s="37" t="s">
        <v>1033</v>
      </c>
      <c r="C2120" s="38" t="s">
        <v>9696</v>
      </c>
      <c r="D2120" s="38">
        <v>8531</v>
      </c>
      <c r="E2120" s="146" t="s">
        <v>8329</v>
      </c>
      <c r="F2120" s="541" t="s">
        <v>10106</v>
      </c>
      <c r="G2120" s="539">
        <v>45466.30972222222</v>
      </c>
      <c r="H2120" s="37"/>
    </row>
    <row r="2121" spans="1:8" x14ac:dyDescent="0.25">
      <c r="A2121" s="37" t="s">
        <v>9695</v>
      </c>
      <c r="B2121" s="37" t="s">
        <v>1033</v>
      </c>
      <c r="C2121" s="38" t="s">
        <v>9696</v>
      </c>
      <c r="D2121" s="38">
        <v>8531</v>
      </c>
      <c r="E2121" s="146" t="s">
        <v>8346</v>
      </c>
      <c r="F2121" s="541" t="s">
        <v>10107</v>
      </c>
      <c r="G2121" s="539">
        <v>45466.30972222222</v>
      </c>
      <c r="H2121" s="37"/>
    </row>
    <row r="2122" spans="1:8" x14ac:dyDescent="0.25">
      <c r="A2122" s="37" t="s">
        <v>9695</v>
      </c>
      <c r="B2122" s="37" t="s">
        <v>1033</v>
      </c>
      <c r="C2122" s="38" t="s">
        <v>9696</v>
      </c>
      <c r="D2122" s="38">
        <v>8531</v>
      </c>
      <c r="E2122" s="146" t="s">
        <v>8363</v>
      </c>
      <c r="F2122" s="541" t="s">
        <v>10108</v>
      </c>
      <c r="G2122" s="539">
        <v>45466.30972222222</v>
      </c>
      <c r="H2122" s="37"/>
    </row>
    <row r="2123" spans="1:8" x14ac:dyDescent="0.25">
      <c r="A2123" s="37" t="s">
        <v>9695</v>
      </c>
      <c r="B2123" s="37" t="s">
        <v>1033</v>
      </c>
      <c r="C2123" s="38" t="s">
        <v>9696</v>
      </c>
      <c r="D2123" s="38">
        <v>8531</v>
      </c>
      <c r="E2123" s="146" t="s">
        <v>8380</v>
      </c>
      <c r="F2123" s="541" t="s">
        <v>10109</v>
      </c>
      <c r="G2123" s="539">
        <v>45466.30972222222</v>
      </c>
      <c r="H2123" s="37"/>
    </row>
    <row r="2124" spans="1:8" x14ac:dyDescent="0.25">
      <c r="A2124" s="37" t="s">
        <v>9695</v>
      </c>
      <c r="B2124" s="37" t="s">
        <v>1033</v>
      </c>
      <c r="C2124" s="38" t="s">
        <v>9696</v>
      </c>
      <c r="D2124" s="38">
        <v>8531</v>
      </c>
      <c r="E2124" s="146" t="s">
        <v>10110</v>
      </c>
      <c r="F2124" s="541" t="s">
        <v>10111</v>
      </c>
      <c r="G2124" s="539">
        <v>45466.30972222222</v>
      </c>
      <c r="H2124" s="37"/>
    </row>
    <row r="2125" spans="1:8" x14ac:dyDescent="0.25">
      <c r="A2125" s="37" t="s">
        <v>9695</v>
      </c>
      <c r="B2125" s="37" t="s">
        <v>1033</v>
      </c>
      <c r="C2125" s="38" t="s">
        <v>9696</v>
      </c>
      <c r="D2125" s="38">
        <v>8531</v>
      </c>
      <c r="E2125" s="146" t="s">
        <v>10112</v>
      </c>
      <c r="F2125" s="541" t="s">
        <v>10113</v>
      </c>
      <c r="G2125" s="539">
        <v>45466.30972222222</v>
      </c>
      <c r="H2125" s="37"/>
    </row>
    <row r="2126" spans="1:8" x14ac:dyDescent="0.25">
      <c r="A2126" s="37" t="s">
        <v>9695</v>
      </c>
      <c r="B2126" s="37" t="s">
        <v>1033</v>
      </c>
      <c r="C2126" s="38" t="s">
        <v>9696</v>
      </c>
      <c r="D2126" s="38">
        <v>8531</v>
      </c>
      <c r="E2126" s="146" t="s">
        <v>10114</v>
      </c>
      <c r="F2126" s="541" t="s">
        <v>10115</v>
      </c>
      <c r="G2126" s="539">
        <v>45466.30972222222</v>
      </c>
      <c r="H2126" s="37"/>
    </row>
    <row r="2127" spans="1:8" x14ac:dyDescent="0.25">
      <c r="A2127" s="37" t="s">
        <v>9695</v>
      </c>
      <c r="B2127" s="37" t="s">
        <v>1033</v>
      </c>
      <c r="C2127" s="38" t="s">
        <v>9696</v>
      </c>
      <c r="D2127" s="38">
        <v>8531</v>
      </c>
      <c r="E2127" s="146" t="s">
        <v>1717</v>
      </c>
      <c r="F2127" s="541" t="s">
        <v>10116</v>
      </c>
      <c r="G2127" s="539">
        <v>45466.30972222222</v>
      </c>
      <c r="H2127" s="37"/>
    </row>
    <row r="2128" spans="1:8" x14ac:dyDescent="0.25">
      <c r="A2128" s="37" t="s">
        <v>9695</v>
      </c>
      <c r="B2128" s="37" t="s">
        <v>1033</v>
      </c>
      <c r="C2128" s="38" t="s">
        <v>9696</v>
      </c>
      <c r="D2128" s="38">
        <v>8531</v>
      </c>
      <c r="E2128" s="146" t="s">
        <v>10117</v>
      </c>
      <c r="F2128" s="541" t="s">
        <v>10118</v>
      </c>
      <c r="G2128" s="539">
        <v>45466.30972222222</v>
      </c>
      <c r="H2128" s="37"/>
    </row>
    <row r="2129" spans="1:8" x14ac:dyDescent="0.25">
      <c r="A2129" s="37" t="s">
        <v>9695</v>
      </c>
      <c r="B2129" s="37" t="s">
        <v>1033</v>
      </c>
      <c r="C2129" s="38" t="s">
        <v>9696</v>
      </c>
      <c r="D2129" s="38">
        <v>8531</v>
      </c>
      <c r="E2129" s="146" t="s">
        <v>10119</v>
      </c>
      <c r="F2129" s="541" t="s">
        <v>10120</v>
      </c>
      <c r="G2129" s="539">
        <v>45466.30972222222</v>
      </c>
      <c r="H2129" s="37"/>
    </row>
    <row r="2130" spans="1:8" x14ac:dyDescent="0.25">
      <c r="A2130" s="37" t="s">
        <v>9695</v>
      </c>
      <c r="B2130" s="37" t="s">
        <v>1033</v>
      </c>
      <c r="C2130" s="38" t="s">
        <v>9696</v>
      </c>
      <c r="D2130" s="38">
        <v>8531</v>
      </c>
      <c r="E2130" s="146" t="s">
        <v>10121</v>
      </c>
      <c r="F2130" s="541" t="s">
        <v>10122</v>
      </c>
      <c r="G2130" s="539">
        <v>45466.30972222222</v>
      </c>
      <c r="H2130" s="37"/>
    </row>
    <row r="2131" spans="1:8" x14ac:dyDescent="0.25">
      <c r="A2131" s="37" t="s">
        <v>9695</v>
      </c>
      <c r="B2131" s="37" t="s">
        <v>1033</v>
      </c>
      <c r="C2131" s="38" t="s">
        <v>9696</v>
      </c>
      <c r="D2131" s="38">
        <v>8531</v>
      </c>
      <c r="E2131" s="146" t="s">
        <v>10123</v>
      </c>
      <c r="F2131" s="541" t="s">
        <v>10124</v>
      </c>
      <c r="G2131" s="539">
        <v>45466.30972222222</v>
      </c>
      <c r="H2131" s="37"/>
    </row>
    <row r="2132" spans="1:8" x14ac:dyDescent="0.25">
      <c r="A2132" s="37" t="s">
        <v>9695</v>
      </c>
      <c r="B2132" s="37" t="s">
        <v>1033</v>
      </c>
      <c r="C2132" s="38" t="s">
        <v>9696</v>
      </c>
      <c r="D2132" s="38">
        <v>8531</v>
      </c>
      <c r="E2132" s="146" t="s">
        <v>10125</v>
      </c>
      <c r="F2132" s="541" t="s">
        <v>10126</v>
      </c>
      <c r="G2132" s="539">
        <v>45466.30972222222</v>
      </c>
      <c r="H2132" s="37"/>
    </row>
    <row r="2133" spans="1:8" x14ac:dyDescent="0.25">
      <c r="A2133" s="37" t="s">
        <v>9695</v>
      </c>
      <c r="B2133" s="37" t="s">
        <v>1033</v>
      </c>
      <c r="C2133" s="38" t="s">
        <v>9696</v>
      </c>
      <c r="D2133" s="38">
        <v>8531</v>
      </c>
      <c r="E2133" s="146" t="s">
        <v>10127</v>
      </c>
      <c r="F2133" s="541" t="s">
        <v>10128</v>
      </c>
      <c r="G2133" s="539">
        <v>45466.30972222222</v>
      </c>
      <c r="H2133" s="37"/>
    </row>
    <row r="2134" spans="1:8" x14ac:dyDescent="0.25">
      <c r="A2134" s="37" t="s">
        <v>9695</v>
      </c>
      <c r="B2134" s="37" t="s">
        <v>1033</v>
      </c>
      <c r="C2134" s="38" t="s">
        <v>9696</v>
      </c>
      <c r="D2134" s="38">
        <v>8531</v>
      </c>
      <c r="E2134" s="146" t="s">
        <v>10129</v>
      </c>
      <c r="F2134" s="541" t="s">
        <v>10130</v>
      </c>
      <c r="G2134" s="539">
        <v>45466.30972222222</v>
      </c>
      <c r="H2134" s="37"/>
    </row>
    <row r="2135" spans="1:8" x14ac:dyDescent="0.25">
      <c r="A2135" s="37" t="s">
        <v>9695</v>
      </c>
      <c r="B2135" s="37" t="s">
        <v>1033</v>
      </c>
      <c r="C2135" s="38" t="s">
        <v>9696</v>
      </c>
      <c r="D2135" s="38">
        <v>8531</v>
      </c>
      <c r="E2135" s="146" t="s">
        <v>10131</v>
      </c>
      <c r="F2135" s="541" t="s">
        <v>10132</v>
      </c>
      <c r="G2135" s="539">
        <v>45466.30972222222</v>
      </c>
      <c r="H2135" s="37"/>
    </row>
    <row r="2136" spans="1:8" x14ac:dyDescent="0.25">
      <c r="A2136" s="37" t="s">
        <v>9695</v>
      </c>
      <c r="B2136" s="37" t="s">
        <v>1033</v>
      </c>
      <c r="C2136" s="38" t="s">
        <v>9696</v>
      </c>
      <c r="D2136" s="38">
        <v>8531</v>
      </c>
      <c r="E2136" s="146" t="s">
        <v>10133</v>
      </c>
      <c r="F2136" s="541" t="s">
        <v>10134</v>
      </c>
      <c r="G2136" s="539">
        <v>45466.30972222222</v>
      </c>
      <c r="H2136" s="37"/>
    </row>
    <row r="2137" spans="1:8" x14ac:dyDescent="0.25">
      <c r="A2137" s="37" t="s">
        <v>9695</v>
      </c>
      <c r="B2137" s="37" t="s">
        <v>1033</v>
      </c>
      <c r="C2137" s="38" t="s">
        <v>9696</v>
      </c>
      <c r="D2137" s="38">
        <v>8531</v>
      </c>
      <c r="E2137" s="146" t="s">
        <v>10135</v>
      </c>
      <c r="F2137" s="541" t="s">
        <v>10136</v>
      </c>
      <c r="G2137" s="539">
        <v>45466.30972222222</v>
      </c>
      <c r="H2137" s="37"/>
    </row>
    <row r="2138" spans="1:8" x14ac:dyDescent="0.25">
      <c r="A2138" s="37" t="s">
        <v>9695</v>
      </c>
      <c r="B2138" s="37" t="s">
        <v>1033</v>
      </c>
      <c r="C2138" s="38" t="s">
        <v>9696</v>
      </c>
      <c r="D2138" s="38">
        <v>8531</v>
      </c>
      <c r="E2138" s="146" t="s">
        <v>1734</v>
      </c>
      <c r="F2138" s="541" t="s">
        <v>10137</v>
      </c>
      <c r="G2138" s="539">
        <v>45466.30972222222</v>
      </c>
      <c r="H2138" s="37"/>
    </row>
    <row r="2139" spans="1:8" x14ac:dyDescent="0.25">
      <c r="A2139" s="37" t="s">
        <v>9695</v>
      </c>
      <c r="B2139" s="37" t="s">
        <v>1033</v>
      </c>
      <c r="C2139" s="38" t="s">
        <v>9696</v>
      </c>
      <c r="D2139" s="38">
        <v>8531</v>
      </c>
      <c r="E2139" s="146" t="s">
        <v>1751</v>
      </c>
      <c r="F2139" s="541" t="s">
        <v>10138</v>
      </c>
      <c r="G2139" s="539">
        <v>45466.30972222222</v>
      </c>
      <c r="H2139" s="37"/>
    </row>
    <row r="2140" spans="1:8" x14ac:dyDescent="0.25">
      <c r="A2140" s="37" t="s">
        <v>9695</v>
      </c>
      <c r="B2140" s="37" t="s">
        <v>1033</v>
      </c>
      <c r="C2140" s="38" t="s">
        <v>9696</v>
      </c>
      <c r="D2140" s="38">
        <v>8531</v>
      </c>
      <c r="E2140" s="146" t="s">
        <v>1768</v>
      </c>
      <c r="F2140" s="541" t="s">
        <v>10139</v>
      </c>
      <c r="G2140" s="539">
        <v>45466.30972222222</v>
      </c>
      <c r="H2140" s="37"/>
    </row>
    <row r="2141" spans="1:8" x14ac:dyDescent="0.25">
      <c r="A2141" s="37" t="s">
        <v>9695</v>
      </c>
      <c r="B2141" s="37" t="s">
        <v>1033</v>
      </c>
      <c r="C2141" s="38" t="s">
        <v>9696</v>
      </c>
      <c r="D2141" s="38">
        <v>8531</v>
      </c>
      <c r="E2141" s="146" t="s">
        <v>1785</v>
      </c>
      <c r="F2141" s="541" t="s">
        <v>10140</v>
      </c>
      <c r="G2141" s="539">
        <v>45466.30972222222</v>
      </c>
      <c r="H2141" s="37"/>
    </row>
    <row r="2142" spans="1:8" x14ac:dyDescent="0.25">
      <c r="A2142" s="37" t="s">
        <v>9695</v>
      </c>
      <c r="B2142" s="37" t="s">
        <v>1033</v>
      </c>
      <c r="C2142" s="38" t="s">
        <v>9696</v>
      </c>
      <c r="D2142" s="38">
        <v>8531</v>
      </c>
      <c r="E2142" s="146" t="s">
        <v>1802</v>
      </c>
      <c r="F2142" s="541" t="s">
        <v>10141</v>
      </c>
      <c r="G2142" s="539">
        <v>45466.30972222222</v>
      </c>
      <c r="H2142" s="37"/>
    </row>
    <row r="2143" spans="1:8" x14ac:dyDescent="0.25">
      <c r="A2143" s="37" t="s">
        <v>9695</v>
      </c>
      <c r="B2143" s="37" t="s">
        <v>1033</v>
      </c>
      <c r="C2143" s="38" t="s">
        <v>9696</v>
      </c>
      <c r="D2143" s="38">
        <v>8531</v>
      </c>
      <c r="E2143" s="146" t="s">
        <v>1089</v>
      </c>
      <c r="F2143" s="541" t="s">
        <v>10142</v>
      </c>
      <c r="G2143" s="539">
        <v>45466.30972222222</v>
      </c>
      <c r="H2143" s="37"/>
    </row>
    <row r="2144" spans="1:8" x14ac:dyDescent="0.25">
      <c r="A2144" s="37" t="s">
        <v>9695</v>
      </c>
      <c r="B2144" s="37" t="s">
        <v>1033</v>
      </c>
      <c r="C2144" s="38" t="s">
        <v>9696</v>
      </c>
      <c r="D2144" s="38">
        <v>8531</v>
      </c>
      <c r="E2144" s="146" t="s">
        <v>1819</v>
      </c>
      <c r="F2144" s="541" t="s">
        <v>10143</v>
      </c>
      <c r="G2144" s="539">
        <v>45466.30972222222</v>
      </c>
      <c r="H2144" s="37"/>
    </row>
    <row r="2145" spans="1:8" x14ac:dyDescent="0.25">
      <c r="A2145" s="37" t="s">
        <v>9695</v>
      </c>
      <c r="B2145" s="37" t="s">
        <v>1033</v>
      </c>
      <c r="C2145" s="38" t="s">
        <v>9696</v>
      </c>
      <c r="D2145" s="38">
        <v>8531</v>
      </c>
      <c r="E2145" s="146" t="s">
        <v>1836</v>
      </c>
      <c r="F2145" s="541" t="s">
        <v>10144</v>
      </c>
      <c r="G2145" s="539">
        <v>45466.30972222222</v>
      </c>
      <c r="H2145" s="37"/>
    </row>
    <row r="2146" spans="1:8" x14ac:dyDescent="0.25">
      <c r="A2146" s="37" t="s">
        <v>9695</v>
      </c>
      <c r="B2146" s="37" t="s">
        <v>1033</v>
      </c>
      <c r="C2146" s="38" t="s">
        <v>9696</v>
      </c>
      <c r="D2146" s="38">
        <v>8531</v>
      </c>
      <c r="E2146" s="146" t="s">
        <v>1853</v>
      </c>
      <c r="F2146" s="541" t="s">
        <v>10145</v>
      </c>
      <c r="G2146" s="539">
        <v>45466.30972222222</v>
      </c>
      <c r="H2146" s="37"/>
    </row>
    <row r="2147" spans="1:8" x14ac:dyDescent="0.25">
      <c r="A2147" s="37" t="s">
        <v>9695</v>
      </c>
      <c r="B2147" s="37" t="s">
        <v>1033</v>
      </c>
      <c r="C2147" s="38" t="s">
        <v>9696</v>
      </c>
      <c r="D2147" s="38">
        <v>8531</v>
      </c>
      <c r="E2147" s="146" t="s">
        <v>1870</v>
      </c>
      <c r="F2147" s="541" t="s">
        <v>10146</v>
      </c>
      <c r="G2147" s="539">
        <v>45466.30972222222</v>
      </c>
      <c r="H2147" s="37"/>
    </row>
    <row r="2148" spans="1:8" x14ac:dyDescent="0.25">
      <c r="A2148" s="37" t="s">
        <v>9695</v>
      </c>
      <c r="B2148" s="37" t="s">
        <v>1033</v>
      </c>
      <c r="C2148" s="38" t="s">
        <v>9696</v>
      </c>
      <c r="D2148" s="38">
        <v>8531</v>
      </c>
      <c r="E2148" s="146" t="s">
        <v>1887</v>
      </c>
      <c r="F2148" s="541" t="s">
        <v>10147</v>
      </c>
      <c r="G2148" s="539">
        <v>45466.30972222222</v>
      </c>
      <c r="H2148" s="37"/>
    </row>
    <row r="2149" spans="1:8" x14ac:dyDescent="0.25">
      <c r="A2149" s="37" t="s">
        <v>9695</v>
      </c>
      <c r="B2149" s="37" t="s">
        <v>1033</v>
      </c>
      <c r="C2149" s="38" t="s">
        <v>9696</v>
      </c>
      <c r="D2149" s="38">
        <v>8531</v>
      </c>
      <c r="E2149" s="146" t="s">
        <v>1904</v>
      </c>
      <c r="F2149" s="541" t="s">
        <v>10148</v>
      </c>
      <c r="G2149" s="539">
        <v>45466.30972222222</v>
      </c>
      <c r="H2149" s="37"/>
    </row>
    <row r="2150" spans="1:8" x14ac:dyDescent="0.25">
      <c r="A2150" s="37" t="s">
        <v>9695</v>
      </c>
      <c r="B2150" s="37" t="s">
        <v>1033</v>
      </c>
      <c r="C2150" s="38" t="s">
        <v>9696</v>
      </c>
      <c r="D2150" s="38">
        <v>8531</v>
      </c>
      <c r="E2150" s="146" t="s">
        <v>1921</v>
      </c>
      <c r="F2150" s="541" t="s">
        <v>10149</v>
      </c>
      <c r="G2150" s="539">
        <v>45466.30972222222</v>
      </c>
      <c r="H2150" s="37"/>
    </row>
    <row r="2151" spans="1:8" x14ac:dyDescent="0.25">
      <c r="A2151" s="37" t="s">
        <v>9695</v>
      </c>
      <c r="B2151" s="37" t="s">
        <v>1033</v>
      </c>
      <c r="C2151" s="38" t="s">
        <v>9696</v>
      </c>
      <c r="D2151" s="38">
        <v>8531</v>
      </c>
      <c r="E2151" s="146" t="s">
        <v>1938</v>
      </c>
      <c r="F2151" s="541" t="s">
        <v>10150</v>
      </c>
      <c r="G2151" s="539">
        <v>45466.30972222222</v>
      </c>
      <c r="H2151" s="37"/>
    </row>
    <row r="2152" spans="1:8" x14ac:dyDescent="0.25">
      <c r="A2152" s="37" t="s">
        <v>9695</v>
      </c>
      <c r="B2152" s="37" t="s">
        <v>1033</v>
      </c>
      <c r="C2152" s="38" t="s">
        <v>9696</v>
      </c>
      <c r="D2152" s="38">
        <v>8531</v>
      </c>
      <c r="E2152" s="146" t="s">
        <v>1955</v>
      </c>
      <c r="F2152" s="541" t="s">
        <v>10151</v>
      </c>
      <c r="G2152" s="539">
        <v>45466.30972222222</v>
      </c>
      <c r="H2152" s="37"/>
    </row>
    <row r="2153" spans="1:8" x14ac:dyDescent="0.25">
      <c r="A2153" s="37" t="s">
        <v>9695</v>
      </c>
      <c r="B2153" s="37" t="s">
        <v>1033</v>
      </c>
      <c r="C2153" s="38" t="s">
        <v>9696</v>
      </c>
      <c r="D2153" s="38">
        <v>8531</v>
      </c>
      <c r="E2153" s="146" t="s">
        <v>1972</v>
      </c>
      <c r="F2153" s="541" t="s">
        <v>10152</v>
      </c>
      <c r="G2153" s="539">
        <v>45466.30972222222</v>
      </c>
      <c r="H2153" s="37"/>
    </row>
    <row r="2154" spans="1:8" x14ac:dyDescent="0.25">
      <c r="A2154" s="37" t="s">
        <v>9695</v>
      </c>
      <c r="B2154" s="37" t="s">
        <v>1033</v>
      </c>
      <c r="C2154" s="38" t="s">
        <v>9696</v>
      </c>
      <c r="D2154" s="38">
        <v>8531</v>
      </c>
      <c r="E2154" s="146" t="s">
        <v>1106</v>
      </c>
      <c r="F2154" s="541" t="s">
        <v>10153</v>
      </c>
      <c r="G2154" s="539">
        <v>45466.30972222222</v>
      </c>
      <c r="H2154" s="37"/>
    </row>
    <row r="2155" spans="1:8" x14ac:dyDescent="0.25">
      <c r="A2155" s="37" t="s">
        <v>9695</v>
      </c>
      <c r="B2155" s="37" t="s">
        <v>1033</v>
      </c>
      <c r="C2155" s="38" t="s">
        <v>9696</v>
      </c>
      <c r="D2155" s="38">
        <v>8531</v>
      </c>
      <c r="E2155" s="146" t="s">
        <v>1989</v>
      </c>
      <c r="F2155" s="541" t="s">
        <v>10154</v>
      </c>
      <c r="G2155" s="539">
        <v>45466.30972222222</v>
      </c>
      <c r="H2155" s="37"/>
    </row>
    <row r="2156" spans="1:8" x14ac:dyDescent="0.25">
      <c r="A2156" s="37" t="s">
        <v>9695</v>
      </c>
      <c r="B2156" s="37" t="s">
        <v>1033</v>
      </c>
      <c r="C2156" s="38" t="s">
        <v>9696</v>
      </c>
      <c r="D2156" s="38">
        <v>8531</v>
      </c>
      <c r="E2156" s="146" t="s">
        <v>2006</v>
      </c>
      <c r="F2156" s="541" t="s">
        <v>10155</v>
      </c>
      <c r="G2156" s="539">
        <v>45466.30972222222</v>
      </c>
      <c r="H2156" s="37"/>
    </row>
    <row r="2157" spans="1:8" x14ac:dyDescent="0.25">
      <c r="A2157" s="37" t="s">
        <v>9695</v>
      </c>
      <c r="B2157" s="37" t="s">
        <v>1033</v>
      </c>
      <c r="C2157" s="38" t="s">
        <v>9696</v>
      </c>
      <c r="D2157" s="38">
        <v>8531</v>
      </c>
      <c r="E2157" s="146" t="s">
        <v>2023</v>
      </c>
      <c r="F2157" s="541" t="s">
        <v>10156</v>
      </c>
      <c r="G2157" s="539">
        <v>45466.30972222222</v>
      </c>
      <c r="H2157" s="37"/>
    </row>
    <row r="2158" spans="1:8" x14ac:dyDescent="0.25">
      <c r="A2158" s="37" t="s">
        <v>9695</v>
      </c>
      <c r="B2158" s="37" t="s">
        <v>1033</v>
      </c>
      <c r="C2158" s="38" t="s">
        <v>9696</v>
      </c>
      <c r="D2158" s="38">
        <v>8531</v>
      </c>
      <c r="E2158" s="146" t="s">
        <v>2040</v>
      </c>
      <c r="F2158" s="541" t="s">
        <v>10157</v>
      </c>
      <c r="G2158" s="539">
        <v>45466.30972222222</v>
      </c>
      <c r="H2158" s="37"/>
    </row>
    <row r="2159" spans="1:8" x14ac:dyDescent="0.25">
      <c r="A2159" s="37" t="s">
        <v>9695</v>
      </c>
      <c r="B2159" s="37" t="s">
        <v>1033</v>
      </c>
      <c r="C2159" s="38" t="s">
        <v>9696</v>
      </c>
      <c r="D2159" s="38">
        <v>8531</v>
      </c>
      <c r="E2159" s="146" t="s">
        <v>2057</v>
      </c>
      <c r="F2159" s="541" t="s">
        <v>10158</v>
      </c>
      <c r="G2159" s="539">
        <v>45466.30972222222</v>
      </c>
      <c r="H2159" s="37"/>
    </row>
    <row r="2160" spans="1:8" x14ac:dyDescent="0.25">
      <c r="A2160" s="37" t="s">
        <v>9695</v>
      </c>
      <c r="B2160" s="37" t="s">
        <v>1033</v>
      </c>
      <c r="C2160" s="38" t="s">
        <v>9696</v>
      </c>
      <c r="D2160" s="38">
        <v>8531</v>
      </c>
      <c r="E2160" s="146" t="s">
        <v>2074</v>
      </c>
      <c r="F2160" s="541" t="s">
        <v>10159</v>
      </c>
      <c r="G2160" s="539">
        <v>45466.30972222222</v>
      </c>
      <c r="H2160" s="37"/>
    </row>
    <row r="2161" spans="1:8" x14ac:dyDescent="0.25">
      <c r="A2161" s="37" t="s">
        <v>9695</v>
      </c>
      <c r="B2161" s="37" t="s">
        <v>1033</v>
      </c>
      <c r="C2161" s="38" t="s">
        <v>9696</v>
      </c>
      <c r="D2161" s="38">
        <v>8531</v>
      </c>
      <c r="E2161" s="146" t="s">
        <v>2091</v>
      </c>
      <c r="F2161" s="541" t="s">
        <v>10160</v>
      </c>
      <c r="G2161" s="539">
        <v>45466.30972222222</v>
      </c>
      <c r="H2161" s="37"/>
    </row>
    <row r="2162" spans="1:8" x14ac:dyDescent="0.25">
      <c r="A2162" s="37" t="s">
        <v>9695</v>
      </c>
      <c r="B2162" s="37" t="s">
        <v>1033</v>
      </c>
      <c r="C2162" s="38" t="s">
        <v>9696</v>
      </c>
      <c r="D2162" s="38">
        <v>8531</v>
      </c>
      <c r="E2162" s="146" t="s">
        <v>2107</v>
      </c>
      <c r="F2162" s="541" t="s">
        <v>10161</v>
      </c>
      <c r="G2162" s="539">
        <v>45466.30972222222</v>
      </c>
      <c r="H2162" s="37"/>
    </row>
    <row r="2163" spans="1:8" x14ac:dyDescent="0.25">
      <c r="A2163" s="37" t="s">
        <v>9695</v>
      </c>
      <c r="B2163" s="37" t="s">
        <v>1033</v>
      </c>
      <c r="C2163" s="38" t="s">
        <v>9696</v>
      </c>
      <c r="D2163" s="38">
        <v>8531</v>
      </c>
      <c r="E2163" s="146" t="s">
        <v>2124</v>
      </c>
      <c r="F2163" s="541" t="s">
        <v>10162</v>
      </c>
      <c r="G2163" s="539">
        <v>45466.30972222222</v>
      </c>
      <c r="H2163" s="37"/>
    </row>
    <row r="2164" spans="1:8" x14ac:dyDescent="0.25">
      <c r="A2164" s="37" t="s">
        <v>9695</v>
      </c>
      <c r="B2164" s="37" t="s">
        <v>1033</v>
      </c>
      <c r="C2164" s="38" t="s">
        <v>9696</v>
      </c>
      <c r="D2164" s="38">
        <v>8531</v>
      </c>
      <c r="E2164" s="146" t="s">
        <v>2141</v>
      </c>
      <c r="F2164" s="541" t="s">
        <v>10163</v>
      </c>
      <c r="G2164" s="539">
        <v>45466.30972222222</v>
      </c>
      <c r="H2164" s="37"/>
    </row>
    <row r="2165" spans="1:8" x14ac:dyDescent="0.25">
      <c r="A2165" s="37" t="s">
        <v>9695</v>
      </c>
      <c r="B2165" s="37" t="s">
        <v>1033</v>
      </c>
      <c r="C2165" s="38" t="s">
        <v>9696</v>
      </c>
      <c r="D2165" s="38">
        <v>8531</v>
      </c>
      <c r="E2165" s="146" t="s">
        <v>1121</v>
      </c>
      <c r="F2165" s="541" t="s">
        <v>10164</v>
      </c>
      <c r="G2165" s="539">
        <v>45466.30972222222</v>
      </c>
      <c r="H2165" s="37"/>
    </row>
    <row r="2166" spans="1:8" x14ac:dyDescent="0.25">
      <c r="A2166" s="37" t="s">
        <v>9695</v>
      </c>
      <c r="B2166" s="37" t="s">
        <v>1033</v>
      </c>
      <c r="C2166" s="38" t="s">
        <v>9696</v>
      </c>
      <c r="D2166" s="38">
        <v>8531</v>
      </c>
      <c r="E2166" s="146" t="s">
        <v>2158</v>
      </c>
      <c r="F2166" s="541" t="s">
        <v>10165</v>
      </c>
      <c r="G2166" s="539">
        <v>45466.30972222222</v>
      </c>
      <c r="H2166" s="37"/>
    </row>
    <row r="2167" spans="1:8" x14ac:dyDescent="0.25">
      <c r="A2167" s="37" t="s">
        <v>9695</v>
      </c>
      <c r="B2167" s="37" t="s">
        <v>1033</v>
      </c>
      <c r="C2167" s="38" t="s">
        <v>9696</v>
      </c>
      <c r="D2167" s="38">
        <v>8531</v>
      </c>
      <c r="E2167" s="146" t="s">
        <v>2175</v>
      </c>
      <c r="F2167" s="541" t="s">
        <v>10166</v>
      </c>
      <c r="G2167" s="539">
        <v>45466.30972222222</v>
      </c>
      <c r="H2167" s="37"/>
    </row>
    <row r="2168" spans="1:8" x14ac:dyDescent="0.25">
      <c r="A2168" s="37" t="s">
        <v>9695</v>
      </c>
      <c r="B2168" s="37" t="s">
        <v>1033</v>
      </c>
      <c r="C2168" s="38" t="s">
        <v>9696</v>
      </c>
      <c r="D2168" s="38">
        <v>8531</v>
      </c>
      <c r="E2168" s="146" t="s">
        <v>2192</v>
      </c>
      <c r="F2168" s="541" t="s">
        <v>10167</v>
      </c>
      <c r="G2168" s="539">
        <v>45466.30972222222</v>
      </c>
      <c r="H2168" s="37"/>
    </row>
    <row r="2169" spans="1:8" x14ac:dyDescent="0.25">
      <c r="A2169" s="37" t="s">
        <v>9695</v>
      </c>
      <c r="B2169" s="37" t="s">
        <v>1033</v>
      </c>
      <c r="C2169" s="38" t="s">
        <v>9696</v>
      </c>
      <c r="D2169" s="38">
        <v>8531</v>
      </c>
      <c r="E2169" s="146" t="s">
        <v>2209</v>
      </c>
      <c r="F2169" s="541" t="s">
        <v>10168</v>
      </c>
      <c r="G2169" s="539">
        <v>45466.30972222222</v>
      </c>
      <c r="H2169" s="37"/>
    </row>
    <row r="2170" spans="1:8" x14ac:dyDescent="0.25">
      <c r="A2170" s="37" t="s">
        <v>9695</v>
      </c>
      <c r="B2170" s="37" t="s">
        <v>1033</v>
      </c>
      <c r="C2170" s="38" t="s">
        <v>9696</v>
      </c>
      <c r="D2170" s="38">
        <v>8531</v>
      </c>
      <c r="E2170" s="146" t="s">
        <v>2226</v>
      </c>
      <c r="F2170" s="541" t="s">
        <v>10169</v>
      </c>
      <c r="G2170" s="539">
        <v>45466.30972222222</v>
      </c>
      <c r="H2170" s="37"/>
    </row>
    <row r="2171" spans="1:8" x14ac:dyDescent="0.25">
      <c r="A2171" s="37" t="s">
        <v>9695</v>
      </c>
      <c r="B2171" s="37" t="s">
        <v>1033</v>
      </c>
      <c r="C2171" s="38" t="s">
        <v>9696</v>
      </c>
      <c r="D2171" s="38">
        <v>8531</v>
      </c>
      <c r="E2171" s="146" t="s">
        <v>2243</v>
      </c>
      <c r="F2171" s="541" t="s">
        <v>10170</v>
      </c>
      <c r="G2171" s="539">
        <v>45466.30972222222</v>
      </c>
      <c r="H2171" s="37"/>
    </row>
    <row r="2172" spans="1:8" x14ac:dyDescent="0.25">
      <c r="A2172" s="37" t="s">
        <v>9695</v>
      </c>
      <c r="B2172" s="37" t="s">
        <v>1033</v>
      </c>
      <c r="C2172" s="38" t="s">
        <v>9696</v>
      </c>
      <c r="D2172" s="38">
        <v>8531</v>
      </c>
      <c r="E2172" s="146" t="s">
        <v>2260</v>
      </c>
      <c r="F2172" s="541" t="s">
        <v>10171</v>
      </c>
      <c r="G2172" s="539">
        <v>45466.30972222222</v>
      </c>
      <c r="H2172" s="37"/>
    </row>
    <row r="2173" spans="1:8" x14ac:dyDescent="0.25">
      <c r="A2173" s="37" t="s">
        <v>9695</v>
      </c>
      <c r="B2173" s="37" t="s">
        <v>1033</v>
      </c>
      <c r="C2173" s="38" t="s">
        <v>9696</v>
      </c>
      <c r="D2173" s="38">
        <v>8531</v>
      </c>
      <c r="E2173" s="146" t="s">
        <v>2277</v>
      </c>
      <c r="F2173" s="541" t="s">
        <v>10172</v>
      </c>
      <c r="G2173" s="539">
        <v>45466.30972222222</v>
      </c>
      <c r="H2173" s="37"/>
    </row>
    <row r="2174" spans="1:8" x14ac:dyDescent="0.25">
      <c r="A2174" s="37" t="s">
        <v>9695</v>
      </c>
      <c r="B2174" s="37" t="s">
        <v>1033</v>
      </c>
      <c r="C2174" s="38" t="s">
        <v>9696</v>
      </c>
      <c r="D2174" s="38">
        <v>8531</v>
      </c>
      <c r="E2174" s="146" t="s">
        <v>2294</v>
      </c>
      <c r="F2174" s="541" t="s">
        <v>10173</v>
      </c>
      <c r="G2174" s="539">
        <v>45466.30972222222</v>
      </c>
      <c r="H2174" s="37"/>
    </row>
    <row r="2175" spans="1:8" x14ac:dyDescent="0.25">
      <c r="A2175" s="37" t="s">
        <v>9695</v>
      </c>
      <c r="B2175" s="37" t="s">
        <v>1033</v>
      </c>
      <c r="C2175" s="38" t="s">
        <v>9696</v>
      </c>
      <c r="D2175" s="38">
        <v>8531</v>
      </c>
      <c r="E2175" s="146" t="s">
        <v>2311</v>
      </c>
      <c r="F2175" s="541" t="s">
        <v>10174</v>
      </c>
      <c r="G2175" s="539">
        <v>45466.30972222222</v>
      </c>
      <c r="H2175" s="37"/>
    </row>
    <row r="2176" spans="1:8" x14ac:dyDescent="0.25">
      <c r="A2176" s="37" t="s">
        <v>9695</v>
      </c>
      <c r="B2176" s="37" t="s">
        <v>1033</v>
      </c>
      <c r="C2176" s="38" t="s">
        <v>9696</v>
      </c>
      <c r="D2176" s="38">
        <v>8531</v>
      </c>
      <c r="E2176" s="146" t="s">
        <v>1138</v>
      </c>
      <c r="F2176" s="541" t="s">
        <v>10175</v>
      </c>
      <c r="G2176" s="539">
        <v>45466.30972222222</v>
      </c>
      <c r="H2176" s="37"/>
    </row>
    <row r="2177" spans="1:8" x14ac:dyDescent="0.25">
      <c r="A2177" s="37" t="s">
        <v>9695</v>
      </c>
      <c r="B2177" s="37" t="s">
        <v>1033</v>
      </c>
      <c r="C2177" s="38" t="s">
        <v>9696</v>
      </c>
      <c r="D2177" s="38">
        <v>8531</v>
      </c>
      <c r="E2177" s="146" t="s">
        <v>2328</v>
      </c>
      <c r="F2177" s="541" t="s">
        <v>10176</v>
      </c>
      <c r="G2177" s="539">
        <v>45466.30972222222</v>
      </c>
      <c r="H2177" s="37"/>
    </row>
    <row r="2178" spans="1:8" x14ac:dyDescent="0.25">
      <c r="A2178" s="37" t="s">
        <v>9695</v>
      </c>
      <c r="B2178" s="37" t="s">
        <v>1033</v>
      </c>
      <c r="C2178" s="38" t="s">
        <v>9696</v>
      </c>
      <c r="D2178" s="38">
        <v>8531</v>
      </c>
      <c r="E2178" s="146" t="s">
        <v>2345</v>
      </c>
      <c r="F2178" s="541" t="s">
        <v>10177</v>
      </c>
      <c r="G2178" s="539">
        <v>45466.30972222222</v>
      </c>
      <c r="H2178" s="37"/>
    </row>
    <row r="2179" spans="1:8" x14ac:dyDescent="0.25">
      <c r="A2179" s="37" t="s">
        <v>9695</v>
      </c>
      <c r="B2179" s="37" t="s">
        <v>1033</v>
      </c>
      <c r="C2179" s="38" t="s">
        <v>9696</v>
      </c>
      <c r="D2179" s="38">
        <v>8531</v>
      </c>
      <c r="E2179" s="146" t="s">
        <v>2362</v>
      </c>
      <c r="F2179" s="541" t="s">
        <v>10178</v>
      </c>
      <c r="G2179" s="539">
        <v>45466.30972222222</v>
      </c>
      <c r="H2179" s="37"/>
    </row>
    <row r="2180" spans="1:8" x14ac:dyDescent="0.25">
      <c r="A2180" s="37" t="s">
        <v>9695</v>
      </c>
      <c r="B2180" s="37" t="s">
        <v>1033</v>
      </c>
      <c r="C2180" s="38" t="s">
        <v>9696</v>
      </c>
      <c r="D2180" s="38">
        <v>8531</v>
      </c>
      <c r="E2180" s="146" t="s">
        <v>2379</v>
      </c>
      <c r="F2180" s="541" t="s">
        <v>10179</v>
      </c>
      <c r="G2180" s="539">
        <v>45466.30972222222</v>
      </c>
      <c r="H2180" s="37"/>
    </row>
    <row r="2181" spans="1:8" x14ac:dyDescent="0.25">
      <c r="A2181" s="37" t="s">
        <v>9695</v>
      </c>
      <c r="B2181" s="37" t="s">
        <v>1033</v>
      </c>
      <c r="C2181" s="38" t="s">
        <v>9696</v>
      </c>
      <c r="D2181" s="38">
        <v>8531</v>
      </c>
      <c r="E2181" s="146" t="s">
        <v>2396</v>
      </c>
      <c r="F2181" s="541" t="s">
        <v>10180</v>
      </c>
      <c r="G2181" s="539">
        <v>45466.30972222222</v>
      </c>
      <c r="H2181" s="37"/>
    </row>
    <row r="2182" spans="1:8" x14ac:dyDescent="0.25">
      <c r="A2182" s="37" t="s">
        <v>9695</v>
      </c>
      <c r="B2182" s="37" t="s">
        <v>1033</v>
      </c>
      <c r="C2182" s="38" t="s">
        <v>9696</v>
      </c>
      <c r="D2182" s="38">
        <v>8531</v>
      </c>
      <c r="E2182" s="146" t="s">
        <v>2413</v>
      </c>
      <c r="F2182" s="541" t="s">
        <v>10181</v>
      </c>
      <c r="G2182" s="539">
        <v>45466.30972222222</v>
      </c>
      <c r="H2182" s="37"/>
    </row>
    <row r="2183" spans="1:8" x14ac:dyDescent="0.25">
      <c r="A2183" s="37" t="s">
        <v>9695</v>
      </c>
      <c r="B2183" s="37" t="s">
        <v>1033</v>
      </c>
      <c r="C2183" s="38" t="s">
        <v>9696</v>
      </c>
      <c r="D2183" s="38">
        <v>8531</v>
      </c>
      <c r="E2183" s="146" t="s">
        <v>2430</v>
      </c>
      <c r="F2183" s="541" t="s">
        <v>10182</v>
      </c>
      <c r="G2183" s="539">
        <v>45466.30972222222</v>
      </c>
      <c r="H2183" s="37"/>
    </row>
    <row r="2184" spans="1:8" x14ac:dyDescent="0.25">
      <c r="A2184" s="37" t="s">
        <v>9695</v>
      </c>
      <c r="B2184" s="37" t="s">
        <v>1033</v>
      </c>
      <c r="C2184" s="38" t="s">
        <v>9696</v>
      </c>
      <c r="D2184" s="38">
        <v>8531</v>
      </c>
      <c r="E2184" s="146" t="s">
        <v>2447</v>
      </c>
      <c r="F2184" s="541" t="s">
        <v>10183</v>
      </c>
      <c r="G2184" s="539">
        <v>45466.30972222222</v>
      </c>
      <c r="H2184" s="37"/>
    </row>
    <row r="2185" spans="1:8" x14ac:dyDescent="0.25">
      <c r="A2185" s="37" t="s">
        <v>9695</v>
      </c>
      <c r="B2185" s="37" t="s">
        <v>1033</v>
      </c>
      <c r="C2185" s="38" t="s">
        <v>9696</v>
      </c>
      <c r="D2185" s="38">
        <v>8531</v>
      </c>
      <c r="E2185" s="146" t="s">
        <v>2464</v>
      </c>
      <c r="F2185" s="541" t="s">
        <v>10184</v>
      </c>
      <c r="G2185" s="539">
        <v>45466.30972222222</v>
      </c>
      <c r="H2185" s="37"/>
    </row>
    <row r="2186" spans="1:8" x14ac:dyDescent="0.25">
      <c r="A2186" s="37" t="s">
        <v>9695</v>
      </c>
      <c r="B2186" s="37" t="s">
        <v>1033</v>
      </c>
      <c r="C2186" s="38" t="s">
        <v>9696</v>
      </c>
      <c r="D2186" s="38">
        <v>8531</v>
      </c>
      <c r="E2186" s="146" t="s">
        <v>2481</v>
      </c>
      <c r="F2186" s="541" t="s">
        <v>10185</v>
      </c>
      <c r="G2186" s="539">
        <v>45466.30972222222</v>
      </c>
      <c r="H2186" s="37"/>
    </row>
    <row r="2187" spans="1:8" x14ac:dyDescent="0.25">
      <c r="A2187" s="37" t="s">
        <v>9695</v>
      </c>
      <c r="B2187" s="37" t="s">
        <v>1033</v>
      </c>
      <c r="C2187" s="38" t="s">
        <v>9696</v>
      </c>
      <c r="D2187" s="38">
        <v>8531</v>
      </c>
      <c r="E2187" s="146" t="s">
        <v>1153</v>
      </c>
      <c r="F2187" s="541" t="s">
        <v>10186</v>
      </c>
      <c r="G2187" s="539">
        <v>45466.30972222222</v>
      </c>
      <c r="H2187" s="37"/>
    </row>
    <row r="2188" spans="1:8" x14ac:dyDescent="0.25">
      <c r="A2188" s="37" t="s">
        <v>9695</v>
      </c>
      <c r="B2188" s="37" t="s">
        <v>1033</v>
      </c>
      <c r="C2188" s="38" t="s">
        <v>9696</v>
      </c>
      <c r="D2188" s="38">
        <v>8531</v>
      </c>
      <c r="E2188" s="146" t="s">
        <v>2498</v>
      </c>
      <c r="F2188" s="541" t="s">
        <v>10187</v>
      </c>
      <c r="G2188" s="539">
        <v>45466.30972222222</v>
      </c>
      <c r="H2188" s="37"/>
    </row>
    <row r="2189" spans="1:8" x14ac:dyDescent="0.25">
      <c r="A2189" s="37" t="s">
        <v>9695</v>
      </c>
      <c r="B2189" s="37" t="s">
        <v>1033</v>
      </c>
      <c r="C2189" s="38" t="s">
        <v>9696</v>
      </c>
      <c r="D2189" s="38">
        <v>8531</v>
      </c>
      <c r="E2189" s="146" t="s">
        <v>2515</v>
      </c>
      <c r="F2189" s="541" t="s">
        <v>10188</v>
      </c>
      <c r="G2189" s="539">
        <v>45466.30972222222</v>
      </c>
      <c r="H2189" s="37"/>
    </row>
    <row r="2190" spans="1:8" x14ac:dyDescent="0.25">
      <c r="A2190" s="37" t="s">
        <v>9695</v>
      </c>
      <c r="B2190" s="37" t="s">
        <v>1033</v>
      </c>
      <c r="C2190" s="38" t="s">
        <v>9696</v>
      </c>
      <c r="D2190" s="38">
        <v>8531</v>
      </c>
      <c r="E2190" s="146" t="s">
        <v>2532</v>
      </c>
      <c r="F2190" s="541" t="s">
        <v>10189</v>
      </c>
      <c r="G2190" s="539">
        <v>45466.30972222222</v>
      </c>
      <c r="H2190" s="37"/>
    </row>
    <row r="2191" spans="1:8" x14ac:dyDescent="0.25">
      <c r="A2191" s="37" t="s">
        <v>9695</v>
      </c>
      <c r="B2191" s="37" t="s">
        <v>1033</v>
      </c>
      <c r="C2191" s="38" t="s">
        <v>9696</v>
      </c>
      <c r="D2191" s="38">
        <v>8531</v>
      </c>
      <c r="E2191" s="146" t="s">
        <v>2549</v>
      </c>
      <c r="F2191" s="541" t="s">
        <v>10190</v>
      </c>
      <c r="G2191" s="539">
        <v>45466.30972222222</v>
      </c>
      <c r="H2191" s="37"/>
    </row>
    <row r="2192" spans="1:8" x14ac:dyDescent="0.25">
      <c r="A2192" s="37" t="s">
        <v>9695</v>
      </c>
      <c r="B2192" s="37" t="s">
        <v>1033</v>
      </c>
      <c r="C2192" s="38" t="s">
        <v>9696</v>
      </c>
      <c r="D2192" s="38">
        <v>8531</v>
      </c>
      <c r="E2192" s="146" t="s">
        <v>2566</v>
      </c>
      <c r="F2192" s="541" t="s">
        <v>10191</v>
      </c>
      <c r="G2192" s="539">
        <v>45466.30972222222</v>
      </c>
      <c r="H2192" s="37"/>
    </row>
    <row r="2193" spans="1:8" x14ac:dyDescent="0.25">
      <c r="A2193" s="37" t="s">
        <v>9695</v>
      </c>
      <c r="B2193" s="37" t="s">
        <v>1033</v>
      </c>
      <c r="C2193" s="38" t="s">
        <v>9696</v>
      </c>
      <c r="D2193" s="38">
        <v>8531</v>
      </c>
      <c r="E2193" s="146" t="s">
        <v>2583</v>
      </c>
      <c r="F2193" s="541" t="s">
        <v>10192</v>
      </c>
      <c r="G2193" s="539">
        <v>45466.30972222222</v>
      </c>
      <c r="H2193" s="37"/>
    </row>
    <row r="2194" spans="1:8" x14ac:dyDescent="0.25">
      <c r="A2194" s="37" t="s">
        <v>9695</v>
      </c>
      <c r="B2194" s="37" t="s">
        <v>1033</v>
      </c>
      <c r="C2194" s="38" t="s">
        <v>9696</v>
      </c>
      <c r="D2194" s="38">
        <v>8531</v>
      </c>
      <c r="E2194" s="146" t="s">
        <v>2600</v>
      </c>
      <c r="F2194" s="541" t="s">
        <v>10193</v>
      </c>
      <c r="G2194" s="539">
        <v>45466.30972222222</v>
      </c>
      <c r="H2194" s="37"/>
    </row>
    <row r="2195" spans="1:8" x14ac:dyDescent="0.25">
      <c r="A2195" s="37" t="s">
        <v>9695</v>
      </c>
      <c r="B2195" s="37" t="s">
        <v>1033</v>
      </c>
      <c r="C2195" s="38" t="s">
        <v>9696</v>
      </c>
      <c r="D2195" s="38">
        <v>8531</v>
      </c>
      <c r="E2195" s="146" t="s">
        <v>2617</v>
      </c>
      <c r="F2195" s="541" t="s">
        <v>10194</v>
      </c>
      <c r="G2195" s="539">
        <v>45466.30972222222</v>
      </c>
      <c r="H2195" s="37"/>
    </row>
    <row r="2196" spans="1:8" x14ac:dyDescent="0.25">
      <c r="A2196" s="37" t="s">
        <v>9695</v>
      </c>
      <c r="B2196" s="37" t="s">
        <v>1033</v>
      </c>
      <c r="C2196" s="38" t="s">
        <v>9696</v>
      </c>
      <c r="D2196" s="38">
        <v>8531</v>
      </c>
      <c r="E2196" s="146" t="s">
        <v>2634</v>
      </c>
      <c r="F2196" s="541" t="s">
        <v>10195</v>
      </c>
      <c r="G2196" s="539">
        <v>45466.30972222222</v>
      </c>
      <c r="H2196" s="37"/>
    </row>
    <row r="2197" spans="1:8" x14ac:dyDescent="0.25">
      <c r="A2197" s="37" t="s">
        <v>9695</v>
      </c>
      <c r="B2197" s="37" t="s">
        <v>1033</v>
      </c>
      <c r="C2197" s="38" t="s">
        <v>9696</v>
      </c>
      <c r="D2197" s="38">
        <v>8531</v>
      </c>
      <c r="E2197" s="146" t="s">
        <v>2651</v>
      </c>
      <c r="F2197" s="541" t="s">
        <v>10196</v>
      </c>
      <c r="G2197" s="539">
        <v>45466.30972222222</v>
      </c>
      <c r="H2197" s="37"/>
    </row>
    <row r="2198" spans="1:8" x14ac:dyDescent="0.25">
      <c r="A2198" s="37" t="s">
        <v>9695</v>
      </c>
      <c r="B2198" s="37" t="s">
        <v>1033</v>
      </c>
      <c r="C2198" s="38" t="s">
        <v>9696</v>
      </c>
      <c r="D2198" s="38">
        <v>8531</v>
      </c>
      <c r="E2198" s="146" t="s">
        <v>1171</v>
      </c>
      <c r="F2198" s="541" t="s">
        <v>1172</v>
      </c>
      <c r="G2198" s="539">
        <v>45466.30972222222</v>
      </c>
      <c r="H2198" s="37"/>
    </row>
    <row r="2199" spans="1:8" x14ac:dyDescent="0.25">
      <c r="A2199" s="37" t="s">
        <v>9695</v>
      </c>
      <c r="B2199" s="37" t="s">
        <v>1033</v>
      </c>
      <c r="C2199" s="38" t="s">
        <v>9696</v>
      </c>
      <c r="D2199" s="38">
        <v>8531</v>
      </c>
      <c r="E2199" s="146" t="s">
        <v>2669</v>
      </c>
      <c r="F2199" s="541" t="s">
        <v>2670</v>
      </c>
      <c r="G2199" s="539">
        <v>45466.30972222222</v>
      </c>
      <c r="H2199" s="37"/>
    </row>
    <row r="2200" spans="1:8" x14ac:dyDescent="0.25">
      <c r="A2200" s="37" t="s">
        <v>9695</v>
      </c>
      <c r="B2200" s="37" t="s">
        <v>1033</v>
      </c>
      <c r="C2200" s="38" t="s">
        <v>9696</v>
      </c>
      <c r="D2200" s="38">
        <v>8531</v>
      </c>
      <c r="E2200" s="146" t="s">
        <v>2686</v>
      </c>
      <c r="F2200" s="541" t="s">
        <v>2687</v>
      </c>
      <c r="G2200" s="539">
        <v>45466.30972222222</v>
      </c>
      <c r="H2200" s="37"/>
    </row>
    <row r="2201" spans="1:8" x14ac:dyDescent="0.25">
      <c r="A2201" s="37" t="s">
        <v>9695</v>
      </c>
      <c r="B2201" s="37" t="s">
        <v>1033</v>
      </c>
      <c r="C2201" s="38" t="s">
        <v>9696</v>
      </c>
      <c r="D2201" s="38">
        <v>8531</v>
      </c>
      <c r="E2201" s="146" t="s">
        <v>2703</v>
      </c>
      <c r="F2201" s="541" t="s">
        <v>2704</v>
      </c>
      <c r="G2201" s="539">
        <v>45466.30972222222</v>
      </c>
      <c r="H2201" s="37"/>
    </row>
    <row r="2202" spans="1:8" x14ac:dyDescent="0.25">
      <c r="A2202" s="37" t="s">
        <v>9695</v>
      </c>
      <c r="B2202" s="37" t="s">
        <v>1033</v>
      </c>
      <c r="C2202" s="38" t="s">
        <v>9696</v>
      </c>
      <c r="D2202" s="38">
        <v>8531</v>
      </c>
      <c r="E2202" s="146" t="s">
        <v>2720</v>
      </c>
      <c r="F2202" s="541" t="s">
        <v>2721</v>
      </c>
      <c r="G2202" s="539">
        <v>45466.30972222222</v>
      </c>
      <c r="H2202" s="37"/>
    </row>
    <row r="2203" spans="1:8" x14ac:dyDescent="0.25">
      <c r="A2203" s="37" t="s">
        <v>9695</v>
      </c>
      <c r="B2203" s="37" t="s">
        <v>1033</v>
      </c>
      <c r="C2203" s="38" t="s">
        <v>9696</v>
      </c>
      <c r="D2203" s="38">
        <v>8531</v>
      </c>
      <c r="E2203" s="146" t="s">
        <v>2737</v>
      </c>
      <c r="F2203" s="541" t="s">
        <v>2738</v>
      </c>
      <c r="G2203" s="539">
        <v>45466.30972222222</v>
      </c>
      <c r="H2203" s="37"/>
    </row>
    <row r="2204" spans="1:8" x14ac:dyDescent="0.25">
      <c r="A2204" s="37" t="s">
        <v>9695</v>
      </c>
      <c r="B2204" s="37" t="s">
        <v>1033</v>
      </c>
      <c r="C2204" s="38" t="s">
        <v>9696</v>
      </c>
      <c r="D2204" s="38">
        <v>8531</v>
      </c>
      <c r="E2204" s="146" t="s">
        <v>2754</v>
      </c>
      <c r="F2204" s="541" t="s">
        <v>2755</v>
      </c>
      <c r="G2204" s="539">
        <v>45466.30972222222</v>
      </c>
      <c r="H2204" s="37"/>
    </row>
    <row r="2205" spans="1:8" x14ac:dyDescent="0.25">
      <c r="A2205" s="37" t="s">
        <v>9695</v>
      </c>
      <c r="B2205" s="37" t="s">
        <v>1033</v>
      </c>
      <c r="C2205" s="38" t="s">
        <v>9696</v>
      </c>
      <c r="D2205" s="38">
        <v>8531</v>
      </c>
      <c r="E2205" s="146" t="s">
        <v>2771</v>
      </c>
      <c r="F2205" s="541" t="s">
        <v>2772</v>
      </c>
      <c r="G2205" s="539">
        <v>45466.30972222222</v>
      </c>
      <c r="H2205" s="37"/>
    </row>
    <row r="2206" spans="1:8" x14ac:dyDescent="0.25">
      <c r="A2206" s="37" t="s">
        <v>9695</v>
      </c>
      <c r="B2206" s="37" t="s">
        <v>1033</v>
      </c>
      <c r="C2206" s="38" t="s">
        <v>9696</v>
      </c>
      <c r="D2206" s="38">
        <v>8531</v>
      </c>
      <c r="E2206" s="146" t="s">
        <v>2788</v>
      </c>
      <c r="F2206" s="541" t="s">
        <v>2789</v>
      </c>
      <c r="G2206" s="539">
        <v>45466.30972222222</v>
      </c>
      <c r="H2206" s="37"/>
    </row>
    <row r="2207" spans="1:8" x14ac:dyDescent="0.25">
      <c r="A2207" s="37" t="s">
        <v>9695</v>
      </c>
      <c r="B2207" s="37" t="s">
        <v>1033</v>
      </c>
      <c r="C2207" s="38" t="s">
        <v>9696</v>
      </c>
      <c r="D2207" s="38">
        <v>8531</v>
      </c>
      <c r="E2207" s="146" t="s">
        <v>2805</v>
      </c>
      <c r="F2207" s="541" t="s">
        <v>2806</v>
      </c>
      <c r="G2207" s="539">
        <v>45466.30972222222</v>
      </c>
      <c r="H2207" s="37"/>
    </row>
    <row r="2208" spans="1:8" x14ac:dyDescent="0.25">
      <c r="A2208" s="37" t="s">
        <v>9695</v>
      </c>
      <c r="B2208" s="37" t="s">
        <v>1033</v>
      </c>
      <c r="C2208" s="38" t="s">
        <v>9696</v>
      </c>
      <c r="D2208" s="38">
        <v>8531</v>
      </c>
      <c r="E2208" s="146" t="s">
        <v>2822</v>
      </c>
      <c r="F2208" s="541" t="s">
        <v>2823</v>
      </c>
      <c r="G2208" s="539">
        <v>45466.30972222222</v>
      </c>
      <c r="H2208" s="37"/>
    </row>
    <row r="2209" spans="1:8" x14ac:dyDescent="0.25">
      <c r="A2209" s="37" t="s">
        <v>9695</v>
      </c>
      <c r="B2209" s="37" t="s">
        <v>1033</v>
      </c>
      <c r="C2209" s="38" t="s">
        <v>9696</v>
      </c>
      <c r="D2209" s="38">
        <v>8531</v>
      </c>
      <c r="E2209" s="146" t="s">
        <v>1188</v>
      </c>
      <c r="F2209" s="541" t="s">
        <v>1189</v>
      </c>
      <c r="G2209" s="539">
        <v>45466.30972222222</v>
      </c>
      <c r="H2209" s="37"/>
    </row>
    <row r="2210" spans="1:8" x14ac:dyDescent="0.25">
      <c r="A2210" s="37" t="s">
        <v>9695</v>
      </c>
      <c r="B2210" s="37" t="s">
        <v>1033</v>
      </c>
      <c r="C2210" s="38" t="s">
        <v>9696</v>
      </c>
      <c r="D2210" s="38">
        <v>8531</v>
      </c>
      <c r="E2210" s="146" t="s">
        <v>2839</v>
      </c>
      <c r="F2210" s="541" t="s">
        <v>2840</v>
      </c>
      <c r="G2210" s="539">
        <v>45466.30972222222</v>
      </c>
      <c r="H2210" s="37"/>
    </row>
    <row r="2211" spans="1:8" x14ac:dyDescent="0.25">
      <c r="A2211" s="37" t="s">
        <v>9695</v>
      </c>
      <c r="B2211" s="37" t="s">
        <v>1033</v>
      </c>
      <c r="C2211" s="38" t="s">
        <v>9696</v>
      </c>
      <c r="D2211" s="38">
        <v>8531</v>
      </c>
      <c r="E2211" s="146" t="s">
        <v>2856</v>
      </c>
      <c r="F2211" s="541" t="s">
        <v>2857</v>
      </c>
      <c r="G2211" s="539">
        <v>45466.30972222222</v>
      </c>
      <c r="H2211" s="37"/>
    </row>
    <row r="2212" spans="1:8" x14ac:dyDescent="0.25">
      <c r="A2212" s="37" t="s">
        <v>9695</v>
      </c>
      <c r="B2212" s="37" t="s">
        <v>1033</v>
      </c>
      <c r="C2212" s="38" t="s">
        <v>9696</v>
      </c>
      <c r="D2212" s="38">
        <v>8531</v>
      </c>
      <c r="E2212" s="146" t="s">
        <v>2873</v>
      </c>
      <c r="F2212" s="541" t="s">
        <v>2874</v>
      </c>
      <c r="G2212" s="539">
        <v>45466.30972222222</v>
      </c>
      <c r="H2212" s="37"/>
    </row>
    <row r="2213" spans="1:8" x14ac:dyDescent="0.25">
      <c r="A2213" s="37" t="s">
        <v>9695</v>
      </c>
      <c r="B2213" s="37" t="s">
        <v>1033</v>
      </c>
      <c r="C2213" s="38" t="s">
        <v>9696</v>
      </c>
      <c r="D2213" s="38">
        <v>8531</v>
      </c>
      <c r="E2213" s="146" t="s">
        <v>2890</v>
      </c>
      <c r="F2213" s="541" t="s">
        <v>2891</v>
      </c>
      <c r="G2213" s="539">
        <v>45466.30972222222</v>
      </c>
      <c r="H2213" s="37"/>
    </row>
    <row r="2214" spans="1:8" x14ac:dyDescent="0.25">
      <c r="A2214" s="37" t="s">
        <v>9695</v>
      </c>
      <c r="B2214" s="37" t="s">
        <v>1033</v>
      </c>
      <c r="C2214" s="38" t="s">
        <v>9696</v>
      </c>
      <c r="D2214" s="38">
        <v>8531</v>
      </c>
      <c r="E2214" s="146" t="s">
        <v>2907</v>
      </c>
      <c r="F2214" s="541" t="s">
        <v>2908</v>
      </c>
      <c r="G2214" s="539">
        <v>45466.30972222222</v>
      </c>
      <c r="H2214" s="37"/>
    </row>
    <row r="2215" spans="1:8" x14ac:dyDescent="0.25">
      <c r="A2215" s="37" t="s">
        <v>9695</v>
      </c>
      <c r="B2215" s="37" t="s">
        <v>1033</v>
      </c>
      <c r="C2215" s="38" t="s">
        <v>9696</v>
      </c>
      <c r="D2215" s="38">
        <v>8531</v>
      </c>
      <c r="E2215" s="146" t="s">
        <v>2924</v>
      </c>
      <c r="F2215" s="541" t="s">
        <v>2925</v>
      </c>
      <c r="G2215" s="539">
        <v>45466.30972222222</v>
      </c>
      <c r="H2215" s="37"/>
    </row>
    <row r="2216" spans="1:8" x14ac:dyDescent="0.25">
      <c r="A2216" s="37" t="s">
        <v>9695</v>
      </c>
      <c r="B2216" s="37" t="s">
        <v>1033</v>
      </c>
      <c r="C2216" s="38" t="s">
        <v>9696</v>
      </c>
      <c r="D2216" s="38">
        <v>8531</v>
      </c>
      <c r="E2216" s="146" t="s">
        <v>2941</v>
      </c>
      <c r="F2216" s="541" t="s">
        <v>2942</v>
      </c>
      <c r="G2216" s="539">
        <v>45466.30972222222</v>
      </c>
      <c r="H2216" s="37"/>
    </row>
    <row r="2217" spans="1:8" x14ac:dyDescent="0.25">
      <c r="A2217" s="37" t="s">
        <v>9695</v>
      </c>
      <c r="B2217" s="37" t="s">
        <v>1033</v>
      </c>
      <c r="C2217" s="38" t="s">
        <v>9696</v>
      </c>
      <c r="D2217" s="38">
        <v>8531</v>
      </c>
      <c r="E2217" s="146" t="s">
        <v>2958</v>
      </c>
      <c r="F2217" s="541" t="s">
        <v>2959</v>
      </c>
      <c r="G2217" s="539">
        <v>45466.30972222222</v>
      </c>
      <c r="H2217" s="37"/>
    </row>
    <row r="2218" spans="1:8" x14ac:dyDescent="0.25">
      <c r="A2218" s="37" t="s">
        <v>9695</v>
      </c>
      <c r="B2218" s="37" t="s">
        <v>1033</v>
      </c>
      <c r="C2218" s="38" t="s">
        <v>9696</v>
      </c>
      <c r="D2218" s="38">
        <v>8531</v>
      </c>
      <c r="E2218" s="146" t="s">
        <v>2975</v>
      </c>
      <c r="F2218" s="541" t="s">
        <v>2976</v>
      </c>
      <c r="G2218" s="539">
        <v>45466.30972222222</v>
      </c>
      <c r="H2218" s="37"/>
    </row>
    <row r="2219" spans="1:8" x14ac:dyDescent="0.25">
      <c r="A2219" s="37" t="s">
        <v>9695</v>
      </c>
      <c r="B2219" s="37" t="s">
        <v>1033</v>
      </c>
      <c r="C2219" s="38" t="s">
        <v>9696</v>
      </c>
      <c r="D2219" s="38">
        <v>8531</v>
      </c>
      <c r="E2219" s="146" t="s">
        <v>2992</v>
      </c>
      <c r="F2219" s="541" t="s">
        <v>2993</v>
      </c>
      <c r="G2219" s="539">
        <v>45466.30972222222</v>
      </c>
      <c r="H2219" s="37"/>
    </row>
    <row r="2220" spans="1:8" x14ac:dyDescent="0.25">
      <c r="A2220" s="37" t="s">
        <v>9695</v>
      </c>
      <c r="B2220" s="37" t="s">
        <v>1033</v>
      </c>
      <c r="C2220" s="38" t="s">
        <v>9696</v>
      </c>
      <c r="D2220" s="38">
        <v>8531</v>
      </c>
      <c r="E2220" s="146" t="s">
        <v>1201</v>
      </c>
      <c r="F2220" s="541" t="s">
        <v>1202</v>
      </c>
      <c r="G2220" s="539">
        <v>45466.30972222222</v>
      </c>
      <c r="H2220" s="37"/>
    </row>
    <row r="2221" spans="1:8" x14ac:dyDescent="0.25">
      <c r="A2221" s="37" t="s">
        <v>9695</v>
      </c>
      <c r="B2221" s="37" t="s">
        <v>1033</v>
      </c>
      <c r="C2221" s="38" t="s">
        <v>9696</v>
      </c>
      <c r="D2221" s="38">
        <v>8531</v>
      </c>
      <c r="E2221" s="146" t="s">
        <v>3009</v>
      </c>
      <c r="F2221" s="541" t="s">
        <v>3010</v>
      </c>
      <c r="G2221" s="539">
        <v>45466.30972222222</v>
      </c>
      <c r="H2221" s="37"/>
    </row>
    <row r="2222" spans="1:8" x14ac:dyDescent="0.25">
      <c r="A2222" s="37" t="s">
        <v>9695</v>
      </c>
      <c r="B2222" s="37" t="s">
        <v>1033</v>
      </c>
      <c r="C2222" s="38" t="s">
        <v>9696</v>
      </c>
      <c r="D2222" s="38">
        <v>8531</v>
      </c>
      <c r="E2222" s="146" t="s">
        <v>3026</v>
      </c>
      <c r="F2222" s="541" t="s">
        <v>3027</v>
      </c>
      <c r="G2222" s="539">
        <v>45466.30972222222</v>
      </c>
      <c r="H2222" s="37"/>
    </row>
    <row r="2223" spans="1:8" x14ac:dyDescent="0.25">
      <c r="A2223" s="37" t="s">
        <v>9695</v>
      </c>
      <c r="B2223" s="37" t="s">
        <v>1033</v>
      </c>
      <c r="C2223" s="38" t="s">
        <v>9696</v>
      </c>
      <c r="D2223" s="38">
        <v>8531</v>
      </c>
      <c r="E2223" s="146" t="s">
        <v>3043</v>
      </c>
      <c r="F2223" s="541" t="s">
        <v>3044</v>
      </c>
      <c r="G2223" s="539">
        <v>45466.30972222222</v>
      </c>
      <c r="H2223" s="37"/>
    </row>
    <row r="2224" spans="1:8" x14ac:dyDescent="0.25">
      <c r="A2224" s="37" t="s">
        <v>9695</v>
      </c>
      <c r="B2224" s="37" t="s">
        <v>1033</v>
      </c>
      <c r="C2224" s="38" t="s">
        <v>9696</v>
      </c>
      <c r="D2224" s="38">
        <v>8531</v>
      </c>
      <c r="E2224" s="146" t="s">
        <v>3060</v>
      </c>
      <c r="F2224" s="541" t="s">
        <v>3061</v>
      </c>
      <c r="G2224" s="539">
        <v>45466.30972222222</v>
      </c>
      <c r="H2224" s="37"/>
    </row>
    <row r="2225" spans="1:8" x14ac:dyDescent="0.25">
      <c r="A2225" s="37" t="s">
        <v>9695</v>
      </c>
      <c r="B2225" s="37" t="s">
        <v>1033</v>
      </c>
      <c r="C2225" s="38" t="s">
        <v>9696</v>
      </c>
      <c r="D2225" s="38">
        <v>8531</v>
      </c>
      <c r="E2225" s="146" t="s">
        <v>3077</v>
      </c>
      <c r="F2225" s="541" t="s">
        <v>3078</v>
      </c>
      <c r="G2225" s="539">
        <v>45466.30972222222</v>
      </c>
      <c r="H2225" s="37"/>
    </row>
    <row r="2226" spans="1:8" x14ac:dyDescent="0.25">
      <c r="A2226" s="37" t="s">
        <v>9695</v>
      </c>
      <c r="B2226" s="37" t="s">
        <v>1033</v>
      </c>
      <c r="C2226" s="38" t="s">
        <v>9696</v>
      </c>
      <c r="D2226" s="38">
        <v>8531</v>
      </c>
      <c r="E2226" s="146" t="s">
        <v>3094</v>
      </c>
      <c r="F2226" s="541" t="s">
        <v>3095</v>
      </c>
      <c r="G2226" s="539">
        <v>45466.30972222222</v>
      </c>
      <c r="H2226" s="37"/>
    </row>
    <row r="2227" spans="1:8" x14ac:dyDescent="0.25">
      <c r="A2227" s="37" t="s">
        <v>9695</v>
      </c>
      <c r="B2227" s="37" t="s">
        <v>1033</v>
      </c>
      <c r="C2227" s="38" t="s">
        <v>9696</v>
      </c>
      <c r="D2227" s="38">
        <v>8531</v>
      </c>
      <c r="E2227" s="146" t="s">
        <v>3111</v>
      </c>
      <c r="F2227" s="541" t="s">
        <v>3112</v>
      </c>
      <c r="G2227" s="539">
        <v>45466.30972222222</v>
      </c>
      <c r="H2227" s="37"/>
    </row>
    <row r="2228" spans="1:8" x14ac:dyDescent="0.25">
      <c r="A2228" s="37" t="s">
        <v>9695</v>
      </c>
      <c r="B2228" s="37" t="s">
        <v>1033</v>
      </c>
      <c r="C2228" s="38" t="s">
        <v>9696</v>
      </c>
      <c r="D2228" s="38">
        <v>8531</v>
      </c>
      <c r="E2228" s="146" t="s">
        <v>3128</v>
      </c>
      <c r="F2228" s="541" t="s">
        <v>3129</v>
      </c>
      <c r="G2228" s="539">
        <v>45466.30972222222</v>
      </c>
      <c r="H2228" s="37"/>
    </row>
    <row r="2229" spans="1:8" x14ac:dyDescent="0.25">
      <c r="A2229" s="37" t="s">
        <v>9695</v>
      </c>
      <c r="B2229" s="37" t="s">
        <v>1033</v>
      </c>
      <c r="C2229" s="38" t="s">
        <v>9696</v>
      </c>
      <c r="D2229" s="38">
        <v>8531</v>
      </c>
      <c r="E2229" s="146" t="s">
        <v>3145</v>
      </c>
      <c r="F2229" s="541" t="s">
        <v>3146</v>
      </c>
      <c r="G2229" s="539">
        <v>45466.30972222222</v>
      </c>
      <c r="H2229" s="37"/>
    </row>
    <row r="2230" spans="1:8" x14ac:dyDescent="0.25">
      <c r="A2230" s="37" t="s">
        <v>9695</v>
      </c>
      <c r="B2230" s="37" t="s">
        <v>1033</v>
      </c>
      <c r="C2230" s="38" t="s">
        <v>9696</v>
      </c>
      <c r="D2230" s="38">
        <v>8531</v>
      </c>
      <c r="E2230" s="146" t="s">
        <v>3162</v>
      </c>
      <c r="F2230" s="541" t="s">
        <v>3163</v>
      </c>
      <c r="G2230" s="539">
        <v>45466.30972222222</v>
      </c>
      <c r="H2230" s="37"/>
    </row>
    <row r="2231" spans="1:8" x14ac:dyDescent="0.25">
      <c r="A2231" s="37" t="s">
        <v>9695</v>
      </c>
      <c r="B2231" s="37" t="s">
        <v>1033</v>
      </c>
      <c r="C2231" s="38" t="s">
        <v>9696</v>
      </c>
      <c r="D2231" s="38">
        <v>8531</v>
      </c>
      <c r="E2231" s="146" t="s">
        <v>1214</v>
      </c>
      <c r="F2231" s="541" t="s">
        <v>1215</v>
      </c>
      <c r="G2231" s="539">
        <v>45466.30972222222</v>
      </c>
      <c r="H2231" s="37"/>
    </row>
    <row r="2232" spans="1:8" x14ac:dyDescent="0.25">
      <c r="A2232" s="37" t="s">
        <v>9695</v>
      </c>
      <c r="B2232" s="37" t="s">
        <v>1033</v>
      </c>
      <c r="C2232" s="38" t="s">
        <v>9696</v>
      </c>
      <c r="D2232" s="38">
        <v>8531</v>
      </c>
      <c r="E2232" s="146" t="s">
        <v>3179</v>
      </c>
      <c r="F2232" s="541" t="s">
        <v>3180</v>
      </c>
      <c r="G2232" s="539">
        <v>45466.30972222222</v>
      </c>
      <c r="H2232" s="37"/>
    </row>
    <row r="2233" spans="1:8" x14ac:dyDescent="0.25">
      <c r="A2233" s="37" t="s">
        <v>9695</v>
      </c>
      <c r="B2233" s="37" t="s">
        <v>1033</v>
      </c>
      <c r="C2233" s="38" t="s">
        <v>9696</v>
      </c>
      <c r="D2233" s="38">
        <v>8531</v>
      </c>
      <c r="E2233" s="146" t="s">
        <v>3196</v>
      </c>
      <c r="F2233" s="541" t="s">
        <v>3197</v>
      </c>
      <c r="G2233" s="539">
        <v>45466.30972222222</v>
      </c>
      <c r="H2233" s="37"/>
    </row>
    <row r="2234" spans="1:8" x14ac:dyDescent="0.25">
      <c r="A2234" s="37" t="s">
        <v>9695</v>
      </c>
      <c r="B2234" s="37" t="s">
        <v>1033</v>
      </c>
      <c r="C2234" s="38" t="s">
        <v>9696</v>
      </c>
      <c r="D2234" s="38">
        <v>8531</v>
      </c>
      <c r="E2234" s="146" t="s">
        <v>3213</v>
      </c>
      <c r="F2234" s="541" t="s">
        <v>3214</v>
      </c>
      <c r="G2234" s="539">
        <v>45466.30972222222</v>
      </c>
      <c r="H2234" s="37"/>
    </row>
    <row r="2235" spans="1:8" x14ac:dyDescent="0.25">
      <c r="A2235" s="37" t="s">
        <v>9695</v>
      </c>
      <c r="B2235" s="37" t="s">
        <v>1033</v>
      </c>
      <c r="C2235" s="38" t="s">
        <v>9696</v>
      </c>
      <c r="D2235" s="38">
        <v>8531</v>
      </c>
      <c r="E2235" s="146" t="s">
        <v>3230</v>
      </c>
      <c r="F2235" s="541" t="s">
        <v>3231</v>
      </c>
      <c r="G2235" s="539">
        <v>45466.30972222222</v>
      </c>
      <c r="H2235" s="37"/>
    </row>
    <row r="2236" spans="1:8" x14ac:dyDescent="0.25">
      <c r="A2236" s="37" t="s">
        <v>9695</v>
      </c>
      <c r="B2236" s="37" t="s">
        <v>1033</v>
      </c>
      <c r="C2236" s="38" t="s">
        <v>9696</v>
      </c>
      <c r="D2236" s="38">
        <v>8531</v>
      </c>
      <c r="E2236" s="146" t="s">
        <v>3247</v>
      </c>
      <c r="F2236" s="541" t="s">
        <v>3248</v>
      </c>
      <c r="G2236" s="539">
        <v>45466.30972222222</v>
      </c>
      <c r="H2236" s="37"/>
    </row>
    <row r="2237" spans="1:8" x14ac:dyDescent="0.25">
      <c r="A2237" s="37" t="s">
        <v>9695</v>
      </c>
      <c r="B2237" s="37" t="s">
        <v>1033</v>
      </c>
      <c r="C2237" s="38" t="s">
        <v>9696</v>
      </c>
      <c r="D2237" s="38">
        <v>8531</v>
      </c>
      <c r="E2237" s="146" t="s">
        <v>3264</v>
      </c>
      <c r="F2237" s="541" t="s">
        <v>3265</v>
      </c>
      <c r="G2237" s="539">
        <v>45466.30972222222</v>
      </c>
      <c r="H2237" s="37"/>
    </row>
    <row r="2238" spans="1:8" x14ac:dyDescent="0.25">
      <c r="A2238" s="37" t="s">
        <v>9695</v>
      </c>
      <c r="B2238" s="37" t="s">
        <v>1033</v>
      </c>
      <c r="C2238" s="38" t="s">
        <v>9696</v>
      </c>
      <c r="D2238" s="38">
        <v>8531</v>
      </c>
      <c r="E2238" s="146" t="s">
        <v>3281</v>
      </c>
      <c r="F2238" s="541" t="s">
        <v>3282</v>
      </c>
      <c r="G2238" s="539">
        <v>45466.30972222222</v>
      </c>
      <c r="H2238" s="37"/>
    </row>
    <row r="2239" spans="1:8" x14ac:dyDescent="0.25">
      <c r="A2239" s="37" t="s">
        <v>9695</v>
      </c>
      <c r="B2239" s="37" t="s">
        <v>1033</v>
      </c>
      <c r="C2239" s="38" t="s">
        <v>9696</v>
      </c>
      <c r="D2239" s="38">
        <v>8531</v>
      </c>
      <c r="E2239" s="146" t="s">
        <v>3298</v>
      </c>
      <c r="F2239" s="541" t="s">
        <v>3299</v>
      </c>
      <c r="G2239" s="539">
        <v>45466.30972222222</v>
      </c>
      <c r="H2239" s="37"/>
    </row>
    <row r="2240" spans="1:8" x14ac:dyDescent="0.25">
      <c r="A2240" s="37" t="s">
        <v>9695</v>
      </c>
      <c r="B2240" s="37" t="s">
        <v>1033</v>
      </c>
      <c r="C2240" s="38" t="s">
        <v>9696</v>
      </c>
      <c r="D2240" s="38">
        <v>8531</v>
      </c>
      <c r="E2240" s="146" t="s">
        <v>3315</v>
      </c>
      <c r="F2240" s="541" t="s">
        <v>3316</v>
      </c>
      <c r="G2240" s="539">
        <v>45466.30972222222</v>
      </c>
      <c r="H2240" s="37"/>
    </row>
    <row r="2241" spans="1:8" x14ac:dyDescent="0.25">
      <c r="A2241" s="37" t="s">
        <v>9695</v>
      </c>
      <c r="B2241" s="37" t="s">
        <v>1033</v>
      </c>
      <c r="C2241" s="38" t="s">
        <v>9696</v>
      </c>
      <c r="D2241" s="38">
        <v>8531</v>
      </c>
      <c r="E2241" s="146" t="s">
        <v>3332</v>
      </c>
      <c r="F2241" s="541" t="s">
        <v>3333</v>
      </c>
      <c r="G2241" s="539">
        <v>45466.30972222222</v>
      </c>
      <c r="H2241" s="37"/>
    </row>
    <row r="2242" spans="1:8" x14ac:dyDescent="0.25">
      <c r="A2242" s="37" t="s">
        <v>9695</v>
      </c>
      <c r="B2242" s="37" t="s">
        <v>1033</v>
      </c>
      <c r="C2242" s="38" t="s">
        <v>9696</v>
      </c>
      <c r="D2242" s="38">
        <v>8531</v>
      </c>
      <c r="E2242" s="146" t="s">
        <v>1227</v>
      </c>
      <c r="F2242" s="541" t="s">
        <v>1228</v>
      </c>
      <c r="G2242" s="539">
        <v>45466.30972222222</v>
      </c>
      <c r="H2242" s="37"/>
    </row>
    <row r="2243" spans="1:8" x14ac:dyDescent="0.25">
      <c r="A2243" s="37" t="s">
        <v>9695</v>
      </c>
      <c r="B2243" s="37" t="s">
        <v>1033</v>
      </c>
      <c r="C2243" s="38" t="s">
        <v>9696</v>
      </c>
      <c r="D2243" s="38">
        <v>8531</v>
      </c>
      <c r="E2243" s="146" t="s">
        <v>3349</v>
      </c>
      <c r="F2243" s="541" t="s">
        <v>3350</v>
      </c>
      <c r="G2243" s="539">
        <v>45466.30972222222</v>
      </c>
      <c r="H2243" s="37"/>
    </row>
    <row r="2244" spans="1:8" x14ac:dyDescent="0.25">
      <c r="A2244" s="37" t="s">
        <v>9695</v>
      </c>
      <c r="B2244" s="37" t="s">
        <v>1033</v>
      </c>
      <c r="C2244" s="38" t="s">
        <v>9696</v>
      </c>
      <c r="D2244" s="38">
        <v>8531</v>
      </c>
      <c r="E2244" s="146" t="s">
        <v>3366</v>
      </c>
      <c r="F2244" s="541" t="s">
        <v>3367</v>
      </c>
      <c r="G2244" s="539">
        <v>45466.30972222222</v>
      </c>
      <c r="H2244" s="37"/>
    </row>
    <row r="2245" spans="1:8" x14ac:dyDescent="0.25">
      <c r="A2245" s="37" t="s">
        <v>9695</v>
      </c>
      <c r="B2245" s="37" t="s">
        <v>1033</v>
      </c>
      <c r="C2245" s="38" t="s">
        <v>9696</v>
      </c>
      <c r="D2245" s="38">
        <v>8531</v>
      </c>
      <c r="E2245" s="146" t="s">
        <v>3383</v>
      </c>
      <c r="F2245" s="541" t="s">
        <v>3384</v>
      </c>
      <c r="G2245" s="539">
        <v>45466.30972222222</v>
      </c>
      <c r="H2245" s="37"/>
    </row>
    <row r="2246" spans="1:8" x14ac:dyDescent="0.25">
      <c r="A2246" s="37" t="s">
        <v>9695</v>
      </c>
      <c r="B2246" s="37" t="s">
        <v>1033</v>
      </c>
      <c r="C2246" s="38" t="s">
        <v>9696</v>
      </c>
      <c r="D2246" s="38">
        <v>8531</v>
      </c>
      <c r="E2246" s="146" t="s">
        <v>3400</v>
      </c>
      <c r="F2246" s="541" t="s">
        <v>3401</v>
      </c>
      <c r="G2246" s="539">
        <v>45466.30972222222</v>
      </c>
      <c r="H2246" s="37"/>
    </row>
    <row r="2247" spans="1:8" x14ac:dyDescent="0.25">
      <c r="A2247" s="37" t="s">
        <v>9695</v>
      </c>
      <c r="B2247" s="37" t="s">
        <v>1033</v>
      </c>
      <c r="C2247" s="38" t="s">
        <v>9696</v>
      </c>
      <c r="D2247" s="38">
        <v>8531</v>
      </c>
      <c r="E2247" s="146" t="s">
        <v>3417</v>
      </c>
      <c r="F2247" s="541" t="s">
        <v>3418</v>
      </c>
      <c r="G2247" s="539">
        <v>45466.30972222222</v>
      </c>
      <c r="H2247" s="37"/>
    </row>
    <row r="2248" spans="1:8" x14ac:dyDescent="0.25">
      <c r="A2248" s="37" t="s">
        <v>9695</v>
      </c>
      <c r="B2248" s="37" t="s">
        <v>1033</v>
      </c>
      <c r="C2248" s="38" t="s">
        <v>9696</v>
      </c>
      <c r="D2248" s="38">
        <v>8531</v>
      </c>
      <c r="E2248" s="146" t="s">
        <v>3434</v>
      </c>
      <c r="F2248" s="541" t="s">
        <v>3435</v>
      </c>
      <c r="G2248" s="539">
        <v>45466.30972222222</v>
      </c>
      <c r="H2248" s="37"/>
    </row>
    <row r="2249" spans="1:8" x14ac:dyDescent="0.25">
      <c r="A2249" s="37" t="s">
        <v>9695</v>
      </c>
      <c r="B2249" s="37" t="s">
        <v>1033</v>
      </c>
      <c r="C2249" s="38" t="s">
        <v>9696</v>
      </c>
      <c r="D2249" s="38">
        <v>8531</v>
      </c>
      <c r="E2249" s="146" t="s">
        <v>3451</v>
      </c>
      <c r="F2249" s="541" t="s">
        <v>3452</v>
      </c>
      <c r="G2249" s="539">
        <v>45466.30972222222</v>
      </c>
      <c r="H2249" s="37"/>
    </row>
    <row r="2250" spans="1:8" x14ac:dyDescent="0.25">
      <c r="A2250" s="37" t="s">
        <v>9695</v>
      </c>
      <c r="B2250" s="37" t="s">
        <v>1033</v>
      </c>
      <c r="C2250" s="38" t="s">
        <v>9696</v>
      </c>
      <c r="D2250" s="38">
        <v>8531</v>
      </c>
      <c r="E2250" s="146" t="s">
        <v>3468</v>
      </c>
      <c r="F2250" s="541" t="s">
        <v>3469</v>
      </c>
      <c r="G2250" s="539">
        <v>45466.30972222222</v>
      </c>
      <c r="H2250" s="37"/>
    </row>
    <row r="2251" spans="1:8" x14ac:dyDescent="0.25">
      <c r="A2251" s="37" t="s">
        <v>9695</v>
      </c>
      <c r="B2251" s="37" t="s">
        <v>1033</v>
      </c>
      <c r="C2251" s="38" t="s">
        <v>9696</v>
      </c>
      <c r="D2251" s="38">
        <v>8531</v>
      </c>
      <c r="E2251" s="146" t="s">
        <v>3485</v>
      </c>
      <c r="F2251" s="541" t="s">
        <v>3486</v>
      </c>
      <c r="G2251" s="539">
        <v>45466.30972222222</v>
      </c>
      <c r="H2251" s="37"/>
    </row>
    <row r="2252" spans="1:8" x14ac:dyDescent="0.25">
      <c r="A2252" s="37" t="s">
        <v>9695</v>
      </c>
      <c r="B2252" s="37" t="s">
        <v>1033</v>
      </c>
      <c r="C2252" s="38" t="s">
        <v>9696</v>
      </c>
      <c r="D2252" s="38">
        <v>8531</v>
      </c>
      <c r="E2252" s="146" t="s">
        <v>3502</v>
      </c>
      <c r="F2252" s="541" t="s">
        <v>3503</v>
      </c>
      <c r="G2252" s="539">
        <v>45466.30972222222</v>
      </c>
      <c r="H2252" s="37"/>
    </row>
    <row r="2253" spans="1:8" x14ac:dyDescent="0.25">
      <c r="A2253" s="37" t="s">
        <v>9695</v>
      </c>
      <c r="B2253" s="37" t="s">
        <v>1033</v>
      </c>
      <c r="C2253" s="38" t="s">
        <v>9696</v>
      </c>
      <c r="D2253" s="38">
        <v>8531</v>
      </c>
      <c r="E2253" s="146" t="s">
        <v>1240</v>
      </c>
      <c r="F2253" s="541" t="s">
        <v>1241</v>
      </c>
      <c r="G2253" s="539">
        <v>45466.30972222222</v>
      </c>
      <c r="H2253" s="37"/>
    </row>
    <row r="2254" spans="1:8" x14ac:dyDescent="0.25">
      <c r="A2254" s="37" t="s">
        <v>9695</v>
      </c>
      <c r="B2254" s="37" t="s">
        <v>1033</v>
      </c>
      <c r="C2254" s="38" t="s">
        <v>9696</v>
      </c>
      <c r="D2254" s="38">
        <v>8531</v>
      </c>
      <c r="E2254" s="146" t="s">
        <v>3519</v>
      </c>
      <c r="F2254" s="541" t="s">
        <v>3520</v>
      </c>
      <c r="G2254" s="539">
        <v>45466.30972222222</v>
      </c>
      <c r="H2254" s="37"/>
    </row>
    <row r="2255" spans="1:8" x14ac:dyDescent="0.25">
      <c r="A2255" s="37" t="s">
        <v>9695</v>
      </c>
      <c r="B2255" s="37" t="s">
        <v>1033</v>
      </c>
      <c r="C2255" s="38" t="s">
        <v>9696</v>
      </c>
      <c r="D2255" s="38">
        <v>8531</v>
      </c>
      <c r="E2255" s="146" t="s">
        <v>3536</v>
      </c>
      <c r="F2255" s="541" t="s">
        <v>3537</v>
      </c>
      <c r="G2255" s="539">
        <v>45466.30972222222</v>
      </c>
      <c r="H2255" s="37"/>
    </row>
    <row r="2256" spans="1:8" x14ac:dyDescent="0.25">
      <c r="A2256" s="37" t="s">
        <v>9695</v>
      </c>
      <c r="B2256" s="37" t="s">
        <v>1033</v>
      </c>
      <c r="C2256" s="38" t="s">
        <v>9696</v>
      </c>
      <c r="D2256" s="38">
        <v>8531</v>
      </c>
      <c r="E2256" s="146" t="s">
        <v>3553</v>
      </c>
      <c r="F2256" s="541" t="s">
        <v>3554</v>
      </c>
      <c r="G2256" s="539">
        <v>45466.30972222222</v>
      </c>
      <c r="H2256" s="37"/>
    </row>
    <row r="2257" spans="1:8" x14ac:dyDescent="0.25">
      <c r="A2257" s="37" t="s">
        <v>9695</v>
      </c>
      <c r="B2257" s="37" t="s">
        <v>1033</v>
      </c>
      <c r="C2257" s="38" t="s">
        <v>9696</v>
      </c>
      <c r="D2257" s="38">
        <v>8531</v>
      </c>
      <c r="E2257" s="146" t="s">
        <v>3570</v>
      </c>
      <c r="F2257" s="541" t="s">
        <v>3571</v>
      </c>
      <c r="G2257" s="539">
        <v>45466.30972222222</v>
      </c>
      <c r="H2257" s="37"/>
    </row>
    <row r="2258" spans="1:8" x14ac:dyDescent="0.25">
      <c r="A2258" s="37" t="s">
        <v>9695</v>
      </c>
      <c r="B2258" s="37" t="s">
        <v>1033</v>
      </c>
      <c r="C2258" s="38" t="s">
        <v>9696</v>
      </c>
      <c r="D2258" s="38">
        <v>8531</v>
      </c>
      <c r="E2258" s="146" t="s">
        <v>3587</v>
      </c>
      <c r="F2258" s="541" t="s">
        <v>3588</v>
      </c>
      <c r="G2258" s="539">
        <v>45466.30972222222</v>
      </c>
      <c r="H2258" s="37"/>
    </row>
    <row r="2259" spans="1:8" x14ac:dyDescent="0.25">
      <c r="A2259" s="37" t="s">
        <v>9695</v>
      </c>
      <c r="B2259" s="37" t="s">
        <v>1033</v>
      </c>
      <c r="C2259" s="38" t="s">
        <v>9696</v>
      </c>
      <c r="D2259" s="38">
        <v>8531</v>
      </c>
      <c r="E2259" s="146" t="s">
        <v>3604</v>
      </c>
      <c r="F2259" s="541" t="s">
        <v>3605</v>
      </c>
      <c r="G2259" s="539">
        <v>45466.30972222222</v>
      </c>
      <c r="H2259" s="37"/>
    </row>
    <row r="2260" spans="1:8" x14ac:dyDescent="0.25">
      <c r="A2260" s="37" t="s">
        <v>9695</v>
      </c>
      <c r="B2260" s="37" t="s">
        <v>1033</v>
      </c>
      <c r="C2260" s="38" t="s">
        <v>9696</v>
      </c>
      <c r="D2260" s="38">
        <v>8531</v>
      </c>
      <c r="E2260" s="146" t="s">
        <v>3621</v>
      </c>
      <c r="F2260" s="541" t="s">
        <v>3622</v>
      </c>
      <c r="G2260" s="539">
        <v>45466.30972222222</v>
      </c>
      <c r="H2260" s="37"/>
    </row>
    <row r="2261" spans="1:8" x14ac:dyDescent="0.25">
      <c r="A2261" s="37" t="s">
        <v>9695</v>
      </c>
      <c r="B2261" s="37" t="s">
        <v>1033</v>
      </c>
      <c r="C2261" s="38" t="s">
        <v>9696</v>
      </c>
      <c r="D2261" s="38">
        <v>8531</v>
      </c>
      <c r="E2261" s="146" t="s">
        <v>3638</v>
      </c>
      <c r="F2261" s="541" t="s">
        <v>3639</v>
      </c>
      <c r="G2261" s="539">
        <v>45466.30972222222</v>
      </c>
      <c r="H2261" s="37"/>
    </row>
    <row r="2262" spans="1:8" x14ac:dyDescent="0.25">
      <c r="A2262" s="37" t="s">
        <v>9695</v>
      </c>
      <c r="B2262" s="37" t="s">
        <v>1033</v>
      </c>
      <c r="C2262" s="38" t="s">
        <v>9696</v>
      </c>
      <c r="D2262" s="38">
        <v>8531</v>
      </c>
      <c r="E2262" s="146" t="s">
        <v>3655</v>
      </c>
      <c r="F2262" s="541" t="s">
        <v>3656</v>
      </c>
      <c r="G2262" s="539">
        <v>45466.30972222222</v>
      </c>
      <c r="H2262" s="37"/>
    </row>
    <row r="2263" spans="1:8" x14ac:dyDescent="0.25">
      <c r="A2263" s="37" t="s">
        <v>9695</v>
      </c>
      <c r="B2263" s="37" t="s">
        <v>1033</v>
      </c>
      <c r="C2263" s="38" t="s">
        <v>9696</v>
      </c>
      <c r="D2263" s="38">
        <v>8531</v>
      </c>
      <c r="E2263" s="146" t="s">
        <v>3672</v>
      </c>
      <c r="F2263" s="541" t="s">
        <v>3673</v>
      </c>
      <c r="G2263" s="539">
        <v>45466.30972222222</v>
      </c>
      <c r="H2263" s="37"/>
    </row>
    <row r="2264" spans="1:8" x14ac:dyDescent="0.25">
      <c r="A2264" s="37" t="s">
        <v>9695</v>
      </c>
      <c r="B2264" s="37" t="s">
        <v>1033</v>
      </c>
      <c r="C2264" s="38" t="s">
        <v>9696</v>
      </c>
      <c r="D2264" s="38">
        <v>8531</v>
      </c>
      <c r="E2264" s="146" t="s">
        <v>1253</v>
      </c>
      <c r="F2264" s="541" t="s">
        <v>1254</v>
      </c>
      <c r="G2264" s="539">
        <v>45466.30972222222</v>
      </c>
      <c r="H2264" s="37"/>
    </row>
    <row r="2265" spans="1:8" x14ac:dyDescent="0.25">
      <c r="A2265" s="37" t="s">
        <v>9695</v>
      </c>
      <c r="B2265" s="37" t="s">
        <v>1033</v>
      </c>
      <c r="C2265" s="38" t="s">
        <v>9696</v>
      </c>
      <c r="D2265" s="38">
        <v>8531</v>
      </c>
      <c r="E2265" s="146" t="s">
        <v>3689</v>
      </c>
      <c r="F2265" s="541" t="s">
        <v>3690</v>
      </c>
      <c r="G2265" s="539">
        <v>45466.30972222222</v>
      </c>
      <c r="H2265" s="37"/>
    </row>
    <row r="2266" spans="1:8" x14ac:dyDescent="0.25">
      <c r="A2266" s="37" t="s">
        <v>9695</v>
      </c>
      <c r="B2266" s="37" t="s">
        <v>1033</v>
      </c>
      <c r="C2266" s="38" t="s">
        <v>9696</v>
      </c>
      <c r="D2266" s="38">
        <v>8531</v>
      </c>
      <c r="E2266" s="146" t="s">
        <v>3706</v>
      </c>
      <c r="F2266" s="541" t="s">
        <v>3707</v>
      </c>
      <c r="G2266" s="539">
        <v>45466.30972222222</v>
      </c>
      <c r="H2266" s="37"/>
    </row>
    <row r="2267" spans="1:8" x14ac:dyDescent="0.25">
      <c r="A2267" s="37" t="s">
        <v>9695</v>
      </c>
      <c r="B2267" s="37" t="s">
        <v>1033</v>
      </c>
      <c r="C2267" s="38" t="s">
        <v>9696</v>
      </c>
      <c r="D2267" s="38">
        <v>8531</v>
      </c>
      <c r="E2267" s="146" t="s">
        <v>3723</v>
      </c>
      <c r="F2267" s="541" t="s">
        <v>3724</v>
      </c>
      <c r="G2267" s="539">
        <v>45466.30972222222</v>
      </c>
      <c r="H2267" s="37"/>
    </row>
    <row r="2268" spans="1:8" x14ac:dyDescent="0.25">
      <c r="A2268" s="37" t="s">
        <v>9695</v>
      </c>
      <c r="B2268" s="37" t="s">
        <v>1033</v>
      </c>
      <c r="C2268" s="38" t="s">
        <v>9696</v>
      </c>
      <c r="D2268" s="38">
        <v>8531</v>
      </c>
      <c r="E2268" s="146" t="s">
        <v>3740</v>
      </c>
      <c r="F2268" s="541" t="s">
        <v>3741</v>
      </c>
      <c r="G2268" s="539">
        <v>45466.30972222222</v>
      </c>
      <c r="H2268" s="37"/>
    </row>
    <row r="2269" spans="1:8" x14ac:dyDescent="0.25">
      <c r="A2269" s="37" t="s">
        <v>9695</v>
      </c>
      <c r="B2269" s="37" t="s">
        <v>1033</v>
      </c>
      <c r="C2269" s="38" t="s">
        <v>9696</v>
      </c>
      <c r="D2269" s="38">
        <v>8531</v>
      </c>
      <c r="E2269" s="146" t="s">
        <v>3757</v>
      </c>
      <c r="F2269" s="541" t="s">
        <v>3758</v>
      </c>
      <c r="G2269" s="539">
        <v>45466.30972222222</v>
      </c>
      <c r="H2269" s="37"/>
    </row>
    <row r="2270" spans="1:8" x14ac:dyDescent="0.25">
      <c r="A2270" s="37" t="s">
        <v>9695</v>
      </c>
      <c r="B2270" s="37" t="s">
        <v>1033</v>
      </c>
      <c r="C2270" s="38" t="s">
        <v>9696</v>
      </c>
      <c r="D2270" s="38">
        <v>8531</v>
      </c>
      <c r="E2270" s="146" t="s">
        <v>3774</v>
      </c>
      <c r="F2270" s="541" t="s">
        <v>3775</v>
      </c>
      <c r="G2270" s="539">
        <v>45466.30972222222</v>
      </c>
      <c r="H2270" s="37"/>
    </row>
    <row r="2271" spans="1:8" x14ac:dyDescent="0.25">
      <c r="A2271" s="37" t="s">
        <v>9695</v>
      </c>
      <c r="B2271" s="37" t="s">
        <v>1033</v>
      </c>
      <c r="C2271" s="38" t="s">
        <v>9696</v>
      </c>
      <c r="D2271" s="38">
        <v>8531</v>
      </c>
      <c r="E2271" s="146" t="s">
        <v>3791</v>
      </c>
      <c r="F2271" s="541" t="s">
        <v>3792</v>
      </c>
      <c r="G2271" s="539">
        <v>45466.30972222222</v>
      </c>
      <c r="H2271" s="37"/>
    </row>
    <row r="2272" spans="1:8" x14ac:dyDescent="0.25">
      <c r="A2272" s="37" t="s">
        <v>9695</v>
      </c>
      <c r="B2272" s="37" t="s">
        <v>1033</v>
      </c>
      <c r="C2272" s="38" t="s">
        <v>9696</v>
      </c>
      <c r="D2272" s="38">
        <v>8531</v>
      </c>
      <c r="E2272" s="146" t="s">
        <v>3808</v>
      </c>
      <c r="F2272" s="541" t="s">
        <v>3809</v>
      </c>
      <c r="G2272" s="539">
        <v>45466.30972222222</v>
      </c>
      <c r="H2272" s="37"/>
    </row>
    <row r="2273" spans="1:8" x14ac:dyDescent="0.25">
      <c r="A2273" s="37" t="s">
        <v>9695</v>
      </c>
      <c r="B2273" s="37" t="s">
        <v>1033</v>
      </c>
      <c r="C2273" s="38" t="s">
        <v>9696</v>
      </c>
      <c r="D2273" s="38">
        <v>8531</v>
      </c>
      <c r="E2273" s="146" t="s">
        <v>3825</v>
      </c>
      <c r="F2273" s="541" t="s">
        <v>3826</v>
      </c>
      <c r="G2273" s="539">
        <v>45466.30972222222</v>
      </c>
      <c r="H2273" s="37"/>
    </row>
    <row r="2274" spans="1:8" x14ac:dyDescent="0.25">
      <c r="A2274" s="37" t="s">
        <v>9695</v>
      </c>
      <c r="B2274" s="37" t="s">
        <v>1033</v>
      </c>
      <c r="C2274" s="38" t="s">
        <v>9696</v>
      </c>
      <c r="D2274" s="38">
        <v>8531</v>
      </c>
      <c r="E2274" s="146" t="s">
        <v>3842</v>
      </c>
      <c r="F2274" s="541" t="s">
        <v>3843</v>
      </c>
      <c r="G2274" s="539">
        <v>45466.30972222222</v>
      </c>
      <c r="H2274" s="37"/>
    </row>
    <row r="2275" spans="1:8" x14ac:dyDescent="0.25">
      <c r="A2275" s="37" t="s">
        <v>9695</v>
      </c>
      <c r="B2275" s="37" t="s">
        <v>1033</v>
      </c>
      <c r="C2275" s="38" t="s">
        <v>9696</v>
      </c>
      <c r="D2275" s="38">
        <v>8531</v>
      </c>
      <c r="E2275" s="146" t="s">
        <v>1268</v>
      </c>
      <c r="F2275" s="541" t="s">
        <v>1269</v>
      </c>
      <c r="G2275" s="539">
        <v>45466.30972222222</v>
      </c>
      <c r="H2275" s="37"/>
    </row>
    <row r="2276" spans="1:8" x14ac:dyDescent="0.25">
      <c r="A2276" s="37" t="s">
        <v>9695</v>
      </c>
      <c r="B2276" s="37" t="s">
        <v>1033</v>
      </c>
      <c r="C2276" s="38" t="s">
        <v>9696</v>
      </c>
      <c r="D2276" s="38">
        <v>8531</v>
      </c>
      <c r="E2276" s="146" t="s">
        <v>3859</v>
      </c>
      <c r="F2276" s="541" t="s">
        <v>3860</v>
      </c>
      <c r="G2276" s="539">
        <v>45466.30972222222</v>
      </c>
      <c r="H2276" s="37"/>
    </row>
    <row r="2277" spans="1:8" x14ac:dyDescent="0.25">
      <c r="A2277" s="37" t="s">
        <v>9695</v>
      </c>
      <c r="B2277" s="37" t="s">
        <v>1033</v>
      </c>
      <c r="C2277" s="38" t="s">
        <v>9696</v>
      </c>
      <c r="D2277" s="38">
        <v>8531</v>
      </c>
      <c r="E2277" s="146" t="s">
        <v>3876</v>
      </c>
      <c r="F2277" s="541" t="s">
        <v>3877</v>
      </c>
      <c r="G2277" s="539">
        <v>45466.30972222222</v>
      </c>
      <c r="H2277" s="37"/>
    </row>
    <row r="2278" spans="1:8" x14ac:dyDescent="0.25">
      <c r="A2278" s="37" t="s">
        <v>9695</v>
      </c>
      <c r="B2278" s="37" t="s">
        <v>1033</v>
      </c>
      <c r="C2278" s="38" t="s">
        <v>9696</v>
      </c>
      <c r="D2278" s="38">
        <v>8531</v>
      </c>
      <c r="E2278" s="146" t="s">
        <v>3893</v>
      </c>
      <c r="F2278" s="541" t="s">
        <v>3894</v>
      </c>
      <c r="G2278" s="539">
        <v>45466.30972222222</v>
      </c>
      <c r="H2278" s="37"/>
    </row>
    <row r="2279" spans="1:8" x14ac:dyDescent="0.25">
      <c r="A2279" s="37" t="s">
        <v>9695</v>
      </c>
      <c r="B2279" s="37" t="s">
        <v>1033</v>
      </c>
      <c r="C2279" s="38" t="s">
        <v>9696</v>
      </c>
      <c r="D2279" s="38">
        <v>8531</v>
      </c>
      <c r="E2279" s="146" t="s">
        <v>3910</v>
      </c>
      <c r="F2279" s="541" t="s">
        <v>3911</v>
      </c>
      <c r="G2279" s="539">
        <v>45466.30972222222</v>
      </c>
      <c r="H2279" s="37"/>
    </row>
    <row r="2280" spans="1:8" x14ac:dyDescent="0.25">
      <c r="A2280" s="37" t="s">
        <v>9695</v>
      </c>
      <c r="B2280" s="37" t="s">
        <v>1033</v>
      </c>
      <c r="C2280" s="38" t="s">
        <v>9696</v>
      </c>
      <c r="D2280" s="38">
        <v>8531</v>
      </c>
      <c r="E2280" s="146" t="s">
        <v>3927</v>
      </c>
      <c r="F2280" s="541" t="s">
        <v>3928</v>
      </c>
      <c r="G2280" s="539">
        <v>45466.30972222222</v>
      </c>
      <c r="H2280" s="37"/>
    </row>
    <row r="2281" spans="1:8" x14ac:dyDescent="0.25">
      <c r="A2281" s="37" t="s">
        <v>9695</v>
      </c>
      <c r="B2281" s="37" t="s">
        <v>1033</v>
      </c>
      <c r="C2281" s="38" t="s">
        <v>9696</v>
      </c>
      <c r="D2281" s="38">
        <v>8531</v>
      </c>
      <c r="E2281" s="146" t="s">
        <v>3944</v>
      </c>
      <c r="F2281" s="541" t="s">
        <v>3945</v>
      </c>
      <c r="G2281" s="539">
        <v>45466.30972222222</v>
      </c>
      <c r="H2281" s="37"/>
    </row>
    <row r="2282" spans="1:8" x14ac:dyDescent="0.25">
      <c r="A2282" s="37" t="s">
        <v>9695</v>
      </c>
      <c r="B2282" s="37" t="s">
        <v>1033</v>
      </c>
      <c r="C2282" s="38" t="s">
        <v>9696</v>
      </c>
      <c r="D2282" s="38">
        <v>8531</v>
      </c>
      <c r="E2282" s="146" t="s">
        <v>3961</v>
      </c>
      <c r="F2282" s="541" t="s">
        <v>3962</v>
      </c>
      <c r="G2282" s="539">
        <v>45466.30972222222</v>
      </c>
      <c r="H2282" s="37"/>
    </row>
    <row r="2283" spans="1:8" x14ac:dyDescent="0.25">
      <c r="A2283" s="37" t="s">
        <v>9695</v>
      </c>
      <c r="B2283" s="37" t="s">
        <v>1033</v>
      </c>
      <c r="C2283" s="38" t="s">
        <v>9696</v>
      </c>
      <c r="D2283" s="38">
        <v>8531</v>
      </c>
      <c r="E2283" s="146" t="s">
        <v>3978</v>
      </c>
      <c r="F2283" s="541" t="s">
        <v>3979</v>
      </c>
      <c r="G2283" s="539">
        <v>45466.30972222222</v>
      </c>
      <c r="H2283" s="37"/>
    </row>
    <row r="2284" spans="1:8" x14ac:dyDescent="0.25">
      <c r="A2284" s="37" t="s">
        <v>9695</v>
      </c>
      <c r="B2284" s="37" t="s">
        <v>1033</v>
      </c>
      <c r="C2284" s="38" t="s">
        <v>9696</v>
      </c>
      <c r="D2284" s="38">
        <v>8531</v>
      </c>
      <c r="E2284" s="146" t="s">
        <v>3995</v>
      </c>
      <c r="F2284" s="541" t="s">
        <v>3996</v>
      </c>
      <c r="G2284" s="539">
        <v>45466.30972222222</v>
      </c>
      <c r="H2284" s="37"/>
    </row>
    <row r="2285" spans="1:8" x14ac:dyDescent="0.25">
      <c r="A2285" s="37" t="s">
        <v>9695</v>
      </c>
      <c r="B2285" s="37" t="s">
        <v>1033</v>
      </c>
      <c r="C2285" s="38" t="s">
        <v>9696</v>
      </c>
      <c r="D2285" s="38">
        <v>8531</v>
      </c>
      <c r="E2285" s="146" t="s">
        <v>4012</v>
      </c>
      <c r="F2285" s="541" t="s">
        <v>4013</v>
      </c>
      <c r="G2285" s="539">
        <v>45466.30972222222</v>
      </c>
      <c r="H2285" s="37"/>
    </row>
    <row r="2286" spans="1:8" x14ac:dyDescent="0.25">
      <c r="A2286" s="37" t="s">
        <v>9695</v>
      </c>
      <c r="B2286" s="37" t="s">
        <v>1033</v>
      </c>
      <c r="C2286" s="38" t="s">
        <v>9696</v>
      </c>
      <c r="D2286" s="38">
        <v>8531</v>
      </c>
      <c r="E2286" s="146" t="s">
        <v>1283</v>
      </c>
      <c r="F2286" s="541" t="s">
        <v>1284</v>
      </c>
      <c r="G2286" s="539">
        <v>45466.30972222222</v>
      </c>
      <c r="H2286" s="37"/>
    </row>
    <row r="2287" spans="1:8" x14ac:dyDescent="0.25">
      <c r="A2287" s="37" t="s">
        <v>9695</v>
      </c>
      <c r="B2287" s="37" t="s">
        <v>1033</v>
      </c>
      <c r="C2287" s="38" t="s">
        <v>9696</v>
      </c>
      <c r="D2287" s="38">
        <v>8531</v>
      </c>
      <c r="E2287" s="146" t="s">
        <v>4029</v>
      </c>
      <c r="F2287" s="541" t="s">
        <v>4030</v>
      </c>
      <c r="G2287" s="539">
        <v>45466.30972222222</v>
      </c>
      <c r="H2287" s="37"/>
    </row>
    <row r="2288" spans="1:8" x14ac:dyDescent="0.25">
      <c r="A2288" s="37" t="s">
        <v>9695</v>
      </c>
      <c r="B2288" s="37" t="s">
        <v>1033</v>
      </c>
      <c r="C2288" s="38" t="s">
        <v>9696</v>
      </c>
      <c r="D2288" s="38">
        <v>8531</v>
      </c>
      <c r="E2288" s="146" t="s">
        <v>4046</v>
      </c>
      <c r="F2288" s="541" t="s">
        <v>4047</v>
      </c>
      <c r="G2288" s="539">
        <v>45466.30972222222</v>
      </c>
      <c r="H2288" s="37"/>
    </row>
    <row r="2289" spans="1:8" x14ac:dyDescent="0.25">
      <c r="A2289" s="37" t="s">
        <v>9695</v>
      </c>
      <c r="B2289" s="37" t="s">
        <v>1033</v>
      </c>
      <c r="C2289" s="38" t="s">
        <v>9696</v>
      </c>
      <c r="D2289" s="38">
        <v>8531</v>
      </c>
      <c r="E2289" s="146" t="s">
        <v>4063</v>
      </c>
      <c r="F2289" s="541" t="s">
        <v>4064</v>
      </c>
      <c r="G2289" s="539">
        <v>45466.30972222222</v>
      </c>
      <c r="H2289" s="37"/>
    </row>
    <row r="2290" spans="1:8" x14ac:dyDescent="0.25">
      <c r="A2290" s="37" t="s">
        <v>9695</v>
      </c>
      <c r="B2290" s="37" t="s">
        <v>1033</v>
      </c>
      <c r="C2290" s="38" t="s">
        <v>9696</v>
      </c>
      <c r="D2290" s="38">
        <v>8531</v>
      </c>
      <c r="E2290" s="146" t="s">
        <v>4080</v>
      </c>
      <c r="F2290" s="541" t="s">
        <v>4081</v>
      </c>
      <c r="G2290" s="539">
        <v>45466.30972222222</v>
      </c>
      <c r="H2290" s="37"/>
    </row>
    <row r="2291" spans="1:8" x14ac:dyDescent="0.25">
      <c r="A2291" s="37" t="s">
        <v>9695</v>
      </c>
      <c r="B2291" s="37" t="s">
        <v>1033</v>
      </c>
      <c r="C2291" s="38" t="s">
        <v>9696</v>
      </c>
      <c r="D2291" s="38">
        <v>8531</v>
      </c>
      <c r="E2291" s="146" t="s">
        <v>4097</v>
      </c>
      <c r="F2291" s="541" t="s">
        <v>4098</v>
      </c>
      <c r="G2291" s="539">
        <v>45466.30972222222</v>
      </c>
      <c r="H2291" s="37"/>
    </row>
    <row r="2292" spans="1:8" x14ac:dyDescent="0.25">
      <c r="A2292" s="37" t="s">
        <v>9695</v>
      </c>
      <c r="B2292" s="37" t="s">
        <v>1033</v>
      </c>
      <c r="C2292" s="38" t="s">
        <v>9696</v>
      </c>
      <c r="D2292" s="38">
        <v>8531</v>
      </c>
      <c r="E2292" s="146" t="s">
        <v>4114</v>
      </c>
      <c r="F2292" s="541" t="s">
        <v>4115</v>
      </c>
      <c r="G2292" s="539">
        <v>45466.30972222222</v>
      </c>
      <c r="H2292" s="37"/>
    </row>
    <row r="2293" spans="1:8" x14ac:dyDescent="0.25">
      <c r="A2293" s="37" t="s">
        <v>9695</v>
      </c>
      <c r="B2293" s="37" t="s">
        <v>1033</v>
      </c>
      <c r="C2293" s="38" t="s">
        <v>9696</v>
      </c>
      <c r="D2293" s="38">
        <v>8531</v>
      </c>
      <c r="E2293" s="146" t="s">
        <v>4131</v>
      </c>
      <c r="F2293" s="541" t="s">
        <v>4132</v>
      </c>
      <c r="G2293" s="539">
        <v>45466.30972222222</v>
      </c>
      <c r="H2293" s="37"/>
    </row>
    <row r="2294" spans="1:8" x14ac:dyDescent="0.25">
      <c r="A2294" s="37" t="s">
        <v>9695</v>
      </c>
      <c r="B2294" s="37" t="s">
        <v>1033</v>
      </c>
      <c r="C2294" s="38" t="s">
        <v>9696</v>
      </c>
      <c r="D2294" s="38">
        <v>8531</v>
      </c>
      <c r="E2294" s="146" t="s">
        <v>4148</v>
      </c>
      <c r="F2294" s="541" t="s">
        <v>4149</v>
      </c>
      <c r="G2294" s="539">
        <v>45466.30972222222</v>
      </c>
      <c r="H2294" s="37"/>
    </row>
    <row r="2295" spans="1:8" x14ac:dyDescent="0.25">
      <c r="A2295" s="37" t="s">
        <v>9695</v>
      </c>
      <c r="B2295" s="37" t="s">
        <v>1033</v>
      </c>
      <c r="C2295" s="38" t="s">
        <v>9696</v>
      </c>
      <c r="D2295" s="38">
        <v>8531</v>
      </c>
      <c r="E2295" s="146" t="s">
        <v>4165</v>
      </c>
      <c r="F2295" s="541" t="s">
        <v>4166</v>
      </c>
      <c r="G2295" s="539">
        <v>45466.30972222222</v>
      </c>
      <c r="H2295" s="37"/>
    </row>
    <row r="2296" spans="1:8" x14ac:dyDescent="0.25">
      <c r="A2296" s="37" t="s">
        <v>9695</v>
      </c>
      <c r="B2296" s="37" t="s">
        <v>1033</v>
      </c>
      <c r="C2296" s="38" t="s">
        <v>9696</v>
      </c>
      <c r="D2296" s="38">
        <v>8531</v>
      </c>
      <c r="E2296" s="146" t="s">
        <v>4182</v>
      </c>
      <c r="F2296" s="541" t="s">
        <v>4183</v>
      </c>
      <c r="G2296" s="539">
        <v>45466.30972222222</v>
      </c>
      <c r="H2296" s="37"/>
    </row>
    <row r="2297" spans="1:8" x14ac:dyDescent="0.25">
      <c r="A2297" s="37" t="s">
        <v>9695</v>
      </c>
      <c r="B2297" s="37" t="s">
        <v>1033</v>
      </c>
      <c r="C2297" s="38" t="s">
        <v>9696</v>
      </c>
      <c r="D2297" s="38">
        <v>8531</v>
      </c>
      <c r="E2297" s="146" t="s">
        <v>1298</v>
      </c>
      <c r="F2297" s="541" t="s">
        <v>1299</v>
      </c>
      <c r="G2297" s="539">
        <v>45466.30972222222</v>
      </c>
      <c r="H2297" s="37"/>
    </row>
    <row r="2298" spans="1:8" x14ac:dyDescent="0.25">
      <c r="A2298" s="37" t="s">
        <v>9695</v>
      </c>
      <c r="B2298" s="37" t="s">
        <v>1033</v>
      </c>
      <c r="C2298" s="38" t="s">
        <v>9696</v>
      </c>
      <c r="D2298" s="38">
        <v>8531</v>
      </c>
      <c r="E2298" s="146" t="s">
        <v>4199</v>
      </c>
      <c r="F2298" s="541" t="s">
        <v>4200</v>
      </c>
      <c r="G2298" s="539">
        <v>45466.30972222222</v>
      </c>
      <c r="H2298" s="37"/>
    </row>
    <row r="2299" spans="1:8" x14ac:dyDescent="0.25">
      <c r="A2299" s="37" t="s">
        <v>9695</v>
      </c>
      <c r="B2299" s="37" t="s">
        <v>1033</v>
      </c>
      <c r="C2299" s="38" t="s">
        <v>9696</v>
      </c>
      <c r="D2299" s="38">
        <v>8531</v>
      </c>
      <c r="E2299" s="146" t="s">
        <v>4216</v>
      </c>
      <c r="F2299" s="541" t="s">
        <v>4217</v>
      </c>
      <c r="G2299" s="539">
        <v>45466.30972222222</v>
      </c>
      <c r="H2299" s="37"/>
    </row>
    <row r="2300" spans="1:8" x14ac:dyDescent="0.25">
      <c r="A2300" s="37" t="s">
        <v>9695</v>
      </c>
      <c r="B2300" s="37" t="s">
        <v>1033</v>
      </c>
      <c r="C2300" s="38" t="s">
        <v>9696</v>
      </c>
      <c r="D2300" s="38">
        <v>8531</v>
      </c>
      <c r="E2300" s="146" t="s">
        <v>4233</v>
      </c>
      <c r="F2300" s="541" t="s">
        <v>4234</v>
      </c>
      <c r="G2300" s="539">
        <v>45466.30972222222</v>
      </c>
      <c r="H2300" s="37"/>
    </row>
    <row r="2301" spans="1:8" x14ac:dyDescent="0.25">
      <c r="A2301" s="37" t="s">
        <v>9695</v>
      </c>
      <c r="B2301" s="37" t="s">
        <v>1033</v>
      </c>
      <c r="C2301" s="38" t="s">
        <v>9696</v>
      </c>
      <c r="D2301" s="38">
        <v>8531</v>
      </c>
      <c r="E2301" s="146" t="s">
        <v>4250</v>
      </c>
      <c r="F2301" s="541" t="s">
        <v>4251</v>
      </c>
      <c r="G2301" s="539">
        <v>45466.30972222222</v>
      </c>
      <c r="H2301" s="37"/>
    </row>
    <row r="2302" spans="1:8" x14ac:dyDescent="0.25">
      <c r="A2302" s="37" t="s">
        <v>9695</v>
      </c>
      <c r="B2302" s="37" t="s">
        <v>1033</v>
      </c>
      <c r="C2302" s="38" t="s">
        <v>9696</v>
      </c>
      <c r="D2302" s="38">
        <v>8531</v>
      </c>
      <c r="E2302" s="146" t="s">
        <v>4267</v>
      </c>
      <c r="F2302" s="541" t="s">
        <v>4268</v>
      </c>
      <c r="G2302" s="539">
        <v>45466.30972222222</v>
      </c>
      <c r="H2302" s="37"/>
    </row>
    <row r="2303" spans="1:8" x14ac:dyDescent="0.25">
      <c r="A2303" s="37" t="s">
        <v>9695</v>
      </c>
      <c r="B2303" s="37" t="s">
        <v>1033</v>
      </c>
      <c r="C2303" s="38" t="s">
        <v>9696</v>
      </c>
      <c r="D2303" s="38">
        <v>8531</v>
      </c>
      <c r="E2303" s="146" t="s">
        <v>4284</v>
      </c>
      <c r="F2303" s="541" t="s">
        <v>4285</v>
      </c>
      <c r="G2303" s="539">
        <v>45466.30972222222</v>
      </c>
      <c r="H2303" s="37"/>
    </row>
    <row r="2304" spans="1:8" x14ac:dyDescent="0.25">
      <c r="A2304" s="37" t="s">
        <v>9695</v>
      </c>
      <c r="B2304" s="37" t="s">
        <v>1033</v>
      </c>
      <c r="C2304" s="38" t="s">
        <v>9696</v>
      </c>
      <c r="D2304" s="38">
        <v>8531</v>
      </c>
      <c r="E2304" s="146" t="s">
        <v>4301</v>
      </c>
      <c r="F2304" s="541" t="s">
        <v>4302</v>
      </c>
      <c r="G2304" s="539">
        <v>45466.30972222222</v>
      </c>
      <c r="H2304" s="37"/>
    </row>
    <row r="2305" spans="1:8" x14ac:dyDescent="0.25">
      <c r="A2305" s="37" t="s">
        <v>9695</v>
      </c>
      <c r="B2305" s="37" t="s">
        <v>1033</v>
      </c>
      <c r="C2305" s="38" t="s">
        <v>9696</v>
      </c>
      <c r="D2305" s="38">
        <v>8531</v>
      </c>
      <c r="E2305" s="146" t="s">
        <v>4318</v>
      </c>
      <c r="F2305" s="541" t="s">
        <v>4319</v>
      </c>
      <c r="G2305" s="539">
        <v>45466.30972222222</v>
      </c>
      <c r="H2305" s="37"/>
    </row>
    <row r="2306" spans="1:8" x14ac:dyDescent="0.25">
      <c r="A2306" s="37" t="s">
        <v>9695</v>
      </c>
      <c r="B2306" s="37" t="s">
        <v>1033</v>
      </c>
      <c r="C2306" s="38" t="s">
        <v>9696</v>
      </c>
      <c r="D2306" s="38">
        <v>8531</v>
      </c>
      <c r="E2306" s="146" t="s">
        <v>4335</v>
      </c>
      <c r="F2306" s="541" t="s">
        <v>4336</v>
      </c>
      <c r="G2306" s="539">
        <v>45466.30972222222</v>
      </c>
      <c r="H2306" s="37"/>
    </row>
    <row r="2307" spans="1:8" x14ac:dyDescent="0.25">
      <c r="A2307" s="37" t="s">
        <v>9695</v>
      </c>
      <c r="B2307" s="37" t="s">
        <v>1033</v>
      </c>
      <c r="C2307" s="38" t="s">
        <v>9696</v>
      </c>
      <c r="D2307" s="38">
        <v>8531</v>
      </c>
      <c r="E2307" s="146" t="s">
        <v>4352</v>
      </c>
      <c r="F2307" s="541" t="s">
        <v>4353</v>
      </c>
      <c r="G2307" s="539">
        <v>45466.30972222222</v>
      </c>
      <c r="H2307" s="37"/>
    </row>
    <row r="2308" spans="1:8" x14ac:dyDescent="0.25">
      <c r="A2308" s="37" t="s">
        <v>9695</v>
      </c>
      <c r="B2308" s="37" t="s">
        <v>1033</v>
      </c>
      <c r="C2308" s="38" t="s">
        <v>9696</v>
      </c>
      <c r="D2308" s="38">
        <v>8531</v>
      </c>
      <c r="E2308" s="146" t="s">
        <v>1038</v>
      </c>
      <c r="F2308" s="541" t="s">
        <v>1039</v>
      </c>
      <c r="G2308" s="539">
        <v>45466.30972222222</v>
      </c>
      <c r="H2308" s="37"/>
    </row>
    <row r="2309" spans="1:8" x14ac:dyDescent="0.25">
      <c r="A2309" s="37" t="s">
        <v>9695</v>
      </c>
      <c r="B2309" s="37" t="s">
        <v>1033</v>
      </c>
      <c r="C2309" s="38" t="s">
        <v>9696</v>
      </c>
      <c r="D2309" s="38">
        <v>8531</v>
      </c>
      <c r="E2309" s="146" t="s">
        <v>1313</v>
      </c>
      <c r="F2309" s="541" t="s">
        <v>1314</v>
      </c>
      <c r="G2309" s="539">
        <v>45466.30972222222</v>
      </c>
      <c r="H2309" s="37"/>
    </row>
    <row r="2310" spans="1:8" x14ac:dyDescent="0.25">
      <c r="A2310" s="37" t="s">
        <v>9695</v>
      </c>
      <c r="B2310" s="37" t="s">
        <v>1033</v>
      </c>
      <c r="C2310" s="38" t="s">
        <v>9696</v>
      </c>
      <c r="D2310" s="38">
        <v>8531</v>
      </c>
      <c r="E2310" s="146" t="s">
        <v>4369</v>
      </c>
      <c r="F2310" s="541" t="s">
        <v>4370</v>
      </c>
      <c r="G2310" s="539">
        <v>45466.30972222222</v>
      </c>
      <c r="H2310" s="37"/>
    </row>
    <row r="2311" spans="1:8" x14ac:dyDescent="0.25">
      <c r="A2311" s="37" t="s">
        <v>9695</v>
      </c>
      <c r="B2311" s="37" t="s">
        <v>1033</v>
      </c>
      <c r="C2311" s="38" t="s">
        <v>9696</v>
      </c>
      <c r="D2311" s="38">
        <v>8531</v>
      </c>
      <c r="E2311" s="146" t="s">
        <v>4386</v>
      </c>
      <c r="F2311" s="541" t="s">
        <v>4387</v>
      </c>
      <c r="G2311" s="539">
        <v>45466.30972222222</v>
      </c>
      <c r="H2311" s="37"/>
    </row>
    <row r="2312" spans="1:8" x14ac:dyDescent="0.25">
      <c r="A2312" s="37" t="s">
        <v>9695</v>
      </c>
      <c r="B2312" s="37" t="s">
        <v>1033</v>
      </c>
      <c r="C2312" s="38" t="s">
        <v>9696</v>
      </c>
      <c r="D2312" s="38">
        <v>8531</v>
      </c>
      <c r="E2312" s="146" t="s">
        <v>4403</v>
      </c>
      <c r="F2312" s="541" t="s">
        <v>4404</v>
      </c>
      <c r="G2312" s="539">
        <v>45466.30972222222</v>
      </c>
      <c r="H2312" s="37"/>
    </row>
    <row r="2313" spans="1:8" x14ac:dyDescent="0.25">
      <c r="A2313" s="37" t="s">
        <v>9695</v>
      </c>
      <c r="B2313" s="37" t="s">
        <v>1033</v>
      </c>
      <c r="C2313" s="38" t="s">
        <v>9696</v>
      </c>
      <c r="D2313" s="38">
        <v>8531</v>
      </c>
      <c r="E2313" s="146" t="s">
        <v>4420</v>
      </c>
      <c r="F2313" s="541" t="s">
        <v>4421</v>
      </c>
      <c r="G2313" s="539">
        <v>45466.30972222222</v>
      </c>
      <c r="H2313" s="37"/>
    </row>
    <row r="2314" spans="1:8" x14ac:dyDescent="0.25">
      <c r="A2314" s="37" t="s">
        <v>9695</v>
      </c>
      <c r="B2314" s="37" t="s">
        <v>1033</v>
      </c>
      <c r="C2314" s="38" t="s">
        <v>9696</v>
      </c>
      <c r="D2314" s="38">
        <v>8531</v>
      </c>
      <c r="E2314" s="146" t="s">
        <v>4437</v>
      </c>
      <c r="F2314" s="541" t="s">
        <v>4438</v>
      </c>
      <c r="G2314" s="539">
        <v>45466.30972222222</v>
      </c>
      <c r="H2314" s="37"/>
    </row>
    <row r="2315" spans="1:8" x14ac:dyDescent="0.25">
      <c r="A2315" s="37" t="s">
        <v>9695</v>
      </c>
      <c r="B2315" s="37" t="s">
        <v>1033</v>
      </c>
      <c r="C2315" s="38" t="s">
        <v>9696</v>
      </c>
      <c r="D2315" s="38">
        <v>8531</v>
      </c>
      <c r="E2315" s="146" t="s">
        <v>4454</v>
      </c>
      <c r="F2315" s="541" t="s">
        <v>4455</v>
      </c>
      <c r="G2315" s="539">
        <v>45466.30972222222</v>
      </c>
      <c r="H2315" s="37"/>
    </row>
    <row r="2316" spans="1:8" x14ac:dyDescent="0.25">
      <c r="A2316" s="37" t="s">
        <v>9695</v>
      </c>
      <c r="B2316" s="37" t="s">
        <v>1033</v>
      </c>
      <c r="C2316" s="38" t="s">
        <v>9696</v>
      </c>
      <c r="D2316" s="38">
        <v>8531</v>
      </c>
      <c r="E2316" s="146" t="s">
        <v>4471</v>
      </c>
      <c r="F2316" s="541" t="s">
        <v>4472</v>
      </c>
      <c r="G2316" s="539">
        <v>45466.30972222222</v>
      </c>
      <c r="H2316" s="37"/>
    </row>
    <row r="2317" spans="1:8" x14ac:dyDescent="0.25">
      <c r="A2317" s="37" t="s">
        <v>9695</v>
      </c>
      <c r="B2317" s="37" t="s">
        <v>1033</v>
      </c>
      <c r="C2317" s="38" t="s">
        <v>9696</v>
      </c>
      <c r="D2317" s="38">
        <v>8531</v>
      </c>
      <c r="E2317" s="146" t="s">
        <v>4488</v>
      </c>
      <c r="F2317" s="541" t="s">
        <v>4489</v>
      </c>
      <c r="G2317" s="539">
        <v>45466.30972222222</v>
      </c>
      <c r="H2317" s="37"/>
    </row>
    <row r="2318" spans="1:8" x14ac:dyDescent="0.25">
      <c r="A2318" s="37" t="s">
        <v>9695</v>
      </c>
      <c r="B2318" s="37" t="s">
        <v>1033</v>
      </c>
      <c r="C2318" s="38" t="s">
        <v>9696</v>
      </c>
      <c r="D2318" s="38">
        <v>8531</v>
      </c>
      <c r="E2318" s="146" t="s">
        <v>4505</v>
      </c>
      <c r="F2318" s="541" t="s">
        <v>4506</v>
      </c>
      <c r="G2318" s="539">
        <v>45466.30972222222</v>
      </c>
      <c r="H2318" s="37"/>
    </row>
    <row r="2319" spans="1:8" x14ac:dyDescent="0.25">
      <c r="A2319" s="37" t="s">
        <v>9695</v>
      </c>
      <c r="B2319" s="37" t="s">
        <v>1033</v>
      </c>
      <c r="C2319" s="38" t="s">
        <v>9696</v>
      </c>
      <c r="D2319" s="38">
        <v>8531</v>
      </c>
      <c r="E2319" s="146" t="s">
        <v>4522</v>
      </c>
      <c r="F2319" s="541" t="s">
        <v>4523</v>
      </c>
      <c r="G2319" s="539">
        <v>45466.30972222222</v>
      </c>
      <c r="H2319" s="37"/>
    </row>
    <row r="2320" spans="1:8" x14ac:dyDescent="0.25">
      <c r="A2320" s="37" t="s">
        <v>9695</v>
      </c>
      <c r="B2320" s="37" t="s">
        <v>1033</v>
      </c>
      <c r="C2320" s="38" t="s">
        <v>9696</v>
      </c>
      <c r="D2320" s="38">
        <v>8531</v>
      </c>
      <c r="E2320" s="146" t="s">
        <v>1328</v>
      </c>
      <c r="F2320" s="541" t="s">
        <v>1329</v>
      </c>
      <c r="G2320" s="539">
        <v>45466.30972222222</v>
      </c>
      <c r="H2320" s="37"/>
    </row>
    <row r="2321" spans="1:8" x14ac:dyDescent="0.25">
      <c r="A2321" s="37" t="s">
        <v>9695</v>
      </c>
      <c r="B2321" s="37" t="s">
        <v>1033</v>
      </c>
      <c r="C2321" s="38" t="s">
        <v>9696</v>
      </c>
      <c r="D2321" s="38">
        <v>8531</v>
      </c>
      <c r="E2321" s="146" t="s">
        <v>4539</v>
      </c>
      <c r="F2321" s="541" t="s">
        <v>4540</v>
      </c>
      <c r="G2321" s="539">
        <v>45466.30972222222</v>
      </c>
      <c r="H2321" s="37"/>
    </row>
    <row r="2322" spans="1:8" x14ac:dyDescent="0.25">
      <c r="A2322" s="37" t="s">
        <v>9695</v>
      </c>
      <c r="B2322" s="37" t="s">
        <v>1033</v>
      </c>
      <c r="C2322" s="38" t="s">
        <v>9696</v>
      </c>
      <c r="D2322" s="38">
        <v>8531</v>
      </c>
      <c r="E2322" s="146" t="s">
        <v>4556</v>
      </c>
      <c r="F2322" s="541" t="s">
        <v>4557</v>
      </c>
      <c r="G2322" s="539">
        <v>45466.30972222222</v>
      </c>
      <c r="H2322" s="37"/>
    </row>
    <row r="2323" spans="1:8" x14ac:dyDescent="0.25">
      <c r="A2323" s="37" t="s">
        <v>9695</v>
      </c>
      <c r="B2323" s="37" t="s">
        <v>1033</v>
      </c>
      <c r="C2323" s="38" t="s">
        <v>9696</v>
      </c>
      <c r="D2323" s="38">
        <v>8531</v>
      </c>
      <c r="E2323" s="146" t="s">
        <v>4573</v>
      </c>
      <c r="F2323" s="541" t="s">
        <v>4574</v>
      </c>
      <c r="G2323" s="539">
        <v>45466.30972222222</v>
      </c>
      <c r="H2323" s="37"/>
    </row>
    <row r="2324" spans="1:8" x14ac:dyDescent="0.25">
      <c r="A2324" s="37" t="s">
        <v>9695</v>
      </c>
      <c r="B2324" s="37" t="s">
        <v>1033</v>
      </c>
      <c r="C2324" s="38" t="s">
        <v>9696</v>
      </c>
      <c r="D2324" s="38">
        <v>8531</v>
      </c>
      <c r="E2324" s="146" t="s">
        <v>4590</v>
      </c>
      <c r="F2324" s="541" t="s">
        <v>4591</v>
      </c>
      <c r="G2324" s="539">
        <v>45466.30972222222</v>
      </c>
      <c r="H2324" s="37"/>
    </row>
    <row r="2325" spans="1:8" x14ac:dyDescent="0.25">
      <c r="A2325" s="37" t="s">
        <v>9695</v>
      </c>
      <c r="B2325" s="37" t="s">
        <v>1033</v>
      </c>
      <c r="C2325" s="38" t="s">
        <v>9696</v>
      </c>
      <c r="D2325" s="38">
        <v>8531</v>
      </c>
      <c r="E2325" s="146" t="s">
        <v>4607</v>
      </c>
      <c r="F2325" s="541" t="s">
        <v>4608</v>
      </c>
      <c r="G2325" s="539">
        <v>45466.30972222222</v>
      </c>
      <c r="H2325" s="37"/>
    </row>
    <row r="2326" spans="1:8" x14ac:dyDescent="0.25">
      <c r="A2326" s="37" t="s">
        <v>9695</v>
      </c>
      <c r="B2326" s="37" t="s">
        <v>1033</v>
      </c>
      <c r="C2326" s="38" t="s">
        <v>9696</v>
      </c>
      <c r="D2326" s="38">
        <v>8531</v>
      </c>
      <c r="E2326" s="146" t="s">
        <v>4624</v>
      </c>
      <c r="F2326" s="541" t="s">
        <v>4625</v>
      </c>
      <c r="G2326" s="539">
        <v>45466.30972222222</v>
      </c>
      <c r="H2326" s="37"/>
    </row>
    <row r="2327" spans="1:8" x14ac:dyDescent="0.25">
      <c r="A2327" s="37" t="s">
        <v>9695</v>
      </c>
      <c r="B2327" s="37" t="s">
        <v>1033</v>
      </c>
      <c r="C2327" s="38" t="s">
        <v>9696</v>
      </c>
      <c r="D2327" s="38">
        <v>8531</v>
      </c>
      <c r="E2327" s="146" t="s">
        <v>4641</v>
      </c>
      <c r="F2327" s="541" t="s">
        <v>4642</v>
      </c>
      <c r="G2327" s="539">
        <v>45466.30972222222</v>
      </c>
      <c r="H2327" s="37"/>
    </row>
    <row r="2328" spans="1:8" x14ac:dyDescent="0.25">
      <c r="A2328" s="37" t="s">
        <v>9695</v>
      </c>
      <c r="B2328" s="37" t="s">
        <v>1033</v>
      </c>
      <c r="C2328" s="38" t="s">
        <v>9696</v>
      </c>
      <c r="D2328" s="38">
        <v>8531</v>
      </c>
      <c r="E2328" s="146" t="s">
        <v>4658</v>
      </c>
      <c r="F2328" s="541" t="s">
        <v>4659</v>
      </c>
      <c r="G2328" s="539">
        <v>45466.30972222222</v>
      </c>
      <c r="H2328" s="37"/>
    </row>
    <row r="2329" spans="1:8" x14ac:dyDescent="0.25">
      <c r="A2329" s="37" t="s">
        <v>9695</v>
      </c>
      <c r="B2329" s="37" t="s">
        <v>1033</v>
      </c>
      <c r="C2329" s="38" t="s">
        <v>9696</v>
      </c>
      <c r="D2329" s="38">
        <v>8531</v>
      </c>
      <c r="E2329" s="146" t="s">
        <v>4675</v>
      </c>
      <c r="F2329" s="541" t="s">
        <v>4676</v>
      </c>
      <c r="G2329" s="539">
        <v>45466.30972222222</v>
      </c>
      <c r="H2329" s="37"/>
    </row>
    <row r="2330" spans="1:8" x14ac:dyDescent="0.25">
      <c r="A2330" s="37" t="s">
        <v>9695</v>
      </c>
      <c r="B2330" s="37" t="s">
        <v>1033</v>
      </c>
      <c r="C2330" s="38" t="s">
        <v>9696</v>
      </c>
      <c r="D2330" s="38">
        <v>8531</v>
      </c>
      <c r="E2330" s="146" t="s">
        <v>4692</v>
      </c>
      <c r="F2330" s="541" t="s">
        <v>4693</v>
      </c>
      <c r="G2330" s="539">
        <v>45466.30972222222</v>
      </c>
      <c r="H2330" s="37"/>
    </row>
    <row r="2331" spans="1:8" x14ac:dyDescent="0.25">
      <c r="A2331" s="37" t="s">
        <v>9695</v>
      </c>
      <c r="B2331" s="37" t="s">
        <v>1033</v>
      </c>
      <c r="C2331" s="38" t="s">
        <v>9696</v>
      </c>
      <c r="D2331" s="38">
        <v>8531</v>
      </c>
      <c r="E2331" s="146" t="s">
        <v>1345</v>
      </c>
      <c r="F2331" s="541" t="s">
        <v>1346</v>
      </c>
      <c r="G2331" s="539">
        <v>45466.30972222222</v>
      </c>
      <c r="H2331" s="37"/>
    </row>
    <row r="2332" spans="1:8" x14ac:dyDescent="0.25">
      <c r="A2332" s="37" t="s">
        <v>9695</v>
      </c>
      <c r="B2332" s="37" t="s">
        <v>1033</v>
      </c>
      <c r="C2332" s="38" t="s">
        <v>9696</v>
      </c>
      <c r="D2332" s="38">
        <v>8531</v>
      </c>
      <c r="E2332" s="146" t="s">
        <v>4709</v>
      </c>
      <c r="F2332" s="541" t="s">
        <v>4710</v>
      </c>
      <c r="G2332" s="539">
        <v>45466.30972222222</v>
      </c>
      <c r="H2332" s="37"/>
    </row>
    <row r="2333" spans="1:8" x14ac:dyDescent="0.25">
      <c r="A2333" s="37" t="s">
        <v>9695</v>
      </c>
      <c r="B2333" s="37" t="s">
        <v>1033</v>
      </c>
      <c r="C2333" s="38" t="s">
        <v>9696</v>
      </c>
      <c r="D2333" s="38">
        <v>8531</v>
      </c>
      <c r="E2333" s="146" t="s">
        <v>4726</v>
      </c>
      <c r="F2333" s="541" t="s">
        <v>4727</v>
      </c>
      <c r="G2333" s="539">
        <v>45466.30972222222</v>
      </c>
      <c r="H2333" s="37"/>
    </row>
    <row r="2334" spans="1:8" x14ac:dyDescent="0.25">
      <c r="A2334" s="37" t="s">
        <v>9695</v>
      </c>
      <c r="B2334" s="37" t="s">
        <v>1033</v>
      </c>
      <c r="C2334" s="38" t="s">
        <v>9696</v>
      </c>
      <c r="D2334" s="38">
        <v>8531</v>
      </c>
      <c r="E2334" s="146" t="s">
        <v>4743</v>
      </c>
      <c r="F2334" s="541" t="s">
        <v>4744</v>
      </c>
      <c r="G2334" s="539">
        <v>45466.30972222222</v>
      </c>
      <c r="H2334" s="37"/>
    </row>
    <row r="2335" spans="1:8" x14ac:dyDescent="0.25">
      <c r="A2335" s="37" t="s">
        <v>9695</v>
      </c>
      <c r="B2335" s="37" t="s">
        <v>1033</v>
      </c>
      <c r="C2335" s="38" t="s">
        <v>9696</v>
      </c>
      <c r="D2335" s="38">
        <v>8531</v>
      </c>
      <c r="E2335" s="146" t="s">
        <v>4760</v>
      </c>
      <c r="F2335" s="541" t="s">
        <v>4761</v>
      </c>
      <c r="G2335" s="539">
        <v>45466.30972222222</v>
      </c>
      <c r="H2335" s="37"/>
    </row>
    <row r="2336" spans="1:8" x14ac:dyDescent="0.25">
      <c r="A2336" s="37" t="s">
        <v>9695</v>
      </c>
      <c r="B2336" s="37" t="s">
        <v>1033</v>
      </c>
      <c r="C2336" s="38" t="s">
        <v>9696</v>
      </c>
      <c r="D2336" s="38">
        <v>8531</v>
      </c>
      <c r="E2336" s="146" t="s">
        <v>4777</v>
      </c>
      <c r="F2336" s="541" t="s">
        <v>4778</v>
      </c>
      <c r="G2336" s="539">
        <v>45466.30972222222</v>
      </c>
      <c r="H2336" s="37"/>
    </row>
    <row r="2337" spans="1:8" x14ac:dyDescent="0.25">
      <c r="A2337" s="37" t="s">
        <v>9695</v>
      </c>
      <c r="B2337" s="37" t="s">
        <v>1033</v>
      </c>
      <c r="C2337" s="38" t="s">
        <v>9696</v>
      </c>
      <c r="D2337" s="38">
        <v>8531</v>
      </c>
      <c r="E2337" s="146" t="s">
        <v>4794</v>
      </c>
      <c r="F2337" s="541" t="s">
        <v>4795</v>
      </c>
      <c r="G2337" s="539">
        <v>45466.30972222222</v>
      </c>
      <c r="H2337" s="37"/>
    </row>
    <row r="2338" spans="1:8" x14ac:dyDescent="0.25">
      <c r="A2338" s="37" t="s">
        <v>9695</v>
      </c>
      <c r="B2338" s="37" t="s">
        <v>1033</v>
      </c>
      <c r="C2338" s="38" t="s">
        <v>9696</v>
      </c>
      <c r="D2338" s="38">
        <v>8531</v>
      </c>
      <c r="E2338" s="146" t="s">
        <v>4811</v>
      </c>
      <c r="F2338" s="541" t="s">
        <v>4812</v>
      </c>
      <c r="G2338" s="539">
        <v>45466.30972222222</v>
      </c>
      <c r="H2338" s="37"/>
    </row>
    <row r="2339" spans="1:8" x14ac:dyDescent="0.25">
      <c r="A2339" s="37" t="s">
        <v>9695</v>
      </c>
      <c r="B2339" s="37" t="s">
        <v>1033</v>
      </c>
      <c r="C2339" s="38" t="s">
        <v>9696</v>
      </c>
      <c r="D2339" s="38">
        <v>8531</v>
      </c>
      <c r="E2339" s="146" t="s">
        <v>4828</v>
      </c>
      <c r="F2339" s="541" t="s">
        <v>4829</v>
      </c>
      <c r="G2339" s="539">
        <v>45466.30972222222</v>
      </c>
      <c r="H2339" s="37"/>
    </row>
    <row r="2340" spans="1:8" x14ac:dyDescent="0.25">
      <c r="A2340" s="37" t="s">
        <v>9695</v>
      </c>
      <c r="B2340" s="37" t="s">
        <v>1033</v>
      </c>
      <c r="C2340" s="38" t="s">
        <v>9696</v>
      </c>
      <c r="D2340" s="38">
        <v>8531</v>
      </c>
      <c r="E2340" s="146" t="s">
        <v>4845</v>
      </c>
      <c r="F2340" s="541" t="s">
        <v>4846</v>
      </c>
      <c r="G2340" s="539">
        <v>45466.30972222222</v>
      </c>
      <c r="H2340" s="37"/>
    </row>
    <row r="2341" spans="1:8" x14ac:dyDescent="0.25">
      <c r="A2341" s="37" t="s">
        <v>9695</v>
      </c>
      <c r="B2341" s="37" t="s">
        <v>1033</v>
      </c>
      <c r="C2341" s="38" t="s">
        <v>9696</v>
      </c>
      <c r="D2341" s="38">
        <v>8531</v>
      </c>
      <c r="E2341" s="146" t="s">
        <v>4862</v>
      </c>
      <c r="F2341" s="541" t="s">
        <v>4863</v>
      </c>
      <c r="G2341" s="539">
        <v>45466.30972222222</v>
      </c>
      <c r="H2341" s="37"/>
    </row>
    <row r="2342" spans="1:8" x14ac:dyDescent="0.25">
      <c r="A2342" s="37" t="s">
        <v>9695</v>
      </c>
      <c r="B2342" s="37" t="s">
        <v>1033</v>
      </c>
      <c r="C2342" s="38" t="s">
        <v>9696</v>
      </c>
      <c r="D2342" s="38">
        <v>8531</v>
      </c>
      <c r="E2342" s="146" t="s">
        <v>1362</v>
      </c>
      <c r="F2342" s="541" t="s">
        <v>1363</v>
      </c>
      <c r="G2342" s="539">
        <v>45466.30972222222</v>
      </c>
      <c r="H2342" s="37"/>
    </row>
    <row r="2343" spans="1:8" x14ac:dyDescent="0.25">
      <c r="A2343" s="37" t="s">
        <v>9695</v>
      </c>
      <c r="B2343" s="37" t="s">
        <v>1033</v>
      </c>
      <c r="C2343" s="38" t="s">
        <v>9696</v>
      </c>
      <c r="D2343" s="38">
        <v>8531</v>
      </c>
      <c r="E2343" s="146" t="s">
        <v>4879</v>
      </c>
      <c r="F2343" s="541" t="s">
        <v>4880</v>
      </c>
      <c r="G2343" s="539">
        <v>45466.30972222222</v>
      </c>
      <c r="H2343" s="37"/>
    </row>
    <row r="2344" spans="1:8" x14ac:dyDescent="0.25">
      <c r="A2344" s="37" t="s">
        <v>9695</v>
      </c>
      <c r="B2344" s="37" t="s">
        <v>1033</v>
      </c>
      <c r="C2344" s="38" t="s">
        <v>9696</v>
      </c>
      <c r="D2344" s="38">
        <v>8531</v>
      </c>
      <c r="E2344" s="146" t="s">
        <v>4896</v>
      </c>
      <c r="F2344" s="541" t="s">
        <v>4897</v>
      </c>
      <c r="G2344" s="539">
        <v>45466.30972222222</v>
      </c>
      <c r="H2344" s="37"/>
    </row>
    <row r="2345" spans="1:8" x14ac:dyDescent="0.25">
      <c r="A2345" s="37" t="s">
        <v>9695</v>
      </c>
      <c r="B2345" s="37" t="s">
        <v>1033</v>
      </c>
      <c r="C2345" s="38" t="s">
        <v>9696</v>
      </c>
      <c r="D2345" s="38">
        <v>8531</v>
      </c>
      <c r="E2345" s="146" t="s">
        <v>4913</v>
      </c>
      <c r="F2345" s="541" t="s">
        <v>4914</v>
      </c>
      <c r="G2345" s="539">
        <v>45466.30972222222</v>
      </c>
      <c r="H2345" s="37"/>
    </row>
    <row r="2346" spans="1:8" x14ac:dyDescent="0.25">
      <c r="A2346" s="37" t="s">
        <v>9695</v>
      </c>
      <c r="B2346" s="37" t="s">
        <v>1033</v>
      </c>
      <c r="C2346" s="38" t="s">
        <v>9696</v>
      </c>
      <c r="D2346" s="38">
        <v>8531</v>
      </c>
      <c r="E2346" s="146" t="s">
        <v>4930</v>
      </c>
      <c r="F2346" s="541" t="s">
        <v>4931</v>
      </c>
      <c r="G2346" s="539">
        <v>45466.30972222222</v>
      </c>
      <c r="H2346" s="37"/>
    </row>
    <row r="2347" spans="1:8" x14ac:dyDescent="0.25">
      <c r="A2347" s="37" t="s">
        <v>9695</v>
      </c>
      <c r="B2347" s="37" t="s">
        <v>1033</v>
      </c>
      <c r="C2347" s="38" t="s">
        <v>9696</v>
      </c>
      <c r="D2347" s="38">
        <v>8531</v>
      </c>
      <c r="E2347" s="146" t="s">
        <v>4947</v>
      </c>
      <c r="F2347" s="541" t="s">
        <v>4948</v>
      </c>
      <c r="G2347" s="539">
        <v>45466.30972222222</v>
      </c>
      <c r="H2347" s="37"/>
    </row>
    <row r="2348" spans="1:8" x14ac:dyDescent="0.25">
      <c r="A2348" s="37" t="s">
        <v>9695</v>
      </c>
      <c r="B2348" s="37" t="s">
        <v>1033</v>
      </c>
      <c r="C2348" s="38" t="s">
        <v>9696</v>
      </c>
      <c r="D2348" s="38">
        <v>8531</v>
      </c>
      <c r="E2348" s="146" t="s">
        <v>4964</v>
      </c>
      <c r="F2348" s="541" t="s">
        <v>4965</v>
      </c>
      <c r="G2348" s="539">
        <v>45466.30972222222</v>
      </c>
      <c r="H2348" s="37"/>
    </row>
    <row r="2349" spans="1:8" x14ac:dyDescent="0.25">
      <c r="A2349" s="37" t="s">
        <v>9695</v>
      </c>
      <c r="B2349" s="37" t="s">
        <v>1033</v>
      </c>
      <c r="C2349" s="38" t="s">
        <v>9696</v>
      </c>
      <c r="D2349" s="38">
        <v>8531</v>
      </c>
      <c r="E2349" s="146" t="s">
        <v>4981</v>
      </c>
      <c r="F2349" s="541" t="s">
        <v>4982</v>
      </c>
      <c r="G2349" s="539">
        <v>45466.30972222222</v>
      </c>
      <c r="H2349" s="37"/>
    </row>
    <row r="2350" spans="1:8" x14ac:dyDescent="0.25">
      <c r="A2350" s="37" t="s">
        <v>9695</v>
      </c>
      <c r="B2350" s="37" t="s">
        <v>1033</v>
      </c>
      <c r="C2350" s="38" t="s">
        <v>9696</v>
      </c>
      <c r="D2350" s="38">
        <v>8531</v>
      </c>
      <c r="E2350" s="146" t="s">
        <v>4998</v>
      </c>
      <c r="F2350" s="541" t="s">
        <v>4999</v>
      </c>
      <c r="G2350" s="539">
        <v>45466.30972222222</v>
      </c>
      <c r="H2350" s="37"/>
    </row>
    <row r="2351" spans="1:8" x14ac:dyDescent="0.25">
      <c r="A2351" s="37" t="s">
        <v>9695</v>
      </c>
      <c r="B2351" s="37" t="s">
        <v>1033</v>
      </c>
      <c r="C2351" s="38" t="s">
        <v>9696</v>
      </c>
      <c r="D2351" s="38">
        <v>8531</v>
      </c>
      <c r="E2351" s="146" t="s">
        <v>5015</v>
      </c>
      <c r="F2351" s="541" t="s">
        <v>5016</v>
      </c>
      <c r="G2351" s="539">
        <v>45466.30972222222</v>
      </c>
      <c r="H2351" s="37"/>
    </row>
    <row r="2352" spans="1:8" x14ac:dyDescent="0.25">
      <c r="A2352" s="37" t="s">
        <v>9695</v>
      </c>
      <c r="B2352" s="37" t="s">
        <v>1033</v>
      </c>
      <c r="C2352" s="38" t="s">
        <v>9696</v>
      </c>
      <c r="D2352" s="38">
        <v>8531</v>
      </c>
      <c r="E2352" s="146" t="s">
        <v>5032</v>
      </c>
      <c r="F2352" s="541" t="s">
        <v>5033</v>
      </c>
      <c r="G2352" s="539">
        <v>45466.30972222222</v>
      </c>
      <c r="H2352" s="37"/>
    </row>
    <row r="2353" spans="1:8" x14ac:dyDescent="0.25">
      <c r="A2353" s="37" t="s">
        <v>9695</v>
      </c>
      <c r="B2353" s="37" t="s">
        <v>1033</v>
      </c>
      <c r="C2353" s="38" t="s">
        <v>9696</v>
      </c>
      <c r="D2353" s="38">
        <v>8531</v>
      </c>
      <c r="E2353" s="146" t="s">
        <v>1379</v>
      </c>
      <c r="F2353" s="541" t="s">
        <v>1380</v>
      </c>
      <c r="G2353" s="539">
        <v>45466.30972222222</v>
      </c>
      <c r="H2353" s="37"/>
    </row>
    <row r="2354" spans="1:8" x14ac:dyDescent="0.25">
      <c r="A2354" s="37" t="s">
        <v>9695</v>
      </c>
      <c r="B2354" s="37" t="s">
        <v>1033</v>
      </c>
      <c r="C2354" s="38" t="s">
        <v>9696</v>
      </c>
      <c r="D2354" s="38">
        <v>8531</v>
      </c>
      <c r="E2354" s="146" t="s">
        <v>5049</v>
      </c>
      <c r="F2354" s="541" t="s">
        <v>5050</v>
      </c>
      <c r="G2354" s="539">
        <v>45466.30972222222</v>
      </c>
      <c r="H2354" s="37"/>
    </row>
    <row r="2355" spans="1:8" x14ac:dyDescent="0.25">
      <c r="A2355" s="37" t="s">
        <v>9695</v>
      </c>
      <c r="B2355" s="37" t="s">
        <v>1033</v>
      </c>
      <c r="C2355" s="38" t="s">
        <v>9696</v>
      </c>
      <c r="D2355" s="38">
        <v>8531</v>
      </c>
      <c r="E2355" s="146" t="s">
        <v>5066</v>
      </c>
      <c r="F2355" s="541" t="s">
        <v>5067</v>
      </c>
      <c r="G2355" s="539">
        <v>45466.30972222222</v>
      </c>
      <c r="H2355" s="37"/>
    </row>
    <row r="2356" spans="1:8" x14ac:dyDescent="0.25">
      <c r="A2356" s="37" t="s">
        <v>9695</v>
      </c>
      <c r="B2356" s="37" t="s">
        <v>1033</v>
      </c>
      <c r="C2356" s="38" t="s">
        <v>9696</v>
      </c>
      <c r="D2356" s="38">
        <v>8531</v>
      </c>
      <c r="E2356" s="146" t="s">
        <v>5083</v>
      </c>
      <c r="F2356" s="541" t="s">
        <v>5084</v>
      </c>
      <c r="G2356" s="539">
        <v>45466.30972222222</v>
      </c>
      <c r="H2356" s="37"/>
    </row>
    <row r="2357" spans="1:8" x14ac:dyDescent="0.25">
      <c r="A2357" s="37" t="s">
        <v>9695</v>
      </c>
      <c r="B2357" s="37" t="s">
        <v>1033</v>
      </c>
      <c r="C2357" s="38" t="s">
        <v>9696</v>
      </c>
      <c r="D2357" s="38">
        <v>8531</v>
      </c>
      <c r="E2357" s="146" t="s">
        <v>5100</v>
      </c>
      <c r="F2357" s="541" t="s">
        <v>5101</v>
      </c>
      <c r="G2357" s="539">
        <v>45466.30972222222</v>
      </c>
      <c r="H2357" s="37"/>
    </row>
    <row r="2358" spans="1:8" x14ac:dyDescent="0.25">
      <c r="A2358" s="37" t="s">
        <v>9695</v>
      </c>
      <c r="B2358" s="37" t="s">
        <v>1033</v>
      </c>
      <c r="C2358" s="38" t="s">
        <v>9696</v>
      </c>
      <c r="D2358" s="38">
        <v>8531</v>
      </c>
      <c r="E2358" s="146" t="s">
        <v>5117</v>
      </c>
      <c r="F2358" s="541" t="s">
        <v>5118</v>
      </c>
      <c r="G2358" s="539">
        <v>45466.30972222222</v>
      </c>
      <c r="H2358" s="37"/>
    </row>
    <row r="2359" spans="1:8" x14ac:dyDescent="0.25">
      <c r="A2359" s="37" t="s">
        <v>9695</v>
      </c>
      <c r="B2359" s="37" t="s">
        <v>1033</v>
      </c>
      <c r="C2359" s="38" t="s">
        <v>9696</v>
      </c>
      <c r="D2359" s="38">
        <v>8531</v>
      </c>
      <c r="E2359" s="146" t="s">
        <v>5134</v>
      </c>
      <c r="F2359" s="541" t="s">
        <v>5135</v>
      </c>
      <c r="G2359" s="539">
        <v>45466.30972222222</v>
      </c>
      <c r="H2359" s="37"/>
    </row>
    <row r="2360" spans="1:8" x14ac:dyDescent="0.25">
      <c r="A2360" s="37" t="s">
        <v>9695</v>
      </c>
      <c r="B2360" s="37" t="s">
        <v>1033</v>
      </c>
      <c r="C2360" s="38" t="s">
        <v>9696</v>
      </c>
      <c r="D2360" s="38">
        <v>8531</v>
      </c>
      <c r="E2360" s="146" t="s">
        <v>5151</v>
      </c>
      <c r="F2360" s="541" t="s">
        <v>5152</v>
      </c>
      <c r="G2360" s="539">
        <v>45466.30972222222</v>
      </c>
      <c r="H2360" s="37"/>
    </row>
    <row r="2361" spans="1:8" x14ac:dyDescent="0.25">
      <c r="A2361" s="37" t="s">
        <v>9695</v>
      </c>
      <c r="B2361" s="37" t="s">
        <v>1033</v>
      </c>
      <c r="C2361" s="38" t="s">
        <v>9696</v>
      </c>
      <c r="D2361" s="38">
        <v>8531</v>
      </c>
      <c r="E2361" s="146" t="s">
        <v>5168</v>
      </c>
      <c r="F2361" s="541" t="s">
        <v>5169</v>
      </c>
      <c r="G2361" s="539">
        <v>45466.30972222222</v>
      </c>
      <c r="H2361" s="37"/>
    </row>
    <row r="2362" spans="1:8" x14ac:dyDescent="0.25">
      <c r="A2362" s="37" t="s">
        <v>9695</v>
      </c>
      <c r="B2362" s="37" t="s">
        <v>1033</v>
      </c>
      <c r="C2362" s="38" t="s">
        <v>9696</v>
      </c>
      <c r="D2362" s="38">
        <v>8531</v>
      </c>
      <c r="E2362" s="146" t="s">
        <v>5185</v>
      </c>
      <c r="F2362" s="541" t="s">
        <v>5186</v>
      </c>
      <c r="G2362" s="539">
        <v>45466.30972222222</v>
      </c>
      <c r="H2362" s="37"/>
    </row>
    <row r="2363" spans="1:8" x14ac:dyDescent="0.25">
      <c r="A2363" s="37" t="s">
        <v>9695</v>
      </c>
      <c r="B2363" s="37" t="s">
        <v>1033</v>
      </c>
      <c r="C2363" s="38" t="s">
        <v>9696</v>
      </c>
      <c r="D2363" s="38">
        <v>8531</v>
      </c>
      <c r="E2363" s="146" t="s">
        <v>5202</v>
      </c>
      <c r="F2363" s="541" t="s">
        <v>5203</v>
      </c>
      <c r="G2363" s="539">
        <v>45466.30972222222</v>
      </c>
      <c r="H2363" s="37"/>
    </row>
    <row r="2364" spans="1:8" x14ac:dyDescent="0.25">
      <c r="A2364" s="37" t="s">
        <v>9695</v>
      </c>
      <c r="B2364" s="37" t="s">
        <v>1033</v>
      </c>
      <c r="C2364" s="38" t="s">
        <v>9696</v>
      </c>
      <c r="D2364" s="38">
        <v>8531</v>
      </c>
      <c r="E2364" s="146" t="s">
        <v>1396</v>
      </c>
      <c r="F2364" s="541" t="s">
        <v>1397</v>
      </c>
      <c r="G2364" s="539">
        <v>45466.30972222222</v>
      </c>
      <c r="H2364" s="37"/>
    </row>
    <row r="2365" spans="1:8" x14ac:dyDescent="0.25">
      <c r="A2365" s="37" t="s">
        <v>9695</v>
      </c>
      <c r="B2365" s="37" t="s">
        <v>1033</v>
      </c>
      <c r="C2365" s="38" t="s">
        <v>9696</v>
      </c>
      <c r="D2365" s="38">
        <v>8531</v>
      </c>
      <c r="E2365" s="146" t="s">
        <v>5219</v>
      </c>
      <c r="F2365" s="541" t="s">
        <v>5220</v>
      </c>
      <c r="G2365" s="539">
        <v>45466.30972222222</v>
      </c>
      <c r="H2365" s="37"/>
    </row>
    <row r="2366" spans="1:8" x14ac:dyDescent="0.25">
      <c r="A2366" s="37" t="s">
        <v>9695</v>
      </c>
      <c r="B2366" s="37" t="s">
        <v>1033</v>
      </c>
      <c r="C2366" s="38" t="s">
        <v>9696</v>
      </c>
      <c r="D2366" s="38">
        <v>8531</v>
      </c>
      <c r="E2366" s="146" t="s">
        <v>5236</v>
      </c>
      <c r="F2366" s="541" t="s">
        <v>5237</v>
      </c>
      <c r="G2366" s="539">
        <v>45466.30972222222</v>
      </c>
      <c r="H2366" s="37"/>
    </row>
    <row r="2367" spans="1:8" x14ac:dyDescent="0.25">
      <c r="A2367" s="37" t="s">
        <v>9695</v>
      </c>
      <c r="B2367" s="37" t="s">
        <v>1033</v>
      </c>
      <c r="C2367" s="38" t="s">
        <v>9696</v>
      </c>
      <c r="D2367" s="38">
        <v>8531</v>
      </c>
      <c r="E2367" s="146" t="s">
        <v>5253</v>
      </c>
      <c r="F2367" s="541" t="s">
        <v>5254</v>
      </c>
      <c r="G2367" s="539">
        <v>45466.30972222222</v>
      </c>
      <c r="H2367" s="37"/>
    </row>
    <row r="2368" spans="1:8" x14ac:dyDescent="0.25">
      <c r="A2368" s="37" t="s">
        <v>9695</v>
      </c>
      <c r="B2368" s="37" t="s">
        <v>1033</v>
      </c>
      <c r="C2368" s="38" t="s">
        <v>9696</v>
      </c>
      <c r="D2368" s="38">
        <v>8531</v>
      </c>
      <c r="E2368" s="146" t="s">
        <v>5270</v>
      </c>
      <c r="F2368" s="541" t="s">
        <v>5271</v>
      </c>
      <c r="G2368" s="539">
        <v>45466.30972222222</v>
      </c>
      <c r="H2368" s="37"/>
    </row>
    <row r="2369" spans="1:8" x14ac:dyDescent="0.25">
      <c r="A2369" s="37" t="s">
        <v>9695</v>
      </c>
      <c r="B2369" s="37" t="s">
        <v>1033</v>
      </c>
      <c r="C2369" s="38" t="s">
        <v>9696</v>
      </c>
      <c r="D2369" s="38">
        <v>8531</v>
      </c>
      <c r="E2369" s="146" t="s">
        <v>5287</v>
      </c>
      <c r="F2369" s="541" t="s">
        <v>5288</v>
      </c>
      <c r="G2369" s="539">
        <v>45466.30972222222</v>
      </c>
      <c r="H2369" s="37"/>
    </row>
    <row r="2370" spans="1:8" x14ac:dyDescent="0.25">
      <c r="A2370" s="37" t="s">
        <v>9695</v>
      </c>
      <c r="B2370" s="37" t="s">
        <v>1033</v>
      </c>
      <c r="C2370" s="38" t="s">
        <v>9696</v>
      </c>
      <c r="D2370" s="38">
        <v>8531</v>
      </c>
      <c r="E2370" s="146" t="s">
        <v>5304</v>
      </c>
      <c r="F2370" s="541" t="s">
        <v>5305</v>
      </c>
      <c r="G2370" s="539">
        <v>45466.30972222222</v>
      </c>
      <c r="H2370" s="37"/>
    </row>
    <row r="2371" spans="1:8" x14ac:dyDescent="0.25">
      <c r="A2371" s="37" t="s">
        <v>9695</v>
      </c>
      <c r="B2371" s="37" t="s">
        <v>1033</v>
      </c>
      <c r="C2371" s="38" t="s">
        <v>9696</v>
      </c>
      <c r="D2371" s="38">
        <v>8531</v>
      </c>
      <c r="E2371" s="146" t="s">
        <v>5321</v>
      </c>
      <c r="F2371" s="541" t="s">
        <v>5322</v>
      </c>
      <c r="G2371" s="539">
        <v>45466.30972222222</v>
      </c>
      <c r="H2371" s="37"/>
    </row>
    <row r="2372" spans="1:8" x14ac:dyDescent="0.25">
      <c r="A2372" s="37" t="s">
        <v>9695</v>
      </c>
      <c r="B2372" s="37" t="s">
        <v>1033</v>
      </c>
      <c r="C2372" s="38" t="s">
        <v>9696</v>
      </c>
      <c r="D2372" s="38">
        <v>8531</v>
      </c>
      <c r="E2372" s="146" t="s">
        <v>5338</v>
      </c>
      <c r="F2372" s="541" t="s">
        <v>5339</v>
      </c>
      <c r="G2372" s="539">
        <v>45466.30972222222</v>
      </c>
      <c r="H2372" s="37"/>
    </row>
    <row r="2373" spans="1:8" x14ac:dyDescent="0.25">
      <c r="A2373" s="37" t="s">
        <v>9695</v>
      </c>
      <c r="B2373" s="37" t="s">
        <v>1033</v>
      </c>
      <c r="C2373" s="38" t="s">
        <v>9696</v>
      </c>
      <c r="D2373" s="38">
        <v>8531</v>
      </c>
      <c r="E2373" s="146" t="s">
        <v>5355</v>
      </c>
      <c r="F2373" s="541" t="s">
        <v>5356</v>
      </c>
      <c r="G2373" s="539">
        <v>45466.30972222222</v>
      </c>
      <c r="H2373" s="37"/>
    </row>
    <row r="2374" spans="1:8" x14ac:dyDescent="0.25">
      <c r="A2374" s="37" t="s">
        <v>9695</v>
      </c>
      <c r="B2374" s="37" t="s">
        <v>1033</v>
      </c>
      <c r="C2374" s="38" t="s">
        <v>9696</v>
      </c>
      <c r="D2374" s="38">
        <v>8531</v>
      </c>
      <c r="E2374" s="146" t="s">
        <v>5372</v>
      </c>
      <c r="F2374" s="541" t="s">
        <v>5373</v>
      </c>
      <c r="G2374" s="539">
        <v>45466.30972222222</v>
      </c>
      <c r="H2374" s="37"/>
    </row>
    <row r="2375" spans="1:8" x14ac:dyDescent="0.25">
      <c r="A2375" s="37" t="s">
        <v>9695</v>
      </c>
      <c r="B2375" s="37" t="s">
        <v>1033</v>
      </c>
      <c r="C2375" s="38" t="s">
        <v>9696</v>
      </c>
      <c r="D2375" s="38">
        <v>8531</v>
      </c>
      <c r="E2375" s="146" t="s">
        <v>1413</v>
      </c>
      <c r="F2375" s="541" t="s">
        <v>1414</v>
      </c>
      <c r="G2375" s="539">
        <v>45466.30972222222</v>
      </c>
      <c r="H2375" s="37"/>
    </row>
    <row r="2376" spans="1:8" x14ac:dyDescent="0.25">
      <c r="A2376" s="37" t="s">
        <v>9695</v>
      </c>
      <c r="B2376" s="37" t="s">
        <v>1033</v>
      </c>
      <c r="C2376" s="38" t="s">
        <v>9696</v>
      </c>
      <c r="D2376" s="38">
        <v>8531</v>
      </c>
      <c r="E2376" s="146" t="s">
        <v>5389</v>
      </c>
      <c r="F2376" s="541" t="s">
        <v>5390</v>
      </c>
      <c r="G2376" s="539">
        <v>45466.30972222222</v>
      </c>
      <c r="H2376" s="37"/>
    </row>
    <row r="2377" spans="1:8" x14ac:dyDescent="0.25">
      <c r="A2377" s="37" t="s">
        <v>9695</v>
      </c>
      <c r="B2377" s="37" t="s">
        <v>1033</v>
      </c>
      <c r="C2377" s="38" t="s">
        <v>9696</v>
      </c>
      <c r="D2377" s="38">
        <v>8531</v>
      </c>
      <c r="E2377" s="146" t="s">
        <v>5406</v>
      </c>
      <c r="F2377" s="541" t="s">
        <v>5407</v>
      </c>
      <c r="G2377" s="539">
        <v>45466.30972222222</v>
      </c>
      <c r="H2377" s="37"/>
    </row>
    <row r="2378" spans="1:8" x14ac:dyDescent="0.25">
      <c r="A2378" s="37" t="s">
        <v>9695</v>
      </c>
      <c r="B2378" s="37" t="s">
        <v>1033</v>
      </c>
      <c r="C2378" s="38" t="s">
        <v>9696</v>
      </c>
      <c r="D2378" s="38">
        <v>8531</v>
      </c>
      <c r="E2378" s="146" t="s">
        <v>5423</v>
      </c>
      <c r="F2378" s="541" t="s">
        <v>5424</v>
      </c>
      <c r="G2378" s="539">
        <v>45466.30972222222</v>
      </c>
      <c r="H2378" s="37"/>
    </row>
    <row r="2379" spans="1:8" x14ac:dyDescent="0.25">
      <c r="A2379" s="37" t="s">
        <v>9695</v>
      </c>
      <c r="B2379" s="37" t="s">
        <v>1033</v>
      </c>
      <c r="C2379" s="38" t="s">
        <v>9696</v>
      </c>
      <c r="D2379" s="38">
        <v>8531</v>
      </c>
      <c r="E2379" s="146" t="s">
        <v>5440</v>
      </c>
      <c r="F2379" s="541" t="s">
        <v>5441</v>
      </c>
      <c r="G2379" s="539">
        <v>45466.30972222222</v>
      </c>
      <c r="H2379" s="37"/>
    </row>
    <row r="2380" spans="1:8" x14ac:dyDescent="0.25">
      <c r="A2380" s="37" t="s">
        <v>9695</v>
      </c>
      <c r="B2380" s="37" t="s">
        <v>1033</v>
      </c>
      <c r="C2380" s="38" t="s">
        <v>9696</v>
      </c>
      <c r="D2380" s="38">
        <v>8531</v>
      </c>
      <c r="E2380" s="146" t="s">
        <v>5457</v>
      </c>
      <c r="F2380" s="541" t="s">
        <v>5458</v>
      </c>
      <c r="G2380" s="539">
        <v>45466.30972222222</v>
      </c>
      <c r="H2380" s="37"/>
    </row>
    <row r="2381" spans="1:8" x14ac:dyDescent="0.25">
      <c r="A2381" s="37" t="s">
        <v>9695</v>
      </c>
      <c r="B2381" s="37" t="s">
        <v>1033</v>
      </c>
      <c r="C2381" s="38" t="s">
        <v>9696</v>
      </c>
      <c r="D2381" s="38">
        <v>8531</v>
      </c>
      <c r="E2381" s="146" t="s">
        <v>5474</v>
      </c>
      <c r="F2381" s="541" t="s">
        <v>5475</v>
      </c>
      <c r="G2381" s="539">
        <v>45466.30972222222</v>
      </c>
      <c r="H2381" s="37"/>
    </row>
    <row r="2382" spans="1:8" x14ac:dyDescent="0.25">
      <c r="A2382" s="37" t="s">
        <v>9695</v>
      </c>
      <c r="B2382" s="37" t="s">
        <v>1033</v>
      </c>
      <c r="C2382" s="38" t="s">
        <v>9696</v>
      </c>
      <c r="D2382" s="38">
        <v>8531</v>
      </c>
      <c r="E2382" s="146" t="s">
        <v>5491</v>
      </c>
      <c r="F2382" s="541" t="s">
        <v>5492</v>
      </c>
      <c r="G2382" s="539">
        <v>45466.30972222222</v>
      </c>
      <c r="H2382" s="37"/>
    </row>
    <row r="2383" spans="1:8" x14ac:dyDescent="0.25">
      <c r="A2383" s="37" t="s">
        <v>9695</v>
      </c>
      <c r="B2383" s="37" t="s">
        <v>1033</v>
      </c>
      <c r="C2383" s="38" t="s">
        <v>9696</v>
      </c>
      <c r="D2383" s="38">
        <v>8531</v>
      </c>
      <c r="E2383" s="146" t="s">
        <v>5508</v>
      </c>
      <c r="F2383" s="541" t="s">
        <v>5509</v>
      </c>
      <c r="G2383" s="539">
        <v>45466.30972222222</v>
      </c>
      <c r="H2383" s="37"/>
    </row>
    <row r="2384" spans="1:8" x14ac:dyDescent="0.25">
      <c r="A2384" s="37" t="s">
        <v>9695</v>
      </c>
      <c r="B2384" s="37" t="s">
        <v>1033</v>
      </c>
      <c r="C2384" s="38" t="s">
        <v>9696</v>
      </c>
      <c r="D2384" s="38">
        <v>8531</v>
      </c>
      <c r="E2384" s="146" t="s">
        <v>5525</v>
      </c>
      <c r="F2384" s="541" t="s">
        <v>5526</v>
      </c>
      <c r="G2384" s="539">
        <v>45466.30972222222</v>
      </c>
      <c r="H2384" s="37"/>
    </row>
    <row r="2385" spans="1:8" x14ac:dyDescent="0.25">
      <c r="A2385" s="37" t="s">
        <v>9695</v>
      </c>
      <c r="B2385" s="37" t="s">
        <v>1033</v>
      </c>
      <c r="C2385" s="38" t="s">
        <v>9696</v>
      </c>
      <c r="D2385" s="38">
        <v>8531</v>
      </c>
      <c r="E2385" s="146" t="s">
        <v>5542</v>
      </c>
      <c r="F2385" s="541" t="s">
        <v>5543</v>
      </c>
      <c r="G2385" s="539">
        <v>45466.30972222222</v>
      </c>
      <c r="H2385" s="37"/>
    </row>
    <row r="2386" spans="1:8" x14ac:dyDescent="0.25">
      <c r="A2386" s="37" t="s">
        <v>9695</v>
      </c>
      <c r="B2386" s="37" t="s">
        <v>1033</v>
      </c>
      <c r="C2386" s="38" t="s">
        <v>9696</v>
      </c>
      <c r="D2386" s="38">
        <v>8531</v>
      </c>
      <c r="E2386" s="146" t="s">
        <v>1430</v>
      </c>
      <c r="F2386" s="541" t="s">
        <v>1431</v>
      </c>
      <c r="G2386" s="539">
        <v>45466.30972222222</v>
      </c>
      <c r="H2386" s="37"/>
    </row>
    <row r="2387" spans="1:8" x14ac:dyDescent="0.25">
      <c r="A2387" s="37" t="s">
        <v>9695</v>
      </c>
      <c r="B2387" s="37" t="s">
        <v>1033</v>
      </c>
      <c r="C2387" s="38" t="s">
        <v>9696</v>
      </c>
      <c r="D2387" s="38">
        <v>8531</v>
      </c>
      <c r="E2387" s="146" t="s">
        <v>5559</v>
      </c>
      <c r="F2387" s="541" t="s">
        <v>5560</v>
      </c>
      <c r="G2387" s="539">
        <v>45466.30972222222</v>
      </c>
      <c r="H2387" s="37"/>
    </row>
    <row r="2388" spans="1:8" x14ac:dyDescent="0.25">
      <c r="A2388" s="37" t="s">
        <v>9695</v>
      </c>
      <c r="B2388" s="37" t="s">
        <v>1033</v>
      </c>
      <c r="C2388" s="38" t="s">
        <v>9696</v>
      </c>
      <c r="D2388" s="38">
        <v>8531</v>
      </c>
      <c r="E2388" s="146" t="s">
        <v>5576</v>
      </c>
      <c r="F2388" s="541" t="s">
        <v>5577</v>
      </c>
      <c r="G2388" s="539">
        <v>45466.30972222222</v>
      </c>
      <c r="H2388" s="37"/>
    </row>
    <row r="2389" spans="1:8" x14ac:dyDescent="0.25">
      <c r="A2389" s="37" t="s">
        <v>9695</v>
      </c>
      <c r="B2389" s="37" t="s">
        <v>1033</v>
      </c>
      <c r="C2389" s="38" t="s">
        <v>9696</v>
      </c>
      <c r="D2389" s="38">
        <v>8531</v>
      </c>
      <c r="E2389" s="146" t="s">
        <v>5593</v>
      </c>
      <c r="F2389" s="541" t="s">
        <v>5594</v>
      </c>
      <c r="G2389" s="539">
        <v>45466.30972222222</v>
      </c>
      <c r="H2389" s="37"/>
    </row>
    <row r="2390" spans="1:8" x14ac:dyDescent="0.25">
      <c r="A2390" s="37" t="s">
        <v>9695</v>
      </c>
      <c r="B2390" s="37" t="s">
        <v>1033</v>
      </c>
      <c r="C2390" s="38" t="s">
        <v>9696</v>
      </c>
      <c r="D2390" s="38">
        <v>8531</v>
      </c>
      <c r="E2390" s="146" t="s">
        <v>5610</v>
      </c>
      <c r="F2390" s="541" t="s">
        <v>5611</v>
      </c>
      <c r="G2390" s="539">
        <v>45466.30972222222</v>
      </c>
      <c r="H2390" s="37"/>
    </row>
    <row r="2391" spans="1:8" x14ac:dyDescent="0.25">
      <c r="A2391" s="37" t="s">
        <v>9695</v>
      </c>
      <c r="B2391" s="37" t="s">
        <v>1033</v>
      </c>
      <c r="C2391" s="38" t="s">
        <v>9696</v>
      </c>
      <c r="D2391" s="38">
        <v>8531</v>
      </c>
      <c r="E2391" s="146" t="s">
        <v>5627</v>
      </c>
      <c r="F2391" s="541" t="s">
        <v>5628</v>
      </c>
      <c r="G2391" s="539">
        <v>45466.30972222222</v>
      </c>
      <c r="H2391" s="37"/>
    </row>
    <row r="2392" spans="1:8" x14ac:dyDescent="0.25">
      <c r="A2392" s="37" t="s">
        <v>9695</v>
      </c>
      <c r="B2392" s="37" t="s">
        <v>1033</v>
      </c>
      <c r="C2392" s="38" t="s">
        <v>9696</v>
      </c>
      <c r="D2392" s="38">
        <v>8531</v>
      </c>
      <c r="E2392" s="146" t="s">
        <v>5644</v>
      </c>
      <c r="F2392" s="541" t="s">
        <v>5645</v>
      </c>
      <c r="G2392" s="539">
        <v>45466.30972222222</v>
      </c>
      <c r="H2392" s="37"/>
    </row>
    <row r="2393" spans="1:8" x14ac:dyDescent="0.25">
      <c r="A2393" s="37" t="s">
        <v>9695</v>
      </c>
      <c r="B2393" s="37" t="s">
        <v>1033</v>
      </c>
      <c r="C2393" s="38" t="s">
        <v>9696</v>
      </c>
      <c r="D2393" s="38">
        <v>8531</v>
      </c>
      <c r="E2393" s="146" t="s">
        <v>5661</v>
      </c>
      <c r="F2393" s="541" t="s">
        <v>5662</v>
      </c>
      <c r="G2393" s="539">
        <v>45466.30972222222</v>
      </c>
      <c r="H2393" s="37"/>
    </row>
    <row r="2394" spans="1:8" x14ac:dyDescent="0.25">
      <c r="A2394" s="37" t="s">
        <v>9695</v>
      </c>
      <c r="B2394" s="37" t="s">
        <v>1033</v>
      </c>
      <c r="C2394" s="38" t="s">
        <v>9696</v>
      </c>
      <c r="D2394" s="38">
        <v>8531</v>
      </c>
      <c r="E2394" s="146" t="s">
        <v>5678</v>
      </c>
      <c r="F2394" s="541" t="s">
        <v>5679</v>
      </c>
      <c r="G2394" s="539">
        <v>45466.30972222222</v>
      </c>
      <c r="H2394" s="37"/>
    </row>
    <row r="2395" spans="1:8" x14ac:dyDescent="0.25">
      <c r="A2395" s="37" t="s">
        <v>9695</v>
      </c>
      <c r="B2395" s="37" t="s">
        <v>1033</v>
      </c>
      <c r="C2395" s="38" t="s">
        <v>9696</v>
      </c>
      <c r="D2395" s="38">
        <v>8531</v>
      </c>
      <c r="E2395" s="146" t="s">
        <v>5695</v>
      </c>
      <c r="F2395" s="541" t="s">
        <v>5696</v>
      </c>
      <c r="G2395" s="539">
        <v>45466.30972222222</v>
      </c>
      <c r="H2395" s="37"/>
    </row>
    <row r="2396" spans="1:8" x14ac:dyDescent="0.25">
      <c r="A2396" s="37" t="s">
        <v>9695</v>
      </c>
      <c r="B2396" s="37" t="s">
        <v>1033</v>
      </c>
      <c r="C2396" s="38" t="s">
        <v>9696</v>
      </c>
      <c r="D2396" s="38">
        <v>8531</v>
      </c>
      <c r="E2396" s="146" t="s">
        <v>5712</v>
      </c>
      <c r="F2396" s="541" t="s">
        <v>5713</v>
      </c>
      <c r="G2396" s="539">
        <v>45466.30972222222</v>
      </c>
      <c r="H2396" s="37"/>
    </row>
    <row r="2397" spans="1:8" x14ac:dyDescent="0.25">
      <c r="A2397" s="37" t="s">
        <v>9695</v>
      </c>
      <c r="B2397" s="37" t="s">
        <v>1033</v>
      </c>
      <c r="C2397" s="38" t="s">
        <v>9696</v>
      </c>
      <c r="D2397" s="38">
        <v>8531</v>
      </c>
      <c r="E2397" s="146" t="s">
        <v>1447</v>
      </c>
      <c r="F2397" s="541" t="s">
        <v>1448</v>
      </c>
      <c r="G2397" s="539">
        <v>45466.30972222222</v>
      </c>
      <c r="H2397" s="37"/>
    </row>
    <row r="2398" spans="1:8" x14ac:dyDescent="0.25">
      <c r="A2398" s="37" t="s">
        <v>9695</v>
      </c>
      <c r="B2398" s="37" t="s">
        <v>1033</v>
      </c>
      <c r="C2398" s="38" t="s">
        <v>9696</v>
      </c>
      <c r="D2398" s="38">
        <v>8531</v>
      </c>
      <c r="E2398" s="146" t="s">
        <v>5729</v>
      </c>
      <c r="F2398" s="541" t="s">
        <v>5730</v>
      </c>
      <c r="G2398" s="539">
        <v>45466.30972222222</v>
      </c>
      <c r="H2398" s="37"/>
    </row>
    <row r="2399" spans="1:8" x14ac:dyDescent="0.25">
      <c r="A2399" s="37" t="s">
        <v>9695</v>
      </c>
      <c r="B2399" s="37" t="s">
        <v>1033</v>
      </c>
      <c r="C2399" s="38" t="s">
        <v>9696</v>
      </c>
      <c r="D2399" s="38">
        <v>8531</v>
      </c>
      <c r="E2399" s="146" t="s">
        <v>5746</v>
      </c>
      <c r="F2399" s="541" t="s">
        <v>5747</v>
      </c>
      <c r="G2399" s="539">
        <v>45466.30972222222</v>
      </c>
      <c r="H2399" s="37"/>
    </row>
    <row r="2400" spans="1:8" x14ac:dyDescent="0.25">
      <c r="A2400" s="37" t="s">
        <v>9695</v>
      </c>
      <c r="B2400" s="37" t="s">
        <v>1033</v>
      </c>
      <c r="C2400" s="38" t="s">
        <v>9696</v>
      </c>
      <c r="D2400" s="38">
        <v>8531</v>
      </c>
      <c r="E2400" s="146" t="s">
        <v>5763</v>
      </c>
      <c r="F2400" s="541" t="s">
        <v>5764</v>
      </c>
      <c r="G2400" s="539">
        <v>45466.30972222222</v>
      </c>
      <c r="H2400" s="37"/>
    </row>
    <row r="2401" spans="1:8" x14ac:dyDescent="0.25">
      <c r="A2401" s="37" t="s">
        <v>9695</v>
      </c>
      <c r="B2401" s="37" t="s">
        <v>1033</v>
      </c>
      <c r="C2401" s="38" t="s">
        <v>9696</v>
      </c>
      <c r="D2401" s="38">
        <v>8531</v>
      </c>
      <c r="E2401" s="146" t="s">
        <v>5780</v>
      </c>
      <c r="F2401" s="541" t="s">
        <v>5781</v>
      </c>
      <c r="G2401" s="539">
        <v>45466.30972222222</v>
      </c>
      <c r="H2401" s="37"/>
    </row>
    <row r="2402" spans="1:8" x14ac:dyDescent="0.25">
      <c r="A2402" s="37" t="s">
        <v>9695</v>
      </c>
      <c r="B2402" s="37" t="s">
        <v>1033</v>
      </c>
      <c r="C2402" s="38" t="s">
        <v>9696</v>
      </c>
      <c r="D2402" s="38">
        <v>8531</v>
      </c>
      <c r="E2402" s="146" t="s">
        <v>5797</v>
      </c>
      <c r="F2402" s="541" t="s">
        <v>5798</v>
      </c>
      <c r="G2402" s="539">
        <v>45466.30972222222</v>
      </c>
      <c r="H2402" s="37"/>
    </row>
    <row r="2403" spans="1:8" x14ac:dyDescent="0.25">
      <c r="A2403" s="37" t="s">
        <v>9695</v>
      </c>
      <c r="B2403" s="37" t="s">
        <v>1033</v>
      </c>
      <c r="C2403" s="38" t="s">
        <v>9696</v>
      </c>
      <c r="D2403" s="38">
        <v>8531</v>
      </c>
      <c r="E2403" s="146" t="s">
        <v>5814</v>
      </c>
      <c r="F2403" s="541" t="s">
        <v>5815</v>
      </c>
      <c r="G2403" s="539">
        <v>45466.30972222222</v>
      </c>
      <c r="H2403" s="37"/>
    </row>
    <row r="2404" spans="1:8" x14ac:dyDescent="0.25">
      <c r="A2404" s="37" t="s">
        <v>9695</v>
      </c>
      <c r="B2404" s="37" t="s">
        <v>1033</v>
      </c>
      <c r="C2404" s="38" t="s">
        <v>9696</v>
      </c>
      <c r="D2404" s="38">
        <v>8531</v>
      </c>
      <c r="E2404" s="146" t="s">
        <v>5831</v>
      </c>
      <c r="F2404" s="541" t="s">
        <v>5832</v>
      </c>
      <c r="G2404" s="539">
        <v>45466.30972222222</v>
      </c>
      <c r="H2404" s="37"/>
    </row>
    <row r="2405" spans="1:8" x14ac:dyDescent="0.25">
      <c r="A2405" s="37" t="s">
        <v>9695</v>
      </c>
      <c r="B2405" s="37" t="s">
        <v>1033</v>
      </c>
      <c r="C2405" s="38" t="s">
        <v>9696</v>
      </c>
      <c r="D2405" s="38">
        <v>8531</v>
      </c>
      <c r="E2405" s="146" t="s">
        <v>5848</v>
      </c>
      <c r="F2405" s="541" t="s">
        <v>5849</v>
      </c>
      <c r="G2405" s="539">
        <v>45466.30972222222</v>
      </c>
      <c r="H2405" s="37"/>
    </row>
    <row r="2406" spans="1:8" x14ac:dyDescent="0.25">
      <c r="A2406" s="37" t="s">
        <v>9695</v>
      </c>
      <c r="B2406" s="37" t="s">
        <v>1033</v>
      </c>
      <c r="C2406" s="38" t="s">
        <v>9696</v>
      </c>
      <c r="D2406" s="38">
        <v>8531</v>
      </c>
      <c r="E2406" s="146" t="s">
        <v>5865</v>
      </c>
      <c r="F2406" s="541" t="s">
        <v>5866</v>
      </c>
      <c r="G2406" s="539">
        <v>45466.30972222222</v>
      </c>
      <c r="H2406" s="37"/>
    </row>
    <row r="2407" spans="1:8" x14ac:dyDescent="0.25">
      <c r="A2407" s="37" t="s">
        <v>9695</v>
      </c>
      <c r="B2407" s="37" t="s">
        <v>1033</v>
      </c>
      <c r="C2407" s="38" t="s">
        <v>9696</v>
      </c>
      <c r="D2407" s="38">
        <v>8531</v>
      </c>
      <c r="E2407" s="146" t="s">
        <v>5882</v>
      </c>
      <c r="F2407" s="541" t="s">
        <v>5883</v>
      </c>
      <c r="G2407" s="539">
        <v>45466.30972222222</v>
      </c>
      <c r="H2407" s="37"/>
    </row>
    <row r="2408" spans="1:8" x14ac:dyDescent="0.25">
      <c r="A2408" s="37" t="s">
        <v>9695</v>
      </c>
      <c r="B2408" s="37" t="s">
        <v>1033</v>
      </c>
      <c r="C2408" s="38" t="s">
        <v>9696</v>
      </c>
      <c r="D2408" s="38">
        <v>8531</v>
      </c>
      <c r="E2408" s="146" t="s">
        <v>1464</v>
      </c>
      <c r="F2408" s="541" t="s">
        <v>1465</v>
      </c>
      <c r="G2408" s="539">
        <v>45466.30972222222</v>
      </c>
      <c r="H2408" s="37"/>
    </row>
    <row r="2409" spans="1:8" x14ac:dyDescent="0.25">
      <c r="A2409" s="37" t="s">
        <v>9695</v>
      </c>
      <c r="B2409" s="37" t="s">
        <v>1033</v>
      </c>
      <c r="C2409" s="38" t="s">
        <v>9696</v>
      </c>
      <c r="D2409" s="38">
        <v>8531</v>
      </c>
      <c r="E2409" s="146" t="s">
        <v>5899</v>
      </c>
      <c r="F2409" s="541" t="s">
        <v>5900</v>
      </c>
      <c r="G2409" s="539">
        <v>45466.30972222222</v>
      </c>
      <c r="H2409" s="37"/>
    </row>
    <row r="2410" spans="1:8" x14ac:dyDescent="0.25">
      <c r="A2410" s="37" t="s">
        <v>9695</v>
      </c>
      <c r="B2410" s="37" t="s">
        <v>1033</v>
      </c>
      <c r="C2410" s="38" t="s">
        <v>9696</v>
      </c>
      <c r="D2410" s="38">
        <v>8531</v>
      </c>
      <c r="E2410" s="146" t="s">
        <v>5916</v>
      </c>
      <c r="F2410" s="541" t="s">
        <v>5917</v>
      </c>
      <c r="G2410" s="539">
        <v>45466.30972222222</v>
      </c>
      <c r="H2410" s="37"/>
    </row>
    <row r="2411" spans="1:8" x14ac:dyDescent="0.25">
      <c r="A2411" s="37" t="s">
        <v>9695</v>
      </c>
      <c r="B2411" s="37" t="s">
        <v>1033</v>
      </c>
      <c r="C2411" s="38" t="s">
        <v>9696</v>
      </c>
      <c r="D2411" s="38">
        <v>8531</v>
      </c>
      <c r="E2411" s="146" t="s">
        <v>5933</v>
      </c>
      <c r="F2411" s="541" t="s">
        <v>5934</v>
      </c>
      <c r="G2411" s="539">
        <v>45466.30972222222</v>
      </c>
      <c r="H2411" s="37"/>
    </row>
    <row r="2412" spans="1:8" x14ac:dyDescent="0.25">
      <c r="A2412" s="37" t="s">
        <v>9695</v>
      </c>
      <c r="B2412" s="37" t="s">
        <v>1033</v>
      </c>
      <c r="C2412" s="38" t="s">
        <v>9696</v>
      </c>
      <c r="D2412" s="38">
        <v>8531</v>
      </c>
      <c r="E2412" s="146" t="s">
        <v>5950</v>
      </c>
      <c r="F2412" s="541" t="s">
        <v>5951</v>
      </c>
      <c r="G2412" s="539">
        <v>45466.30972222222</v>
      </c>
      <c r="H2412" s="37"/>
    </row>
    <row r="2413" spans="1:8" x14ac:dyDescent="0.25">
      <c r="A2413" s="37" t="s">
        <v>9695</v>
      </c>
      <c r="B2413" s="37" t="s">
        <v>1033</v>
      </c>
      <c r="C2413" s="38" t="s">
        <v>9696</v>
      </c>
      <c r="D2413" s="38">
        <v>8531</v>
      </c>
      <c r="E2413" s="146" t="s">
        <v>5967</v>
      </c>
      <c r="F2413" s="541" t="s">
        <v>5968</v>
      </c>
      <c r="G2413" s="539">
        <v>45466.30972222222</v>
      </c>
      <c r="H2413" s="37"/>
    </row>
    <row r="2414" spans="1:8" x14ac:dyDescent="0.25">
      <c r="A2414" s="37" t="s">
        <v>9695</v>
      </c>
      <c r="B2414" s="37" t="s">
        <v>1033</v>
      </c>
      <c r="C2414" s="38" t="s">
        <v>9696</v>
      </c>
      <c r="D2414" s="38">
        <v>8531</v>
      </c>
      <c r="E2414" s="146" t="s">
        <v>5984</v>
      </c>
      <c r="F2414" s="541" t="s">
        <v>5985</v>
      </c>
      <c r="G2414" s="539">
        <v>45466.30972222222</v>
      </c>
      <c r="H2414" s="37"/>
    </row>
    <row r="2415" spans="1:8" x14ac:dyDescent="0.25">
      <c r="A2415" s="37" t="s">
        <v>9695</v>
      </c>
      <c r="B2415" s="37" t="s">
        <v>1033</v>
      </c>
      <c r="C2415" s="38" t="s">
        <v>9696</v>
      </c>
      <c r="D2415" s="38">
        <v>8531</v>
      </c>
      <c r="E2415" s="146" t="s">
        <v>6001</v>
      </c>
      <c r="F2415" s="541" t="s">
        <v>6002</v>
      </c>
      <c r="G2415" s="539">
        <v>45466.30972222222</v>
      </c>
      <c r="H2415" s="37"/>
    </row>
    <row r="2416" spans="1:8" x14ac:dyDescent="0.25">
      <c r="A2416" s="37" t="s">
        <v>9695</v>
      </c>
      <c r="B2416" s="37" t="s">
        <v>1033</v>
      </c>
      <c r="C2416" s="38" t="s">
        <v>9696</v>
      </c>
      <c r="D2416" s="38">
        <v>8531</v>
      </c>
      <c r="E2416" s="146" t="s">
        <v>6018</v>
      </c>
      <c r="F2416" s="541" t="s">
        <v>6019</v>
      </c>
      <c r="G2416" s="539">
        <v>45466.30972222222</v>
      </c>
      <c r="H2416" s="37"/>
    </row>
    <row r="2417" spans="1:8" x14ac:dyDescent="0.25">
      <c r="A2417" s="37" t="s">
        <v>9695</v>
      </c>
      <c r="B2417" s="37" t="s">
        <v>1033</v>
      </c>
      <c r="C2417" s="38" t="s">
        <v>9696</v>
      </c>
      <c r="D2417" s="38">
        <v>8531</v>
      </c>
      <c r="E2417" s="146" t="s">
        <v>6035</v>
      </c>
      <c r="F2417" s="541" t="s">
        <v>6036</v>
      </c>
      <c r="G2417" s="539">
        <v>45466.30972222222</v>
      </c>
      <c r="H2417" s="37"/>
    </row>
    <row r="2418" spans="1:8" x14ac:dyDescent="0.25">
      <c r="A2418" s="37" t="s">
        <v>9695</v>
      </c>
      <c r="B2418" s="37" t="s">
        <v>1033</v>
      </c>
      <c r="C2418" s="38" t="s">
        <v>9696</v>
      </c>
      <c r="D2418" s="38">
        <v>8531</v>
      </c>
      <c r="E2418" s="146" t="s">
        <v>6052</v>
      </c>
      <c r="F2418" s="541" t="s">
        <v>6053</v>
      </c>
      <c r="G2418" s="539">
        <v>45466.30972222222</v>
      </c>
      <c r="H2418" s="37"/>
    </row>
    <row r="2419" spans="1:8" x14ac:dyDescent="0.25">
      <c r="A2419" s="37" t="s">
        <v>9695</v>
      </c>
      <c r="B2419" s="37" t="s">
        <v>1033</v>
      </c>
      <c r="C2419" s="38" t="s">
        <v>9696</v>
      </c>
      <c r="D2419" s="38">
        <v>8531</v>
      </c>
      <c r="E2419" s="146" t="s">
        <v>1057</v>
      </c>
      <c r="F2419" s="541" t="s">
        <v>1058</v>
      </c>
      <c r="G2419" s="539">
        <v>45466.30972222222</v>
      </c>
      <c r="H2419" s="37"/>
    </row>
    <row r="2420" spans="1:8" x14ac:dyDescent="0.25">
      <c r="A2420" s="37" t="s">
        <v>9695</v>
      </c>
      <c r="B2420" s="37" t="s">
        <v>1033</v>
      </c>
      <c r="C2420" s="38" t="s">
        <v>9696</v>
      </c>
      <c r="D2420" s="38">
        <v>8531</v>
      </c>
      <c r="E2420" s="146" t="s">
        <v>1481</v>
      </c>
      <c r="F2420" s="541" t="s">
        <v>1482</v>
      </c>
      <c r="G2420" s="539">
        <v>45466.30972222222</v>
      </c>
      <c r="H2420" s="37"/>
    </row>
    <row r="2421" spans="1:8" x14ac:dyDescent="0.25">
      <c r="A2421" s="37" t="s">
        <v>9695</v>
      </c>
      <c r="B2421" s="37" t="s">
        <v>1033</v>
      </c>
      <c r="C2421" s="38" t="s">
        <v>9696</v>
      </c>
      <c r="D2421" s="38">
        <v>8531</v>
      </c>
      <c r="E2421" s="146" t="s">
        <v>6069</v>
      </c>
      <c r="F2421" s="541" t="s">
        <v>6070</v>
      </c>
      <c r="G2421" s="539">
        <v>45466.30972222222</v>
      </c>
      <c r="H2421" s="37"/>
    </row>
    <row r="2422" spans="1:8" x14ac:dyDescent="0.25">
      <c r="A2422" s="37" t="s">
        <v>9695</v>
      </c>
      <c r="B2422" s="37" t="s">
        <v>1033</v>
      </c>
      <c r="C2422" s="38" t="s">
        <v>9696</v>
      </c>
      <c r="D2422" s="38">
        <v>8531</v>
      </c>
      <c r="E2422" s="146" t="s">
        <v>6086</v>
      </c>
      <c r="F2422" s="541" t="s">
        <v>6087</v>
      </c>
      <c r="G2422" s="539">
        <v>45466.30972222222</v>
      </c>
      <c r="H2422" s="37"/>
    </row>
    <row r="2423" spans="1:8" x14ac:dyDescent="0.25">
      <c r="A2423" s="37" t="s">
        <v>9695</v>
      </c>
      <c r="B2423" s="37" t="s">
        <v>1033</v>
      </c>
      <c r="C2423" s="38" t="s">
        <v>9696</v>
      </c>
      <c r="D2423" s="38">
        <v>8531</v>
      </c>
      <c r="E2423" s="146" t="s">
        <v>6103</v>
      </c>
      <c r="F2423" s="541" t="s">
        <v>6104</v>
      </c>
      <c r="G2423" s="539">
        <v>45466.30972222222</v>
      </c>
      <c r="H2423" s="37"/>
    </row>
    <row r="2424" spans="1:8" x14ac:dyDescent="0.25">
      <c r="A2424" s="37" t="s">
        <v>9695</v>
      </c>
      <c r="B2424" s="37" t="s">
        <v>1033</v>
      </c>
      <c r="C2424" s="38" t="s">
        <v>9696</v>
      </c>
      <c r="D2424" s="38">
        <v>8531</v>
      </c>
      <c r="E2424" s="146" t="s">
        <v>6120</v>
      </c>
      <c r="F2424" s="541" t="s">
        <v>6121</v>
      </c>
      <c r="G2424" s="539">
        <v>45466.30972222222</v>
      </c>
      <c r="H2424" s="37"/>
    </row>
    <row r="2425" spans="1:8" x14ac:dyDescent="0.25">
      <c r="A2425" s="37" t="s">
        <v>9695</v>
      </c>
      <c r="B2425" s="37" t="s">
        <v>1033</v>
      </c>
      <c r="C2425" s="38" t="s">
        <v>9696</v>
      </c>
      <c r="D2425" s="38">
        <v>8531</v>
      </c>
      <c r="E2425" s="146" t="s">
        <v>6137</v>
      </c>
      <c r="F2425" s="541" t="s">
        <v>6138</v>
      </c>
      <c r="G2425" s="539">
        <v>45466.30972222222</v>
      </c>
      <c r="H2425" s="37"/>
    </row>
    <row r="2426" spans="1:8" x14ac:dyDescent="0.25">
      <c r="A2426" s="37" t="s">
        <v>9695</v>
      </c>
      <c r="B2426" s="37" t="s">
        <v>1033</v>
      </c>
      <c r="C2426" s="38" t="s">
        <v>9696</v>
      </c>
      <c r="D2426" s="38">
        <v>8531</v>
      </c>
      <c r="E2426" s="146" t="s">
        <v>6154</v>
      </c>
      <c r="F2426" s="541" t="s">
        <v>6155</v>
      </c>
      <c r="G2426" s="539">
        <v>45466.30972222222</v>
      </c>
      <c r="H2426" s="37"/>
    </row>
    <row r="2427" spans="1:8" x14ac:dyDescent="0.25">
      <c r="A2427" s="37" t="s">
        <v>9695</v>
      </c>
      <c r="B2427" s="37" t="s">
        <v>1033</v>
      </c>
      <c r="C2427" s="38" t="s">
        <v>9696</v>
      </c>
      <c r="D2427" s="38">
        <v>8531</v>
      </c>
      <c r="E2427" s="146" t="s">
        <v>6171</v>
      </c>
      <c r="F2427" s="541" t="s">
        <v>6172</v>
      </c>
      <c r="G2427" s="539">
        <v>45466.30972222222</v>
      </c>
      <c r="H2427" s="37"/>
    </row>
    <row r="2428" spans="1:8" x14ac:dyDescent="0.25">
      <c r="A2428" s="37" t="s">
        <v>9695</v>
      </c>
      <c r="B2428" s="37" t="s">
        <v>1033</v>
      </c>
      <c r="C2428" s="38" t="s">
        <v>9696</v>
      </c>
      <c r="D2428" s="38">
        <v>8531</v>
      </c>
      <c r="E2428" s="146" t="s">
        <v>6188</v>
      </c>
      <c r="F2428" s="541" t="s">
        <v>6189</v>
      </c>
      <c r="G2428" s="539">
        <v>45466.30972222222</v>
      </c>
      <c r="H2428" s="37"/>
    </row>
    <row r="2429" spans="1:8" x14ac:dyDescent="0.25">
      <c r="A2429" s="37" t="s">
        <v>9695</v>
      </c>
      <c r="B2429" s="37" t="s">
        <v>1033</v>
      </c>
      <c r="C2429" s="38" t="s">
        <v>9696</v>
      </c>
      <c r="D2429" s="38">
        <v>8531</v>
      </c>
      <c r="E2429" s="146" t="s">
        <v>6205</v>
      </c>
      <c r="F2429" s="541" t="s">
        <v>6206</v>
      </c>
      <c r="G2429" s="539">
        <v>45466.30972222222</v>
      </c>
      <c r="H2429" s="37"/>
    </row>
    <row r="2430" spans="1:8" x14ac:dyDescent="0.25">
      <c r="A2430" s="37" t="s">
        <v>9695</v>
      </c>
      <c r="B2430" s="37" t="s">
        <v>1033</v>
      </c>
      <c r="C2430" s="38" t="s">
        <v>9696</v>
      </c>
      <c r="D2430" s="38">
        <v>8531</v>
      </c>
      <c r="E2430" s="146" t="s">
        <v>6222</v>
      </c>
      <c r="F2430" s="541" t="s">
        <v>6223</v>
      </c>
      <c r="G2430" s="539">
        <v>45466.30972222222</v>
      </c>
      <c r="H2430" s="37"/>
    </row>
    <row r="2431" spans="1:8" x14ac:dyDescent="0.25">
      <c r="A2431" s="37" t="s">
        <v>9695</v>
      </c>
      <c r="B2431" s="37" t="s">
        <v>1033</v>
      </c>
      <c r="C2431" s="38" t="s">
        <v>9696</v>
      </c>
      <c r="D2431" s="38">
        <v>8531</v>
      </c>
      <c r="E2431" s="146" t="s">
        <v>1498</v>
      </c>
      <c r="F2431" s="541" t="s">
        <v>1499</v>
      </c>
      <c r="G2431" s="539">
        <v>45466.30972222222</v>
      </c>
      <c r="H2431" s="37"/>
    </row>
    <row r="2432" spans="1:8" x14ac:dyDescent="0.25">
      <c r="A2432" s="37" t="s">
        <v>9695</v>
      </c>
      <c r="B2432" s="37" t="s">
        <v>1033</v>
      </c>
      <c r="C2432" s="38" t="s">
        <v>9696</v>
      </c>
      <c r="D2432" s="38">
        <v>8531</v>
      </c>
      <c r="E2432" s="146" t="s">
        <v>6239</v>
      </c>
      <c r="F2432" s="541" t="s">
        <v>6240</v>
      </c>
      <c r="G2432" s="539">
        <v>45466.30972222222</v>
      </c>
      <c r="H2432" s="37"/>
    </row>
    <row r="2433" spans="1:8" x14ac:dyDescent="0.25">
      <c r="A2433" s="37" t="s">
        <v>9695</v>
      </c>
      <c r="B2433" s="37" t="s">
        <v>1033</v>
      </c>
      <c r="C2433" s="38" t="s">
        <v>9696</v>
      </c>
      <c r="D2433" s="38">
        <v>8531</v>
      </c>
      <c r="E2433" s="146" t="s">
        <v>6256</v>
      </c>
      <c r="F2433" s="541" t="s">
        <v>6257</v>
      </c>
      <c r="G2433" s="539">
        <v>45466.30972222222</v>
      </c>
      <c r="H2433" s="37"/>
    </row>
    <row r="2434" spans="1:8" x14ac:dyDescent="0.25">
      <c r="A2434" s="37" t="s">
        <v>9695</v>
      </c>
      <c r="B2434" s="37" t="s">
        <v>1033</v>
      </c>
      <c r="C2434" s="38" t="s">
        <v>9696</v>
      </c>
      <c r="D2434" s="38">
        <v>8531</v>
      </c>
      <c r="E2434" s="146" t="s">
        <v>6273</v>
      </c>
      <c r="F2434" s="541" t="s">
        <v>6274</v>
      </c>
      <c r="G2434" s="539">
        <v>45466.30972222222</v>
      </c>
      <c r="H2434" s="37"/>
    </row>
    <row r="2435" spans="1:8" x14ac:dyDescent="0.25">
      <c r="A2435" s="37" t="s">
        <v>9695</v>
      </c>
      <c r="B2435" s="37" t="s">
        <v>1033</v>
      </c>
      <c r="C2435" s="38" t="s">
        <v>9696</v>
      </c>
      <c r="D2435" s="38">
        <v>8531</v>
      </c>
      <c r="E2435" s="146" t="s">
        <v>6290</v>
      </c>
      <c r="F2435" s="541" t="s">
        <v>6291</v>
      </c>
      <c r="G2435" s="539">
        <v>45466.30972222222</v>
      </c>
      <c r="H2435" s="37"/>
    </row>
    <row r="2436" spans="1:8" x14ac:dyDescent="0.25">
      <c r="A2436" s="37" t="s">
        <v>9695</v>
      </c>
      <c r="B2436" s="37" t="s">
        <v>1033</v>
      </c>
      <c r="C2436" s="38" t="s">
        <v>9696</v>
      </c>
      <c r="D2436" s="38">
        <v>8531</v>
      </c>
      <c r="E2436" s="146" t="s">
        <v>6307</v>
      </c>
      <c r="F2436" s="541" t="s">
        <v>6308</v>
      </c>
      <c r="G2436" s="539">
        <v>45466.30972222222</v>
      </c>
      <c r="H2436" s="37"/>
    </row>
    <row r="2437" spans="1:8" x14ac:dyDescent="0.25">
      <c r="A2437" s="37" t="s">
        <v>9695</v>
      </c>
      <c r="B2437" s="37" t="s">
        <v>1033</v>
      </c>
      <c r="C2437" s="38" t="s">
        <v>9696</v>
      </c>
      <c r="D2437" s="38">
        <v>8531</v>
      </c>
      <c r="E2437" s="146" t="s">
        <v>6324</v>
      </c>
      <c r="F2437" s="541" t="s">
        <v>6325</v>
      </c>
      <c r="G2437" s="539">
        <v>45466.30972222222</v>
      </c>
      <c r="H2437" s="37"/>
    </row>
    <row r="2438" spans="1:8" x14ac:dyDescent="0.25">
      <c r="A2438" s="37" t="s">
        <v>9695</v>
      </c>
      <c r="B2438" s="37" t="s">
        <v>1033</v>
      </c>
      <c r="C2438" s="38" t="s">
        <v>9696</v>
      </c>
      <c r="D2438" s="38">
        <v>8531</v>
      </c>
      <c r="E2438" s="146" t="s">
        <v>6341</v>
      </c>
      <c r="F2438" s="541" t="s">
        <v>6342</v>
      </c>
      <c r="G2438" s="539">
        <v>45466.30972222222</v>
      </c>
      <c r="H2438" s="37"/>
    </row>
    <row r="2439" spans="1:8" x14ac:dyDescent="0.25">
      <c r="A2439" s="37" t="s">
        <v>9695</v>
      </c>
      <c r="B2439" s="37" t="s">
        <v>1033</v>
      </c>
      <c r="C2439" s="38" t="s">
        <v>9696</v>
      </c>
      <c r="D2439" s="38">
        <v>8531</v>
      </c>
      <c r="E2439" s="146" t="s">
        <v>6358</v>
      </c>
      <c r="F2439" s="541" t="s">
        <v>6359</v>
      </c>
      <c r="G2439" s="539">
        <v>45466.30972222222</v>
      </c>
      <c r="H2439" s="37"/>
    </row>
    <row r="2440" spans="1:8" x14ac:dyDescent="0.25">
      <c r="A2440" s="37" t="s">
        <v>9695</v>
      </c>
      <c r="B2440" s="37" t="s">
        <v>1033</v>
      </c>
      <c r="C2440" s="38" t="s">
        <v>9696</v>
      </c>
      <c r="D2440" s="38">
        <v>8531</v>
      </c>
      <c r="E2440" s="146" t="s">
        <v>6375</v>
      </c>
      <c r="F2440" s="541" t="s">
        <v>6376</v>
      </c>
      <c r="G2440" s="539">
        <v>45466.30972222222</v>
      </c>
      <c r="H2440" s="37"/>
    </row>
    <row r="2441" spans="1:8" x14ac:dyDescent="0.25">
      <c r="A2441" s="37" t="s">
        <v>9695</v>
      </c>
      <c r="B2441" s="37" t="s">
        <v>1033</v>
      </c>
      <c r="C2441" s="38" t="s">
        <v>9696</v>
      </c>
      <c r="D2441" s="38">
        <v>8531</v>
      </c>
      <c r="E2441" s="146" t="s">
        <v>6392</v>
      </c>
      <c r="F2441" s="541" t="s">
        <v>6393</v>
      </c>
      <c r="G2441" s="539">
        <v>45466.30972222222</v>
      </c>
      <c r="H2441" s="37"/>
    </row>
    <row r="2442" spans="1:8" x14ac:dyDescent="0.25">
      <c r="A2442" s="37" t="s">
        <v>9695</v>
      </c>
      <c r="B2442" s="37" t="s">
        <v>1033</v>
      </c>
      <c r="C2442" s="38" t="s">
        <v>9696</v>
      </c>
      <c r="D2442" s="38">
        <v>8531</v>
      </c>
      <c r="E2442" s="146" t="s">
        <v>1515</v>
      </c>
      <c r="F2442" s="541" t="s">
        <v>1516</v>
      </c>
      <c r="G2442" s="539">
        <v>45466.30972222222</v>
      </c>
      <c r="H2442" s="37"/>
    </row>
    <row r="2443" spans="1:8" x14ac:dyDescent="0.25">
      <c r="A2443" s="37" t="s">
        <v>9695</v>
      </c>
      <c r="B2443" s="37" t="s">
        <v>1033</v>
      </c>
      <c r="C2443" s="38" t="s">
        <v>9696</v>
      </c>
      <c r="D2443" s="38">
        <v>8531</v>
      </c>
      <c r="E2443" s="146" t="s">
        <v>6409</v>
      </c>
      <c r="F2443" s="541" t="s">
        <v>6410</v>
      </c>
      <c r="G2443" s="539">
        <v>45466.30972222222</v>
      </c>
      <c r="H2443" s="37"/>
    </row>
    <row r="2444" spans="1:8" x14ac:dyDescent="0.25">
      <c r="A2444" s="37" t="s">
        <v>9695</v>
      </c>
      <c r="B2444" s="37" t="s">
        <v>1033</v>
      </c>
      <c r="C2444" s="38" t="s">
        <v>9696</v>
      </c>
      <c r="D2444" s="38">
        <v>8531</v>
      </c>
      <c r="E2444" s="146" t="s">
        <v>6426</v>
      </c>
      <c r="F2444" s="541" t="s">
        <v>6427</v>
      </c>
      <c r="G2444" s="539">
        <v>45466.30972222222</v>
      </c>
      <c r="H2444" s="37"/>
    </row>
    <row r="2445" spans="1:8" x14ac:dyDescent="0.25">
      <c r="A2445" s="37" t="s">
        <v>9695</v>
      </c>
      <c r="B2445" s="37" t="s">
        <v>1033</v>
      </c>
      <c r="C2445" s="38" t="s">
        <v>9696</v>
      </c>
      <c r="D2445" s="38">
        <v>8531</v>
      </c>
      <c r="E2445" s="146" t="s">
        <v>6443</v>
      </c>
      <c r="F2445" s="541" t="s">
        <v>6444</v>
      </c>
      <c r="G2445" s="539">
        <v>45466.30972222222</v>
      </c>
      <c r="H2445" s="37"/>
    </row>
    <row r="2446" spans="1:8" x14ac:dyDescent="0.25">
      <c r="A2446" s="37" t="s">
        <v>9695</v>
      </c>
      <c r="B2446" s="37" t="s">
        <v>1033</v>
      </c>
      <c r="C2446" s="38" t="s">
        <v>9696</v>
      </c>
      <c r="D2446" s="38">
        <v>8531</v>
      </c>
      <c r="E2446" s="146" t="s">
        <v>6460</v>
      </c>
      <c r="F2446" s="541" t="s">
        <v>6461</v>
      </c>
      <c r="G2446" s="539">
        <v>45466.30972222222</v>
      </c>
      <c r="H2446" s="37"/>
    </row>
    <row r="2447" spans="1:8" x14ac:dyDescent="0.25">
      <c r="A2447" s="37" t="s">
        <v>9695</v>
      </c>
      <c r="B2447" s="37" t="s">
        <v>1033</v>
      </c>
      <c r="C2447" s="38" t="s">
        <v>9696</v>
      </c>
      <c r="D2447" s="38">
        <v>8531</v>
      </c>
      <c r="E2447" s="146" t="s">
        <v>6477</v>
      </c>
      <c r="F2447" s="541" t="s">
        <v>6478</v>
      </c>
      <c r="G2447" s="539">
        <v>45466.30972222222</v>
      </c>
      <c r="H2447" s="37"/>
    </row>
    <row r="2448" spans="1:8" x14ac:dyDescent="0.25">
      <c r="A2448" s="37" t="s">
        <v>9695</v>
      </c>
      <c r="B2448" s="37" t="s">
        <v>1033</v>
      </c>
      <c r="C2448" s="38" t="s">
        <v>9696</v>
      </c>
      <c r="D2448" s="38">
        <v>8531</v>
      </c>
      <c r="E2448" s="146" t="s">
        <v>6494</v>
      </c>
      <c r="F2448" s="541" t="s">
        <v>6495</v>
      </c>
      <c r="G2448" s="539">
        <v>45466.30972222222</v>
      </c>
      <c r="H2448" s="37"/>
    </row>
    <row r="2449" spans="1:8" x14ac:dyDescent="0.25">
      <c r="A2449" s="37" t="s">
        <v>9695</v>
      </c>
      <c r="B2449" s="37" t="s">
        <v>1033</v>
      </c>
      <c r="C2449" s="38" t="s">
        <v>9696</v>
      </c>
      <c r="D2449" s="38">
        <v>8531</v>
      </c>
      <c r="E2449" s="146" t="s">
        <v>6511</v>
      </c>
      <c r="F2449" s="541" t="s">
        <v>6512</v>
      </c>
      <c r="G2449" s="539">
        <v>45466.30972222222</v>
      </c>
      <c r="H2449" s="37"/>
    </row>
    <row r="2450" spans="1:8" x14ac:dyDescent="0.25">
      <c r="A2450" s="37" t="s">
        <v>9695</v>
      </c>
      <c r="B2450" s="37" t="s">
        <v>1033</v>
      </c>
      <c r="C2450" s="38" t="s">
        <v>9696</v>
      </c>
      <c r="D2450" s="38">
        <v>8531</v>
      </c>
      <c r="E2450" s="146" t="s">
        <v>6528</v>
      </c>
      <c r="F2450" s="541" t="s">
        <v>6529</v>
      </c>
      <c r="G2450" s="539">
        <v>45466.30972222222</v>
      </c>
      <c r="H2450" s="37"/>
    </row>
    <row r="2451" spans="1:8" x14ac:dyDescent="0.25">
      <c r="A2451" s="37" t="s">
        <v>9695</v>
      </c>
      <c r="B2451" s="37" t="s">
        <v>1033</v>
      </c>
      <c r="C2451" s="38" t="s">
        <v>9696</v>
      </c>
      <c r="D2451" s="38">
        <v>8531</v>
      </c>
      <c r="E2451" s="146" t="s">
        <v>6545</v>
      </c>
      <c r="F2451" s="541" t="s">
        <v>6546</v>
      </c>
      <c r="G2451" s="539">
        <v>45466.30972222222</v>
      </c>
      <c r="H2451" s="37"/>
    </row>
    <row r="2452" spans="1:8" x14ac:dyDescent="0.25">
      <c r="A2452" s="37" t="s">
        <v>9695</v>
      </c>
      <c r="B2452" s="37" t="s">
        <v>1033</v>
      </c>
      <c r="C2452" s="38" t="s">
        <v>9696</v>
      </c>
      <c r="D2452" s="38">
        <v>8531</v>
      </c>
      <c r="E2452" s="146" t="s">
        <v>6562</v>
      </c>
      <c r="F2452" s="541" t="s">
        <v>6563</v>
      </c>
      <c r="G2452" s="539">
        <v>45466.30972222222</v>
      </c>
      <c r="H2452" s="37"/>
    </row>
    <row r="2453" spans="1:8" x14ac:dyDescent="0.25">
      <c r="A2453" s="37" t="s">
        <v>9695</v>
      </c>
      <c r="B2453" s="37" t="s">
        <v>1033</v>
      </c>
      <c r="C2453" s="38" t="s">
        <v>9696</v>
      </c>
      <c r="D2453" s="38">
        <v>8531</v>
      </c>
      <c r="E2453" s="146" t="s">
        <v>1532</v>
      </c>
      <c r="F2453" s="541" t="s">
        <v>1533</v>
      </c>
      <c r="G2453" s="539">
        <v>45466.30972222222</v>
      </c>
      <c r="H2453" s="37"/>
    </row>
    <row r="2454" spans="1:8" x14ac:dyDescent="0.25">
      <c r="A2454" s="37" t="s">
        <v>9695</v>
      </c>
      <c r="B2454" s="37" t="s">
        <v>1033</v>
      </c>
      <c r="C2454" s="38" t="s">
        <v>9696</v>
      </c>
      <c r="D2454" s="38">
        <v>8531</v>
      </c>
      <c r="E2454" s="146" t="s">
        <v>6579</v>
      </c>
      <c r="F2454" s="541" t="s">
        <v>6580</v>
      </c>
      <c r="G2454" s="539">
        <v>45466.30972222222</v>
      </c>
      <c r="H2454" s="37"/>
    </row>
    <row r="2455" spans="1:8" x14ac:dyDescent="0.25">
      <c r="A2455" s="37" t="s">
        <v>9695</v>
      </c>
      <c r="B2455" s="37" t="s">
        <v>1033</v>
      </c>
      <c r="C2455" s="38" t="s">
        <v>9696</v>
      </c>
      <c r="D2455" s="38">
        <v>8531</v>
      </c>
      <c r="E2455" s="146" t="s">
        <v>6596</v>
      </c>
      <c r="F2455" s="541" t="s">
        <v>6597</v>
      </c>
      <c r="G2455" s="539">
        <v>45466.30972222222</v>
      </c>
      <c r="H2455" s="37"/>
    </row>
    <row r="2456" spans="1:8" x14ac:dyDescent="0.25">
      <c r="A2456" s="37" t="s">
        <v>9695</v>
      </c>
      <c r="B2456" s="37" t="s">
        <v>1033</v>
      </c>
      <c r="C2456" s="38" t="s">
        <v>9696</v>
      </c>
      <c r="D2456" s="38">
        <v>8531</v>
      </c>
      <c r="E2456" s="146" t="s">
        <v>6613</v>
      </c>
      <c r="F2456" s="541" t="s">
        <v>6614</v>
      </c>
      <c r="G2456" s="539">
        <v>45466.30972222222</v>
      </c>
      <c r="H2456" s="37"/>
    </row>
    <row r="2457" spans="1:8" x14ac:dyDescent="0.25">
      <c r="A2457" s="37" t="s">
        <v>9695</v>
      </c>
      <c r="B2457" s="37" t="s">
        <v>1033</v>
      </c>
      <c r="C2457" s="38" t="s">
        <v>9696</v>
      </c>
      <c r="D2457" s="38">
        <v>8531</v>
      </c>
      <c r="E2457" s="146" t="s">
        <v>6630</v>
      </c>
      <c r="F2457" s="541" t="s">
        <v>6631</v>
      </c>
      <c r="G2457" s="539">
        <v>45466.30972222222</v>
      </c>
      <c r="H2457" s="37"/>
    </row>
    <row r="2458" spans="1:8" x14ac:dyDescent="0.25">
      <c r="A2458" s="37" t="s">
        <v>9695</v>
      </c>
      <c r="B2458" s="37" t="s">
        <v>1033</v>
      </c>
      <c r="C2458" s="38" t="s">
        <v>9696</v>
      </c>
      <c r="D2458" s="38">
        <v>8531</v>
      </c>
      <c r="E2458" s="146" t="s">
        <v>6647</v>
      </c>
      <c r="F2458" s="541" t="s">
        <v>6648</v>
      </c>
      <c r="G2458" s="539">
        <v>45466.30972222222</v>
      </c>
      <c r="H2458" s="37"/>
    </row>
    <row r="2459" spans="1:8" x14ac:dyDescent="0.25">
      <c r="A2459" s="37" t="s">
        <v>9695</v>
      </c>
      <c r="B2459" s="37" t="s">
        <v>1033</v>
      </c>
      <c r="C2459" s="38" t="s">
        <v>9696</v>
      </c>
      <c r="D2459" s="38">
        <v>8531</v>
      </c>
      <c r="E2459" s="146" t="s">
        <v>6664</v>
      </c>
      <c r="F2459" s="541" t="s">
        <v>6665</v>
      </c>
      <c r="G2459" s="539">
        <v>45466.30972222222</v>
      </c>
      <c r="H2459" s="37"/>
    </row>
    <row r="2460" spans="1:8" x14ac:dyDescent="0.25">
      <c r="A2460" s="37" t="s">
        <v>9695</v>
      </c>
      <c r="B2460" s="37" t="s">
        <v>1033</v>
      </c>
      <c r="C2460" s="38" t="s">
        <v>9696</v>
      </c>
      <c r="D2460" s="38">
        <v>8531</v>
      </c>
      <c r="E2460" s="146" t="s">
        <v>6681</v>
      </c>
      <c r="F2460" s="541" t="s">
        <v>6682</v>
      </c>
      <c r="G2460" s="539">
        <v>45466.30972222222</v>
      </c>
      <c r="H2460" s="37"/>
    </row>
    <row r="2461" spans="1:8" x14ac:dyDescent="0.25">
      <c r="A2461" s="37" t="s">
        <v>9695</v>
      </c>
      <c r="B2461" s="37" t="s">
        <v>1033</v>
      </c>
      <c r="C2461" s="38" t="s">
        <v>9696</v>
      </c>
      <c r="D2461" s="38">
        <v>8531</v>
      </c>
      <c r="E2461" s="146" t="s">
        <v>6698</v>
      </c>
      <c r="F2461" s="541" t="s">
        <v>6699</v>
      </c>
      <c r="G2461" s="539">
        <v>45466.30972222222</v>
      </c>
      <c r="H2461" s="37"/>
    </row>
    <row r="2462" spans="1:8" x14ac:dyDescent="0.25">
      <c r="A2462" s="37" t="s">
        <v>9695</v>
      </c>
      <c r="B2462" s="37" t="s">
        <v>1033</v>
      </c>
      <c r="C2462" s="38" t="s">
        <v>9696</v>
      </c>
      <c r="D2462" s="38">
        <v>8531</v>
      </c>
      <c r="E2462" s="146" t="s">
        <v>6715</v>
      </c>
      <c r="F2462" s="541" t="s">
        <v>6716</v>
      </c>
      <c r="G2462" s="539">
        <v>45466.30972222222</v>
      </c>
      <c r="H2462" s="37"/>
    </row>
    <row r="2463" spans="1:8" x14ac:dyDescent="0.25">
      <c r="A2463" s="37" t="s">
        <v>9695</v>
      </c>
      <c r="B2463" s="37" t="s">
        <v>1033</v>
      </c>
      <c r="C2463" s="38" t="s">
        <v>9696</v>
      </c>
      <c r="D2463" s="38">
        <v>8531</v>
      </c>
      <c r="E2463" s="146" t="s">
        <v>6732</v>
      </c>
      <c r="F2463" s="541" t="s">
        <v>6733</v>
      </c>
      <c r="G2463" s="539">
        <v>45466.30972222222</v>
      </c>
      <c r="H2463" s="37"/>
    </row>
    <row r="2464" spans="1:8" x14ac:dyDescent="0.25">
      <c r="A2464" s="37" t="s">
        <v>9695</v>
      </c>
      <c r="B2464" s="37" t="s">
        <v>1033</v>
      </c>
      <c r="C2464" s="38" t="s">
        <v>9696</v>
      </c>
      <c r="D2464" s="38">
        <v>8531</v>
      </c>
      <c r="E2464" s="146" t="s">
        <v>1549</v>
      </c>
      <c r="F2464" s="541" t="s">
        <v>1550</v>
      </c>
      <c r="G2464" s="539">
        <v>45466.30972222222</v>
      </c>
      <c r="H2464" s="37"/>
    </row>
    <row r="2465" spans="1:8" x14ac:dyDescent="0.25">
      <c r="A2465" s="37" t="s">
        <v>9695</v>
      </c>
      <c r="B2465" s="37" t="s">
        <v>1033</v>
      </c>
      <c r="C2465" s="38" t="s">
        <v>9696</v>
      </c>
      <c r="D2465" s="38">
        <v>8531</v>
      </c>
      <c r="E2465" s="146" t="s">
        <v>6749</v>
      </c>
      <c r="F2465" s="541" t="s">
        <v>6750</v>
      </c>
      <c r="G2465" s="539">
        <v>45466.30972222222</v>
      </c>
      <c r="H2465" s="37"/>
    </row>
    <row r="2466" spans="1:8" x14ac:dyDescent="0.25">
      <c r="A2466" s="37" t="s">
        <v>9695</v>
      </c>
      <c r="B2466" s="37" t="s">
        <v>1033</v>
      </c>
      <c r="C2466" s="38" t="s">
        <v>9696</v>
      </c>
      <c r="D2466" s="38">
        <v>8531</v>
      </c>
      <c r="E2466" s="146" t="s">
        <v>6766</v>
      </c>
      <c r="F2466" s="541" t="s">
        <v>6767</v>
      </c>
      <c r="G2466" s="539">
        <v>45466.30972222222</v>
      </c>
      <c r="H2466" s="37"/>
    </row>
    <row r="2467" spans="1:8" x14ac:dyDescent="0.25">
      <c r="A2467" s="37" t="s">
        <v>9695</v>
      </c>
      <c r="B2467" s="37" t="s">
        <v>1033</v>
      </c>
      <c r="C2467" s="38" t="s">
        <v>9696</v>
      </c>
      <c r="D2467" s="38">
        <v>8531</v>
      </c>
      <c r="E2467" s="146" t="s">
        <v>6783</v>
      </c>
      <c r="F2467" s="541" t="s">
        <v>6784</v>
      </c>
      <c r="G2467" s="539">
        <v>45466.30972222222</v>
      </c>
      <c r="H2467" s="37"/>
    </row>
    <row r="2468" spans="1:8" x14ac:dyDescent="0.25">
      <c r="A2468" s="37" t="s">
        <v>9695</v>
      </c>
      <c r="B2468" s="37" t="s">
        <v>1033</v>
      </c>
      <c r="C2468" s="38" t="s">
        <v>9696</v>
      </c>
      <c r="D2468" s="38">
        <v>8531</v>
      </c>
      <c r="E2468" s="146" t="s">
        <v>6800</v>
      </c>
      <c r="F2468" s="541" t="s">
        <v>6801</v>
      </c>
      <c r="G2468" s="539">
        <v>45466.30972222222</v>
      </c>
      <c r="H2468" s="37"/>
    </row>
    <row r="2469" spans="1:8" x14ac:dyDescent="0.25">
      <c r="A2469" s="37" t="s">
        <v>9695</v>
      </c>
      <c r="B2469" s="37" t="s">
        <v>1033</v>
      </c>
      <c r="C2469" s="38" t="s">
        <v>9696</v>
      </c>
      <c r="D2469" s="38">
        <v>8531</v>
      </c>
      <c r="E2469" s="146" t="s">
        <v>6817</v>
      </c>
      <c r="F2469" s="541" t="s">
        <v>6818</v>
      </c>
      <c r="G2469" s="539">
        <v>45466.30972222222</v>
      </c>
      <c r="H2469" s="37"/>
    </row>
    <row r="2470" spans="1:8" x14ac:dyDescent="0.25">
      <c r="A2470" s="37" t="s">
        <v>9695</v>
      </c>
      <c r="B2470" s="37" t="s">
        <v>1033</v>
      </c>
      <c r="C2470" s="38" t="s">
        <v>9696</v>
      </c>
      <c r="D2470" s="38">
        <v>8531</v>
      </c>
      <c r="E2470" s="146" t="s">
        <v>6834</v>
      </c>
      <c r="F2470" s="541" t="s">
        <v>6835</v>
      </c>
      <c r="G2470" s="539">
        <v>45466.30972222222</v>
      </c>
      <c r="H2470" s="37"/>
    </row>
    <row r="2471" spans="1:8" x14ac:dyDescent="0.25">
      <c r="A2471" s="37" t="s">
        <v>9695</v>
      </c>
      <c r="B2471" s="37" t="s">
        <v>1033</v>
      </c>
      <c r="C2471" s="38" t="s">
        <v>9696</v>
      </c>
      <c r="D2471" s="38">
        <v>8531</v>
      </c>
      <c r="E2471" s="146" t="s">
        <v>6851</v>
      </c>
      <c r="F2471" s="541" t="s">
        <v>6852</v>
      </c>
      <c r="G2471" s="539">
        <v>45466.30972222222</v>
      </c>
      <c r="H2471" s="37"/>
    </row>
    <row r="2472" spans="1:8" x14ac:dyDescent="0.25">
      <c r="A2472" s="37" t="s">
        <v>9695</v>
      </c>
      <c r="B2472" s="37" t="s">
        <v>1033</v>
      </c>
      <c r="C2472" s="38" t="s">
        <v>9696</v>
      </c>
      <c r="D2472" s="38">
        <v>8531</v>
      </c>
      <c r="E2472" s="146" t="s">
        <v>6868</v>
      </c>
      <c r="F2472" s="541" t="s">
        <v>6869</v>
      </c>
      <c r="G2472" s="539">
        <v>45466.30972222222</v>
      </c>
      <c r="H2472" s="37"/>
    </row>
    <row r="2473" spans="1:8" x14ac:dyDescent="0.25">
      <c r="A2473" s="37" t="s">
        <v>9695</v>
      </c>
      <c r="B2473" s="37" t="s">
        <v>1033</v>
      </c>
      <c r="C2473" s="38" t="s">
        <v>9696</v>
      </c>
      <c r="D2473" s="38">
        <v>8531</v>
      </c>
      <c r="E2473" s="146" t="s">
        <v>6885</v>
      </c>
      <c r="F2473" s="541" t="s">
        <v>6886</v>
      </c>
      <c r="G2473" s="539">
        <v>45466.30972222222</v>
      </c>
      <c r="H2473" s="37"/>
    </row>
    <row r="2474" spans="1:8" x14ac:dyDescent="0.25">
      <c r="A2474" s="37" t="s">
        <v>9695</v>
      </c>
      <c r="B2474" s="37" t="s">
        <v>1033</v>
      </c>
      <c r="C2474" s="38" t="s">
        <v>9696</v>
      </c>
      <c r="D2474" s="38">
        <v>8531</v>
      </c>
      <c r="E2474" s="146" t="s">
        <v>6902</v>
      </c>
      <c r="F2474" s="541" t="s">
        <v>6903</v>
      </c>
      <c r="G2474" s="539">
        <v>45466.30972222222</v>
      </c>
      <c r="H2474" s="37"/>
    </row>
    <row r="2475" spans="1:8" x14ac:dyDescent="0.25">
      <c r="A2475" s="37" t="s">
        <v>9695</v>
      </c>
      <c r="B2475" s="37" t="s">
        <v>1033</v>
      </c>
      <c r="C2475" s="38" t="s">
        <v>9696</v>
      </c>
      <c r="D2475" s="38">
        <v>8531</v>
      </c>
      <c r="E2475" s="146" t="s">
        <v>1566</v>
      </c>
      <c r="F2475" s="541" t="s">
        <v>1567</v>
      </c>
      <c r="G2475" s="539">
        <v>45466.30972222222</v>
      </c>
      <c r="H2475" s="37"/>
    </row>
    <row r="2476" spans="1:8" x14ac:dyDescent="0.25">
      <c r="A2476" s="37" t="s">
        <v>9695</v>
      </c>
      <c r="B2476" s="37" t="s">
        <v>1033</v>
      </c>
      <c r="C2476" s="38" t="s">
        <v>9696</v>
      </c>
      <c r="D2476" s="38">
        <v>8531</v>
      </c>
      <c r="E2476" s="146" t="s">
        <v>6919</v>
      </c>
      <c r="F2476" s="541" t="s">
        <v>6920</v>
      </c>
      <c r="G2476" s="539">
        <v>45466.30972222222</v>
      </c>
      <c r="H2476" s="37"/>
    </row>
    <row r="2477" spans="1:8" x14ac:dyDescent="0.25">
      <c r="A2477" s="37" t="s">
        <v>9695</v>
      </c>
      <c r="B2477" s="37" t="s">
        <v>1033</v>
      </c>
      <c r="C2477" s="38" t="s">
        <v>9696</v>
      </c>
      <c r="D2477" s="38">
        <v>8531</v>
      </c>
      <c r="E2477" s="146" t="s">
        <v>6936</v>
      </c>
      <c r="F2477" s="541" t="s">
        <v>6937</v>
      </c>
      <c r="G2477" s="539">
        <v>45466.30972222222</v>
      </c>
      <c r="H2477" s="37"/>
    </row>
    <row r="2478" spans="1:8" x14ac:dyDescent="0.25">
      <c r="A2478" s="37" t="s">
        <v>9695</v>
      </c>
      <c r="B2478" s="37" t="s">
        <v>1033</v>
      </c>
      <c r="C2478" s="38" t="s">
        <v>9696</v>
      </c>
      <c r="D2478" s="38">
        <v>8531</v>
      </c>
      <c r="E2478" s="146" t="s">
        <v>6953</v>
      </c>
      <c r="F2478" s="541" t="s">
        <v>6954</v>
      </c>
      <c r="G2478" s="539">
        <v>45466.30972222222</v>
      </c>
      <c r="H2478" s="37"/>
    </row>
    <row r="2479" spans="1:8" x14ac:dyDescent="0.25">
      <c r="A2479" s="37" t="s">
        <v>9695</v>
      </c>
      <c r="B2479" s="37" t="s">
        <v>1033</v>
      </c>
      <c r="C2479" s="38" t="s">
        <v>9696</v>
      </c>
      <c r="D2479" s="38">
        <v>8531</v>
      </c>
      <c r="E2479" s="146" t="s">
        <v>6970</v>
      </c>
      <c r="F2479" s="541" t="s">
        <v>6971</v>
      </c>
      <c r="G2479" s="539">
        <v>45466.30972222222</v>
      </c>
      <c r="H2479" s="37"/>
    </row>
    <row r="2480" spans="1:8" x14ac:dyDescent="0.25">
      <c r="A2480" s="37" t="s">
        <v>9695</v>
      </c>
      <c r="B2480" s="37" t="s">
        <v>1033</v>
      </c>
      <c r="C2480" s="38" t="s">
        <v>9696</v>
      </c>
      <c r="D2480" s="38">
        <v>8531</v>
      </c>
      <c r="E2480" s="146" t="s">
        <v>6987</v>
      </c>
      <c r="F2480" s="541" t="s">
        <v>6988</v>
      </c>
      <c r="G2480" s="539">
        <v>45466.30972222222</v>
      </c>
      <c r="H2480" s="37"/>
    </row>
    <row r="2481" spans="1:8" x14ac:dyDescent="0.25">
      <c r="A2481" s="37" t="s">
        <v>9695</v>
      </c>
      <c r="B2481" s="37" t="s">
        <v>1033</v>
      </c>
      <c r="C2481" s="38" t="s">
        <v>9696</v>
      </c>
      <c r="D2481" s="38">
        <v>8531</v>
      </c>
      <c r="E2481" s="146" t="s">
        <v>7004</v>
      </c>
      <c r="F2481" s="541" t="s">
        <v>7005</v>
      </c>
      <c r="G2481" s="539">
        <v>45466.30972222222</v>
      </c>
      <c r="H2481" s="37"/>
    </row>
    <row r="2482" spans="1:8" x14ac:dyDescent="0.25">
      <c r="A2482" s="37" t="s">
        <v>9695</v>
      </c>
      <c r="B2482" s="37" t="s">
        <v>1033</v>
      </c>
      <c r="C2482" s="38" t="s">
        <v>9696</v>
      </c>
      <c r="D2482" s="38">
        <v>8531</v>
      </c>
      <c r="E2482" s="146" t="s">
        <v>7021</v>
      </c>
      <c r="F2482" s="541" t="s">
        <v>7022</v>
      </c>
      <c r="G2482" s="539">
        <v>45466.30972222222</v>
      </c>
      <c r="H2482" s="37"/>
    </row>
    <row r="2483" spans="1:8" x14ac:dyDescent="0.25">
      <c r="A2483" s="37" t="s">
        <v>9695</v>
      </c>
      <c r="B2483" s="37" t="s">
        <v>1033</v>
      </c>
      <c r="C2483" s="38" t="s">
        <v>9696</v>
      </c>
      <c r="D2483" s="38">
        <v>8531</v>
      </c>
      <c r="E2483" s="146" t="s">
        <v>7038</v>
      </c>
      <c r="F2483" s="541" t="s">
        <v>7039</v>
      </c>
      <c r="G2483" s="539">
        <v>45466.30972222222</v>
      </c>
      <c r="H2483" s="37"/>
    </row>
    <row r="2484" spans="1:8" x14ac:dyDescent="0.25">
      <c r="A2484" s="37" t="s">
        <v>9695</v>
      </c>
      <c r="B2484" s="37" t="s">
        <v>1033</v>
      </c>
      <c r="C2484" s="38" t="s">
        <v>9696</v>
      </c>
      <c r="D2484" s="38">
        <v>8531</v>
      </c>
      <c r="E2484" s="146" t="s">
        <v>7055</v>
      </c>
      <c r="F2484" s="541" t="s">
        <v>7056</v>
      </c>
      <c r="G2484" s="539">
        <v>45466.30972222222</v>
      </c>
      <c r="H2484" s="37"/>
    </row>
    <row r="2485" spans="1:8" x14ac:dyDescent="0.25">
      <c r="A2485" s="37" t="s">
        <v>9695</v>
      </c>
      <c r="B2485" s="37" t="s">
        <v>1033</v>
      </c>
      <c r="C2485" s="38" t="s">
        <v>9696</v>
      </c>
      <c r="D2485" s="38">
        <v>8531</v>
      </c>
      <c r="E2485" s="146" t="s">
        <v>7072</v>
      </c>
      <c r="F2485" s="541" t="s">
        <v>7073</v>
      </c>
      <c r="G2485" s="539">
        <v>45466.30972222222</v>
      </c>
      <c r="H2485" s="37"/>
    </row>
    <row r="2486" spans="1:8" x14ac:dyDescent="0.25">
      <c r="A2486" s="37" t="s">
        <v>9695</v>
      </c>
      <c r="B2486" s="37" t="s">
        <v>1033</v>
      </c>
      <c r="C2486" s="38" t="s">
        <v>9696</v>
      </c>
      <c r="D2486" s="38">
        <v>8531</v>
      </c>
      <c r="E2486" s="146" t="s">
        <v>1583</v>
      </c>
      <c r="F2486" s="541" t="s">
        <v>1584</v>
      </c>
      <c r="G2486" s="539">
        <v>45466.30972222222</v>
      </c>
      <c r="H2486" s="37"/>
    </row>
    <row r="2487" spans="1:8" x14ac:dyDescent="0.25">
      <c r="A2487" s="37" t="s">
        <v>9695</v>
      </c>
      <c r="B2487" s="37" t="s">
        <v>1033</v>
      </c>
      <c r="C2487" s="38" t="s">
        <v>9696</v>
      </c>
      <c r="D2487" s="38">
        <v>8531</v>
      </c>
      <c r="E2487" s="146" t="s">
        <v>7089</v>
      </c>
      <c r="F2487" s="541" t="s">
        <v>7090</v>
      </c>
      <c r="G2487" s="539">
        <v>45466.30972222222</v>
      </c>
      <c r="H2487" s="37"/>
    </row>
    <row r="2488" spans="1:8" x14ac:dyDescent="0.25">
      <c r="A2488" s="37" t="s">
        <v>9695</v>
      </c>
      <c r="B2488" s="37" t="s">
        <v>1033</v>
      </c>
      <c r="C2488" s="38" t="s">
        <v>9696</v>
      </c>
      <c r="D2488" s="38">
        <v>8531</v>
      </c>
      <c r="E2488" s="146" t="s">
        <v>7106</v>
      </c>
      <c r="F2488" s="541" t="s">
        <v>7107</v>
      </c>
      <c r="G2488" s="539">
        <v>45466.30972222222</v>
      </c>
      <c r="H2488" s="37"/>
    </row>
    <row r="2489" spans="1:8" x14ac:dyDescent="0.25">
      <c r="A2489" s="37" t="s">
        <v>9695</v>
      </c>
      <c r="B2489" s="37" t="s">
        <v>1033</v>
      </c>
      <c r="C2489" s="38" t="s">
        <v>9696</v>
      </c>
      <c r="D2489" s="38">
        <v>8531</v>
      </c>
      <c r="E2489" s="146" t="s">
        <v>7123</v>
      </c>
      <c r="F2489" s="541" t="s">
        <v>7124</v>
      </c>
      <c r="G2489" s="539">
        <v>45466.30972222222</v>
      </c>
      <c r="H2489" s="37"/>
    </row>
    <row r="2490" spans="1:8" x14ac:dyDescent="0.25">
      <c r="A2490" s="37" t="s">
        <v>9695</v>
      </c>
      <c r="B2490" s="37" t="s">
        <v>1033</v>
      </c>
      <c r="C2490" s="38" t="s">
        <v>9696</v>
      </c>
      <c r="D2490" s="38">
        <v>8531</v>
      </c>
      <c r="E2490" s="146" t="s">
        <v>7140</v>
      </c>
      <c r="F2490" s="541" t="s">
        <v>7141</v>
      </c>
      <c r="G2490" s="539">
        <v>45466.30972222222</v>
      </c>
      <c r="H2490" s="37"/>
    </row>
    <row r="2491" spans="1:8" x14ac:dyDescent="0.25">
      <c r="A2491" s="37" t="s">
        <v>9695</v>
      </c>
      <c r="B2491" s="37" t="s">
        <v>1033</v>
      </c>
      <c r="C2491" s="38" t="s">
        <v>9696</v>
      </c>
      <c r="D2491" s="38">
        <v>8531</v>
      </c>
      <c r="E2491" s="146" t="s">
        <v>7157</v>
      </c>
      <c r="F2491" s="541" t="s">
        <v>7158</v>
      </c>
      <c r="G2491" s="539">
        <v>45466.30972222222</v>
      </c>
      <c r="H2491" s="37"/>
    </row>
    <row r="2492" spans="1:8" x14ac:dyDescent="0.25">
      <c r="A2492" s="37" t="s">
        <v>9695</v>
      </c>
      <c r="B2492" s="37" t="s">
        <v>1033</v>
      </c>
      <c r="C2492" s="38" t="s">
        <v>9696</v>
      </c>
      <c r="D2492" s="38">
        <v>8531</v>
      </c>
      <c r="E2492" s="146" t="s">
        <v>7174</v>
      </c>
      <c r="F2492" s="541" t="s">
        <v>7175</v>
      </c>
      <c r="G2492" s="539">
        <v>45466.30972222222</v>
      </c>
      <c r="H2492" s="37"/>
    </row>
    <row r="2493" spans="1:8" x14ac:dyDescent="0.25">
      <c r="A2493" s="37" t="s">
        <v>9695</v>
      </c>
      <c r="B2493" s="37" t="s">
        <v>1033</v>
      </c>
      <c r="C2493" s="38" t="s">
        <v>9696</v>
      </c>
      <c r="D2493" s="38">
        <v>8531</v>
      </c>
      <c r="E2493" s="146" t="s">
        <v>7191</v>
      </c>
      <c r="F2493" s="541" t="s">
        <v>7192</v>
      </c>
      <c r="G2493" s="539">
        <v>45466.30972222222</v>
      </c>
      <c r="H2493" s="37"/>
    </row>
    <row r="2494" spans="1:8" x14ac:dyDescent="0.25">
      <c r="A2494" s="37" t="s">
        <v>9695</v>
      </c>
      <c r="B2494" s="37" t="s">
        <v>1033</v>
      </c>
      <c r="C2494" s="38" t="s">
        <v>9696</v>
      </c>
      <c r="D2494" s="38">
        <v>8531</v>
      </c>
      <c r="E2494" s="146" t="s">
        <v>7208</v>
      </c>
      <c r="F2494" s="541" t="s">
        <v>7209</v>
      </c>
      <c r="G2494" s="539">
        <v>45466.30972222222</v>
      </c>
      <c r="H2494" s="37"/>
    </row>
    <row r="2495" spans="1:8" x14ac:dyDescent="0.25">
      <c r="A2495" s="37" t="s">
        <v>9695</v>
      </c>
      <c r="B2495" s="37" t="s">
        <v>1033</v>
      </c>
      <c r="C2495" s="38" t="s">
        <v>9696</v>
      </c>
      <c r="D2495" s="38">
        <v>8531</v>
      </c>
      <c r="E2495" s="146" t="s">
        <v>7225</v>
      </c>
      <c r="F2495" s="541" t="s">
        <v>7226</v>
      </c>
      <c r="G2495" s="539">
        <v>45466.30972222222</v>
      </c>
      <c r="H2495" s="37"/>
    </row>
    <row r="2496" spans="1:8" x14ac:dyDescent="0.25">
      <c r="A2496" s="37" t="s">
        <v>9695</v>
      </c>
      <c r="B2496" s="37" t="s">
        <v>1033</v>
      </c>
      <c r="C2496" s="38" t="s">
        <v>9696</v>
      </c>
      <c r="D2496" s="38">
        <v>8531</v>
      </c>
      <c r="E2496" s="146" t="s">
        <v>7242</v>
      </c>
      <c r="F2496" s="541" t="s">
        <v>7243</v>
      </c>
      <c r="G2496" s="539">
        <v>45466.30972222222</v>
      </c>
      <c r="H2496" s="37"/>
    </row>
    <row r="2497" spans="1:8" x14ac:dyDescent="0.25">
      <c r="A2497" s="37" t="s">
        <v>9695</v>
      </c>
      <c r="B2497" s="37" t="s">
        <v>1033</v>
      </c>
      <c r="C2497" s="38" t="s">
        <v>9696</v>
      </c>
      <c r="D2497" s="38">
        <v>8531</v>
      </c>
      <c r="E2497" s="146" t="s">
        <v>1600</v>
      </c>
      <c r="F2497" s="541" t="s">
        <v>1601</v>
      </c>
      <c r="G2497" s="539">
        <v>45466.30972222222</v>
      </c>
      <c r="H2497" s="37"/>
    </row>
    <row r="2498" spans="1:8" x14ac:dyDescent="0.25">
      <c r="A2498" s="37" t="s">
        <v>9695</v>
      </c>
      <c r="B2498" s="37" t="s">
        <v>1033</v>
      </c>
      <c r="C2498" s="38" t="s">
        <v>9696</v>
      </c>
      <c r="D2498" s="38">
        <v>8531</v>
      </c>
      <c r="E2498" s="146" t="s">
        <v>7259</v>
      </c>
      <c r="F2498" s="541" t="s">
        <v>7260</v>
      </c>
      <c r="G2498" s="539">
        <v>45466.30972222222</v>
      </c>
      <c r="H2498" s="37"/>
    </row>
    <row r="2499" spans="1:8" x14ac:dyDescent="0.25">
      <c r="A2499" s="37" t="s">
        <v>9695</v>
      </c>
      <c r="B2499" s="37" t="s">
        <v>1033</v>
      </c>
      <c r="C2499" s="38" t="s">
        <v>9696</v>
      </c>
      <c r="D2499" s="38">
        <v>8531</v>
      </c>
      <c r="E2499" s="146" t="s">
        <v>7276</v>
      </c>
      <c r="F2499" s="541" t="s">
        <v>7277</v>
      </c>
      <c r="G2499" s="539">
        <v>45466.30972222222</v>
      </c>
      <c r="H2499" s="37"/>
    </row>
    <row r="2500" spans="1:8" x14ac:dyDescent="0.25">
      <c r="A2500" s="37" t="s">
        <v>9695</v>
      </c>
      <c r="B2500" s="37" t="s">
        <v>1033</v>
      </c>
      <c r="C2500" s="38" t="s">
        <v>9696</v>
      </c>
      <c r="D2500" s="38">
        <v>8531</v>
      </c>
      <c r="E2500" s="146" t="s">
        <v>7293</v>
      </c>
      <c r="F2500" s="541" t="s">
        <v>7294</v>
      </c>
      <c r="G2500" s="539">
        <v>45466.30972222222</v>
      </c>
      <c r="H2500" s="37"/>
    </row>
    <row r="2501" spans="1:8" x14ac:dyDescent="0.25">
      <c r="A2501" s="37" t="s">
        <v>9695</v>
      </c>
      <c r="B2501" s="37" t="s">
        <v>1033</v>
      </c>
      <c r="C2501" s="38" t="s">
        <v>9696</v>
      </c>
      <c r="D2501" s="38">
        <v>8531</v>
      </c>
      <c r="E2501" s="146" t="s">
        <v>7310</v>
      </c>
      <c r="F2501" s="541" t="s">
        <v>7311</v>
      </c>
      <c r="G2501" s="539">
        <v>45466.30972222222</v>
      </c>
      <c r="H2501" s="37"/>
    </row>
    <row r="2502" spans="1:8" x14ac:dyDescent="0.25">
      <c r="A2502" s="37" t="s">
        <v>9695</v>
      </c>
      <c r="B2502" s="37" t="s">
        <v>1033</v>
      </c>
      <c r="C2502" s="38" t="s">
        <v>9696</v>
      </c>
      <c r="D2502" s="38">
        <v>8531</v>
      </c>
      <c r="E2502" s="146" t="s">
        <v>7327</v>
      </c>
      <c r="F2502" s="541" t="s">
        <v>7328</v>
      </c>
      <c r="G2502" s="539">
        <v>45466.30972222222</v>
      </c>
      <c r="H2502" s="37"/>
    </row>
    <row r="2503" spans="1:8" x14ac:dyDescent="0.25">
      <c r="A2503" s="37" t="s">
        <v>9695</v>
      </c>
      <c r="B2503" s="37" t="s">
        <v>1033</v>
      </c>
      <c r="C2503" s="38" t="s">
        <v>9696</v>
      </c>
      <c r="D2503" s="38">
        <v>8531</v>
      </c>
      <c r="E2503" s="146" t="s">
        <v>7344</v>
      </c>
      <c r="F2503" s="541" t="s">
        <v>7345</v>
      </c>
      <c r="G2503" s="539">
        <v>45466.30972222222</v>
      </c>
      <c r="H2503" s="37"/>
    </row>
    <row r="2504" spans="1:8" x14ac:dyDescent="0.25">
      <c r="A2504" s="37" t="s">
        <v>9695</v>
      </c>
      <c r="B2504" s="37" t="s">
        <v>1033</v>
      </c>
      <c r="C2504" s="38" t="s">
        <v>9696</v>
      </c>
      <c r="D2504" s="38">
        <v>8531</v>
      </c>
      <c r="E2504" s="146" t="s">
        <v>7361</v>
      </c>
      <c r="F2504" s="541" t="s">
        <v>7362</v>
      </c>
      <c r="G2504" s="539">
        <v>45466.30972222222</v>
      </c>
      <c r="H2504" s="37"/>
    </row>
    <row r="2505" spans="1:8" x14ac:dyDescent="0.25">
      <c r="A2505" s="37" t="s">
        <v>9695</v>
      </c>
      <c r="B2505" s="37" t="s">
        <v>1033</v>
      </c>
      <c r="C2505" s="38" t="s">
        <v>9696</v>
      </c>
      <c r="D2505" s="38">
        <v>8531</v>
      </c>
      <c r="E2505" s="146" t="s">
        <v>7378</v>
      </c>
      <c r="F2505" s="541" t="s">
        <v>7379</v>
      </c>
      <c r="G2505" s="539">
        <v>45466.30972222222</v>
      </c>
      <c r="H2505" s="37"/>
    </row>
    <row r="2506" spans="1:8" x14ac:dyDescent="0.25">
      <c r="A2506" s="37" t="s">
        <v>9695</v>
      </c>
      <c r="B2506" s="37" t="s">
        <v>1033</v>
      </c>
      <c r="C2506" s="38" t="s">
        <v>9696</v>
      </c>
      <c r="D2506" s="38">
        <v>8531</v>
      </c>
      <c r="E2506" s="146" t="s">
        <v>7395</v>
      </c>
      <c r="F2506" s="541" t="s">
        <v>7396</v>
      </c>
      <c r="G2506" s="539">
        <v>45466.30972222222</v>
      </c>
      <c r="H2506" s="37"/>
    </row>
    <row r="2507" spans="1:8" x14ac:dyDescent="0.25">
      <c r="A2507" s="37" t="s">
        <v>9695</v>
      </c>
      <c r="B2507" s="37" t="s">
        <v>1033</v>
      </c>
      <c r="C2507" s="38" t="s">
        <v>9696</v>
      </c>
      <c r="D2507" s="38">
        <v>8531</v>
      </c>
      <c r="E2507" s="146" t="s">
        <v>7412</v>
      </c>
      <c r="F2507" s="541" t="s">
        <v>7413</v>
      </c>
      <c r="G2507" s="539">
        <v>45466.30972222222</v>
      </c>
      <c r="H2507" s="37"/>
    </row>
    <row r="2508" spans="1:8" x14ac:dyDescent="0.25">
      <c r="A2508" s="37" t="s">
        <v>9695</v>
      </c>
      <c r="B2508" s="37" t="s">
        <v>1033</v>
      </c>
      <c r="C2508" s="38" t="s">
        <v>9696</v>
      </c>
      <c r="D2508" s="38">
        <v>8531</v>
      </c>
      <c r="E2508" s="146" t="s">
        <v>1617</v>
      </c>
      <c r="F2508" s="541" t="s">
        <v>1618</v>
      </c>
      <c r="G2508" s="539">
        <v>45466.30972222222</v>
      </c>
      <c r="H2508" s="37"/>
    </row>
    <row r="2509" spans="1:8" x14ac:dyDescent="0.25">
      <c r="A2509" s="37" t="s">
        <v>9695</v>
      </c>
      <c r="B2509" s="37" t="s">
        <v>1033</v>
      </c>
      <c r="C2509" s="38" t="s">
        <v>9696</v>
      </c>
      <c r="D2509" s="38">
        <v>8531</v>
      </c>
      <c r="E2509" s="146" t="s">
        <v>7429</v>
      </c>
      <c r="F2509" s="541" t="s">
        <v>7430</v>
      </c>
      <c r="G2509" s="539">
        <v>45466.30972222222</v>
      </c>
      <c r="H2509" s="37"/>
    </row>
    <row r="2510" spans="1:8" x14ac:dyDescent="0.25">
      <c r="A2510" s="37" t="s">
        <v>9695</v>
      </c>
      <c r="B2510" s="37" t="s">
        <v>1033</v>
      </c>
      <c r="C2510" s="38" t="s">
        <v>9696</v>
      </c>
      <c r="D2510" s="38">
        <v>8531</v>
      </c>
      <c r="E2510" s="146" t="s">
        <v>7446</v>
      </c>
      <c r="F2510" s="541" t="s">
        <v>7447</v>
      </c>
      <c r="G2510" s="539">
        <v>45466.30972222222</v>
      </c>
      <c r="H2510" s="37"/>
    </row>
    <row r="2511" spans="1:8" x14ac:dyDescent="0.25">
      <c r="A2511" s="37" t="s">
        <v>9695</v>
      </c>
      <c r="B2511" s="37" t="s">
        <v>1033</v>
      </c>
      <c r="C2511" s="38" t="s">
        <v>9696</v>
      </c>
      <c r="D2511" s="38">
        <v>8531</v>
      </c>
      <c r="E2511" s="146" t="s">
        <v>7463</v>
      </c>
      <c r="F2511" s="541" t="s">
        <v>7464</v>
      </c>
      <c r="G2511" s="539">
        <v>45466.30972222222</v>
      </c>
      <c r="H2511" s="37"/>
    </row>
    <row r="2512" spans="1:8" x14ac:dyDescent="0.25">
      <c r="A2512" s="37" t="s">
        <v>9695</v>
      </c>
      <c r="B2512" s="37" t="s">
        <v>1033</v>
      </c>
      <c r="C2512" s="38" t="s">
        <v>9696</v>
      </c>
      <c r="D2512" s="38">
        <v>8531</v>
      </c>
      <c r="E2512" s="146" t="s">
        <v>7480</v>
      </c>
      <c r="F2512" s="541" t="s">
        <v>7481</v>
      </c>
      <c r="G2512" s="539">
        <v>45466.30972222222</v>
      </c>
      <c r="H2512" s="37"/>
    </row>
    <row r="2513" spans="1:8" x14ac:dyDescent="0.25">
      <c r="A2513" s="37" t="s">
        <v>9695</v>
      </c>
      <c r="B2513" s="37" t="s">
        <v>1033</v>
      </c>
      <c r="C2513" s="38" t="s">
        <v>9696</v>
      </c>
      <c r="D2513" s="38">
        <v>8531</v>
      </c>
      <c r="E2513" s="146" t="s">
        <v>7497</v>
      </c>
      <c r="F2513" s="541" t="s">
        <v>7498</v>
      </c>
      <c r="G2513" s="539">
        <v>45466.30972222222</v>
      </c>
      <c r="H2513" s="37"/>
    </row>
    <row r="2514" spans="1:8" x14ac:dyDescent="0.25">
      <c r="A2514" s="37" t="s">
        <v>9695</v>
      </c>
      <c r="B2514" s="37" t="s">
        <v>1033</v>
      </c>
      <c r="C2514" s="38" t="s">
        <v>9696</v>
      </c>
      <c r="D2514" s="38">
        <v>8531</v>
      </c>
      <c r="E2514" s="146" t="s">
        <v>7514</v>
      </c>
      <c r="F2514" s="541" t="s">
        <v>7515</v>
      </c>
      <c r="G2514" s="539">
        <v>45466.30972222222</v>
      </c>
      <c r="H2514" s="37"/>
    </row>
    <row r="2515" spans="1:8" x14ac:dyDescent="0.25">
      <c r="A2515" s="37" t="s">
        <v>9695</v>
      </c>
      <c r="B2515" s="37" t="s">
        <v>1033</v>
      </c>
      <c r="C2515" s="38" t="s">
        <v>9696</v>
      </c>
      <c r="D2515" s="38">
        <v>8531</v>
      </c>
      <c r="E2515" s="146" t="s">
        <v>7531</v>
      </c>
      <c r="F2515" s="541" t="s">
        <v>7532</v>
      </c>
      <c r="G2515" s="539">
        <v>45466.30972222222</v>
      </c>
      <c r="H2515" s="37"/>
    </row>
    <row r="2516" spans="1:8" x14ac:dyDescent="0.25">
      <c r="A2516" s="37" t="s">
        <v>9695</v>
      </c>
      <c r="B2516" s="37" t="s">
        <v>1033</v>
      </c>
      <c r="C2516" s="38" t="s">
        <v>9696</v>
      </c>
      <c r="D2516" s="38">
        <v>8531</v>
      </c>
      <c r="E2516" s="146" t="s">
        <v>7548</v>
      </c>
      <c r="F2516" s="541" t="s">
        <v>7549</v>
      </c>
      <c r="G2516" s="539">
        <v>45466.30972222222</v>
      </c>
      <c r="H2516" s="37"/>
    </row>
    <row r="2517" spans="1:8" x14ac:dyDescent="0.25">
      <c r="A2517" s="37" t="s">
        <v>9695</v>
      </c>
      <c r="B2517" s="37" t="s">
        <v>1033</v>
      </c>
      <c r="C2517" s="38" t="s">
        <v>9696</v>
      </c>
      <c r="D2517" s="38">
        <v>8531</v>
      </c>
      <c r="E2517" s="146" t="s">
        <v>7565</v>
      </c>
      <c r="F2517" s="541" t="s">
        <v>7566</v>
      </c>
      <c r="G2517" s="539">
        <v>45466.30972222222</v>
      </c>
      <c r="H2517" s="37"/>
    </row>
    <row r="2518" spans="1:8" x14ac:dyDescent="0.25">
      <c r="A2518" s="37" t="s">
        <v>9695</v>
      </c>
      <c r="B2518" s="37" t="s">
        <v>1033</v>
      </c>
      <c r="C2518" s="38" t="s">
        <v>9696</v>
      </c>
      <c r="D2518" s="38">
        <v>8531</v>
      </c>
      <c r="E2518" s="146" t="s">
        <v>7582</v>
      </c>
      <c r="F2518" s="541" t="s">
        <v>7583</v>
      </c>
      <c r="G2518" s="539">
        <v>45466.30972222222</v>
      </c>
      <c r="H2518" s="37"/>
    </row>
    <row r="2519" spans="1:8" x14ac:dyDescent="0.25">
      <c r="A2519" s="37" t="s">
        <v>9695</v>
      </c>
      <c r="B2519" s="37" t="s">
        <v>1033</v>
      </c>
      <c r="C2519" s="38" t="s">
        <v>9696</v>
      </c>
      <c r="D2519" s="38">
        <v>8531</v>
      </c>
      <c r="E2519" s="146" t="s">
        <v>1634</v>
      </c>
      <c r="F2519" s="541" t="s">
        <v>1635</v>
      </c>
      <c r="G2519" s="539">
        <v>45466.30972222222</v>
      </c>
      <c r="H2519" s="37"/>
    </row>
    <row r="2520" spans="1:8" x14ac:dyDescent="0.25">
      <c r="A2520" s="37" t="s">
        <v>9695</v>
      </c>
      <c r="B2520" s="37" t="s">
        <v>1033</v>
      </c>
      <c r="C2520" s="38" t="s">
        <v>9696</v>
      </c>
      <c r="D2520" s="38">
        <v>8531</v>
      </c>
      <c r="E2520" s="146" t="s">
        <v>7599</v>
      </c>
      <c r="F2520" s="541" t="s">
        <v>7600</v>
      </c>
      <c r="G2520" s="539">
        <v>45466.30972222222</v>
      </c>
      <c r="H2520" s="37"/>
    </row>
    <row r="2521" spans="1:8" x14ac:dyDescent="0.25">
      <c r="A2521" s="37" t="s">
        <v>9695</v>
      </c>
      <c r="B2521" s="37" t="s">
        <v>1033</v>
      </c>
      <c r="C2521" s="38" t="s">
        <v>9696</v>
      </c>
      <c r="D2521" s="38">
        <v>8531</v>
      </c>
      <c r="E2521" s="146" t="s">
        <v>7616</v>
      </c>
      <c r="F2521" s="541" t="s">
        <v>7617</v>
      </c>
      <c r="G2521" s="539">
        <v>45466.30972222222</v>
      </c>
      <c r="H2521" s="37"/>
    </row>
    <row r="2522" spans="1:8" x14ac:dyDescent="0.25">
      <c r="A2522" s="37" t="s">
        <v>9695</v>
      </c>
      <c r="B2522" s="37" t="s">
        <v>1033</v>
      </c>
      <c r="C2522" s="38" t="s">
        <v>9696</v>
      </c>
      <c r="D2522" s="38">
        <v>8531</v>
      </c>
      <c r="E2522" s="146" t="s">
        <v>7633</v>
      </c>
      <c r="F2522" s="541" t="s">
        <v>7634</v>
      </c>
      <c r="G2522" s="539">
        <v>45466.30972222222</v>
      </c>
      <c r="H2522" s="37"/>
    </row>
    <row r="2523" spans="1:8" x14ac:dyDescent="0.25">
      <c r="A2523" s="37" t="s">
        <v>9695</v>
      </c>
      <c r="B2523" s="37" t="s">
        <v>1033</v>
      </c>
      <c r="C2523" s="38" t="s">
        <v>9696</v>
      </c>
      <c r="D2523" s="38">
        <v>8531</v>
      </c>
      <c r="E2523" s="146" t="s">
        <v>7650</v>
      </c>
      <c r="F2523" s="541" t="s">
        <v>7651</v>
      </c>
      <c r="G2523" s="539">
        <v>45466.30972222222</v>
      </c>
      <c r="H2523" s="37"/>
    </row>
    <row r="2524" spans="1:8" x14ac:dyDescent="0.25">
      <c r="A2524" s="37" t="s">
        <v>9695</v>
      </c>
      <c r="B2524" s="37" t="s">
        <v>1033</v>
      </c>
      <c r="C2524" s="38" t="s">
        <v>9696</v>
      </c>
      <c r="D2524" s="38">
        <v>8531</v>
      </c>
      <c r="E2524" s="146" t="s">
        <v>7667</v>
      </c>
      <c r="F2524" s="541" t="s">
        <v>7668</v>
      </c>
      <c r="G2524" s="539">
        <v>45466.30972222222</v>
      </c>
      <c r="H2524" s="37"/>
    </row>
    <row r="2525" spans="1:8" x14ac:dyDescent="0.25">
      <c r="A2525" s="37" t="s">
        <v>9695</v>
      </c>
      <c r="B2525" s="37" t="s">
        <v>1033</v>
      </c>
      <c r="C2525" s="38" t="s">
        <v>9696</v>
      </c>
      <c r="D2525" s="38">
        <v>8531</v>
      </c>
      <c r="E2525" s="146" t="s">
        <v>7684</v>
      </c>
      <c r="F2525" s="541" t="s">
        <v>7685</v>
      </c>
      <c r="G2525" s="539">
        <v>45466.30972222222</v>
      </c>
      <c r="H2525" s="37"/>
    </row>
    <row r="2526" spans="1:8" x14ac:dyDescent="0.25">
      <c r="A2526" s="37" t="s">
        <v>9695</v>
      </c>
      <c r="B2526" s="37" t="s">
        <v>1033</v>
      </c>
      <c r="C2526" s="38" t="s">
        <v>9696</v>
      </c>
      <c r="D2526" s="38">
        <v>8531</v>
      </c>
      <c r="E2526" s="146" t="s">
        <v>7701</v>
      </c>
      <c r="F2526" s="541" t="s">
        <v>7702</v>
      </c>
      <c r="G2526" s="539">
        <v>45466.30972222222</v>
      </c>
      <c r="H2526" s="37"/>
    </row>
    <row r="2527" spans="1:8" x14ac:dyDescent="0.25">
      <c r="A2527" s="37" t="s">
        <v>9695</v>
      </c>
      <c r="B2527" s="37" t="s">
        <v>1033</v>
      </c>
      <c r="C2527" s="38" t="s">
        <v>9696</v>
      </c>
      <c r="D2527" s="38">
        <v>8531</v>
      </c>
      <c r="E2527" s="146" t="s">
        <v>7718</v>
      </c>
      <c r="F2527" s="541" t="s">
        <v>7719</v>
      </c>
      <c r="G2527" s="539">
        <v>45466.30972222222</v>
      </c>
      <c r="H2527" s="37"/>
    </row>
    <row r="2528" spans="1:8" x14ac:dyDescent="0.25">
      <c r="A2528" s="37" t="s">
        <v>9695</v>
      </c>
      <c r="B2528" s="37" t="s">
        <v>1033</v>
      </c>
      <c r="C2528" s="38" t="s">
        <v>9696</v>
      </c>
      <c r="D2528" s="38">
        <v>8531</v>
      </c>
      <c r="E2528" s="146" t="s">
        <v>7735</v>
      </c>
      <c r="F2528" s="541" t="s">
        <v>7736</v>
      </c>
      <c r="G2528" s="539">
        <v>45466.30972222222</v>
      </c>
      <c r="H2528" s="37"/>
    </row>
    <row r="2529" spans="1:8" x14ac:dyDescent="0.25">
      <c r="A2529" s="37" t="s">
        <v>9695</v>
      </c>
      <c r="B2529" s="37" t="s">
        <v>1033</v>
      </c>
      <c r="C2529" s="38" t="s">
        <v>9696</v>
      </c>
      <c r="D2529" s="38">
        <v>8531</v>
      </c>
      <c r="E2529" s="146" t="s">
        <v>7752</v>
      </c>
      <c r="F2529" s="541" t="s">
        <v>7753</v>
      </c>
      <c r="G2529" s="539">
        <v>45466.30972222222</v>
      </c>
      <c r="H2529" s="37"/>
    </row>
    <row r="2530" spans="1:8" x14ac:dyDescent="0.25">
      <c r="A2530" s="37" t="s">
        <v>9695</v>
      </c>
      <c r="B2530" s="37" t="s">
        <v>1033</v>
      </c>
      <c r="C2530" s="38" t="s">
        <v>9696</v>
      </c>
      <c r="D2530" s="38">
        <v>8531</v>
      </c>
      <c r="E2530" s="146" t="s">
        <v>1074</v>
      </c>
      <c r="F2530" s="541" t="s">
        <v>1075</v>
      </c>
      <c r="G2530" s="539">
        <v>45466.30972222222</v>
      </c>
      <c r="H2530" s="37"/>
    </row>
    <row r="2531" spans="1:8" x14ac:dyDescent="0.25">
      <c r="A2531" s="37" t="s">
        <v>9695</v>
      </c>
      <c r="B2531" s="37" t="s">
        <v>1033</v>
      </c>
      <c r="C2531" s="38" t="s">
        <v>9696</v>
      </c>
      <c r="D2531" s="38">
        <v>8531</v>
      </c>
      <c r="E2531" s="146" t="s">
        <v>1651</v>
      </c>
      <c r="F2531" s="541" t="s">
        <v>1652</v>
      </c>
      <c r="G2531" s="539">
        <v>45466.30972222222</v>
      </c>
      <c r="H2531" s="37"/>
    </row>
    <row r="2532" spans="1:8" x14ac:dyDescent="0.25">
      <c r="A2532" s="37" t="s">
        <v>9695</v>
      </c>
      <c r="B2532" s="37" t="s">
        <v>1033</v>
      </c>
      <c r="C2532" s="38" t="s">
        <v>9696</v>
      </c>
      <c r="D2532" s="38">
        <v>8531</v>
      </c>
      <c r="E2532" s="146" t="s">
        <v>7769</v>
      </c>
      <c r="F2532" s="541" t="s">
        <v>7770</v>
      </c>
      <c r="G2532" s="539">
        <v>45466.30972222222</v>
      </c>
      <c r="H2532" s="37"/>
    </row>
    <row r="2533" spans="1:8" x14ac:dyDescent="0.25">
      <c r="A2533" s="37" t="s">
        <v>9695</v>
      </c>
      <c r="B2533" s="37" t="s">
        <v>1033</v>
      </c>
      <c r="C2533" s="38" t="s">
        <v>9696</v>
      </c>
      <c r="D2533" s="38">
        <v>8531</v>
      </c>
      <c r="E2533" s="146" t="s">
        <v>7786</v>
      </c>
      <c r="F2533" s="541" t="s">
        <v>7787</v>
      </c>
      <c r="G2533" s="539">
        <v>45466.30972222222</v>
      </c>
      <c r="H2533" s="37"/>
    </row>
    <row r="2534" spans="1:8" x14ac:dyDescent="0.25">
      <c r="A2534" s="37" t="s">
        <v>9695</v>
      </c>
      <c r="B2534" s="37" t="s">
        <v>1033</v>
      </c>
      <c r="C2534" s="38" t="s">
        <v>9696</v>
      </c>
      <c r="D2534" s="38">
        <v>8531</v>
      </c>
      <c r="E2534" s="146" t="s">
        <v>7803</v>
      </c>
      <c r="F2534" s="541" t="s">
        <v>7804</v>
      </c>
      <c r="G2534" s="539">
        <v>45466.30972222222</v>
      </c>
      <c r="H2534" s="37"/>
    </row>
    <row r="2535" spans="1:8" x14ac:dyDescent="0.25">
      <c r="A2535" s="37" t="s">
        <v>9695</v>
      </c>
      <c r="B2535" s="37" t="s">
        <v>1033</v>
      </c>
      <c r="C2535" s="38" t="s">
        <v>9696</v>
      </c>
      <c r="D2535" s="38">
        <v>8531</v>
      </c>
      <c r="E2535" s="146" t="s">
        <v>7820</v>
      </c>
      <c r="F2535" s="541" t="s">
        <v>7821</v>
      </c>
      <c r="G2535" s="539">
        <v>45466.30972222222</v>
      </c>
      <c r="H2535" s="37"/>
    </row>
    <row r="2536" spans="1:8" x14ac:dyDescent="0.25">
      <c r="A2536" s="37" t="s">
        <v>9695</v>
      </c>
      <c r="B2536" s="37" t="s">
        <v>1033</v>
      </c>
      <c r="C2536" s="38" t="s">
        <v>9696</v>
      </c>
      <c r="D2536" s="38">
        <v>8531</v>
      </c>
      <c r="E2536" s="146" t="s">
        <v>7837</v>
      </c>
      <c r="F2536" s="541" t="s">
        <v>7838</v>
      </c>
      <c r="G2536" s="539">
        <v>45466.30972222222</v>
      </c>
      <c r="H2536" s="37"/>
    </row>
    <row r="2537" spans="1:8" x14ac:dyDescent="0.25">
      <c r="A2537" s="37" t="s">
        <v>9695</v>
      </c>
      <c r="B2537" s="37" t="s">
        <v>1033</v>
      </c>
      <c r="C2537" s="38" t="s">
        <v>9696</v>
      </c>
      <c r="D2537" s="38">
        <v>8531</v>
      </c>
      <c r="E2537" s="146" t="s">
        <v>7854</v>
      </c>
      <c r="F2537" s="541" t="s">
        <v>7855</v>
      </c>
      <c r="G2537" s="539">
        <v>45466.30972222222</v>
      </c>
      <c r="H2537" s="37"/>
    </row>
    <row r="2538" spans="1:8" x14ac:dyDescent="0.25">
      <c r="A2538" s="37" t="s">
        <v>9695</v>
      </c>
      <c r="B2538" s="37" t="s">
        <v>1033</v>
      </c>
      <c r="C2538" s="38" t="s">
        <v>9696</v>
      </c>
      <c r="D2538" s="38">
        <v>8531</v>
      </c>
      <c r="E2538" s="146" t="s">
        <v>7871</v>
      </c>
      <c r="F2538" s="541" t="s">
        <v>7872</v>
      </c>
      <c r="G2538" s="539">
        <v>45466.30972222222</v>
      </c>
      <c r="H2538" s="37"/>
    </row>
    <row r="2539" spans="1:8" x14ac:dyDescent="0.25">
      <c r="A2539" s="37" t="s">
        <v>9695</v>
      </c>
      <c r="B2539" s="37" t="s">
        <v>1033</v>
      </c>
      <c r="C2539" s="38" t="s">
        <v>9696</v>
      </c>
      <c r="D2539" s="38">
        <v>8531</v>
      </c>
      <c r="E2539" s="146" t="s">
        <v>7888</v>
      </c>
      <c r="F2539" s="541" t="s">
        <v>7889</v>
      </c>
      <c r="G2539" s="539">
        <v>45466.30972222222</v>
      </c>
      <c r="H2539" s="37"/>
    </row>
    <row r="2540" spans="1:8" x14ac:dyDescent="0.25">
      <c r="A2540" s="37" t="s">
        <v>9695</v>
      </c>
      <c r="B2540" s="37" t="s">
        <v>1033</v>
      </c>
      <c r="C2540" s="38" t="s">
        <v>9696</v>
      </c>
      <c r="D2540" s="38">
        <v>8531</v>
      </c>
      <c r="E2540" s="146" t="s">
        <v>7905</v>
      </c>
      <c r="F2540" s="541" t="s">
        <v>7906</v>
      </c>
      <c r="G2540" s="539">
        <v>45466.30972222222</v>
      </c>
      <c r="H2540" s="37"/>
    </row>
    <row r="2541" spans="1:8" x14ac:dyDescent="0.25">
      <c r="A2541" s="37" t="s">
        <v>9695</v>
      </c>
      <c r="B2541" s="37" t="s">
        <v>1033</v>
      </c>
      <c r="C2541" s="38" t="s">
        <v>9696</v>
      </c>
      <c r="D2541" s="38">
        <v>8531</v>
      </c>
      <c r="E2541" s="146" t="s">
        <v>7922</v>
      </c>
      <c r="F2541" s="541" t="s">
        <v>7923</v>
      </c>
      <c r="G2541" s="539">
        <v>45466.30972222222</v>
      </c>
      <c r="H2541" s="37"/>
    </row>
    <row r="2542" spans="1:8" x14ac:dyDescent="0.25">
      <c r="A2542" s="37" t="s">
        <v>9695</v>
      </c>
      <c r="B2542" s="37" t="s">
        <v>1033</v>
      </c>
      <c r="C2542" s="38" t="s">
        <v>9696</v>
      </c>
      <c r="D2542" s="38">
        <v>8531</v>
      </c>
      <c r="E2542" s="146" t="s">
        <v>1668</v>
      </c>
      <c r="F2542" s="541" t="s">
        <v>1669</v>
      </c>
      <c r="G2542" s="539">
        <v>45466.30972222222</v>
      </c>
      <c r="H2542" s="37"/>
    </row>
    <row r="2543" spans="1:8" x14ac:dyDescent="0.25">
      <c r="A2543" s="37" t="s">
        <v>9695</v>
      </c>
      <c r="B2543" s="37" t="s">
        <v>1033</v>
      </c>
      <c r="C2543" s="38" t="s">
        <v>9696</v>
      </c>
      <c r="D2543" s="38">
        <v>8531</v>
      </c>
      <c r="E2543" s="146" t="s">
        <v>7939</v>
      </c>
      <c r="F2543" s="541" t="s">
        <v>7940</v>
      </c>
      <c r="G2543" s="539">
        <v>45466.30972222222</v>
      </c>
      <c r="H2543" s="37"/>
    </row>
    <row r="2544" spans="1:8" x14ac:dyDescent="0.25">
      <c r="A2544" s="37" t="s">
        <v>9695</v>
      </c>
      <c r="B2544" s="37" t="s">
        <v>1033</v>
      </c>
      <c r="C2544" s="38" t="s">
        <v>9696</v>
      </c>
      <c r="D2544" s="38">
        <v>8531</v>
      </c>
      <c r="E2544" s="146" t="s">
        <v>7956</v>
      </c>
      <c r="F2544" s="541" t="s">
        <v>7957</v>
      </c>
      <c r="G2544" s="539">
        <v>45466.30972222222</v>
      </c>
      <c r="H2544" s="37"/>
    </row>
    <row r="2545" spans="1:8" x14ac:dyDescent="0.25">
      <c r="A2545" s="37" t="s">
        <v>9695</v>
      </c>
      <c r="B2545" s="37" t="s">
        <v>1033</v>
      </c>
      <c r="C2545" s="38" t="s">
        <v>9696</v>
      </c>
      <c r="D2545" s="38">
        <v>8531</v>
      </c>
      <c r="E2545" s="146" t="s">
        <v>7973</v>
      </c>
      <c r="F2545" s="541" t="s">
        <v>7974</v>
      </c>
      <c r="G2545" s="539">
        <v>45466.30972222222</v>
      </c>
      <c r="H2545" s="37"/>
    </row>
    <row r="2546" spans="1:8" x14ac:dyDescent="0.25">
      <c r="A2546" s="37" t="s">
        <v>9695</v>
      </c>
      <c r="B2546" s="37" t="s">
        <v>1033</v>
      </c>
      <c r="C2546" s="38" t="s">
        <v>9696</v>
      </c>
      <c r="D2546" s="38">
        <v>8531</v>
      </c>
      <c r="E2546" s="146" t="s">
        <v>7990</v>
      </c>
      <c r="F2546" s="541" t="s">
        <v>7991</v>
      </c>
      <c r="G2546" s="539">
        <v>45466.30972222222</v>
      </c>
      <c r="H2546" s="37"/>
    </row>
    <row r="2547" spans="1:8" x14ac:dyDescent="0.25">
      <c r="A2547" s="37" t="s">
        <v>9695</v>
      </c>
      <c r="B2547" s="37" t="s">
        <v>1033</v>
      </c>
      <c r="C2547" s="38" t="s">
        <v>9696</v>
      </c>
      <c r="D2547" s="38">
        <v>8531</v>
      </c>
      <c r="E2547" s="146" t="s">
        <v>8007</v>
      </c>
      <c r="F2547" s="541" t="s">
        <v>8008</v>
      </c>
      <c r="G2547" s="539">
        <v>45466.30972222222</v>
      </c>
      <c r="H2547" s="37"/>
    </row>
    <row r="2548" spans="1:8" x14ac:dyDescent="0.25">
      <c r="A2548" s="37" t="s">
        <v>9695</v>
      </c>
      <c r="B2548" s="37" t="s">
        <v>1033</v>
      </c>
      <c r="C2548" s="38" t="s">
        <v>9696</v>
      </c>
      <c r="D2548" s="38">
        <v>8531</v>
      </c>
      <c r="E2548" s="146" t="s">
        <v>8024</v>
      </c>
      <c r="F2548" s="541" t="s">
        <v>8025</v>
      </c>
      <c r="G2548" s="539">
        <v>45466.30972222222</v>
      </c>
      <c r="H2548" s="37"/>
    </row>
    <row r="2549" spans="1:8" x14ac:dyDescent="0.25">
      <c r="A2549" s="37" t="s">
        <v>9695</v>
      </c>
      <c r="B2549" s="37" t="s">
        <v>1033</v>
      </c>
      <c r="C2549" s="38" t="s">
        <v>9696</v>
      </c>
      <c r="D2549" s="38">
        <v>8531</v>
      </c>
      <c r="E2549" s="146" t="s">
        <v>8041</v>
      </c>
      <c r="F2549" s="541" t="s">
        <v>8042</v>
      </c>
      <c r="G2549" s="539">
        <v>45466.30972222222</v>
      </c>
      <c r="H2549" s="37"/>
    </row>
    <row r="2550" spans="1:8" x14ac:dyDescent="0.25">
      <c r="A2550" s="37" t="s">
        <v>9695</v>
      </c>
      <c r="B2550" s="37" t="s">
        <v>1033</v>
      </c>
      <c r="C2550" s="38" t="s">
        <v>9696</v>
      </c>
      <c r="D2550" s="38">
        <v>8531</v>
      </c>
      <c r="E2550" s="146" t="s">
        <v>8058</v>
      </c>
      <c r="F2550" s="541" t="s">
        <v>8059</v>
      </c>
      <c r="G2550" s="539">
        <v>45466.30972222222</v>
      </c>
      <c r="H2550" s="37"/>
    </row>
    <row r="2551" spans="1:8" x14ac:dyDescent="0.25">
      <c r="A2551" s="37" t="s">
        <v>9695</v>
      </c>
      <c r="B2551" s="37" t="s">
        <v>1033</v>
      </c>
      <c r="C2551" s="38" t="s">
        <v>9696</v>
      </c>
      <c r="D2551" s="38">
        <v>8531</v>
      </c>
      <c r="E2551" s="146" t="s">
        <v>8075</v>
      </c>
      <c r="F2551" s="541" t="s">
        <v>8076</v>
      </c>
      <c r="G2551" s="539">
        <v>45466.30972222222</v>
      </c>
      <c r="H2551" s="37"/>
    </row>
    <row r="2552" spans="1:8" x14ac:dyDescent="0.25">
      <c r="A2552" s="37" t="s">
        <v>9695</v>
      </c>
      <c r="B2552" s="37" t="s">
        <v>1033</v>
      </c>
      <c r="C2552" s="38" t="s">
        <v>9696</v>
      </c>
      <c r="D2552" s="38">
        <v>8531</v>
      </c>
      <c r="E2552" s="146" t="s">
        <v>8092</v>
      </c>
      <c r="F2552" s="541" t="s">
        <v>8093</v>
      </c>
      <c r="G2552" s="539">
        <v>45466.30972222222</v>
      </c>
      <c r="H2552" s="37"/>
    </row>
    <row r="2553" spans="1:8" x14ac:dyDescent="0.25">
      <c r="A2553" s="37" t="s">
        <v>9695</v>
      </c>
      <c r="B2553" s="37" t="s">
        <v>1033</v>
      </c>
      <c r="C2553" s="38" t="s">
        <v>9696</v>
      </c>
      <c r="D2553" s="38">
        <v>8531</v>
      </c>
      <c r="E2553" s="146" t="s">
        <v>1685</v>
      </c>
      <c r="F2553" s="541" t="s">
        <v>1686</v>
      </c>
      <c r="G2553" s="539">
        <v>45466.30972222222</v>
      </c>
      <c r="H2553" s="37"/>
    </row>
    <row r="2554" spans="1:8" x14ac:dyDescent="0.25">
      <c r="A2554" s="37" t="s">
        <v>9695</v>
      </c>
      <c r="B2554" s="37" t="s">
        <v>1033</v>
      </c>
      <c r="C2554" s="38" t="s">
        <v>9696</v>
      </c>
      <c r="D2554" s="38">
        <v>8531</v>
      </c>
      <c r="E2554" s="146" t="s">
        <v>8109</v>
      </c>
      <c r="F2554" s="541" t="s">
        <v>8110</v>
      </c>
      <c r="G2554" s="539">
        <v>45466.30972222222</v>
      </c>
      <c r="H2554" s="37"/>
    </row>
    <row r="2555" spans="1:8" x14ac:dyDescent="0.25">
      <c r="A2555" s="37" t="s">
        <v>9695</v>
      </c>
      <c r="B2555" s="37" t="s">
        <v>1033</v>
      </c>
      <c r="C2555" s="38" t="s">
        <v>9696</v>
      </c>
      <c r="D2555" s="38">
        <v>8531</v>
      </c>
      <c r="E2555" s="146" t="s">
        <v>8126</v>
      </c>
      <c r="F2555" s="541" t="s">
        <v>8127</v>
      </c>
      <c r="G2555" s="539">
        <v>45466.30972222222</v>
      </c>
      <c r="H2555" s="37"/>
    </row>
    <row r="2556" spans="1:8" x14ac:dyDescent="0.25">
      <c r="A2556" s="37" t="s">
        <v>9695</v>
      </c>
      <c r="B2556" s="37" t="s">
        <v>1033</v>
      </c>
      <c r="C2556" s="38" t="s">
        <v>9696</v>
      </c>
      <c r="D2556" s="38">
        <v>8531</v>
      </c>
      <c r="E2556" s="146" t="s">
        <v>8143</v>
      </c>
      <c r="F2556" s="541" t="s">
        <v>8144</v>
      </c>
      <c r="G2556" s="539">
        <v>45466.30972222222</v>
      </c>
      <c r="H2556" s="37"/>
    </row>
    <row r="2557" spans="1:8" x14ac:dyDescent="0.25">
      <c r="A2557" s="37" t="s">
        <v>9695</v>
      </c>
      <c r="B2557" s="37" t="s">
        <v>1033</v>
      </c>
      <c r="C2557" s="38" t="s">
        <v>9696</v>
      </c>
      <c r="D2557" s="38">
        <v>8531</v>
      </c>
      <c r="E2557" s="146" t="s">
        <v>8160</v>
      </c>
      <c r="F2557" s="541" t="s">
        <v>8161</v>
      </c>
      <c r="G2557" s="539">
        <v>45466.30972222222</v>
      </c>
      <c r="H2557" s="37"/>
    </row>
    <row r="2558" spans="1:8" x14ac:dyDescent="0.25">
      <c r="A2558" s="37" t="s">
        <v>9695</v>
      </c>
      <c r="B2558" s="37" t="s">
        <v>1033</v>
      </c>
      <c r="C2558" s="38" t="s">
        <v>9696</v>
      </c>
      <c r="D2558" s="38">
        <v>8531</v>
      </c>
      <c r="E2558" s="146" t="s">
        <v>8177</v>
      </c>
      <c r="F2558" s="541" t="s">
        <v>8178</v>
      </c>
      <c r="G2558" s="539">
        <v>45466.30972222222</v>
      </c>
      <c r="H2558" s="37"/>
    </row>
    <row r="2559" spans="1:8" x14ac:dyDescent="0.25">
      <c r="A2559" s="37" t="s">
        <v>9695</v>
      </c>
      <c r="B2559" s="37" t="s">
        <v>1033</v>
      </c>
      <c r="C2559" s="38" t="s">
        <v>9696</v>
      </c>
      <c r="D2559" s="38">
        <v>8531</v>
      </c>
      <c r="E2559" s="146" t="s">
        <v>8194</v>
      </c>
      <c r="F2559" s="541" t="s">
        <v>8195</v>
      </c>
      <c r="G2559" s="539">
        <v>45466.30972222222</v>
      </c>
      <c r="H2559" s="37"/>
    </row>
    <row r="2560" spans="1:8" x14ac:dyDescent="0.25">
      <c r="A2560" s="37" t="s">
        <v>9695</v>
      </c>
      <c r="B2560" s="37" t="s">
        <v>1033</v>
      </c>
      <c r="C2560" s="38" t="s">
        <v>9696</v>
      </c>
      <c r="D2560" s="38">
        <v>8531</v>
      </c>
      <c r="E2560" s="146" t="s">
        <v>8211</v>
      </c>
      <c r="F2560" s="541" t="s">
        <v>8212</v>
      </c>
      <c r="G2560" s="539">
        <v>45466.30972222222</v>
      </c>
      <c r="H2560" s="37"/>
    </row>
    <row r="2561" spans="1:8" x14ac:dyDescent="0.25">
      <c r="A2561" s="37" t="s">
        <v>9695</v>
      </c>
      <c r="B2561" s="37" t="s">
        <v>1033</v>
      </c>
      <c r="C2561" s="38" t="s">
        <v>9696</v>
      </c>
      <c r="D2561" s="38">
        <v>8531</v>
      </c>
      <c r="E2561" s="146" t="s">
        <v>8228</v>
      </c>
      <c r="F2561" s="541" t="s">
        <v>8229</v>
      </c>
      <c r="G2561" s="539">
        <v>45466.30972222222</v>
      </c>
      <c r="H2561" s="37"/>
    </row>
    <row r="2562" spans="1:8" x14ac:dyDescent="0.25">
      <c r="A2562" s="37" t="s">
        <v>9695</v>
      </c>
      <c r="B2562" s="37" t="s">
        <v>1033</v>
      </c>
      <c r="C2562" s="38" t="s">
        <v>9696</v>
      </c>
      <c r="D2562" s="38">
        <v>8531</v>
      </c>
      <c r="E2562" s="146" t="s">
        <v>8245</v>
      </c>
      <c r="F2562" s="541" t="s">
        <v>8246</v>
      </c>
      <c r="G2562" s="539">
        <v>45466.30972222222</v>
      </c>
      <c r="H2562" s="37"/>
    </row>
    <row r="2563" spans="1:8" x14ac:dyDescent="0.25">
      <c r="A2563" s="37" t="s">
        <v>9695</v>
      </c>
      <c r="B2563" s="37" t="s">
        <v>1033</v>
      </c>
      <c r="C2563" s="38" t="s">
        <v>9696</v>
      </c>
      <c r="D2563" s="38">
        <v>8531</v>
      </c>
      <c r="E2563" s="146" t="s">
        <v>8262</v>
      </c>
      <c r="F2563" s="541" t="s">
        <v>8263</v>
      </c>
      <c r="G2563" s="539">
        <v>45466.30972222222</v>
      </c>
      <c r="H2563" s="37"/>
    </row>
    <row r="2564" spans="1:8" x14ac:dyDescent="0.25">
      <c r="A2564" s="37" t="s">
        <v>9695</v>
      </c>
      <c r="B2564" s="37" t="s">
        <v>1033</v>
      </c>
      <c r="C2564" s="38" t="s">
        <v>9696</v>
      </c>
      <c r="D2564" s="38">
        <v>8531</v>
      </c>
      <c r="E2564" s="146" t="s">
        <v>1702</v>
      </c>
      <c r="F2564" s="541" t="s">
        <v>1703</v>
      </c>
      <c r="G2564" s="539">
        <v>45466.30972222222</v>
      </c>
      <c r="H2564" s="37"/>
    </row>
    <row r="2565" spans="1:8" x14ac:dyDescent="0.25">
      <c r="A2565" s="37" t="s">
        <v>9695</v>
      </c>
      <c r="B2565" s="37" t="s">
        <v>1033</v>
      </c>
      <c r="C2565" s="38" t="s">
        <v>9696</v>
      </c>
      <c r="D2565" s="38">
        <v>8531</v>
      </c>
      <c r="E2565" s="146" t="s">
        <v>8279</v>
      </c>
      <c r="F2565" s="541" t="s">
        <v>8280</v>
      </c>
      <c r="G2565" s="539">
        <v>45466.30972222222</v>
      </c>
      <c r="H2565" s="37"/>
    </row>
    <row r="2566" spans="1:8" x14ac:dyDescent="0.25">
      <c r="A2566" s="37" t="s">
        <v>9695</v>
      </c>
      <c r="B2566" s="37" t="s">
        <v>1033</v>
      </c>
      <c r="C2566" s="38" t="s">
        <v>9696</v>
      </c>
      <c r="D2566" s="38">
        <v>8531</v>
      </c>
      <c r="E2566" s="146" t="s">
        <v>8296</v>
      </c>
      <c r="F2566" s="541" t="s">
        <v>8297</v>
      </c>
      <c r="G2566" s="539">
        <v>45466.30972222222</v>
      </c>
      <c r="H2566" s="37"/>
    </row>
    <row r="2567" spans="1:8" x14ac:dyDescent="0.25">
      <c r="A2567" s="37" t="s">
        <v>9695</v>
      </c>
      <c r="B2567" s="37" t="s">
        <v>1033</v>
      </c>
      <c r="C2567" s="38" t="s">
        <v>9696</v>
      </c>
      <c r="D2567" s="38">
        <v>8531</v>
      </c>
      <c r="E2567" s="146" t="s">
        <v>8313</v>
      </c>
      <c r="F2567" s="541" t="s">
        <v>8314</v>
      </c>
      <c r="G2567" s="539">
        <v>45466.30972222222</v>
      </c>
      <c r="H2567" s="37"/>
    </row>
    <row r="2568" spans="1:8" x14ac:dyDescent="0.25">
      <c r="A2568" s="37" t="s">
        <v>9695</v>
      </c>
      <c r="B2568" s="37" t="s">
        <v>1033</v>
      </c>
      <c r="C2568" s="38" t="s">
        <v>9696</v>
      </c>
      <c r="D2568" s="38">
        <v>8531</v>
      </c>
      <c r="E2568" s="146" t="s">
        <v>8330</v>
      </c>
      <c r="F2568" s="541" t="s">
        <v>8331</v>
      </c>
      <c r="G2568" s="539">
        <v>45466.30972222222</v>
      </c>
      <c r="H2568" s="37"/>
    </row>
    <row r="2569" spans="1:8" x14ac:dyDescent="0.25">
      <c r="A2569" s="37" t="s">
        <v>9695</v>
      </c>
      <c r="B2569" s="37" t="s">
        <v>1033</v>
      </c>
      <c r="C2569" s="38" t="s">
        <v>9696</v>
      </c>
      <c r="D2569" s="38">
        <v>8531</v>
      </c>
      <c r="E2569" s="146" t="s">
        <v>8347</v>
      </c>
      <c r="F2569" s="541" t="s">
        <v>8348</v>
      </c>
      <c r="G2569" s="539">
        <v>45466.30972222222</v>
      </c>
      <c r="H2569" s="37"/>
    </row>
    <row r="2570" spans="1:8" x14ac:dyDescent="0.25">
      <c r="A2570" s="37" t="s">
        <v>9695</v>
      </c>
      <c r="B2570" s="37" t="s">
        <v>1033</v>
      </c>
      <c r="C2570" s="38" t="s">
        <v>9696</v>
      </c>
      <c r="D2570" s="38">
        <v>8531</v>
      </c>
      <c r="E2570" s="146" t="s">
        <v>8364</v>
      </c>
      <c r="F2570" s="541" t="s">
        <v>8365</v>
      </c>
      <c r="G2570" s="539">
        <v>45466.30972222222</v>
      </c>
      <c r="H2570" s="37"/>
    </row>
    <row r="2571" spans="1:8" x14ac:dyDescent="0.25">
      <c r="A2571" s="37" t="s">
        <v>9695</v>
      </c>
      <c r="B2571" s="37" t="s">
        <v>1033</v>
      </c>
      <c r="C2571" s="38" t="s">
        <v>9696</v>
      </c>
      <c r="D2571" s="38">
        <v>8531</v>
      </c>
      <c r="E2571" s="146" t="s">
        <v>8381</v>
      </c>
      <c r="F2571" s="541" t="s">
        <v>8382</v>
      </c>
      <c r="G2571" s="539">
        <v>45466.30972222222</v>
      </c>
      <c r="H2571" s="37"/>
    </row>
    <row r="2572" spans="1:8" x14ac:dyDescent="0.25">
      <c r="A2572" s="37" t="s">
        <v>9695</v>
      </c>
      <c r="B2572" s="37" t="s">
        <v>1033</v>
      </c>
      <c r="C2572" s="38" t="s">
        <v>9696</v>
      </c>
      <c r="D2572" s="38">
        <v>8531</v>
      </c>
      <c r="E2572" s="146" t="s">
        <v>10197</v>
      </c>
      <c r="F2572" s="541" t="s">
        <v>10198</v>
      </c>
      <c r="G2572" s="539">
        <v>45466.30972222222</v>
      </c>
      <c r="H2572" s="37"/>
    </row>
    <row r="2573" spans="1:8" x14ac:dyDescent="0.25">
      <c r="A2573" s="37" t="s">
        <v>9695</v>
      </c>
      <c r="B2573" s="37" t="s">
        <v>1033</v>
      </c>
      <c r="C2573" s="38" t="s">
        <v>9696</v>
      </c>
      <c r="D2573" s="38">
        <v>8531</v>
      </c>
      <c r="E2573" s="146" t="s">
        <v>10199</v>
      </c>
      <c r="F2573" s="541" t="s">
        <v>10200</v>
      </c>
      <c r="G2573" s="539">
        <v>45466.30972222222</v>
      </c>
      <c r="H2573" s="37"/>
    </row>
    <row r="2574" spans="1:8" x14ac:dyDescent="0.25">
      <c r="A2574" s="37" t="s">
        <v>9695</v>
      </c>
      <c r="B2574" s="37" t="s">
        <v>1033</v>
      </c>
      <c r="C2574" s="38" t="s">
        <v>9696</v>
      </c>
      <c r="D2574" s="38">
        <v>8531</v>
      </c>
      <c r="E2574" s="146" t="s">
        <v>10201</v>
      </c>
      <c r="F2574" s="541" t="s">
        <v>10202</v>
      </c>
      <c r="G2574" s="539">
        <v>45466.30972222222</v>
      </c>
      <c r="H2574" s="37"/>
    </row>
    <row r="2575" spans="1:8" x14ac:dyDescent="0.25">
      <c r="A2575" s="37" t="s">
        <v>9695</v>
      </c>
      <c r="B2575" s="37" t="s">
        <v>1033</v>
      </c>
      <c r="C2575" s="38" t="s">
        <v>9696</v>
      </c>
      <c r="D2575" s="38">
        <v>8531</v>
      </c>
      <c r="E2575" s="146" t="s">
        <v>1718</v>
      </c>
      <c r="F2575" s="541" t="s">
        <v>1719</v>
      </c>
      <c r="G2575" s="539">
        <v>45466.30972222222</v>
      </c>
      <c r="H2575" s="37"/>
    </row>
    <row r="2576" spans="1:8" x14ac:dyDescent="0.25">
      <c r="A2576" s="37" t="s">
        <v>9695</v>
      </c>
      <c r="B2576" s="37" t="s">
        <v>1033</v>
      </c>
      <c r="C2576" s="38" t="s">
        <v>9696</v>
      </c>
      <c r="D2576" s="38">
        <v>8531</v>
      </c>
      <c r="E2576" s="146" t="s">
        <v>10203</v>
      </c>
      <c r="F2576" s="541" t="s">
        <v>10204</v>
      </c>
      <c r="G2576" s="539">
        <v>45466.30972222222</v>
      </c>
      <c r="H2576" s="37"/>
    </row>
    <row r="2577" spans="1:8" x14ac:dyDescent="0.25">
      <c r="A2577" s="37" t="s">
        <v>9695</v>
      </c>
      <c r="B2577" s="37" t="s">
        <v>1033</v>
      </c>
      <c r="C2577" s="38" t="s">
        <v>9696</v>
      </c>
      <c r="D2577" s="38">
        <v>8531</v>
      </c>
      <c r="E2577" s="146" t="s">
        <v>10205</v>
      </c>
      <c r="F2577" s="541" t="s">
        <v>10206</v>
      </c>
      <c r="G2577" s="539">
        <v>45466.30972222222</v>
      </c>
      <c r="H2577" s="37"/>
    </row>
    <row r="2578" spans="1:8" x14ac:dyDescent="0.25">
      <c r="A2578" s="37" t="s">
        <v>9695</v>
      </c>
      <c r="B2578" s="37" t="s">
        <v>1033</v>
      </c>
      <c r="C2578" s="38" t="s">
        <v>9696</v>
      </c>
      <c r="D2578" s="38">
        <v>8531</v>
      </c>
      <c r="E2578" s="146" t="s">
        <v>10207</v>
      </c>
      <c r="F2578" s="541" t="s">
        <v>10208</v>
      </c>
      <c r="G2578" s="539">
        <v>45466.30972222222</v>
      </c>
      <c r="H2578" s="37"/>
    </row>
    <row r="2579" spans="1:8" x14ac:dyDescent="0.25">
      <c r="A2579" s="37" t="s">
        <v>9695</v>
      </c>
      <c r="B2579" s="37" t="s">
        <v>1033</v>
      </c>
      <c r="C2579" s="38" t="s">
        <v>9696</v>
      </c>
      <c r="D2579" s="38">
        <v>8531</v>
      </c>
      <c r="E2579" s="146" t="s">
        <v>10209</v>
      </c>
      <c r="F2579" s="541" t="s">
        <v>10210</v>
      </c>
      <c r="G2579" s="539">
        <v>45466.30972222222</v>
      </c>
      <c r="H2579" s="37"/>
    </row>
    <row r="2580" spans="1:8" x14ac:dyDescent="0.25">
      <c r="A2580" s="37" t="s">
        <v>9695</v>
      </c>
      <c r="B2580" s="37" t="s">
        <v>1033</v>
      </c>
      <c r="C2580" s="38" t="s">
        <v>9696</v>
      </c>
      <c r="D2580" s="38">
        <v>8531</v>
      </c>
      <c r="E2580" s="146" t="s">
        <v>10211</v>
      </c>
      <c r="F2580" s="541" t="s">
        <v>10212</v>
      </c>
      <c r="G2580" s="539">
        <v>45466.30972222222</v>
      </c>
      <c r="H2580" s="37"/>
    </row>
    <row r="2581" spans="1:8" x14ac:dyDescent="0.25">
      <c r="A2581" s="37" t="s">
        <v>9695</v>
      </c>
      <c r="B2581" s="37" t="s">
        <v>1033</v>
      </c>
      <c r="C2581" s="38" t="s">
        <v>9696</v>
      </c>
      <c r="D2581" s="38">
        <v>8531</v>
      </c>
      <c r="E2581" s="146" t="s">
        <v>10213</v>
      </c>
      <c r="F2581" s="541" t="s">
        <v>10214</v>
      </c>
      <c r="G2581" s="539">
        <v>45466.30972222222</v>
      </c>
      <c r="H2581" s="37"/>
    </row>
    <row r="2582" spans="1:8" x14ac:dyDescent="0.25">
      <c r="A2582" s="37" t="s">
        <v>9695</v>
      </c>
      <c r="B2582" s="37" t="s">
        <v>1033</v>
      </c>
      <c r="C2582" s="38" t="s">
        <v>9696</v>
      </c>
      <c r="D2582" s="38">
        <v>8531</v>
      </c>
      <c r="E2582" s="146" t="s">
        <v>10215</v>
      </c>
      <c r="F2582" s="541" t="s">
        <v>10216</v>
      </c>
      <c r="G2582" s="539">
        <v>45466.30972222222</v>
      </c>
      <c r="H2582" s="37"/>
    </row>
    <row r="2583" spans="1:8" x14ac:dyDescent="0.25">
      <c r="A2583" s="37" t="s">
        <v>9695</v>
      </c>
      <c r="B2583" s="37" t="s">
        <v>1033</v>
      </c>
      <c r="C2583" s="38" t="s">
        <v>9696</v>
      </c>
      <c r="D2583" s="38">
        <v>8531</v>
      </c>
      <c r="E2583" s="146" t="s">
        <v>10217</v>
      </c>
      <c r="F2583" s="541" t="s">
        <v>10218</v>
      </c>
      <c r="G2583" s="539">
        <v>45466.30972222222</v>
      </c>
      <c r="H2583" s="37"/>
    </row>
    <row r="2584" spans="1:8" x14ac:dyDescent="0.25">
      <c r="A2584" s="37" t="s">
        <v>9695</v>
      </c>
      <c r="B2584" s="37" t="s">
        <v>1033</v>
      </c>
      <c r="C2584" s="38" t="s">
        <v>9696</v>
      </c>
      <c r="D2584" s="38">
        <v>8531</v>
      </c>
      <c r="E2584" s="146" t="s">
        <v>10219</v>
      </c>
      <c r="F2584" s="541" t="s">
        <v>10220</v>
      </c>
      <c r="G2584" s="539">
        <v>45466.30972222222</v>
      </c>
      <c r="H2584" s="37"/>
    </row>
    <row r="2585" spans="1:8" x14ac:dyDescent="0.25">
      <c r="A2585" s="37" t="s">
        <v>9695</v>
      </c>
      <c r="B2585" s="37" t="s">
        <v>1033</v>
      </c>
      <c r="C2585" s="38" t="s">
        <v>9696</v>
      </c>
      <c r="D2585" s="38">
        <v>8531</v>
      </c>
      <c r="E2585" s="146" t="s">
        <v>10221</v>
      </c>
      <c r="F2585" s="541" t="s">
        <v>10222</v>
      </c>
      <c r="G2585" s="539">
        <v>45466.30972222222</v>
      </c>
      <c r="H2585" s="37"/>
    </row>
    <row r="2586" spans="1:8" x14ac:dyDescent="0.25">
      <c r="A2586" s="37" t="s">
        <v>9695</v>
      </c>
      <c r="B2586" s="37" t="s">
        <v>1033</v>
      </c>
      <c r="C2586" s="38" t="s">
        <v>9696</v>
      </c>
      <c r="D2586" s="38">
        <v>8531</v>
      </c>
      <c r="E2586" s="146" t="s">
        <v>1735</v>
      </c>
      <c r="F2586" s="541" t="s">
        <v>1736</v>
      </c>
      <c r="G2586" s="539">
        <v>45466.30972222222</v>
      </c>
      <c r="H2586" s="37"/>
    </row>
    <row r="2587" spans="1:8" x14ac:dyDescent="0.25">
      <c r="A2587" s="37" t="s">
        <v>9695</v>
      </c>
      <c r="B2587" s="37" t="s">
        <v>1033</v>
      </c>
      <c r="C2587" s="38" t="s">
        <v>9696</v>
      </c>
      <c r="D2587" s="38">
        <v>8531</v>
      </c>
      <c r="E2587" s="146" t="s">
        <v>1752</v>
      </c>
      <c r="F2587" s="541" t="s">
        <v>1753</v>
      </c>
      <c r="G2587" s="539">
        <v>45466.30972222222</v>
      </c>
      <c r="H2587" s="37"/>
    </row>
    <row r="2588" spans="1:8" x14ac:dyDescent="0.25">
      <c r="A2588" s="37" t="s">
        <v>9695</v>
      </c>
      <c r="B2588" s="37" t="s">
        <v>1033</v>
      </c>
      <c r="C2588" s="38" t="s">
        <v>9696</v>
      </c>
      <c r="D2588" s="38">
        <v>8531</v>
      </c>
      <c r="E2588" s="146" t="s">
        <v>1769</v>
      </c>
      <c r="F2588" s="541" t="s">
        <v>1770</v>
      </c>
      <c r="G2588" s="539">
        <v>45466.30972222222</v>
      </c>
      <c r="H2588" s="37"/>
    </row>
    <row r="2589" spans="1:8" x14ac:dyDescent="0.25">
      <c r="A2589" s="37" t="s">
        <v>9695</v>
      </c>
      <c r="B2589" s="37" t="s">
        <v>1033</v>
      </c>
      <c r="C2589" s="38" t="s">
        <v>9696</v>
      </c>
      <c r="D2589" s="38">
        <v>8531</v>
      </c>
      <c r="E2589" s="146" t="s">
        <v>1786</v>
      </c>
      <c r="F2589" s="541" t="s">
        <v>1787</v>
      </c>
      <c r="G2589" s="539">
        <v>45466.30972222222</v>
      </c>
      <c r="H2589" s="37"/>
    </row>
    <row r="2590" spans="1:8" x14ac:dyDescent="0.25">
      <c r="A2590" s="37" t="s">
        <v>9695</v>
      </c>
      <c r="B2590" s="37" t="s">
        <v>1033</v>
      </c>
      <c r="C2590" s="38" t="s">
        <v>9696</v>
      </c>
      <c r="D2590" s="38">
        <v>8531</v>
      </c>
      <c r="E2590" s="146" t="s">
        <v>1803</v>
      </c>
      <c r="F2590" s="541" t="s">
        <v>1804</v>
      </c>
      <c r="G2590" s="539">
        <v>45466.30972222222</v>
      </c>
      <c r="H2590" s="37"/>
    </row>
    <row r="2591" spans="1:8" x14ac:dyDescent="0.25">
      <c r="A2591" s="37" t="s">
        <v>9695</v>
      </c>
      <c r="B2591" s="37" t="s">
        <v>1033</v>
      </c>
      <c r="C2591" s="38" t="s">
        <v>9696</v>
      </c>
      <c r="D2591" s="38">
        <v>8531</v>
      </c>
      <c r="E2591" s="146" t="s">
        <v>1090</v>
      </c>
      <c r="F2591" s="541" t="s">
        <v>1091</v>
      </c>
      <c r="G2591" s="539">
        <v>45466.30972222222</v>
      </c>
      <c r="H2591" s="37"/>
    </row>
    <row r="2592" spans="1:8" x14ac:dyDescent="0.25">
      <c r="A2592" s="37" t="s">
        <v>9695</v>
      </c>
      <c r="B2592" s="37" t="s">
        <v>1033</v>
      </c>
      <c r="C2592" s="38" t="s">
        <v>9696</v>
      </c>
      <c r="D2592" s="38">
        <v>8531</v>
      </c>
      <c r="E2592" s="146" t="s">
        <v>1820</v>
      </c>
      <c r="F2592" s="541" t="s">
        <v>1821</v>
      </c>
      <c r="G2592" s="539">
        <v>45466.30972222222</v>
      </c>
      <c r="H2592" s="37"/>
    </row>
    <row r="2593" spans="1:8" x14ac:dyDescent="0.25">
      <c r="A2593" s="37" t="s">
        <v>9695</v>
      </c>
      <c r="B2593" s="37" t="s">
        <v>1033</v>
      </c>
      <c r="C2593" s="38" t="s">
        <v>9696</v>
      </c>
      <c r="D2593" s="38">
        <v>8531</v>
      </c>
      <c r="E2593" s="146" t="s">
        <v>1837</v>
      </c>
      <c r="F2593" s="541" t="s">
        <v>1838</v>
      </c>
      <c r="G2593" s="539">
        <v>45466.30972222222</v>
      </c>
      <c r="H2593" s="37"/>
    </row>
    <row r="2594" spans="1:8" x14ac:dyDescent="0.25">
      <c r="A2594" s="37" t="s">
        <v>9695</v>
      </c>
      <c r="B2594" s="37" t="s">
        <v>1033</v>
      </c>
      <c r="C2594" s="38" t="s">
        <v>9696</v>
      </c>
      <c r="D2594" s="38">
        <v>8531</v>
      </c>
      <c r="E2594" s="146" t="s">
        <v>1854</v>
      </c>
      <c r="F2594" s="541" t="s">
        <v>1855</v>
      </c>
      <c r="G2594" s="539">
        <v>45466.30972222222</v>
      </c>
      <c r="H2594" s="37"/>
    </row>
    <row r="2595" spans="1:8" x14ac:dyDescent="0.25">
      <c r="A2595" s="37" t="s">
        <v>9695</v>
      </c>
      <c r="B2595" s="37" t="s">
        <v>1033</v>
      </c>
      <c r="C2595" s="38" t="s">
        <v>9696</v>
      </c>
      <c r="D2595" s="38">
        <v>8531</v>
      </c>
      <c r="E2595" s="146" t="s">
        <v>1871</v>
      </c>
      <c r="F2595" s="541" t="s">
        <v>1872</v>
      </c>
      <c r="G2595" s="539">
        <v>45466.30972222222</v>
      </c>
      <c r="H2595" s="37"/>
    </row>
    <row r="2596" spans="1:8" x14ac:dyDescent="0.25">
      <c r="A2596" s="37" t="s">
        <v>9695</v>
      </c>
      <c r="B2596" s="37" t="s">
        <v>1033</v>
      </c>
      <c r="C2596" s="38" t="s">
        <v>9696</v>
      </c>
      <c r="D2596" s="38">
        <v>8531</v>
      </c>
      <c r="E2596" s="146" t="s">
        <v>1888</v>
      </c>
      <c r="F2596" s="541" t="s">
        <v>1889</v>
      </c>
      <c r="G2596" s="539">
        <v>45466.30972222222</v>
      </c>
      <c r="H2596" s="37"/>
    </row>
    <row r="2597" spans="1:8" x14ac:dyDescent="0.25">
      <c r="A2597" s="37" t="s">
        <v>9695</v>
      </c>
      <c r="B2597" s="37" t="s">
        <v>1033</v>
      </c>
      <c r="C2597" s="38" t="s">
        <v>9696</v>
      </c>
      <c r="D2597" s="38">
        <v>8531</v>
      </c>
      <c r="E2597" s="146" t="s">
        <v>1905</v>
      </c>
      <c r="F2597" s="541" t="s">
        <v>1906</v>
      </c>
      <c r="G2597" s="539">
        <v>45466.30972222222</v>
      </c>
      <c r="H2597" s="37"/>
    </row>
    <row r="2598" spans="1:8" x14ac:dyDescent="0.25">
      <c r="A2598" s="37" t="s">
        <v>9695</v>
      </c>
      <c r="B2598" s="37" t="s">
        <v>1033</v>
      </c>
      <c r="C2598" s="38" t="s">
        <v>9696</v>
      </c>
      <c r="D2598" s="38">
        <v>8531</v>
      </c>
      <c r="E2598" s="146" t="s">
        <v>1922</v>
      </c>
      <c r="F2598" s="541" t="s">
        <v>1923</v>
      </c>
      <c r="G2598" s="539">
        <v>45466.30972222222</v>
      </c>
      <c r="H2598" s="37"/>
    </row>
    <row r="2599" spans="1:8" x14ac:dyDescent="0.25">
      <c r="A2599" s="37" t="s">
        <v>9695</v>
      </c>
      <c r="B2599" s="37" t="s">
        <v>1033</v>
      </c>
      <c r="C2599" s="38" t="s">
        <v>9696</v>
      </c>
      <c r="D2599" s="38">
        <v>8531</v>
      </c>
      <c r="E2599" s="146" t="s">
        <v>1939</v>
      </c>
      <c r="F2599" s="541" t="s">
        <v>1940</v>
      </c>
      <c r="G2599" s="539">
        <v>45466.30972222222</v>
      </c>
      <c r="H2599" s="37"/>
    </row>
    <row r="2600" spans="1:8" x14ac:dyDescent="0.25">
      <c r="A2600" s="37" t="s">
        <v>9695</v>
      </c>
      <c r="B2600" s="37" t="s">
        <v>1033</v>
      </c>
      <c r="C2600" s="38" t="s">
        <v>9696</v>
      </c>
      <c r="D2600" s="38">
        <v>8531</v>
      </c>
      <c r="E2600" s="146" t="s">
        <v>1956</v>
      </c>
      <c r="F2600" s="541" t="s">
        <v>1957</v>
      </c>
      <c r="G2600" s="539">
        <v>45466.30972222222</v>
      </c>
      <c r="H2600" s="37"/>
    </row>
    <row r="2601" spans="1:8" x14ac:dyDescent="0.25">
      <c r="A2601" s="37" t="s">
        <v>9695</v>
      </c>
      <c r="B2601" s="37" t="s">
        <v>1033</v>
      </c>
      <c r="C2601" s="38" t="s">
        <v>9696</v>
      </c>
      <c r="D2601" s="38">
        <v>8531</v>
      </c>
      <c r="E2601" s="146" t="s">
        <v>1973</v>
      </c>
      <c r="F2601" s="541" t="s">
        <v>1974</v>
      </c>
      <c r="G2601" s="539">
        <v>45466.30972222222</v>
      </c>
      <c r="H2601" s="37"/>
    </row>
    <row r="2602" spans="1:8" x14ac:dyDescent="0.25">
      <c r="A2602" s="37" t="s">
        <v>9695</v>
      </c>
      <c r="B2602" s="37" t="s">
        <v>1033</v>
      </c>
      <c r="C2602" s="38" t="s">
        <v>9696</v>
      </c>
      <c r="D2602" s="38">
        <v>8531</v>
      </c>
      <c r="E2602" s="146" t="s">
        <v>1107</v>
      </c>
      <c r="F2602" s="541" t="s">
        <v>1108</v>
      </c>
      <c r="G2602" s="539">
        <v>45466.30972222222</v>
      </c>
      <c r="H2602" s="37"/>
    </row>
    <row r="2603" spans="1:8" x14ac:dyDescent="0.25">
      <c r="A2603" s="37" t="s">
        <v>9695</v>
      </c>
      <c r="B2603" s="37" t="s">
        <v>1033</v>
      </c>
      <c r="C2603" s="38" t="s">
        <v>9696</v>
      </c>
      <c r="D2603" s="38">
        <v>8531</v>
      </c>
      <c r="E2603" s="146" t="s">
        <v>1990</v>
      </c>
      <c r="F2603" s="541" t="s">
        <v>1991</v>
      </c>
      <c r="G2603" s="539">
        <v>45466.30972222222</v>
      </c>
      <c r="H2603" s="37"/>
    </row>
    <row r="2604" spans="1:8" x14ac:dyDescent="0.25">
      <c r="A2604" s="37" t="s">
        <v>9695</v>
      </c>
      <c r="B2604" s="37" t="s">
        <v>1033</v>
      </c>
      <c r="C2604" s="38" t="s">
        <v>9696</v>
      </c>
      <c r="D2604" s="38">
        <v>8531</v>
      </c>
      <c r="E2604" s="146" t="s">
        <v>2007</v>
      </c>
      <c r="F2604" s="541" t="s">
        <v>2008</v>
      </c>
      <c r="G2604" s="539">
        <v>45466.30972222222</v>
      </c>
      <c r="H2604" s="37"/>
    </row>
    <row r="2605" spans="1:8" x14ac:dyDescent="0.25">
      <c r="A2605" s="37" t="s">
        <v>9695</v>
      </c>
      <c r="B2605" s="37" t="s">
        <v>1033</v>
      </c>
      <c r="C2605" s="38" t="s">
        <v>9696</v>
      </c>
      <c r="D2605" s="38">
        <v>8531</v>
      </c>
      <c r="E2605" s="146" t="s">
        <v>2024</v>
      </c>
      <c r="F2605" s="541" t="s">
        <v>2025</v>
      </c>
      <c r="G2605" s="539">
        <v>45466.30972222222</v>
      </c>
      <c r="H2605" s="37"/>
    </row>
    <row r="2606" spans="1:8" x14ac:dyDescent="0.25">
      <c r="A2606" s="37" t="s">
        <v>9695</v>
      </c>
      <c r="B2606" s="37" t="s">
        <v>1033</v>
      </c>
      <c r="C2606" s="38" t="s">
        <v>9696</v>
      </c>
      <c r="D2606" s="38">
        <v>8531</v>
      </c>
      <c r="E2606" s="146" t="s">
        <v>2041</v>
      </c>
      <c r="F2606" s="541" t="s">
        <v>2042</v>
      </c>
      <c r="G2606" s="539">
        <v>45466.30972222222</v>
      </c>
      <c r="H2606" s="37"/>
    </row>
    <row r="2607" spans="1:8" x14ac:dyDescent="0.25">
      <c r="A2607" s="37" t="s">
        <v>9695</v>
      </c>
      <c r="B2607" s="37" t="s">
        <v>1033</v>
      </c>
      <c r="C2607" s="38" t="s">
        <v>9696</v>
      </c>
      <c r="D2607" s="38">
        <v>8531</v>
      </c>
      <c r="E2607" s="146" t="s">
        <v>2058</v>
      </c>
      <c r="F2607" s="541" t="s">
        <v>2059</v>
      </c>
      <c r="G2607" s="539">
        <v>45466.30972222222</v>
      </c>
      <c r="H2607" s="37"/>
    </row>
    <row r="2608" spans="1:8" x14ac:dyDescent="0.25">
      <c r="A2608" s="37" t="s">
        <v>9695</v>
      </c>
      <c r="B2608" s="37" t="s">
        <v>1033</v>
      </c>
      <c r="C2608" s="38" t="s">
        <v>9696</v>
      </c>
      <c r="D2608" s="38">
        <v>8531</v>
      </c>
      <c r="E2608" s="146" t="s">
        <v>2075</v>
      </c>
      <c r="F2608" s="541" t="s">
        <v>2076</v>
      </c>
      <c r="G2608" s="539">
        <v>45466.30972222222</v>
      </c>
      <c r="H2608" s="37"/>
    </row>
    <row r="2609" spans="1:8" x14ac:dyDescent="0.25">
      <c r="A2609" s="37" t="s">
        <v>9695</v>
      </c>
      <c r="B2609" s="37" t="s">
        <v>1033</v>
      </c>
      <c r="C2609" s="38" t="s">
        <v>9696</v>
      </c>
      <c r="D2609" s="38">
        <v>8531</v>
      </c>
      <c r="E2609" s="146" t="s">
        <v>2092</v>
      </c>
      <c r="F2609" s="541" t="s">
        <v>2093</v>
      </c>
      <c r="G2609" s="539">
        <v>45466.30972222222</v>
      </c>
      <c r="H2609" s="37"/>
    </row>
    <row r="2610" spans="1:8" x14ac:dyDescent="0.25">
      <c r="A2610" s="37" t="s">
        <v>9695</v>
      </c>
      <c r="B2610" s="37" t="s">
        <v>1033</v>
      </c>
      <c r="C2610" s="38" t="s">
        <v>9696</v>
      </c>
      <c r="D2610" s="38">
        <v>8531</v>
      </c>
      <c r="E2610" s="146" t="s">
        <v>2108</v>
      </c>
      <c r="F2610" s="541" t="s">
        <v>2109</v>
      </c>
      <c r="G2610" s="539">
        <v>45466.30972222222</v>
      </c>
      <c r="H2610" s="37"/>
    </row>
    <row r="2611" spans="1:8" x14ac:dyDescent="0.25">
      <c r="A2611" s="37" t="s">
        <v>9695</v>
      </c>
      <c r="B2611" s="37" t="s">
        <v>1033</v>
      </c>
      <c r="C2611" s="38" t="s">
        <v>9696</v>
      </c>
      <c r="D2611" s="38">
        <v>8531</v>
      </c>
      <c r="E2611" s="146" t="s">
        <v>2125</v>
      </c>
      <c r="F2611" s="541" t="s">
        <v>2126</v>
      </c>
      <c r="G2611" s="539">
        <v>45466.30972222222</v>
      </c>
      <c r="H2611" s="37"/>
    </row>
    <row r="2612" spans="1:8" x14ac:dyDescent="0.25">
      <c r="A2612" s="37" t="s">
        <v>9695</v>
      </c>
      <c r="B2612" s="37" t="s">
        <v>1033</v>
      </c>
      <c r="C2612" s="38" t="s">
        <v>9696</v>
      </c>
      <c r="D2612" s="38">
        <v>8531</v>
      </c>
      <c r="E2612" s="146" t="s">
        <v>2142</v>
      </c>
      <c r="F2612" s="541" t="s">
        <v>2143</v>
      </c>
      <c r="G2612" s="539">
        <v>45466.30972222222</v>
      </c>
      <c r="H2612" s="37"/>
    </row>
    <row r="2613" spans="1:8" x14ac:dyDescent="0.25">
      <c r="A2613" s="37" t="s">
        <v>9695</v>
      </c>
      <c r="B2613" s="37" t="s">
        <v>1033</v>
      </c>
      <c r="C2613" s="38" t="s">
        <v>9696</v>
      </c>
      <c r="D2613" s="38">
        <v>8531</v>
      </c>
      <c r="E2613" s="146" t="s">
        <v>1122</v>
      </c>
      <c r="F2613" s="541" t="s">
        <v>1123</v>
      </c>
      <c r="G2613" s="539">
        <v>45466.30972222222</v>
      </c>
      <c r="H2613" s="37"/>
    </row>
    <row r="2614" spans="1:8" x14ac:dyDescent="0.25">
      <c r="A2614" s="37" t="s">
        <v>9695</v>
      </c>
      <c r="B2614" s="37" t="s">
        <v>1033</v>
      </c>
      <c r="C2614" s="38" t="s">
        <v>9696</v>
      </c>
      <c r="D2614" s="38">
        <v>8531</v>
      </c>
      <c r="E2614" s="146" t="s">
        <v>2159</v>
      </c>
      <c r="F2614" s="541" t="s">
        <v>2160</v>
      </c>
      <c r="G2614" s="539">
        <v>45466.30972222222</v>
      </c>
      <c r="H2614" s="37"/>
    </row>
    <row r="2615" spans="1:8" x14ac:dyDescent="0.25">
      <c r="A2615" s="37" t="s">
        <v>9695</v>
      </c>
      <c r="B2615" s="37" t="s">
        <v>1033</v>
      </c>
      <c r="C2615" s="38" t="s">
        <v>9696</v>
      </c>
      <c r="D2615" s="38">
        <v>8531</v>
      </c>
      <c r="E2615" s="146" t="s">
        <v>2176</v>
      </c>
      <c r="F2615" s="541" t="s">
        <v>2177</v>
      </c>
      <c r="G2615" s="539">
        <v>45466.30972222222</v>
      </c>
      <c r="H2615" s="37"/>
    </row>
    <row r="2616" spans="1:8" x14ac:dyDescent="0.25">
      <c r="A2616" s="37" t="s">
        <v>9695</v>
      </c>
      <c r="B2616" s="37" t="s">
        <v>1033</v>
      </c>
      <c r="C2616" s="38" t="s">
        <v>9696</v>
      </c>
      <c r="D2616" s="38">
        <v>8531</v>
      </c>
      <c r="E2616" s="146" t="s">
        <v>2193</v>
      </c>
      <c r="F2616" s="541" t="s">
        <v>2194</v>
      </c>
      <c r="G2616" s="539">
        <v>45466.30972222222</v>
      </c>
      <c r="H2616" s="37"/>
    </row>
    <row r="2617" spans="1:8" x14ac:dyDescent="0.25">
      <c r="A2617" s="37" t="s">
        <v>9695</v>
      </c>
      <c r="B2617" s="37" t="s">
        <v>1033</v>
      </c>
      <c r="C2617" s="38" t="s">
        <v>9696</v>
      </c>
      <c r="D2617" s="38">
        <v>8531</v>
      </c>
      <c r="E2617" s="146" t="s">
        <v>2210</v>
      </c>
      <c r="F2617" s="541" t="s">
        <v>2211</v>
      </c>
      <c r="G2617" s="539">
        <v>45466.30972222222</v>
      </c>
      <c r="H2617" s="37"/>
    </row>
    <row r="2618" spans="1:8" x14ac:dyDescent="0.25">
      <c r="A2618" s="37" t="s">
        <v>9695</v>
      </c>
      <c r="B2618" s="37" t="s">
        <v>1033</v>
      </c>
      <c r="C2618" s="38" t="s">
        <v>9696</v>
      </c>
      <c r="D2618" s="38">
        <v>8531</v>
      </c>
      <c r="E2618" s="146" t="s">
        <v>2227</v>
      </c>
      <c r="F2618" s="541" t="s">
        <v>2228</v>
      </c>
      <c r="G2618" s="539">
        <v>45466.30972222222</v>
      </c>
      <c r="H2618" s="37"/>
    </row>
    <row r="2619" spans="1:8" x14ac:dyDescent="0.25">
      <c r="A2619" s="37" t="s">
        <v>9695</v>
      </c>
      <c r="B2619" s="37" t="s">
        <v>1033</v>
      </c>
      <c r="C2619" s="38" t="s">
        <v>9696</v>
      </c>
      <c r="D2619" s="38">
        <v>8531</v>
      </c>
      <c r="E2619" s="146" t="s">
        <v>2244</v>
      </c>
      <c r="F2619" s="541" t="s">
        <v>2245</v>
      </c>
      <c r="G2619" s="539">
        <v>45466.30972222222</v>
      </c>
      <c r="H2619" s="37"/>
    </row>
    <row r="2620" spans="1:8" x14ac:dyDescent="0.25">
      <c r="A2620" s="37" t="s">
        <v>9695</v>
      </c>
      <c r="B2620" s="37" t="s">
        <v>1033</v>
      </c>
      <c r="C2620" s="38" t="s">
        <v>9696</v>
      </c>
      <c r="D2620" s="38">
        <v>8531</v>
      </c>
      <c r="E2620" s="146" t="s">
        <v>2261</v>
      </c>
      <c r="F2620" s="541" t="s">
        <v>2262</v>
      </c>
      <c r="G2620" s="539">
        <v>45466.30972222222</v>
      </c>
      <c r="H2620" s="37"/>
    </row>
    <row r="2621" spans="1:8" x14ac:dyDescent="0.25">
      <c r="A2621" s="37" t="s">
        <v>9695</v>
      </c>
      <c r="B2621" s="37" t="s">
        <v>1033</v>
      </c>
      <c r="C2621" s="38" t="s">
        <v>9696</v>
      </c>
      <c r="D2621" s="38">
        <v>8531</v>
      </c>
      <c r="E2621" s="146" t="s">
        <v>2278</v>
      </c>
      <c r="F2621" s="541" t="s">
        <v>2279</v>
      </c>
      <c r="G2621" s="539">
        <v>45466.30972222222</v>
      </c>
      <c r="H2621" s="37"/>
    </row>
    <row r="2622" spans="1:8" x14ac:dyDescent="0.25">
      <c r="A2622" s="37" t="s">
        <v>9695</v>
      </c>
      <c r="B2622" s="37" t="s">
        <v>1033</v>
      </c>
      <c r="C2622" s="38" t="s">
        <v>9696</v>
      </c>
      <c r="D2622" s="38">
        <v>8531</v>
      </c>
      <c r="E2622" s="146" t="s">
        <v>2295</v>
      </c>
      <c r="F2622" s="541" t="s">
        <v>2296</v>
      </c>
      <c r="G2622" s="539">
        <v>45466.30972222222</v>
      </c>
      <c r="H2622" s="37"/>
    </row>
    <row r="2623" spans="1:8" x14ac:dyDescent="0.25">
      <c r="A2623" s="37" t="s">
        <v>9695</v>
      </c>
      <c r="B2623" s="37" t="s">
        <v>1033</v>
      </c>
      <c r="C2623" s="38" t="s">
        <v>9696</v>
      </c>
      <c r="D2623" s="38">
        <v>8531</v>
      </c>
      <c r="E2623" s="146" t="s">
        <v>2312</v>
      </c>
      <c r="F2623" s="541" t="s">
        <v>2313</v>
      </c>
      <c r="G2623" s="539">
        <v>45466.30972222222</v>
      </c>
      <c r="H2623" s="37"/>
    </row>
    <row r="2624" spans="1:8" x14ac:dyDescent="0.25">
      <c r="A2624" s="37" t="s">
        <v>9695</v>
      </c>
      <c r="B2624" s="37" t="s">
        <v>1033</v>
      </c>
      <c r="C2624" s="38" t="s">
        <v>9696</v>
      </c>
      <c r="D2624" s="38">
        <v>8531</v>
      </c>
      <c r="E2624" s="146" t="s">
        <v>1139</v>
      </c>
      <c r="F2624" s="541" t="s">
        <v>1140</v>
      </c>
      <c r="G2624" s="539">
        <v>45466.30972222222</v>
      </c>
      <c r="H2624" s="37"/>
    </row>
    <row r="2625" spans="1:8" x14ac:dyDescent="0.25">
      <c r="A2625" s="37" t="s">
        <v>9695</v>
      </c>
      <c r="B2625" s="37" t="s">
        <v>1033</v>
      </c>
      <c r="C2625" s="38" t="s">
        <v>9696</v>
      </c>
      <c r="D2625" s="38">
        <v>8531</v>
      </c>
      <c r="E2625" s="146" t="s">
        <v>2329</v>
      </c>
      <c r="F2625" s="541" t="s">
        <v>2330</v>
      </c>
      <c r="G2625" s="539">
        <v>45466.30972222222</v>
      </c>
      <c r="H2625" s="37"/>
    </row>
    <row r="2626" spans="1:8" x14ac:dyDescent="0.25">
      <c r="A2626" s="37" t="s">
        <v>9695</v>
      </c>
      <c r="B2626" s="37" t="s">
        <v>1033</v>
      </c>
      <c r="C2626" s="38" t="s">
        <v>9696</v>
      </c>
      <c r="D2626" s="38">
        <v>8531</v>
      </c>
      <c r="E2626" s="146" t="s">
        <v>2346</v>
      </c>
      <c r="F2626" s="541" t="s">
        <v>2347</v>
      </c>
      <c r="G2626" s="539">
        <v>45466.30972222222</v>
      </c>
      <c r="H2626" s="37"/>
    </row>
    <row r="2627" spans="1:8" x14ac:dyDescent="0.25">
      <c r="A2627" s="37" t="s">
        <v>9695</v>
      </c>
      <c r="B2627" s="37" t="s">
        <v>1033</v>
      </c>
      <c r="C2627" s="38" t="s">
        <v>9696</v>
      </c>
      <c r="D2627" s="38">
        <v>8531</v>
      </c>
      <c r="E2627" s="146" t="s">
        <v>2363</v>
      </c>
      <c r="F2627" s="541" t="s">
        <v>2364</v>
      </c>
      <c r="G2627" s="539">
        <v>45466.30972222222</v>
      </c>
      <c r="H2627" s="37"/>
    </row>
    <row r="2628" spans="1:8" x14ac:dyDescent="0.25">
      <c r="A2628" s="37" t="s">
        <v>9695</v>
      </c>
      <c r="B2628" s="37" t="s">
        <v>1033</v>
      </c>
      <c r="C2628" s="38" t="s">
        <v>9696</v>
      </c>
      <c r="D2628" s="38">
        <v>8531</v>
      </c>
      <c r="E2628" s="146" t="s">
        <v>2380</v>
      </c>
      <c r="F2628" s="541" t="s">
        <v>2381</v>
      </c>
      <c r="G2628" s="539">
        <v>45466.30972222222</v>
      </c>
      <c r="H2628" s="37"/>
    </row>
    <row r="2629" spans="1:8" x14ac:dyDescent="0.25">
      <c r="A2629" s="37" t="s">
        <v>9695</v>
      </c>
      <c r="B2629" s="37" t="s">
        <v>1033</v>
      </c>
      <c r="C2629" s="38" t="s">
        <v>9696</v>
      </c>
      <c r="D2629" s="38">
        <v>8531</v>
      </c>
      <c r="E2629" s="146" t="s">
        <v>2397</v>
      </c>
      <c r="F2629" s="541" t="s">
        <v>2398</v>
      </c>
      <c r="G2629" s="539">
        <v>45466.30972222222</v>
      </c>
      <c r="H2629" s="37"/>
    </row>
    <row r="2630" spans="1:8" x14ac:dyDescent="0.25">
      <c r="A2630" s="37" t="s">
        <v>9695</v>
      </c>
      <c r="B2630" s="37" t="s">
        <v>1033</v>
      </c>
      <c r="C2630" s="38" t="s">
        <v>9696</v>
      </c>
      <c r="D2630" s="38">
        <v>8531</v>
      </c>
      <c r="E2630" s="146" t="s">
        <v>2414</v>
      </c>
      <c r="F2630" s="541" t="s">
        <v>2415</v>
      </c>
      <c r="G2630" s="539">
        <v>45466.30972222222</v>
      </c>
      <c r="H2630" s="37"/>
    </row>
    <row r="2631" spans="1:8" x14ac:dyDescent="0.25">
      <c r="A2631" s="37" t="s">
        <v>9695</v>
      </c>
      <c r="B2631" s="37" t="s">
        <v>1033</v>
      </c>
      <c r="C2631" s="38" t="s">
        <v>9696</v>
      </c>
      <c r="D2631" s="38">
        <v>8531</v>
      </c>
      <c r="E2631" s="146" t="s">
        <v>2431</v>
      </c>
      <c r="F2631" s="541" t="s">
        <v>2432</v>
      </c>
      <c r="G2631" s="539">
        <v>45466.30972222222</v>
      </c>
      <c r="H2631" s="37"/>
    </row>
    <row r="2632" spans="1:8" x14ac:dyDescent="0.25">
      <c r="A2632" s="37" t="s">
        <v>9695</v>
      </c>
      <c r="B2632" s="37" t="s">
        <v>1033</v>
      </c>
      <c r="C2632" s="38" t="s">
        <v>9696</v>
      </c>
      <c r="D2632" s="38">
        <v>8531</v>
      </c>
      <c r="E2632" s="146" t="s">
        <v>2448</v>
      </c>
      <c r="F2632" s="541" t="s">
        <v>2449</v>
      </c>
      <c r="G2632" s="539">
        <v>45466.30972222222</v>
      </c>
      <c r="H2632" s="37"/>
    </row>
    <row r="2633" spans="1:8" x14ac:dyDescent="0.25">
      <c r="A2633" s="37" t="s">
        <v>9695</v>
      </c>
      <c r="B2633" s="37" t="s">
        <v>1033</v>
      </c>
      <c r="C2633" s="38" t="s">
        <v>9696</v>
      </c>
      <c r="D2633" s="38">
        <v>8531</v>
      </c>
      <c r="E2633" s="146" t="s">
        <v>2465</v>
      </c>
      <c r="F2633" s="541" t="s">
        <v>2466</v>
      </c>
      <c r="G2633" s="539">
        <v>45466.30972222222</v>
      </c>
      <c r="H2633" s="37"/>
    </row>
    <row r="2634" spans="1:8" x14ac:dyDescent="0.25">
      <c r="A2634" s="37" t="s">
        <v>9695</v>
      </c>
      <c r="B2634" s="37" t="s">
        <v>1033</v>
      </c>
      <c r="C2634" s="38" t="s">
        <v>9696</v>
      </c>
      <c r="D2634" s="38">
        <v>8531</v>
      </c>
      <c r="E2634" s="146" t="s">
        <v>2482</v>
      </c>
      <c r="F2634" s="541" t="s">
        <v>2483</v>
      </c>
      <c r="G2634" s="539">
        <v>45466.30972222222</v>
      </c>
      <c r="H2634" s="37"/>
    </row>
    <row r="2635" spans="1:8" x14ac:dyDescent="0.25">
      <c r="A2635" s="37" t="s">
        <v>9695</v>
      </c>
      <c r="B2635" s="37" t="s">
        <v>1033</v>
      </c>
      <c r="C2635" s="38" t="s">
        <v>9696</v>
      </c>
      <c r="D2635" s="38">
        <v>8531</v>
      </c>
      <c r="E2635" s="146" t="s">
        <v>1154</v>
      </c>
      <c r="F2635" s="541" t="s">
        <v>1155</v>
      </c>
      <c r="G2635" s="539">
        <v>45466.30972222222</v>
      </c>
      <c r="H2635" s="37"/>
    </row>
    <row r="2636" spans="1:8" x14ac:dyDescent="0.25">
      <c r="A2636" s="37" t="s">
        <v>9695</v>
      </c>
      <c r="B2636" s="37" t="s">
        <v>1033</v>
      </c>
      <c r="C2636" s="38" t="s">
        <v>9696</v>
      </c>
      <c r="D2636" s="38">
        <v>8531</v>
      </c>
      <c r="E2636" s="146" t="s">
        <v>2499</v>
      </c>
      <c r="F2636" s="541" t="s">
        <v>2500</v>
      </c>
      <c r="G2636" s="539">
        <v>45466.30972222222</v>
      </c>
      <c r="H2636" s="37"/>
    </row>
    <row r="2637" spans="1:8" x14ac:dyDescent="0.25">
      <c r="A2637" s="37" t="s">
        <v>9695</v>
      </c>
      <c r="B2637" s="37" t="s">
        <v>1033</v>
      </c>
      <c r="C2637" s="38" t="s">
        <v>9696</v>
      </c>
      <c r="D2637" s="38">
        <v>8531</v>
      </c>
      <c r="E2637" s="146" t="s">
        <v>2516</v>
      </c>
      <c r="F2637" s="541" t="s">
        <v>2517</v>
      </c>
      <c r="G2637" s="539">
        <v>45466.30972222222</v>
      </c>
      <c r="H2637" s="37"/>
    </row>
    <row r="2638" spans="1:8" x14ac:dyDescent="0.25">
      <c r="A2638" s="37" t="s">
        <v>9695</v>
      </c>
      <c r="B2638" s="37" t="s">
        <v>1033</v>
      </c>
      <c r="C2638" s="38" t="s">
        <v>9696</v>
      </c>
      <c r="D2638" s="38">
        <v>8531</v>
      </c>
      <c r="E2638" s="146" t="s">
        <v>2533</v>
      </c>
      <c r="F2638" s="541" t="s">
        <v>2534</v>
      </c>
      <c r="G2638" s="539">
        <v>45466.30972222222</v>
      </c>
      <c r="H2638" s="37"/>
    </row>
    <row r="2639" spans="1:8" x14ac:dyDescent="0.25">
      <c r="A2639" s="37" t="s">
        <v>9695</v>
      </c>
      <c r="B2639" s="37" t="s">
        <v>1033</v>
      </c>
      <c r="C2639" s="38" t="s">
        <v>9696</v>
      </c>
      <c r="D2639" s="38">
        <v>8531</v>
      </c>
      <c r="E2639" s="146" t="s">
        <v>2550</v>
      </c>
      <c r="F2639" s="541" t="s">
        <v>2551</v>
      </c>
      <c r="G2639" s="539">
        <v>45466.30972222222</v>
      </c>
      <c r="H2639" s="37"/>
    </row>
    <row r="2640" spans="1:8" x14ac:dyDescent="0.25">
      <c r="A2640" s="37" t="s">
        <v>9695</v>
      </c>
      <c r="B2640" s="37" t="s">
        <v>1033</v>
      </c>
      <c r="C2640" s="38" t="s">
        <v>9696</v>
      </c>
      <c r="D2640" s="38">
        <v>8531</v>
      </c>
      <c r="E2640" s="146" t="s">
        <v>2567</v>
      </c>
      <c r="F2640" s="541" t="s">
        <v>2568</v>
      </c>
      <c r="G2640" s="539">
        <v>45466.30972222222</v>
      </c>
      <c r="H2640" s="37"/>
    </row>
    <row r="2641" spans="1:8" x14ac:dyDescent="0.25">
      <c r="A2641" s="37" t="s">
        <v>9695</v>
      </c>
      <c r="B2641" s="37" t="s">
        <v>1033</v>
      </c>
      <c r="C2641" s="38" t="s">
        <v>9696</v>
      </c>
      <c r="D2641" s="38">
        <v>8531</v>
      </c>
      <c r="E2641" s="146" t="s">
        <v>2584</v>
      </c>
      <c r="F2641" s="541" t="s">
        <v>2585</v>
      </c>
      <c r="G2641" s="539">
        <v>45466.30972222222</v>
      </c>
      <c r="H2641" s="37"/>
    </row>
    <row r="2642" spans="1:8" x14ac:dyDescent="0.25">
      <c r="A2642" s="37" t="s">
        <v>9695</v>
      </c>
      <c r="B2642" s="37" t="s">
        <v>1033</v>
      </c>
      <c r="C2642" s="38" t="s">
        <v>9696</v>
      </c>
      <c r="D2642" s="38">
        <v>8531</v>
      </c>
      <c r="E2642" s="146" t="s">
        <v>2601</v>
      </c>
      <c r="F2642" s="541" t="s">
        <v>2602</v>
      </c>
      <c r="G2642" s="539">
        <v>45466.30972222222</v>
      </c>
      <c r="H2642" s="37"/>
    </row>
    <row r="2643" spans="1:8" x14ac:dyDescent="0.25">
      <c r="A2643" s="37" t="s">
        <v>9695</v>
      </c>
      <c r="B2643" s="37" t="s">
        <v>1033</v>
      </c>
      <c r="C2643" s="38" t="s">
        <v>9696</v>
      </c>
      <c r="D2643" s="38">
        <v>8531</v>
      </c>
      <c r="E2643" s="146" t="s">
        <v>2618</v>
      </c>
      <c r="F2643" s="541" t="s">
        <v>2619</v>
      </c>
      <c r="G2643" s="539">
        <v>45466.30972222222</v>
      </c>
      <c r="H2643" s="37"/>
    </row>
    <row r="2644" spans="1:8" x14ac:dyDescent="0.25">
      <c r="A2644" s="37" t="s">
        <v>9695</v>
      </c>
      <c r="B2644" s="37" t="s">
        <v>1033</v>
      </c>
      <c r="C2644" s="38" t="s">
        <v>9696</v>
      </c>
      <c r="D2644" s="38">
        <v>8531</v>
      </c>
      <c r="E2644" s="146" t="s">
        <v>2635</v>
      </c>
      <c r="F2644" s="541" t="s">
        <v>2636</v>
      </c>
      <c r="G2644" s="539">
        <v>45466.30972222222</v>
      </c>
      <c r="H2644" s="37"/>
    </row>
    <row r="2645" spans="1:8" x14ac:dyDescent="0.25">
      <c r="A2645" s="37" t="s">
        <v>9695</v>
      </c>
      <c r="B2645" s="37" t="s">
        <v>1033</v>
      </c>
      <c r="C2645" s="38" t="s">
        <v>9696</v>
      </c>
      <c r="D2645" s="38">
        <v>8531</v>
      </c>
      <c r="E2645" s="146" t="s">
        <v>2652</v>
      </c>
      <c r="F2645" s="541" t="s">
        <v>2653</v>
      </c>
      <c r="G2645" s="539">
        <v>45466.30972222222</v>
      </c>
      <c r="H2645" s="37"/>
    </row>
    <row r="2646" spans="1:8" x14ac:dyDescent="0.25">
      <c r="A2646" s="37" t="s">
        <v>9695</v>
      </c>
      <c r="B2646" s="37" t="s">
        <v>1033</v>
      </c>
      <c r="C2646" s="38" t="s">
        <v>9696</v>
      </c>
      <c r="D2646" s="38">
        <v>8531</v>
      </c>
      <c r="E2646" s="146" t="s">
        <v>1173</v>
      </c>
      <c r="F2646" s="541" t="s">
        <v>10223</v>
      </c>
      <c r="G2646" s="539">
        <v>45466.30972222222</v>
      </c>
      <c r="H2646" s="37"/>
    </row>
    <row r="2647" spans="1:8" x14ac:dyDescent="0.25">
      <c r="A2647" s="37" t="s">
        <v>9695</v>
      </c>
      <c r="B2647" s="37" t="s">
        <v>1033</v>
      </c>
      <c r="C2647" s="38" t="s">
        <v>9696</v>
      </c>
      <c r="D2647" s="38">
        <v>8531</v>
      </c>
      <c r="E2647" s="146" t="s">
        <v>2671</v>
      </c>
      <c r="F2647" s="541" t="s">
        <v>10224</v>
      </c>
      <c r="G2647" s="539">
        <v>45466.30972222222</v>
      </c>
      <c r="H2647" s="37"/>
    </row>
    <row r="2648" spans="1:8" x14ac:dyDescent="0.25">
      <c r="A2648" s="37" t="s">
        <v>9695</v>
      </c>
      <c r="B2648" s="37" t="s">
        <v>1033</v>
      </c>
      <c r="C2648" s="38" t="s">
        <v>9696</v>
      </c>
      <c r="D2648" s="38">
        <v>8531</v>
      </c>
      <c r="E2648" s="146" t="s">
        <v>2688</v>
      </c>
      <c r="F2648" s="541" t="s">
        <v>10225</v>
      </c>
      <c r="G2648" s="539">
        <v>45466.30972222222</v>
      </c>
      <c r="H2648" s="37"/>
    </row>
    <row r="2649" spans="1:8" x14ac:dyDescent="0.25">
      <c r="A2649" s="37" t="s">
        <v>9695</v>
      </c>
      <c r="B2649" s="37" t="s">
        <v>1033</v>
      </c>
      <c r="C2649" s="38" t="s">
        <v>9696</v>
      </c>
      <c r="D2649" s="38">
        <v>8531</v>
      </c>
      <c r="E2649" s="146" t="s">
        <v>2705</v>
      </c>
      <c r="F2649" s="541" t="s">
        <v>10226</v>
      </c>
      <c r="G2649" s="539">
        <v>45466.30972222222</v>
      </c>
      <c r="H2649" s="37"/>
    </row>
    <row r="2650" spans="1:8" x14ac:dyDescent="0.25">
      <c r="A2650" s="37" t="s">
        <v>9695</v>
      </c>
      <c r="B2650" s="37" t="s">
        <v>1033</v>
      </c>
      <c r="C2650" s="38" t="s">
        <v>9696</v>
      </c>
      <c r="D2650" s="38">
        <v>8531</v>
      </c>
      <c r="E2650" s="146" t="s">
        <v>2722</v>
      </c>
      <c r="F2650" s="541" t="s">
        <v>10227</v>
      </c>
      <c r="G2650" s="539">
        <v>45466.30972222222</v>
      </c>
      <c r="H2650" s="37"/>
    </row>
    <row r="2651" spans="1:8" x14ac:dyDescent="0.25">
      <c r="A2651" s="37" t="s">
        <v>9695</v>
      </c>
      <c r="B2651" s="37" t="s">
        <v>1033</v>
      </c>
      <c r="C2651" s="38" t="s">
        <v>9696</v>
      </c>
      <c r="D2651" s="38">
        <v>8531</v>
      </c>
      <c r="E2651" s="146" t="s">
        <v>2739</v>
      </c>
      <c r="F2651" s="541" t="s">
        <v>10228</v>
      </c>
      <c r="G2651" s="539">
        <v>45466.30972222222</v>
      </c>
      <c r="H2651" s="37"/>
    </row>
    <row r="2652" spans="1:8" x14ac:dyDescent="0.25">
      <c r="A2652" s="37" t="s">
        <v>9695</v>
      </c>
      <c r="B2652" s="37" t="s">
        <v>1033</v>
      </c>
      <c r="C2652" s="38" t="s">
        <v>9696</v>
      </c>
      <c r="D2652" s="38">
        <v>8531</v>
      </c>
      <c r="E2652" s="146" t="s">
        <v>2756</v>
      </c>
      <c r="F2652" s="541" t="s">
        <v>10229</v>
      </c>
      <c r="G2652" s="539">
        <v>45466.30972222222</v>
      </c>
      <c r="H2652" s="37"/>
    </row>
    <row r="2653" spans="1:8" x14ac:dyDescent="0.25">
      <c r="A2653" s="37" t="s">
        <v>9695</v>
      </c>
      <c r="B2653" s="37" t="s">
        <v>1033</v>
      </c>
      <c r="C2653" s="38" t="s">
        <v>9696</v>
      </c>
      <c r="D2653" s="38">
        <v>8531</v>
      </c>
      <c r="E2653" s="146" t="s">
        <v>2773</v>
      </c>
      <c r="F2653" s="541" t="s">
        <v>10230</v>
      </c>
      <c r="G2653" s="539">
        <v>45466.30972222222</v>
      </c>
      <c r="H2653" s="37"/>
    </row>
    <row r="2654" spans="1:8" x14ac:dyDescent="0.25">
      <c r="A2654" s="37" t="s">
        <v>9695</v>
      </c>
      <c r="B2654" s="37" t="s">
        <v>1033</v>
      </c>
      <c r="C2654" s="38" t="s">
        <v>9696</v>
      </c>
      <c r="D2654" s="38">
        <v>8531</v>
      </c>
      <c r="E2654" s="146" t="s">
        <v>2790</v>
      </c>
      <c r="F2654" s="541" t="s">
        <v>10231</v>
      </c>
      <c r="G2654" s="539">
        <v>45466.30972222222</v>
      </c>
      <c r="H2654" s="37"/>
    </row>
    <row r="2655" spans="1:8" x14ac:dyDescent="0.25">
      <c r="A2655" s="37" t="s">
        <v>9695</v>
      </c>
      <c r="B2655" s="37" t="s">
        <v>1033</v>
      </c>
      <c r="C2655" s="38" t="s">
        <v>9696</v>
      </c>
      <c r="D2655" s="38">
        <v>8531</v>
      </c>
      <c r="E2655" s="146" t="s">
        <v>2807</v>
      </c>
      <c r="F2655" s="541" t="s">
        <v>10232</v>
      </c>
      <c r="G2655" s="539">
        <v>45466.30972222222</v>
      </c>
      <c r="H2655" s="37"/>
    </row>
    <row r="2656" spans="1:8" x14ac:dyDescent="0.25">
      <c r="A2656" s="37" t="s">
        <v>9695</v>
      </c>
      <c r="B2656" s="37" t="s">
        <v>1033</v>
      </c>
      <c r="C2656" s="38" t="s">
        <v>9696</v>
      </c>
      <c r="D2656" s="38">
        <v>8531</v>
      </c>
      <c r="E2656" s="146" t="s">
        <v>2824</v>
      </c>
      <c r="F2656" s="541" t="s">
        <v>10233</v>
      </c>
      <c r="G2656" s="539">
        <v>45466.30972222222</v>
      </c>
      <c r="H2656" s="37"/>
    </row>
    <row r="2657" spans="1:8" x14ac:dyDescent="0.25">
      <c r="A2657" s="37" t="s">
        <v>9695</v>
      </c>
      <c r="B2657" s="37" t="s">
        <v>1033</v>
      </c>
      <c r="C2657" s="38" t="s">
        <v>9696</v>
      </c>
      <c r="D2657" s="38">
        <v>8531</v>
      </c>
      <c r="E2657" s="146" t="s">
        <v>1190</v>
      </c>
      <c r="F2657" s="541" t="s">
        <v>10234</v>
      </c>
      <c r="G2657" s="539">
        <v>45466.30972222222</v>
      </c>
      <c r="H2657" s="37"/>
    </row>
    <row r="2658" spans="1:8" x14ac:dyDescent="0.25">
      <c r="A2658" s="37" t="s">
        <v>9695</v>
      </c>
      <c r="B2658" s="37" t="s">
        <v>1033</v>
      </c>
      <c r="C2658" s="38" t="s">
        <v>9696</v>
      </c>
      <c r="D2658" s="38">
        <v>8531</v>
      </c>
      <c r="E2658" s="146" t="s">
        <v>2841</v>
      </c>
      <c r="F2658" s="541" t="s">
        <v>10235</v>
      </c>
      <c r="G2658" s="539">
        <v>45466.30972222222</v>
      </c>
      <c r="H2658" s="37"/>
    </row>
    <row r="2659" spans="1:8" x14ac:dyDescent="0.25">
      <c r="A2659" s="37" t="s">
        <v>9695</v>
      </c>
      <c r="B2659" s="37" t="s">
        <v>1033</v>
      </c>
      <c r="C2659" s="38" t="s">
        <v>9696</v>
      </c>
      <c r="D2659" s="38">
        <v>8531</v>
      </c>
      <c r="E2659" s="146" t="s">
        <v>2858</v>
      </c>
      <c r="F2659" s="541" t="s">
        <v>10236</v>
      </c>
      <c r="G2659" s="539">
        <v>45466.30972222222</v>
      </c>
      <c r="H2659" s="37"/>
    </row>
    <row r="2660" spans="1:8" x14ac:dyDescent="0.25">
      <c r="A2660" s="37" t="s">
        <v>9695</v>
      </c>
      <c r="B2660" s="37" t="s">
        <v>1033</v>
      </c>
      <c r="C2660" s="38" t="s">
        <v>9696</v>
      </c>
      <c r="D2660" s="38">
        <v>8531</v>
      </c>
      <c r="E2660" s="146" t="s">
        <v>2875</v>
      </c>
      <c r="F2660" s="541" t="s">
        <v>10237</v>
      </c>
      <c r="G2660" s="539">
        <v>45466.30972222222</v>
      </c>
      <c r="H2660" s="37"/>
    </row>
    <row r="2661" spans="1:8" x14ac:dyDescent="0.25">
      <c r="A2661" s="37" t="s">
        <v>9695</v>
      </c>
      <c r="B2661" s="37" t="s">
        <v>1033</v>
      </c>
      <c r="C2661" s="38" t="s">
        <v>9696</v>
      </c>
      <c r="D2661" s="38">
        <v>8531</v>
      </c>
      <c r="E2661" s="146" t="s">
        <v>2892</v>
      </c>
      <c r="F2661" s="541" t="s">
        <v>10238</v>
      </c>
      <c r="G2661" s="539">
        <v>45466.30972222222</v>
      </c>
      <c r="H2661" s="37"/>
    </row>
    <row r="2662" spans="1:8" x14ac:dyDescent="0.25">
      <c r="A2662" s="37" t="s">
        <v>9695</v>
      </c>
      <c r="B2662" s="37" t="s">
        <v>1033</v>
      </c>
      <c r="C2662" s="38" t="s">
        <v>9696</v>
      </c>
      <c r="D2662" s="38">
        <v>8531</v>
      </c>
      <c r="E2662" s="146" t="s">
        <v>2909</v>
      </c>
      <c r="F2662" s="541" t="s">
        <v>10239</v>
      </c>
      <c r="G2662" s="539">
        <v>45466.30972222222</v>
      </c>
      <c r="H2662" s="37"/>
    </row>
    <row r="2663" spans="1:8" x14ac:dyDescent="0.25">
      <c r="A2663" s="37" t="s">
        <v>9695</v>
      </c>
      <c r="B2663" s="37" t="s">
        <v>1033</v>
      </c>
      <c r="C2663" s="38" t="s">
        <v>9696</v>
      </c>
      <c r="D2663" s="38">
        <v>8531</v>
      </c>
      <c r="E2663" s="146" t="s">
        <v>2926</v>
      </c>
      <c r="F2663" s="541" t="s">
        <v>10240</v>
      </c>
      <c r="G2663" s="539">
        <v>45466.30972222222</v>
      </c>
      <c r="H2663" s="37"/>
    </row>
    <row r="2664" spans="1:8" x14ac:dyDescent="0.25">
      <c r="A2664" s="37" t="s">
        <v>9695</v>
      </c>
      <c r="B2664" s="37" t="s">
        <v>1033</v>
      </c>
      <c r="C2664" s="38" t="s">
        <v>9696</v>
      </c>
      <c r="D2664" s="38">
        <v>8531</v>
      </c>
      <c r="E2664" s="146" t="s">
        <v>2943</v>
      </c>
      <c r="F2664" s="541" t="s">
        <v>10241</v>
      </c>
      <c r="G2664" s="539">
        <v>45466.30972222222</v>
      </c>
      <c r="H2664" s="37"/>
    </row>
    <row r="2665" spans="1:8" x14ac:dyDescent="0.25">
      <c r="A2665" s="37" t="s">
        <v>9695</v>
      </c>
      <c r="B2665" s="37" t="s">
        <v>1033</v>
      </c>
      <c r="C2665" s="38" t="s">
        <v>9696</v>
      </c>
      <c r="D2665" s="38">
        <v>8531</v>
      </c>
      <c r="E2665" s="146" t="s">
        <v>2960</v>
      </c>
      <c r="F2665" s="541" t="s">
        <v>10242</v>
      </c>
      <c r="G2665" s="539">
        <v>45466.30972222222</v>
      </c>
      <c r="H2665" s="37"/>
    </row>
    <row r="2666" spans="1:8" x14ac:dyDescent="0.25">
      <c r="A2666" s="37" t="s">
        <v>9695</v>
      </c>
      <c r="B2666" s="37" t="s">
        <v>1033</v>
      </c>
      <c r="C2666" s="38" t="s">
        <v>9696</v>
      </c>
      <c r="D2666" s="38">
        <v>8531</v>
      </c>
      <c r="E2666" s="146" t="s">
        <v>2977</v>
      </c>
      <c r="F2666" s="541" t="s">
        <v>10243</v>
      </c>
      <c r="G2666" s="539">
        <v>45466.30972222222</v>
      </c>
      <c r="H2666" s="37"/>
    </row>
    <row r="2667" spans="1:8" x14ac:dyDescent="0.25">
      <c r="A2667" s="37" t="s">
        <v>9695</v>
      </c>
      <c r="B2667" s="37" t="s">
        <v>1033</v>
      </c>
      <c r="C2667" s="38" t="s">
        <v>9696</v>
      </c>
      <c r="D2667" s="38">
        <v>8531</v>
      </c>
      <c r="E2667" s="146" t="s">
        <v>2994</v>
      </c>
      <c r="F2667" s="541" t="s">
        <v>10244</v>
      </c>
      <c r="G2667" s="539">
        <v>45466.30972222222</v>
      </c>
      <c r="H2667" s="37"/>
    </row>
    <row r="2668" spans="1:8" x14ac:dyDescent="0.25">
      <c r="A2668" s="37" t="s">
        <v>9695</v>
      </c>
      <c r="B2668" s="37" t="s">
        <v>1033</v>
      </c>
      <c r="C2668" s="38" t="s">
        <v>9696</v>
      </c>
      <c r="D2668" s="38">
        <v>8531</v>
      </c>
      <c r="E2668" s="146" t="s">
        <v>1203</v>
      </c>
      <c r="F2668" s="541" t="s">
        <v>10245</v>
      </c>
      <c r="G2668" s="539">
        <v>45466.30972222222</v>
      </c>
      <c r="H2668" s="37"/>
    </row>
    <row r="2669" spans="1:8" x14ac:dyDescent="0.25">
      <c r="A2669" s="37" t="s">
        <v>9695</v>
      </c>
      <c r="B2669" s="37" t="s">
        <v>1033</v>
      </c>
      <c r="C2669" s="38" t="s">
        <v>9696</v>
      </c>
      <c r="D2669" s="38">
        <v>8531</v>
      </c>
      <c r="E2669" s="146" t="s">
        <v>3011</v>
      </c>
      <c r="F2669" s="541" t="s">
        <v>10246</v>
      </c>
      <c r="G2669" s="539">
        <v>45466.30972222222</v>
      </c>
      <c r="H2669" s="37"/>
    </row>
    <row r="2670" spans="1:8" x14ac:dyDescent="0.25">
      <c r="A2670" s="37" t="s">
        <v>9695</v>
      </c>
      <c r="B2670" s="37" t="s">
        <v>1033</v>
      </c>
      <c r="C2670" s="38" t="s">
        <v>9696</v>
      </c>
      <c r="D2670" s="38">
        <v>8531</v>
      </c>
      <c r="E2670" s="146" t="s">
        <v>3028</v>
      </c>
      <c r="F2670" s="541" t="s">
        <v>10247</v>
      </c>
      <c r="G2670" s="539">
        <v>45466.30972222222</v>
      </c>
      <c r="H2670" s="37"/>
    </row>
    <row r="2671" spans="1:8" x14ac:dyDescent="0.25">
      <c r="A2671" s="37" t="s">
        <v>9695</v>
      </c>
      <c r="B2671" s="37" t="s">
        <v>1033</v>
      </c>
      <c r="C2671" s="38" t="s">
        <v>9696</v>
      </c>
      <c r="D2671" s="38">
        <v>8531</v>
      </c>
      <c r="E2671" s="146" t="s">
        <v>3045</v>
      </c>
      <c r="F2671" s="541" t="s">
        <v>10248</v>
      </c>
      <c r="G2671" s="539">
        <v>45466.30972222222</v>
      </c>
      <c r="H2671" s="37"/>
    </row>
    <row r="2672" spans="1:8" x14ac:dyDescent="0.25">
      <c r="A2672" s="37" t="s">
        <v>9695</v>
      </c>
      <c r="B2672" s="37" t="s">
        <v>1033</v>
      </c>
      <c r="C2672" s="38" t="s">
        <v>9696</v>
      </c>
      <c r="D2672" s="38">
        <v>8531</v>
      </c>
      <c r="E2672" s="146" t="s">
        <v>3062</v>
      </c>
      <c r="F2672" s="541" t="s">
        <v>10249</v>
      </c>
      <c r="G2672" s="539">
        <v>45466.30972222222</v>
      </c>
      <c r="H2672" s="37"/>
    </row>
    <row r="2673" spans="1:8" x14ac:dyDescent="0.25">
      <c r="A2673" s="37" t="s">
        <v>9695</v>
      </c>
      <c r="B2673" s="37" t="s">
        <v>1033</v>
      </c>
      <c r="C2673" s="38" t="s">
        <v>9696</v>
      </c>
      <c r="D2673" s="38">
        <v>8531</v>
      </c>
      <c r="E2673" s="146" t="s">
        <v>3079</v>
      </c>
      <c r="F2673" s="541" t="s">
        <v>10250</v>
      </c>
      <c r="G2673" s="539">
        <v>45466.30972222222</v>
      </c>
      <c r="H2673" s="37"/>
    </row>
    <row r="2674" spans="1:8" x14ac:dyDescent="0.25">
      <c r="A2674" s="37" t="s">
        <v>9695</v>
      </c>
      <c r="B2674" s="37" t="s">
        <v>1033</v>
      </c>
      <c r="C2674" s="38" t="s">
        <v>9696</v>
      </c>
      <c r="D2674" s="38">
        <v>8531</v>
      </c>
      <c r="E2674" s="146" t="s">
        <v>3096</v>
      </c>
      <c r="F2674" s="541" t="s">
        <v>10251</v>
      </c>
      <c r="G2674" s="539">
        <v>45466.30972222222</v>
      </c>
      <c r="H2674" s="37"/>
    </row>
    <row r="2675" spans="1:8" x14ac:dyDescent="0.25">
      <c r="A2675" s="37" t="s">
        <v>9695</v>
      </c>
      <c r="B2675" s="37" t="s">
        <v>1033</v>
      </c>
      <c r="C2675" s="38" t="s">
        <v>9696</v>
      </c>
      <c r="D2675" s="38">
        <v>8531</v>
      </c>
      <c r="E2675" s="146" t="s">
        <v>3113</v>
      </c>
      <c r="F2675" s="541" t="s">
        <v>10252</v>
      </c>
      <c r="G2675" s="539">
        <v>45466.30972222222</v>
      </c>
      <c r="H2675" s="37"/>
    </row>
    <row r="2676" spans="1:8" x14ac:dyDescent="0.25">
      <c r="A2676" s="37" t="s">
        <v>9695</v>
      </c>
      <c r="B2676" s="37" t="s">
        <v>1033</v>
      </c>
      <c r="C2676" s="38" t="s">
        <v>9696</v>
      </c>
      <c r="D2676" s="38">
        <v>8531</v>
      </c>
      <c r="E2676" s="146" t="s">
        <v>3130</v>
      </c>
      <c r="F2676" s="541" t="s">
        <v>10253</v>
      </c>
      <c r="G2676" s="539">
        <v>45466.30972222222</v>
      </c>
      <c r="H2676" s="37"/>
    </row>
    <row r="2677" spans="1:8" x14ac:dyDescent="0.25">
      <c r="A2677" s="37" t="s">
        <v>9695</v>
      </c>
      <c r="B2677" s="37" t="s">
        <v>1033</v>
      </c>
      <c r="C2677" s="38" t="s">
        <v>9696</v>
      </c>
      <c r="D2677" s="38">
        <v>8531</v>
      </c>
      <c r="E2677" s="146" t="s">
        <v>3147</v>
      </c>
      <c r="F2677" s="541" t="s">
        <v>10254</v>
      </c>
      <c r="G2677" s="539">
        <v>45466.30972222222</v>
      </c>
      <c r="H2677" s="37"/>
    </row>
    <row r="2678" spans="1:8" x14ac:dyDescent="0.25">
      <c r="A2678" s="37" t="s">
        <v>9695</v>
      </c>
      <c r="B2678" s="37" t="s">
        <v>1033</v>
      </c>
      <c r="C2678" s="38" t="s">
        <v>9696</v>
      </c>
      <c r="D2678" s="38">
        <v>8531</v>
      </c>
      <c r="E2678" s="146" t="s">
        <v>3164</v>
      </c>
      <c r="F2678" s="541" t="s">
        <v>10255</v>
      </c>
      <c r="G2678" s="539">
        <v>45466.30972222222</v>
      </c>
      <c r="H2678" s="37"/>
    </row>
    <row r="2679" spans="1:8" x14ac:dyDescent="0.25">
      <c r="A2679" s="37" t="s">
        <v>9695</v>
      </c>
      <c r="B2679" s="37" t="s">
        <v>1033</v>
      </c>
      <c r="C2679" s="38" t="s">
        <v>9696</v>
      </c>
      <c r="D2679" s="38">
        <v>8531</v>
      </c>
      <c r="E2679" s="146" t="s">
        <v>1216</v>
      </c>
      <c r="F2679" s="541" t="s">
        <v>10256</v>
      </c>
      <c r="G2679" s="539">
        <v>45466.30972222222</v>
      </c>
      <c r="H2679" s="37"/>
    </row>
    <row r="2680" spans="1:8" x14ac:dyDescent="0.25">
      <c r="A2680" s="37" t="s">
        <v>9695</v>
      </c>
      <c r="B2680" s="37" t="s">
        <v>1033</v>
      </c>
      <c r="C2680" s="38" t="s">
        <v>9696</v>
      </c>
      <c r="D2680" s="38">
        <v>8531</v>
      </c>
      <c r="E2680" s="146" t="s">
        <v>3181</v>
      </c>
      <c r="F2680" s="541" t="s">
        <v>10257</v>
      </c>
      <c r="G2680" s="539">
        <v>45466.30972222222</v>
      </c>
      <c r="H2680" s="37"/>
    </row>
    <row r="2681" spans="1:8" x14ac:dyDescent="0.25">
      <c r="A2681" s="37" t="s">
        <v>9695</v>
      </c>
      <c r="B2681" s="37" t="s">
        <v>1033</v>
      </c>
      <c r="C2681" s="38" t="s">
        <v>9696</v>
      </c>
      <c r="D2681" s="38">
        <v>8531</v>
      </c>
      <c r="E2681" s="146" t="s">
        <v>3198</v>
      </c>
      <c r="F2681" s="541" t="s">
        <v>10258</v>
      </c>
      <c r="G2681" s="539">
        <v>45466.30972222222</v>
      </c>
      <c r="H2681" s="37"/>
    </row>
    <row r="2682" spans="1:8" x14ac:dyDescent="0.25">
      <c r="A2682" s="37" t="s">
        <v>9695</v>
      </c>
      <c r="B2682" s="37" t="s">
        <v>1033</v>
      </c>
      <c r="C2682" s="38" t="s">
        <v>9696</v>
      </c>
      <c r="D2682" s="38">
        <v>8531</v>
      </c>
      <c r="E2682" s="146" t="s">
        <v>3215</v>
      </c>
      <c r="F2682" s="541" t="s">
        <v>10259</v>
      </c>
      <c r="G2682" s="539">
        <v>45466.30972222222</v>
      </c>
      <c r="H2682" s="37"/>
    </row>
    <row r="2683" spans="1:8" x14ac:dyDescent="0.25">
      <c r="A2683" s="37" t="s">
        <v>9695</v>
      </c>
      <c r="B2683" s="37" t="s">
        <v>1033</v>
      </c>
      <c r="C2683" s="38" t="s">
        <v>9696</v>
      </c>
      <c r="D2683" s="38">
        <v>8531</v>
      </c>
      <c r="E2683" s="146" t="s">
        <v>3232</v>
      </c>
      <c r="F2683" s="541" t="s">
        <v>10260</v>
      </c>
      <c r="G2683" s="539">
        <v>45466.30972222222</v>
      </c>
      <c r="H2683" s="37"/>
    </row>
    <row r="2684" spans="1:8" x14ac:dyDescent="0.25">
      <c r="A2684" s="37" t="s">
        <v>9695</v>
      </c>
      <c r="B2684" s="37" t="s">
        <v>1033</v>
      </c>
      <c r="C2684" s="38" t="s">
        <v>9696</v>
      </c>
      <c r="D2684" s="38">
        <v>8531</v>
      </c>
      <c r="E2684" s="146" t="s">
        <v>3249</v>
      </c>
      <c r="F2684" s="541" t="s">
        <v>10261</v>
      </c>
      <c r="G2684" s="539">
        <v>45466.30972222222</v>
      </c>
      <c r="H2684" s="37"/>
    </row>
    <row r="2685" spans="1:8" x14ac:dyDescent="0.25">
      <c r="A2685" s="37" t="s">
        <v>9695</v>
      </c>
      <c r="B2685" s="37" t="s">
        <v>1033</v>
      </c>
      <c r="C2685" s="38" t="s">
        <v>9696</v>
      </c>
      <c r="D2685" s="38">
        <v>8531</v>
      </c>
      <c r="E2685" s="146" t="s">
        <v>3266</v>
      </c>
      <c r="F2685" s="541" t="s">
        <v>10262</v>
      </c>
      <c r="G2685" s="539">
        <v>45466.30972222222</v>
      </c>
      <c r="H2685" s="37"/>
    </row>
    <row r="2686" spans="1:8" x14ac:dyDescent="0.25">
      <c r="A2686" s="37" t="s">
        <v>9695</v>
      </c>
      <c r="B2686" s="37" t="s">
        <v>1033</v>
      </c>
      <c r="C2686" s="38" t="s">
        <v>9696</v>
      </c>
      <c r="D2686" s="38">
        <v>8531</v>
      </c>
      <c r="E2686" s="146" t="s">
        <v>3283</v>
      </c>
      <c r="F2686" s="541" t="s">
        <v>10263</v>
      </c>
      <c r="G2686" s="539">
        <v>45466.30972222222</v>
      </c>
      <c r="H2686" s="37"/>
    </row>
    <row r="2687" spans="1:8" x14ac:dyDescent="0.25">
      <c r="A2687" s="37" t="s">
        <v>9695</v>
      </c>
      <c r="B2687" s="37" t="s">
        <v>1033</v>
      </c>
      <c r="C2687" s="38" t="s">
        <v>9696</v>
      </c>
      <c r="D2687" s="38">
        <v>8531</v>
      </c>
      <c r="E2687" s="146" t="s">
        <v>3300</v>
      </c>
      <c r="F2687" s="541" t="s">
        <v>10264</v>
      </c>
      <c r="G2687" s="539">
        <v>45466.30972222222</v>
      </c>
      <c r="H2687" s="37"/>
    </row>
    <row r="2688" spans="1:8" x14ac:dyDescent="0.25">
      <c r="A2688" s="37" t="s">
        <v>9695</v>
      </c>
      <c r="B2688" s="37" t="s">
        <v>1033</v>
      </c>
      <c r="C2688" s="38" t="s">
        <v>9696</v>
      </c>
      <c r="D2688" s="38">
        <v>8531</v>
      </c>
      <c r="E2688" s="146" t="s">
        <v>3317</v>
      </c>
      <c r="F2688" s="541" t="s">
        <v>10265</v>
      </c>
      <c r="G2688" s="539">
        <v>45466.30972222222</v>
      </c>
      <c r="H2688" s="37"/>
    </row>
    <row r="2689" spans="1:8" x14ac:dyDescent="0.25">
      <c r="A2689" s="37" t="s">
        <v>9695</v>
      </c>
      <c r="B2689" s="37" t="s">
        <v>1033</v>
      </c>
      <c r="C2689" s="38" t="s">
        <v>9696</v>
      </c>
      <c r="D2689" s="38">
        <v>8531</v>
      </c>
      <c r="E2689" s="146" t="s">
        <v>3334</v>
      </c>
      <c r="F2689" s="541" t="s">
        <v>10266</v>
      </c>
      <c r="G2689" s="539">
        <v>45466.30972222222</v>
      </c>
      <c r="H2689" s="37"/>
    </row>
    <row r="2690" spans="1:8" x14ac:dyDescent="0.25">
      <c r="A2690" s="37" t="s">
        <v>9695</v>
      </c>
      <c r="B2690" s="37" t="s">
        <v>1033</v>
      </c>
      <c r="C2690" s="38" t="s">
        <v>9696</v>
      </c>
      <c r="D2690" s="38">
        <v>8531</v>
      </c>
      <c r="E2690" s="146" t="s">
        <v>1229</v>
      </c>
      <c r="F2690" s="541" t="s">
        <v>10267</v>
      </c>
      <c r="G2690" s="539">
        <v>45466.30972222222</v>
      </c>
      <c r="H2690" s="37"/>
    </row>
    <row r="2691" spans="1:8" x14ac:dyDescent="0.25">
      <c r="A2691" s="37" t="s">
        <v>9695</v>
      </c>
      <c r="B2691" s="37" t="s">
        <v>1033</v>
      </c>
      <c r="C2691" s="38" t="s">
        <v>9696</v>
      </c>
      <c r="D2691" s="38">
        <v>8531</v>
      </c>
      <c r="E2691" s="146" t="s">
        <v>3351</v>
      </c>
      <c r="F2691" s="541" t="s">
        <v>10268</v>
      </c>
      <c r="G2691" s="539">
        <v>45466.30972222222</v>
      </c>
      <c r="H2691" s="37"/>
    </row>
    <row r="2692" spans="1:8" x14ac:dyDescent="0.25">
      <c r="A2692" s="37" t="s">
        <v>9695</v>
      </c>
      <c r="B2692" s="37" t="s">
        <v>1033</v>
      </c>
      <c r="C2692" s="38" t="s">
        <v>9696</v>
      </c>
      <c r="D2692" s="38">
        <v>8531</v>
      </c>
      <c r="E2692" s="146" t="s">
        <v>3368</v>
      </c>
      <c r="F2692" s="541" t="s">
        <v>10269</v>
      </c>
      <c r="G2692" s="539">
        <v>45466.30972222222</v>
      </c>
      <c r="H2692" s="37"/>
    </row>
    <row r="2693" spans="1:8" x14ac:dyDescent="0.25">
      <c r="A2693" s="37" t="s">
        <v>9695</v>
      </c>
      <c r="B2693" s="37" t="s">
        <v>1033</v>
      </c>
      <c r="C2693" s="38" t="s">
        <v>9696</v>
      </c>
      <c r="D2693" s="38">
        <v>8531</v>
      </c>
      <c r="E2693" s="146" t="s">
        <v>3385</v>
      </c>
      <c r="F2693" s="541" t="s">
        <v>10270</v>
      </c>
      <c r="G2693" s="539">
        <v>45466.30972222222</v>
      </c>
      <c r="H2693" s="37"/>
    </row>
    <row r="2694" spans="1:8" x14ac:dyDescent="0.25">
      <c r="A2694" s="37" t="s">
        <v>9695</v>
      </c>
      <c r="B2694" s="37" t="s">
        <v>1033</v>
      </c>
      <c r="C2694" s="38" t="s">
        <v>9696</v>
      </c>
      <c r="D2694" s="38">
        <v>8531</v>
      </c>
      <c r="E2694" s="146" t="s">
        <v>3402</v>
      </c>
      <c r="F2694" s="541" t="s">
        <v>10271</v>
      </c>
      <c r="G2694" s="539">
        <v>45466.30972222222</v>
      </c>
      <c r="H2694" s="37"/>
    </row>
    <row r="2695" spans="1:8" x14ac:dyDescent="0.25">
      <c r="A2695" s="37" t="s">
        <v>9695</v>
      </c>
      <c r="B2695" s="37" t="s">
        <v>1033</v>
      </c>
      <c r="C2695" s="38" t="s">
        <v>9696</v>
      </c>
      <c r="D2695" s="38">
        <v>8531</v>
      </c>
      <c r="E2695" s="146" t="s">
        <v>3419</v>
      </c>
      <c r="F2695" s="541" t="s">
        <v>10272</v>
      </c>
      <c r="G2695" s="539">
        <v>45466.30972222222</v>
      </c>
      <c r="H2695" s="37"/>
    </row>
    <row r="2696" spans="1:8" x14ac:dyDescent="0.25">
      <c r="A2696" s="37" t="s">
        <v>9695</v>
      </c>
      <c r="B2696" s="37" t="s">
        <v>1033</v>
      </c>
      <c r="C2696" s="38" t="s">
        <v>9696</v>
      </c>
      <c r="D2696" s="38">
        <v>8531</v>
      </c>
      <c r="E2696" s="146" t="s">
        <v>3436</v>
      </c>
      <c r="F2696" s="541" t="s">
        <v>10273</v>
      </c>
      <c r="G2696" s="539">
        <v>45466.30972222222</v>
      </c>
      <c r="H2696" s="37"/>
    </row>
    <row r="2697" spans="1:8" x14ac:dyDescent="0.25">
      <c r="A2697" s="37" t="s">
        <v>9695</v>
      </c>
      <c r="B2697" s="37" t="s">
        <v>1033</v>
      </c>
      <c r="C2697" s="38" t="s">
        <v>9696</v>
      </c>
      <c r="D2697" s="38">
        <v>8531</v>
      </c>
      <c r="E2697" s="146" t="s">
        <v>3453</v>
      </c>
      <c r="F2697" s="541" t="s">
        <v>10274</v>
      </c>
      <c r="G2697" s="539">
        <v>45466.30972222222</v>
      </c>
      <c r="H2697" s="37"/>
    </row>
    <row r="2698" spans="1:8" x14ac:dyDescent="0.25">
      <c r="A2698" s="37" t="s">
        <v>9695</v>
      </c>
      <c r="B2698" s="37" t="s">
        <v>1033</v>
      </c>
      <c r="C2698" s="38" t="s">
        <v>9696</v>
      </c>
      <c r="D2698" s="38">
        <v>8531</v>
      </c>
      <c r="E2698" s="146" t="s">
        <v>3470</v>
      </c>
      <c r="F2698" s="541" t="s">
        <v>10275</v>
      </c>
      <c r="G2698" s="539">
        <v>45466.30972222222</v>
      </c>
      <c r="H2698" s="37"/>
    </row>
    <row r="2699" spans="1:8" x14ac:dyDescent="0.25">
      <c r="A2699" s="37" t="s">
        <v>9695</v>
      </c>
      <c r="B2699" s="37" t="s">
        <v>1033</v>
      </c>
      <c r="C2699" s="38" t="s">
        <v>9696</v>
      </c>
      <c r="D2699" s="38">
        <v>8531</v>
      </c>
      <c r="E2699" s="146" t="s">
        <v>3487</v>
      </c>
      <c r="F2699" s="541" t="s">
        <v>10276</v>
      </c>
      <c r="G2699" s="539">
        <v>45466.30972222222</v>
      </c>
      <c r="H2699" s="37"/>
    </row>
    <row r="2700" spans="1:8" x14ac:dyDescent="0.25">
      <c r="A2700" s="37" t="s">
        <v>9695</v>
      </c>
      <c r="B2700" s="37" t="s">
        <v>1033</v>
      </c>
      <c r="C2700" s="38" t="s">
        <v>9696</v>
      </c>
      <c r="D2700" s="38">
        <v>8531</v>
      </c>
      <c r="E2700" s="146" t="s">
        <v>3504</v>
      </c>
      <c r="F2700" s="541" t="s">
        <v>10277</v>
      </c>
      <c r="G2700" s="539">
        <v>45466.30972222222</v>
      </c>
      <c r="H2700" s="37"/>
    </row>
    <row r="2701" spans="1:8" x14ac:dyDescent="0.25">
      <c r="A2701" s="37" t="s">
        <v>9695</v>
      </c>
      <c r="B2701" s="37" t="s">
        <v>1033</v>
      </c>
      <c r="C2701" s="38" t="s">
        <v>9696</v>
      </c>
      <c r="D2701" s="38">
        <v>8531</v>
      </c>
      <c r="E2701" s="146" t="s">
        <v>1242</v>
      </c>
      <c r="F2701" s="541" t="s">
        <v>10278</v>
      </c>
      <c r="G2701" s="539">
        <v>45466.30972222222</v>
      </c>
      <c r="H2701" s="37"/>
    </row>
    <row r="2702" spans="1:8" x14ac:dyDescent="0.25">
      <c r="A2702" s="37" t="s">
        <v>9695</v>
      </c>
      <c r="B2702" s="37" t="s">
        <v>1033</v>
      </c>
      <c r="C2702" s="38" t="s">
        <v>9696</v>
      </c>
      <c r="D2702" s="38">
        <v>8531</v>
      </c>
      <c r="E2702" s="146" t="s">
        <v>3521</v>
      </c>
      <c r="F2702" s="541" t="s">
        <v>10279</v>
      </c>
      <c r="G2702" s="539">
        <v>45466.30972222222</v>
      </c>
      <c r="H2702" s="37"/>
    </row>
    <row r="2703" spans="1:8" x14ac:dyDescent="0.25">
      <c r="A2703" s="37" t="s">
        <v>9695</v>
      </c>
      <c r="B2703" s="37" t="s">
        <v>1033</v>
      </c>
      <c r="C2703" s="38" t="s">
        <v>9696</v>
      </c>
      <c r="D2703" s="38">
        <v>8531</v>
      </c>
      <c r="E2703" s="146" t="s">
        <v>3538</v>
      </c>
      <c r="F2703" s="541" t="s">
        <v>10280</v>
      </c>
      <c r="G2703" s="539">
        <v>45466.30972222222</v>
      </c>
      <c r="H2703" s="37"/>
    </row>
    <row r="2704" spans="1:8" x14ac:dyDescent="0.25">
      <c r="A2704" s="37" t="s">
        <v>9695</v>
      </c>
      <c r="B2704" s="37" t="s">
        <v>1033</v>
      </c>
      <c r="C2704" s="38" t="s">
        <v>9696</v>
      </c>
      <c r="D2704" s="38">
        <v>8531</v>
      </c>
      <c r="E2704" s="146" t="s">
        <v>3555</v>
      </c>
      <c r="F2704" s="541" t="s">
        <v>10281</v>
      </c>
      <c r="G2704" s="539">
        <v>45466.30972222222</v>
      </c>
      <c r="H2704" s="37"/>
    </row>
    <row r="2705" spans="1:8" x14ac:dyDescent="0.25">
      <c r="A2705" s="37" t="s">
        <v>9695</v>
      </c>
      <c r="B2705" s="37" t="s">
        <v>1033</v>
      </c>
      <c r="C2705" s="38" t="s">
        <v>9696</v>
      </c>
      <c r="D2705" s="38">
        <v>8531</v>
      </c>
      <c r="E2705" s="146" t="s">
        <v>3572</v>
      </c>
      <c r="F2705" s="541" t="s">
        <v>10282</v>
      </c>
      <c r="G2705" s="539">
        <v>45466.30972222222</v>
      </c>
      <c r="H2705" s="37"/>
    </row>
    <row r="2706" spans="1:8" x14ac:dyDescent="0.25">
      <c r="A2706" s="37" t="s">
        <v>9695</v>
      </c>
      <c r="B2706" s="37" t="s">
        <v>1033</v>
      </c>
      <c r="C2706" s="38" t="s">
        <v>9696</v>
      </c>
      <c r="D2706" s="38">
        <v>8531</v>
      </c>
      <c r="E2706" s="146" t="s">
        <v>3589</v>
      </c>
      <c r="F2706" s="541" t="s">
        <v>10283</v>
      </c>
      <c r="G2706" s="539">
        <v>45466.30972222222</v>
      </c>
      <c r="H2706" s="37"/>
    </row>
    <row r="2707" spans="1:8" x14ac:dyDescent="0.25">
      <c r="A2707" s="37" t="s">
        <v>9695</v>
      </c>
      <c r="B2707" s="37" t="s">
        <v>1033</v>
      </c>
      <c r="C2707" s="38" t="s">
        <v>9696</v>
      </c>
      <c r="D2707" s="38">
        <v>8531</v>
      </c>
      <c r="E2707" s="146" t="s">
        <v>3606</v>
      </c>
      <c r="F2707" s="541" t="s">
        <v>10284</v>
      </c>
      <c r="G2707" s="539">
        <v>45466.30972222222</v>
      </c>
      <c r="H2707" s="37"/>
    </row>
    <row r="2708" spans="1:8" x14ac:dyDescent="0.25">
      <c r="A2708" s="37" t="s">
        <v>9695</v>
      </c>
      <c r="B2708" s="37" t="s">
        <v>1033</v>
      </c>
      <c r="C2708" s="38" t="s">
        <v>9696</v>
      </c>
      <c r="D2708" s="38">
        <v>8531</v>
      </c>
      <c r="E2708" s="146" t="s">
        <v>3623</v>
      </c>
      <c r="F2708" s="541" t="s">
        <v>10285</v>
      </c>
      <c r="G2708" s="539">
        <v>45466.30972222222</v>
      </c>
      <c r="H2708" s="37"/>
    </row>
    <row r="2709" spans="1:8" x14ac:dyDescent="0.25">
      <c r="A2709" s="37" t="s">
        <v>9695</v>
      </c>
      <c r="B2709" s="37" t="s">
        <v>1033</v>
      </c>
      <c r="C2709" s="38" t="s">
        <v>9696</v>
      </c>
      <c r="D2709" s="38">
        <v>8531</v>
      </c>
      <c r="E2709" s="146" t="s">
        <v>3640</v>
      </c>
      <c r="F2709" s="541" t="s">
        <v>10286</v>
      </c>
      <c r="G2709" s="539">
        <v>45466.30972222222</v>
      </c>
      <c r="H2709" s="37"/>
    </row>
    <row r="2710" spans="1:8" x14ac:dyDescent="0.25">
      <c r="A2710" s="37" t="s">
        <v>9695</v>
      </c>
      <c r="B2710" s="37" t="s">
        <v>1033</v>
      </c>
      <c r="C2710" s="38" t="s">
        <v>9696</v>
      </c>
      <c r="D2710" s="38">
        <v>8531</v>
      </c>
      <c r="E2710" s="146" t="s">
        <v>3657</v>
      </c>
      <c r="F2710" s="541" t="s">
        <v>10287</v>
      </c>
      <c r="G2710" s="539">
        <v>45466.30972222222</v>
      </c>
      <c r="H2710" s="37"/>
    </row>
    <row r="2711" spans="1:8" x14ac:dyDescent="0.25">
      <c r="A2711" s="37" t="s">
        <v>9695</v>
      </c>
      <c r="B2711" s="37" t="s">
        <v>1033</v>
      </c>
      <c r="C2711" s="38" t="s">
        <v>9696</v>
      </c>
      <c r="D2711" s="38">
        <v>8531</v>
      </c>
      <c r="E2711" s="146" t="s">
        <v>3674</v>
      </c>
      <c r="F2711" s="541" t="s">
        <v>10288</v>
      </c>
      <c r="G2711" s="539">
        <v>45466.30972222222</v>
      </c>
      <c r="H2711" s="37"/>
    </row>
    <row r="2712" spans="1:8" x14ac:dyDescent="0.25">
      <c r="A2712" s="37" t="s">
        <v>9695</v>
      </c>
      <c r="B2712" s="37" t="s">
        <v>1033</v>
      </c>
      <c r="C2712" s="38" t="s">
        <v>9696</v>
      </c>
      <c r="D2712" s="38">
        <v>8531</v>
      </c>
      <c r="E2712" s="146" t="s">
        <v>1255</v>
      </c>
      <c r="F2712" s="541" t="s">
        <v>10289</v>
      </c>
      <c r="G2712" s="539">
        <v>45466.30972222222</v>
      </c>
      <c r="H2712" s="37"/>
    </row>
    <row r="2713" spans="1:8" x14ac:dyDescent="0.25">
      <c r="A2713" s="37" t="s">
        <v>9695</v>
      </c>
      <c r="B2713" s="37" t="s">
        <v>1033</v>
      </c>
      <c r="C2713" s="38" t="s">
        <v>9696</v>
      </c>
      <c r="D2713" s="38">
        <v>8531</v>
      </c>
      <c r="E2713" s="146" t="s">
        <v>3691</v>
      </c>
      <c r="F2713" s="541" t="s">
        <v>10290</v>
      </c>
      <c r="G2713" s="539">
        <v>45466.30972222222</v>
      </c>
      <c r="H2713" s="37"/>
    </row>
    <row r="2714" spans="1:8" x14ac:dyDescent="0.25">
      <c r="A2714" s="37" t="s">
        <v>9695</v>
      </c>
      <c r="B2714" s="37" t="s">
        <v>1033</v>
      </c>
      <c r="C2714" s="38" t="s">
        <v>9696</v>
      </c>
      <c r="D2714" s="38">
        <v>8531</v>
      </c>
      <c r="E2714" s="146" t="s">
        <v>3708</v>
      </c>
      <c r="F2714" s="541" t="s">
        <v>10291</v>
      </c>
      <c r="G2714" s="539">
        <v>45466.30972222222</v>
      </c>
      <c r="H2714" s="37"/>
    </row>
    <row r="2715" spans="1:8" x14ac:dyDescent="0.25">
      <c r="A2715" s="37" t="s">
        <v>9695</v>
      </c>
      <c r="B2715" s="37" t="s">
        <v>1033</v>
      </c>
      <c r="C2715" s="38" t="s">
        <v>9696</v>
      </c>
      <c r="D2715" s="38">
        <v>8531</v>
      </c>
      <c r="E2715" s="146" t="s">
        <v>3725</v>
      </c>
      <c r="F2715" s="541" t="s">
        <v>10292</v>
      </c>
      <c r="G2715" s="539">
        <v>45466.30972222222</v>
      </c>
      <c r="H2715" s="37"/>
    </row>
    <row r="2716" spans="1:8" x14ac:dyDescent="0.25">
      <c r="A2716" s="37" t="s">
        <v>9695</v>
      </c>
      <c r="B2716" s="37" t="s">
        <v>1033</v>
      </c>
      <c r="C2716" s="38" t="s">
        <v>9696</v>
      </c>
      <c r="D2716" s="38">
        <v>8531</v>
      </c>
      <c r="E2716" s="146" t="s">
        <v>3742</v>
      </c>
      <c r="F2716" s="541" t="s">
        <v>10293</v>
      </c>
      <c r="G2716" s="539">
        <v>45466.30972222222</v>
      </c>
      <c r="H2716" s="37"/>
    </row>
    <row r="2717" spans="1:8" x14ac:dyDescent="0.25">
      <c r="A2717" s="37" t="s">
        <v>9695</v>
      </c>
      <c r="B2717" s="37" t="s">
        <v>1033</v>
      </c>
      <c r="C2717" s="38" t="s">
        <v>9696</v>
      </c>
      <c r="D2717" s="38">
        <v>8531</v>
      </c>
      <c r="E2717" s="146" t="s">
        <v>3759</v>
      </c>
      <c r="F2717" s="541" t="s">
        <v>10294</v>
      </c>
      <c r="G2717" s="539">
        <v>45466.30972222222</v>
      </c>
      <c r="H2717" s="37"/>
    </row>
    <row r="2718" spans="1:8" x14ac:dyDescent="0.25">
      <c r="A2718" s="37" t="s">
        <v>9695</v>
      </c>
      <c r="B2718" s="37" t="s">
        <v>1033</v>
      </c>
      <c r="C2718" s="38" t="s">
        <v>9696</v>
      </c>
      <c r="D2718" s="38">
        <v>8531</v>
      </c>
      <c r="E2718" s="146" t="s">
        <v>3776</v>
      </c>
      <c r="F2718" s="541" t="s">
        <v>10295</v>
      </c>
      <c r="G2718" s="539">
        <v>45466.30972222222</v>
      </c>
      <c r="H2718" s="37"/>
    </row>
    <row r="2719" spans="1:8" x14ac:dyDescent="0.25">
      <c r="A2719" s="37" t="s">
        <v>9695</v>
      </c>
      <c r="B2719" s="37" t="s">
        <v>1033</v>
      </c>
      <c r="C2719" s="38" t="s">
        <v>9696</v>
      </c>
      <c r="D2719" s="38">
        <v>8531</v>
      </c>
      <c r="E2719" s="146" t="s">
        <v>3793</v>
      </c>
      <c r="F2719" s="541" t="s">
        <v>10296</v>
      </c>
      <c r="G2719" s="539">
        <v>45466.30972222222</v>
      </c>
      <c r="H2719" s="37"/>
    </row>
    <row r="2720" spans="1:8" x14ac:dyDescent="0.25">
      <c r="A2720" s="37" t="s">
        <v>9695</v>
      </c>
      <c r="B2720" s="37" t="s">
        <v>1033</v>
      </c>
      <c r="C2720" s="38" t="s">
        <v>9696</v>
      </c>
      <c r="D2720" s="38">
        <v>8531</v>
      </c>
      <c r="E2720" s="146" t="s">
        <v>3810</v>
      </c>
      <c r="F2720" s="541" t="s">
        <v>10297</v>
      </c>
      <c r="G2720" s="539">
        <v>45466.30972222222</v>
      </c>
      <c r="H2720" s="37"/>
    </row>
    <row r="2721" spans="1:8" x14ac:dyDescent="0.25">
      <c r="A2721" s="37" t="s">
        <v>9695</v>
      </c>
      <c r="B2721" s="37" t="s">
        <v>1033</v>
      </c>
      <c r="C2721" s="38" t="s">
        <v>9696</v>
      </c>
      <c r="D2721" s="38">
        <v>8531</v>
      </c>
      <c r="E2721" s="146" t="s">
        <v>3827</v>
      </c>
      <c r="F2721" s="541" t="s">
        <v>10298</v>
      </c>
      <c r="G2721" s="539">
        <v>45466.30972222222</v>
      </c>
      <c r="H2721" s="37"/>
    </row>
    <row r="2722" spans="1:8" x14ac:dyDescent="0.25">
      <c r="A2722" s="37" t="s">
        <v>9695</v>
      </c>
      <c r="B2722" s="37" t="s">
        <v>1033</v>
      </c>
      <c r="C2722" s="38" t="s">
        <v>9696</v>
      </c>
      <c r="D2722" s="38">
        <v>8531</v>
      </c>
      <c r="E2722" s="146" t="s">
        <v>3844</v>
      </c>
      <c r="F2722" s="541" t="s">
        <v>10299</v>
      </c>
      <c r="G2722" s="539">
        <v>45466.30972222222</v>
      </c>
      <c r="H2722" s="37"/>
    </row>
    <row r="2723" spans="1:8" x14ac:dyDescent="0.25">
      <c r="A2723" s="37" t="s">
        <v>9695</v>
      </c>
      <c r="B2723" s="37" t="s">
        <v>1033</v>
      </c>
      <c r="C2723" s="38" t="s">
        <v>9696</v>
      </c>
      <c r="D2723" s="38">
        <v>8531</v>
      </c>
      <c r="E2723" s="146" t="s">
        <v>1270</v>
      </c>
      <c r="F2723" s="541" t="s">
        <v>10300</v>
      </c>
      <c r="G2723" s="539">
        <v>45466.30972222222</v>
      </c>
      <c r="H2723" s="37"/>
    </row>
    <row r="2724" spans="1:8" x14ac:dyDescent="0.25">
      <c r="A2724" s="37" t="s">
        <v>9695</v>
      </c>
      <c r="B2724" s="37" t="s">
        <v>1033</v>
      </c>
      <c r="C2724" s="38" t="s">
        <v>9696</v>
      </c>
      <c r="D2724" s="38">
        <v>8531</v>
      </c>
      <c r="E2724" s="146" t="s">
        <v>3861</v>
      </c>
      <c r="F2724" s="541" t="s">
        <v>10301</v>
      </c>
      <c r="G2724" s="539">
        <v>45466.30972222222</v>
      </c>
      <c r="H2724" s="37"/>
    </row>
    <row r="2725" spans="1:8" x14ac:dyDescent="0.25">
      <c r="A2725" s="37" t="s">
        <v>9695</v>
      </c>
      <c r="B2725" s="37" t="s">
        <v>1033</v>
      </c>
      <c r="C2725" s="38" t="s">
        <v>9696</v>
      </c>
      <c r="D2725" s="38">
        <v>8531</v>
      </c>
      <c r="E2725" s="146" t="s">
        <v>3878</v>
      </c>
      <c r="F2725" s="541" t="s">
        <v>10302</v>
      </c>
      <c r="G2725" s="539">
        <v>45466.30972222222</v>
      </c>
      <c r="H2725" s="37"/>
    </row>
    <row r="2726" spans="1:8" x14ac:dyDescent="0.25">
      <c r="A2726" s="37" t="s">
        <v>9695</v>
      </c>
      <c r="B2726" s="37" t="s">
        <v>1033</v>
      </c>
      <c r="C2726" s="38" t="s">
        <v>9696</v>
      </c>
      <c r="D2726" s="38">
        <v>8531</v>
      </c>
      <c r="E2726" s="146" t="s">
        <v>3895</v>
      </c>
      <c r="F2726" s="541" t="s">
        <v>10303</v>
      </c>
      <c r="G2726" s="539">
        <v>45466.30972222222</v>
      </c>
      <c r="H2726" s="37"/>
    </row>
    <row r="2727" spans="1:8" x14ac:dyDescent="0.25">
      <c r="A2727" s="37" t="s">
        <v>9695</v>
      </c>
      <c r="B2727" s="37" t="s">
        <v>1033</v>
      </c>
      <c r="C2727" s="38" t="s">
        <v>9696</v>
      </c>
      <c r="D2727" s="38">
        <v>8531</v>
      </c>
      <c r="E2727" s="146" t="s">
        <v>3912</v>
      </c>
      <c r="F2727" s="541" t="s">
        <v>10304</v>
      </c>
      <c r="G2727" s="539">
        <v>45466.30972222222</v>
      </c>
      <c r="H2727" s="37"/>
    </row>
    <row r="2728" spans="1:8" x14ac:dyDescent="0.25">
      <c r="A2728" s="37" t="s">
        <v>9695</v>
      </c>
      <c r="B2728" s="37" t="s">
        <v>1033</v>
      </c>
      <c r="C2728" s="38" t="s">
        <v>9696</v>
      </c>
      <c r="D2728" s="38">
        <v>8531</v>
      </c>
      <c r="E2728" s="146" t="s">
        <v>3929</v>
      </c>
      <c r="F2728" s="541" t="s">
        <v>10305</v>
      </c>
      <c r="G2728" s="539">
        <v>45466.30972222222</v>
      </c>
      <c r="H2728" s="37"/>
    </row>
    <row r="2729" spans="1:8" x14ac:dyDescent="0.25">
      <c r="A2729" s="37" t="s">
        <v>9695</v>
      </c>
      <c r="B2729" s="37" t="s">
        <v>1033</v>
      </c>
      <c r="C2729" s="38" t="s">
        <v>9696</v>
      </c>
      <c r="D2729" s="38">
        <v>8531</v>
      </c>
      <c r="E2729" s="146" t="s">
        <v>3946</v>
      </c>
      <c r="F2729" s="541" t="s">
        <v>10306</v>
      </c>
      <c r="G2729" s="539">
        <v>45466.30972222222</v>
      </c>
      <c r="H2729" s="37"/>
    </row>
    <row r="2730" spans="1:8" x14ac:dyDescent="0.25">
      <c r="A2730" s="37" t="s">
        <v>9695</v>
      </c>
      <c r="B2730" s="37" t="s">
        <v>1033</v>
      </c>
      <c r="C2730" s="38" t="s">
        <v>9696</v>
      </c>
      <c r="D2730" s="38">
        <v>8531</v>
      </c>
      <c r="E2730" s="146" t="s">
        <v>3963</v>
      </c>
      <c r="F2730" s="541" t="s">
        <v>10307</v>
      </c>
      <c r="G2730" s="539">
        <v>45466.30972222222</v>
      </c>
      <c r="H2730" s="37"/>
    </row>
    <row r="2731" spans="1:8" x14ac:dyDescent="0.25">
      <c r="A2731" s="37" t="s">
        <v>9695</v>
      </c>
      <c r="B2731" s="37" t="s">
        <v>1033</v>
      </c>
      <c r="C2731" s="38" t="s">
        <v>9696</v>
      </c>
      <c r="D2731" s="38">
        <v>8531</v>
      </c>
      <c r="E2731" s="146" t="s">
        <v>3980</v>
      </c>
      <c r="F2731" s="541" t="s">
        <v>10308</v>
      </c>
      <c r="G2731" s="539">
        <v>45466.30972222222</v>
      </c>
      <c r="H2731" s="37"/>
    </row>
    <row r="2732" spans="1:8" x14ac:dyDescent="0.25">
      <c r="A2732" s="37" t="s">
        <v>9695</v>
      </c>
      <c r="B2732" s="37" t="s">
        <v>1033</v>
      </c>
      <c r="C2732" s="38" t="s">
        <v>9696</v>
      </c>
      <c r="D2732" s="38">
        <v>8531</v>
      </c>
      <c r="E2732" s="146" t="s">
        <v>3997</v>
      </c>
      <c r="F2732" s="541" t="s">
        <v>10309</v>
      </c>
      <c r="G2732" s="539">
        <v>45466.30972222222</v>
      </c>
      <c r="H2732" s="37"/>
    </row>
    <row r="2733" spans="1:8" x14ac:dyDescent="0.25">
      <c r="A2733" s="37" t="s">
        <v>9695</v>
      </c>
      <c r="B2733" s="37" t="s">
        <v>1033</v>
      </c>
      <c r="C2733" s="38" t="s">
        <v>9696</v>
      </c>
      <c r="D2733" s="38">
        <v>8531</v>
      </c>
      <c r="E2733" s="146" t="s">
        <v>4014</v>
      </c>
      <c r="F2733" s="541" t="s">
        <v>10310</v>
      </c>
      <c r="G2733" s="539">
        <v>45466.30972222222</v>
      </c>
      <c r="H2733" s="37"/>
    </row>
    <row r="2734" spans="1:8" x14ac:dyDescent="0.25">
      <c r="A2734" s="37" t="s">
        <v>9695</v>
      </c>
      <c r="B2734" s="37" t="s">
        <v>1033</v>
      </c>
      <c r="C2734" s="38" t="s">
        <v>9696</v>
      </c>
      <c r="D2734" s="38">
        <v>8531</v>
      </c>
      <c r="E2734" s="146" t="s">
        <v>1285</v>
      </c>
      <c r="F2734" s="541" t="s">
        <v>10311</v>
      </c>
      <c r="G2734" s="539">
        <v>45466.30972222222</v>
      </c>
      <c r="H2734" s="37"/>
    </row>
    <row r="2735" spans="1:8" x14ac:dyDescent="0.25">
      <c r="A2735" s="37" t="s">
        <v>9695</v>
      </c>
      <c r="B2735" s="37" t="s">
        <v>1033</v>
      </c>
      <c r="C2735" s="38" t="s">
        <v>9696</v>
      </c>
      <c r="D2735" s="38">
        <v>8531</v>
      </c>
      <c r="E2735" s="146" t="s">
        <v>4031</v>
      </c>
      <c r="F2735" s="541" t="s">
        <v>10312</v>
      </c>
      <c r="G2735" s="539">
        <v>45466.30972222222</v>
      </c>
      <c r="H2735" s="37"/>
    </row>
    <row r="2736" spans="1:8" x14ac:dyDescent="0.25">
      <c r="A2736" s="37" t="s">
        <v>9695</v>
      </c>
      <c r="B2736" s="37" t="s">
        <v>1033</v>
      </c>
      <c r="C2736" s="38" t="s">
        <v>9696</v>
      </c>
      <c r="D2736" s="38">
        <v>8531</v>
      </c>
      <c r="E2736" s="146" t="s">
        <v>4048</v>
      </c>
      <c r="F2736" s="541" t="s">
        <v>10313</v>
      </c>
      <c r="G2736" s="539">
        <v>45466.30972222222</v>
      </c>
      <c r="H2736" s="37"/>
    </row>
    <row r="2737" spans="1:8" x14ac:dyDescent="0.25">
      <c r="A2737" s="37" t="s">
        <v>9695</v>
      </c>
      <c r="B2737" s="37" t="s">
        <v>1033</v>
      </c>
      <c r="C2737" s="38" t="s">
        <v>9696</v>
      </c>
      <c r="D2737" s="38">
        <v>8531</v>
      </c>
      <c r="E2737" s="146" t="s">
        <v>4065</v>
      </c>
      <c r="F2737" s="541" t="s">
        <v>10314</v>
      </c>
      <c r="G2737" s="539">
        <v>45466.30972222222</v>
      </c>
      <c r="H2737" s="37"/>
    </row>
    <row r="2738" spans="1:8" x14ac:dyDescent="0.25">
      <c r="A2738" s="37" t="s">
        <v>9695</v>
      </c>
      <c r="B2738" s="37" t="s">
        <v>1033</v>
      </c>
      <c r="C2738" s="38" t="s">
        <v>9696</v>
      </c>
      <c r="D2738" s="38">
        <v>8531</v>
      </c>
      <c r="E2738" s="146" t="s">
        <v>4082</v>
      </c>
      <c r="F2738" s="541" t="s">
        <v>10315</v>
      </c>
      <c r="G2738" s="539">
        <v>45466.30972222222</v>
      </c>
      <c r="H2738" s="37"/>
    </row>
    <row r="2739" spans="1:8" x14ac:dyDescent="0.25">
      <c r="A2739" s="37" t="s">
        <v>9695</v>
      </c>
      <c r="B2739" s="37" t="s">
        <v>1033</v>
      </c>
      <c r="C2739" s="38" t="s">
        <v>9696</v>
      </c>
      <c r="D2739" s="38">
        <v>8531</v>
      </c>
      <c r="E2739" s="146" t="s">
        <v>4099</v>
      </c>
      <c r="F2739" s="541" t="s">
        <v>10316</v>
      </c>
      <c r="G2739" s="539">
        <v>45466.30972222222</v>
      </c>
      <c r="H2739" s="37"/>
    </row>
    <row r="2740" spans="1:8" x14ac:dyDescent="0.25">
      <c r="A2740" s="37" t="s">
        <v>9695</v>
      </c>
      <c r="B2740" s="37" t="s">
        <v>1033</v>
      </c>
      <c r="C2740" s="38" t="s">
        <v>9696</v>
      </c>
      <c r="D2740" s="38">
        <v>8531</v>
      </c>
      <c r="E2740" s="146" t="s">
        <v>4116</v>
      </c>
      <c r="F2740" s="541" t="s">
        <v>10317</v>
      </c>
      <c r="G2740" s="539">
        <v>45466.30972222222</v>
      </c>
      <c r="H2740" s="37"/>
    </row>
    <row r="2741" spans="1:8" x14ac:dyDescent="0.25">
      <c r="A2741" s="37" t="s">
        <v>9695</v>
      </c>
      <c r="B2741" s="37" t="s">
        <v>1033</v>
      </c>
      <c r="C2741" s="38" t="s">
        <v>9696</v>
      </c>
      <c r="D2741" s="38">
        <v>8531</v>
      </c>
      <c r="E2741" s="146" t="s">
        <v>4133</v>
      </c>
      <c r="F2741" s="541" t="s">
        <v>10318</v>
      </c>
      <c r="G2741" s="539">
        <v>45466.30972222222</v>
      </c>
      <c r="H2741" s="37"/>
    </row>
    <row r="2742" spans="1:8" x14ac:dyDescent="0.25">
      <c r="A2742" s="37" t="s">
        <v>9695</v>
      </c>
      <c r="B2742" s="37" t="s">
        <v>1033</v>
      </c>
      <c r="C2742" s="38" t="s">
        <v>9696</v>
      </c>
      <c r="D2742" s="38">
        <v>8531</v>
      </c>
      <c r="E2742" s="146" t="s">
        <v>4150</v>
      </c>
      <c r="F2742" s="541" t="s">
        <v>10319</v>
      </c>
      <c r="G2742" s="539">
        <v>45466.30972222222</v>
      </c>
      <c r="H2742" s="37"/>
    </row>
    <row r="2743" spans="1:8" x14ac:dyDescent="0.25">
      <c r="A2743" s="37" t="s">
        <v>9695</v>
      </c>
      <c r="B2743" s="37" t="s">
        <v>1033</v>
      </c>
      <c r="C2743" s="38" t="s">
        <v>9696</v>
      </c>
      <c r="D2743" s="38">
        <v>8531</v>
      </c>
      <c r="E2743" s="146" t="s">
        <v>4167</v>
      </c>
      <c r="F2743" s="541" t="s">
        <v>10320</v>
      </c>
      <c r="G2743" s="539">
        <v>45466.30972222222</v>
      </c>
      <c r="H2743" s="37"/>
    </row>
    <row r="2744" spans="1:8" x14ac:dyDescent="0.25">
      <c r="A2744" s="37" t="s">
        <v>9695</v>
      </c>
      <c r="B2744" s="37" t="s">
        <v>1033</v>
      </c>
      <c r="C2744" s="38" t="s">
        <v>9696</v>
      </c>
      <c r="D2744" s="38">
        <v>8531</v>
      </c>
      <c r="E2744" s="146" t="s">
        <v>4184</v>
      </c>
      <c r="F2744" s="541" t="s">
        <v>10321</v>
      </c>
      <c r="G2744" s="539">
        <v>45466.30972222222</v>
      </c>
      <c r="H2744" s="37"/>
    </row>
    <row r="2745" spans="1:8" x14ac:dyDescent="0.25">
      <c r="A2745" s="37" t="s">
        <v>9695</v>
      </c>
      <c r="B2745" s="37" t="s">
        <v>1033</v>
      </c>
      <c r="C2745" s="38" t="s">
        <v>9696</v>
      </c>
      <c r="D2745" s="38">
        <v>8531</v>
      </c>
      <c r="E2745" s="146" t="s">
        <v>1300</v>
      </c>
      <c r="F2745" s="541" t="s">
        <v>10322</v>
      </c>
      <c r="G2745" s="539">
        <v>45466.30972222222</v>
      </c>
      <c r="H2745" s="37"/>
    </row>
    <row r="2746" spans="1:8" x14ac:dyDescent="0.25">
      <c r="A2746" s="37" t="s">
        <v>9695</v>
      </c>
      <c r="B2746" s="37" t="s">
        <v>1033</v>
      </c>
      <c r="C2746" s="38" t="s">
        <v>9696</v>
      </c>
      <c r="D2746" s="38">
        <v>8531</v>
      </c>
      <c r="E2746" s="146" t="s">
        <v>4201</v>
      </c>
      <c r="F2746" s="541" t="s">
        <v>10323</v>
      </c>
      <c r="G2746" s="539">
        <v>45466.30972222222</v>
      </c>
      <c r="H2746" s="37"/>
    </row>
    <row r="2747" spans="1:8" x14ac:dyDescent="0.25">
      <c r="A2747" s="37" t="s">
        <v>9695</v>
      </c>
      <c r="B2747" s="37" t="s">
        <v>1033</v>
      </c>
      <c r="C2747" s="38" t="s">
        <v>9696</v>
      </c>
      <c r="D2747" s="38">
        <v>8531</v>
      </c>
      <c r="E2747" s="146" t="s">
        <v>4218</v>
      </c>
      <c r="F2747" s="541" t="s">
        <v>10324</v>
      </c>
      <c r="G2747" s="539">
        <v>45466.30972222222</v>
      </c>
      <c r="H2747" s="37"/>
    </row>
    <row r="2748" spans="1:8" x14ac:dyDescent="0.25">
      <c r="A2748" s="37" t="s">
        <v>9695</v>
      </c>
      <c r="B2748" s="37" t="s">
        <v>1033</v>
      </c>
      <c r="C2748" s="38" t="s">
        <v>9696</v>
      </c>
      <c r="D2748" s="38">
        <v>8531</v>
      </c>
      <c r="E2748" s="146" t="s">
        <v>4235</v>
      </c>
      <c r="F2748" s="541" t="s">
        <v>10325</v>
      </c>
      <c r="G2748" s="539">
        <v>45466.30972222222</v>
      </c>
      <c r="H2748" s="37"/>
    </row>
    <row r="2749" spans="1:8" x14ac:dyDescent="0.25">
      <c r="A2749" s="37" t="s">
        <v>9695</v>
      </c>
      <c r="B2749" s="37" t="s">
        <v>1033</v>
      </c>
      <c r="C2749" s="38" t="s">
        <v>9696</v>
      </c>
      <c r="D2749" s="38">
        <v>8531</v>
      </c>
      <c r="E2749" s="146" t="s">
        <v>4252</v>
      </c>
      <c r="F2749" s="541" t="s">
        <v>10326</v>
      </c>
      <c r="G2749" s="539">
        <v>45466.30972222222</v>
      </c>
      <c r="H2749" s="37"/>
    </row>
    <row r="2750" spans="1:8" x14ac:dyDescent="0.25">
      <c r="A2750" s="37" t="s">
        <v>9695</v>
      </c>
      <c r="B2750" s="37" t="s">
        <v>1033</v>
      </c>
      <c r="C2750" s="38" t="s">
        <v>9696</v>
      </c>
      <c r="D2750" s="38">
        <v>8531</v>
      </c>
      <c r="E2750" s="146" t="s">
        <v>4269</v>
      </c>
      <c r="F2750" s="541" t="s">
        <v>10327</v>
      </c>
      <c r="G2750" s="539">
        <v>45466.30972222222</v>
      </c>
      <c r="H2750" s="37"/>
    </row>
    <row r="2751" spans="1:8" x14ac:dyDescent="0.25">
      <c r="A2751" s="37" t="s">
        <v>9695</v>
      </c>
      <c r="B2751" s="37" t="s">
        <v>1033</v>
      </c>
      <c r="C2751" s="38" t="s">
        <v>9696</v>
      </c>
      <c r="D2751" s="38">
        <v>8531</v>
      </c>
      <c r="E2751" s="146" t="s">
        <v>4286</v>
      </c>
      <c r="F2751" s="541" t="s">
        <v>10328</v>
      </c>
      <c r="G2751" s="539">
        <v>45466.30972222222</v>
      </c>
      <c r="H2751" s="37"/>
    </row>
    <row r="2752" spans="1:8" x14ac:dyDescent="0.25">
      <c r="A2752" s="37" t="s">
        <v>9695</v>
      </c>
      <c r="B2752" s="37" t="s">
        <v>1033</v>
      </c>
      <c r="C2752" s="38" t="s">
        <v>9696</v>
      </c>
      <c r="D2752" s="38">
        <v>8531</v>
      </c>
      <c r="E2752" s="146" t="s">
        <v>4303</v>
      </c>
      <c r="F2752" s="541" t="s">
        <v>10329</v>
      </c>
      <c r="G2752" s="539">
        <v>45466.30972222222</v>
      </c>
      <c r="H2752" s="37"/>
    </row>
    <row r="2753" spans="1:8" x14ac:dyDescent="0.25">
      <c r="A2753" s="37" t="s">
        <v>9695</v>
      </c>
      <c r="B2753" s="37" t="s">
        <v>1033</v>
      </c>
      <c r="C2753" s="38" t="s">
        <v>9696</v>
      </c>
      <c r="D2753" s="38">
        <v>8531</v>
      </c>
      <c r="E2753" s="146" t="s">
        <v>4320</v>
      </c>
      <c r="F2753" s="541" t="s">
        <v>10330</v>
      </c>
      <c r="G2753" s="539">
        <v>45466.30972222222</v>
      </c>
      <c r="H2753" s="37"/>
    </row>
    <row r="2754" spans="1:8" x14ac:dyDescent="0.25">
      <c r="A2754" s="37" t="s">
        <v>9695</v>
      </c>
      <c r="B2754" s="37" t="s">
        <v>1033</v>
      </c>
      <c r="C2754" s="38" t="s">
        <v>9696</v>
      </c>
      <c r="D2754" s="38">
        <v>8531</v>
      </c>
      <c r="E2754" s="146" t="s">
        <v>4337</v>
      </c>
      <c r="F2754" s="541" t="s">
        <v>10331</v>
      </c>
      <c r="G2754" s="539">
        <v>45466.30972222222</v>
      </c>
      <c r="H2754" s="37"/>
    </row>
    <row r="2755" spans="1:8" x14ac:dyDescent="0.25">
      <c r="A2755" s="37" t="s">
        <v>9695</v>
      </c>
      <c r="B2755" s="37" t="s">
        <v>1033</v>
      </c>
      <c r="C2755" s="38" t="s">
        <v>9696</v>
      </c>
      <c r="D2755" s="38">
        <v>8531</v>
      </c>
      <c r="E2755" s="146" t="s">
        <v>4354</v>
      </c>
      <c r="F2755" s="541" t="s">
        <v>10332</v>
      </c>
      <c r="G2755" s="539">
        <v>45466.30972222222</v>
      </c>
      <c r="H2755" s="37"/>
    </row>
    <row r="2756" spans="1:8" x14ac:dyDescent="0.25">
      <c r="A2756" s="37" t="s">
        <v>9695</v>
      </c>
      <c r="B2756" s="37" t="s">
        <v>1033</v>
      </c>
      <c r="C2756" s="38" t="s">
        <v>9696</v>
      </c>
      <c r="D2756" s="38">
        <v>8531</v>
      </c>
      <c r="E2756" s="146" t="s">
        <v>1040</v>
      </c>
      <c r="F2756" s="541" t="s">
        <v>10333</v>
      </c>
      <c r="G2756" s="539">
        <v>45466.30972222222</v>
      </c>
      <c r="H2756" s="37"/>
    </row>
    <row r="2757" spans="1:8" x14ac:dyDescent="0.25">
      <c r="A2757" s="37" t="s">
        <v>9695</v>
      </c>
      <c r="B2757" s="37" t="s">
        <v>1033</v>
      </c>
      <c r="C2757" s="38" t="s">
        <v>9696</v>
      </c>
      <c r="D2757" s="38">
        <v>8531</v>
      </c>
      <c r="E2757" s="146" t="s">
        <v>1315</v>
      </c>
      <c r="F2757" s="541" t="s">
        <v>10334</v>
      </c>
      <c r="G2757" s="539">
        <v>45466.30972222222</v>
      </c>
      <c r="H2757" s="37"/>
    </row>
    <row r="2758" spans="1:8" x14ac:dyDescent="0.25">
      <c r="A2758" s="37" t="s">
        <v>9695</v>
      </c>
      <c r="B2758" s="37" t="s">
        <v>1033</v>
      </c>
      <c r="C2758" s="38" t="s">
        <v>9696</v>
      </c>
      <c r="D2758" s="38">
        <v>8531</v>
      </c>
      <c r="E2758" s="146" t="s">
        <v>4371</v>
      </c>
      <c r="F2758" s="541" t="s">
        <v>10335</v>
      </c>
      <c r="G2758" s="539">
        <v>45466.30972222222</v>
      </c>
      <c r="H2758" s="37"/>
    </row>
    <row r="2759" spans="1:8" x14ac:dyDescent="0.25">
      <c r="A2759" s="37" t="s">
        <v>9695</v>
      </c>
      <c r="B2759" s="37" t="s">
        <v>1033</v>
      </c>
      <c r="C2759" s="38" t="s">
        <v>9696</v>
      </c>
      <c r="D2759" s="38">
        <v>8531</v>
      </c>
      <c r="E2759" s="146" t="s">
        <v>4388</v>
      </c>
      <c r="F2759" s="541" t="s">
        <v>10336</v>
      </c>
      <c r="G2759" s="539">
        <v>45466.30972222222</v>
      </c>
      <c r="H2759" s="37"/>
    </row>
    <row r="2760" spans="1:8" x14ac:dyDescent="0.25">
      <c r="A2760" s="37" t="s">
        <v>9695</v>
      </c>
      <c r="B2760" s="37" t="s">
        <v>1033</v>
      </c>
      <c r="C2760" s="38" t="s">
        <v>9696</v>
      </c>
      <c r="D2760" s="38">
        <v>8531</v>
      </c>
      <c r="E2760" s="146" t="s">
        <v>4405</v>
      </c>
      <c r="F2760" s="541" t="s">
        <v>10337</v>
      </c>
      <c r="G2760" s="539">
        <v>45466.30972222222</v>
      </c>
      <c r="H2760" s="37"/>
    </row>
    <row r="2761" spans="1:8" x14ac:dyDescent="0.25">
      <c r="A2761" s="37" t="s">
        <v>9695</v>
      </c>
      <c r="B2761" s="37" t="s">
        <v>1033</v>
      </c>
      <c r="C2761" s="38" t="s">
        <v>9696</v>
      </c>
      <c r="D2761" s="38">
        <v>8531</v>
      </c>
      <c r="E2761" s="146" t="s">
        <v>4422</v>
      </c>
      <c r="F2761" s="541" t="s">
        <v>10338</v>
      </c>
      <c r="G2761" s="539">
        <v>45466.30972222222</v>
      </c>
      <c r="H2761" s="37"/>
    </row>
    <row r="2762" spans="1:8" x14ac:dyDescent="0.25">
      <c r="A2762" s="37" t="s">
        <v>9695</v>
      </c>
      <c r="B2762" s="37" t="s">
        <v>1033</v>
      </c>
      <c r="C2762" s="38" t="s">
        <v>9696</v>
      </c>
      <c r="D2762" s="38">
        <v>8531</v>
      </c>
      <c r="E2762" s="146" t="s">
        <v>4439</v>
      </c>
      <c r="F2762" s="541" t="s">
        <v>10339</v>
      </c>
      <c r="G2762" s="539">
        <v>45466.30972222222</v>
      </c>
      <c r="H2762" s="37"/>
    </row>
    <row r="2763" spans="1:8" x14ac:dyDescent="0.25">
      <c r="A2763" s="37" t="s">
        <v>9695</v>
      </c>
      <c r="B2763" s="37" t="s">
        <v>1033</v>
      </c>
      <c r="C2763" s="38" t="s">
        <v>9696</v>
      </c>
      <c r="D2763" s="38">
        <v>8531</v>
      </c>
      <c r="E2763" s="146" t="s">
        <v>4456</v>
      </c>
      <c r="F2763" s="541" t="s">
        <v>10340</v>
      </c>
      <c r="G2763" s="539">
        <v>45466.30972222222</v>
      </c>
      <c r="H2763" s="37"/>
    </row>
    <row r="2764" spans="1:8" x14ac:dyDescent="0.25">
      <c r="A2764" s="37" t="s">
        <v>9695</v>
      </c>
      <c r="B2764" s="37" t="s">
        <v>1033</v>
      </c>
      <c r="C2764" s="38" t="s">
        <v>9696</v>
      </c>
      <c r="D2764" s="38">
        <v>8531</v>
      </c>
      <c r="E2764" s="146" t="s">
        <v>4473</v>
      </c>
      <c r="F2764" s="541" t="s">
        <v>10341</v>
      </c>
      <c r="G2764" s="539">
        <v>45466.30972222222</v>
      </c>
      <c r="H2764" s="37"/>
    </row>
    <row r="2765" spans="1:8" x14ac:dyDescent="0.25">
      <c r="A2765" s="37" t="s">
        <v>9695</v>
      </c>
      <c r="B2765" s="37" t="s">
        <v>1033</v>
      </c>
      <c r="C2765" s="38" t="s">
        <v>9696</v>
      </c>
      <c r="D2765" s="38">
        <v>8531</v>
      </c>
      <c r="E2765" s="146" t="s">
        <v>4490</v>
      </c>
      <c r="F2765" s="541" t="s">
        <v>10342</v>
      </c>
      <c r="G2765" s="539">
        <v>45466.30972222222</v>
      </c>
      <c r="H2765" s="37"/>
    </row>
    <row r="2766" spans="1:8" x14ac:dyDescent="0.25">
      <c r="A2766" s="37" t="s">
        <v>9695</v>
      </c>
      <c r="B2766" s="37" t="s">
        <v>1033</v>
      </c>
      <c r="C2766" s="38" t="s">
        <v>9696</v>
      </c>
      <c r="D2766" s="38">
        <v>8531</v>
      </c>
      <c r="E2766" s="146" t="s">
        <v>4507</v>
      </c>
      <c r="F2766" s="541" t="s">
        <v>10343</v>
      </c>
      <c r="G2766" s="539">
        <v>45466.30972222222</v>
      </c>
      <c r="H2766" s="37"/>
    </row>
    <row r="2767" spans="1:8" x14ac:dyDescent="0.25">
      <c r="A2767" s="37" t="s">
        <v>9695</v>
      </c>
      <c r="B2767" s="37" t="s">
        <v>1033</v>
      </c>
      <c r="C2767" s="38" t="s">
        <v>9696</v>
      </c>
      <c r="D2767" s="38">
        <v>8531</v>
      </c>
      <c r="E2767" s="146" t="s">
        <v>4524</v>
      </c>
      <c r="F2767" s="541" t="s">
        <v>10344</v>
      </c>
      <c r="G2767" s="539">
        <v>45466.30972222222</v>
      </c>
      <c r="H2767" s="37"/>
    </row>
    <row r="2768" spans="1:8" x14ac:dyDescent="0.25">
      <c r="A2768" s="37" t="s">
        <v>9695</v>
      </c>
      <c r="B2768" s="37" t="s">
        <v>1033</v>
      </c>
      <c r="C2768" s="38" t="s">
        <v>9696</v>
      </c>
      <c r="D2768" s="38">
        <v>8531</v>
      </c>
      <c r="E2768" s="146" t="s">
        <v>1330</v>
      </c>
      <c r="F2768" s="541" t="s">
        <v>10345</v>
      </c>
      <c r="G2768" s="539">
        <v>45466.30972222222</v>
      </c>
      <c r="H2768" s="37"/>
    </row>
    <row r="2769" spans="1:8" x14ac:dyDescent="0.25">
      <c r="A2769" s="37" t="s">
        <v>9695</v>
      </c>
      <c r="B2769" s="37" t="s">
        <v>1033</v>
      </c>
      <c r="C2769" s="38" t="s">
        <v>9696</v>
      </c>
      <c r="D2769" s="38">
        <v>8531</v>
      </c>
      <c r="E2769" s="146" t="s">
        <v>4541</v>
      </c>
      <c r="F2769" s="541" t="s">
        <v>10346</v>
      </c>
      <c r="G2769" s="539">
        <v>45466.30972222222</v>
      </c>
      <c r="H2769" s="37"/>
    </row>
    <row r="2770" spans="1:8" x14ac:dyDescent="0.25">
      <c r="A2770" s="37" t="s">
        <v>9695</v>
      </c>
      <c r="B2770" s="37" t="s">
        <v>1033</v>
      </c>
      <c r="C2770" s="38" t="s">
        <v>9696</v>
      </c>
      <c r="D2770" s="38">
        <v>8531</v>
      </c>
      <c r="E2770" s="146" t="s">
        <v>4558</v>
      </c>
      <c r="F2770" s="541" t="s">
        <v>10347</v>
      </c>
      <c r="G2770" s="539">
        <v>45466.30972222222</v>
      </c>
      <c r="H2770" s="37"/>
    </row>
    <row r="2771" spans="1:8" x14ac:dyDescent="0.25">
      <c r="A2771" s="37" t="s">
        <v>9695</v>
      </c>
      <c r="B2771" s="37" t="s">
        <v>1033</v>
      </c>
      <c r="C2771" s="38" t="s">
        <v>9696</v>
      </c>
      <c r="D2771" s="38">
        <v>8531</v>
      </c>
      <c r="E2771" s="146" t="s">
        <v>4575</v>
      </c>
      <c r="F2771" s="541" t="s">
        <v>10348</v>
      </c>
      <c r="G2771" s="539">
        <v>45466.30972222222</v>
      </c>
      <c r="H2771" s="37"/>
    </row>
    <row r="2772" spans="1:8" x14ac:dyDescent="0.25">
      <c r="A2772" s="37" t="s">
        <v>9695</v>
      </c>
      <c r="B2772" s="37" t="s">
        <v>1033</v>
      </c>
      <c r="C2772" s="38" t="s">
        <v>9696</v>
      </c>
      <c r="D2772" s="38">
        <v>8531</v>
      </c>
      <c r="E2772" s="146" t="s">
        <v>4592</v>
      </c>
      <c r="F2772" s="541" t="s">
        <v>10349</v>
      </c>
      <c r="G2772" s="539">
        <v>45466.30972222222</v>
      </c>
      <c r="H2772" s="37"/>
    </row>
    <row r="2773" spans="1:8" x14ac:dyDescent="0.25">
      <c r="A2773" s="37" t="s">
        <v>9695</v>
      </c>
      <c r="B2773" s="37" t="s">
        <v>1033</v>
      </c>
      <c r="C2773" s="38" t="s">
        <v>9696</v>
      </c>
      <c r="D2773" s="38">
        <v>8531</v>
      </c>
      <c r="E2773" s="146" t="s">
        <v>4609</v>
      </c>
      <c r="F2773" s="541" t="s">
        <v>10350</v>
      </c>
      <c r="G2773" s="539">
        <v>45466.30972222222</v>
      </c>
      <c r="H2773" s="37"/>
    </row>
    <row r="2774" spans="1:8" x14ac:dyDescent="0.25">
      <c r="A2774" s="37" t="s">
        <v>9695</v>
      </c>
      <c r="B2774" s="37" t="s">
        <v>1033</v>
      </c>
      <c r="C2774" s="38" t="s">
        <v>9696</v>
      </c>
      <c r="D2774" s="38">
        <v>8531</v>
      </c>
      <c r="E2774" s="146" t="s">
        <v>4626</v>
      </c>
      <c r="F2774" s="541" t="s">
        <v>10351</v>
      </c>
      <c r="G2774" s="539">
        <v>45466.30972222222</v>
      </c>
      <c r="H2774" s="37"/>
    </row>
    <row r="2775" spans="1:8" x14ac:dyDescent="0.25">
      <c r="A2775" s="37" t="s">
        <v>9695</v>
      </c>
      <c r="B2775" s="37" t="s">
        <v>1033</v>
      </c>
      <c r="C2775" s="38" t="s">
        <v>9696</v>
      </c>
      <c r="D2775" s="38">
        <v>8531</v>
      </c>
      <c r="E2775" s="146" t="s">
        <v>4643</v>
      </c>
      <c r="F2775" s="541" t="s">
        <v>10352</v>
      </c>
      <c r="G2775" s="539">
        <v>45466.30972222222</v>
      </c>
      <c r="H2775" s="37"/>
    </row>
    <row r="2776" spans="1:8" x14ac:dyDescent="0.25">
      <c r="A2776" s="37" t="s">
        <v>9695</v>
      </c>
      <c r="B2776" s="37" t="s">
        <v>1033</v>
      </c>
      <c r="C2776" s="38" t="s">
        <v>9696</v>
      </c>
      <c r="D2776" s="38">
        <v>8531</v>
      </c>
      <c r="E2776" s="146" t="s">
        <v>4660</v>
      </c>
      <c r="F2776" s="541" t="s">
        <v>10353</v>
      </c>
      <c r="G2776" s="539">
        <v>45466.30972222222</v>
      </c>
      <c r="H2776" s="37"/>
    </row>
    <row r="2777" spans="1:8" x14ac:dyDescent="0.25">
      <c r="A2777" s="37" t="s">
        <v>9695</v>
      </c>
      <c r="B2777" s="37" t="s">
        <v>1033</v>
      </c>
      <c r="C2777" s="38" t="s">
        <v>9696</v>
      </c>
      <c r="D2777" s="38">
        <v>8531</v>
      </c>
      <c r="E2777" s="146" t="s">
        <v>4677</v>
      </c>
      <c r="F2777" s="541" t="s">
        <v>10354</v>
      </c>
      <c r="G2777" s="539">
        <v>45466.30972222222</v>
      </c>
      <c r="H2777" s="37"/>
    </row>
    <row r="2778" spans="1:8" x14ac:dyDescent="0.25">
      <c r="A2778" s="37" t="s">
        <v>9695</v>
      </c>
      <c r="B2778" s="37" t="s">
        <v>1033</v>
      </c>
      <c r="C2778" s="38" t="s">
        <v>9696</v>
      </c>
      <c r="D2778" s="38">
        <v>8531</v>
      </c>
      <c r="E2778" s="146" t="s">
        <v>4694</v>
      </c>
      <c r="F2778" s="541" t="s">
        <v>10355</v>
      </c>
      <c r="G2778" s="539">
        <v>45466.30972222222</v>
      </c>
      <c r="H2778" s="37"/>
    </row>
    <row r="2779" spans="1:8" x14ac:dyDescent="0.25">
      <c r="A2779" s="37" t="s">
        <v>9695</v>
      </c>
      <c r="B2779" s="37" t="s">
        <v>1033</v>
      </c>
      <c r="C2779" s="38" t="s">
        <v>9696</v>
      </c>
      <c r="D2779" s="38">
        <v>8531</v>
      </c>
      <c r="E2779" s="146" t="s">
        <v>1347</v>
      </c>
      <c r="F2779" s="541" t="s">
        <v>10356</v>
      </c>
      <c r="G2779" s="539">
        <v>45466.30972222222</v>
      </c>
      <c r="H2779" s="37"/>
    </row>
    <row r="2780" spans="1:8" x14ac:dyDescent="0.25">
      <c r="A2780" s="37" t="s">
        <v>9695</v>
      </c>
      <c r="B2780" s="37" t="s">
        <v>1033</v>
      </c>
      <c r="C2780" s="38" t="s">
        <v>9696</v>
      </c>
      <c r="D2780" s="38">
        <v>8531</v>
      </c>
      <c r="E2780" s="146" t="s">
        <v>4711</v>
      </c>
      <c r="F2780" s="541" t="s">
        <v>10357</v>
      </c>
      <c r="G2780" s="539">
        <v>45466.30972222222</v>
      </c>
      <c r="H2780" s="37"/>
    </row>
    <row r="2781" spans="1:8" x14ac:dyDescent="0.25">
      <c r="A2781" s="37" t="s">
        <v>9695</v>
      </c>
      <c r="B2781" s="37" t="s">
        <v>1033</v>
      </c>
      <c r="C2781" s="38" t="s">
        <v>9696</v>
      </c>
      <c r="D2781" s="38">
        <v>8531</v>
      </c>
      <c r="E2781" s="146" t="s">
        <v>4728</v>
      </c>
      <c r="F2781" s="541" t="s">
        <v>10358</v>
      </c>
      <c r="G2781" s="539">
        <v>45466.30972222222</v>
      </c>
      <c r="H2781" s="37"/>
    </row>
    <row r="2782" spans="1:8" x14ac:dyDescent="0.25">
      <c r="A2782" s="37" t="s">
        <v>9695</v>
      </c>
      <c r="B2782" s="37" t="s">
        <v>1033</v>
      </c>
      <c r="C2782" s="38" t="s">
        <v>9696</v>
      </c>
      <c r="D2782" s="38">
        <v>8531</v>
      </c>
      <c r="E2782" s="146" t="s">
        <v>4745</v>
      </c>
      <c r="F2782" s="541" t="s">
        <v>10359</v>
      </c>
      <c r="G2782" s="539">
        <v>45466.30972222222</v>
      </c>
      <c r="H2782" s="37"/>
    </row>
    <row r="2783" spans="1:8" x14ac:dyDescent="0.25">
      <c r="A2783" s="37" t="s">
        <v>9695</v>
      </c>
      <c r="B2783" s="37" t="s">
        <v>1033</v>
      </c>
      <c r="C2783" s="38" t="s">
        <v>9696</v>
      </c>
      <c r="D2783" s="38">
        <v>8531</v>
      </c>
      <c r="E2783" s="146" t="s">
        <v>4762</v>
      </c>
      <c r="F2783" s="541" t="s">
        <v>10360</v>
      </c>
      <c r="G2783" s="539">
        <v>45466.30972222222</v>
      </c>
      <c r="H2783" s="37"/>
    </row>
    <row r="2784" spans="1:8" x14ac:dyDescent="0.25">
      <c r="A2784" s="37" t="s">
        <v>9695</v>
      </c>
      <c r="B2784" s="37" t="s">
        <v>1033</v>
      </c>
      <c r="C2784" s="38" t="s">
        <v>9696</v>
      </c>
      <c r="D2784" s="38">
        <v>8531</v>
      </c>
      <c r="E2784" s="146" t="s">
        <v>4779</v>
      </c>
      <c r="F2784" s="541" t="s">
        <v>10361</v>
      </c>
      <c r="G2784" s="539">
        <v>45466.30972222222</v>
      </c>
      <c r="H2784" s="37"/>
    </row>
    <row r="2785" spans="1:8" x14ac:dyDescent="0.25">
      <c r="A2785" s="37" t="s">
        <v>9695</v>
      </c>
      <c r="B2785" s="37" t="s">
        <v>1033</v>
      </c>
      <c r="C2785" s="38" t="s">
        <v>9696</v>
      </c>
      <c r="D2785" s="38">
        <v>8531</v>
      </c>
      <c r="E2785" s="146" t="s">
        <v>4796</v>
      </c>
      <c r="F2785" s="541" t="s">
        <v>10362</v>
      </c>
      <c r="G2785" s="539">
        <v>45466.30972222222</v>
      </c>
      <c r="H2785" s="37"/>
    </row>
    <row r="2786" spans="1:8" x14ac:dyDescent="0.25">
      <c r="A2786" s="37" t="s">
        <v>9695</v>
      </c>
      <c r="B2786" s="37" t="s">
        <v>1033</v>
      </c>
      <c r="C2786" s="38" t="s">
        <v>9696</v>
      </c>
      <c r="D2786" s="38">
        <v>8531</v>
      </c>
      <c r="E2786" s="146" t="s">
        <v>4813</v>
      </c>
      <c r="F2786" s="541" t="s">
        <v>10363</v>
      </c>
      <c r="G2786" s="539">
        <v>45466.30972222222</v>
      </c>
      <c r="H2786" s="37"/>
    </row>
    <row r="2787" spans="1:8" x14ac:dyDescent="0.25">
      <c r="A2787" s="37" t="s">
        <v>9695</v>
      </c>
      <c r="B2787" s="37" t="s">
        <v>1033</v>
      </c>
      <c r="C2787" s="38" t="s">
        <v>9696</v>
      </c>
      <c r="D2787" s="38">
        <v>8531</v>
      </c>
      <c r="E2787" s="146" t="s">
        <v>4830</v>
      </c>
      <c r="F2787" s="541" t="s">
        <v>10364</v>
      </c>
      <c r="G2787" s="539">
        <v>45466.30972222222</v>
      </c>
      <c r="H2787" s="37"/>
    </row>
    <row r="2788" spans="1:8" x14ac:dyDescent="0.25">
      <c r="A2788" s="37" t="s">
        <v>9695</v>
      </c>
      <c r="B2788" s="37" t="s">
        <v>1033</v>
      </c>
      <c r="C2788" s="38" t="s">
        <v>9696</v>
      </c>
      <c r="D2788" s="38">
        <v>8531</v>
      </c>
      <c r="E2788" s="146" t="s">
        <v>4847</v>
      </c>
      <c r="F2788" s="541" t="s">
        <v>10365</v>
      </c>
      <c r="G2788" s="539">
        <v>45466.30972222222</v>
      </c>
      <c r="H2788" s="37"/>
    </row>
    <row r="2789" spans="1:8" x14ac:dyDescent="0.25">
      <c r="A2789" s="37" t="s">
        <v>9695</v>
      </c>
      <c r="B2789" s="37" t="s">
        <v>1033</v>
      </c>
      <c r="C2789" s="38" t="s">
        <v>9696</v>
      </c>
      <c r="D2789" s="38">
        <v>8531</v>
      </c>
      <c r="E2789" s="146" t="s">
        <v>4864</v>
      </c>
      <c r="F2789" s="541" t="s">
        <v>10366</v>
      </c>
      <c r="G2789" s="539">
        <v>45466.30972222222</v>
      </c>
      <c r="H2789" s="37"/>
    </row>
    <row r="2790" spans="1:8" x14ac:dyDescent="0.25">
      <c r="A2790" s="37" t="s">
        <v>9695</v>
      </c>
      <c r="B2790" s="37" t="s">
        <v>1033</v>
      </c>
      <c r="C2790" s="38" t="s">
        <v>9696</v>
      </c>
      <c r="D2790" s="38">
        <v>8531</v>
      </c>
      <c r="E2790" s="146" t="s">
        <v>1364</v>
      </c>
      <c r="F2790" s="541" t="s">
        <v>10367</v>
      </c>
      <c r="G2790" s="539">
        <v>45466.30972222222</v>
      </c>
      <c r="H2790" s="37"/>
    </row>
    <row r="2791" spans="1:8" x14ac:dyDescent="0.25">
      <c r="A2791" s="37" t="s">
        <v>9695</v>
      </c>
      <c r="B2791" s="37" t="s">
        <v>1033</v>
      </c>
      <c r="C2791" s="38" t="s">
        <v>9696</v>
      </c>
      <c r="D2791" s="38">
        <v>8531</v>
      </c>
      <c r="E2791" s="146" t="s">
        <v>4881</v>
      </c>
      <c r="F2791" s="541" t="s">
        <v>10368</v>
      </c>
      <c r="G2791" s="539">
        <v>45466.30972222222</v>
      </c>
      <c r="H2791" s="37"/>
    </row>
    <row r="2792" spans="1:8" x14ac:dyDescent="0.25">
      <c r="A2792" s="37" t="s">
        <v>9695</v>
      </c>
      <c r="B2792" s="37" t="s">
        <v>1033</v>
      </c>
      <c r="C2792" s="38" t="s">
        <v>9696</v>
      </c>
      <c r="D2792" s="38">
        <v>8531</v>
      </c>
      <c r="E2792" s="146" t="s">
        <v>4898</v>
      </c>
      <c r="F2792" s="541" t="s">
        <v>10369</v>
      </c>
      <c r="G2792" s="539">
        <v>45466.30972222222</v>
      </c>
      <c r="H2792" s="37"/>
    </row>
    <row r="2793" spans="1:8" x14ac:dyDescent="0.25">
      <c r="A2793" s="37" t="s">
        <v>9695</v>
      </c>
      <c r="B2793" s="37" t="s">
        <v>1033</v>
      </c>
      <c r="C2793" s="38" t="s">
        <v>9696</v>
      </c>
      <c r="D2793" s="38">
        <v>8531</v>
      </c>
      <c r="E2793" s="146" t="s">
        <v>4915</v>
      </c>
      <c r="F2793" s="541" t="s">
        <v>10370</v>
      </c>
      <c r="G2793" s="539">
        <v>45466.30972222222</v>
      </c>
      <c r="H2793" s="37"/>
    </row>
    <row r="2794" spans="1:8" x14ac:dyDescent="0.25">
      <c r="A2794" s="37" t="s">
        <v>9695</v>
      </c>
      <c r="B2794" s="37" t="s">
        <v>1033</v>
      </c>
      <c r="C2794" s="38" t="s">
        <v>9696</v>
      </c>
      <c r="D2794" s="38">
        <v>8531</v>
      </c>
      <c r="E2794" s="146" t="s">
        <v>4932</v>
      </c>
      <c r="F2794" s="541" t="s">
        <v>10371</v>
      </c>
      <c r="G2794" s="539">
        <v>45466.30972222222</v>
      </c>
      <c r="H2794" s="37"/>
    </row>
    <row r="2795" spans="1:8" x14ac:dyDescent="0.25">
      <c r="A2795" s="37" t="s">
        <v>9695</v>
      </c>
      <c r="B2795" s="37" t="s">
        <v>1033</v>
      </c>
      <c r="C2795" s="38" t="s">
        <v>9696</v>
      </c>
      <c r="D2795" s="38">
        <v>8531</v>
      </c>
      <c r="E2795" s="146" t="s">
        <v>4949</v>
      </c>
      <c r="F2795" s="541" t="s">
        <v>10372</v>
      </c>
      <c r="G2795" s="539">
        <v>45466.30972222222</v>
      </c>
      <c r="H2795" s="37"/>
    </row>
    <row r="2796" spans="1:8" x14ac:dyDescent="0.25">
      <c r="A2796" s="37" t="s">
        <v>9695</v>
      </c>
      <c r="B2796" s="37" t="s">
        <v>1033</v>
      </c>
      <c r="C2796" s="38" t="s">
        <v>9696</v>
      </c>
      <c r="D2796" s="38">
        <v>8531</v>
      </c>
      <c r="E2796" s="146" t="s">
        <v>4966</v>
      </c>
      <c r="F2796" s="541" t="s">
        <v>10373</v>
      </c>
      <c r="G2796" s="539">
        <v>45466.30972222222</v>
      </c>
      <c r="H2796" s="37"/>
    </row>
    <row r="2797" spans="1:8" x14ac:dyDescent="0.25">
      <c r="A2797" s="37" t="s">
        <v>9695</v>
      </c>
      <c r="B2797" s="37" t="s">
        <v>1033</v>
      </c>
      <c r="C2797" s="38" t="s">
        <v>9696</v>
      </c>
      <c r="D2797" s="38">
        <v>8531</v>
      </c>
      <c r="E2797" s="146" t="s">
        <v>4983</v>
      </c>
      <c r="F2797" s="541" t="s">
        <v>10374</v>
      </c>
      <c r="G2797" s="539">
        <v>45466.30972222222</v>
      </c>
      <c r="H2797" s="37"/>
    </row>
    <row r="2798" spans="1:8" x14ac:dyDescent="0.25">
      <c r="A2798" s="37" t="s">
        <v>9695</v>
      </c>
      <c r="B2798" s="37" t="s">
        <v>1033</v>
      </c>
      <c r="C2798" s="38" t="s">
        <v>9696</v>
      </c>
      <c r="D2798" s="38">
        <v>8531</v>
      </c>
      <c r="E2798" s="146" t="s">
        <v>5000</v>
      </c>
      <c r="F2798" s="541" t="s">
        <v>10375</v>
      </c>
      <c r="G2798" s="539">
        <v>45466.30972222222</v>
      </c>
      <c r="H2798" s="37"/>
    </row>
    <row r="2799" spans="1:8" x14ac:dyDescent="0.25">
      <c r="A2799" s="37" t="s">
        <v>9695</v>
      </c>
      <c r="B2799" s="37" t="s">
        <v>1033</v>
      </c>
      <c r="C2799" s="38" t="s">
        <v>9696</v>
      </c>
      <c r="D2799" s="38">
        <v>8531</v>
      </c>
      <c r="E2799" s="146" t="s">
        <v>5017</v>
      </c>
      <c r="F2799" s="541" t="s">
        <v>10376</v>
      </c>
      <c r="G2799" s="539">
        <v>45466.30972222222</v>
      </c>
      <c r="H2799" s="37"/>
    </row>
    <row r="2800" spans="1:8" x14ac:dyDescent="0.25">
      <c r="A2800" s="37" t="s">
        <v>9695</v>
      </c>
      <c r="B2800" s="37" t="s">
        <v>1033</v>
      </c>
      <c r="C2800" s="38" t="s">
        <v>9696</v>
      </c>
      <c r="D2800" s="38">
        <v>8531</v>
      </c>
      <c r="E2800" s="146" t="s">
        <v>5034</v>
      </c>
      <c r="F2800" s="541" t="s">
        <v>10377</v>
      </c>
      <c r="G2800" s="539">
        <v>45466.30972222222</v>
      </c>
      <c r="H2800" s="37"/>
    </row>
    <row r="2801" spans="1:8" x14ac:dyDescent="0.25">
      <c r="A2801" s="37" t="s">
        <v>9695</v>
      </c>
      <c r="B2801" s="37" t="s">
        <v>1033</v>
      </c>
      <c r="C2801" s="38" t="s">
        <v>9696</v>
      </c>
      <c r="D2801" s="38">
        <v>8531</v>
      </c>
      <c r="E2801" s="146" t="s">
        <v>1381</v>
      </c>
      <c r="F2801" s="541" t="s">
        <v>10378</v>
      </c>
      <c r="G2801" s="539">
        <v>45466.30972222222</v>
      </c>
      <c r="H2801" s="37"/>
    </row>
    <row r="2802" spans="1:8" x14ac:dyDescent="0.25">
      <c r="A2802" s="37" t="s">
        <v>9695</v>
      </c>
      <c r="B2802" s="37" t="s">
        <v>1033</v>
      </c>
      <c r="C2802" s="38" t="s">
        <v>9696</v>
      </c>
      <c r="D2802" s="38">
        <v>8531</v>
      </c>
      <c r="E2802" s="146" t="s">
        <v>5051</v>
      </c>
      <c r="F2802" s="541" t="s">
        <v>10379</v>
      </c>
      <c r="G2802" s="539">
        <v>45466.30972222222</v>
      </c>
      <c r="H2802" s="37"/>
    </row>
    <row r="2803" spans="1:8" x14ac:dyDescent="0.25">
      <c r="A2803" s="37" t="s">
        <v>9695</v>
      </c>
      <c r="B2803" s="37" t="s">
        <v>1033</v>
      </c>
      <c r="C2803" s="38" t="s">
        <v>9696</v>
      </c>
      <c r="D2803" s="38">
        <v>8531</v>
      </c>
      <c r="E2803" s="146" t="s">
        <v>5068</v>
      </c>
      <c r="F2803" s="541" t="s">
        <v>10380</v>
      </c>
      <c r="G2803" s="539">
        <v>45466.30972222222</v>
      </c>
      <c r="H2803" s="37"/>
    </row>
    <row r="2804" spans="1:8" x14ac:dyDescent="0.25">
      <c r="A2804" s="37" t="s">
        <v>9695</v>
      </c>
      <c r="B2804" s="37" t="s">
        <v>1033</v>
      </c>
      <c r="C2804" s="38" t="s">
        <v>9696</v>
      </c>
      <c r="D2804" s="38">
        <v>8531</v>
      </c>
      <c r="E2804" s="146" t="s">
        <v>5085</v>
      </c>
      <c r="F2804" s="541" t="s">
        <v>10381</v>
      </c>
      <c r="G2804" s="539">
        <v>45466.30972222222</v>
      </c>
      <c r="H2804" s="37"/>
    </row>
    <row r="2805" spans="1:8" x14ac:dyDescent="0.25">
      <c r="A2805" s="37" t="s">
        <v>9695</v>
      </c>
      <c r="B2805" s="37" t="s">
        <v>1033</v>
      </c>
      <c r="C2805" s="38" t="s">
        <v>9696</v>
      </c>
      <c r="D2805" s="38">
        <v>8531</v>
      </c>
      <c r="E2805" s="146" t="s">
        <v>5102</v>
      </c>
      <c r="F2805" s="541" t="s">
        <v>10382</v>
      </c>
      <c r="G2805" s="539">
        <v>45466.30972222222</v>
      </c>
      <c r="H2805" s="37"/>
    </row>
    <row r="2806" spans="1:8" x14ac:dyDescent="0.25">
      <c r="A2806" s="37" t="s">
        <v>9695</v>
      </c>
      <c r="B2806" s="37" t="s">
        <v>1033</v>
      </c>
      <c r="C2806" s="38" t="s">
        <v>9696</v>
      </c>
      <c r="D2806" s="38">
        <v>8531</v>
      </c>
      <c r="E2806" s="146" t="s">
        <v>5119</v>
      </c>
      <c r="F2806" s="541" t="s">
        <v>10383</v>
      </c>
      <c r="G2806" s="539">
        <v>45466.30972222222</v>
      </c>
      <c r="H2806" s="37"/>
    </row>
    <row r="2807" spans="1:8" x14ac:dyDescent="0.25">
      <c r="A2807" s="37" t="s">
        <v>9695</v>
      </c>
      <c r="B2807" s="37" t="s">
        <v>1033</v>
      </c>
      <c r="C2807" s="38" t="s">
        <v>9696</v>
      </c>
      <c r="D2807" s="38">
        <v>8531</v>
      </c>
      <c r="E2807" s="146" t="s">
        <v>5136</v>
      </c>
      <c r="F2807" s="541" t="s">
        <v>10384</v>
      </c>
      <c r="G2807" s="539">
        <v>45466.30972222222</v>
      </c>
      <c r="H2807" s="37"/>
    </row>
    <row r="2808" spans="1:8" x14ac:dyDescent="0.25">
      <c r="A2808" s="37" t="s">
        <v>9695</v>
      </c>
      <c r="B2808" s="37" t="s">
        <v>1033</v>
      </c>
      <c r="C2808" s="38" t="s">
        <v>9696</v>
      </c>
      <c r="D2808" s="38">
        <v>8531</v>
      </c>
      <c r="E2808" s="146" t="s">
        <v>5153</v>
      </c>
      <c r="F2808" s="541" t="s">
        <v>10385</v>
      </c>
      <c r="G2808" s="539">
        <v>45466.30972222222</v>
      </c>
      <c r="H2808" s="37"/>
    </row>
    <row r="2809" spans="1:8" x14ac:dyDescent="0.25">
      <c r="A2809" s="37" t="s">
        <v>9695</v>
      </c>
      <c r="B2809" s="37" t="s">
        <v>1033</v>
      </c>
      <c r="C2809" s="38" t="s">
        <v>9696</v>
      </c>
      <c r="D2809" s="38">
        <v>8531</v>
      </c>
      <c r="E2809" s="146" t="s">
        <v>5170</v>
      </c>
      <c r="F2809" s="541" t="s">
        <v>10386</v>
      </c>
      <c r="G2809" s="539">
        <v>45466.30972222222</v>
      </c>
      <c r="H2809" s="37"/>
    </row>
    <row r="2810" spans="1:8" x14ac:dyDescent="0.25">
      <c r="A2810" s="37" t="s">
        <v>9695</v>
      </c>
      <c r="B2810" s="37" t="s">
        <v>1033</v>
      </c>
      <c r="C2810" s="38" t="s">
        <v>9696</v>
      </c>
      <c r="D2810" s="38">
        <v>8531</v>
      </c>
      <c r="E2810" s="146" t="s">
        <v>5187</v>
      </c>
      <c r="F2810" s="541" t="s">
        <v>10387</v>
      </c>
      <c r="G2810" s="539">
        <v>45466.30972222222</v>
      </c>
      <c r="H2810" s="37"/>
    </row>
    <row r="2811" spans="1:8" x14ac:dyDescent="0.25">
      <c r="A2811" s="37" t="s">
        <v>9695</v>
      </c>
      <c r="B2811" s="37" t="s">
        <v>1033</v>
      </c>
      <c r="C2811" s="38" t="s">
        <v>9696</v>
      </c>
      <c r="D2811" s="38">
        <v>8531</v>
      </c>
      <c r="E2811" s="146" t="s">
        <v>5204</v>
      </c>
      <c r="F2811" s="541" t="s">
        <v>10388</v>
      </c>
      <c r="G2811" s="539">
        <v>45466.30972222222</v>
      </c>
      <c r="H2811" s="37"/>
    </row>
    <row r="2812" spans="1:8" x14ac:dyDescent="0.25">
      <c r="A2812" s="37" t="s">
        <v>9695</v>
      </c>
      <c r="B2812" s="37" t="s">
        <v>1033</v>
      </c>
      <c r="C2812" s="38" t="s">
        <v>9696</v>
      </c>
      <c r="D2812" s="38">
        <v>8531</v>
      </c>
      <c r="E2812" s="146" t="s">
        <v>1398</v>
      </c>
      <c r="F2812" s="541" t="s">
        <v>10389</v>
      </c>
      <c r="G2812" s="539">
        <v>45466.30972222222</v>
      </c>
      <c r="H2812" s="37"/>
    </row>
    <row r="2813" spans="1:8" x14ac:dyDescent="0.25">
      <c r="A2813" s="37" t="s">
        <v>9695</v>
      </c>
      <c r="B2813" s="37" t="s">
        <v>1033</v>
      </c>
      <c r="C2813" s="38" t="s">
        <v>9696</v>
      </c>
      <c r="D2813" s="38">
        <v>8531</v>
      </c>
      <c r="E2813" s="146" t="s">
        <v>5221</v>
      </c>
      <c r="F2813" s="541" t="s">
        <v>10390</v>
      </c>
      <c r="G2813" s="539">
        <v>45466.30972222222</v>
      </c>
      <c r="H2813" s="37"/>
    </row>
    <row r="2814" spans="1:8" x14ac:dyDescent="0.25">
      <c r="A2814" s="37" t="s">
        <v>9695</v>
      </c>
      <c r="B2814" s="37" t="s">
        <v>1033</v>
      </c>
      <c r="C2814" s="38" t="s">
        <v>9696</v>
      </c>
      <c r="D2814" s="38">
        <v>8531</v>
      </c>
      <c r="E2814" s="146" t="s">
        <v>5238</v>
      </c>
      <c r="F2814" s="541" t="s">
        <v>10391</v>
      </c>
      <c r="G2814" s="539">
        <v>45466.30972222222</v>
      </c>
      <c r="H2814" s="37"/>
    </row>
    <row r="2815" spans="1:8" x14ac:dyDescent="0.25">
      <c r="A2815" s="37" t="s">
        <v>9695</v>
      </c>
      <c r="B2815" s="37" t="s">
        <v>1033</v>
      </c>
      <c r="C2815" s="38" t="s">
        <v>9696</v>
      </c>
      <c r="D2815" s="38">
        <v>8531</v>
      </c>
      <c r="E2815" s="146" t="s">
        <v>5255</v>
      </c>
      <c r="F2815" s="541" t="s">
        <v>10392</v>
      </c>
      <c r="G2815" s="539">
        <v>45466.30972222222</v>
      </c>
      <c r="H2815" s="37"/>
    </row>
    <row r="2816" spans="1:8" x14ac:dyDescent="0.25">
      <c r="A2816" s="37" t="s">
        <v>9695</v>
      </c>
      <c r="B2816" s="37" t="s">
        <v>1033</v>
      </c>
      <c r="C2816" s="38" t="s">
        <v>9696</v>
      </c>
      <c r="D2816" s="38">
        <v>8531</v>
      </c>
      <c r="E2816" s="146" t="s">
        <v>5272</v>
      </c>
      <c r="F2816" s="541" t="s">
        <v>10393</v>
      </c>
      <c r="G2816" s="539">
        <v>45466.30972222222</v>
      </c>
      <c r="H2816" s="37"/>
    </row>
    <row r="2817" spans="1:8" x14ac:dyDescent="0.25">
      <c r="A2817" s="37" t="s">
        <v>9695</v>
      </c>
      <c r="B2817" s="37" t="s">
        <v>1033</v>
      </c>
      <c r="C2817" s="38" t="s">
        <v>9696</v>
      </c>
      <c r="D2817" s="38">
        <v>8531</v>
      </c>
      <c r="E2817" s="146" t="s">
        <v>5289</v>
      </c>
      <c r="F2817" s="541" t="s">
        <v>10394</v>
      </c>
      <c r="G2817" s="539">
        <v>45466.30972222222</v>
      </c>
      <c r="H2817" s="37"/>
    </row>
    <row r="2818" spans="1:8" x14ac:dyDescent="0.25">
      <c r="A2818" s="37" t="s">
        <v>9695</v>
      </c>
      <c r="B2818" s="37" t="s">
        <v>1033</v>
      </c>
      <c r="C2818" s="38" t="s">
        <v>9696</v>
      </c>
      <c r="D2818" s="38">
        <v>8531</v>
      </c>
      <c r="E2818" s="146" t="s">
        <v>5306</v>
      </c>
      <c r="F2818" s="541" t="s">
        <v>10395</v>
      </c>
      <c r="G2818" s="539">
        <v>45466.30972222222</v>
      </c>
      <c r="H2818" s="37"/>
    </row>
    <row r="2819" spans="1:8" x14ac:dyDescent="0.25">
      <c r="A2819" s="37" t="s">
        <v>9695</v>
      </c>
      <c r="B2819" s="37" t="s">
        <v>1033</v>
      </c>
      <c r="C2819" s="38" t="s">
        <v>9696</v>
      </c>
      <c r="D2819" s="38">
        <v>8531</v>
      </c>
      <c r="E2819" s="146" t="s">
        <v>5323</v>
      </c>
      <c r="F2819" s="541" t="s">
        <v>10396</v>
      </c>
      <c r="G2819" s="539">
        <v>45466.30972222222</v>
      </c>
      <c r="H2819" s="37"/>
    </row>
    <row r="2820" spans="1:8" x14ac:dyDescent="0.25">
      <c r="A2820" s="37" t="s">
        <v>9695</v>
      </c>
      <c r="B2820" s="37" t="s">
        <v>1033</v>
      </c>
      <c r="C2820" s="38" t="s">
        <v>9696</v>
      </c>
      <c r="D2820" s="38">
        <v>8531</v>
      </c>
      <c r="E2820" s="146" t="s">
        <v>5340</v>
      </c>
      <c r="F2820" s="541" t="s">
        <v>10397</v>
      </c>
      <c r="G2820" s="539">
        <v>45466.30972222222</v>
      </c>
      <c r="H2820" s="37"/>
    </row>
    <row r="2821" spans="1:8" x14ac:dyDescent="0.25">
      <c r="A2821" s="37" t="s">
        <v>9695</v>
      </c>
      <c r="B2821" s="37" t="s">
        <v>1033</v>
      </c>
      <c r="C2821" s="38" t="s">
        <v>9696</v>
      </c>
      <c r="D2821" s="38">
        <v>8531</v>
      </c>
      <c r="E2821" s="146" t="s">
        <v>5357</v>
      </c>
      <c r="F2821" s="541" t="s">
        <v>10398</v>
      </c>
      <c r="G2821" s="539">
        <v>45466.30972222222</v>
      </c>
      <c r="H2821" s="37"/>
    </row>
    <row r="2822" spans="1:8" x14ac:dyDescent="0.25">
      <c r="A2822" s="37" t="s">
        <v>9695</v>
      </c>
      <c r="B2822" s="37" t="s">
        <v>1033</v>
      </c>
      <c r="C2822" s="38" t="s">
        <v>9696</v>
      </c>
      <c r="D2822" s="38">
        <v>8531</v>
      </c>
      <c r="E2822" s="146" t="s">
        <v>5374</v>
      </c>
      <c r="F2822" s="541" t="s">
        <v>10399</v>
      </c>
      <c r="G2822" s="539">
        <v>45466.30972222222</v>
      </c>
      <c r="H2822" s="37"/>
    </row>
    <row r="2823" spans="1:8" x14ac:dyDescent="0.25">
      <c r="A2823" s="37" t="s">
        <v>9695</v>
      </c>
      <c r="B2823" s="37" t="s">
        <v>1033</v>
      </c>
      <c r="C2823" s="38" t="s">
        <v>9696</v>
      </c>
      <c r="D2823" s="38">
        <v>8531</v>
      </c>
      <c r="E2823" s="146" t="s">
        <v>1415</v>
      </c>
      <c r="F2823" s="541" t="s">
        <v>10400</v>
      </c>
      <c r="G2823" s="539">
        <v>45466.30972222222</v>
      </c>
      <c r="H2823" s="37"/>
    </row>
    <row r="2824" spans="1:8" x14ac:dyDescent="0.25">
      <c r="A2824" s="37" t="s">
        <v>9695</v>
      </c>
      <c r="B2824" s="37" t="s">
        <v>1033</v>
      </c>
      <c r="C2824" s="38" t="s">
        <v>9696</v>
      </c>
      <c r="D2824" s="38">
        <v>8531</v>
      </c>
      <c r="E2824" s="146" t="s">
        <v>5391</v>
      </c>
      <c r="F2824" s="541" t="s">
        <v>10401</v>
      </c>
      <c r="G2824" s="539">
        <v>45466.30972222222</v>
      </c>
      <c r="H2824" s="37"/>
    </row>
    <row r="2825" spans="1:8" x14ac:dyDescent="0.25">
      <c r="A2825" s="37" t="s">
        <v>9695</v>
      </c>
      <c r="B2825" s="37" t="s">
        <v>1033</v>
      </c>
      <c r="C2825" s="38" t="s">
        <v>9696</v>
      </c>
      <c r="D2825" s="38">
        <v>8531</v>
      </c>
      <c r="E2825" s="146" t="s">
        <v>5408</v>
      </c>
      <c r="F2825" s="541" t="s">
        <v>10402</v>
      </c>
      <c r="G2825" s="539">
        <v>45466.30972222222</v>
      </c>
      <c r="H2825" s="37"/>
    </row>
    <row r="2826" spans="1:8" x14ac:dyDescent="0.25">
      <c r="A2826" s="37" t="s">
        <v>9695</v>
      </c>
      <c r="B2826" s="37" t="s">
        <v>1033</v>
      </c>
      <c r="C2826" s="38" t="s">
        <v>9696</v>
      </c>
      <c r="D2826" s="38">
        <v>8531</v>
      </c>
      <c r="E2826" s="146" t="s">
        <v>5425</v>
      </c>
      <c r="F2826" s="541" t="s">
        <v>10403</v>
      </c>
      <c r="G2826" s="539">
        <v>45466.30972222222</v>
      </c>
      <c r="H2826" s="37"/>
    </row>
    <row r="2827" spans="1:8" x14ac:dyDescent="0.25">
      <c r="A2827" s="37" t="s">
        <v>9695</v>
      </c>
      <c r="B2827" s="37" t="s">
        <v>1033</v>
      </c>
      <c r="C2827" s="38" t="s">
        <v>9696</v>
      </c>
      <c r="D2827" s="38">
        <v>8531</v>
      </c>
      <c r="E2827" s="146" t="s">
        <v>5442</v>
      </c>
      <c r="F2827" s="541" t="s">
        <v>10404</v>
      </c>
      <c r="G2827" s="539">
        <v>45466.30972222222</v>
      </c>
      <c r="H2827" s="37"/>
    </row>
    <row r="2828" spans="1:8" x14ac:dyDescent="0.25">
      <c r="A2828" s="37" t="s">
        <v>9695</v>
      </c>
      <c r="B2828" s="37" t="s">
        <v>1033</v>
      </c>
      <c r="C2828" s="38" t="s">
        <v>9696</v>
      </c>
      <c r="D2828" s="38">
        <v>8531</v>
      </c>
      <c r="E2828" s="146" t="s">
        <v>5459</v>
      </c>
      <c r="F2828" s="541" t="s">
        <v>10405</v>
      </c>
      <c r="G2828" s="539">
        <v>45466.30972222222</v>
      </c>
      <c r="H2828" s="37"/>
    </row>
    <row r="2829" spans="1:8" x14ac:dyDescent="0.25">
      <c r="A2829" s="37" t="s">
        <v>9695</v>
      </c>
      <c r="B2829" s="37" t="s">
        <v>1033</v>
      </c>
      <c r="C2829" s="38" t="s">
        <v>9696</v>
      </c>
      <c r="D2829" s="38">
        <v>8531</v>
      </c>
      <c r="E2829" s="146" t="s">
        <v>5476</v>
      </c>
      <c r="F2829" s="541" t="s">
        <v>10406</v>
      </c>
      <c r="G2829" s="539">
        <v>45466.30972222222</v>
      </c>
      <c r="H2829" s="37"/>
    </row>
    <row r="2830" spans="1:8" x14ac:dyDescent="0.25">
      <c r="A2830" s="37" t="s">
        <v>9695</v>
      </c>
      <c r="B2830" s="37" t="s">
        <v>1033</v>
      </c>
      <c r="C2830" s="38" t="s">
        <v>9696</v>
      </c>
      <c r="D2830" s="38">
        <v>8531</v>
      </c>
      <c r="E2830" s="146" t="s">
        <v>5493</v>
      </c>
      <c r="F2830" s="541" t="s">
        <v>10407</v>
      </c>
      <c r="G2830" s="539">
        <v>45466.30972222222</v>
      </c>
      <c r="H2830" s="37"/>
    </row>
    <row r="2831" spans="1:8" x14ac:dyDescent="0.25">
      <c r="A2831" s="37" t="s">
        <v>9695</v>
      </c>
      <c r="B2831" s="37" t="s">
        <v>1033</v>
      </c>
      <c r="C2831" s="38" t="s">
        <v>9696</v>
      </c>
      <c r="D2831" s="38">
        <v>8531</v>
      </c>
      <c r="E2831" s="146" t="s">
        <v>5510</v>
      </c>
      <c r="F2831" s="541" t="s">
        <v>10408</v>
      </c>
      <c r="G2831" s="539">
        <v>45466.30972222222</v>
      </c>
      <c r="H2831" s="37"/>
    </row>
    <row r="2832" spans="1:8" x14ac:dyDescent="0.25">
      <c r="A2832" s="37" t="s">
        <v>9695</v>
      </c>
      <c r="B2832" s="37" t="s">
        <v>1033</v>
      </c>
      <c r="C2832" s="38" t="s">
        <v>9696</v>
      </c>
      <c r="D2832" s="38">
        <v>8531</v>
      </c>
      <c r="E2832" s="146" t="s">
        <v>5527</v>
      </c>
      <c r="F2832" s="541" t="s">
        <v>10409</v>
      </c>
      <c r="G2832" s="539">
        <v>45466.30972222222</v>
      </c>
      <c r="H2832" s="37"/>
    </row>
    <row r="2833" spans="1:8" x14ac:dyDescent="0.25">
      <c r="A2833" s="37" t="s">
        <v>9695</v>
      </c>
      <c r="B2833" s="37" t="s">
        <v>1033</v>
      </c>
      <c r="C2833" s="38" t="s">
        <v>9696</v>
      </c>
      <c r="D2833" s="38">
        <v>8531</v>
      </c>
      <c r="E2833" s="146" t="s">
        <v>5544</v>
      </c>
      <c r="F2833" s="541" t="s">
        <v>10410</v>
      </c>
      <c r="G2833" s="539">
        <v>45466.30972222222</v>
      </c>
      <c r="H2833" s="37"/>
    </row>
    <row r="2834" spans="1:8" x14ac:dyDescent="0.25">
      <c r="A2834" s="37" t="s">
        <v>9695</v>
      </c>
      <c r="B2834" s="37" t="s">
        <v>1033</v>
      </c>
      <c r="C2834" s="38" t="s">
        <v>9696</v>
      </c>
      <c r="D2834" s="38">
        <v>8531</v>
      </c>
      <c r="E2834" s="146" t="s">
        <v>1432</v>
      </c>
      <c r="F2834" s="541" t="s">
        <v>10411</v>
      </c>
      <c r="G2834" s="539">
        <v>45466.30972222222</v>
      </c>
      <c r="H2834" s="37"/>
    </row>
    <row r="2835" spans="1:8" x14ac:dyDescent="0.25">
      <c r="A2835" s="37" t="s">
        <v>9695</v>
      </c>
      <c r="B2835" s="37" t="s">
        <v>1033</v>
      </c>
      <c r="C2835" s="38" t="s">
        <v>9696</v>
      </c>
      <c r="D2835" s="38">
        <v>8531</v>
      </c>
      <c r="E2835" s="146" t="s">
        <v>5561</v>
      </c>
      <c r="F2835" s="541" t="s">
        <v>10412</v>
      </c>
      <c r="G2835" s="539">
        <v>45466.30972222222</v>
      </c>
      <c r="H2835" s="37"/>
    </row>
    <row r="2836" spans="1:8" x14ac:dyDescent="0.25">
      <c r="A2836" s="37" t="s">
        <v>9695</v>
      </c>
      <c r="B2836" s="37" t="s">
        <v>1033</v>
      </c>
      <c r="C2836" s="38" t="s">
        <v>9696</v>
      </c>
      <c r="D2836" s="38">
        <v>8531</v>
      </c>
      <c r="E2836" s="146" t="s">
        <v>5578</v>
      </c>
      <c r="F2836" s="541" t="s">
        <v>10413</v>
      </c>
      <c r="G2836" s="539">
        <v>45466.30972222222</v>
      </c>
      <c r="H2836" s="37"/>
    </row>
    <row r="2837" spans="1:8" x14ac:dyDescent="0.25">
      <c r="A2837" s="37" t="s">
        <v>9695</v>
      </c>
      <c r="B2837" s="37" t="s">
        <v>1033</v>
      </c>
      <c r="C2837" s="38" t="s">
        <v>9696</v>
      </c>
      <c r="D2837" s="38">
        <v>8531</v>
      </c>
      <c r="E2837" s="146" t="s">
        <v>5595</v>
      </c>
      <c r="F2837" s="541" t="s">
        <v>10414</v>
      </c>
      <c r="G2837" s="539">
        <v>45466.30972222222</v>
      </c>
      <c r="H2837" s="37"/>
    </row>
    <row r="2838" spans="1:8" x14ac:dyDescent="0.25">
      <c r="A2838" s="37" t="s">
        <v>9695</v>
      </c>
      <c r="B2838" s="37" t="s">
        <v>1033</v>
      </c>
      <c r="C2838" s="38" t="s">
        <v>9696</v>
      </c>
      <c r="D2838" s="38">
        <v>8531</v>
      </c>
      <c r="E2838" s="146" t="s">
        <v>5612</v>
      </c>
      <c r="F2838" s="541" t="s">
        <v>10415</v>
      </c>
      <c r="G2838" s="539">
        <v>45466.30972222222</v>
      </c>
      <c r="H2838" s="37"/>
    </row>
    <row r="2839" spans="1:8" x14ac:dyDescent="0.25">
      <c r="A2839" s="37" t="s">
        <v>9695</v>
      </c>
      <c r="B2839" s="37" t="s">
        <v>1033</v>
      </c>
      <c r="C2839" s="38" t="s">
        <v>9696</v>
      </c>
      <c r="D2839" s="38">
        <v>8531</v>
      </c>
      <c r="E2839" s="146" t="s">
        <v>5629</v>
      </c>
      <c r="F2839" s="541" t="s">
        <v>10416</v>
      </c>
      <c r="G2839" s="539">
        <v>45466.30972222222</v>
      </c>
      <c r="H2839" s="37"/>
    </row>
    <row r="2840" spans="1:8" x14ac:dyDescent="0.25">
      <c r="A2840" s="37" t="s">
        <v>9695</v>
      </c>
      <c r="B2840" s="37" t="s">
        <v>1033</v>
      </c>
      <c r="C2840" s="38" t="s">
        <v>9696</v>
      </c>
      <c r="D2840" s="38">
        <v>8531</v>
      </c>
      <c r="E2840" s="146" t="s">
        <v>5646</v>
      </c>
      <c r="F2840" s="541" t="s">
        <v>10417</v>
      </c>
      <c r="G2840" s="539">
        <v>45466.30972222222</v>
      </c>
      <c r="H2840" s="37"/>
    </row>
    <row r="2841" spans="1:8" x14ac:dyDescent="0.25">
      <c r="A2841" s="37" t="s">
        <v>9695</v>
      </c>
      <c r="B2841" s="37" t="s">
        <v>1033</v>
      </c>
      <c r="C2841" s="38" t="s">
        <v>9696</v>
      </c>
      <c r="D2841" s="38">
        <v>8531</v>
      </c>
      <c r="E2841" s="146" t="s">
        <v>5663</v>
      </c>
      <c r="F2841" s="541" t="s">
        <v>10418</v>
      </c>
      <c r="G2841" s="539">
        <v>45466.30972222222</v>
      </c>
      <c r="H2841" s="37"/>
    </row>
    <row r="2842" spans="1:8" x14ac:dyDescent="0.25">
      <c r="A2842" s="37" t="s">
        <v>9695</v>
      </c>
      <c r="B2842" s="37" t="s">
        <v>1033</v>
      </c>
      <c r="C2842" s="38" t="s">
        <v>9696</v>
      </c>
      <c r="D2842" s="38">
        <v>8531</v>
      </c>
      <c r="E2842" s="146" t="s">
        <v>5680</v>
      </c>
      <c r="F2842" s="541" t="s">
        <v>10419</v>
      </c>
      <c r="G2842" s="539">
        <v>45466.30972222222</v>
      </c>
      <c r="H2842" s="37"/>
    </row>
    <row r="2843" spans="1:8" x14ac:dyDescent="0.25">
      <c r="A2843" s="37" t="s">
        <v>9695</v>
      </c>
      <c r="B2843" s="37" t="s">
        <v>1033</v>
      </c>
      <c r="C2843" s="38" t="s">
        <v>9696</v>
      </c>
      <c r="D2843" s="38">
        <v>8531</v>
      </c>
      <c r="E2843" s="146" t="s">
        <v>5697</v>
      </c>
      <c r="F2843" s="541" t="s">
        <v>10420</v>
      </c>
      <c r="G2843" s="539">
        <v>45466.30972222222</v>
      </c>
      <c r="H2843" s="37"/>
    </row>
    <row r="2844" spans="1:8" x14ac:dyDescent="0.25">
      <c r="A2844" s="37" t="s">
        <v>9695</v>
      </c>
      <c r="B2844" s="37" t="s">
        <v>1033</v>
      </c>
      <c r="C2844" s="38" t="s">
        <v>9696</v>
      </c>
      <c r="D2844" s="38">
        <v>8531</v>
      </c>
      <c r="E2844" s="146" t="s">
        <v>5714</v>
      </c>
      <c r="F2844" s="541" t="s">
        <v>10421</v>
      </c>
      <c r="G2844" s="539">
        <v>45466.30972222222</v>
      </c>
      <c r="H2844" s="37"/>
    </row>
    <row r="2845" spans="1:8" x14ac:dyDescent="0.25">
      <c r="A2845" s="37" t="s">
        <v>9695</v>
      </c>
      <c r="B2845" s="37" t="s">
        <v>1033</v>
      </c>
      <c r="C2845" s="38" t="s">
        <v>9696</v>
      </c>
      <c r="D2845" s="38">
        <v>8531</v>
      </c>
      <c r="E2845" s="146" t="s">
        <v>1449</v>
      </c>
      <c r="F2845" s="541" t="s">
        <v>10422</v>
      </c>
      <c r="G2845" s="539">
        <v>45466.30972222222</v>
      </c>
      <c r="H2845" s="37"/>
    </row>
    <row r="2846" spans="1:8" x14ac:dyDescent="0.25">
      <c r="A2846" s="37" t="s">
        <v>9695</v>
      </c>
      <c r="B2846" s="37" t="s">
        <v>1033</v>
      </c>
      <c r="C2846" s="38" t="s">
        <v>9696</v>
      </c>
      <c r="D2846" s="38">
        <v>8531</v>
      </c>
      <c r="E2846" s="146" t="s">
        <v>5731</v>
      </c>
      <c r="F2846" s="541" t="s">
        <v>10423</v>
      </c>
      <c r="G2846" s="539">
        <v>45466.30972222222</v>
      </c>
      <c r="H2846" s="37"/>
    </row>
    <row r="2847" spans="1:8" x14ac:dyDescent="0.25">
      <c r="A2847" s="37" t="s">
        <v>9695</v>
      </c>
      <c r="B2847" s="37" t="s">
        <v>1033</v>
      </c>
      <c r="C2847" s="38" t="s">
        <v>9696</v>
      </c>
      <c r="D2847" s="38">
        <v>8531</v>
      </c>
      <c r="E2847" s="146" t="s">
        <v>5748</v>
      </c>
      <c r="F2847" s="541" t="s">
        <v>10424</v>
      </c>
      <c r="G2847" s="539">
        <v>45466.30972222222</v>
      </c>
      <c r="H2847" s="37"/>
    </row>
    <row r="2848" spans="1:8" x14ac:dyDescent="0.25">
      <c r="A2848" s="37" t="s">
        <v>9695</v>
      </c>
      <c r="B2848" s="37" t="s">
        <v>1033</v>
      </c>
      <c r="C2848" s="38" t="s">
        <v>9696</v>
      </c>
      <c r="D2848" s="38">
        <v>8531</v>
      </c>
      <c r="E2848" s="146" t="s">
        <v>5765</v>
      </c>
      <c r="F2848" s="541" t="s">
        <v>10425</v>
      </c>
      <c r="G2848" s="539">
        <v>45466.30972222222</v>
      </c>
      <c r="H2848" s="37"/>
    </row>
    <row r="2849" spans="1:8" x14ac:dyDescent="0.25">
      <c r="A2849" s="37" t="s">
        <v>9695</v>
      </c>
      <c r="B2849" s="37" t="s">
        <v>1033</v>
      </c>
      <c r="C2849" s="38" t="s">
        <v>9696</v>
      </c>
      <c r="D2849" s="38">
        <v>8531</v>
      </c>
      <c r="E2849" s="146" t="s">
        <v>5782</v>
      </c>
      <c r="F2849" s="541" t="s">
        <v>10426</v>
      </c>
      <c r="G2849" s="539">
        <v>45466.30972222222</v>
      </c>
      <c r="H2849" s="37"/>
    </row>
    <row r="2850" spans="1:8" x14ac:dyDescent="0.25">
      <c r="A2850" s="37" t="s">
        <v>9695</v>
      </c>
      <c r="B2850" s="37" t="s">
        <v>1033</v>
      </c>
      <c r="C2850" s="38" t="s">
        <v>9696</v>
      </c>
      <c r="D2850" s="38">
        <v>8531</v>
      </c>
      <c r="E2850" s="146" t="s">
        <v>5799</v>
      </c>
      <c r="F2850" s="541" t="s">
        <v>10427</v>
      </c>
      <c r="G2850" s="539">
        <v>45466.30972222222</v>
      </c>
      <c r="H2850" s="37"/>
    </row>
    <row r="2851" spans="1:8" x14ac:dyDescent="0.25">
      <c r="A2851" s="37" t="s">
        <v>9695</v>
      </c>
      <c r="B2851" s="37" t="s">
        <v>1033</v>
      </c>
      <c r="C2851" s="38" t="s">
        <v>9696</v>
      </c>
      <c r="D2851" s="38">
        <v>8531</v>
      </c>
      <c r="E2851" s="146" t="s">
        <v>5816</v>
      </c>
      <c r="F2851" s="541" t="s">
        <v>10428</v>
      </c>
      <c r="G2851" s="539">
        <v>45466.30972222222</v>
      </c>
      <c r="H2851" s="37"/>
    </row>
    <row r="2852" spans="1:8" x14ac:dyDescent="0.25">
      <c r="A2852" s="37" t="s">
        <v>9695</v>
      </c>
      <c r="B2852" s="37" t="s">
        <v>1033</v>
      </c>
      <c r="C2852" s="38" t="s">
        <v>9696</v>
      </c>
      <c r="D2852" s="38">
        <v>8531</v>
      </c>
      <c r="E2852" s="146" t="s">
        <v>5833</v>
      </c>
      <c r="F2852" s="541" t="s">
        <v>10429</v>
      </c>
      <c r="G2852" s="539">
        <v>45466.30972222222</v>
      </c>
      <c r="H2852" s="37"/>
    </row>
    <row r="2853" spans="1:8" x14ac:dyDescent="0.25">
      <c r="A2853" s="37" t="s">
        <v>9695</v>
      </c>
      <c r="B2853" s="37" t="s">
        <v>1033</v>
      </c>
      <c r="C2853" s="38" t="s">
        <v>9696</v>
      </c>
      <c r="D2853" s="38">
        <v>8531</v>
      </c>
      <c r="E2853" s="146" t="s">
        <v>5850</v>
      </c>
      <c r="F2853" s="541" t="s">
        <v>10430</v>
      </c>
      <c r="G2853" s="539">
        <v>45466.30972222222</v>
      </c>
      <c r="H2853" s="37"/>
    </row>
    <row r="2854" spans="1:8" x14ac:dyDescent="0.25">
      <c r="A2854" s="37" t="s">
        <v>9695</v>
      </c>
      <c r="B2854" s="37" t="s">
        <v>1033</v>
      </c>
      <c r="C2854" s="38" t="s">
        <v>9696</v>
      </c>
      <c r="D2854" s="38">
        <v>8531</v>
      </c>
      <c r="E2854" s="146" t="s">
        <v>5867</v>
      </c>
      <c r="F2854" s="541" t="s">
        <v>10431</v>
      </c>
      <c r="G2854" s="539">
        <v>45466.30972222222</v>
      </c>
      <c r="H2854" s="37"/>
    </row>
    <row r="2855" spans="1:8" x14ac:dyDescent="0.25">
      <c r="A2855" s="37" t="s">
        <v>9695</v>
      </c>
      <c r="B2855" s="37" t="s">
        <v>1033</v>
      </c>
      <c r="C2855" s="38" t="s">
        <v>9696</v>
      </c>
      <c r="D2855" s="38">
        <v>8531</v>
      </c>
      <c r="E2855" s="146" t="s">
        <v>5884</v>
      </c>
      <c r="F2855" s="541" t="s">
        <v>10432</v>
      </c>
      <c r="G2855" s="539">
        <v>45466.30972222222</v>
      </c>
      <c r="H2855" s="37"/>
    </row>
    <row r="2856" spans="1:8" x14ac:dyDescent="0.25">
      <c r="A2856" s="37" t="s">
        <v>9695</v>
      </c>
      <c r="B2856" s="37" t="s">
        <v>1033</v>
      </c>
      <c r="C2856" s="38" t="s">
        <v>9696</v>
      </c>
      <c r="D2856" s="38">
        <v>8531</v>
      </c>
      <c r="E2856" s="146" t="s">
        <v>1466</v>
      </c>
      <c r="F2856" s="541" t="s">
        <v>10433</v>
      </c>
      <c r="G2856" s="539">
        <v>45466.30972222222</v>
      </c>
      <c r="H2856" s="37"/>
    </row>
    <row r="2857" spans="1:8" x14ac:dyDescent="0.25">
      <c r="A2857" s="37" t="s">
        <v>9695</v>
      </c>
      <c r="B2857" s="37" t="s">
        <v>1033</v>
      </c>
      <c r="C2857" s="38" t="s">
        <v>9696</v>
      </c>
      <c r="D2857" s="38">
        <v>8531</v>
      </c>
      <c r="E2857" s="146" t="s">
        <v>5901</v>
      </c>
      <c r="F2857" s="541" t="s">
        <v>10434</v>
      </c>
      <c r="G2857" s="539">
        <v>45466.30972222222</v>
      </c>
      <c r="H2857" s="37"/>
    </row>
    <row r="2858" spans="1:8" x14ac:dyDescent="0.25">
      <c r="A2858" s="37" t="s">
        <v>9695</v>
      </c>
      <c r="B2858" s="37" t="s">
        <v>1033</v>
      </c>
      <c r="C2858" s="38" t="s">
        <v>9696</v>
      </c>
      <c r="D2858" s="38">
        <v>8531</v>
      </c>
      <c r="E2858" s="146" t="s">
        <v>5918</v>
      </c>
      <c r="F2858" s="541" t="s">
        <v>10435</v>
      </c>
      <c r="G2858" s="539">
        <v>45466.30972222222</v>
      </c>
      <c r="H2858" s="37"/>
    </row>
    <row r="2859" spans="1:8" x14ac:dyDescent="0.25">
      <c r="A2859" s="37" t="s">
        <v>9695</v>
      </c>
      <c r="B2859" s="37" t="s">
        <v>1033</v>
      </c>
      <c r="C2859" s="38" t="s">
        <v>9696</v>
      </c>
      <c r="D2859" s="38">
        <v>8531</v>
      </c>
      <c r="E2859" s="146" t="s">
        <v>5935</v>
      </c>
      <c r="F2859" s="541" t="s">
        <v>10436</v>
      </c>
      <c r="G2859" s="539">
        <v>45466.30972222222</v>
      </c>
      <c r="H2859" s="37"/>
    </row>
    <row r="2860" spans="1:8" x14ac:dyDescent="0.25">
      <c r="A2860" s="37" t="s">
        <v>9695</v>
      </c>
      <c r="B2860" s="37" t="s">
        <v>1033</v>
      </c>
      <c r="C2860" s="38" t="s">
        <v>9696</v>
      </c>
      <c r="D2860" s="38">
        <v>8531</v>
      </c>
      <c r="E2860" s="146" t="s">
        <v>5952</v>
      </c>
      <c r="F2860" s="541" t="s">
        <v>10437</v>
      </c>
      <c r="G2860" s="539">
        <v>45466.30972222222</v>
      </c>
      <c r="H2860" s="37"/>
    </row>
    <row r="2861" spans="1:8" x14ac:dyDescent="0.25">
      <c r="A2861" s="37" t="s">
        <v>9695</v>
      </c>
      <c r="B2861" s="37" t="s">
        <v>1033</v>
      </c>
      <c r="C2861" s="38" t="s">
        <v>9696</v>
      </c>
      <c r="D2861" s="38">
        <v>8531</v>
      </c>
      <c r="E2861" s="146" t="s">
        <v>5969</v>
      </c>
      <c r="F2861" s="541" t="s">
        <v>10438</v>
      </c>
      <c r="G2861" s="539">
        <v>45466.30972222222</v>
      </c>
      <c r="H2861" s="37"/>
    </row>
    <row r="2862" spans="1:8" x14ac:dyDescent="0.25">
      <c r="A2862" s="37" t="s">
        <v>9695</v>
      </c>
      <c r="B2862" s="37" t="s">
        <v>1033</v>
      </c>
      <c r="C2862" s="38" t="s">
        <v>9696</v>
      </c>
      <c r="D2862" s="38">
        <v>8531</v>
      </c>
      <c r="E2862" s="146" t="s">
        <v>5986</v>
      </c>
      <c r="F2862" s="541" t="s">
        <v>10439</v>
      </c>
      <c r="G2862" s="539">
        <v>45466.30972222222</v>
      </c>
      <c r="H2862" s="37"/>
    </row>
    <row r="2863" spans="1:8" x14ac:dyDescent="0.25">
      <c r="A2863" s="37" t="s">
        <v>9695</v>
      </c>
      <c r="B2863" s="37" t="s">
        <v>1033</v>
      </c>
      <c r="C2863" s="38" t="s">
        <v>9696</v>
      </c>
      <c r="D2863" s="38">
        <v>8531</v>
      </c>
      <c r="E2863" s="146" t="s">
        <v>6003</v>
      </c>
      <c r="F2863" s="541" t="s">
        <v>10440</v>
      </c>
      <c r="G2863" s="539">
        <v>45466.30972222222</v>
      </c>
      <c r="H2863" s="37"/>
    </row>
    <row r="2864" spans="1:8" x14ac:dyDescent="0.25">
      <c r="A2864" s="37" t="s">
        <v>9695</v>
      </c>
      <c r="B2864" s="37" t="s">
        <v>1033</v>
      </c>
      <c r="C2864" s="38" t="s">
        <v>9696</v>
      </c>
      <c r="D2864" s="38">
        <v>8531</v>
      </c>
      <c r="E2864" s="146" t="s">
        <v>6020</v>
      </c>
      <c r="F2864" s="541" t="s">
        <v>10441</v>
      </c>
      <c r="G2864" s="539">
        <v>45466.30972222222</v>
      </c>
      <c r="H2864" s="37"/>
    </row>
    <row r="2865" spans="1:8" x14ac:dyDescent="0.25">
      <c r="A2865" s="37" t="s">
        <v>9695</v>
      </c>
      <c r="B2865" s="37" t="s">
        <v>1033</v>
      </c>
      <c r="C2865" s="38" t="s">
        <v>9696</v>
      </c>
      <c r="D2865" s="38">
        <v>8531</v>
      </c>
      <c r="E2865" s="146" t="s">
        <v>6037</v>
      </c>
      <c r="F2865" s="541" t="s">
        <v>10442</v>
      </c>
      <c r="G2865" s="539">
        <v>45466.30972222222</v>
      </c>
      <c r="H2865" s="37"/>
    </row>
    <row r="2866" spans="1:8" x14ac:dyDescent="0.25">
      <c r="A2866" s="37" t="s">
        <v>9695</v>
      </c>
      <c r="B2866" s="37" t="s">
        <v>1033</v>
      </c>
      <c r="C2866" s="38" t="s">
        <v>9696</v>
      </c>
      <c r="D2866" s="38">
        <v>8531</v>
      </c>
      <c r="E2866" s="146" t="s">
        <v>6054</v>
      </c>
      <c r="F2866" s="541" t="s">
        <v>10443</v>
      </c>
      <c r="G2866" s="539">
        <v>45466.30972222222</v>
      </c>
      <c r="H2866" s="37"/>
    </row>
    <row r="2867" spans="1:8" x14ac:dyDescent="0.25">
      <c r="A2867" s="37" t="s">
        <v>9695</v>
      </c>
      <c r="B2867" s="37" t="s">
        <v>1033</v>
      </c>
      <c r="C2867" s="38" t="s">
        <v>9696</v>
      </c>
      <c r="D2867" s="38">
        <v>8531</v>
      </c>
      <c r="E2867" s="146" t="s">
        <v>1059</v>
      </c>
      <c r="F2867" s="541" t="s">
        <v>10444</v>
      </c>
      <c r="G2867" s="539">
        <v>45466.30972222222</v>
      </c>
      <c r="H2867" s="37"/>
    </row>
    <row r="2868" spans="1:8" x14ac:dyDescent="0.25">
      <c r="A2868" s="37" t="s">
        <v>9695</v>
      </c>
      <c r="B2868" s="37" t="s">
        <v>1033</v>
      </c>
      <c r="C2868" s="38" t="s">
        <v>9696</v>
      </c>
      <c r="D2868" s="38">
        <v>8531</v>
      </c>
      <c r="E2868" s="146" t="s">
        <v>1483</v>
      </c>
      <c r="F2868" s="541" t="s">
        <v>10445</v>
      </c>
      <c r="G2868" s="539">
        <v>45466.30972222222</v>
      </c>
      <c r="H2868" s="37"/>
    </row>
    <row r="2869" spans="1:8" x14ac:dyDescent="0.25">
      <c r="A2869" s="37" t="s">
        <v>9695</v>
      </c>
      <c r="B2869" s="37" t="s">
        <v>1033</v>
      </c>
      <c r="C2869" s="38" t="s">
        <v>9696</v>
      </c>
      <c r="D2869" s="38">
        <v>8531</v>
      </c>
      <c r="E2869" s="146" t="s">
        <v>6071</v>
      </c>
      <c r="F2869" s="541" t="s">
        <v>10446</v>
      </c>
      <c r="G2869" s="539">
        <v>45466.30972222222</v>
      </c>
      <c r="H2869" s="37"/>
    </row>
    <row r="2870" spans="1:8" x14ac:dyDescent="0.25">
      <c r="A2870" s="37" t="s">
        <v>9695</v>
      </c>
      <c r="B2870" s="37" t="s">
        <v>1033</v>
      </c>
      <c r="C2870" s="38" t="s">
        <v>9696</v>
      </c>
      <c r="D2870" s="38">
        <v>8531</v>
      </c>
      <c r="E2870" s="146" t="s">
        <v>6088</v>
      </c>
      <c r="F2870" s="541" t="s">
        <v>10447</v>
      </c>
      <c r="G2870" s="539">
        <v>45466.30972222222</v>
      </c>
      <c r="H2870" s="37"/>
    </row>
    <row r="2871" spans="1:8" x14ac:dyDescent="0.25">
      <c r="A2871" s="37" t="s">
        <v>9695</v>
      </c>
      <c r="B2871" s="37" t="s">
        <v>1033</v>
      </c>
      <c r="C2871" s="38" t="s">
        <v>9696</v>
      </c>
      <c r="D2871" s="38">
        <v>8531</v>
      </c>
      <c r="E2871" s="146" t="s">
        <v>6105</v>
      </c>
      <c r="F2871" s="541" t="s">
        <v>10448</v>
      </c>
      <c r="G2871" s="539">
        <v>45466.30972222222</v>
      </c>
      <c r="H2871" s="37"/>
    </row>
    <row r="2872" spans="1:8" x14ac:dyDescent="0.25">
      <c r="A2872" s="37" t="s">
        <v>9695</v>
      </c>
      <c r="B2872" s="37" t="s">
        <v>1033</v>
      </c>
      <c r="C2872" s="38" t="s">
        <v>9696</v>
      </c>
      <c r="D2872" s="38">
        <v>8531</v>
      </c>
      <c r="E2872" s="146" t="s">
        <v>6122</v>
      </c>
      <c r="F2872" s="541" t="s">
        <v>10449</v>
      </c>
      <c r="G2872" s="539">
        <v>45466.30972222222</v>
      </c>
      <c r="H2872" s="37"/>
    </row>
    <row r="2873" spans="1:8" x14ac:dyDescent="0.25">
      <c r="A2873" s="37" t="s">
        <v>9695</v>
      </c>
      <c r="B2873" s="37" t="s">
        <v>1033</v>
      </c>
      <c r="C2873" s="38" t="s">
        <v>9696</v>
      </c>
      <c r="D2873" s="38">
        <v>8531</v>
      </c>
      <c r="E2873" s="146" t="s">
        <v>6139</v>
      </c>
      <c r="F2873" s="541" t="s">
        <v>10450</v>
      </c>
      <c r="G2873" s="539">
        <v>45466.30972222222</v>
      </c>
      <c r="H2873" s="37"/>
    </row>
    <row r="2874" spans="1:8" x14ac:dyDescent="0.25">
      <c r="A2874" s="37" t="s">
        <v>9695</v>
      </c>
      <c r="B2874" s="37" t="s">
        <v>1033</v>
      </c>
      <c r="C2874" s="38" t="s">
        <v>9696</v>
      </c>
      <c r="D2874" s="38">
        <v>8531</v>
      </c>
      <c r="E2874" s="146" t="s">
        <v>6156</v>
      </c>
      <c r="F2874" s="541" t="s">
        <v>10451</v>
      </c>
      <c r="G2874" s="539">
        <v>45466.30972222222</v>
      </c>
      <c r="H2874" s="37"/>
    </row>
    <row r="2875" spans="1:8" x14ac:dyDescent="0.25">
      <c r="A2875" s="37" t="s">
        <v>9695</v>
      </c>
      <c r="B2875" s="37" t="s">
        <v>1033</v>
      </c>
      <c r="C2875" s="38" t="s">
        <v>9696</v>
      </c>
      <c r="D2875" s="38">
        <v>8531</v>
      </c>
      <c r="E2875" s="146" t="s">
        <v>6173</v>
      </c>
      <c r="F2875" s="541" t="s">
        <v>10452</v>
      </c>
      <c r="G2875" s="539">
        <v>45466.30972222222</v>
      </c>
      <c r="H2875" s="37"/>
    </row>
    <row r="2876" spans="1:8" x14ac:dyDescent="0.25">
      <c r="A2876" s="37" t="s">
        <v>9695</v>
      </c>
      <c r="B2876" s="37" t="s">
        <v>1033</v>
      </c>
      <c r="C2876" s="38" t="s">
        <v>9696</v>
      </c>
      <c r="D2876" s="38">
        <v>8531</v>
      </c>
      <c r="E2876" s="146" t="s">
        <v>6190</v>
      </c>
      <c r="F2876" s="541" t="s">
        <v>10453</v>
      </c>
      <c r="G2876" s="539">
        <v>45466.30972222222</v>
      </c>
      <c r="H2876" s="37"/>
    </row>
    <row r="2877" spans="1:8" x14ac:dyDescent="0.25">
      <c r="A2877" s="37" t="s">
        <v>9695</v>
      </c>
      <c r="B2877" s="37" t="s">
        <v>1033</v>
      </c>
      <c r="C2877" s="38" t="s">
        <v>9696</v>
      </c>
      <c r="D2877" s="38">
        <v>8531</v>
      </c>
      <c r="E2877" s="146" t="s">
        <v>6207</v>
      </c>
      <c r="F2877" s="541" t="s">
        <v>10454</v>
      </c>
      <c r="G2877" s="539">
        <v>45466.30972222222</v>
      </c>
      <c r="H2877" s="37"/>
    </row>
    <row r="2878" spans="1:8" x14ac:dyDescent="0.25">
      <c r="A2878" s="37" t="s">
        <v>9695</v>
      </c>
      <c r="B2878" s="37" t="s">
        <v>1033</v>
      </c>
      <c r="C2878" s="38" t="s">
        <v>9696</v>
      </c>
      <c r="D2878" s="38">
        <v>8531</v>
      </c>
      <c r="E2878" s="146" t="s">
        <v>6224</v>
      </c>
      <c r="F2878" s="541" t="s">
        <v>10455</v>
      </c>
      <c r="G2878" s="539">
        <v>45466.30972222222</v>
      </c>
      <c r="H2878" s="37"/>
    </row>
    <row r="2879" spans="1:8" x14ac:dyDescent="0.25">
      <c r="A2879" s="37" t="s">
        <v>9695</v>
      </c>
      <c r="B2879" s="37" t="s">
        <v>1033</v>
      </c>
      <c r="C2879" s="38" t="s">
        <v>9696</v>
      </c>
      <c r="D2879" s="38">
        <v>8531</v>
      </c>
      <c r="E2879" s="146" t="s">
        <v>1500</v>
      </c>
      <c r="F2879" s="541" t="s">
        <v>10456</v>
      </c>
      <c r="G2879" s="539">
        <v>45466.30972222222</v>
      </c>
      <c r="H2879" s="37"/>
    </row>
    <row r="2880" spans="1:8" x14ac:dyDescent="0.25">
      <c r="A2880" s="37" t="s">
        <v>9695</v>
      </c>
      <c r="B2880" s="37" t="s">
        <v>1033</v>
      </c>
      <c r="C2880" s="38" t="s">
        <v>9696</v>
      </c>
      <c r="D2880" s="38">
        <v>8531</v>
      </c>
      <c r="E2880" s="146" t="s">
        <v>6241</v>
      </c>
      <c r="F2880" s="541" t="s">
        <v>10457</v>
      </c>
      <c r="G2880" s="539">
        <v>45466.30972222222</v>
      </c>
      <c r="H2880" s="37"/>
    </row>
    <row r="2881" spans="1:8" x14ac:dyDescent="0.25">
      <c r="A2881" s="37" t="s">
        <v>9695</v>
      </c>
      <c r="B2881" s="37" t="s">
        <v>1033</v>
      </c>
      <c r="C2881" s="38" t="s">
        <v>9696</v>
      </c>
      <c r="D2881" s="38">
        <v>8531</v>
      </c>
      <c r="E2881" s="146" t="s">
        <v>6258</v>
      </c>
      <c r="F2881" s="541" t="s">
        <v>10458</v>
      </c>
      <c r="G2881" s="539">
        <v>45466.30972222222</v>
      </c>
      <c r="H2881" s="37"/>
    </row>
    <row r="2882" spans="1:8" x14ac:dyDescent="0.25">
      <c r="A2882" s="37" t="s">
        <v>9695</v>
      </c>
      <c r="B2882" s="37" t="s">
        <v>1033</v>
      </c>
      <c r="C2882" s="38" t="s">
        <v>9696</v>
      </c>
      <c r="D2882" s="38">
        <v>8531</v>
      </c>
      <c r="E2882" s="146" t="s">
        <v>6275</v>
      </c>
      <c r="F2882" s="541" t="s">
        <v>10459</v>
      </c>
      <c r="G2882" s="539">
        <v>45466.30972222222</v>
      </c>
      <c r="H2882" s="37"/>
    </row>
    <row r="2883" spans="1:8" x14ac:dyDescent="0.25">
      <c r="A2883" s="37" t="s">
        <v>9695</v>
      </c>
      <c r="B2883" s="37" t="s">
        <v>1033</v>
      </c>
      <c r="C2883" s="38" t="s">
        <v>9696</v>
      </c>
      <c r="D2883" s="38">
        <v>8531</v>
      </c>
      <c r="E2883" s="146" t="s">
        <v>6292</v>
      </c>
      <c r="F2883" s="541" t="s">
        <v>10460</v>
      </c>
      <c r="G2883" s="539">
        <v>45466.30972222222</v>
      </c>
      <c r="H2883" s="37"/>
    </row>
    <row r="2884" spans="1:8" x14ac:dyDescent="0.25">
      <c r="A2884" s="37" t="s">
        <v>9695</v>
      </c>
      <c r="B2884" s="37" t="s">
        <v>1033</v>
      </c>
      <c r="C2884" s="38" t="s">
        <v>9696</v>
      </c>
      <c r="D2884" s="38">
        <v>8531</v>
      </c>
      <c r="E2884" s="146" t="s">
        <v>6309</v>
      </c>
      <c r="F2884" s="541" t="s">
        <v>10461</v>
      </c>
      <c r="G2884" s="539">
        <v>45466.30972222222</v>
      </c>
      <c r="H2884" s="37"/>
    </row>
    <row r="2885" spans="1:8" x14ac:dyDescent="0.25">
      <c r="A2885" s="37" t="s">
        <v>9695</v>
      </c>
      <c r="B2885" s="37" t="s">
        <v>1033</v>
      </c>
      <c r="C2885" s="38" t="s">
        <v>9696</v>
      </c>
      <c r="D2885" s="38">
        <v>8531</v>
      </c>
      <c r="E2885" s="146" t="s">
        <v>6326</v>
      </c>
      <c r="F2885" s="541" t="s">
        <v>10462</v>
      </c>
      <c r="G2885" s="539">
        <v>45466.30972222222</v>
      </c>
      <c r="H2885" s="37"/>
    </row>
    <row r="2886" spans="1:8" x14ac:dyDescent="0.25">
      <c r="A2886" s="37" t="s">
        <v>9695</v>
      </c>
      <c r="B2886" s="37" t="s">
        <v>1033</v>
      </c>
      <c r="C2886" s="38" t="s">
        <v>9696</v>
      </c>
      <c r="D2886" s="38">
        <v>8531</v>
      </c>
      <c r="E2886" s="146" t="s">
        <v>6343</v>
      </c>
      <c r="F2886" s="541" t="s">
        <v>10463</v>
      </c>
      <c r="G2886" s="539">
        <v>45466.30972222222</v>
      </c>
      <c r="H2886" s="37"/>
    </row>
    <row r="2887" spans="1:8" x14ac:dyDescent="0.25">
      <c r="A2887" s="37" t="s">
        <v>9695</v>
      </c>
      <c r="B2887" s="37" t="s">
        <v>1033</v>
      </c>
      <c r="C2887" s="38" t="s">
        <v>9696</v>
      </c>
      <c r="D2887" s="38">
        <v>8531</v>
      </c>
      <c r="E2887" s="146" t="s">
        <v>6360</v>
      </c>
      <c r="F2887" s="541" t="s">
        <v>10464</v>
      </c>
      <c r="G2887" s="539">
        <v>45466.30972222222</v>
      </c>
      <c r="H2887" s="37"/>
    </row>
    <row r="2888" spans="1:8" x14ac:dyDescent="0.25">
      <c r="A2888" s="37" t="s">
        <v>9695</v>
      </c>
      <c r="B2888" s="37" t="s">
        <v>1033</v>
      </c>
      <c r="C2888" s="38" t="s">
        <v>9696</v>
      </c>
      <c r="D2888" s="38">
        <v>8531</v>
      </c>
      <c r="E2888" s="146" t="s">
        <v>6377</v>
      </c>
      <c r="F2888" s="541" t="s">
        <v>10465</v>
      </c>
      <c r="G2888" s="539">
        <v>45466.30972222222</v>
      </c>
      <c r="H2888" s="37"/>
    </row>
    <row r="2889" spans="1:8" x14ac:dyDescent="0.25">
      <c r="A2889" s="37" t="s">
        <v>9695</v>
      </c>
      <c r="B2889" s="37" t="s">
        <v>1033</v>
      </c>
      <c r="C2889" s="38" t="s">
        <v>9696</v>
      </c>
      <c r="D2889" s="38">
        <v>8531</v>
      </c>
      <c r="E2889" s="146" t="s">
        <v>6394</v>
      </c>
      <c r="F2889" s="541" t="s">
        <v>10466</v>
      </c>
      <c r="G2889" s="539">
        <v>45466.30972222222</v>
      </c>
      <c r="H2889" s="37"/>
    </row>
    <row r="2890" spans="1:8" x14ac:dyDescent="0.25">
      <c r="A2890" s="37" t="s">
        <v>9695</v>
      </c>
      <c r="B2890" s="37" t="s">
        <v>1033</v>
      </c>
      <c r="C2890" s="38" t="s">
        <v>9696</v>
      </c>
      <c r="D2890" s="38">
        <v>8531</v>
      </c>
      <c r="E2890" s="146" t="s">
        <v>1517</v>
      </c>
      <c r="F2890" s="541" t="s">
        <v>10467</v>
      </c>
      <c r="G2890" s="539">
        <v>45466.30972222222</v>
      </c>
      <c r="H2890" s="37"/>
    </row>
    <row r="2891" spans="1:8" x14ac:dyDescent="0.25">
      <c r="A2891" s="37" t="s">
        <v>9695</v>
      </c>
      <c r="B2891" s="37" t="s">
        <v>1033</v>
      </c>
      <c r="C2891" s="38" t="s">
        <v>9696</v>
      </c>
      <c r="D2891" s="38">
        <v>8531</v>
      </c>
      <c r="E2891" s="146" t="s">
        <v>6411</v>
      </c>
      <c r="F2891" s="541" t="s">
        <v>10468</v>
      </c>
      <c r="G2891" s="539">
        <v>45466.30972222222</v>
      </c>
      <c r="H2891" s="37"/>
    </row>
    <row r="2892" spans="1:8" x14ac:dyDescent="0.25">
      <c r="A2892" s="37" t="s">
        <v>9695</v>
      </c>
      <c r="B2892" s="37" t="s">
        <v>1033</v>
      </c>
      <c r="C2892" s="38" t="s">
        <v>9696</v>
      </c>
      <c r="D2892" s="38">
        <v>8531</v>
      </c>
      <c r="E2892" s="146" t="s">
        <v>6428</v>
      </c>
      <c r="F2892" s="541" t="s">
        <v>10469</v>
      </c>
      <c r="G2892" s="539">
        <v>45466.30972222222</v>
      </c>
      <c r="H2892" s="37"/>
    </row>
    <row r="2893" spans="1:8" x14ac:dyDescent="0.25">
      <c r="A2893" s="37" t="s">
        <v>9695</v>
      </c>
      <c r="B2893" s="37" t="s">
        <v>1033</v>
      </c>
      <c r="C2893" s="38" t="s">
        <v>9696</v>
      </c>
      <c r="D2893" s="38">
        <v>8531</v>
      </c>
      <c r="E2893" s="146" t="s">
        <v>6445</v>
      </c>
      <c r="F2893" s="541" t="s">
        <v>10470</v>
      </c>
      <c r="G2893" s="539">
        <v>45466.30972222222</v>
      </c>
      <c r="H2893" s="37"/>
    </row>
    <row r="2894" spans="1:8" x14ac:dyDescent="0.25">
      <c r="A2894" s="37" t="s">
        <v>9695</v>
      </c>
      <c r="B2894" s="37" t="s">
        <v>1033</v>
      </c>
      <c r="C2894" s="38" t="s">
        <v>9696</v>
      </c>
      <c r="D2894" s="38">
        <v>8531</v>
      </c>
      <c r="E2894" s="146" t="s">
        <v>6462</v>
      </c>
      <c r="F2894" s="541" t="s">
        <v>10471</v>
      </c>
      <c r="G2894" s="539">
        <v>45466.30972222222</v>
      </c>
      <c r="H2894" s="37"/>
    </row>
    <row r="2895" spans="1:8" x14ac:dyDescent="0.25">
      <c r="A2895" s="37" t="s">
        <v>9695</v>
      </c>
      <c r="B2895" s="37" t="s">
        <v>1033</v>
      </c>
      <c r="C2895" s="38" t="s">
        <v>9696</v>
      </c>
      <c r="D2895" s="38">
        <v>8531</v>
      </c>
      <c r="E2895" s="146" t="s">
        <v>6479</v>
      </c>
      <c r="F2895" s="541" t="s">
        <v>10472</v>
      </c>
      <c r="G2895" s="539">
        <v>45466.30972222222</v>
      </c>
      <c r="H2895" s="37"/>
    </row>
    <row r="2896" spans="1:8" x14ac:dyDescent="0.25">
      <c r="A2896" s="37" t="s">
        <v>9695</v>
      </c>
      <c r="B2896" s="37" t="s">
        <v>1033</v>
      </c>
      <c r="C2896" s="38" t="s">
        <v>9696</v>
      </c>
      <c r="D2896" s="38">
        <v>8531</v>
      </c>
      <c r="E2896" s="146" t="s">
        <v>6496</v>
      </c>
      <c r="F2896" s="541" t="s">
        <v>10473</v>
      </c>
      <c r="G2896" s="539">
        <v>45466.30972222222</v>
      </c>
      <c r="H2896" s="37"/>
    </row>
    <row r="2897" spans="1:8" x14ac:dyDescent="0.25">
      <c r="A2897" s="37" t="s">
        <v>9695</v>
      </c>
      <c r="B2897" s="37" t="s">
        <v>1033</v>
      </c>
      <c r="C2897" s="38" t="s">
        <v>9696</v>
      </c>
      <c r="D2897" s="38">
        <v>8531</v>
      </c>
      <c r="E2897" s="146" t="s">
        <v>6513</v>
      </c>
      <c r="F2897" s="541" t="s">
        <v>10474</v>
      </c>
      <c r="G2897" s="539">
        <v>45466.30972222222</v>
      </c>
      <c r="H2897" s="37"/>
    </row>
    <row r="2898" spans="1:8" x14ac:dyDescent="0.25">
      <c r="A2898" s="37" t="s">
        <v>9695</v>
      </c>
      <c r="B2898" s="37" t="s">
        <v>1033</v>
      </c>
      <c r="C2898" s="38" t="s">
        <v>9696</v>
      </c>
      <c r="D2898" s="38">
        <v>8531</v>
      </c>
      <c r="E2898" s="146" t="s">
        <v>6530</v>
      </c>
      <c r="F2898" s="541" t="s">
        <v>10475</v>
      </c>
      <c r="G2898" s="539">
        <v>45466.30972222222</v>
      </c>
      <c r="H2898" s="37"/>
    </row>
    <row r="2899" spans="1:8" x14ac:dyDescent="0.25">
      <c r="A2899" s="37" t="s">
        <v>9695</v>
      </c>
      <c r="B2899" s="37" t="s">
        <v>1033</v>
      </c>
      <c r="C2899" s="38" t="s">
        <v>9696</v>
      </c>
      <c r="D2899" s="38">
        <v>8531</v>
      </c>
      <c r="E2899" s="146" t="s">
        <v>6547</v>
      </c>
      <c r="F2899" s="541" t="s">
        <v>10476</v>
      </c>
      <c r="G2899" s="539">
        <v>45466.30972222222</v>
      </c>
      <c r="H2899" s="37"/>
    </row>
    <row r="2900" spans="1:8" x14ac:dyDescent="0.25">
      <c r="A2900" s="37" t="s">
        <v>9695</v>
      </c>
      <c r="B2900" s="37" t="s">
        <v>1033</v>
      </c>
      <c r="C2900" s="38" t="s">
        <v>9696</v>
      </c>
      <c r="D2900" s="38">
        <v>8531</v>
      </c>
      <c r="E2900" s="146" t="s">
        <v>6564</v>
      </c>
      <c r="F2900" s="541" t="s">
        <v>10477</v>
      </c>
      <c r="G2900" s="539">
        <v>45466.30972222222</v>
      </c>
      <c r="H2900" s="37"/>
    </row>
    <row r="2901" spans="1:8" x14ac:dyDescent="0.25">
      <c r="A2901" s="37" t="s">
        <v>9695</v>
      </c>
      <c r="B2901" s="37" t="s">
        <v>1033</v>
      </c>
      <c r="C2901" s="38" t="s">
        <v>9696</v>
      </c>
      <c r="D2901" s="38">
        <v>8531</v>
      </c>
      <c r="E2901" s="146" t="s">
        <v>1534</v>
      </c>
      <c r="F2901" s="541" t="s">
        <v>10478</v>
      </c>
      <c r="G2901" s="539">
        <v>45466.30972222222</v>
      </c>
      <c r="H2901" s="37"/>
    </row>
    <row r="2902" spans="1:8" x14ac:dyDescent="0.25">
      <c r="A2902" s="37" t="s">
        <v>9695</v>
      </c>
      <c r="B2902" s="37" t="s">
        <v>1033</v>
      </c>
      <c r="C2902" s="38" t="s">
        <v>9696</v>
      </c>
      <c r="D2902" s="38">
        <v>8531</v>
      </c>
      <c r="E2902" s="146" t="s">
        <v>6581</v>
      </c>
      <c r="F2902" s="541" t="s">
        <v>10479</v>
      </c>
      <c r="G2902" s="539">
        <v>45466.30972222222</v>
      </c>
      <c r="H2902" s="37"/>
    </row>
    <row r="2903" spans="1:8" x14ac:dyDescent="0.25">
      <c r="A2903" s="37" t="s">
        <v>9695</v>
      </c>
      <c r="B2903" s="37" t="s">
        <v>1033</v>
      </c>
      <c r="C2903" s="38" t="s">
        <v>9696</v>
      </c>
      <c r="D2903" s="38">
        <v>8531</v>
      </c>
      <c r="E2903" s="146" t="s">
        <v>6598</v>
      </c>
      <c r="F2903" s="541" t="s">
        <v>10480</v>
      </c>
      <c r="G2903" s="539">
        <v>45466.30972222222</v>
      </c>
      <c r="H2903" s="37"/>
    </row>
    <row r="2904" spans="1:8" x14ac:dyDescent="0.25">
      <c r="A2904" s="37" t="s">
        <v>9695</v>
      </c>
      <c r="B2904" s="37" t="s">
        <v>1033</v>
      </c>
      <c r="C2904" s="38" t="s">
        <v>9696</v>
      </c>
      <c r="D2904" s="38">
        <v>8531</v>
      </c>
      <c r="E2904" s="146" t="s">
        <v>6615</v>
      </c>
      <c r="F2904" s="541" t="s">
        <v>10481</v>
      </c>
      <c r="G2904" s="539">
        <v>45466.30972222222</v>
      </c>
      <c r="H2904" s="37"/>
    </row>
    <row r="2905" spans="1:8" x14ac:dyDescent="0.25">
      <c r="A2905" s="37" t="s">
        <v>9695</v>
      </c>
      <c r="B2905" s="37" t="s">
        <v>1033</v>
      </c>
      <c r="C2905" s="38" t="s">
        <v>9696</v>
      </c>
      <c r="D2905" s="38">
        <v>8531</v>
      </c>
      <c r="E2905" s="146" t="s">
        <v>6632</v>
      </c>
      <c r="F2905" s="541" t="s">
        <v>10482</v>
      </c>
      <c r="G2905" s="539">
        <v>45466.30972222222</v>
      </c>
      <c r="H2905" s="37"/>
    </row>
    <row r="2906" spans="1:8" x14ac:dyDescent="0.25">
      <c r="A2906" s="37" t="s">
        <v>9695</v>
      </c>
      <c r="B2906" s="37" t="s">
        <v>1033</v>
      </c>
      <c r="C2906" s="38" t="s">
        <v>9696</v>
      </c>
      <c r="D2906" s="38">
        <v>8531</v>
      </c>
      <c r="E2906" s="146" t="s">
        <v>6649</v>
      </c>
      <c r="F2906" s="541" t="s">
        <v>10483</v>
      </c>
      <c r="G2906" s="539">
        <v>45466.30972222222</v>
      </c>
      <c r="H2906" s="37"/>
    </row>
    <row r="2907" spans="1:8" x14ac:dyDescent="0.25">
      <c r="A2907" s="37" t="s">
        <v>9695</v>
      </c>
      <c r="B2907" s="37" t="s">
        <v>1033</v>
      </c>
      <c r="C2907" s="38" t="s">
        <v>9696</v>
      </c>
      <c r="D2907" s="38">
        <v>8531</v>
      </c>
      <c r="E2907" s="146" t="s">
        <v>6666</v>
      </c>
      <c r="F2907" s="541" t="s">
        <v>10484</v>
      </c>
      <c r="G2907" s="539">
        <v>45466.30972222222</v>
      </c>
      <c r="H2907" s="37"/>
    </row>
    <row r="2908" spans="1:8" x14ac:dyDescent="0.25">
      <c r="A2908" s="37" t="s">
        <v>9695</v>
      </c>
      <c r="B2908" s="37" t="s">
        <v>1033</v>
      </c>
      <c r="C2908" s="38" t="s">
        <v>9696</v>
      </c>
      <c r="D2908" s="38">
        <v>8531</v>
      </c>
      <c r="E2908" s="146" t="s">
        <v>6683</v>
      </c>
      <c r="F2908" s="541" t="s">
        <v>10485</v>
      </c>
      <c r="G2908" s="539">
        <v>45466.30972222222</v>
      </c>
      <c r="H2908" s="37"/>
    </row>
    <row r="2909" spans="1:8" x14ac:dyDescent="0.25">
      <c r="A2909" s="37" t="s">
        <v>9695</v>
      </c>
      <c r="B2909" s="37" t="s">
        <v>1033</v>
      </c>
      <c r="C2909" s="38" t="s">
        <v>9696</v>
      </c>
      <c r="D2909" s="38">
        <v>8531</v>
      </c>
      <c r="E2909" s="146" t="s">
        <v>6700</v>
      </c>
      <c r="F2909" s="541" t="s">
        <v>10486</v>
      </c>
      <c r="G2909" s="539">
        <v>45466.30972222222</v>
      </c>
      <c r="H2909" s="37"/>
    </row>
    <row r="2910" spans="1:8" x14ac:dyDescent="0.25">
      <c r="A2910" s="37" t="s">
        <v>9695</v>
      </c>
      <c r="B2910" s="37" t="s">
        <v>1033</v>
      </c>
      <c r="C2910" s="38" t="s">
        <v>9696</v>
      </c>
      <c r="D2910" s="38">
        <v>8531</v>
      </c>
      <c r="E2910" s="146" t="s">
        <v>6717</v>
      </c>
      <c r="F2910" s="541" t="s">
        <v>10487</v>
      </c>
      <c r="G2910" s="539">
        <v>45466.30972222222</v>
      </c>
      <c r="H2910" s="37"/>
    </row>
    <row r="2911" spans="1:8" x14ac:dyDescent="0.25">
      <c r="A2911" s="37" t="s">
        <v>9695</v>
      </c>
      <c r="B2911" s="37" t="s">
        <v>1033</v>
      </c>
      <c r="C2911" s="38" t="s">
        <v>9696</v>
      </c>
      <c r="D2911" s="38">
        <v>8531</v>
      </c>
      <c r="E2911" s="146" t="s">
        <v>6734</v>
      </c>
      <c r="F2911" s="541" t="s">
        <v>10488</v>
      </c>
      <c r="G2911" s="539">
        <v>45466.30972222222</v>
      </c>
      <c r="H2911" s="37"/>
    </row>
    <row r="2912" spans="1:8" x14ac:dyDescent="0.25">
      <c r="A2912" s="37" t="s">
        <v>9695</v>
      </c>
      <c r="B2912" s="37" t="s">
        <v>1033</v>
      </c>
      <c r="C2912" s="38" t="s">
        <v>9696</v>
      </c>
      <c r="D2912" s="38">
        <v>8531</v>
      </c>
      <c r="E2912" s="146" t="s">
        <v>1551</v>
      </c>
      <c r="F2912" s="541" t="s">
        <v>10489</v>
      </c>
      <c r="G2912" s="539">
        <v>45466.30972222222</v>
      </c>
      <c r="H2912" s="37"/>
    </row>
    <row r="2913" spans="1:8" x14ac:dyDescent="0.25">
      <c r="A2913" s="37" t="s">
        <v>9695</v>
      </c>
      <c r="B2913" s="37" t="s">
        <v>1033</v>
      </c>
      <c r="C2913" s="38" t="s">
        <v>9696</v>
      </c>
      <c r="D2913" s="38">
        <v>8531</v>
      </c>
      <c r="E2913" s="146" t="s">
        <v>6751</v>
      </c>
      <c r="F2913" s="541" t="s">
        <v>10490</v>
      </c>
      <c r="G2913" s="539">
        <v>45466.30972222222</v>
      </c>
      <c r="H2913" s="37"/>
    </row>
    <row r="2914" spans="1:8" x14ac:dyDescent="0.25">
      <c r="A2914" s="37" t="s">
        <v>9695</v>
      </c>
      <c r="B2914" s="37" t="s">
        <v>1033</v>
      </c>
      <c r="C2914" s="38" t="s">
        <v>9696</v>
      </c>
      <c r="D2914" s="38">
        <v>8531</v>
      </c>
      <c r="E2914" s="146" t="s">
        <v>6768</v>
      </c>
      <c r="F2914" s="541" t="s">
        <v>10491</v>
      </c>
      <c r="G2914" s="539">
        <v>45466.30972222222</v>
      </c>
      <c r="H2914" s="37"/>
    </row>
    <row r="2915" spans="1:8" x14ac:dyDescent="0.25">
      <c r="A2915" s="37" t="s">
        <v>9695</v>
      </c>
      <c r="B2915" s="37" t="s">
        <v>1033</v>
      </c>
      <c r="C2915" s="38" t="s">
        <v>9696</v>
      </c>
      <c r="D2915" s="38">
        <v>8531</v>
      </c>
      <c r="E2915" s="146" t="s">
        <v>6785</v>
      </c>
      <c r="F2915" s="541" t="s">
        <v>10492</v>
      </c>
      <c r="G2915" s="539">
        <v>45466.30972222222</v>
      </c>
      <c r="H2915" s="37"/>
    </row>
    <row r="2916" spans="1:8" x14ac:dyDescent="0.25">
      <c r="A2916" s="37" t="s">
        <v>9695</v>
      </c>
      <c r="B2916" s="37" t="s">
        <v>1033</v>
      </c>
      <c r="C2916" s="38" t="s">
        <v>9696</v>
      </c>
      <c r="D2916" s="38">
        <v>8531</v>
      </c>
      <c r="E2916" s="146" t="s">
        <v>6802</v>
      </c>
      <c r="F2916" s="541" t="s">
        <v>10493</v>
      </c>
      <c r="G2916" s="539">
        <v>45466.30972222222</v>
      </c>
      <c r="H2916" s="37"/>
    </row>
    <row r="2917" spans="1:8" x14ac:dyDescent="0.25">
      <c r="A2917" s="37" t="s">
        <v>9695</v>
      </c>
      <c r="B2917" s="37" t="s">
        <v>1033</v>
      </c>
      <c r="C2917" s="38" t="s">
        <v>9696</v>
      </c>
      <c r="D2917" s="38">
        <v>8531</v>
      </c>
      <c r="E2917" s="146" t="s">
        <v>6819</v>
      </c>
      <c r="F2917" s="541" t="s">
        <v>10494</v>
      </c>
      <c r="G2917" s="539">
        <v>45466.30972222222</v>
      </c>
      <c r="H2917" s="37"/>
    </row>
    <row r="2918" spans="1:8" x14ac:dyDescent="0.25">
      <c r="A2918" s="37" t="s">
        <v>9695</v>
      </c>
      <c r="B2918" s="37" t="s">
        <v>1033</v>
      </c>
      <c r="C2918" s="38" t="s">
        <v>9696</v>
      </c>
      <c r="D2918" s="38">
        <v>8531</v>
      </c>
      <c r="E2918" s="146" t="s">
        <v>6836</v>
      </c>
      <c r="F2918" s="541" t="s">
        <v>10495</v>
      </c>
      <c r="G2918" s="539">
        <v>45466.30972222222</v>
      </c>
      <c r="H2918" s="37"/>
    </row>
    <row r="2919" spans="1:8" x14ac:dyDescent="0.25">
      <c r="A2919" s="37" t="s">
        <v>9695</v>
      </c>
      <c r="B2919" s="37" t="s">
        <v>1033</v>
      </c>
      <c r="C2919" s="38" t="s">
        <v>9696</v>
      </c>
      <c r="D2919" s="38">
        <v>8531</v>
      </c>
      <c r="E2919" s="146" t="s">
        <v>6853</v>
      </c>
      <c r="F2919" s="541" t="s">
        <v>10496</v>
      </c>
      <c r="G2919" s="539">
        <v>45466.30972222222</v>
      </c>
      <c r="H2919" s="37"/>
    </row>
    <row r="2920" spans="1:8" x14ac:dyDescent="0.25">
      <c r="A2920" s="37" t="s">
        <v>9695</v>
      </c>
      <c r="B2920" s="37" t="s">
        <v>1033</v>
      </c>
      <c r="C2920" s="38" t="s">
        <v>9696</v>
      </c>
      <c r="D2920" s="38">
        <v>8531</v>
      </c>
      <c r="E2920" s="146" t="s">
        <v>6870</v>
      </c>
      <c r="F2920" s="541" t="s">
        <v>10497</v>
      </c>
      <c r="G2920" s="539">
        <v>45466.30972222222</v>
      </c>
      <c r="H2920" s="37"/>
    </row>
    <row r="2921" spans="1:8" x14ac:dyDescent="0.25">
      <c r="A2921" s="37" t="s">
        <v>9695</v>
      </c>
      <c r="B2921" s="37" t="s">
        <v>1033</v>
      </c>
      <c r="C2921" s="38" t="s">
        <v>9696</v>
      </c>
      <c r="D2921" s="38">
        <v>8531</v>
      </c>
      <c r="E2921" s="146" t="s">
        <v>6887</v>
      </c>
      <c r="F2921" s="541" t="s">
        <v>10498</v>
      </c>
      <c r="G2921" s="539">
        <v>45466.30972222222</v>
      </c>
      <c r="H2921" s="37"/>
    </row>
    <row r="2922" spans="1:8" x14ac:dyDescent="0.25">
      <c r="A2922" s="37" t="s">
        <v>9695</v>
      </c>
      <c r="B2922" s="37" t="s">
        <v>1033</v>
      </c>
      <c r="C2922" s="38" t="s">
        <v>9696</v>
      </c>
      <c r="D2922" s="38">
        <v>8531</v>
      </c>
      <c r="E2922" s="146" t="s">
        <v>6904</v>
      </c>
      <c r="F2922" s="541" t="s">
        <v>10499</v>
      </c>
      <c r="G2922" s="539">
        <v>45466.30972222222</v>
      </c>
      <c r="H2922" s="37"/>
    </row>
    <row r="2923" spans="1:8" x14ac:dyDescent="0.25">
      <c r="A2923" s="37" t="s">
        <v>9695</v>
      </c>
      <c r="B2923" s="37" t="s">
        <v>1033</v>
      </c>
      <c r="C2923" s="38" t="s">
        <v>9696</v>
      </c>
      <c r="D2923" s="38">
        <v>8531</v>
      </c>
      <c r="E2923" s="146" t="s">
        <v>1568</v>
      </c>
      <c r="F2923" s="541" t="s">
        <v>10500</v>
      </c>
      <c r="G2923" s="539">
        <v>45466.30972222222</v>
      </c>
      <c r="H2923" s="37"/>
    </row>
    <row r="2924" spans="1:8" x14ac:dyDescent="0.25">
      <c r="A2924" s="37" t="s">
        <v>9695</v>
      </c>
      <c r="B2924" s="37" t="s">
        <v>1033</v>
      </c>
      <c r="C2924" s="38" t="s">
        <v>9696</v>
      </c>
      <c r="D2924" s="38">
        <v>8531</v>
      </c>
      <c r="E2924" s="146" t="s">
        <v>6921</v>
      </c>
      <c r="F2924" s="541" t="s">
        <v>10501</v>
      </c>
      <c r="G2924" s="539">
        <v>45466.30972222222</v>
      </c>
      <c r="H2924" s="37"/>
    </row>
    <row r="2925" spans="1:8" x14ac:dyDescent="0.25">
      <c r="A2925" s="37" t="s">
        <v>9695</v>
      </c>
      <c r="B2925" s="37" t="s">
        <v>1033</v>
      </c>
      <c r="C2925" s="38" t="s">
        <v>9696</v>
      </c>
      <c r="D2925" s="38">
        <v>8531</v>
      </c>
      <c r="E2925" s="146" t="s">
        <v>6938</v>
      </c>
      <c r="F2925" s="541" t="s">
        <v>10502</v>
      </c>
      <c r="G2925" s="539">
        <v>45466.30972222222</v>
      </c>
      <c r="H2925" s="37"/>
    </row>
    <row r="2926" spans="1:8" x14ac:dyDescent="0.25">
      <c r="A2926" s="37" t="s">
        <v>9695</v>
      </c>
      <c r="B2926" s="37" t="s">
        <v>1033</v>
      </c>
      <c r="C2926" s="38" t="s">
        <v>9696</v>
      </c>
      <c r="D2926" s="38">
        <v>8531</v>
      </c>
      <c r="E2926" s="146" t="s">
        <v>6955</v>
      </c>
      <c r="F2926" s="541" t="s">
        <v>10503</v>
      </c>
      <c r="G2926" s="539">
        <v>45466.30972222222</v>
      </c>
      <c r="H2926" s="37"/>
    </row>
    <row r="2927" spans="1:8" x14ac:dyDescent="0.25">
      <c r="A2927" s="37" t="s">
        <v>9695</v>
      </c>
      <c r="B2927" s="37" t="s">
        <v>1033</v>
      </c>
      <c r="C2927" s="38" t="s">
        <v>9696</v>
      </c>
      <c r="D2927" s="38">
        <v>8531</v>
      </c>
      <c r="E2927" s="146" t="s">
        <v>6972</v>
      </c>
      <c r="F2927" s="541" t="s">
        <v>10504</v>
      </c>
      <c r="G2927" s="539">
        <v>45466.30972222222</v>
      </c>
      <c r="H2927" s="37"/>
    </row>
    <row r="2928" spans="1:8" x14ac:dyDescent="0.25">
      <c r="A2928" s="37" t="s">
        <v>9695</v>
      </c>
      <c r="B2928" s="37" t="s">
        <v>1033</v>
      </c>
      <c r="C2928" s="38" t="s">
        <v>9696</v>
      </c>
      <c r="D2928" s="38">
        <v>8531</v>
      </c>
      <c r="E2928" s="146" t="s">
        <v>6989</v>
      </c>
      <c r="F2928" s="541" t="s">
        <v>10505</v>
      </c>
      <c r="G2928" s="539">
        <v>45466.30972222222</v>
      </c>
      <c r="H2928" s="37"/>
    </row>
    <row r="2929" spans="1:8" x14ac:dyDescent="0.25">
      <c r="A2929" s="37" t="s">
        <v>9695</v>
      </c>
      <c r="B2929" s="37" t="s">
        <v>1033</v>
      </c>
      <c r="C2929" s="38" t="s">
        <v>9696</v>
      </c>
      <c r="D2929" s="38">
        <v>8531</v>
      </c>
      <c r="E2929" s="146" t="s">
        <v>7006</v>
      </c>
      <c r="F2929" s="541" t="s">
        <v>10506</v>
      </c>
      <c r="G2929" s="539">
        <v>45466.30972222222</v>
      </c>
      <c r="H2929" s="37"/>
    </row>
    <row r="2930" spans="1:8" x14ac:dyDescent="0.25">
      <c r="A2930" s="37" t="s">
        <v>9695</v>
      </c>
      <c r="B2930" s="37" t="s">
        <v>1033</v>
      </c>
      <c r="C2930" s="38" t="s">
        <v>9696</v>
      </c>
      <c r="D2930" s="38">
        <v>8531</v>
      </c>
      <c r="E2930" s="146" t="s">
        <v>7023</v>
      </c>
      <c r="F2930" s="541" t="s">
        <v>10507</v>
      </c>
      <c r="G2930" s="539">
        <v>45466.30972222222</v>
      </c>
      <c r="H2930" s="37"/>
    </row>
    <row r="2931" spans="1:8" x14ac:dyDescent="0.25">
      <c r="A2931" s="37" t="s">
        <v>9695</v>
      </c>
      <c r="B2931" s="37" t="s">
        <v>1033</v>
      </c>
      <c r="C2931" s="38" t="s">
        <v>9696</v>
      </c>
      <c r="D2931" s="38">
        <v>8531</v>
      </c>
      <c r="E2931" s="146" t="s">
        <v>7040</v>
      </c>
      <c r="F2931" s="541" t="s">
        <v>10508</v>
      </c>
      <c r="G2931" s="539">
        <v>45466.30972222222</v>
      </c>
      <c r="H2931" s="37"/>
    </row>
    <row r="2932" spans="1:8" x14ac:dyDescent="0.25">
      <c r="A2932" s="37" t="s">
        <v>9695</v>
      </c>
      <c r="B2932" s="37" t="s">
        <v>1033</v>
      </c>
      <c r="C2932" s="38" t="s">
        <v>9696</v>
      </c>
      <c r="D2932" s="38">
        <v>8531</v>
      </c>
      <c r="E2932" s="146" t="s">
        <v>7057</v>
      </c>
      <c r="F2932" s="541" t="s">
        <v>10509</v>
      </c>
      <c r="G2932" s="539">
        <v>45466.30972222222</v>
      </c>
      <c r="H2932" s="37"/>
    </row>
    <row r="2933" spans="1:8" x14ac:dyDescent="0.25">
      <c r="A2933" s="37" t="s">
        <v>9695</v>
      </c>
      <c r="B2933" s="37" t="s">
        <v>1033</v>
      </c>
      <c r="C2933" s="38" t="s">
        <v>9696</v>
      </c>
      <c r="D2933" s="38">
        <v>8531</v>
      </c>
      <c r="E2933" s="146" t="s">
        <v>7074</v>
      </c>
      <c r="F2933" s="541" t="s">
        <v>10510</v>
      </c>
      <c r="G2933" s="539">
        <v>45466.30972222222</v>
      </c>
      <c r="H2933" s="37"/>
    </row>
    <row r="2934" spans="1:8" x14ac:dyDescent="0.25">
      <c r="A2934" s="37" t="s">
        <v>9695</v>
      </c>
      <c r="B2934" s="37" t="s">
        <v>1033</v>
      </c>
      <c r="C2934" s="38" t="s">
        <v>9696</v>
      </c>
      <c r="D2934" s="38">
        <v>8531</v>
      </c>
      <c r="E2934" s="146" t="s">
        <v>1585</v>
      </c>
      <c r="F2934" s="541" t="s">
        <v>10511</v>
      </c>
      <c r="G2934" s="539">
        <v>45466.30972222222</v>
      </c>
      <c r="H2934" s="37"/>
    </row>
    <row r="2935" spans="1:8" x14ac:dyDescent="0.25">
      <c r="A2935" s="37" t="s">
        <v>9695</v>
      </c>
      <c r="B2935" s="37" t="s">
        <v>1033</v>
      </c>
      <c r="C2935" s="38" t="s">
        <v>9696</v>
      </c>
      <c r="D2935" s="38">
        <v>8531</v>
      </c>
      <c r="E2935" s="146" t="s">
        <v>7091</v>
      </c>
      <c r="F2935" s="541" t="s">
        <v>10512</v>
      </c>
      <c r="G2935" s="539">
        <v>45466.30972222222</v>
      </c>
      <c r="H2935" s="37"/>
    </row>
    <row r="2936" spans="1:8" x14ac:dyDescent="0.25">
      <c r="A2936" s="37" t="s">
        <v>9695</v>
      </c>
      <c r="B2936" s="37" t="s">
        <v>1033</v>
      </c>
      <c r="C2936" s="38" t="s">
        <v>9696</v>
      </c>
      <c r="D2936" s="38">
        <v>8531</v>
      </c>
      <c r="E2936" s="146" t="s">
        <v>7108</v>
      </c>
      <c r="F2936" s="541" t="s">
        <v>10513</v>
      </c>
      <c r="G2936" s="539">
        <v>45466.30972222222</v>
      </c>
      <c r="H2936" s="37"/>
    </row>
    <row r="2937" spans="1:8" x14ac:dyDescent="0.25">
      <c r="A2937" s="37" t="s">
        <v>9695</v>
      </c>
      <c r="B2937" s="37" t="s">
        <v>1033</v>
      </c>
      <c r="C2937" s="38" t="s">
        <v>9696</v>
      </c>
      <c r="D2937" s="38">
        <v>8531</v>
      </c>
      <c r="E2937" s="146" t="s">
        <v>7125</v>
      </c>
      <c r="F2937" s="541" t="s">
        <v>10514</v>
      </c>
      <c r="G2937" s="539">
        <v>45466.30972222222</v>
      </c>
      <c r="H2937" s="37"/>
    </row>
    <row r="2938" spans="1:8" x14ac:dyDescent="0.25">
      <c r="A2938" s="37" t="s">
        <v>9695</v>
      </c>
      <c r="B2938" s="37" t="s">
        <v>1033</v>
      </c>
      <c r="C2938" s="38" t="s">
        <v>9696</v>
      </c>
      <c r="D2938" s="38">
        <v>8531</v>
      </c>
      <c r="E2938" s="146" t="s">
        <v>7142</v>
      </c>
      <c r="F2938" s="541" t="s">
        <v>10515</v>
      </c>
      <c r="G2938" s="539">
        <v>45466.30972222222</v>
      </c>
      <c r="H2938" s="37"/>
    </row>
    <row r="2939" spans="1:8" x14ac:dyDescent="0.25">
      <c r="A2939" s="37" t="s">
        <v>9695</v>
      </c>
      <c r="B2939" s="37" t="s">
        <v>1033</v>
      </c>
      <c r="C2939" s="38" t="s">
        <v>9696</v>
      </c>
      <c r="D2939" s="38">
        <v>8531</v>
      </c>
      <c r="E2939" s="146" t="s">
        <v>7159</v>
      </c>
      <c r="F2939" s="541" t="s">
        <v>10516</v>
      </c>
      <c r="G2939" s="539">
        <v>45466.30972222222</v>
      </c>
      <c r="H2939" s="37"/>
    </row>
    <row r="2940" spans="1:8" x14ac:dyDescent="0.25">
      <c r="A2940" s="37" t="s">
        <v>9695</v>
      </c>
      <c r="B2940" s="37" t="s">
        <v>1033</v>
      </c>
      <c r="C2940" s="38" t="s">
        <v>9696</v>
      </c>
      <c r="D2940" s="38">
        <v>8531</v>
      </c>
      <c r="E2940" s="146" t="s">
        <v>7176</v>
      </c>
      <c r="F2940" s="541" t="s">
        <v>10517</v>
      </c>
      <c r="G2940" s="539">
        <v>45466.30972222222</v>
      </c>
      <c r="H2940" s="37"/>
    </row>
    <row r="2941" spans="1:8" x14ac:dyDescent="0.25">
      <c r="A2941" s="37" t="s">
        <v>9695</v>
      </c>
      <c r="B2941" s="37" t="s">
        <v>1033</v>
      </c>
      <c r="C2941" s="38" t="s">
        <v>9696</v>
      </c>
      <c r="D2941" s="38">
        <v>8531</v>
      </c>
      <c r="E2941" s="146" t="s">
        <v>7193</v>
      </c>
      <c r="F2941" s="541" t="s">
        <v>10518</v>
      </c>
      <c r="G2941" s="539">
        <v>45466.30972222222</v>
      </c>
      <c r="H2941" s="37"/>
    </row>
    <row r="2942" spans="1:8" x14ac:dyDescent="0.25">
      <c r="A2942" s="37" t="s">
        <v>9695</v>
      </c>
      <c r="B2942" s="37" t="s">
        <v>1033</v>
      </c>
      <c r="C2942" s="38" t="s">
        <v>9696</v>
      </c>
      <c r="D2942" s="38">
        <v>8531</v>
      </c>
      <c r="E2942" s="146" t="s">
        <v>7210</v>
      </c>
      <c r="F2942" s="541" t="s">
        <v>10519</v>
      </c>
      <c r="G2942" s="539">
        <v>45466.30972222222</v>
      </c>
      <c r="H2942" s="37"/>
    </row>
    <row r="2943" spans="1:8" x14ac:dyDescent="0.25">
      <c r="A2943" s="37" t="s">
        <v>9695</v>
      </c>
      <c r="B2943" s="37" t="s">
        <v>1033</v>
      </c>
      <c r="C2943" s="38" t="s">
        <v>9696</v>
      </c>
      <c r="D2943" s="38">
        <v>8531</v>
      </c>
      <c r="E2943" s="146" t="s">
        <v>7227</v>
      </c>
      <c r="F2943" s="541" t="s">
        <v>10520</v>
      </c>
      <c r="G2943" s="539">
        <v>45466.30972222222</v>
      </c>
      <c r="H2943" s="37"/>
    </row>
    <row r="2944" spans="1:8" x14ac:dyDescent="0.25">
      <c r="A2944" s="37" t="s">
        <v>9695</v>
      </c>
      <c r="B2944" s="37" t="s">
        <v>1033</v>
      </c>
      <c r="C2944" s="38" t="s">
        <v>9696</v>
      </c>
      <c r="D2944" s="38">
        <v>8531</v>
      </c>
      <c r="E2944" s="146" t="s">
        <v>7244</v>
      </c>
      <c r="F2944" s="541" t="s">
        <v>10521</v>
      </c>
      <c r="G2944" s="539">
        <v>45466.30972222222</v>
      </c>
      <c r="H2944" s="37"/>
    </row>
    <row r="2945" spans="1:8" x14ac:dyDescent="0.25">
      <c r="A2945" s="37" t="s">
        <v>9695</v>
      </c>
      <c r="B2945" s="37" t="s">
        <v>1033</v>
      </c>
      <c r="C2945" s="38" t="s">
        <v>9696</v>
      </c>
      <c r="D2945" s="38">
        <v>8531</v>
      </c>
      <c r="E2945" s="146" t="s">
        <v>1602</v>
      </c>
      <c r="F2945" s="541" t="s">
        <v>10522</v>
      </c>
      <c r="G2945" s="539">
        <v>45466.30972222222</v>
      </c>
      <c r="H2945" s="37"/>
    </row>
    <row r="2946" spans="1:8" x14ac:dyDescent="0.25">
      <c r="A2946" s="37" t="s">
        <v>9695</v>
      </c>
      <c r="B2946" s="37" t="s">
        <v>1033</v>
      </c>
      <c r="C2946" s="38" t="s">
        <v>9696</v>
      </c>
      <c r="D2946" s="38">
        <v>8531</v>
      </c>
      <c r="E2946" s="146" t="s">
        <v>7261</v>
      </c>
      <c r="F2946" s="541" t="s">
        <v>10523</v>
      </c>
      <c r="G2946" s="539">
        <v>45466.30972222222</v>
      </c>
      <c r="H2946" s="37"/>
    </row>
    <row r="2947" spans="1:8" x14ac:dyDescent="0.25">
      <c r="A2947" s="37" t="s">
        <v>9695</v>
      </c>
      <c r="B2947" s="37" t="s">
        <v>1033</v>
      </c>
      <c r="C2947" s="38" t="s">
        <v>9696</v>
      </c>
      <c r="D2947" s="38">
        <v>8531</v>
      </c>
      <c r="E2947" s="146" t="s">
        <v>7278</v>
      </c>
      <c r="F2947" s="541" t="s">
        <v>10524</v>
      </c>
      <c r="G2947" s="539">
        <v>45466.30972222222</v>
      </c>
      <c r="H2947" s="37"/>
    </row>
    <row r="2948" spans="1:8" x14ac:dyDescent="0.25">
      <c r="A2948" s="37" t="s">
        <v>9695</v>
      </c>
      <c r="B2948" s="37" t="s">
        <v>1033</v>
      </c>
      <c r="C2948" s="38" t="s">
        <v>9696</v>
      </c>
      <c r="D2948" s="38">
        <v>8531</v>
      </c>
      <c r="E2948" s="146" t="s">
        <v>7295</v>
      </c>
      <c r="F2948" s="541" t="s">
        <v>10525</v>
      </c>
      <c r="G2948" s="539">
        <v>45466.30972222222</v>
      </c>
      <c r="H2948" s="37"/>
    </row>
    <row r="2949" spans="1:8" x14ac:dyDescent="0.25">
      <c r="A2949" s="37" t="s">
        <v>9695</v>
      </c>
      <c r="B2949" s="37" t="s">
        <v>1033</v>
      </c>
      <c r="C2949" s="38" t="s">
        <v>9696</v>
      </c>
      <c r="D2949" s="38">
        <v>8531</v>
      </c>
      <c r="E2949" s="146" t="s">
        <v>7312</v>
      </c>
      <c r="F2949" s="541" t="s">
        <v>10526</v>
      </c>
      <c r="G2949" s="539">
        <v>45466.30972222222</v>
      </c>
      <c r="H2949" s="37"/>
    </row>
    <row r="2950" spans="1:8" x14ac:dyDescent="0.25">
      <c r="A2950" s="37" t="s">
        <v>9695</v>
      </c>
      <c r="B2950" s="37" t="s">
        <v>1033</v>
      </c>
      <c r="C2950" s="38" t="s">
        <v>9696</v>
      </c>
      <c r="D2950" s="38">
        <v>8531</v>
      </c>
      <c r="E2950" s="146" t="s">
        <v>7329</v>
      </c>
      <c r="F2950" s="541" t="s">
        <v>10527</v>
      </c>
      <c r="G2950" s="539">
        <v>45466.30972222222</v>
      </c>
      <c r="H2950" s="37"/>
    </row>
    <row r="2951" spans="1:8" x14ac:dyDescent="0.25">
      <c r="A2951" s="37" t="s">
        <v>9695</v>
      </c>
      <c r="B2951" s="37" t="s">
        <v>1033</v>
      </c>
      <c r="C2951" s="38" t="s">
        <v>9696</v>
      </c>
      <c r="D2951" s="38">
        <v>8531</v>
      </c>
      <c r="E2951" s="146" t="s">
        <v>7346</v>
      </c>
      <c r="F2951" s="541" t="s">
        <v>10528</v>
      </c>
      <c r="G2951" s="539">
        <v>45466.30972222222</v>
      </c>
      <c r="H2951" s="37"/>
    </row>
    <row r="2952" spans="1:8" x14ac:dyDescent="0.25">
      <c r="A2952" s="37" t="s">
        <v>9695</v>
      </c>
      <c r="B2952" s="37" t="s">
        <v>1033</v>
      </c>
      <c r="C2952" s="38" t="s">
        <v>9696</v>
      </c>
      <c r="D2952" s="38">
        <v>8531</v>
      </c>
      <c r="E2952" s="146" t="s">
        <v>7363</v>
      </c>
      <c r="F2952" s="541" t="s">
        <v>10529</v>
      </c>
      <c r="G2952" s="539">
        <v>45466.30972222222</v>
      </c>
      <c r="H2952" s="37"/>
    </row>
    <row r="2953" spans="1:8" x14ac:dyDescent="0.25">
      <c r="A2953" s="37" t="s">
        <v>9695</v>
      </c>
      <c r="B2953" s="37" t="s">
        <v>1033</v>
      </c>
      <c r="C2953" s="38" t="s">
        <v>9696</v>
      </c>
      <c r="D2953" s="38">
        <v>8531</v>
      </c>
      <c r="E2953" s="146" t="s">
        <v>7380</v>
      </c>
      <c r="F2953" s="541" t="s">
        <v>10530</v>
      </c>
      <c r="G2953" s="539">
        <v>45466.30972222222</v>
      </c>
      <c r="H2953" s="37"/>
    </row>
    <row r="2954" spans="1:8" x14ac:dyDescent="0.25">
      <c r="A2954" s="37" t="s">
        <v>9695</v>
      </c>
      <c r="B2954" s="37" t="s">
        <v>1033</v>
      </c>
      <c r="C2954" s="38" t="s">
        <v>9696</v>
      </c>
      <c r="D2954" s="38">
        <v>8531</v>
      </c>
      <c r="E2954" s="146" t="s">
        <v>7397</v>
      </c>
      <c r="F2954" s="541" t="s">
        <v>10531</v>
      </c>
      <c r="G2954" s="539">
        <v>45466.30972222222</v>
      </c>
      <c r="H2954" s="37"/>
    </row>
    <row r="2955" spans="1:8" x14ac:dyDescent="0.25">
      <c r="A2955" s="37" t="s">
        <v>9695</v>
      </c>
      <c r="B2955" s="37" t="s">
        <v>1033</v>
      </c>
      <c r="C2955" s="38" t="s">
        <v>9696</v>
      </c>
      <c r="D2955" s="38">
        <v>8531</v>
      </c>
      <c r="E2955" s="146" t="s">
        <v>7414</v>
      </c>
      <c r="F2955" s="541" t="s">
        <v>10532</v>
      </c>
      <c r="G2955" s="539">
        <v>45466.30972222222</v>
      </c>
      <c r="H2955" s="37"/>
    </row>
    <row r="2956" spans="1:8" x14ac:dyDescent="0.25">
      <c r="A2956" s="37" t="s">
        <v>9695</v>
      </c>
      <c r="B2956" s="37" t="s">
        <v>1033</v>
      </c>
      <c r="C2956" s="38" t="s">
        <v>9696</v>
      </c>
      <c r="D2956" s="38">
        <v>8531</v>
      </c>
      <c r="E2956" s="146" t="s">
        <v>1619</v>
      </c>
      <c r="F2956" s="541" t="s">
        <v>10533</v>
      </c>
      <c r="G2956" s="539">
        <v>45466.30972222222</v>
      </c>
      <c r="H2956" s="37"/>
    </row>
    <row r="2957" spans="1:8" x14ac:dyDescent="0.25">
      <c r="A2957" s="37" t="s">
        <v>9695</v>
      </c>
      <c r="B2957" s="37" t="s">
        <v>1033</v>
      </c>
      <c r="C2957" s="38" t="s">
        <v>9696</v>
      </c>
      <c r="D2957" s="38">
        <v>8531</v>
      </c>
      <c r="E2957" s="146" t="s">
        <v>7431</v>
      </c>
      <c r="F2957" s="541" t="s">
        <v>10534</v>
      </c>
      <c r="G2957" s="539">
        <v>45466.30972222222</v>
      </c>
      <c r="H2957" s="37"/>
    </row>
    <row r="2958" spans="1:8" x14ac:dyDescent="0.25">
      <c r="A2958" s="37" t="s">
        <v>9695</v>
      </c>
      <c r="B2958" s="37" t="s">
        <v>1033</v>
      </c>
      <c r="C2958" s="38" t="s">
        <v>9696</v>
      </c>
      <c r="D2958" s="38">
        <v>8531</v>
      </c>
      <c r="E2958" s="146" t="s">
        <v>7448</v>
      </c>
      <c r="F2958" s="541" t="s">
        <v>10535</v>
      </c>
      <c r="G2958" s="539">
        <v>45466.30972222222</v>
      </c>
      <c r="H2958" s="37"/>
    </row>
    <row r="2959" spans="1:8" x14ac:dyDescent="0.25">
      <c r="A2959" s="37" t="s">
        <v>9695</v>
      </c>
      <c r="B2959" s="37" t="s">
        <v>1033</v>
      </c>
      <c r="C2959" s="38" t="s">
        <v>9696</v>
      </c>
      <c r="D2959" s="38">
        <v>8531</v>
      </c>
      <c r="E2959" s="146" t="s">
        <v>7465</v>
      </c>
      <c r="F2959" s="541" t="s">
        <v>10536</v>
      </c>
      <c r="G2959" s="539">
        <v>45466.30972222222</v>
      </c>
      <c r="H2959" s="37"/>
    </row>
    <row r="2960" spans="1:8" x14ac:dyDescent="0.25">
      <c r="A2960" s="37" t="s">
        <v>9695</v>
      </c>
      <c r="B2960" s="37" t="s">
        <v>1033</v>
      </c>
      <c r="C2960" s="38" t="s">
        <v>9696</v>
      </c>
      <c r="D2960" s="38">
        <v>8531</v>
      </c>
      <c r="E2960" s="146" t="s">
        <v>7482</v>
      </c>
      <c r="F2960" s="541" t="s">
        <v>10537</v>
      </c>
      <c r="G2960" s="539">
        <v>45466.30972222222</v>
      </c>
      <c r="H2960" s="37"/>
    </row>
    <row r="2961" spans="1:8" x14ac:dyDescent="0.25">
      <c r="A2961" s="37" t="s">
        <v>9695</v>
      </c>
      <c r="B2961" s="37" t="s">
        <v>1033</v>
      </c>
      <c r="C2961" s="38" t="s">
        <v>9696</v>
      </c>
      <c r="D2961" s="38">
        <v>8531</v>
      </c>
      <c r="E2961" s="146" t="s">
        <v>7499</v>
      </c>
      <c r="F2961" s="541" t="s">
        <v>10538</v>
      </c>
      <c r="G2961" s="539">
        <v>45466.30972222222</v>
      </c>
      <c r="H2961" s="37"/>
    </row>
    <row r="2962" spans="1:8" x14ac:dyDescent="0.25">
      <c r="A2962" s="37" t="s">
        <v>9695</v>
      </c>
      <c r="B2962" s="37" t="s">
        <v>1033</v>
      </c>
      <c r="C2962" s="38" t="s">
        <v>9696</v>
      </c>
      <c r="D2962" s="38">
        <v>8531</v>
      </c>
      <c r="E2962" s="146" t="s">
        <v>7516</v>
      </c>
      <c r="F2962" s="541" t="s">
        <v>10539</v>
      </c>
      <c r="G2962" s="539">
        <v>45466.30972222222</v>
      </c>
      <c r="H2962" s="37"/>
    </row>
    <row r="2963" spans="1:8" x14ac:dyDescent="0.25">
      <c r="A2963" s="37" t="s">
        <v>9695</v>
      </c>
      <c r="B2963" s="37" t="s">
        <v>1033</v>
      </c>
      <c r="C2963" s="38" t="s">
        <v>9696</v>
      </c>
      <c r="D2963" s="38">
        <v>8531</v>
      </c>
      <c r="E2963" s="146" t="s">
        <v>7533</v>
      </c>
      <c r="F2963" s="541" t="s">
        <v>10540</v>
      </c>
      <c r="G2963" s="539">
        <v>45466.30972222222</v>
      </c>
      <c r="H2963" s="37"/>
    </row>
    <row r="2964" spans="1:8" x14ac:dyDescent="0.25">
      <c r="A2964" s="37" t="s">
        <v>9695</v>
      </c>
      <c r="B2964" s="37" t="s">
        <v>1033</v>
      </c>
      <c r="C2964" s="38" t="s">
        <v>9696</v>
      </c>
      <c r="D2964" s="38">
        <v>8531</v>
      </c>
      <c r="E2964" s="146" t="s">
        <v>7550</v>
      </c>
      <c r="F2964" s="541" t="s">
        <v>10541</v>
      </c>
      <c r="G2964" s="539">
        <v>45466.30972222222</v>
      </c>
      <c r="H2964" s="37"/>
    </row>
    <row r="2965" spans="1:8" x14ac:dyDescent="0.25">
      <c r="A2965" s="37" t="s">
        <v>9695</v>
      </c>
      <c r="B2965" s="37" t="s">
        <v>1033</v>
      </c>
      <c r="C2965" s="38" t="s">
        <v>9696</v>
      </c>
      <c r="D2965" s="38">
        <v>8531</v>
      </c>
      <c r="E2965" s="146" t="s">
        <v>7567</v>
      </c>
      <c r="F2965" s="541" t="s">
        <v>10542</v>
      </c>
      <c r="G2965" s="539">
        <v>45466.30972222222</v>
      </c>
      <c r="H2965" s="37"/>
    </row>
    <row r="2966" spans="1:8" x14ac:dyDescent="0.25">
      <c r="A2966" s="37" t="s">
        <v>9695</v>
      </c>
      <c r="B2966" s="37" t="s">
        <v>1033</v>
      </c>
      <c r="C2966" s="38" t="s">
        <v>9696</v>
      </c>
      <c r="D2966" s="38">
        <v>8531</v>
      </c>
      <c r="E2966" s="146" t="s">
        <v>7584</v>
      </c>
      <c r="F2966" s="541" t="s">
        <v>10543</v>
      </c>
      <c r="G2966" s="539">
        <v>45466.30972222222</v>
      </c>
      <c r="H2966" s="37"/>
    </row>
    <row r="2967" spans="1:8" x14ac:dyDescent="0.25">
      <c r="A2967" s="37" t="s">
        <v>9695</v>
      </c>
      <c r="B2967" s="37" t="s">
        <v>1033</v>
      </c>
      <c r="C2967" s="38" t="s">
        <v>9696</v>
      </c>
      <c r="D2967" s="38">
        <v>8531</v>
      </c>
      <c r="E2967" s="146" t="s">
        <v>1636</v>
      </c>
      <c r="F2967" s="541" t="s">
        <v>10544</v>
      </c>
      <c r="G2967" s="539">
        <v>45466.30972222222</v>
      </c>
      <c r="H2967" s="37"/>
    </row>
    <row r="2968" spans="1:8" x14ac:dyDescent="0.25">
      <c r="A2968" s="37" t="s">
        <v>9695</v>
      </c>
      <c r="B2968" s="37" t="s">
        <v>1033</v>
      </c>
      <c r="C2968" s="38" t="s">
        <v>9696</v>
      </c>
      <c r="D2968" s="38">
        <v>8531</v>
      </c>
      <c r="E2968" s="146" t="s">
        <v>7601</v>
      </c>
      <c r="F2968" s="541" t="s">
        <v>10545</v>
      </c>
      <c r="G2968" s="539">
        <v>45466.30972222222</v>
      </c>
      <c r="H2968" s="37"/>
    </row>
    <row r="2969" spans="1:8" x14ac:dyDescent="0.25">
      <c r="A2969" s="37" t="s">
        <v>9695</v>
      </c>
      <c r="B2969" s="37" t="s">
        <v>1033</v>
      </c>
      <c r="C2969" s="38" t="s">
        <v>9696</v>
      </c>
      <c r="D2969" s="38">
        <v>8531</v>
      </c>
      <c r="E2969" s="146" t="s">
        <v>7618</v>
      </c>
      <c r="F2969" s="541" t="s">
        <v>10546</v>
      </c>
      <c r="G2969" s="539">
        <v>45466.30972222222</v>
      </c>
      <c r="H2969" s="37"/>
    </row>
    <row r="2970" spans="1:8" x14ac:dyDescent="0.25">
      <c r="A2970" s="37" t="s">
        <v>9695</v>
      </c>
      <c r="B2970" s="37" t="s">
        <v>1033</v>
      </c>
      <c r="C2970" s="38" t="s">
        <v>9696</v>
      </c>
      <c r="D2970" s="38">
        <v>8531</v>
      </c>
      <c r="E2970" s="146" t="s">
        <v>7635</v>
      </c>
      <c r="F2970" s="541" t="s">
        <v>10547</v>
      </c>
      <c r="G2970" s="539">
        <v>45466.30972222222</v>
      </c>
      <c r="H2970" s="37"/>
    </row>
    <row r="2971" spans="1:8" x14ac:dyDescent="0.25">
      <c r="A2971" s="37" t="s">
        <v>9695</v>
      </c>
      <c r="B2971" s="37" t="s">
        <v>1033</v>
      </c>
      <c r="C2971" s="38" t="s">
        <v>9696</v>
      </c>
      <c r="D2971" s="38">
        <v>8531</v>
      </c>
      <c r="E2971" s="146" t="s">
        <v>7652</v>
      </c>
      <c r="F2971" s="541" t="s">
        <v>10548</v>
      </c>
      <c r="G2971" s="539">
        <v>45466.30972222222</v>
      </c>
      <c r="H2971" s="37"/>
    </row>
    <row r="2972" spans="1:8" x14ac:dyDescent="0.25">
      <c r="A2972" s="37" t="s">
        <v>9695</v>
      </c>
      <c r="B2972" s="37" t="s">
        <v>1033</v>
      </c>
      <c r="C2972" s="38" t="s">
        <v>9696</v>
      </c>
      <c r="D2972" s="38">
        <v>8531</v>
      </c>
      <c r="E2972" s="146" t="s">
        <v>7669</v>
      </c>
      <c r="F2972" s="541" t="s">
        <v>10549</v>
      </c>
      <c r="G2972" s="539">
        <v>45466.30972222222</v>
      </c>
      <c r="H2972" s="37"/>
    </row>
    <row r="2973" spans="1:8" x14ac:dyDescent="0.25">
      <c r="A2973" s="37" t="s">
        <v>9695</v>
      </c>
      <c r="B2973" s="37" t="s">
        <v>1033</v>
      </c>
      <c r="C2973" s="38" t="s">
        <v>9696</v>
      </c>
      <c r="D2973" s="38">
        <v>8531</v>
      </c>
      <c r="E2973" s="146" t="s">
        <v>7686</v>
      </c>
      <c r="F2973" s="541" t="s">
        <v>10550</v>
      </c>
      <c r="G2973" s="539">
        <v>45466.30972222222</v>
      </c>
      <c r="H2973" s="37"/>
    </row>
    <row r="2974" spans="1:8" x14ac:dyDescent="0.25">
      <c r="A2974" s="37" t="s">
        <v>9695</v>
      </c>
      <c r="B2974" s="37" t="s">
        <v>1033</v>
      </c>
      <c r="C2974" s="38" t="s">
        <v>9696</v>
      </c>
      <c r="D2974" s="38">
        <v>8531</v>
      </c>
      <c r="E2974" s="146" t="s">
        <v>7703</v>
      </c>
      <c r="F2974" s="541" t="s">
        <v>10551</v>
      </c>
      <c r="G2974" s="539">
        <v>45466.30972222222</v>
      </c>
      <c r="H2974" s="37"/>
    </row>
    <row r="2975" spans="1:8" x14ac:dyDescent="0.25">
      <c r="A2975" s="37" t="s">
        <v>9695</v>
      </c>
      <c r="B2975" s="37" t="s">
        <v>1033</v>
      </c>
      <c r="C2975" s="38" t="s">
        <v>9696</v>
      </c>
      <c r="D2975" s="38">
        <v>8531</v>
      </c>
      <c r="E2975" s="146" t="s">
        <v>7720</v>
      </c>
      <c r="F2975" s="541" t="s">
        <v>10552</v>
      </c>
      <c r="G2975" s="539">
        <v>45466.30972222222</v>
      </c>
      <c r="H2975" s="37"/>
    </row>
    <row r="2976" spans="1:8" x14ac:dyDescent="0.25">
      <c r="A2976" s="37" t="s">
        <v>9695</v>
      </c>
      <c r="B2976" s="37" t="s">
        <v>1033</v>
      </c>
      <c r="C2976" s="38" t="s">
        <v>9696</v>
      </c>
      <c r="D2976" s="38">
        <v>8531</v>
      </c>
      <c r="E2976" s="146" t="s">
        <v>7737</v>
      </c>
      <c r="F2976" s="541" t="s">
        <v>10553</v>
      </c>
      <c r="G2976" s="539">
        <v>45466.30972222222</v>
      </c>
      <c r="H2976" s="37"/>
    </row>
    <row r="2977" spans="1:8" x14ac:dyDescent="0.25">
      <c r="A2977" s="37" t="s">
        <v>9695</v>
      </c>
      <c r="B2977" s="37" t="s">
        <v>1033</v>
      </c>
      <c r="C2977" s="38" t="s">
        <v>9696</v>
      </c>
      <c r="D2977" s="38">
        <v>8531</v>
      </c>
      <c r="E2977" s="146" t="s">
        <v>7754</v>
      </c>
      <c r="F2977" s="541" t="s">
        <v>10554</v>
      </c>
      <c r="G2977" s="539">
        <v>45466.30972222222</v>
      </c>
      <c r="H2977" s="37"/>
    </row>
    <row r="2978" spans="1:8" x14ac:dyDescent="0.25">
      <c r="A2978" s="37" t="s">
        <v>9695</v>
      </c>
      <c r="B2978" s="37" t="s">
        <v>1033</v>
      </c>
      <c r="C2978" s="38" t="s">
        <v>9696</v>
      </c>
      <c r="D2978" s="38">
        <v>8531</v>
      </c>
      <c r="E2978" s="146" t="s">
        <v>1076</v>
      </c>
      <c r="F2978" s="541" t="s">
        <v>10555</v>
      </c>
      <c r="G2978" s="539">
        <v>45466.30972222222</v>
      </c>
      <c r="H2978" s="37"/>
    </row>
    <row r="2979" spans="1:8" x14ac:dyDescent="0.25">
      <c r="A2979" s="37" t="s">
        <v>9695</v>
      </c>
      <c r="B2979" s="37" t="s">
        <v>1033</v>
      </c>
      <c r="C2979" s="38" t="s">
        <v>9696</v>
      </c>
      <c r="D2979" s="38">
        <v>8531</v>
      </c>
      <c r="E2979" s="146" t="s">
        <v>1653</v>
      </c>
      <c r="F2979" s="541" t="s">
        <v>10556</v>
      </c>
      <c r="G2979" s="539">
        <v>45466.30972222222</v>
      </c>
      <c r="H2979" s="37"/>
    </row>
    <row r="2980" spans="1:8" x14ac:dyDescent="0.25">
      <c r="A2980" s="37" t="s">
        <v>9695</v>
      </c>
      <c r="B2980" s="37" t="s">
        <v>1033</v>
      </c>
      <c r="C2980" s="38" t="s">
        <v>9696</v>
      </c>
      <c r="D2980" s="38">
        <v>8531</v>
      </c>
      <c r="E2980" s="146" t="s">
        <v>7771</v>
      </c>
      <c r="F2980" s="541" t="s">
        <v>10557</v>
      </c>
      <c r="G2980" s="539">
        <v>45466.30972222222</v>
      </c>
      <c r="H2980" s="37"/>
    </row>
    <row r="2981" spans="1:8" x14ac:dyDescent="0.25">
      <c r="A2981" s="37" t="s">
        <v>9695</v>
      </c>
      <c r="B2981" s="37" t="s">
        <v>1033</v>
      </c>
      <c r="C2981" s="38" t="s">
        <v>9696</v>
      </c>
      <c r="D2981" s="38">
        <v>8531</v>
      </c>
      <c r="E2981" s="146" t="s">
        <v>7788</v>
      </c>
      <c r="F2981" s="541" t="s">
        <v>10558</v>
      </c>
      <c r="G2981" s="539">
        <v>45466.30972222222</v>
      </c>
      <c r="H2981" s="37"/>
    </row>
    <row r="2982" spans="1:8" x14ac:dyDescent="0.25">
      <c r="A2982" s="37" t="s">
        <v>9695</v>
      </c>
      <c r="B2982" s="37" t="s">
        <v>1033</v>
      </c>
      <c r="C2982" s="38" t="s">
        <v>9696</v>
      </c>
      <c r="D2982" s="38">
        <v>8531</v>
      </c>
      <c r="E2982" s="146" t="s">
        <v>7805</v>
      </c>
      <c r="F2982" s="541" t="s">
        <v>10559</v>
      </c>
      <c r="G2982" s="539">
        <v>45466.30972222222</v>
      </c>
      <c r="H2982" s="37"/>
    </row>
    <row r="2983" spans="1:8" x14ac:dyDescent="0.25">
      <c r="A2983" s="37" t="s">
        <v>9695</v>
      </c>
      <c r="B2983" s="37" t="s">
        <v>1033</v>
      </c>
      <c r="C2983" s="38" t="s">
        <v>9696</v>
      </c>
      <c r="D2983" s="38">
        <v>8531</v>
      </c>
      <c r="E2983" s="146" t="s">
        <v>7822</v>
      </c>
      <c r="F2983" s="541" t="s">
        <v>10560</v>
      </c>
      <c r="G2983" s="539">
        <v>45466.30972222222</v>
      </c>
      <c r="H2983" s="37"/>
    </row>
    <row r="2984" spans="1:8" x14ac:dyDescent="0.25">
      <c r="A2984" s="37" t="s">
        <v>9695</v>
      </c>
      <c r="B2984" s="37" t="s">
        <v>1033</v>
      </c>
      <c r="C2984" s="38" t="s">
        <v>9696</v>
      </c>
      <c r="D2984" s="38">
        <v>8531</v>
      </c>
      <c r="E2984" s="146" t="s">
        <v>7839</v>
      </c>
      <c r="F2984" s="541" t="s">
        <v>10561</v>
      </c>
      <c r="G2984" s="539">
        <v>45466.30972222222</v>
      </c>
      <c r="H2984" s="37"/>
    </row>
    <row r="2985" spans="1:8" x14ac:dyDescent="0.25">
      <c r="A2985" s="37" t="s">
        <v>9695</v>
      </c>
      <c r="B2985" s="37" t="s">
        <v>1033</v>
      </c>
      <c r="C2985" s="38" t="s">
        <v>9696</v>
      </c>
      <c r="D2985" s="38">
        <v>8531</v>
      </c>
      <c r="E2985" s="146" t="s">
        <v>7856</v>
      </c>
      <c r="F2985" s="541" t="s">
        <v>10562</v>
      </c>
      <c r="G2985" s="539">
        <v>45466.30972222222</v>
      </c>
      <c r="H2985" s="37"/>
    </row>
    <row r="2986" spans="1:8" x14ac:dyDescent="0.25">
      <c r="A2986" s="37" t="s">
        <v>9695</v>
      </c>
      <c r="B2986" s="37" t="s">
        <v>1033</v>
      </c>
      <c r="C2986" s="38" t="s">
        <v>9696</v>
      </c>
      <c r="D2986" s="38">
        <v>8531</v>
      </c>
      <c r="E2986" s="146" t="s">
        <v>7873</v>
      </c>
      <c r="F2986" s="541" t="s">
        <v>10563</v>
      </c>
      <c r="G2986" s="539">
        <v>45466.30972222222</v>
      </c>
      <c r="H2986" s="37"/>
    </row>
    <row r="2987" spans="1:8" x14ac:dyDescent="0.25">
      <c r="A2987" s="37" t="s">
        <v>9695</v>
      </c>
      <c r="B2987" s="37" t="s">
        <v>1033</v>
      </c>
      <c r="C2987" s="38" t="s">
        <v>9696</v>
      </c>
      <c r="D2987" s="38">
        <v>8531</v>
      </c>
      <c r="E2987" s="146" t="s">
        <v>7890</v>
      </c>
      <c r="F2987" s="541" t="s">
        <v>10564</v>
      </c>
      <c r="G2987" s="539">
        <v>45466.30972222222</v>
      </c>
      <c r="H2987" s="37"/>
    </row>
    <row r="2988" spans="1:8" x14ac:dyDescent="0.25">
      <c r="A2988" s="37" t="s">
        <v>9695</v>
      </c>
      <c r="B2988" s="37" t="s">
        <v>1033</v>
      </c>
      <c r="C2988" s="38" t="s">
        <v>9696</v>
      </c>
      <c r="D2988" s="38">
        <v>8531</v>
      </c>
      <c r="E2988" s="146" t="s">
        <v>7907</v>
      </c>
      <c r="F2988" s="541" t="s">
        <v>10565</v>
      </c>
      <c r="G2988" s="539">
        <v>45466.30972222222</v>
      </c>
      <c r="H2988" s="37"/>
    </row>
    <row r="2989" spans="1:8" x14ac:dyDescent="0.25">
      <c r="A2989" s="37" t="s">
        <v>9695</v>
      </c>
      <c r="B2989" s="37" t="s">
        <v>1033</v>
      </c>
      <c r="C2989" s="38" t="s">
        <v>9696</v>
      </c>
      <c r="D2989" s="38">
        <v>8531</v>
      </c>
      <c r="E2989" s="146" t="s">
        <v>7924</v>
      </c>
      <c r="F2989" s="541" t="s">
        <v>10566</v>
      </c>
      <c r="G2989" s="539">
        <v>45466.30972222222</v>
      </c>
      <c r="H2989" s="37"/>
    </row>
    <row r="2990" spans="1:8" x14ac:dyDescent="0.25">
      <c r="A2990" s="37" t="s">
        <v>9695</v>
      </c>
      <c r="B2990" s="37" t="s">
        <v>1033</v>
      </c>
      <c r="C2990" s="38" t="s">
        <v>9696</v>
      </c>
      <c r="D2990" s="38">
        <v>8531</v>
      </c>
      <c r="E2990" s="146" t="s">
        <v>1670</v>
      </c>
      <c r="F2990" s="541" t="s">
        <v>10567</v>
      </c>
      <c r="G2990" s="539">
        <v>45466.30972222222</v>
      </c>
      <c r="H2990" s="37"/>
    </row>
    <row r="2991" spans="1:8" x14ac:dyDescent="0.25">
      <c r="A2991" s="37" t="s">
        <v>9695</v>
      </c>
      <c r="B2991" s="37" t="s">
        <v>1033</v>
      </c>
      <c r="C2991" s="38" t="s">
        <v>9696</v>
      </c>
      <c r="D2991" s="38">
        <v>8531</v>
      </c>
      <c r="E2991" s="146" t="s">
        <v>7941</v>
      </c>
      <c r="F2991" s="541" t="s">
        <v>10568</v>
      </c>
      <c r="G2991" s="539">
        <v>45466.30972222222</v>
      </c>
      <c r="H2991" s="37"/>
    </row>
    <row r="2992" spans="1:8" x14ac:dyDescent="0.25">
      <c r="A2992" s="37" t="s">
        <v>9695</v>
      </c>
      <c r="B2992" s="37" t="s">
        <v>1033</v>
      </c>
      <c r="C2992" s="38" t="s">
        <v>9696</v>
      </c>
      <c r="D2992" s="38">
        <v>8531</v>
      </c>
      <c r="E2992" s="146" t="s">
        <v>7958</v>
      </c>
      <c r="F2992" s="541" t="s">
        <v>10569</v>
      </c>
      <c r="G2992" s="539">
        <v>45466.30972222222</v>
      </c>
      <c r="H2992" s="37"/>
    </row>
    <row r="2993" spans="1:8" x14ac:dyDescent="0.25">
      <c r="A2993" s="37" t="s">
        <v>9695</v>
      </c>
      <c r="B2993" s="37" t="s">
        <v>1033</v>
      </c>
      <c r="C2993" s="38" t="s">
        <v>9696</v>
      </c>
      <c r="D2993" s="38">
        <v>8531</v>
      </c>
      <c r="E2993" s="146" t="s">
        <v>7975</v>
      </c>
      <c r="F2993" s="541" t="s">
        <v>10570</v>
      </c>
      <c r="G2993" s="539">
        <v>45466.30972222222</v>
      </c>
      <c r="H2993" s="37"/>
    </row>
    <row r="2994" spans="1:8" x14ac:dyDescent="0.25">
      <c r="A2994" s="37" t="s">
        <v>9695</v>
      </c>
      <c r="B2994" s="37" t="s">
        <v>1033</v>
      </c>
      <c r="C2994" s="38" t="s">
        <v>9696</v>
      </c>
      <c r="D2994" s="38">
        <v>8531</v>
      </c>
      <c r="E2994" s="146" t="s">
        <v>7992</v>
      </c>
      <c r="F2994" s="541" t="s">
        <v>10571</v>
      </c>
      <c r="G2994" s="539">
        <v>45466.30972222222</v>
      </c>
      <c r="H2994" s="37"/>
    </row>
    <row r="2995" spans="1:8" x14ac:dyDescent="0.25">
      <c r="A2995" s="37" t="s">
        <v>9695</v>
      </c>
      <c r="B2995" s="37" t="s">
        <v>1033</v>
      </c>
      <c r="C2995" s="38" t="s">
        <v>9696</v>
      </c>
      <c r="D2995" s="38">
        <v>8531</v>
      </c>
      <c r="E2995" s="146" t="s">
        <v>8009</v>
      </c>
      <c r="F2995" s="541" t="s">
        <v>10572</v>
      </c>
      <c r="G2995" s="539">
        <v>45466.30972222222</v>
      </c>
      <c r="H2995" s="37"/>
    </row>
    <row r="2996" spans="1:8" x14ac:dyDescent="0.25">
      <c r="A2996" s="37" t="s">
        <v>9695</v>
      </c>
      <c r="B2996" s="37" t="s">
        <v>1033</v>
      </c>
      <c r="C2996" s="38" t="s">
        <v>9696</v>
      </c>
      <c r="D2996" s="38">
        <v>8531</v>
      </c>
      <c r="E2996" s="146" t="s">
        <v>8026</v>
      </c>
      <c r="F2996" s="541" t="s">
        <v>10573</v>
      </c>
      <c r="G2996" s="539">
        <v>45466.30972222222</v>
      </c>
      <c r="H2996" s="37"/>
    </row>
    <row r="2997" spans="1:8" x14ac:dyDescent="0.25">
      <c r="A2997" s="37" t="s">
        <v>9695</v>
      </c>
      <c r="B2997" s="37" t="s">
        <v>1033</v>
      </c>
      <c r="C2997" s="38" t="s">
        <v>9696</v>
      </c>
      <c r="D2997" s="38">
        <v>8531</v>
      </c>
      <c r="E2997" s="146" t="s">
        <v>8043</v>
      </c>
      <c r="F2997" s="541" t="s">
        <v>10574</v>
      </c>
      <c r="G2997" s="539">
        <v>45466.30972222222</v>
      </c>
      <c r="H2997" s="37"/>
    </row>
    <row r="2998" spans="1:8" x14ac:dyDescent="0.25">
      <c r="A2998" s="37" t="s">
        <v>9695</v>
      </c>
      <c r="B2998" s="37" t="s">
        <v>1033</v>
      </c>
      <c r="C2998" s="38" t="s">
        <v>9696</v>
      </c>
      <c r="D2998" s="38">
        <v>8531</v>
      </c>
      <c r="E2998" s="146" t="s">
        <v>8060</v>
      </c>
      <c r="F2998" s="541" t="s">
        <v>10575</v>
      </c>
      <c r="G2998" s="539">
        <v>45466.30972222222</v>
      </c>
      <c r="H2998" s="37"/>
    </row>
    <row r="2999" spans="1:8" x14ac:dyDescent="0.25">
      <c r="A2999" s="37" t="s">
        <v>9695</v>
      </c>
      <c r="B2999" s="37" t="s">
        <v>1033</v>
      </c>
      <c r="C2999" s="38" t="s">
        <v>9696</v>
      </c>
      <c r="D2999" s="38">
        <v>8531</v>
      </c>
      <c r="E2999" s="146" t="s">
        <v>8077</v>
      </c>
      <c r="F2999" s="541" t="s">
        <v>10576</v>
      </c>
      <c r="G2999" s="539">
        <v>45466.30972222222</v>
      </c>
      <c r="H2999" s="37"/>
    </row>
    <row r="3000" spans="1:8" x14ac:dyDescent="0.25">
      <c r="A3000" s="37" t="s">
        <v>9695</v>
      </c>
      <c r="B3000" s="37" t="s">
        <v>1033</v>
      </c>
      <c r="C3000" s="38" t="s">
        <v>9696</v>
      </c>
      <c r="D3000" s="38">
        <v>8531</v>
      </c>
      <c r="E3000" s="146" t="s">
        <v>8094</v>
      </c>
      <c r="F3000" s="541" t="s">
        <v>10577</v>
      </c>
      <c r="G3000" s="539">
        <v>45466.30972222222</v>
      </c>
      <c r="H3000" s="37"/>
    </row>
    <row r="3001" spans="1:8" x14ac:dyDescent="0.25">
      <c r="A3001" s="37" t="s">
        <v>9695</v>
      </c>
      <c r="B3001" s="37" t="s">
        <v>1033</v>
      </c>
      <c r="C3001" s="38" t="s">
        <v>9696</v>
      </c>
      <c r="D3001" s="38">
        <v>8531</v>
      </c>
      <c r="E3001" s="146" t="s">
        <v>1687</v>
      </c>
      <c r="F3001" s="541" t="s">
        <v>10578</v>
      </c>
      <c r="G3001" s="539">
        <v>45466.30972222222</v>
      </c>
      <c r="H3001" s="37"/>
    </row>
    <row r="3002" spans="1:8" x14ac:dyDescent="0.25">
      <c r="A3002" s="37" t="s">
        <v>9695</v>
      </c>
      <c r="B3002" s="37" t="s">
        <v>1033</v>
      </c>
      <c r="C3002" s="38" t="s">
        <v>9696</v>
      </c>
      <c r="D3002" s="38">
        <v>8531</v>
      </c>
      <c r="E3002" s="146" t="s">
        <v>8111</v>
      </c>
      <c r="F3002" s="541" t="s">
        <v>10579</v>
      </c>
      <c r="G3002" s="539">
        <v>45466.30972222222</v>
      </c>
      <c r="H3002" s="37"/>
    </row>
    <row r="3003" spans="1:8" x14ac:dyDescent="0.25">
      <c r="A3003" s="37" t="s">
        <v>9695</v>
      </c>
      <c r="B3003" s="37" t="s">
        <v>1033</v>
      </c>
      <c r="C3003" s="38" t="s">
        <v>9696</v>
      </c>
      <c r="D3003" s="38">
        <v>8531</v>
      </c>
      <c r="E3003" s="146" t="s">
        <v>8128</v>
      </c>
      <c r="F3003" s="541" t="s">
        <v>10580</v>
      </c>
      <c r="G3003" s="539">
        <v>45466.30972222222</v>
      </c>
      <c r="H3003" s="37"/>
    </row>
    <row r="3004" spans="1:8" x14ac:dyDescent="0.25">
      <c r="A3004" s="37" t="s">
        <v>9695</v>
      </c>
      <c r="B3004" s="37" t="s">
        <v>1033</v>
      </c>
      <c r="C3004" s="38" t="s">
        <v>9696</v>
      </c>
      <c r="D3004" s="38">
        <v>8531</v>
      </c>
      <c r="E3004" s="146" t="s">
        <v>8145</v>
      </c>
      <c r="F3004" s="541" t="s">
        <v>10581</v>
      </c>
      <c r="G3004" s="539">
        <v>45466.30972222222</v>
      </c>
      <c r="H3004" s="37"/>
    </row>
    <row r="3005" spans="1:8" x14ac:dyDescent="0.25">
      <c r="A3005" s="37" t="s">
        <v>9695</v>
      </c>
      <c r="B3005" s="37" t="s">
        <v>1033</v>
      </c>
      <c r="C3005" s="38" t="s">
        <v>9696</v>
      </c>
      <c r="D3005" s="38">
        <v>8531</v>
      </c>
      <c r="E3005" s="146" t="s">
        <v>8162</v>
      </c>
      <c r="F3005" s="541" t="s">
        <v>10582</v>
      </c>
      <c r="G3005" s="539">
        <v>45466.30972222222</v>
      </c>
      <c r="H3005" s="37"/>
    </row>
    <row r="3006" spans="1:8" x14ac:dyDescent="0.25">
      <c r="A3006" s="37" t="s">
        <v>9695</v>
      </c>
      <c r="B3006" s="37" t="s">
        <v>1033</v>
      </c>
      <c r="C3006" s="38" t="s">
        <v>9696</v>
      </c>
      <c r="D3006" s="38">
        <v>8531</v>
      </c>
      <c r="E3006" s="146" t="s">
        <v>8179</v>
      </c>
      <c r="F3006" s="541" t="s">
        <v>10583</v>
      </c>
      <c r="G3006" s="539">
        <v>45466.30972222222</v>
      </c>
      <c r="H3006" s="37"/>
    </row>
    <row r="3007" spans="1:8" x14ac:dyDescent="0.25">
      <c r="A3007" s="37" t="s">
        <v>9695</v>
      </c>
      <c r="B3007" s="37" t="s">
        <v>1033</v>
      </c>
      <c r="C3007" s="38" t="s">
        <v>9696</v>
      </c>
      <c r="D3007" s="38">
        <v>8531</v>
      </c>
      <c r="E3007" s="146" t="s">
        <v>8196</v>
      </c>
      <c r="F3007" s="541" t="s">
        <v>10584</v>
      </c>
      <c r="G3007" s="539">
        <v>45466.30972222222</v>
      </c>
      <c r="H3007" s="37"/>
    </row>
    <row r="3008" spans="1:8" x14ac:dyDescent="0.25">
      <c r="A3008" s="37" t="s">
        <v>9695</v>
      </c>
      <c r="B3008" s="37" t="s">
        <v>1033</v>
      </c>
      <c r="C3008" s="38" t="s">
        <v>9696</v>
      </c>
      <c r="D3008" s="38">
        <v>8531</v>
      </c>
      <c r="E3008" s="146" t="s">
        <v>8213</v>
      </c>
      <c r="F3008" s="541" t="s">
        <v>10585</v>
      </c>
      <c r="G3008" s="539">
        <v>45466.30972222222</v>
      </c>
      <c r="H3008" s="37"/>
    </row>
    <row r="3009" spans="1:8" x14ac:dyDescent="0.25">
      <c r="A3009" s="37" t="s">
        <v>9695</v>
      </c>
      <c r="B3009" s="37" t="s">
        <v>1033</v>
      </c>
      <c r="C3009" s="38" t="s">
        <v>9696</v>
      </c>
      <c r="D3009" s="38">
        <v>8531</v>
      </c>
      <c r="E3009" s="146" t="s">
        <v>8230</v>
      </c>
      <c r="F3009" s="541" t="s">
        <v>10586</v>
      </c>
      <c r="G3009" s="539">
        <v>45466.30972222222</v>
      </c>
      <c r="H3009" s="37"/>
    </row>
    <row r="3010" spans="1:8" x14ac:dyDescent="0.25">
      <c r="A3010" s="37" t="s">
        <v>9695</v>
      </c>
      <c r="B3010" s="37" t="s">
        <v>1033</v>
      </c>
      <c r="C3010" s="38" t="s">
        <v>9696</v>
      </c>
      <c r="D3010" s="38">
        <v>8531</v>
      </c>
      <c r="E3010" s="146" t="s">
        <v>8247</v>
      </c>
      <c r="F3010" s="541" t="s">
        <v>10587</v>
      </c>
      <c r="G3010" s="539">
        <v>45466.30972222222</v>
      </c>
      <c r="H3010" s="37"/>
    </row>
    <row r="3011" spans="1:8" x14ac:dyDescent="0.25">
      <c r="A3011" s="37" t="s">
        <v>9695</v>
      </c>
      <c r="B3011" s="37" t="s">
        <v>1033</v>
      </c>
      <c r="C3011" s="38" t="s">
        <v>9696</v>
      </c>
      <c r="D3011" s="38">
        <v>8531</v>
      </c>
      <c r="E3011" s="146" t="s">
        <v>8264</v>
      </c>
      <c r="F3011" s="541" t="s">
        <v>10588</v>
      </c>
      <c r="G3011" s="539">
        <v>45466.30972222222</v>
      </c>
      <c r="H3011" s="37"/>
    </row>
    <row r="3012" spans="1:8" x14ac:dyDescent="0.25">
      <c r="A3012" s="37" t="s">
        <v>9695</v>
      </c>
      <c r="B3012" s="37" t="s">
        <v>1033</v>
      </c>
      <c r="C3012" s="38" t="s">
        <v>9696</v>
      </c>
      <c r="D3012" s="38">
        <v>8531</v>
      </c>
      <c r="E3012" s="146" t="s">
        <v>1704</v>
      </c>
      <c r="F3012" s="541" t="s">
        <v>10589</v>
      </c>
      <c r="G3012" s="539">
        <v>45466.30972222222</v>
      </c>
      <c r="H3012" s="37"/>
    </row>
    <row r="3013" spans="1:8" x14ac:dyDescent="0.25">
      <c r="A3013" s="37" t="s">
        <v>9695</v>
      </c>
      <c r="B3013" s="37" t="s">
        <v>1033</v>
      </c>
      <c r="C3013" s="38" t="s">
        <v>9696</v>
      </c>
      <c r="D3013" s="38">
        <v>8531</v>
      </c>
      <c r="E3013" s="146" t="s">
        <v>8281</v>
      </c>
      <c r="F3013" s="541" t="s">
        <v>10590</v>
      </c>
      <c r="G3013" s="539">
        <v>45466.30972222222</v>
      </c>
      <c r="H3013" s="37"/>
    </row>
    <row r="3014" spans="1:8" x14ac:dyDescent="0.25">
      <c r="A3014" s="37" t="s">
        <v>9695</v>
      </c>
      <c r="B3014" s="37" t="s">
        <v>1033</v>
      </c>
      <c r="C3014" s="38" t="s">
        <v>9696</v>
      </c>
      <c r="D3014" s="38">
        <v>8531</v>
      </c>
      <c r="E3014" s="146" t="s">
        <v>8298</v>
      </c>
      <c r="F3014" s="541" t="s">
        <v>10591</v>
      </c>
      <c r="G3014" s="539">
        <v>45466.30972222222</v>
      </c>
      <c r="H3014" s="37"/>
    </row>
    <row r="3015" spans="1:8" x14ac:dyDescent="0.25">
      <c r="A3015" s="37" t="s">
        <v>9695</v>
      </c>
      <c r="B3015" s="37" t="s">
        <v>1033</v>
      </c>
      <c r="C3015" s="38" t="s">
        <v>9696</v>
      </c>
      <c r="D3015" s="38">
        <v>8531</v>
      </c>
      <c r="E3015" s="146" t="s">
        <v>8315</v>
      </c>
      <c r="F3015" s="541" t="s">
        <v>10592</v>
      </c>
      <c r="G3015" s="539">
        <v>45466.30972222222</v>
      </c>
      <c r="H3015" s="37"/>
    </row>
    <row r="3016" spans="1:8" x14ac:dyDescent="0.25">
      <c r="A3016" s="37" t="s">
        <v>9695</v>
      </c>
      <c r="B3016" s="37" t="s">
        <v>1033</v>
      </c>
      <c r="C3016" s="38" t="s">
        <v>9696</v>
      </c>
      <c r="D3016" s="38">
        <v>8531</v>
      </c>
      <c r="E3016" s="146" t="s">
        <v>8332</v>
      </c>
      <c r="F3016" s="541" t="s">
        <v>10593</v>
      </c>
      <c r="G3016" s="539">
        <v>45466.30972222222</v>
      </c>
      <c r="H3016" s="37"/>
    </row>
    <row r="3017" spans="1:8" x14ac:dyDescent="0.25">
      <c r="A3017" s="37" t="s">
        <v>9695</v>
      </c>
      <c r="B3017" s="37" t="s">
        <v>1033</v>
      </c>
      <c r="C3017" s="38" t="s">
        <v>9696</v>
      </c>
      <c r="D3017" s="38">
        <v>8531</v>
      </c>
      <c r="E3017" s="146" t="s">
        <v>8349</v>
      </c>
      <c r="F3017" s="541" t="s">
        <v>10594</v>
      </c>
      <c r="G3017" s="539">
        <v>45466.30972222222</v>
      </c>
      <c r="H3017" s="37"/>
    </row>
    <row r="3018" spans="1:8" x14ac:dyDescent="0.25">
      <c r="A3018" s="37" t="s">
        <v>9695</v>
      </c>
      <c r="B3018" s="37" t="s">
        <v>1033</v>
      </c>
      <c r="C3018" s="38" t="s">
        <v>9696</v>
      </c>
      <c r="D3018" s="38">
        <v>8531</v>
      </c>
      <c r="E3018" s="146" t="s">
        <v>8366</v>
      </c>
      <c r="F3018" s="541" t="s">
        <v>10595</v>
      </c>
      <c r="G3018" s="539">
        <v>45466.30972222222</v>
      </c>
      <c r="H3018" s="37"/>
    </row>
    <row r="3019" spans="1:8" x14ac:dyDescent="0.25">
      <c r="A3019" s="37" t="s">
        <v>9695</v>
      </c>
      <c r="B3019" s="37" t="s">
        <v>1033</v>
      </c>
      <c r="C3019" s="38" t="s">
        <v>9696</v>
      </c>
      <c r="D3019" s="38">
        <v>8531</v>
      </c>
      <c r="E3019" s="146" t="s">
        <v>8383</v>
      </c>
      <c r="F3019" s="541" t="s">
        <v>10596</v>
      </c>
      <c r="G3019" s="539">
        <v>45466.30972222222</v>
      </c>
      <c r="H3019" s="37"/>
    </row>
    <row r="3020" spans="1:8" x14ac:dyDescent="0.25">
      <c r="A3020" s="37" t="s">
        <v>9695</v>
      </c>
      <c r="B3020" s="37" t="s">
        <v>1033</v>
      </c>
      <c r="C3020" s="38" t="s">
        <v>9696</v>
      </c>
      <c r="D3020" s="38">
        <v>8531</v>
      </c>
      <c r="E3020" s="146" t="s">
        <v>10597</v>
      </c>
      <c r="F3020" s="541" t="s">
        <v>10598</v>
      </c>
      <c r="G3020" s="539">
        <v>45466.30972222222</v>
      </c>
      <c r="H3020" s="37"/>
    </row>
    <row r="3021" spans="1:8" x14ac:dyDescent="0.25">
      <c r="A3021" s="37" t="s">
        <v>9695</v>
      </c>
      <c r="B3021" s="37" t="s">
        <v>1033</v>
      </c>
      <c r="C3021" s="38" t="s">
        <v>9696</v>
      </c>
      <c r="D3021" s="38">
        <v>8531</v>
      </c>
      <c r="E3021" s="146" t="s">
        <v>10599</v>
      </c>
      <c r="F3021" s="541" t="s">
        <v>10600</v>
      </c>
      <c r="G3021" s="539">
        <v>45466.30972222222</v>
      </c>
      <c r="H3021" s="37"/>
    </row>
    <row r="3022" spans="1:8" x14ac:dyDescent="0.25">
      <c r="A3022" s="37" t="s">
        <v>9695</v>
      </c>
      <c r="B3022" s="37" t="s">
        <v>1033</v>
      </c>
      <c r="C3022" s="38" t="s">
        <v>9696</v>
      </c>
      <c r="D3022" s="38">
        <v>8531</v>
      </c>
      <c r="E3022" s="146" t="s">
        <v>10601</v>
      </c>
      <c r="F3022" s="541" t="s">
        <v>10602</v>
      </c>
      <c r="G3022" s="539">
        <v>45466.30972222222</v>
      </c>
      <c r="H3022" s="37"/>
    </row>
    <row r="3023" spans="1:8" x14ac:dyDescent="0.25">
      <c r="A3023" s="37" t="s">
        <v>9695</v>
      </c>
      <c r="B3023" s="37" t="s">
        <v>1033</v>
      </c>
      <c r="C3023" s="38" t="s">
        <v>9696</v>
      </c>
      <c r="D3023" s="38">
        <v>8531</v>
      </c>
      <c r="E3023" s="146" t="s">
        <v>1720</v>
      </c>
      <c r="F3023" s="541" t="s">
        <v>10603</v>
      </c>
      <c r="G3023" s="539">
        <v>45466.30972222222</v>
      </c>
      <c r="H3023" s="37"/>
    </row>
    <row r="3024" spans="1:8" x14ac:dyDescent="0.25">
      <c r="A3024" s="37" t="s">
        <v>9695</v>
      </c>
      <c r="B3024" s="37" t="s">
        <v>1033</v>
      </c>
      <c r="C3024" s="38" t="s">
        <v>9696</v>
      </c>
      <c r="D3024" s="38">
        <v>8531</v>
      </c>
      <c r="E3024" s="146" t="s">
        <v>10604</v>
      </c>
      <c r="F3024" s="541" t="s">
        <v>10605</v>
      </c>
      <c r="G3024" s="539">
        <v>45466.30972222222</v>
      </c>
      <c r="H3024" s="37"/>
    </row>
    <row r="3025" spans="1:8" x14ac:dyDescent="0.25">
      <c r="A3025" s="37" t="s">
        <v>9695</v>
      </c>
      <c r="B3025" s="37" t="s">
        <v>1033</v>
      </c>
      <c r="C3025" s="38" t="s">
        <v>9696</v>
      </c>
      <c r="D3025" s="38">
        <v>8531</v>
      </c>
      <c r="E3025" s="146" t="s">
        <v>10606</v>
      </c>
      <c r="F3025" s="541" t="s">
        <v>10607</v>
      </c>
      <c r="G3025" s="539">
        <v>45466.30972222222</v>
      </c>
      <c r="H3025" s="37"/>
    </row>
    <row r="3026" spans="1:8" x14ac:dyDescent="0.25">
      <c r="A3026" s="37" t="s">
        <v>9695</v>
      </c>
      <c r="B3026" s="37" t="s">
        <v>1033</v>
      </c>
      <c r="C3026" s="38" t="s">
        <v>9696</v>
      </c>
      <c r="D3026" s="38">
        <v>8531</v>
      </c>
      <c r="E3026" s="146" t="s">
        <v>10608</v>
      </c>
      <c r="F3026" s="541" t="s">
        <v>10609</v>
      </c>
      <c r="G3026" s="539">
        <v>45466.30972222222</v>
      </c>
      <c r="H3026" s="37"/>
    </row>
    <row r="3027" spans="1:8" x14ac:dyDescent="0.25">
      <c r="A3027" s="37" t="s">
        <v>9695</v>
      </c>
      <c r="B3027" s="37" t="s">
        <v>1033</v>
      </c>
      <c r="C3027" s="38" t="s">
        <v>9696</v>
      </c>
      <c r="D3027" s="38">
        <v>8531</v>
      </c>
      <c r="E3027" s="146" t="s">
        <v>10610</v>
      </c>
      <c r="F3027" s="541" t="s">
        <v>10611</v>
      </c>
      <c r="G3027" s="539">
        <v>45466.30972222222</v>
      </c>
      <c r="H3027" s="37"/>
    </row>
    <row r="3028" spans="1:8" x14ac:dyDescent="0.25">
      <c r="A3028" s="37" t="s">
        <v>9695</v>
      </c>
      <c r="B3028" s="37" t="s">
        <v>1033</v>
      </c>
      <c r="C3028" s="38" t="s">
        <v>9696</v>
      </c>
      <c r="D3028" s="38">
        <v>8531</v>
      </c>
      <c r="E3028" s="146" t="s">
        <v>10612</v>
      </c>
      <c r="F3028" s="541" t="s">
        <v>10613</v>
      </c>
      <c r="G3028" s="539">
        <v>45466.30972222222</v>
      </c>
      <c r="H3028" s="37"/>
    </row>
    <row r="3029" spans="1:8" x14ac:dyDescent="0.25">
      <c r="A3029" s="37" t="s">
        <v>9695</v>
      </c>
      <c r="B3029" s="37" t="s">
        <v>1033</v>
      </c>
      <c r="C3029" s="38" t="s">
        <v>9696</v>
      </c>
      <c r="D3029" s="38">
        <v>8531</v>
      </c>
      <c r="E3029" s="146" t="s">
        <v>10614</v>
      </c>
      <c r="F3029" s="541" t="s">
        <v>10615</v>
      </c>
      <c r="G3029" s="539">
        <v>45466.30972222222</v>
      </c>
      <c r="H3029" s="37"/>
    </row>
    <row r="3030" spans="1:8" x14ac:dyDescent="0.25">
      <c r="A3030" s="37" t="s">
        <v>9695</v>
      </c>
      <c r="B3030" s="37" t="s">
        <v>1033</v>
      </c>
      <c r="C3030" s="38" t="s">
        <v>9696</v>
      </c>
      <c r="D3030" s="38">
        <v>8531</v>
      </c>
      <c r="E3030" s="146" t="s">
        <v>10616</v>
      </c>
      <c r="F3030" s="541" t="s">
        <v>10617</v>
      </c>
      <c r="G3030" s="539">
        <v>45466.30972222222</v>
      </c>
      <c r="H3030" s="37"/>
    </row>
    <row r="3031" spans="1:8" x14ac:dyDescent="0.25">
      <c r="A3031" s="37" t="s">
        <v>9695</v>
      </c>
      <c r="B3031" s="37" t="s">
        <v>1033</v>
      </c>
      <c r="C3031" s="38" t="s">
        <v>9696</v>
      </c>
      <c r="D3031" s="38">
        <v>8531</v>
      </c>
      <c r="E3031" s="146" t="s">
        <v>10618</v>
      </c>
      <c r="F3031" s="541" t="s">
        <v>10619</v>
      </c>
      <c r="G3031" s="539">
        <v>45466.30972222222</v>
      </c>
      <c r="H3031" s="37"/>
    </row>
    <row r="3032" spans="1:8" x14ac:dyDescent="0.25">
      <c r="A3032" s="37" t="s">
        <v>9695</v>
      </c>
      <c r="B3032" s="37" t="s">
        <v>1033</v>
      </c>
      <c r="C3032" s="38" t="s">
        <v>9696</v>
      </c>
      <c r="D3032" s="38">
        <v>8531</v>
      </c>
      <c r="E3032" s="146" t="s">
        <v>10620</v>
      </c>
      <c r="F3032" s="541" t="s">
        <v>10621</v>
      </c>
      <c r="G3032" s="539">
        <v>45466.30972222222</v>
      </c>
      <c r="H3032" s="37"/>
    </row>
    <row r="3033" spans="1:8" x14ac:dyDescent="0.25">
      <c r="A3033" s="37" t="s">
        <v>9695</v>
      </c>
      <c r="B3033" s="37" t="s">
        <v>1033</v>
      </c>
      <c r="C3033" s="38" t="s">
        <v>9696</v>
      </c>
      <c r="D3033" s="38">
        <v>8531</v>
      </c>
      <c r="E3033" s="146" t="s">
        <v>10622</v>
      </c>
      <c r="F3033" s="541" t="s">
        <v>10623</v>
      </c>
      <c r="G3033" s="539">
        <v>45466.30972222222</v>
      </c>
      <c r="H3033" s="37"/>
    </row>
    <row r="3034" spans="1:8" x14ac:dyDescent="0.25">
      <c r="A3034" s="37" t="s">
        <v>9695</v>
      </c>
      <c r="B3034" s="37" t="s">
        <v>1033</v>
      </c>
      <c r="C3034" s="38" t="s">
        <v>9696</v>
      </c>
      <c r="D3034" s="38">
        <v>8531</v>
      </c>
      <c r="E3034" s="146" t="s">
        <v>1737</v>
      </c>
      <c r="F3034" s="541" t="s">
        <v>10624</v>
      </c>
      <c r="G3034" s="539">
        <v>45466.30972222222</v>
      </c>
      <c r="H3034" s="37"/>
    </row>
    <row r="3035" spans="1:8" x14ac:dyDescent="0.25">
      <c r="A3035" s="37" t="s">
        <v>9695</v>
      </c>
      <c r="B3035" s="37" t="s">
        <v>1033</v>
      </c>
      <c r="C3035" s="38" t="s">
        <v>9696</v>
      </c>
      <c r="D3035" s="38">
        <v>8531</v>
      </c>
      <c r="E3035" s="146" t="s">
        <v>1754</v>
      </c>
      <c r="F3035" s="541" t="s">
        <v>10625</v>
      </c>
      <c r="G3035" s="539">
        <v>45466.30972222222</v>
      </c>
      <c r="H3035" s="37"/>
    </row>
    <row r="3036" spans="1:8" x14ac:dyDescent="0.25">
      <c r="A3036" s="37" t="s">
        <v>9695</v>
      </c>
      <c r="B3036" s="37" t="s">
        <v>1033</v>
      </c>
      <c r="C3036" s="38" t="s">
        <v>9696</v>
      </c>
      <c r="D3036" s="38">
        <v>8531</v>
      </c>
      <c r="E3036" s="146" t="s">
        <v>1771</v>
      </c>
      <c r="F3036" s="541" t="s">
        <v>10626</v>
      </c>
      <c r="G3036" s="539">
        <v>45466.30972222222</v>
      </c>
      <c r="H3036" s="37"/>
    </row>
    <row r="3037" spans="1:8" x14ac:dyDescent="0.25">
      <c r="A3037" s="37" t="s">
        <v>9695</v>
      </c>
      <c r="B3037" s="37" t="s">
        <v>1033</v>
      </c>
      <c r="C3037" s="38" t="s">
        <v>9696</v>
      </c>
      <c r="D3037" s="38">
        <v>8531</v>
      </c>
      <c r="E3037" s="146" t="s">
        <v>1788</v>
      </c>
      <c r="F3037" s="541" t="s">
        <v>10627</v>
      </c>
      <c r="G3037" s="539">
        <v>45466.30972222222</v>
      </c>
      <c r="H3037" s="37"/>
    </row>
    <row r="3038" spans="1:8" x14ac:dyDescent="0.25">
      <c r="A3038" s="37" t="s">
        <v>9695</v>
      </c>
      <c r="B3038" s="37" t="s">
        <v>1033</v>
      </c>
      <c r="C3038" s="38" t="s">
        <v>9696</v>
      </c>
      <c r="D3038" s="38">
        <v>8531</v>
      </c>
      <c r="E3038" s="146" t="s">
        <v>1805</v>
      </c>
      <c r="F3038" s="541" t="s">
        <v>10628</v>
      </c>
      <c r="G3038" s="539">
        <v>45466.30972222222</v>
      </c>
      <c r="H3038" s="37"/>
    </row>
    <row r="3039" spans="1:8" x14ac:dyDescent="0.25">
      <c r="A3039" s="37" t="s">
        <v>9695</v>
      </c>
      <c r="B3039" s="37" t="s">
        <v>1033</v>
      </c>
      <c r="C3039" s="38" t="s">
        <v>9696</v>
      </c>
      <c r="D3039" s="38">
        <v>8531</v>
      </c>
      <c r="E3039" s="146" t="s">
        <v>1092</v>
      </c>
      <c r="F3039" s="541" t="s">
        <v>10629</v>
      </c>
      <c r="G3039" s="539">
        <v>45466.30972222222</v>
      </c>
      <c r="H3039" s="37"/>
    </row>
    <row r="3040" spans="1:8" x14ac:dyDescent="0.25">
      <c r="A3040" s="37" t="s">
        <v>9695</v>
      </c>
      <c r="B3040" s="37" t="s">
        <v>1033</v>
      </c>
      <c r="C3040" s="38" t="s">
        <v>9696</v>
      </c>
      <c r="D3040" s="38">
        <v>8531</v>
      </c>
      <c r="E3040" s="146" t="s">
        <v>1822</v>
      </c>
      <c r="F3040" s="541" t="s">
        <v>10630</v>
      </c>
      <c r="G3040" s="539">
        <v>45466.30972222222</v>
      </c>
      <c r="H3040" s="37"/>
    </row>
    <row r="3041" spans="1:8" x14ac:dyDescent="0.25">
      <c r="A3041" s="37" t="s">
        <v>9695</v>
      </c>
      <c r="B3041" s="37" t="s">
        <v>1033</v>
      </c>
      <c r="C3041" s="38" t="s">
        <v>9696</v>
      </c>
      <c r="D3041" s="38">
        <v>8531</v>
      </c>
      <c r="E3041" s="146" t="s">
        <v>1839</v>
      </c>
      <c r="F3041" s="541" t="s">
        <v>10631</v>
      </c>
      <c r="G3041" s="539">
        <v>45466.30972222222</v>
      </c>
      <c r="H3041" s="37"/>
    </row>
    <row r="3042" spans="1:8" x14ac:dyDescent="0.25">
      <c r="A3042" s="37" t="s">
        <v>9695</v>
      </c>
      <c r="B3042" s="37" t="s">
        <v>1033</v>
      </c>
      <c r="C3042" s="38" t="s">
        <v>9696</v>
      </c>
      <c r="D3042" s="38">
        <v>8531</v>
      </c>
      <c r="E3042" s="146" t="s">
        <v>1856</v>
      </c>
      <c r="F3042" s="541" t="s">
        <v>10632</v>
      </c>
      <c r="G3042" s="539">
        <v>45466.30972222222</v>
      </c>
      <c r="H3042" s="37"/>
    </row>
    <row r="3043" spans="1:8" x14ac:dyDescent="0.25">
      <c r="A3043" s="37" t="s">
        <v>9695</v>
      </c>
      <c r="B3043" s="37" t="s">
        <v>1033</v>
      </c>
      <c r="C3043" s="38" t="s">
        <v>9696</v>
      </c>
      <c r="D3043" s="38">
        <v>8531</v>
      </c>
      <c r="E3043" s="146" t="s">
        <v>1873</v>
      </c>
      <c r="F3043" s="541" t="s">
        <v>10633</v>
      </c>
      <c r="G3043" s="539">
        <v>45466.30972222222</v>
      </c>
      <c r="H3043" s="37"/>
    </row>
    <row r="3044" spans="1:8" x14ac:dyDescent="0.25">
      <c r="A3044" s="37" t="s">
        <v>9695</v>
      </c>
      <c r="B3044" s="37" t="s">
        <v>1033</v>
      </c>
      <c r="C3044" s="38" t="s">
        <v>9696</v>
      </c>
      <c r="D3044" s="38">
        <v>8531</v>
      </c>
      <c r="E3044" s="146" t="s">
        <v>1890</v>
      </c>
      <c r="F3044" s="541" t="s">
        <v>10634</v>
      </c>
      <c r="G3044" s="539">
        <v>45466.30972222222</v>
      </c>
      <c r="H3044" s="37"/>
    </row>
    <row r="3045" spans="1:8" x14ac:dyDescent="0.25">
      <c r="A3045" s="37" t="s">
        <v>9695</v>
      </c>
      <c r="B3045" s="37" t="s">
        <v>1033</v>
      </c>
      <c r="C3045" s="38" t="s">
        <v>9696</v>
      </c>
      <c r="D3045" s="38">
        <v>8531</v>
      </c>
      <c r="E3045" s="146" t="s">
        <v>1907</v>
      </c>
      <c r="F3045" s="541" t="s">
        <v>10635</v>
      </c>
      <c r="G3045" s="539">
        <v>45466.30972222222</v>
      </c>
      <c r="H3045" s="37"/>
    </row>
    <row r="3046" spans="1:8" x14ac:dyDescent="0.25">
      <c r="A3046" s="37" t="s">
        <v>9695</v>
      </c>
      <c r="B3046" s="37" t="s">
        <v>1033</v>
      </c>
      <c r="C3046" s="38" t="s">
        <v>9696</v>
      </c>
      <c r="D3046" s="38">
        <v>8531</v>
      </c>
      <c r="E3046" s="146" t="s">
        <v>1924</v>
      </c>
      <c r="F3046" s="541" t="s">
        <v>10636</v>
      </c>
      <c r="G3046" s="539">
        <v>45466.30972222222</v>
      </c>
      <c r="H3046" s="37"/>
    </row>
    <row r="3047" spans="1:8" x14ac:dyDescent="0.25">
      <c r="A3047" s="37" t="s">
        <v>9695</v>
      </c>
      <c r="B3047" s="37" t="s">
        <v>1033</v>
      </c>
      <c r="C3047" s="38" t="s">
        <v>9696</v>
      </c>
      <c r="D3047" s="38">
        <v>8531</v>
      </c>
      <c r="E3047" s="146" t="s">
        <v>1941</v>
      </c>
      <c r="F3047" s="541" t="s">
        <v>10637</v>
      </c>
      <c r="G3047" s="539">
        <v>45466.30972222222</v>
      </c>
      <c r="H3047" s="37"/>
    </row>
    <row r="3048" spans="1:8" x14ac:dyDescent="0.25">
      <c r="A3048" s="37" t="s">
        <v>9695</v>
      </c>
      <c r="B3048" s="37" t="s">
        <v>1033</v>
      </c>
      <c r="C3048" s="38" t="s">
        <v>9696</v>
      </c>
      <c r="D3048" s="38">
        <v>8531</v>
      </c>
      <c r="E3048" s="146" t="s">
        <v>1958</v>
      </c>
      <c r="F3048" s="541" t="s">
        <v>10638</v>
      </c>
      <c r="G3048" s="539">
        <v>45466.30972222222</v>
      </c>
      <c r="H3048" s="37"/>
    </row>
    <row r="3049" spans="1:8" x14ac:dyDescent="0.25">
      <c r="A3049" s="37" t="s">
        <v>9695</v>
      </c>
      <c r="B3049" s="37" t="s">
        <v>1033</v>
      </c>
      <c r="C3049" s="38" t="s">
        <v>9696</v>
      </c>
      <c r="D3049" s="38">
        <v>8531</v>
      </c>
      <c r="E3049" s="146" t="s">
        <v>1975</v>
      </c>
      <c r="F3049" s="541" t="s">
        <v>10639</v>
      </c>
      <c r="G3049" s="539">
        <v>45466.30972222222</v>
      </c>
      <c r="H3049" s="37"/>
    </row>
    <row r="3050" spans="1:8" x14ac:dyDescent="0.25">
      <c r="A3050" s="37" t="s">
        <v>9695</v>
      </c>
      <c r="B3050" s="37" t="s">
        <v>1033</v>
      </c>
      <c r="C3050" s="38" t="s">
        <v>9696</v>
      </c>
      <c r="D3050" s="38">
        <v>8531</v>
      </c>
      <c r="E3050" s="146" t="s">
        <v>1109</v>
      </c>
      <c r="F3050" s="541" t="s">
        <v>10640</v>
      </c>
      <c r="G3050" s="539">
        <v>45466.30972222222</v>
      </c>
      <c r="H3050" s="37"/>
    </row>
    <row r="3051" spans="1:8" x14ac:dyDescent="0.25">
      <c r="A3051" s="37" t="s">
        <v>9695</v>
      </c>
      <c r="B3051" s="37" t="s">
        <v>1033</v>
      </c>
      <c r="C3051" s="38" t="s">
        <v>9696</v>
      </c>
      <c r="D3051" s="38">
        <v>8531</v>
      </c>
      <c r="E3051" s="146" t="s">
        <v>1992</v>
      </c>
      <c r="F3051" s="541" t="s">
        <v>10641</v>
      </c>
      <c r="G3051" s="539">
        <v>45466.30972222222</v>
      </c>
      <c r="H3051" s="37"/>
    </row>
    <row r="3052" spans="1:8" x14ac:dyDescent="0.25">
      <c r="A3052" s="37" t="s">
        <v>9695</v>
      </c>
      <c r="B3052" s="37" t="s">
        <v>1033</v>
      </c>
      <c r="C3052" s="38" t="s">
        <v>9696</v>
      </c>
      <c r="D3052" s="38">
        <v>8531</v>
      </c>
      <c r="E3052" s="146" t="s">
        <v>2009</v>
      </c>
      <c r="F3052" s="541" t="s">
        <v>10642</v>
      </c>
      <c r="G3052" s="539">
        <v>45466.30972222222</v>
      </c>
      <c r="H3052" s="37"/>
    </row>
    <row r="3053" spans="1:8" x14ac:dyDescent="0.25">
      <c r="A3053" s="37" t="s">
        <v>9695</v>
      </c>
      <c r="B3053" s="37" t="s">
        <v>1033</v>
      </c>
      <c r="C3053" s="38" t="s">
        <v>9696</v>
      </c>
      <c r="D3053" s="38">
        <v>8531</v>
      </c>
      <c r="E3053" s="146" t="s">
        <v>2026</v>
      </c>
      <c r="F3053" s="541" t="s">
        <v>10643</v>
      </c>
      <c r="G3053" s="539">
        <v>45466.30972222222</v>
      </c>
      <c r="H3053" s="37"/>
    </row>
    <row r="3054" spans="1:8" x14ac:dyDescent="0.25">
      <c r="A3054" s="37" t="s">
        <v>9695</v>
      </c>
      <c r="B3054" s="37" t="s">
        <v>1033</v>
      </c>
      <c r="C3054" s="38" t="s">
        <v>9696</v>
      </c>
      <c r="D3054" s="38">
        <v>8531</v>
      </c>
      <c r="E3054" s="146" t="s">
        <v>2043</v>
      </c>
      <c r="F3054" s="541" t="s">
        <v>10644</v>
      </c>
      <c r="G3054" s="539">
        <v>45466.30972222222</v>
      </c>
      <c r="H3054" s="37"/>
    </row>
    <row r="3055" spans="1:8" x14ac:dyDescent="0.25">
      <c r="A3055" s="37" t="s">
        <v>9695</v>
      </c>
      <c r="B3055" s="37" t="s">
        <v>1033</v>
      </c>
      <c r="C3055" s="38" t="s">
        <v>9696</v>
      </c>
      <c r="D3055" s="38">
        <v>8531</v>
      </c>
      <c r="E3055" s="146" t="s">
        <v>2060</v>
      </c>
      <c r="F3055" s="541" t="s">
        <v>10645</v>
      </c>
      <c r="G3055" s="539">
        <v>45466.30972222222</v>
      </c>
      <c r="H3055" s="37"/>
    </row>
    <row r="3056" spans="1:8" x14ac:dyDescent="0.25">
      <c r="A3056" s="37" t="s">
        <v>9695</v>
      </c>
      <c r="B3056" s="37" t="s">
        <v>1033</v>
      </c>
      <c r="C3056" s="38" t="s">
        <v>9696</v>
      </c>
      <c r="D3056" s="38">
        <v>8531</v>
      </c>
      <c r="E3056" s="146" t="s">
        <v>2077</v>
      </c>
      <c r="F3056" s="541" t="s">
        <v>10646</v>
      </c>
      <c r="G3056" s="539">
        <v>45466.30972222222</v>
      </c>
      <c r="H3056" s="37"/>
    </row>
    <row r="3057" spans="1:8" x14ac:dyDescent="0.25">
      <c r="A3057" s="37" t="s">
        <v>9695</v>
      </c>
      <c r="B3057" s="37" t="s">
        <v>1033</v>
      </c>
      <c r="C3057" s="38" t="s">
        <v>9696</v>
      </c>
      <c r="D3057" s="38">
        <v>8531</v>
      </c>
      <c r="E3057" s="146" t="s">
        <v>2094</v>
      </c>
      <c r="F3057" s="541" t="s">
        <v>10647</v>
      </c>
      <c r="G3057" s="539">
        <v>45466.30972222222</v>
      </c>
      <c r="H3057" s="37"/>
    </row>
    <row r="3058" spans="1:8" x14ac:dyDescent="0.25">
      <c r="A3058" s="37" t="s">
        <v>9695</v>
      </c>
      <c r="B3058" s="37" t="s">
        <v>1033</v>
      </c>
      <c r="C3058" s="38" t="s">
        <v>9696</v>
      </c>
      <c r="D3058" s="38">
        <v>8531</v>
      </c>
      <c r="E3058" s="146" t="s">
        <v>2110</v>
      </c>
      <c r="F3058" s="541" t="s">
        <v>10648</v>
      </c>
      <c r="G3058" s="539">
        <v>45466.30972222222</v>
      </c>
      <c r="H3058" s="37"/>
    </row>
    <row r="3059" spans="1:8" x14ac:dyDescent="0.25">
      <c r="A3059" s="37" t="s">
        <v>9695</v>
      </c>
      <c r="B3059" s="37" t="s">
        <v>1033</v>
      </c>
      <c r="C3059" s="38" t="s">
        <v>9696</v>
      </c>
      <c r="D3059" s="38">
        <v>8531</v>
      </c>
      <c r="E3059" s="146" t="s">
        <v>2127</v>
      </c>
      <c r="F3059" s="541" t="s">
        <v>10649</v>
      </c>
      <c r="G3059" s="539">
        <v>45466.30972222222</v>
      </c>
      <c r="H3059" s="37"/>
    </row>
    <row r="3060" spans="1:8" x14ac:dyDescent="0.25">
      <c r="A3060" s="37" t="s">
        <v>9695</v>
      </c>
      <c r="B3060" s="37" t="s">
        <v>1033</v>
      </c>
      <c r="C3060" s="38" t="s">
        <v>9696</v>
      </c>
      <c r="D3060" s="38">
        <v>8531</v>
      </c>
      <c r="E3060" s="146" t="s">
        <v>2144</v>
      </c>
      <c r="F3060" s="541" t="s">
        <v>10650</v>
      </c>
      <c r="G3060" s="539">
        <v>45466.30972222222</v>
      </c>
      <c r="H3060" s="37"/>
    </row>
    <row r="3061" spans="1:8" x14ac:dyDescent="0.25">
      <c r="A3061" s="37" t="s">
        <v>9695</v>
      </c>
      <c r="B3061" s="37" t="s">
        <v>1033</v>
      </c>
      <c r="C3061" s="38" t="s">
        <v>9696</v>
      </c>
      <c r="D3061" s="38">
        <v>8531</v>
      </c>
      <c r="E3061" s="146" t="s">
        <v>1124</v>
      </c>
      <c r="F3061" s="541" t="s">
        <v>10651</v>
      </c>
      <c r="G3061" s="539">
        <v>45466.30972222222</v>
      </c>
      <c r="H3061" s="37"/>
    </row>
    <row r="3062" spans="1:8" x14ac:dyDescent="0.25">
      <c r="A3062" s="37" t="s">
        <v>9695</v>
      </c>
      <c r="B3062" s="37" t="s">
        <v>1033</v>
      </c>
      <c r="C3062" s="38" t="s">
        <v>9696</v>
      </c>
      <c r="D3062" s="38">
        <v>8531</v>
      </c>
      <c r="E3062" s="146" t="s">
        <v>2161</v>
      </c>
      <c r="F3062" s="541" t="s">
        <v>10652</v>
      </c>
      <c r="G3062" s="539">
        <v>45466.30972222222</v>
      </c>
      <c r="H3062" s="37"/>
    </row>
    <row r="3063" spans="1:8" x14ac:dyDescent="0.25">
      <c r="A3063" s="37" t="s">
        <v>9695</v>
      </c>
      <c r="B3063" s="37" t="s">
        <v>1033</v>
      </c>
      <c r="C3063" s="38" t="s">
        <v>9696</v>
      </c>
      <c r="D3063" s="38">
        <v>8531</v>
      </c>
      <c r="E3063" s="146" t="s">
        <v>2178</v>
      </c>
      <c r="F3063" s="541" t="s">
        <v>10653</v>
      </c>
      <c r="G3063" s="539">
        <v>45466.30972222222</v>
      </c>
      <c r="H3063" s="37"/>
    </row>
    <row r="3064" spans="1:8" x14ac:dyDescent="0.25">
      <c r="A3064" s="37" t="s">
        <v>9695</v>
      </c>
      <c r="B3064" s="37" t="s">
        <v>1033</v>
      </c>
      <c r="C3064" s="38" t="s">
        <v>9696</v>
      </c>
      <c r="D3064" s="38">
        <v>8531</v>
      </c>
      <c r="E3064" s="146" t="s">
        <v>2195</v>
      </c>
      <c r="F3064" s="541" t="s">
        <v>10654</v>
      </c>
      <c r="G3064" s="539">
        <v>45466.30972222222</v>
      </c>
      <c r="H3064" s="37"/>
    </row>
    <row r="3065" spans="1:8" x14ac:dyDescent="0.25">
      <c r="A3065" s="37" t="s">
        <v>9695</v>
      </c>
      <c r="B3065" s="37" t="s">
        <v>1033</v>
      </c>
      <c r="C3065" s="38" t="s">
        <v>9696</v>
      </c>
      <c r="D3065" s="38">
        <v>8531</v>
      </c>
      <c r="E3065" s="146" t="s">
        <v>2212</v>
      </c>
      <c r="F3065" s="541" t="s">
        <v>10655</v>
      </c>
      <c r="G3065" s="539">
        <v>45466.30972222222</v>
      </c>
      <c r="H3065" s="37"/>
    </row>
    <row r="3066" spans="1:8" x14ac:dyDescent="0.25">
      <c r="A3066" s="37" t="s">
        <v>9695</v>
      </c>
      <c r="B3066" s="37" t="s">
        <v>1033</v>
      </c>
      <c r="C3066" s="38" t="s">
        <v>9696</v>
      </c>
      <c r="D3066" s="38">
        <v>8531</v>
      </c>
      <c r="E3066" s="146" t="s">
        <v>2229</v>
      </c>
      <c r="F3066" s="541" t="s">
        <v>10656</v>
      </c>
      <c r="G3066" s="539">
        <v>45466.30972222222</v>
      </c>
      <c r="H3066" s="37"/>
    </row>
    <row r="3067" spans="1:8" x14ac:dyDescent="0.25">
      <c r="A3067" s="37" t="s">
        <v>9695</v>
      </c>
      <c r="B3067" s="37" t="s">
        <v>1033</v>
      </c>
      <c r="C3067" s="38" t="s">
        <v>9696</v>
      </c>
      <c r="D3067" s="38">
        <v>8531</v>
      </c>
      <c r="E3067" s="146" t="s">
        <v>2246</v>
      </c>
      <c r="F3067" s="541" t="s">
        <v>10657</v>
      </c>
      <c r="G3067" s="539">
        <v>45466.30972222222</v>
      </c>
      <c r="H3067" s="37"/>
    </row>
    <row r="3068" spans="1:8" x14ac:dyDescent="0.25">
      <c r="A3068" s="37" t="s">
        <v>9695</v>
      </c>
      <c r="B3068" s="37" t="s">
        <v>1033</v>
      </c>
      <c r="C3068" s="38" t="s">
        <v>9696</v>
      </c>
      <c r="D3068" s="38">
        <v>8531</v>
      </c>
      <c r="E3068" s="146" t="s">
        <v>2263</v>
      </c>
      <c r="F3068" s="541" t="s">
        <v>10658</v>
      </c>
      <c r="G3068" s="539">
        <v>45466.30972222222</v>
      </c>
      <c r="H3068" s="37"/>
    </row>
    <row r="3069" spans="1:8" x14ac:dyDescent="0.25">
      <c r="A3069" s="37" t="s">
        <v>9695</v>
      </c>
      <c r="B3069" s="37" t="s">
        <v>1033</v>
      </c>
      <c r="C3069" s="38" t="s">
        <v>9696</v>
      </c>
      <c r="D3069" s="38">
        <v>8531</v>
      </c>
      <c r="E3069" s="146" t="s">
        <v>2280</v>
      </c>
      <c r="F3069" s="541" t="s">
        <v>10659</v>
      </c>
      <c r="G3069" s="539">
        <v>45466.30972222222</v>
      </c>
      <c r="H3069" s="37"/>
    </row>
    <row r="3070" spans="1:8" x14ac:dyDescent="0.25">
      <c r="A3070" s="37" t="s">
        <v>9695</v>
      </c>
      <c r="B3070" s="37" t="s">
        <v>1033</v>
      </c>
      <c r="C3070" s="38" t="s">
        <v>9696</v>
      </c>
      <c r="D3070" s="38">
        <v>8531</v>
      </c>
      <c r="E3070" s="146" t="s">
        <v>2297</v>
      </c>
      <c r="F3070" s="541" t="s">
        <v>10660</v>
      </c>
      <c r="G3070" s="539">
        <v>45466.30972222222</v>
      </c>
      <c r="H3070" s="37"/>
    </row>
    <row r="3071" spans="1:8" x14ac:dyDescent="0.25">
      <c r="A3071" s="37" t="s">
        <v>9695</v>
      </c>
      <c r="B3071" s="37" t="s">
        <v>1033</v>
      </c>
      <c r="C3071" s="38" t="s">
        <v>9696</v>
      </c>
      <c r="D3071" s="38">
        <v>8531</v>
      </c>
      <c r="E3071" s="146" t="s">
        <v>2314</v>
      </c>
      <c r="F3071" s="541" t="s">
        <v>10661</v>
      </c>
      <c r="G3071" s="539">
        <v>45466.30972222222</v>
      </c>
      <c r="H3071" s="37"/>
    </row>
    <row r="3072" spans="1:8" x14ac:dyDescent="0.25">
      <c r="A3072" s="37" t="s">
        <v>9695</v>
      </c>
      <c r="B3072" s="37" t="s">
        <v>1033</v>
      </c>
      <c r="C3072" s="38" t="s">
        <v>9696</v>
      </c>
      <c r="D3072" s="38">
        <v>8531</v>
      </c>
      <c r="E3072" s="146" t="s">
        <v>1141</v>
      </c>
      <c r="F3072" s="541" t="s">
        <v>10662</v>
      </c>
      <c r="G3072" s="539">
        <v>45466.30972222222</v>
      </c>
      <c r="H3072" s="37"/>
    </row>
    <row r="3073" spans="1:8" x14ac:dyDescent="0.25">
      <c r="A3073" s="37" t="s">
        <v>9695</v>
      </c>
      <c r="B3073" s="37" t="s">
        <v>1033</v>
      </c>
      <c r="C3073" s="38" t="s">
        <v>9696</v>
      </c>
      <c r="D3073" s="38">
        <v>8531</v>
      </c>
      <c r="E3073" s="146" t="s">
        <v>2331</v>
      </c>
      <c r="F3073" s="541" t="s">
        <v>10663</v>
      </c>
      <c r="G3073" s="539">
        <v>45466.30972222222</v>
      </c>
      <c r="H3073" s="37"/>
    </row>
    <row r="3074" spans="1:8" x14ac:dyDescent="0.25">
      <c r="A3074" s="37" t="s">
        <v>9695</v>
      </c>
      <c r="B3074" s="37" t="s">
        <v>1033</v>
      </c>
      <c r="C3074" s="38" t="s">
        <v>9696</v>
      </c>
      <c r="D3074" s="38">
        <v>8531</v>
      </c>
      <c r="E3074" s="146" t="s">
        <v>2348</v>
      </c>
      <c r="F3074" s="541" t="s">
        <v>10664</v>
      </c>
      <c r="G3074" s="539">
        <v>45466.30972222222</v>
      </c>
      <c r="H3074" s="37"/>
    </row>
    <row r="3075" spans="1:8" x14ac:dyDescent="0.25">
      <c r="A3075" s="37" t="s">
        <v>9695</v>
      </c>
      <c r="B3075" s="37" t="s">
        <v>1033</v>
      </c>
      <c r="C3075" s="38" t="s">
        <v>9696</v>
      </c>
      <c r="D3075" s="38">
        <v>8531</v>
      </c>
      <c r="E3075" s="146" t="s">
        <v>2365</v>
      </c>
      <c r="F3075" s="541" t="s">
        <v>10665</v>
      </c>
      <c r="G3075" s="539">
        <v>45466.30972222222</v>
      </c>
      <c r="H3075" s="37"/>
    </row>
    <row r="3076" spans="1:8" x14ac:dyDescent="0.25">
      <c r="A3076" s="37" t="s">
        <v>9695</v>
      </c>
      <c r="B3076" s="37" t="s">
        <v>1033</v>
      </c>
      <c r="C3076" s="38" t="s">
        <v>9696</v>
      </c>
      <c r="D3076" s="38">
        <v>8531</v>
      </c>
      <c r="E3076" s="146" t="s">
        <v>2382</v>
      </c>
      <c r="F3076" s="541" t="s">
        <v>10666</v>
      </c>
      <c r="G3076" s="539">
        <v>45466.30972222222</v>
      </c>
      <c r="H3076" s="37"/>
    </row>
    <row r="3077" spans="1:8" x14ac:dyDescent="0.25">
      <c r="A3077" s="37" t="s">
        <v>9695</v>
      </c>
      <c r="B3077" s="37" t="s">
        <v>1033</v>
      </c>
      <c r="C3077" s="38" t="s">
        <v>9696</v>
      </c>
      <c r="D3077" s="38">
        <v>8531</v>
      </c>
      <c r="E3077" s="146" t="s">
        <v>2399</v>
      </c>
      <c r="F3077" s="541" t="s">
        <v>10667</v>
      </c>
      <c r="G3077" s="539">
        <v>45466.30972222222</v>
      </c>
      <c r="H3077" s="37"/>
    </row>
    <row r="3078" spans="1:8" x14ac:dyDescent="0.25">
      <c r="A3078" s="37" t="s">
        <v>9695</v>
      </c>
      <c r="B3078" s="37" t="s">
        <v>1033</v>
      </c>
      <c r="C3078" s="38" t="s">
        <v>9696</v>
      </c>
      <c r="D3078" s="38">
        <v>8531</v>
      </c>
      <c r="E3078" s="146" t="s">
        <v>2416</v>
      </c>
      <c r="F3078" s="541" t="s">
        <v>10668</v>
      </c>
      <c r="G3078" s="539">
        <v>45466.30972222222</v>
      </c>
      <c r="H3078" s="37"/>
    </row>
    <row r="3079" spans="1:8" x14ac:dyDescent="0.25">
      <c r="A3079" s="37" t="s">
        <v>9695</v>
      </c>
      <c r="B3079" s="37" t="s">
        <v>1033</v>
      </c>
      <c r="C3079" s="38" t="s">
        <v>9696</v>
      </c>
      <c r="D3079" s="38">
        <v>8531</v>
      </c>
      <c r="E3079" s="146" t="s">
        <v>2433</v>
      </c>
      <c r="F3079" s="541" t="s">
        <v>10669</v>
      </c>
      <c r="G3079" s="539">
        <v>45466.30972222222</v>
      </c>
      <c r="H3079" s="37"/>
    </row>
    <row r="3080" spans="1:8" x14ac:dyDescent="0.25">
      <c r="A3080" s="37" t="s">
        <v>9695</v>
      </c>
      <c r="B3080" s="37" t="s">
        <v>1033</v>
      </c>
      <c r="C3080" s="38" t="s">
        <v>9696</v>
      </c>
      <c r="D3080" s="38">
        <v>8531</v>
      </c>
      <c r="E3080" s="146" t="s">
        <v>2450</v>
      </c>
      <c r="F3080" s="541" t="s">
        <v>10670</v>
      </c>
      <c r="G3080" s="539">
        <v>45466.30972222222</v>
      </c>
      <c r="H3080" s="37"/>
    </row>
    <row r="3081" spans="1:8" x14ac:dyDescent="0.25">
      <c r="A3081" s="37" t="s">
        <v>9695</v>
      </c>
      <c r="B3081" s="37" t="s">
        <v>1033</v>
      </c>
      <c r="C3081" s="38" t="s">
        <v>9696</v>
      </c>
      <c r="D3081" s="38">
        <v>8531</v>
      </c>
      <c r="E3081" s="146" t="s">
        <v>2467</v>
      </c>
      <c r="F3081" s="541" t="s">
        <v>10671</v>
      </c>
      <c r="G3081" s="539">
        <v>45466.30972222222</v>
      </c>
      <c r="H3081" s="37"/>
    </row>
    <row r="3082" spans="1:8" x14ac:dyDescent="0.25">
      <c r="A3082" s="37" t="s">
        <v>9695</v>
      </c>
      <c r="B3082" s="37" t="s">
        <v>1033</v>
      </c>
      <c r="C3082" s="38" t="s">
        <v>9696</v>
      </c>
      <c r="D3082" s="38">
        <v>8531</v>
      </c>
      <c r="E3082" s="146" t="s">
        <v>2484</v>
      </c>
      <c r="F3082" s="541" t="s">
        <v>10672</v>
      </c>
      <c r="G3082" s="539">
        <v>45466.30972222222</v>
      </c>
      <c r="H3082" s="37"/>
    </row>
    <row r="3083" spans="1:8" x14ac:dyDescent="0.25">
      <c r="A3083" s="37" t="s">
        <v>9695</v>
      </c>
      <c r="B3083" s="37" t="s">
        <v>1033</v>
      </c>
      <c r="C3083" s="38" t="s">
        <v>9696</v>
      </c>
      <c r="D3083" s="38">
        <v>8531</v>
      </c>
      <c r="E3083" s="146" t="s">
        <v>1156</v>
      </c>
      <c r="F3083" s="541" t="s">
        <v>10673</v>
      </c>
      <c r="G3083" s="539">
        <v>45466.30972222222</v>
      </c>
      <c r="H3083" s="37"/>
    </row>
    <row r="3084" spans="1:8" x14ac:dyDescent="0.25">
      <c r="A3084" s="37" t="s">
        <v>9695</v>
      </c>
      <c r="B3084" s="37" t="s">
        <v>1033</v>
      </c>
      <c r="C3084" s="38" t="s">
        <v>9696</v>
      </c>
      <c r="D3084" s="38">
        <v>8531</v>
      </c>
      <c r="E3084" s="146" t="s">
        <v>2501</v>
      </c>
      <c r="F3084" s="541" t="s">
        <v>10674</v>
      </c>
      <c r="G3084" s="539">
        <v>45466.30972222222</v>
      </c>
      <c r="H3084" s="37"/>
    </row>
    <row r="3085" spans="1:8" x14ac:dyDescent="0.25">
      <c r="A3085" s="37" t="s">
        <v>9695</v>
      </c>
      <c r="B3085" s="37" t="s">
        <v>1033</v>
      </c>
      <c r="C3085" s="38" t="s">
        <v>9696</v>
      </c>
      <c r="D3085" s="38">
        <v>8531</v>
      </c>
      <c r="E3085" s="146" t="s">
        <v>2518</v>
      </c>
      <c r="F3085" s="541" t="s">
        <v>10675</v>
      </c>
      <c r="G3085" s="539">
        <v>45466.30972222222</v>
      </c>
      <c r="H3085" s="37"/>
    </row>
    <row r="3086" spans="1:8" x14ac:dyDescent="0.25">
      <c r="A3086" s="37" t="s">
        <v>9695</v>
      </c>
      <c r="B3086" s="37" t="s">
        <v>1033</v>
      </c>
      <c r="C3086" s="38" t="s">
        <v>9696</v>
      </c>
      <c r="D3086" s="38">
        <v>8531</v>
      </c>
      <c r="E3086" s="146" t="s">
        <v>2535</v>
      </c>
      <c r="F3086" s="541" t="s">
        <v>10676</v>
      </c>
      <c r="G3086" s="539">
        <v>45466.30972222222</v>
      </c>
      <c r="H3086" s="37"/>
    </row>
    <row r="3087" spans="1:8" x14ac:dyDescent="0.25">
      <c r="A3087" s="37" t="s">
        <v>9695</v>
      </c>
      <c r="B3087" s="37" t="s">
        <v>1033</v>
      </c>
      <c r="C3087" s="38" t="s">
        <v>9696</v>
      </c>
      <c r="D3087" s="38">
        <v>8531</v>
      </c>
      <c r="E3087" s="146" t="s">
        <v>2552</v>
      </c>
      <c r="F3087" s="541" t="s">
        <v>10677</v>
      </c>
      <c r="G3087" s="539">
        <v>45466.30972222222</v>
      </c>
      <c r="H3087" s="37"/>
    </row>
    <row r="3088" spans="1:8" x14ac:dyDescent="0.25">
      <c r="A3088" s="37" t="s">
        <v>9695</v>
      </c>
      <c r="B3088" s="37" t="s">
        <v>1033</v>
      </c>
      <c r="C3088" s="38" t="s">
        <v>9696</v>
      </c>
      <c r="D3088" s="38">
        <v>8531</v>
      </c>
      <c r="E3088" s="146" t="s">
        <v>2569</v>
      </c>
      <c r="F3088" s="541" t="s">
        <v>10678</v>
      </c>
      <c r="G3088" s="539">
        <v>45466.30972222222</v>
      </c>
      <c r="H3088" s="37"/>
    </row>
    <row r="3089" spans="1:8" x14ac:dyDescent="0.25">
      <c r="A3089" s="37" t="s">
        <v>9695</v>
      </c>
      <c r="B3089" s="37" t="s">
        <v>1033</v>
      </c>
      <c r="C3089" s="38" t="s">
        <v>9696</v>
      </c>
      <c r="D3089" s="38">
        <v>8531</v>
      </c>
      <c r="E3089" s="146" t="s">
        <v>2586</v>
      </c>
      <c r="F3089" s="541" t="s">
        <v>10679</v>
      </c>
      <c r="G3089" s="539">
        <v>45466.30972222222</v>
      </c>
      <c r="H3089" s="37"/>
    </row>
    <row r="3090" spans="1:8" x14ac:dyDescent="0.25">
      <c r="A3090" s="37" t="s">
        <v>9695</v>
      </c>
      <c r="B3090" s="37" t="s">
        <v>1033</v>
      </c>
      <c r="C3090" s="38" t="s">
        <v>9696</v>
      </c>
      <c r="D3090" s="38">
        <v>8531</v>
      </c>
      <c r="E3090" s="146" t="s">
        <v>2603</v>
      </c>
      <c r="F3090" s="541" t="s">
        <v>10680</v>
      </c>
      <c r="G3090" s="539">
        <v>45466.30972222222</v>
      </c>
      <c r="H3090" s="37"/>
    </row>
    <row r="3091" spans="1:8" x14ac:dyDescent="0.25">
      <c r="A3091" s="37" t="s">
        <v>9695</v>
      </c>
      <c r="B3091" s="37" t="s">
        <v>1033</v>
      </c>
      <c r="C3091" s="38" t="s">
        <v>9696</v>
      </c>
      <c r="D3091" s="38">
        <v>8531</v>
      </c>
      <c r="E3091" s="146" t="s">
        <v>2620</v>
      </c>
      <c r="F3091" s="541" t="s">
        <v>10681</v>
      </c>
      <c r="G3091" s="539">
        <v>45466.30972222222</v>
      </c>
      <c r="H3091" s="37"/>
    </row>
    <row r="3092" spans="1:8" x14ac:dyDescent="0.25">
      <c r="A3092" s="37" t="s">
        <v>9695</v>
      </c>
      <c r="B3092" s="37" t="s">
        <v>1033</v>
      </c>
      <c r="C3092" s="38" t="s">
        <v>9696</v>
      </c>
      <c r="D3092" s="38">
        <v>8531</v>
      </c>
      <c r="E3092" s="146" t="s">
        <v>2637</v>
      </c>
      <c r="F3092" s="541" t="s">
        <v>10682</v>
      </c>
      <c r="G3092" s="539">
        <v>45466.30972222222</v>
      </c>
      <c r="H3092" s="37"/>
    </row>
    <row r="3093" spans="1:8" x14ac:dyDescent="0.25">
      <c r="A3093" s="37" t="s">
        <v>9695</v>
      </c>
      <c r="B3093" s="37" t="s">
        <v>1033</v>
      </c>
      <c r="C3093" s="38" t="s">
        <v>9696</v>
      </c>
      <c r="D3093" s="38">
        <v>8531</v>
      </c>
      <c r="E3093" s="146" t="s">
        <v>2654</v>
      </c>
      <c r="F3093" s="541" t="s">
        <v>10683</v>
      </c>
      <c r="G3093" s="539">
        <v>45466.30972222222</v>
      </c>
      <c r="H3093" s="37"/>
    </row>
    <row r="3094" spans="1:8" x14ac:dyDescent="0.25">
      <c r="A3094" s="37" t="s">
        <v>9695</v>
      </c>
      <c r="B3094" s="37" t="s">
        <v>1033</v>
      </c>
      <c r="C3094" s="38" t="s">
        <v>9696</v>
      </c>
      <c r="D3094" s="38">
        <v>8531</v>
      </c>
      <c r="E3094" s="146" t="s">
        <v>1174</v>
      </c>
      <c r="F3094" s="541" t="s">
        <v>1042</v>
      </c>
      <c r="G3094" s="539">
        <v>45466.30972222222</v>
      </c>
      <c r="H3094" s="37"/>
    </row>
    <row r="3095" spans="1:8" x14ac:dyDescent="0.25">
      <c r="A3095" s="37" t="s">
        <v>9695</v>
      </c>
      <c r="B3095" s="37" t="s">
        <v>1033</v>
      </c>
      <c r="C3095" s="38" t="s">
        <v>9696</v>
      </c>
      <c r="D3095" s="38">
        <v>8531</v>
      </c>
      <c r="E3095" s="146" t="s">
        <v>2672</v>
      </c>
      <c r="F3095" s="541" t="s">
        <v>1042</v>
      </c>
      <c r="G3095" s="539">
        <v>45466.30972222222</v>
      </c>
      <c r="H3095" s="37"/>
    </row>
    <row r="3096" spans="1:8" x14ac:dyDescent="0.25">
      <c r="A3096" s="37" t="s">
        <v>9695</v>
      </c>
      <c r="B3096" s="37" t="s">
        <v>1033</v>
      </c>
      <c r="C3096" s="38" t="s">
        <v>9696</v>
      </c>
      <c r="D3096" s="38">
        <v>8531</v>
      </c>
      <c r="E3096" s="146" t="s">
        <v>2689</v>
      </c>
      <c r="F3096" s="541" t="s">
        <v>1042</v>
      </c>
      <c r="G3096" s="539">
        <v>45466.30972222222</v>
      </c>
      <c r="H3096" s="37"/>
    </row>
    <row r="3097" spans="1:8" x14ac:dyDescent="0.25">
      <c r="A3097" s="37" t="s">
        <v>9695</v>
      </c>
      <c r="B3097" s="37" t="s">
        <v>1033</v>
      </c>
      <c r="C3097" s="38" t="s">
        <v>9696</v>
      </c>
      <c r="D3097" s="38">
        <v>8531</v>
      </c>
      <c r="E3097" s="146" t="s">
        <v>2706</v>
      </c>
      <c r="F3097" s="541" t="s">
        <v>1042</v>
      </c>
      <c r="G3097" s="539">
        <v>45466.30972222222</v>
      </c>
      <c r="H3097" s="37"/>
    </row>
    <row r="3098" spans="1:8" x14ac:dyDescent="0.25">
      <c r="A3098" s="37" t="s">
        <v>9695</v>
      </c>
      <c r="B3098" s="37" t="s">
        <v>1033</v>
      </c>
      <c r="C3098" s="38" t="s">
        <v>9696</v>
      </c>
      <c r="D3098" s="38">
        <v>8531</v>
      </c>
      <c r="E3098" s="146" t="s">
        <v>2723</v>
      </c>
      <c r="F3098" s="541" t="s">
        <v>1042</v>
      </c>
      <c r="G3098" s="539">
        <v>45466.30972222222</v>
      </c>
      <c r="H3098" s="37"/>
    </row>
    <row r="3099" spans="1:8" x14ac:dyDescent="0.25">
      <c r="A3099" s="37" t="s">
        <v>9695</v>
      </c>
      <c r="B3099" s="37" t="s">
        <v>1033</v>
      </c>
      <c r="C3099" s="38" t="s">
        <v>9696</v>
      </c>
      <c r="D3099" s="38">
        <v>8531</v>
      </c>
      <c r="E3099" s="146" t="s">
        <v>2740</v>
      </c>
      <c r="F3099" s="541" t="s">
        <v>1042</v>
      </c>
      <c r="G3099" s="539">
        <v>45466.30972222222</v>
      </c>
      <c r="H3099" s="37"/>
    </row>
    <row r="3100" spans="1:8" x14ac:dyDescent="0.25">
      <c r="A3100" s="37" t="s">
        <v>9695</v>
      </c>
      <c r="B3100" s="37" t="s">
        <v>1033</v>
      </c>
      <c r="C3100" s="38" t="s">
        <v>9696</v>
      </c>
      <c r="D3100" s="38">
        <v>8531</v>
      </c>
      <c r="E3100" s="146" t="s">
        <v>2757</v>
      </c>
      <c r="F3100" s="541" t="s">
        <v>1042</v>
      </c>
      <c r="G3100" s="539">
        <v>45466.30972222222</v>
      </c>
      <c r="H3100" s="37"/>
    </row>
    <row r="3101" spans="1:8" x14ac:dyDescent="0.25">
      <c r="A3101" s="37" t="s">
        <v>9695</v>
      </c>
      <c r="B3101" s="37" t="s">
        <v>1033</v>
      </c>
      <c r="C3101" s="38" t="s">
        <v>9696</v>
      </c>
      <c r="D3101" s="38">
        <v>8531</v>
      </c>
      <c r="E3101" s="146" t="s">
        <v>2774</v>
      </c>
      <c r="F3101" s="541" t="s">
        <v>1042</v>
      </c>
      <c r="G3101" s="539">
        <v>45466.30972222222</v>
      </c>
      <c r="H3101" s="37"/>
    </row>
    <row r="3102" spans="1:8" x14ac:dyDescent="0.25">
      <c r="A3102" s="37" t="s">
        <v>9695</v>
      </c>
      <c r="B3102" s="37" t="s">
        <v>1033</v>
      </c>
      <c r="C3102" s="38" t="s">
        <v>9696</v>
      </c>
      <c r="D3102" s="38">
        <v>8531</v>
      </c>
      <c r="E3102" s="146" t="s">
        <v>2791</v>
      </c>
      <c r="F3102" s="541" t="s">
        <v>1042</v>
      </c>
      <c r="G3102" s="539">
        <v>45466.30972222222</v>
      </c>
      <c r="H3102" s="37"/>
    </row>
    <row r="3103" spans="1:8" x14ac:dyDescent="0.25">
      <c r="A3103" s="37" t="s">
        <v>9695</v>
      </c>
      <c r="B3103" s="37" t="s">
        <v>1033</v>
      </c>
      <c r="C3103" s="38" t="s">
        <v>9696</v>
      </c>
      <c r="D3103" s="38">
        <v>8531</v>
      </c>
      <c r="E3103" s="146" t="s">
        <v>2808</v>
      </c>
      <c r="F3103" s="541" t="s">
        <v>1042</v>
      </c>
      <c r="G3103" s="539">
        <v>45466.30972222222</v>
      </c>
      <c r="H3103" s="37"/>
    </row>
    <row r="3104" spans="1:8" x14ac:dyDescent="0.25">
      <c r="A3104" s="37" t="s">
        <v>9695</v>
      </c>
      <c r="B3104" s="37" t="s">
        <v>1033</v>
      </c>
      <c r="C3104" s="38" t="s">
        <v>9696</v>
      </c>
      <c r="D3104" s="38">
        <v>8531</v>
      </c>
      <c r="E3104" s="146" t="s">
        <v>2825</v>
      </c>
      <c r="F3104" s="541" t="s">
        <v>1042</v>
      </c>
      <c r="G3104" s="539">
        <v>45466.30972222222</v>
      </c>
      <c r="H3104" s="37"/>
    </row>
    <row r="3105" spans="1:8" x14ac:dyDescent="0.25">
      <c r="A3105" s="37" t="s">
        <v>9695</v>
      </c>
      <c r="B3105" s="37" t="s">
        <v>1033</v>
      </c>
      <c r="C3105" s="38" t="s">
        <v>9696</v>
      </c>
      <c r="D3105" s="38">
        <v>8531</v>
      </c>
      <c r="E3105" s="146" t="s">
        <v>1191</v>
      </c>
      <c r="F3105" s="541" t="s">
        <v>1042</v>
      </c>
      <c r="G3105" s="539">
        <v>45466.30972222222</v>
      </c>
      <c r="H3105" s="37"/>
    </row>
    <row r="3106" spans="1:8" x14ac:dyDescent="0.25">
      <c r="A3106" s="37" t="s">
        <v>9695</v>
      </c>
      <c r="B3106" s="37" t="s">
        <v>1033</v>
      </c>
      <c r="C3106" s="38" t="s">
        <v>9696</v>
      </c>
      <c r="D3106" s="38">
        <v>8531</v>
      </c>
      <c r="E3106" s="146" t="s">
        <v>2842</v>
      </c>
      <c r="F3106" s="541" t="s">
        <v>1042</v>
      </c>
      <c r="G3106" s="539">
        <v>45466.30972222222</v>
      </c>
      <c r="H3106" s="37"/>
    </row>
    <row r="3107" spans="1:8" x14ac:dyDescent="0.25">
      <c r="A3107" s="37" t="s">
        <v>9695</v>
      </c>
      <c r="B3107" s="37" t="s">
        <v>1033</v>
      </c>
      <c r="C3107" s="38" t="s">
        <v>9696</v>
      </c>
      <c r="D3107" s="38">
        <v>8531</v>
      </c>
      <c r="E3107" s="146" t="s">
        <v>2859</v>
      </c>
      <c r="F3107" s="541" t="s">
        <v>1042</v>
      </c>
      <c r="G3107" s="539">
        <v>45466.30972222222</v>
      </c>
      <c r="H3107" s="37"/>
    </row>
    <row r="3108" spans="1:8" x14ac:dyDescent="0.25">
      <c r="A3108" s="37" t="s">
        <v>9695</v>
      </c>
      <c r="B3108" s="37" t="s">
        <v>1033</v>
      </c>
      <c r="C3108" s="38" t="s">
        <v>9696</v>
      </c>
      <c r="D3108" s="38">
        <v>8531</v>
      </c>
      <c r="E3108" s="146" t="s">
        <v>2876</v>
      </c>
      <c r="F3108" s="541" t="s">
        <v>1042</v>
      </c>
      <c r="G3108" s="539">
        <v>45466.30972222222</v>
      </c>
      <c r="H3108" s="37"/>
    </row>
    <row r="3109" spans="1:8" x14ac:dyDescent="0.25">
      <c r="A3109" s="37" t="s">
        <v>9695</v>
      </c>
      <c r="B3109" s="37" t="s">
        <v>1033</v>
      </c>
      <c r="C3109" s="38" t="s">
        <v>9696</v>
      </c>
      <c r="D3109" s="38">
        <v>8531</v>
      </c>
      <c r="E3109" s="146" t="s">
        <v>2893</v>
      </c>
      <c r="F3109" s="541" t="s">
        <v>1042</v>
      </c>
      <c r="G3109" s="539">
        <v>45466.30972222222</v>
      </c>
      <c r="H3109" s="37"/>
    </row>
    <row r="3110" spans="1:8" x14ac:dyDescent="0.25">
      <c r="A3110" s="37" t="s">
        <v>9695</v>
      </c>
      <c r="B3110" s="37" t="s">
        <v>1033</v>
      </c>
      <c r="C3110" s="38" t="s">
        <v>9696</v>
      </c>
      <c r="D3110" s="38">
        <v>8531</v>
      </c>
      <c r="E3110" s="146" t="s">
        <v>2910</v>
      </c>
      <c r="F3110" s="541" t="s">
        <v>1042</v>
      </c>
      <c r="G3110" s="539">
        <v>45466.30972222222</v>
      </c>
      <c r="H3110" s="37"/>
    </row>
    <row r="3111" spans="1:8" x14ac:dyDescent="0.25">
      <c r="A3111" s="37" t="s">
        <v>9695</v>
      </c>
      <c r="B3111" s="37" t="s">
        <v>1033</v>
      </c>
      <c r="C3111" s="38" t="s">
        <v>9696</v>
      </c>
      <c r="D3111" s="38">
        <v>8531</v>
      </c>
      <c r="E3111" s="146" t="s">
        <v>2927</v>
      </c>
      <c r="F3111" s="541" t="s">
        <v>1042</v>
      </c>
      <c r="G3111" s="539">
        <v>45466.30972222222</v>
      </c>
      <c r="H3111" s="37"/>
    </row>
    <row r="3112" spans="1:8" x14ac:dyDescent="0.25">
      <c r="A3112" s="37" t="s">
        <v>9695</v>
      </c>
      <c r="B3112" s="37" t="s">
        <v>1033</v>
      </c>
      <c r="C3112" s="38" t="s">
        <v>9696</v>
      </c>
      <c r="D3112" s="38">
        <v>8531</v>
      </c>
      <c r="E3112" s="146" t="s">
        <v>2944</v>
      </c>
      <c r="F3112" s="541" t="s">
        <v>1042</v>
      </c>
      <c r="G3112" s="539">
        <v>45466.30972222222</v>
      </c>
      <c r="H3112" s="37"/>
    </row>
    <row r="3113" spans="1:8" x14ac:dyDescent="0.25">
      <c r="A3113" s="37" t="s">
        <v>9695</v>
      </c>
      <c r="B3113" s="37" t="s">
        <v>1033</v>
      </c>
      <c r="C3113" s="38" t="s">
        <v>9696</v>
      </c>
      <c r="D3113" s="38">
        <v>8531</v>
      </c>
      <c r="E3113" s="146" t="s">
        <v>2961</v>
      </c>
      <c r="F3113" s="541" t="s">
        <v>1042</v>
      </c>
      <c r="G3113" s="539">
        <v>45466.30972222222</v>
      </c>
      <c r="H3113" s="37"/>
    </row>
    <row r="3114" spans="1:8" x14ac:dyDescent="0.25">
      <c r="A3114" s="37" t="s">
        <v>9695</v>
      </c>
      <c r="B3114" s="37" t="s">
        <v>1033</v>
      </c>
      <c r="C3114" s="38" t="s">
        <v>9696</v>
      </c>
      <c r="D3114" s="38">
        <v>8531</v>
      </c>
      <c r="E3114" s="146" t="s">
        <v>2978</v>
      </c>
      <c r="F3114" s="541" t="s">
        <v>1042</v>
      </c>
      <c r="G3114" s="539">
        <v>45466.30972222222</v>
      </c>
      <c r="H3114" s="37"/>
    </row>
    <row r="3115" spans="1:8" x14ac:dyDescent="0.25">
      <c r="A3115" s="37" t="s">
        <v>9695</v>
      </c>
      <c r="B3115" s="37" t="s">
        <v>1033</v>
      </c>
      <c r="C3115" s="38" t="s">
        <v>9696</v>
      </c>
      <c r="D3115" s="38">
        <v>8531</v>
      </c>
      <c r="E3115" s="146" t="s">
        <v>2995</v>
      </c>
      <c r="F3115" s="541" t="s">
        <v>1042</v>
      </c>
      <c r="G3115" s="539">
        <v>45466.30972222222</v>
      </c>
      <c r="H3115" s="37"/>
    </row>
    <row r="3116" spans="1:8" x14ac:dyDescent="0.25">
      <c r="A3116" s="37" t="s">
        <v>9695</v>
      </c>
      <c r="B3116" s="37" t="s">
        <v>1033</v>
      </c>
      <c r="C3116" s="38" t="s">
        <v>9696</v>
      </c>
      <c r="D3116" s="38">
        <v>8531</v>
      </c>
      <c r="E3116" s="146" t="s">
        <v>1204</v>
      </c>
      <c r="F3116" s="541" t="s">
        <v>1042</v>
      </c>
      <c r="G3116" s="539">
        <v>45466.30972222222</v>
      </c>
      <c r="H3116" s="37"/>
    </row>
    <row r="3117" spans="1:8" x14ac:dyDescent="0.25">
      <c r="A3117" s="37" t="s">
        <v>9695</v>
      </c>
      <c r="B3117" s="37" t="s">
        <v>1033</v>
      </c>
      <c r="C3117" s="38" t="s">
        <v>9696</v>
      </c>
      <c r="D3117" s="38">
        <v>8531</v>
      </c>
      <c r="E3117" s="146" t="s">
        <v>3012</v>
      </c>
      <c r="F3117" s="541" t="s">
        <v>1042</v>
      </c>
      <c r="G3117" s="539">
        <v>45466.30972222222</v>
      </c>
      <c r="H3117" s="37"/>
    </row>
    <row r="3118" spans="1:8" x14ac:dyDescent="0.25">
      <c r="A3118" s="37" t="s">
        <v>9695</v>
      </c>
      <c r="B3118" s="37" t="s">
        <v>1033</v>
      </c>
      <c r="C3118" s="38" t="s">
        <v>9696</v>
      </c>
      <c r="D3118" s="38">
        <v>8531</v>
      </c>
      <c r="E3118" s="146" t="s">
        <v>3029</v>
      </c>
      <c r="F3118" s="541" t="s">
        <v>1042</v>
      </c>
      <c r="G3118" s="539">
        <v>45466.30972222222</v>
      </c>
      <c r="H3118" s="37"/>
    </row>
    <row r="3119" spans="1:8" x14ac:dyDescent="0.25">
      <c r="A3119" s="37" t="s">
        <v>9695</v>
      </c>
      <c r="B3119" s="37" t="s">
        <v>1033</v>
      </c>
      <c r="C3119" s="38" t="s">
        <v>9696</v>
      </c>
      <c r="D3119" s="38">
        <v>8531</v>
      </c>
      <c r="E3119" s="146" t="s">
        <v>3046</v>
      </c>
      <c r="F3119" s="541" t="s">
        <v>1042</v>
      </c>
      <c r="G3119" s="539">
        <v>45466.30972222222</v>
      </c>
      <c r="H3119" s="37"/>
    </row>
    <row r="3120" spans="1:8" x14ac:dyDescent="0.25">
      <c r="A3120" s="37" t="s">
        <v>9695</v>
      </c>
      <c r="B3120" s="37" t="s">
        <v>1033</v>
      </c>
      <c r="C3120" s="38" t="s">
        <v>9696</v>
      </c>
      <c r="D3120" s="38">
        <v>8531</v>
      </c>
      <c r="E3120" s="146" t="s">
        <v>3063</v>
      </c>
      <c r="F3120" s="541" t="s">
        <v>1042</v>
      </c>
      <c r="G3120" s="539">
        <v>45466.30972222222</v>
      </c>
      <c r="H3120" s="37"/>
    </row>
    <row r="3121" spans="1:8" x14ac:dyDescent="0.25">
      <c r="A3121" s="37" t="s">
        <v>9695</v>
      </c>
      <c r="B3121" s="37" t="s">
        <v>1033</v>
      </c>
      <c r="C3121" s="38" t="s">
        <v>9696</v>
      </c>
      <c r="D3121" s="38">
        <v>8531</v>
      </c>
      <c r="E3121" s="146" t="s">
        <v>3080</v>
      </c>
      <c r="F3121" s="541" t="s">
        <v>1042</v>
      </c>
      <c r="G3121" s="539">
        <v>45466.30972222222</v>
      </c>
      <c r="H3121" s="37"/>
    </row>
    <row r="3122" spans="1:8" x14ac:dyDescent="0.25">
      <c r="A3122" s="37" t="s">
        <v>9695</v>
      </c>
      <c r="B3122" s="37" t="s">
        <v>1033</v>
      </c>
      <c r="C3122" s="38" t="s">
        <v>9696</v>
      </c>
      <c r="D3122" s="38">
        <v>8531</v>
      </c>
      <c r="E3122" s="146" t="s">
        <v>3097</v>
      </c>
      <c r="F3122" s="541" t="s">
        <v>1042</v>
      </c>
      <c r="G3122" s="539">
        <v>45466.30972222222</v>
      </c>
      <c r="H3122" s="37"/>
    </row>
    <row r="3123" spans="1:8" x14ac:dyDescent="0.25">
      <c r="A3123" s="37" t="s">
        <v>9695</v>
      </c>
      <c r="B3123" s="37" t="s">
        <v>1033</v>
      </c>
      <c r="C3123" s="38" t="s">
        <v>9696</v>
      </c>
      <c r="D3123" s="38">
        <v>8531</v>
      </c>
      <c r="E3123" s="146" t="s">
        <v>3114</v>
      </c>
      <c r="F3123" s="541" t="s">
        <v>1042</v>
      </c>
      <c r="G3123" s="539">
        <v>45466.30972222222</v>
      </c>
      <c r="H3123" s="37"/>
    </row>
    <row r="3124" spans="1:8" x14ac:dyDescent="0.25">
      <c r="A3124" s="37" t="s">
        <v>9695</v>
      </c>
      <c r="B3124" s="37" t="s">
        <v>1033</v>
      </c>
      <c r="C3124" s="38" t="s">
        <v>9696</v>
      </c>
      <c r="D3124" s="38">
        <v>8531</v>
      </c>
      <c r="E3124" s="146" t="s">
        <v>3131</v>
      </c>
      <c r="F3124" s="541" t="s">
        <v>1042</v>
      </c>
      <c r="G3124" s="539">
        <v>45466.30972222222</v>
      </c>
      <c r="H3124" s="37"/>
    </row>
    <row r="3125" spans="1:8" x14ac:dyDescent="0.25">
      <c r="A3125" s="37" t="s">
        <v>9695</v>
      </c>
      <c r="B3125" s="37" t="s">
        <v>1033</v>
      </c>
      <c r="C3125" s="38" t="s">
        <v>9696</v>
      </c>
      <c r="D3125" s="38">
        <v>8531</v>
      </c>
      <c r="E3125" s="146" t="s">
        <v>3148</v>
      </c>
      <c r="F3125" s="541" t="s">
        <v>1042</v>
      </c>
      <c r="G3125" s="539">
        <v>45466.30972222222</v>
      </c>
      <c r="H3125" s="37"/>
    </row>
    <row r="3126" spans="1:8" x14ac:dyDescent="0.25">
      <c r="A3126" s="37" t="s">
        <v>9695</v>
      </c>
      <c r="B3126" s="37" t="s">
        <v>1033</v>
      </c>
      <c r="C3126" s="38" t="s">
        <v>9696</v>
      </c>
      <c r="D3126" s="38">
        <v>8531</v>
      </c>
      <c r="E3126" s="146" t="s">
        <v>3165</v>
      </c>
      <c r="F3126" s="541" t="s">
        <v>1042</v>
      </c>
      <c r="G3126" s="539">
        <v>45466.30972222222</v>
      </c>
      <c r="H3126" s="37"/>
    </row>
    <row r="3127" spans="1:8" x14ac:dyDescent="0.25">
      <c r="A3127" s="37" t="s">
        <v>9695</v>
      </c>
      <c r="B3127" s="37" t="s">
        <v>1033</v>
      </c>
      <c r="C3127" s="38" t="s">
        <v>9696</v>
      </c>
      <c r="D3127" s="38">
        <v>8531</v>
      </c>
      <c r="E3127" s="146" t="s">
        <v>1217</v>
      </c>
      <c r="F3127" s="541" t="s">
        <v>1042</v>
      </c>
      <c r="G3127" s="539">
        <v>45466.30972222222</v>
      </c>
      <c r="H3127" s="37"/>
    </row>
    <row r="3128" spans="1:8" x14ac:dyDescent="0.25">
      <c r="A3128" s="37" t="s">
        <v>9695</v>
      </c>
      <c r="B3128" s="37" t="s">
        <v>1033</v>
      </c>
      <c r="C3128" s="38" t="s">
        <v>9696</v>
      </c>
      <c r="D3128" s="38">
        <v>8531</v>
      </c>
      <c r="E3128" s="146" t="s">
        <v>3182</v>
      </c>
      <c r="F3128" s="541" t="s">
        <v>1042</v>
      </c>
      <c r="G3128" s="539">
        <v>45466.30972222222</v>
      </c>
      <c r="H3128" s="37"/>
    </row>
    <row r="3129" spans="1:8" x14ac:dyDescent="0.25">
      <c r="A3129" s="37" t="s">
        <v>9695</v>
      </c>
      <c r="B3129" s="37" t="s">
        <v>1033</v>
      </c>
      <c r="C3129" s="38" t="s">
        <v>9696</v>
      </c>
      <c r="D3129" s="38">
        <v>8531</v>
      </c>
      <c r="E3129" s="146" t="s">
        <v>3199</v>
      </c>
      <c r="F3129" s="541" t="s">
        <v>1042</v>
      </c>
      <c r="G3129" s="539">
        <v>45466.30972222222</v>
      </c>
      <c r="H3129" s="37"/>
    </row>
    <row r="3130" spans="1:8" x14ac:dyDescent="0.25">
      <c r="A3130" s="37" t="s">
        <v>9695</v>
      </c>
      <c r="B3130" s="37" t="s">
        <v>1033</v>
      </c>
      <c r="C3130" s="38" t="s">
        <v>9696</v>
      </c>
      <c r="D3130" s="38">
        <v>8531</v>
      </c>
      <c r="E3130" s="146" t="s">
        <v>3216</v>
      </c>
      <c r="F3130" s="541" t="s">
        <v>1042</v>
      </c>
      <c r="G3130" s="539">
        <v>45466.30972222222</v>
      </c>
      <c r="H3130" s="37"/>
    </row>
    <row r="3131" spans="1:8" x14ac:dyDescent="0.25">
      <c r="A3131" s="37" t="s">
        <v>9695</v>
      </c>
      <c r="B3131" s="37" t="s">
        <v>1033</v>
      </c>
      <c r="C3131" s="38" t="s">
        <v>9696</v>
      </c>
      <c r="D3131" s="38">
        <v>8531</v>
      </c>
      <c r="E3131" s="146" t="s">
        <v>3233</v>
      </c>
      <c r="F3131" s="541" t="s">
        <v>1042</v>
      </c>
      <c r="G3131" s="539">
        <v>45466.30972222222</v>
      </c>
      <c r="H3131" s="37"/>
    </row>
    <row r="3132" spans="1:8" x14ac:dyDescent="0.25">
      <c r="A3132" s="37" t="s">
        <v>9695</v>
      </c>
      <c r="B3132" s="37" t="s">
        <v>1033</v>
      </c>
      <c r="C3132" s="38" t="s">
        <v>9696</v>
      </c>
      <c r="D3132" s="38">
        <v>8531</v>
      </c>
      <c r="E3132" s="146" t="s">
        <v>3250</v>
      </c>
      <c r="F3132" s="541" t="s">
        <v>1042</v>
      </c>
      <c r="G3132" s="539">
        <v>45466.30972222222</v>
      </c>
      <c r="H3132" s="37"/>
    </row>
    <row r="3133" spans="1:8" x14ac:dyDescent="0.25">
      <c r="A3133" s="37" t="s">
        <v>9695</v>
      </c>
      <c r="B3133" s="37" t="s">
        <v>1033</v>
      </c>
      <c r="C3133" s="38" t="s">
        <v>9696</v>
      </c>
      <c r="D3133" s="38">
        <v>8531</v>
      </c>
      <c r="E3133" s="146" t="s">
        <v>3267</v>
      </c>
      <c r="F3133" s="541" t="s">
        <v>1042</v>
      </c>
      <c r="G3133" s="539">
        <v>45466.30972222222</v>
      </c>
      <c r="H3133" s="37"/>
    </row>
    <row r="3134" spans="1:8" x14ac:dyDescent="0.25">
      <c r="A3134" s="37" t="s">
        <v>9695</v>
      </c>
      <c r="B3134" s="37" t="s">
        <v>1033</v>
      </c>
      <c r="C3134" s="38" t="s">
        <v>9696</v>
      </c>
      <c r="D3134" s="38">
        <v>8531</v>
      </c>
      <c r="E3134" s="146" t="s">
        <v>3284</v>
      </c>
      <c r="F3134" s="541" t="s">
        <v>1042</v>
      </c>
      <c r="G3134" s="539">
        <v>45466.30972222222</v>
      </c>
      <c r="H3134" s="37"/>
    </row>
    <row r="3135" spans="1:8" x14ac:dyDescent="0.25">
      <c r="A3135" s="37" t="s">
        <v>9695</v>
      </c>
      <c r="B3135" s="37" t="s">
        <v>1033</v>
      </c>
      <c r="C3135" s="38" t="s">
        <v>9696</v>
      </c>
      <c r="D3135" s="38">
        <v>8531</v>
      </c>
      <c r="E3135" s="146" t="s">
        <v>3301</v>
      </c>
      <c r="F3135" s="541" t="s">
        <v>1042</v>
      </c>
      <c r="G3135" s="539">
        <v>45466.30972222222</v>
      </c>
      <c r="H3135" s="37"/>
    </row>
    <row r="3136" spans="1:8" x14ac:dyDescent="0.25">
      <c r="A3136" s="37" t="s">
        <v>9695</v>
      </c>
      <c r="B3136" s="37" t="s">
        <v>1033</v>
      </c>
      <c r="C3136" s="38" t="s">
        <v>9696</v>
      </c>
      <c r="D3136" s="38">
        <v>8531</v>
      </c>
      <c r="E3136" s="146" t="s">
        <v>3318</v>
      </c>
      <c r="F3136" s="541" t="s">
        <v>1042</v>
      </c>
      <c r="G3136" s="539">
        <v>45466.30972222222</v>
      </c>
      <c r="H3136" s="37"/>
    </row>
    <row r="3137" spans="1:8" x14ac:dyDescent="0.25">
      <c r="A3137" s="37" t="s">
        <v>9695</v>
      </c>
      <c r="B3137" s="37" t="s">
        <v>1033</v>
      </c>
      <c r="C3137" s="38" t="s">
        <v>9696</v>
      </c>
      <c r="D3137" s="38">
        <v>8531</v>
      </c>
      <c r="E3137" s="146" t="s">
        <v>3335</v>
      </c>
      <c r="F3137" s="541" t="s">
        <v>1042</v>
      </c>
      <c r="G3137" s="539">
        <v>45466.30972222222</v>
      </c>
      <c r="H3137" s="37"/>
    </row>
    <row r="3138" spans="1:8" x14ac:dyDescent="0.25">
      <c r="A3138" s="37" t="s">
        <v>9695</v>
      </c>
      <c r="B3138" s="37" t="s">
        <v>1033</v>
      </c>
      <c r="C3138" s="38" t="s">
        <v>9696</v>
      </c>
      <c r="D3138" s="38">
        <v>8531</v>
      </c>
      <c r="E3138" s="146" t="s">
        <v>1230</v>
      </c>
      <c r="F3138" s="541" t="s">
        <v>1042</v>
      </c>
      <c r="G3138" s="539">
        <v>45466.30972222222</v>
      </c>
      <c r="H3138" s="37"/>
    </row>
    <row r="3139" spans="1:8" x14ac:dyDescent="0.25">
      <c r="A3139" s="37" t="s">
        <v>9695</v>
      </c>
      <c r="B3139" s="37" t="s">
        <v>1033</v>
      </c>
      <c r="C3139" s="38" t="s">
        <v>9696</v>
      </c>
      <c r="D3139" s="38">
        <v>8531</v>
      </c>
      <c r="E3139" s="146" t="s">
        <v>3352</v>
      </c>
      <c r="F3139" s="541" t="s">
        <v>1042</v>
      </c>
      <c r="G3139" s="539">
        <v>45466.30972222222</v>
      </c>
      <c r="H3139" s="37"/>
    </row>
    <row r="3140" spans="1:8" x14ac:dyDescent="0.25">
      <c r="A3140" s="37" t="s">
        <v>9695</v>
      </c>
      <c r="B3140" s="37" t="s">
        <v>1033</v>
      </c>
      <c r="C3140" s="38" t="s">
        <v>9696</v>
      </c>
      <c r="D3140" s="38">
        <v>8531</v>
      </c>
      <c r="E3140" s="146" t="s">
        <v>3369</v>
      </c>
      <c r="F3140" s="541" t="s">
        <v>1042</v>
      </c>
      <c r="G3140" s="539">
        <v>45466.30972222222</v>
      </c>
      <c r="H3140" s="37"/>
    </row>
    <row r="3141" spans="1:8" x14ac:dyDescent="0.25">
      <c r="A3141" s="37" t="s">
        <v>9695</v>
      </c>
      <c r="B3141" s="37" t="s">
        <v>1033</v>
      </c>
      <c r="C3141" s="38" t="s">
        <v>9696</v>
      </c>
      <c r="D3141" s="38">
        <v>8531</v>
      </c>
      <c r="E3141" s="146" t="s">
        <v>3386</v>
      </c>
      <c r="F3141" s="541" t="s">
        <v>1042</v>
      </c>
      <c r="G3141" s="539">
        <v>45466.30972222222</v>
      </c>
      <c r="H3141" s="37"/>
    </row>
    <row r="3142" spans="1:8" x14ac:dyDescent="0.25">
      <c r="A3142" s="37" t="s">
        <v>9695</v>
      </c>
      <c r="B3142" s="37" t="s">
        <v>1033</v>
      </c>
      <c r="C3142" s="38" t="s">
        <v>9696</v>
      </c>
      <c r="D3142" s="38">
        <v>8531</v>
      </c>
      <c r="E3142" s="146" t="s">
        <v>3403</v>
      </c>
      <c r="F3142" s="541" t="s">
        <v>1042</v>
      </c>
      <c r="G3142" s="539">
        <v>45466.30972222222</v>
      </c>
      <c r="H3142" s="37"/>
    </row>
    <row r="3143" spans="1:8" x14ac:dyDescent="0.25">
      <c r="A3143" s="37" t="s">
        <v>9695</v>
      </c>
      <c r="B3143" s="37" t="s">
        <v>1033</v>
      </c>
      <c r="C3143" s="38" t="s">
        <v>9696</v>
      </c>
      <c r="D3143" s="38">
        <v>8531</v>
      </c>
      <c r="E3143" s="146" t="s">
        <v>3420</v>
      </c>
      <c r="F3143" s="541" t="s">
        <v>1042</v>
      </c>
      <c r="G3143" s="539">
        <v>45466.30972222222</v>
      </c>
      <c r="H3143" s="37"/>
    </row>
    <row r="3144" spans="1:8" x14ac:dyDescent="0.25">
      <c r="A3144" s="37" t="s">
        <v>9695</v>
      </c>
      <c r="B3144" s="37" t="s">
        <v>1033</v>
      </c>
      <c r="C3144" s="38" t="s">
        <v>9696</v>
      </c>
      <c r="D3144" s="38">
        <v>8531</v>
      </c>
      <c r="E3144" s="146" t="s">
        <v>3437</v>
      </c>
      <c r="F3144" s="541" t="s">
        <v>1042</v>
      </c>
      <c r="G3144" s="539">
        <v>45466.30972222222</v>
      </c>
      <c r="H3144" s="37"/>
    </row>
    <row r="3145" spans="1:8" x14ac:dyDescent="0.25">
      <c r="A3145" s="37" t="s">
        <v>9695</v>
      </c>
      <c r="B3145" s="37" t="s">
        <v>1033</v>
      </c>
      <c r="C3145" s="38" t="s">
        <v>9696</v>
      </c>
      <c r="D3145" s="38">
        <v>8531</v>
      </c>
      <c r="E3145" s="146" t="s">
        <v>3454</v>
      </c>
      <c r="F3145" s="541" t="s">
        <v>1042</v>
      </c>
      <c r="G3145" s="539">
        <v>45466.30972222222</v>
      </c>
      <c r="H3145" s="37"/>
    </row>
    <row r="3146" spans="1:8" x14ac:dyDescent="0.25">
      <c r="A3146" s="37" t="s">
        <v>9695</v>
      </c>
      <c r="B3146" s="37" t="s">
        <v>1033</v>
      </c>
      <c r="C3146" s="38" t="s">
        <v>9696</v>
      </c>
      <c r="D3146" s="38">
        <v>8531</v>
      </c>
      <c r="E3146" s="146" t="s">
        <v>3471</v>
      </c>
      <c r="F3146" s="541" t="s">
        <v>1042</v>
      </c>
      <c r="G3146" s="539">
        <v>45466.30972222222</v>
      </c>
      <c r="H3146" s="37"/>
    </row>
    <row r="3147" spans="1:8" x14ac:dyDescent="0.25">
      <c r="A3147" s="37" t="s">
        <v>9695</v>
      </c>
      <c r="B3147" s="37" t="s">
        <v>1033</v>
      </c>
      <c r="C3147" s="38" t="s">
        <v>9696</v>
      </c>
      <c r="D3147" s="38">
        <v>8531</v>
      </c>
      <c r="E3147" s="146" t="s">
        <v>3488</v>
      </c>
      <c r="F3147" s="541" t="s">
        <v>1042</v>
      </c>
      <c r="G3147" s="539">
        <v>45466.30972222222</v>
      </c>
      <c r="H3147" s="37"/>
    </row>
    <row r="3148" spans="1:8" x14ac:dyDescent="0.25">
      <c r="A3148" s="37" t="s">
        <v>9695</v>
      </c>
      <c r="B3148" s="37" t="s">
        <v>1033</v>
      </c>
      <c r="C3148" s="38" t="s">
        <v>9696</v>
      </c>
      <c r="D3148" s="38">
        <v>8531</v>
      </c>
      <c r="E3148" s="146" t="s">
        <v>3505</v>
      </c>
      <c r="F3148" s="541" t="s">
        <v>1042</v>
      </c>
      <c r="G3148" s="539">
        <v>45466.30972222222</v>
      </c>
      <c r="H3148" s="37"/>
    </row>
    <row r="3149" spans="1:8" x14ac:dyDescent="0.25">
      <c r="A3149" s="37" t="s">
        <v>9695</v>
      </c>
      <c r="B3149" s="37" t="s">
        <v>1033</v>
      </c>
      <c r="C3149" s="38" t="s">
        <v>9696</v>
      </c>
      <c r="D3149" s="38">
        <v>8531</v>
      </c>
      <c r="E3149" s="146" t="s">
        <v>1243</v>
      </c>
      <c r="F3149" s="541" t="s">
        <v>1042</v>
      </c>
      <c r="G3149" s="539">
        <v>45466.30972222222</v>
      </c>
      <c r="H3149" s="37"/>
    </row>
    <row r="3150" spans="1:8" x14ac:dyDescent="0.25">
      <c r="A3150" s="37" t="s">
        <v>9695</v>
      </c>
      <c r="B3150" s="37" t="s">
        <v>1033</v>
      </c>
      <c r="C3150" s="38" t="s">
        <v>9696</v>
      </c>
      <c r="D3150" s="38">
        <v>8531</v>
      </c>
      <c r="E3150" s="146" t="s">
        <v>3522</v>
      </c>
      <c r="F3150" s="541" t="s">
        <v>1042</v>
      </c>
      <c r="G3150" s="539">
        <v>45466.30972222222</v>
      </c>
      <c r="H3150" s="37"/>
    </row>
    <row r="3151" spans="1:8" x14ac:dyDescent="0.25">
      <c r="A3151" s="37" t="s">
        <v>9695</v>
      </c>
      <c r="B3151" s="37" t="s">
        <v>1033</v>
      </c>
      <c r="C3151" s="38" t="s">
        <v>9696</v>
      </c>
      <c r="D3151" s="38">
        <v>8531</v>
      </c>
      <c r="E3151" s="146" t="s">
        <v>3539</v>
      </c>
      <c r="F3151" s="541" t="s">
        <v>1042</v>
      </c>
      <c r="G3151" s="539">
        <v>45466.30972222222</v>
      </c>
      <c r="H3151" s="37"/>
    </row>
    <row r="3152" spans="1:8" x14ac:dyDescent="0.25">
      <c r="A3152" s="37" t="s">
        <v>9695</v>
      </c>
      <c r="B3152" s="37" t="s">
        <v>1033</v>
      </c>
      <c r="C3152" s="38" t="s">
        <v>9696</v>
      </c>
      <c r="D3152" s="38">
        <v>8531</v>
      </c>
      <c r="E3152" s="146" t="s">
        <v>3556</v>
      </c>
      <c r="F3152" s="541" t="s">
        <v>1042</v>
      </c>
      <c r="G3152" s="539">
        <v>45466.30972222222</v>
      </c>
      <c r="H3152" s="37"/>
    </row>
    <row r="3153" spans="1:8" x14ac:dyDescent="0.25">
      <c r="A3153" s="37" t="s">
        <v>9695</v>
      </c>
      <c r="B3153" s="37" t="s">
        <v>1033</v>
      </c>
      <c r="C3153" s="38" t="s">
        <v>9696</v>
      </c>
      <c r="D3153" s="38">
        <v>8531</v>
      </c>
      <c r="E3153" s="146" t="s">
        <v>3573</v>
      </c>
      <c r="F3153" s="541" t="s">
        <v>1042</v>
      </c>
      <c r="G3153" s="539">
        <v>45466.30972222222</v>
      </c>
      <c r="H3153" s="37"/>
    </row>
    <row r="3154" spans="1:8" x14ac:dyDescent="0.25">
      <c r="A3154" s="37" t="s">
        <v>9695</v>
      </c>
      <c r="B3154" s="37" t="s">
        <v>1033</v>
      </c>
      <c r="C3154" s="38" t="s">
        <v>9696</v>
      </c>
      <c r="D3154" s="38">
        <v>8531</v>
      </c>
      <c r="E3154" s="146" t="s">
        <v>3590</v>
      </c>
      <c r="F3154" s="541" t="s">
        <v>1042</v>
      </c>
      <c r="G3154" s="539">
        <v>45466.30972222222</v>
      </c>
      <c r="H3154" s="37"/>
    </row>
    <row r="3155" spans="1:8" x14ac:dyDescent="0.25">
      <c r="A3155" s="37" t="s">
        <v>9695</v>
      </c>
      <c r="B3155" s="37" t="s">
        <v>1033</v>
      </c>
      <c r="C3155" s="38" t="s">
        <v>9696</v>
      </c>
      <c r="D3155" s="38">
        <v>8531</v>
      </c>
      <c r="E3155" s="146" t="s">
        <v>3607</v>
      </c>
      <c r="F3155" s="541" t="s">
        <v>1042</v>
      </c>
      <c r="G3155" s="539">
        <v>45466.30972222222</v>
      </c>
      <c r="H3155" s="37"/>
    </row>
    <row r="3156" spans="1:8" x14ac:dyDescent="0.25">
      <c r="A3156" s="37" t="s">
        <v>9695</v>
      </c>
      <c r="B3156" s="37" t="s">
        <v>1033</v>
      </c>
      <c r="C3156" s="38" t="s">
        <v>9696</v>
      </c>
      <c r="D3156" s="38">
        <v>8531</v>
      </c>
      <c r="E3156" s="146" t="s">
        <v>3624</v>
      </c>
      <c r="F3156" s="541" t="s">
        <v>1042</v>
      </c>
      <c r="G3156" s="539">
        <v>45466.30972222222</v>
      </c>
      <c r="H3156" s="37"/>
    </row>
    <row r="3157" spans="1:8" x14ac:dyDescent="0.25">
      <c r="A3157" s="37" t="s">
        <v>9695</v>
      </c>
      <c r="B3157" s="37" t="s">
        <v>1033</v>
      </c>
      <c r="C3157" s="38" t="s">
        <v>9696</v>
      </c>
      <c r="D3157" s="38">
        <v>8531</v>
      </c>
      <c r="E3157" s="146" t="s">
        <v>3641</v>
      </c>
      <c r="F3157" s="541" t="s">
        <v>1042</v>
      </c>
      <c r="G3157" s="539">
        <v>45466.30972222222</v>
      </c>
      <c r="H3157" s="37"/>
    </row>
    <row r="3158" spans="1:8" x14ac:dyDescent="0.25">
      <c r="A3158" s="37" t="s">
        <v>9695</v>
      </c>
      <c r="B3158" s="37" t="s">
        <v>1033</v>
      </c>
      <c r="C3158" s="38" t="s">
        <v>9696</v>
      </c>
      <c r="D3158" s="38">
        <v>8531</v>
      </c>
      <c r="E3158" s="146" t="s">
        <v>3658</v>
      </c>
      <c r="F3158" s="541" t="s">
        <v>1042</v>
      </c>
      <c r="G3158" s="539">
        <v>45466.30972222222</v>
      </c>
      <c r="H3158" s="37"/>
    </row>
    <row r="3159" spans="1:8" x14ac:dyDescent="0.25">
      <c r="A3159" s="37" t="s">
        <v>9695</v>
      </c>
      <c r="B3159" s="37" t="s">
        <v>1033</v>
      </c>
      <c r="C3159" s="38" t="s">
        <v>9696</v>
      </c>
      <c r="D3159" s="38">
        <v>8531</v>
      </c>
      <c r="E3159" s="146" t="s">
        <v>3675</v>
      </c>
      <c r="F3159" s="541" t="s">
        <v>1042</v>
      </c>
      <c r="G3159" s="539">
        <v>45466.30972222222</v>
      </c>
      <c r="H3159" s="37"/>
    </row>
    <row r="3160" spans="1:8" x14ac:dyDescent="0.25">
      <c r="A3160" s="37" t="s">
        <v>9695</v>
      </c>
      <c r="B3160" s="37" t="s">
        <v>1033</v>
      </c>
      <c r="C3160" s="38" t="s">
        <v>9696</v>
      </c>
      <c r="D3160" s="38">
        <v>8531</v>
      </c>
      <c r="E3160" s="146" t="s">
        <v>1256</v>
      </c>
      <c r="F3160" s="541" t="s">
        <v>1042</v>
      </c>
      <c r="G3160" s="539">
        <v>45466.30972222222</v>
      </c>
      <c r="H3160" s="37"/>
    </row>
    <row r="3161" spans="1:8" x14ac:dyDescent="0.25">
      <c r="A3161" s="37" t="s">
        <v>9695</v>
      </c>
      <c r="B3161" s="37" t="s">
        <v>1033</v>
      </c>
      <c r="C3161" s="38" t="s">
        <v>9696</v>
      </c>
      <c r="D3161" s="38">
        <v>8531</v>
      </c>
      <c r="E3161" s="146" t="s">
        <v>3692</v>
      </c>
      <c r="F3161" s="541" t="s">
        <v>1042</v>
      </c>
      <c r="G3161" s="539">
        <v>45466.30972222222</v>
      </c>
      <c r="H3161" s="37"/>
    </row>
    <row r="3162" spans="1:8" x14ac:dyDescent="0.25">
      <c r="A3162" s="37" t="s">
        <v>9695</v>
      </c>
      <c r="B3162" s="37" t="s">
        <v>1033</v>
      </c>
      <c r="C3162" s="38" t="s">
        <v>9696</v>
      </c>
      <c r="D3162" s="38">
        <v>8531</v>
      </c>
      <c r="E3162" s="146" t="s">
        <v>3709</v>
      </c>
      <c r="F3162" s="541" t="s">
        <v>1042</v>
      </c>
      <c r="G3162" s="539">
        <v>45466.30972222222</v>
      </c>
      <c r="H3162" s="37"/>
    </row>
    <row r="3163" spans="1:8" x14ac:dyDescent="0.25">
      <c r="A3163" s="37" t="s">
        <v>9695</v>
      </c>
      <c r="B3163" s="37" t="s">
        <v>1033</v>
      </c>
      <c r="C3163" s="38" t="s">
        <v>9696</v>
      </c>
      <c r="D3163" s="38">
        <v>8531</v>
      </c>
      <c r="E3163" s="146" t="s">
        <v>3726</v>
      </c>
      <c r="F3163" s="541" t="s">
        <v>1042</v>
      </c>
      <c r="G3163" s="539">
        <v>45466.30972222222</v>
      </c>
      <c r="H3163" s="37"/>
    </row>
    <row r="3164" spans="1:8" x14ac:dyDescent="0.25">
      <c r="A3164" s="37" t="s">
        <v>9695</v>
      </c>
      <c r="B3164" s="37" t="s">
        <v>1033</v>
      </c>
      <c r="C3164" s="38" t="s">
        <v>9696</v>
      </c>
      <c r="D3164" s="38">
        <v>8531</v>
      </c>
      <c r="E3164" s="146" t="s">
        <v>3743</v>
      </c>
      <c r="F3164" s="541" t="s">
        <v>1042</v>
      </c>
      <c r="G3164" s="539">
        <v>45466.30972222222</v>
      </c>
      <c r="H3164" s="37"/>
    </row>
    <row r="3165" spans="1:8" x14ac:dyDescent="0.25">
      <c r="A3165" s="37" t="s">
        <v>9695</v>
      </c>
      <c r="B3165" s="37" t="s">
        <v>1033</v>
      </c>
      <c r="C3165" s="38" t="s">
        <v>9696</v>
      </c>
      <c r="D3165" s="38">
        <v>8531</v>
      </c>
      <c r="E3165" s="146" t="s">
        <v>3760</v>
      </c>
      <c r="F3165" s="541" t="s">
        <v>1042</v>
      </c>
      <c r="G3165" s="539">
        <v>45466.30972222222</v>
      </c>
      <c r="H3165" s="37"/>
    </row>
    <row r="3166" spans="1:8" x14ac:dyDescent="0.25">
      <c r="A3166" s="37" t="s">
        <v>9695</v>
      </c>
      <c r="B3166" s="37" t="s">
        <v>1033</v>
      </c>
      <c r="C3166" s="38" t="s">
        <v>9696</v>
      </c>
      <c r="D3166" s="38">
        <v>8531</v>
      </c>
      <c r="E3166" s="146" t="s">
        <v>3777</v>
      </c>
      <c r="F3166" s="541" t="s">
        <v>1042</v>
      </c>
      <c r="G3166" s="539">
        <v>45466.30972222222</v>
      </c>
      <c r="H3166" s="37"/>
    </row>
    <row r="3167" spans="1:8" x14ac:dyDescent="0.25">
      <c r="A3167" s="37" t="s">
        <v>9695</v>
      </c>
      <c r="B3167" s="37" t="s">
        <v>1033</v>
      </c>
      <c r="C3167" s="38" t="s">
        <v>9696</v>
      </c>
      <c r="D3167" s="38">
        <v>8531</v>
      </c>
      <c r="E3167" s="146" t="s">
        <v>3794</v>
      </c>
      <c r="F3167" s="541" t="s">
        <v>1042</v>
      </c>
      <c r="G3167" s="539">
        <v>45466.30972222222</v>
      </c>
      <c r="H3167" s="37"/>
    </row>
    <row r="3168" spans="1:8" x14ac:dyDescent="0.25">
      <c r="A3168" s="37" t="s">
        <v>9695</v>
      </c>
      <c r="B3168" s="37" t="s">
        <v>1033</v>
      </c>
      <c r="C3168" s="38" t="s">
        <v>9696</v>
      </c>
      <c r="D3168" s="38">
        <v>8531</v>
      </c>
      <c r="E3168" s="146" t="s">
        <v>3811</v>
      </c>
      <c r="F3168" s="541" t="s">
        <v>1042</v>
      </c>
      <c r="G3168" s="539">
        <v>45466.30972222222</v>
      </c>
      <c r="H3168" s="37"/>
    </row>
    <row r="3169" spans="1:8" x14ac:dyDescent="0.25">
      <c r="A3169" s="37" t="s">
        <v>9695</v>
      </c>
      <c r="B3169" s="37" t="s">
        <v>1033</v>
      </c>
      <c r="C3169" s="38" t="s">
        <v>9696</v>
      </c>
      <c r="D3169" s="38">
        <v>8531</v>
      </c>
      <c r="E3169" s="146" t="s">
        <v>3828</v>
      </c>
      <c r="F3169" s="541" t="s">
        <v>1042</v>
      </c>
      <c r="G3169" s="539">
        <v>45466.30972222222</v>
      </c>
      <c r="H3169" s="37"/>
    </row>
    <row r="3170" spans="1:8" x14ac:dyDescent="0.25">
      <c r="A3170" s="37" t="s">
        <v>9695</v>
      </c>
      <c r="B3170" s="37" t="s">
        <v>1033</v>
      </c>
      <c r="C3170" s="38" t="s">
        <v>9696</v>
      </c>
      <c r="D3170" s="38">
        <v>8531</v>
      </c>
      <c r="E3170" s="146" t="s">
        <v>3845</v>
      </c>
      <c r="F3170" s="541" t="s">
        <v>1042</v>
      </c>
      <c r="G3170" s="539">
        <v>45466.30972222222</v>
      </c>
      <c r="H3170" s="37"/>
    </row>
    <row r="3171" spans="1:8" x14ac:dyDescent="0.25">
      <c r="A3171" s="37" t="s">
        <v>9695</v>
      </c>
      <c r="B3171" s="37" t="s">
        <v>1033</v>
      </c>
      <c r="C3171" s="38" t="s">
        <v>9696</v>
      </c>
      <c r="D3171" s="38">
        <v>8531</v>
      </c>
      <c r="E3171" s="146" t="s">
        <v>1271</v>
      </c>
      <c r="F3171" s="541" t="s">
        <v>1042</v>
      </c>
      <c r="G3171" s="539">
        <v>45466.30972222222</v>
      </c>
      <c r="H3171" s="37"/>
    </row>
    <row r="3172" spans="1:8" x14ac:dyDescent="0.25">
      <c r="A3172" s="37" t="s">
        <v>9695</v>
      </c>
      <c r="B3172" s="37" t="s">
        <v>1033</v>
      </c>
      <c r="C3172" s="38" t="s">
        <v>9696</v>
      </c>
      <c r="D3172" s="38">
        <v>8531</v>
      </c>
      <c r="E3172" s="146" t="s">
        <v>3862</v>
      </c>
      <c r="F3172" s="541" t="s">
        <v>1042</v>
      </c>
      <c r="G3172" s="539">
        <v>45466.30972222222</v>
      </c>
      <c r="H3172" s="37"/>
    </row>
    <row r="3173" spans="1:8" x14ac:dyDescent="0.25">
      <c r="A3173" s="37" t="s">
        <v>9695</v>
      </c>
      <c r="B3173" s="37" t="s">
        <v>1033</v>
      </c>
      <c r="C3173" s="38" t="s">
        <v>9696</v>
      </c>
      <c r="D3173" s="38">
        <v>8531</v>
      </c>
      <c r="E3173" s="146" t="s">
        <v>3879</v>
      </c>
      <c r="F3173" s="541" t="s">
        <v>1042</v>
      </c>
      <c r="G3173" s="539">
        <v>45466.30972222222</v>
      </c>
      <c r="H3173" s="37"/>
    </row>
    <row r="3174" spans="1:8" x14ac:dyDescent="0.25">
      <c r="A3174" s="37" t="s">
        <v>9695</v>
      </c>
      <c r="B3174" s="37" t="s">
        <v>1033</v>
      </c>
      <c r="C3174" s="38" t="s">
        <v>9696</v>
      </c>
      <c r="D3174" s="38">
        <v>8531</v>
      </c>
      <c r="E3174" s="146" t="s">
        <v>3896</v>
      </c>
      <c r="F3174" s="541" t="s">
        <v>1042</v>
      </c>
      <c r="G3174" s="539">
        <v>45466.30972222222</v>
      </c>
      <c r="H3174" s="37"/>
    </row>
    <row r="3175" spans="1:8" x14ac:dyDescent="0.25">
      <c r="A3175" s="37" t="s">
        <v>9695</v>
      </c>
      <c r="B3175" s="37" t="s">
        <v>1033</v>
      </c>
      <c r="C3175" s="38" t="s">
        <v>9696</v>
      </c>
      <c r="D3175" s="38">
        <v>8531</v>
      </c>
      <c r="E3175" s="146" t="s">
        <v>3913</v>
      </c>
      <c r="F3175" s="541" t="s">
        <v>1042</v>
      </c>
      <c r="G3175" s="539">
        <v>45466.30972222222</v>
      </c>
      <c r="H3175" s="37"/>
    </row>
    <row r="3176" spans="1:8" x14ac:dyDescent="0.25">
      <c r="A3176" s="37" t="s">
        <v>9695</v>
      </c>
      <c r="B3176" s="37" t="s">
        <v>1033</v>
      </c>
      <c r="C3176" s="38" t="s">
        <v>9696</v>
      </c>
      <c r="D3176" s="38">
        <v>8531</v>
      </c>
      <c r="E3176" s="146" t="s">
        <v>3930</v>
      </c>
      <c r="F3176" s="541" t="s">
        <v>1042</v>
      </c>
      <c r="G3176" s="539">
        <v>45466.30972222222</v>
      </c>
      <c r="H3176" s="37"/>
    </row>
    <row r="3177" spans="1:8" x14ac:dyDescent="0.25">
      <c r="A3177" s="37" t="s">
        <v>9695</v>
      </c>
      <c r="B3177" s="37" t="s">
        <v>1033</v>
      </c>
      <c r="C3177" s="38" t="s">
        <v>9696</v>
      </c>
      <c r="D3177" s="38">
        <v>8531</v>
      </c>
      <c r="E3177" s="146" t="s">
        <v>3947</v>
      </c>
      <c r="F3177" s="541" t="s">
        <v>1042</v>
      </c>
      <c r="G3177" s="539">
        <v>45466.30972222222</v>
      </c>
      <c r="H3177" s="37"/>
    </row>
    <row r="3178" spans="1:8" x14ac:dyDescent="0.25">
      <c r="A3178" s="37" t="s">
        <v>9695</v>
      </c>
      <c r="B3178" s="37" t="s">
        <v>1033</v>
      </c>
      <c r="C3178" s="38" t="s">
        <v>9696</v>
      </c>
      <c r="D3178" s="38">
        <v>8531</v>
      </c>
      <c r="E3178" s="146" t="s">
        <v>3964</v>
      </c>
      <c r="F3178" s="541" t="s">
        <v>1042</v>
      </c>
      <c r="G3178" s="539">
        <v>45466.30972222222</v>
      </c>
      <c r="H3178" s="37"/>
    </row>
    <row r="3179" spans="1:8" x14ac:dyDescent="0.25">
      <c r="A3179" s="37" t="s">
        <v>9695</v>
      </c>
      <c r="B3179" s="37" t="s">
        <v>1033</v>
      </c>
      <c r="C3179" s="38" t="s">
        <v>9696</v>
      </c>
      <c r="D3179" s="38">
        <v>8531</v>
      </c>
      <c r="E3179" s="146" t="s">
        <v>3981</v>
      </c>
      <c r="F3179" s="541" t="s">
        <v>1042</v>
      </c>
      <c r="G3179" s="539">
        <v>45466.30972222222</v>
      </c>
      <c r="H3179" s="37"/>
    </row>
    <row r="3180" spans="1:8" x14ac:dyDescent="0.25">
      <c r="A3180" s="37" t="s">
        <v>9695</v>
      </c>
      <c r="B3180" s="37" t="s">
        <v>1033</v>
      </c>
      <c r="C3180" s="38" t="s">
        <v>9696</v>
      </c>
      <c r="D3180" s="38">
        <v>8531</v>
      </c>
      <c r="E3180" s="146" t="s">
        <v>3998</v>
      </c>
      <c r="F3180" s="541" t="s">
        <v>1042</v>
      </c>
      <c r="G3180" s="539">
        <v>45466.30972222222</v>
      </c>
      <c r="H3180" s="37"/>
    </row>
    <row r="3181" spans="1:8" x14ac:dyDescent="0.25">
      <c r="A3181" s="37" t="s">
        <v>9695</v>
      </c>
      <c r="B3181" s="37" t="s">
        <v>1033</v>
      </c>
      <c r="C3181" s="38" t="s">
        <v>9696</v>
      </c>
      <c r="D3181" s="38">
        <v>8531</v>
      </c>
      <c r="E3181" s="146" t="s">
        <v>4015</v>
      </c>
      <c r="F3181" s="541" t="s">
        <v>1042</v>
      </c>
      <c r="G3181" s="539">
        <v>45466.30972222222</v>
      </c>
      <c r="H3181" s="37"/>
    </row>
    <row r="3182" spans="1:8" x14ac:dyDescent="0.25">
      <c r="A3182" s="37" t="s">
        <v>9695</v>
      </c>
      <c r="B3182" s="37" t="s">
        <v>1033</v>
      </c>
      <c r="C3182" s="38" t="s">
        <v>9696</v>
      </c>
      <c r="D3182" s="38">
        <v>8531</v>
      </c>
      <c r="E3182" s="146" t="s">
        <v>1286</v>
      </c>
      <c r="F3182" s="541" t="s">
        <v>1042</v>
      </c>
      <c r="G3182" s="539">
        <v>45466.30972222222</v>
      </c>
      <c r="H3182" s="37"/>
    </row>
    <row r="3183" spans="1:8" x14ac:dyDescent="0.25">
      <c r="A3183" s="37" t="s">
        <v>9695</v>
      </c>
      <c r="B3183" s="37" t="s">
        <v>1033</v>
      </c>
      <c r="C3183" s="38" t="s">
        <v>9696</v>
      </c>
      <c r="D3183" s="38">
        <v>8531</v>
      </c>
      <c r="E3183" s="146" t="s">
        <v>4032</v>
      </c>
      <c r="F3183" s="541" t="s">
        <v>1042</v>
      </c>
      <c r="G3183" s="539">
        <v>45466.30972222222</v>
      </c>
      <c r="H3183" s="37"/>
    </row>
    <row r="3184" spans="1:8" x14ac:dyDescent="0.25">
      <c r="A3184" s="37" t="s">
        <v>9695</v>
      </c>
      <c r="B3184" s="37" t="s">
        <v>1033</v>
      </c>
      <c r="C3184" s="38" t="s">
        <v>9696</v>
      </c>
      <c r="D3184" s="38">
        <v>8531</v>
      </c>
      <c r="E3184" s="146" t="s">
        <v>4049</v>
      </c>
      <c r="F3184" s="541" t="s">
        <v>1042</v>
      </c>
      <c r="G3184" s="539">
        <v>45466.30972222222</v>
      </c>
      <c r="H3184" s="37"/>
    </row>
    <row r="3185" spans="1:8" x14ac:dyDescent="0.25">
      <c r="A3185" s="37" t="s">
        <v>9695</v>
      </c>
      <c r="B3185" s="37" t="s">
        <v>1033</v>
      </c>
      <c r="C3185" s="38" t="s">
        <v>9696</v>
      </c>
      <c r="D3185" s="38">
        <v>8531</v>
      </c>
      <c r="E3185" s="146" t="s">
        <v>4066</v>
      </c>
      <c r="F3185" s="541" t="s">
        <v>1042</v>
      </c>
      <c r="G3185" s="539">
        <v>45466.30972222222</v>
      </c>
      <c r="H3185" s="37"/>
    </row>
    <row r="3186" spans="1:8" x14ac:dyDescent="0.25">
      <c r="A3186" s="37" t="s">
        <v>9695</v>
      </c>
      <c r="B3186" s="37" t="s">
        <v>1033</v>
      </c>
      <c r="C3186" s="38" t="s">
        <v>9696</v>
      </c>
      <c r="D3186" s="38">
        <v>8531</v>
      </c>
      <c r="E3186" s="146" t="s">
        <v>4083</v>
      </c>
      <c r="F3186" s="541" t="s">
        <v>1042</v>
      </c>
      <c r="G3186" s="539">
        <v>45466.30972222222</v>
      </c>
      <c r="H3186" s="37"/>
    </row>
    <row r="3187" spans="1:8" x14ac:dyDescent="0.25">
      <c r="A3187" s="37" t="s">
        <v>9695</v>
      </c>
      <c r="B3187" s="37" t="s">
        <v>1033</v>
      </c>
      <c r="C3187" s="38" t="s">
        <v>9696</v>
      </c>
      <c r="D3187" s="38">
        <v>8531</v>
      </c>
      <c r="E3187" s="146" t="s">
        <v>4100</v>
      </c>
      <c r="F3187" s="541" t="s">
        <v>1042</v>
      </c>
      <c r="G3187" s="539">
        <v>45466.30972222222</v>
      </c>
      <c r="H3187" s="37"/>
    </row>
    <row r="3188" spans="1:8" x14ac:dyDescent="0.25">
      <c r="A3188" s="37" t="s">
        <v>9695</v>
      </c>
      <c r="B3188" s="37" t="s">
        <v>1033</v>
      </c>
      <c r="C3188" s="38" t="s">
        <v>9696</v>
      </c>
      <c r="D3188" s="38">
        <v>8531</v>
      </c>
      <c r="E3188" s="146" t="s">
        <v>4117</v>
      </c>
      <c r="F3188" s="541" t="s">
        <v>1042</v>
      </c>
      <c r="G3188" s="539">
        <v>45466.30972222222</v>
      </c>
      <c r="H3188" s="37"/>
    </row>
    <row r="3189" spans="1:8" x14ac:dyDescent="0.25">
      <c r="A3189" s="37" t="s">
        <v>9695</v>
      </c>
      <c r="B3189" s="37" t="s">
        <v>1033</v>
      </c>
      <c r="C3189" s="38" t="s">
        <v>9696</v>
      </c>
      <c r="D3189" s="38">
        <v>8531</v>
      </c>
      <c r="E3189" s="146" t="s">
        <v>4134</v>
      </c>
      <c r="F3189" s="541" t="s">
        <v>1042</v>
      </c>
      <c r="G3189" s="539">
        <v>45466.30972222222</v>
      </c>
      <c r="H3189" s="37"/>
    </row>
    <row r="3190" spans="1:8" x14ac:dyDescent="0.25">
      <c r="A3190" s="37" t="s">
        <v>9695</v>
      </c>
      <c r="B3190" s="37" t="s">
        <v>1033</v>
      </c>
      <c r="C3190" s="38" t="s">
        <v>9696</v>
      </c>
      <c r="D3190" s="38">
        <v>8531</v>
      </c>
      <c r="E3190" s="146" t="s">
        <v>4151</v>
      </c>
      <c r="F3190" s="541" t="s">
        <v>1042</v>
      </c>
      <c r="G3190" s="539">
        <v>45466.30972222222</v>
      </c>
      <c r="H3190" s="37"/>
    </row>
    <row r="3191" spans="1:8" x14ac:dyDescent="0.25">
      <c r="A3191" s="37" t="s">
        <v>9695</v>
      </c>
      <c r="B3191" s="37" t="s">
        <v>1033</v>
      </c>
      <c r="C3191" s="38" t="s">
        <v>9696</v>
      </c>
      <c r="D3191" s="38">
        <v>8531</v>
      </c>
      <c r="E3191" s="146" t="s">
        <v>4168</v>
      </c>
      <c r="F3191" s="541" t="s">
        <v>1042</v>
      </c>
      <c r="G3191" s="539">
        <v>45466.30972222222</v>
      </c>
      <c r="H3191" s="37"/>
    </row>
    <row r="3192" spans="1:8" x14ac:dyDescent="0.25">
      <c r="A3192" s="37" t="s">
        <v>9695</v>
      </c>
      <c r="B3192" s="37" t="s">
        <v>1033</v>
      </c>
      <c r="C3192" s="38" t="s">
        <v>9696</v>
      </c>
      <c r="D3192" s="38">
        <v>8531</v>
      </c>
      <c r="E3192" s="146" t="s">
        <v>4185</v>
      </c>
      <c r="F3192" s="541" t="s">
        <v>1042</v>
      </c>
      <c r="G3192" s="539">
        <v>45466.30972222222</v>
      </c>
      <c r="H3192" s="37"/>
    </row>
    <row r="3193" spans="1:8" x14ac:dyDescent="0.25">
      <c r="A3193" s="37" t="s">
        <v>9695</v>
      </c>
      <c r="B3193" s="37" t="s">
        <v>1033</v>
      </c>
      <c r="C3193" s="38" t="s">
        <v>9696</v>
      </c>
      <c r="D3193" s="38">
        <v>8531</v>
      </c>
      <c r="E3193" s="146" t="s">
        <v>1301</v>
      </c>
      <c r="F3193" s="541" t="s">
        <v>1042</v>
      </c>
      <c r="G3193" s="539">
        <v>45466.30972222222</v>
      </c>
      <c r="H3193" s="37"/>
    </row>
    <row r="3194" spans="1:8" x14ac:dyDescent="0.25">
      <c r="A3194" s="37" t="s">
        <v>9695</v>
      </c>
      <c r="B3194" s="37" t="s">
        <v>1033</v>
      </c>
      <c r="C3194" s="38" t="s">
        <v>9696</v>
      </c>
      <c r="D3194" s="38">
        <v>8531</v>
      </c>
      <c r="E3194" s="146" t="s">
        <v>4202</v>
      </c>
      <c r="F3194" s="541" t="s">
        <v>1042</v>
      </c>
      <c r="G3194" s="539">
        <v>45466.30972222222</v>
      </c>
      <c r="H3194" s="37"/>
    </row>
    <row r="3195" spans="1:8" x14ac:dyDescent="0.25">
      <c r="A3195" s="37" t="s">
        <v>9695</v>
      </c>
      <c r="B3195" s="37" t="s">
        <v>1033</v>
      </c>
      <c r="C3195" s="38" t="s">
        <v>9696</v>
      </c>
      <c r="D3195" s="38">
        <v>8531</v>
      </c>
      <c r="E3195" s="146" t="s">
        <v>4219</v>
      </c>
      <c r="F3195" s="541" t="s">
        <v>1042</v>
      </c>
      <c r="G3195" s="539">
        <v>45466.30972222222</v>
      </c>
      <c r="H3195" s="37"/>
    </row>
    <row r="3196" spans="1:8" x14ac:dyDescent="0.25">
      <c r="A3196" s="37" t="s">
        <v>9695</v>
      </c>
      <c r="B3196" s="37" t="s">
        <v>1033</v>
      </c>
      <c r="C3196" s="38" t="s">
        <v>9696</v>
      </c>
      <c r="D3196" s="38">
        <v>8531</v>
      </c>
      <c r="E3196" s="146" t="s">
        <v>4236</v>
      </c>
      <c r="F3196" s="541" t="s">
        <v>1042</v>
      </c>
      <c r="G3196" s="539">
        <v>45466.30972222222</v>
      </c>
      <c r="H3196" s="37"/>
    </row>
    <row r="3197" spans="1:8" x14ac:dyDescent="0.25">
      <c r="A3197" s="37" t="s">
        <v>9695</v>
      </c>
      <c r="B3197" s="37" t="s">
        <v>1033</v>
      </c>
      <c r="C3197" s="38" t="s">
        <v>9696</v>
      </c>
      <c r="D3197" s="38">
        <v>8531</v>
      </c>
      <c r="E3197" s="146" t="s">
        <v>4253</v>
      </c>
      <c r="F3197" s="541" t="s">
        <v>1042</v>
      </c>
      <c r="G3197" s="539">
        <v>45466.30972222222</v>
      </c>
      <c r="H3197" s="37"/>
    </row>
    <row r="3198" spans="1:8" x14ac:dyDescent="0.25">
      <c r="A3198" s="37" t="s">
        <v>9695</v>
      </c>
      <c r="B3198" s="37" t="s">
        <v>1033</v>
      </c>
      <c r="C3198" s="38" t="s">
        <v>9696</v>
      </c>
      <c r="D3198" s="38">
        <v>8531</v>
      </c>
      <c r="E3198" s="146" t="s">
        <v>4270</v>
      </c>
      <c r="F3198" s="541" t="s">
        <v>1042</v>
      </c>
      <c r="G3198" s="539">
        <v>45466.30972222222</v>
      </c>
      <c r="H3198" s="37"/>
    </row>
    <row r="3199" spans="1:8" x14ac:dyDescent="0.25">
      <c r="A3199" s="37" t="s">
        <v>9695</v>
      </c>
      <c r="B3199" s="37" t="s">
        <v>1033</v>
      </c>
      <c r="C3199" s="38" t="s">
        <v>9696</v>
      </c>
      <c r="D3199" s="38">
        <v>8531</v>
      </c>
      <c r="E3199" s="146" t="s">
        <v>4287</v>
      </c>
      <c r="F3199" s="541" t="s">
        <v>1042</v>
      </c>
      <c r="G3199" s="539">
        <v>45466.30972222222</v>
      </c>
      <c r="H3199" s="37"/>
    </row>
    <row r="3200" spans="1:8" x14ac:dyDescent="0.25">
      <c r="A3200" s="37" t="s">
        <v>9695</v>
      </c>
      <c r="B3200" s="37" t="s">
        <v>1033</v>
      </c>
      <c r="C3200" s="38" t="s">
        <v>9696</v>
      </c>
      <c r="D3200" s="38">
        <v>8531</v>
      </c>
      <c r="E3200" s="146" t="s">
        <v>4304</v>
      </c>
      <c r="F3200" s="541" t="s">
        <v>1042</v>
      </c>
      <c r="G3200" s="539">
        <v>45466.30972222222</v>
      </c>
      <c r="H3200" s="37"/>
    </row>
    <row r="3201" spans="1:8" x14ac:dyDescent="0.25">
      <c r="A3201" s="37" t="s">
        <v>9695</v>
      </c>
      <c r="B3201" s="37" t="s">
        <v>1033</v>
      </c>
      <c r="C3201" s="38" t="s">
        <v>9696</v>
      </c>
      <c r="D3201" s="38">
        <v>8531</v>
      </c>
      <c r="E3201" s="146" t="s">
        <v>4321</v>
      </c>
      <c r="F3201" s="541" t="s">
        <v>1042</v>
      </c>
      <c r="G3201" s="539">
        <v>45466.30972222222</v>
      </c>
      <c r="H3201" s="37"/>
    </row>
    <row r="3202" spans="1:8" x14ac:dyDescent="0.25">
      <c r="A3202" s="37" t="s">
        <v>9695</v>
      </c>
      <c r="B3202" s="37" t="s">
        <v>1033</v>
      </c>
      <c r="C3202" s="38" t="s">
        <v>9696</v>
      </c>
      <c r="D3202" s="38">
        <v>8531</v>
      </c>
      <c r="E3202" s="146" t="s">
        <v>4338</v>
      </c>
      <c r="F3202" s="541" t="s">
        <v>1042</v>
      </c>
      <c r="G3202" s="539">
        <v>45466.30972222222</v>
      </c>
      <c r="H3202" s="37"/>
    </row>
    <row r="3203" spans="1:8" x14ac:dyDescent="0.25">
      <c r="A3203" s="37" t="s">
        <v>9695</v>
      </c>
      <c r="B3203" s="37" t="s">
        <v>1033</v>
      </c>
      <c r="C3203" s="38" t="s">
        <v>9696</v>
      </c>
      <c r="D3203" s="38">
        <v>8531</v>
      </c>
      <c r="E3203" s="146" t="s">
        <v>4355</v>
      </c>
      <c r="F3203" s="541" t="s">
        <v>1042</v>
      </c>
      <c r="G3203" s="539">
        <v>45466.30972222222</v>
      </c>
      <c r="H3203" s="37"/>
    </row>
    <row r="3204" spans="1:8" x14ac:dyDescent="0.25">
      <c r="A3204" s="37" t="s">
        <v>9695</v>
      </c>
      <c r="B3204" s="37" t="s">
        <v>1033</v>
      </c>
      <c r="C3204" s="38" t="s">
        <v>9696</v>
      </c>
      <c r="D3204" s="38">
        <v>8531</v>
      </c>
      <c r="E3204" s="146" t="s">
        <v>1041</v>
      </c>
      <c r="F3204" s="541" t="s">
        <v>1042</v>
      </c>
      <c r="G3204" s="539">
        <v>45466.30972222222</v>
      </c>
      <c r="H3204" s="37"/>
    </row>
    <row r="3205" spans="1:8" x14ac:dyDescent="0.25">
      <c r="A3205" s="37" t="s">
        <v>9695</v>
      </c>
      <c r="B3205" s="37" t="s">
        <v>1033</v>
      </c>
      <c r="C3205" s="38" t="s">
        <v>9696</v>
      </c>
      <c r="D3205" s="38">
        <v>8531</v>
      </c>
      <c r="E3205" s="146" t="s">
        <v>1316</v>
      </c>
      <c r="F3205" s="541" t="s">
        <v>1042</v>
      </c>
      <c r="G3205" s="539">
        <v>45466.30972222222</v>
      </c>
      <c r="H3205" s="37"/>
    </row>
    <row r="3206" spans="1:8" x14ac:dyDescent="0.25">
      <c r="A3206" s="37" t="s">
        <v>9695</v>
      </c>
      <c r="B3206" s="37" t="s">
        <v>1033</v>
      </c>
      <c r="C3206" s="38" t="s">
        <v>9696</v>
      </c>
      <c r="D3206" s="38">
        <v>8531</v>
      </c>
      <c r="E3206" s="146" t="s">
        <v>4372</v>
      </c>
      <c r="F3206" s="541" t="s">
        <v>1042</v>
      </c>
      <c r="G3206" s="539">
        <v>45466.30972222222</v>
      </c>
      <c r="H3206" s="37"/>
    </row>
    <row r="3207" spans="1:8" x14ac:dyDescent="0.25">
      <c r="A3207" s="37" t="s">
        <v>9695</v>
      </c>
      <c r="B3207" s="37" t="s">
        <v>1033</v>
      </c>
      <c r="C3207" s="38" t="s">
        <v>9696</v>
      </c>
      <c r="D3207" s="38">
        <v>8531</v>
      </c>
      <c r="E3207" s="146" t="s">
        <v>4389</v>
      </c>
      <c r="F3207" s="541" t="s">
        <v>1042</v>
      </c>
      <c r="G3207" s="539">
        <v>45466.30972222222</v>
      </c>
      <c r="H3207" s="37"/>
    </row>
    <row r="3208" spans="1:8" x14ac:dyDescent="0.25">
      <c r="A3208" s="37" t="s">
        <v>9695</v>
      </c>
      <c r="B3208" s="37" t="s">
        <v>1033</v>
      </c>
      <c r="C3208" s="38" t="s">
        <v>9696</v>
      </c>
      <c r="D3208" s="38">
        <v>8531</v>
      </c>
      <c r="E3208" s="146" t="s">
        <v>4406</v>
      </c>
      <c r="F3208" s="541" t="s">
        <v>1042</v>
      </c>
      <c r="G3208" s="539">
        <v>45466.30972222222</v>
      </c>
      <c r="H3208" s="37"/>
    </row>
    <row r="3209" spans="1:8" x14ac:dyDescent="0.25">
      <c r="A3209" s="37" t="s">
        <v>9695</v>
      </c>
      <c r="B3209" s="37" t="s">
        <v>1033</v>
      </c>
      <c r="C3209" s="38" t="s">
        <v>9696</v>
      </c>
      <c r="D3209" s="38">
        <v>8531</v>
      </c>
      <c r="E3209" s="146" t="s">
        <v>4423</v>
      </c>
      <c r="F3209" s="541" t="s">
        <v>1042</v>
      </c>
      <c r="G3209" s="539">
        <v>45466.30972222222</v>
      </c>
      <c r="H3209" s="37"/>
    </row>
    <row r="3210" spans="1:8" x14ac:dyDescent="0.25">
      <c r="A3210" s="37" t="s">
        <v>9695</v>
      </c>
      <c r="B3210" s="37" t="s">
        <v>1033</v>
      </c>
      <c r="C3210" s="38" t="s">
        <v>9696</v>
      </c>
      <c r="D3210" s="38">
        <v>8531</v>
      </c>
      <c r="E3210" s="146" t="s">
        <v>4440</v>
      </c>
      <c r="F3210" s="541" t="s">
        <v>1042</v>
      </c>
      <c r="G3210" s="539">
        <v>45466.30972222222</v>
      </c>
      <c r="H3210" s="37"/>
    </row>
    <row r="3211" spans="1:8" x14ac:dyDescent="0.25">
      <c r="A3211" s="37" t="s">
        <v>9695</v>
      </c>
      <c r="B3211" s="37" t="s">
        <v>1033</v>
      </c>
      <c r="C3211" s="38" t="s">
        <v>9696</v>
      </c>
      <c r="D3211" s="38">
        <v>8531</v>
      </c>
      <c r="E3211" s="146" t="s">
        <v>4457</v>
      </c>
      <c r="F3211" s="541" t="s">
        <v>1042</v>
      </c>
      <c r="G3211" s="539">
        <v>45466.30972222222</v>
      </c>
      <c r="H3211" s="37"/>
    </row>
    <row r="3212" spans="1:8" x14ac:dyDescent="0.25">
      <c r="A3212" s="37" t="s">
        <v>9695</v>
      </c>
      <c r="B3212" s="37" t="s">
        <v>1033</v>
      </c>
      <c r="C3212" s="38" t="s">
        <v>9696</v>
      </c>
      <c r="D3212" s="38">
        <v>8531</v>
      </c>
      <c r="E3212" s="146" t="s">
        <v>4474</v>
      </c>
      <c r="F3212" s="541" t="s">
        <v>1042</v>
      </c>
      <c r="G3212" s="539">
        <v>45466.30972222222</v>
      </c>
      <c r="H3212" s="37"/>
    </row>
    <row r="3213" spans="1:8" x14ac:dyDescent="0.25">
      <c r="A3213" s="37" t="s">
        <v>9695</v>
      </c>
      <c r="B3213" s="37" t="s">
        <v>1033</v>
      </c>
      <c r="C3213" s="38" t="s">
        <v>9696</v>
      </c>
      <c r="D3213" s="38">
        <v>8531</v>
      </c>
      <c r="E3213" s="146" t="s">
        <v>4491</v>
      </c>
      <c r="F3213" s="541" t="s">
        <v>1042</v>
      </c>
      <c r="G3213" s="539">
        <v>45466.30972222222</v>
      </c>
      <c r="H3213" s="37"/>
    </row>
    <row r="3214" spans="1:8" x14ac:dyDescent="0.25">
      <c r="A3214" s="37" t="s">
        <v>9695</v>
      </c>
      <c r="B3214" s="37" t="s">
        <v>1033</v>
      </c>
      <c r="C3214" s="38" t="s">
        <v>9696</v>
      </c>
      <c r="D3214" s="38">
        <v>8531</v>
      </c>
      <c r="E3214" s="146" t="s">
        <v>4508</v>
      </c>
      <c r="F3214" s="541" t="s">
        <v>1042</v>
      </c>
      <c r="G3214" s="539">
        <v>45466.30972222222</v>
      </c>
      <c r="H3214" s="37"/>
    </row>
    <row r="3215" spans="1:8" x14ac:dyDescent="0.25">
      <c r="A3215" s="37" t="s">
        <v>9695</v>
      </c>
      <c r="B3215" s="37" t="s">
        <v>1033</v>
      </c>
      <c r="C3215" s="38" t="s">
        <v>9696</v>
      </c>
      <c r="D3215" s="38">
        <v>8531</v>
      </c>
      <c r="E3215" s="146" t="s">
        <v>4525</v>
      </c>
      <c r="F3215" s="541" t="s">
        <v>1042</v>
      </c>
      <c r="G3215" s="539">
        <v>45466.30972222222</v>
      </c>
      <c r="H3215" s="37"/>
    </row>
    <row r="3216" spans="1:8" x14ac:dyDescent="0.25">
      <c r="A3216" s="37" t="s">
        <v>9695</v>
      </c>
      <c r="B3216" s="37" t="s">
        <v>1033</v>
      </c>
      <c r="C3216" s="38" t="s">
        <v>9696</v>
      </c>
      <c r="D3216" s="38">
        <v>8531</v>
      </c>
      <c r="E3216" s="146" t="s">
        <v>1331</v>
      </c>
      <c r="F3216" s="541" t="s">
        <v>1042</v>
      </c>
      <c r="G3216" s="539">
        <v>45466.30972222222</v>
      </c>
      <c r="H3216" s="37"/>
    </row>
    <row r="3217" spans="1:8" x14ac:dyDescent="0.25">
      <c r="A3217" s="37" t="s">
        <v>9695</v>
      </c>
      <c r="B3217" s="37" t="s">
        <v>1033</v>
      </c>
      <c r="C3217" s="38" t="s">
        <v>9696</v>
      </c>
      <c r="D3217" s="38">
        <v>8531</v>
      </c>
      <c r="E3217" s="146" t="s">
        <v>4542</v>
      </c>
      <c r="F3217" s="541" t="s">
        <v>1042</v>
      </c>
      <c r="G3217" s="539">
        <v>45466.30972222222</v>
      </c>
      <c r="H3217" s="37"/>
    </row>
    <row r="3218" spans="1:8" x14ac:dyDescent="0.25">
      <c r="A3218" s="37" t="s">
        <v>9695</v>
      </c>
      <c r="B3218" s="37" t="s">
        <v>1033</v>
      </c>
      <c r="C3218" s="38" t="s">
        <v>9696</v>
      </c>
      <c r="D3218" s="38">
        <v>8531</v>
      </c>
      <c r="E3218" s="146" t="s">
        <v>4559</v>
      </c>
      <c r="F3218" s="541" t="s">
        <v>1042</v>
      </c>
      <c r="G3218" s="539">
        <v>45466.30972222222</v>
      </c>
      <c r="H3218" s="37"/>
    </row>
    <row r="3219" spans="1:8" x14ac:dyDescent="0.25">
      <c r="A3219" s="37" t="s">
        <v>9695</v>
      </c>
      <c r="B3219" s="37" t="s">
        <v>1033</v>
      </c>
      <c r="C3219" s="38" t="s">
        <v>9696</v>
      </c>
      <c r="D3219" s="38">
        <v>8531</v>
      </c>
      <c r="E3219" s="146" t="s">
        <v>4576</v>
      </c>
      <c r="F3219" s="541" t="s">
        <v>1042</v>
      </c>
      <c r="G3219" s="539">
        <v>45466.30972222222</v>
      </c>
      <c r="H3219" s="37"/>
    </row>
    <row r="3220" spans="1:8" x14ac:dyDescent="0.25">
      <c r="A3220" s="37" t="s">
        <v>9695</v>
      </c>
      <c r="B3220" s="37" t="s">
        <v>1033</v>
      </c>
      <c r="C3220" s="38" t="s">
        <v>9696</v>
      </c>
      <c r="D3220" s="38">
        <v>8531</v>
      </c>
      <c r="E3220" s="146" t="s">
        <v>4593</v>
      </c>
      <c r="F3220" s="541" t="s">
        <v>1042</v>
      </c>
      <c r="G3220" s="539">
        <v>45466.30972222222</v>
      </c>
      <c r="H3220" s="37"/>
    </row>
    <row r="3221" spans="1:8" x14ac:dyDescent="0.25">
      <c r="A3221" s="37" t="s">
        <v>9695</v>
      </c>
      <c r="B3221" s="37" t="s">
        <v>1033</v>
      </c>
      <c r="C3221" s="38" t="s">
        <v>9696</v>
      </c>
      <c r="D3221" s="38">
        <v>8531</v>
      </c>
      <c r="E3221" s="146" t="s">
        <v>4610</v>
      </c>
      <c r="F3221" s="541" t="s">
        <v>1042</v>
      </c>
      <c r="G3221" s="539">
        <v>45466.30972222222</v>
      </c>
      <c r="H3221" s="37"/>
    </row>
    <row r="3222" spans="1:8" x14ac:dyDescent="0.25">
      <c r="A3222" s="37" t="s">
        <v>9695</v>
      </c>
      <c r="B3222" s="37" t="s">
        <v>1033</v>
      </c>
      <c r="C3222" s="38" t="s">
        <v>9696</v>
      </c>
      <c r="D3222" s="38">
        <v>8531</v>
      </c>
      <c r="E3222" s="146" t="s">
        <v>4627</v>
      </c>
      <c r="F3222" s="541" t="s">
        <v>1042</v>
      </c>
      <c r="G3222" s="539">
        <v>45466.30972222222</v>
      </c>
      <c r="H3222" s="37"/>
    </row>
    <row r="3223" spans="1:8" x14ac:dyDescent="0.25">
      <c r="A3223" s="37" t="s">
        <v>9695</v>
      </c>
      <c r="B3223" s="37" t="s">
        <v>1033</v>
      </c>
      <c r="C3223" s="38" t="s">
        <v>9696</v>
      </c>
      <c r="D3223" s="38">
        <v>8531</v>
      </c>
      <c r="E3223" s="146" t="s">
        <v>4644</v>
      </c>
      <c r="F3223" s="541" t="s">
        <v>1042</v>
      </c>
      <c r="G3223" s="539">
        <v>45466.30972222222</v>
      </c>
      <c r="H3223" s="37"/>
    </row>
    <row r="3224" spans="1:8" x14ac:dyDescent="0.25">
      <c r="A3224" s="37" t="s">
        <v>9695</v>
      </c>
      <c r="B3224" s="37" t="s">
        <v>1033</v>
      </c>
      <c r="C3224" s="38" t="s">
        <v>9696</v>
      </c>
      <c r="D3224" s="38">
        <v>8531</v>
      </c>
      <c r="E3224" s="146" t="s">
        <v>4661</v>
      </c>
      <c r="F3224" s="541" t="s">
        <v>1042</v>
      </c>
      <c r="G3224" s="539">
        <v>45466.30972222222</v>
      </c>
      <c r="H3224" s="37"/>
    </row>
    <row r="3225" spans="1:8" x14ac:dyDescent="0.25">
      <c r="A3225" s="37" t="s">
        <v>9695</v>
      </c>
      <c r="B3225" s="37" t="s">
        <v>1033</v>
      </c>
      <c r="C3225" s="38" t="s">
        <v>9696</v>
      </c>
      <c r="D3225" s="38">
        <v>8531</v>
      </c>
      <c r="E3225" s="146" t="s">
        <v>4678</v>
      </c>
      <c r="F3225" s="541" t="s">
        <v>1042</v>
      </c>
      <c r="G3225" s="539">
        <v>45466.30972222222</v>
      </c>
      <c r="H3225" s="37"/>
    </row>
    <row r="3226" spans="1:8" x14ac:dyDescent="0.25">
      <c r="A3226" s="37" t="s">
        <v>9695</v>
      </c>
      <c r="B3226" s="37" t="s">
        <v>1033</v>
      </c>
      <c r="C3226" s="38" t="s">
        <v>9696</v>
      </c>
      <c r="D3226" s="38">
        <v>8531</v>
      </c>
      <c r="E3226" s="146" t="s">
        <v>4695</v>
      </c>
      <c r="F3226" s="541" t="s">
        <v>1042</v>
      </c>
      <c r="G3226" s="539">
        <v>45466.30972222222</v>
      </c>
      <c r="H3226" s="37"/>
    </row>
    <row r="3227" spans="1:8" x14ac:dyDescent="0.25">
      <c r="A3227" s="37" t="s">
        <v>9695</v>
      </c>
      <c r="B3227" s="37" t="s">
        <v>1033</v>
      </c>
      <c r="C3227" s="38" t="s">
        <v>9696</v>
      </c>
      <c r="D3227" s="38">
        <v>8531</v>
      </c>
      <c r="E3227" s="146" t="s">
        <v>1348</v>
      </c>
      <c r="F3227" s="541" t="s">
        <v>1042</v>
      </c>
      <c r="G3227" s="539">
        <v>45466.30972222222</v>
      </c>
      <c r="H3227" s="37"/>
    </row>
    <row r="3228" spans="1:8" x14ac:dyDescent="0.25">
      <c r="A3228" s="37" t="s">
        <v>9695</v>
      </c>
      <c r="B3228" s="37" t="s">
        <v>1033</v>
      </c>
      <c r="C3228" s="38" t="s">
        <v>9696</v>
      </c>
      <c r="D3228" s="38">
        <v>8531</v>
      </c>
      <c r="E3228" s="146" t="s">
        <v>4712</v>
      </c>
      <c r="F3228" s="541" t="s">
        <v>1042</v>
      </c>
      <c r="G3228" s="539">
        <v>45466.30972222222</v>
      </c>
      <c r="H3228" s="37"/>
    </row>
    <row r="3229" spans="1:8" x14ac:dyDescent="0.25">
      <c r="A3229" s="37" t="s">
        <v>9695</v>
      </c>
      <c r="B3229" s="37" t="s">
        <v>1033</v>
      </c>
      <c r="C3229" s="38" t="s">
        <v>9696</v>
      </c>
      <c r="D3229" s="38">
        <v>8531</v>
      </c>
      <c r="E3229" s="146" t="s">
        <v>4729</v>
      </c>
      <c r="F3229" s="541" t="s">
        <v>1042</v>
      </c>
      <c r="G3229" s="539">
        <v>45466.30972222222</v>
      </c>
      <c r="H3229" s="37"/>
    </row>
    <row r="3230" spans="1:8" x14ac:dyDescent="0.25">
      <c r="A3230" s="37" t="s">
        <v>9695</v>
      </c>
      <c r="B3230" s="37" t="s">
        <v>1033</v>
      </c>
      <c r="C3230" s="38" t="s">
        <v>9696</v>
      </c>
      <c r="D3230" s="38">
        <v>8531</v>
      </c>
      <c r="E3230" s="146" t="s">
        <v>4746</v>
      </c>
      <c r="F3230" s="541" t="s">
        <v>1042</v>
      </c>
      <c r="G3230" s="539">
        <v>45466.30972222222</v>
      </c>
      <c r="H3230" s="37"/>
    </row>
    <row r="3231" spans="1:8" x14ac:dyDescent="0.25">
      <c r="A3231" s="37" t="s">
        <v>9695</v>
      </c>
      <c r="B3231" s="37" t="s">
        <v>1033</v>
      </c>
      <c r="C3231" s="38" t="s">
        <v>9696</v>
      </c>
      <c r="D3231" s="38">
        <v>8531</v>
      </c>
      <c r="E3231" s="146" t="s">
        <v>4763</v>
      </c>
      <c r="F3231" s="541" t="s">
        <v>1042</v>
      </c>
      <c r="G3231" s="539">
        <v>45466.30972222222</v>
      </c>
      <c r="H3231" s="37"/>
    </row>
    <row r="3232" spans="1:8" x14ac:dyDescent="0.25">
      <c r="A3232" s="37" t="s">
        <v>9695</v>
      </c>
      <c r="B3232" s="37" t="s">
        <v>1033</v>
      </c>
      <c r="C3232" s="38" t="s">
        <v>9696</v>
      </c>
      <c r="D3232" s="38">
        <v>8531</v>
      </c>
      <c r="E3232" s="146" t="s">
        <v>4780</v>
      </c>
      <c r="F3232" s="541" t="s">
        <v>1042</v>
      </c>
      <c r="G3232" s="539">
        <v>45466.30972222222</v>
      </c>
      <c r="H3232" s="37"/>
    </row>
    <row r="3233" spans="1:8" x14ac:dyDescent="0.25">
      <c r="A3233" s="37" t="s">
        <v>9695</v>
      </c>
      <c r="B3233" s="37" t="s">
        <v>1033</v>
      </c>
      <c r="C3233" s="38" t="s">
        <v>9696</v>
      </c>
      <c r="D3233" s="38">
        <v>8531</v>
      </c>
      <c r="E3233" s="146" t="s">
        <v>4797</v>
      </c>
      <c r="F3233" s="541" t="s">
        <v>1042</v>
      </c>
      <c r="G3233" s="539">
        <v>45466.30972222222</v>
      </c>
      <c r="H3233" s="37"/>
    </row>
    <row r="3234" spans="1:8" x14ac:dyDescent="0.25">
      <c r="A3234" s="37" t="s">
        <v>9695</v>
      </c>
      <c r="B3234" s="37" t="s">
        <v>1033</v>
      </c>
      <c r="C3234" s="38" t="s">
        <v>9696</v>
      </c>
      <c r="D3234" s="38">
        <v>8531</v>
      </c>
      <c r="E3234" s="146" t="s">
        <v>4814</v>
      </c>
      <c r="F3234" s="541" t="s">
        <v>1042</v>
      </c>
      <c r="G3234" s="539">
        <v>45466.30972222222</v>
      </c>
      <c r="H3234" s="37"/>
    </row>
    <row r="3235" spans="1:8" x14ac:dyDescent="0.25">
      <c r="A3235" s="37" t="s">
        <v>9695</v>
      </c>
      <c r="B3235" s="37" t="s">
        <v>1033</v>
      </c>
      <c r="C3235" s="38" t="s">
        <v>9696</v>
      </c>
      <c r="D3235" s="38">
        <v>8531</v>
      </c>
      <c r="E3235" s="146" t="s">
        <v>4831</v>
      </c>
      <c r="F3235" s="541" t="s">
        <v>1042</v>
      </c>
      <c r="G3235" s="539">
        <v>45466.30972222222</v>
      </c>
      <c r="H3235" s="37"/>
    </row>
    <row r="3236" spans="1:8" x14ac:dyDescent="0.25">
      <c r="A3236" s="37" t="s">
        <v>9695</v>
      </c>
      <c r="B3236" s="37" t="s">
        <v>1033</v>
      </c>
      <c r="C3236" s="38" t="s">
        <v>9696</v>
      </c>
      <c r="D3236" s="38">
        <v>8531</v>
      </c>
      <c r="E3236" s="146" t="s">
        <v>4848</v>
      </c>
      <c r="F3236" s="541" t="s">
        <v>1042</v>
      </c>
      <c r="G3236" s="539">
        <v>45466.30972222222</v>
      </c>
      <c r="H3236" s="37"/>
    </row>
    <row r="3237" spans="1:8" x14ac:dyDescent="0.25">
      <c r="A3237" s="37" t="s">
        <v>9695</v>
      </c>
      <c r="B3237" s="37" t="s">
        <v>1033</v>
      </c>
      <c r="C3237" s="38" t="s">
        <v>9696</v>
      </c>
      <c r="D3237" s="38">
        <v>8531</v>
      </c>
      <c r="E3237" s="146" t="s">
        <v>4865</v>
      </c>
      <c r="F3237" s="541" t="s">
        <v>1042</v>
      </c>
      <c r="G3237" s="539">
        <v>45466.30972222222</v>
      </c>
      <c r="H3237" s="37"/>
    </row>
    <row r="3238" spans="1:8" x14ac:dyDescent="0.25">
      <c r="A3238" s="37" t="s">
        <v>9695</v>
      </c>
      <c r="B3238" s="37" t="s">
        <v>1033</v>
      </c>
      <c r="C3238" s="38" t="s">
        <v>9696</v>
      </c>
      <c r="D3238" s="38">
        <v>8531</v>
      </c>
      <c r="E3238" s="146" t="s">
        <v>1365</v>
      </c>
      <c r="F3238" s="541" t="s">
        <v>1042</v>
      </c>
      <c r="G3238" s="539">
        <v>45466.30972222222</v>
      </c>
      <c r="H3238" s="37"/>
    </row>
    <row r="3239" spans="1:8" x14ac:dyDescent="0.25">
      <c r="A3239" s="37" t="s">
        <v>9695</v>
      </c>
      <c r="B3239" s="37" t="s">
        <v>1033</v>
      </c>
      <c r="C3239" s="38" t="s">
        <v>9696</v>
      </c>
      <c r="D3239" s="38">
        <v>8531</v>
      </c>
      <c r="E3239" s="146" t="s">
        <v>4882</v>
      </c>
      <c r="F3239" s="541" t="s">
        <v>1042</v>
      </c>
      <c r="G3239" s="539">
        <v>45466.30972222222</v>
      </c>
      <c r="H3239" s="37"/>
    </row>
    <row r="3240" spans="1:8" x14ac:dyDescent="0.25">
      <c r="A3240" s="37" t="s">
        <v>9695</v>
      </c>
      <c r="B3240" s="37" t="s">
        <v>1033</v>
      </c>
      <c r="C3240" s="38" t="s">
        <v>9696</v>
      </c>
      <c r="D3240" s="38">
        <v>8531</v>
      </c>
      <c r="E3240" s="146" t="s">
        <v>4899</v>
      </c>
      <c r="F3240" s="541" t="s">
        <v>1042</v>
      </c>
      <c r="G3240" s="539">
        <v>45466.30972222222</v>
      </c>
      <c r="H3240" s="37"/>
    </row>
    <row r="3241" spans="1:8" x14ac:dyDescent="0.25">
      <c r="A3241" s="37" t="s">
        <v>9695</v>
      </c>
      <c r="B3241" s="37" t="s">
        <v>1033</v>
      </c>
      <c r="C3241" s="38" t="s">
        <v>9696</v>
      </c>
      <c r="D3241" s="38">
        <v>8531</v>
      </c>
      <c r="E3241" s="146" t="s">
        <v>4916</v>
      </c>
      <c r="F3241" s="541" t="s">
        <v>1042</v>
      </c>
      <c r="G3241" s="539">
        <v>45466.30972222222</v>
      </c>
      <c r="H3241" s="37"/>
    </row>
    <row r="3242" spans="1:8" x14ac:dyDescent="0.25">
      <c r="A3242" s="37" t="s">
        <v>9695</v>
      </c>
      <c r="B3242" s="37" t="s">
        <v>1033</v>
      </c>
      <c r="C3242" s="38" t="s">
        <v>9696</v>
      </c>
      <c r="D3242" s="38">
        <v>8531</v>
      </c>
      <c r="E3242" s="146" t="s">
        <v>4933</v>
      </c>
      <c r="F3242" s="541" t="s">
        <v>1042</v>
      </c>
      <c r="G3242" s="539">
        <v>45466.30972222222</v>
      </c>
      <c r="H3242" s="37"/>
    </row>
    <row r="3243" spans="1:8" x14ac:dyDescent="0.25">
      <c r="A3243" s="37" t="s">
        <v>9695</v>
      </c>
      <c r="B3243" s="37" t="s">
        <v>1033</v>
      </c>
      <c r="C3243" s="38" t="s">
        <v>9696</v>
      </c>
      <c r="D3243" s="38">
        <v>8531</v>
      </c>
      <c r="E3243" s="146" t="s">
        <v>4950</v>
      </c>
      <c r="F3243" s="541" t="s">
        <v>1042</v>
      </c>
      <c r="G3243" s="539">
        <v>45466.30972222222</v>
      </c>
      <c r="H3243" s="37"/>
    </row>
    <row r="3244" spans="1:8" x14ac:dyDescent="0.25">
      <c r="A3244" s="37" t="s">
        <v>9695</v>
      </c>
      <c r="B3244" s="37" t="s">
        <v>1033</v>
      </c>
      <c r="C3244" s="38" t="s">
        <v>9696</v>
      </c>
      <c r="D3244" s="38">
        <v>8531</v>
      </c>
      <c r="E3244" s="146" t="s">
        <v>4967</v>
      </c>
      <c r="F3244" s="541" t="s">
        <v>1042</v>
      </c>
      <c r="G3244" s="539">
        <v>45466.30972222222</v>
      </c>
      <c r="H3244" s="37"/>
    </row>
    <row r="3245" spans="1:8" x14ac:dyDescent="0.25">
      <c r="A3245" s="37" t="s">
        <v>9695</v>
      </c>
      <c r="B3245" s="37" t="s">
        <v>1033</v>
      </c>
      <c r="C3245" s="38" t="s">
        <v>9696</v>
      </c>
      <c r="D3245" s="38">
        <v>8531</v>
      </c>
      <c r="E3245" s="146" t="s">
        <v>4984</v>
      </c>
      <c r="F3245" s="541" t="s">
        <v>1042</v>
      </c>
      <c r="G3245" s="539">
        <v>45466.30972222222</v>
      </c>
      <c r="H3245" s="37"/>
    </row>
    <row r="3246" spans="1:8" x14ac:dyDescent="0.25">
      <c r="A3246" s="37" t="s">
        <v>9695</v>
      </c>
      <c r="B3246" s="37" t="s">
        <v>1033</v>
      </c>
      <c r="C3246" s="38" t="s">
        <v>9696</v>
      </c>
      <c r="D3246" s="38">
        <v>8531</v>
      </c>
      <c r="E3246" s="146" t="s">
        <v>5001</v>
      </c>
      <c r="F3246" s="541" t="s">
        <v>1042</v>
      </c>
      <c r="G3246" s="539">
        <v>45466.30972222222</v>
      </c>
      <c r="H3246" s="37"/>
    </row>
    <row r="3247" spans="1:8" x14ac:dyDescent="0.25">
      <c r="A3247" s="37" t="s">
        <v>9695</v>
      </c>
      <c r="B3247" s="37" t="s">
        <v>1033</v>
      </c>
      <c r="C3247" s="38" t="s">
        <v>9696</v>
      </c>
      <c r="D3247" s="38">
        <v>8531</v>
      </c>
      <c r="E3247" s="146" t="s">
        <v>5018</v>
      </c>
      <c r="F3247" s="541" t="s">
        <v>1042</v>
      </c>
      <c r="G3247" s="539">
        <v>45466.30972222222</v>
      </c>
      <c r="H3247" s="37"/>
    </row>
    <row r="3248" spans="1:8" x14ac:dyDescent="0.25">
      <c r="A3248" s="37" t="s">
        <v>9695</v>
      </c>
      <c r="B3248" s="37" t="s">
        <v>1033</v>
      </c>
      <c r="C3248" s="38" t="s">
        <v>9696</v>
      </c>
      <c r="D3248" s="38">
        <v>8531</v>
      </c>
      <c r="E3248" s="146" t="s">
        <v>5035</v>
      </c>
      <c r="F3248" s="541" t="s">
        <v>1042</v>
      </c>
      <c r="G3248" s="539">
        <v>45466.30972222222</v>
      </c>
      <c r="H3248" s="37"/>
    </row>
    <row r="3249" spans="1:8" x14ac:dyDescent="0.25">
      <c r="A3249" s="37" t="s">
        <v>9695</v>
      </c>
      <c r="B3249" s="37" t="s">
        <v>1033</v>
      </c>
      <c r="C3249" s="38" t="s">
        <v>9696</v>
      </c>
      <c r="D3249" s="38">
        <v>8531</v>
      </c>
      <c r="E3249" s="146" t="s">
        <v>1382</v>
      </c>
      <c r="F3249" s="541" t="s">
        <v>1042</v>
      </c>
      <c r="G3249" s="539">
        <v>45466.30972222222</v>
      </c>
      <c r="H3249" s="37"/>
    </row>
    <row r="3250" spans="1:8" x14ac:dyDescent="0.25">
      <c r="A3250" s="37" t="s">
        <v>9695</v>
      </c>
      <c r="B3250" s="37" t="s">
        <v>1033</v>
      </c>
      <c r="C3250" s="38" t="s">
        <v>9696</v>
      </c>
      <c r="D3250" s="38">
        <v>8531</v>
      </c>
      <c r="E3250" s="146" t="s">
        <v>5052</v>
      </c>
      <c r="F3250" s="541" t="s">
        <v>1042</v>
      </c>
      <c r="G3250" s="539">
        <v>45466.30972222222</v>
      </c>
      <c r="H3250" s="37"/>
    </row>
    <row r="3251" spans="1:8" x14ac:dyDescent="0.25">
      <c r="A3251" s="37" t="s">
        <v>9695</v>
      </c>
      <c r="B3251" s="37" t="s">
        <v>1033</v>
      </c>
      <c r="C3251" s="38" t="s">
        <v>9696</v>
      </c>
      <c r="D3251" s="38">
        <v>8531</v>
      </c>
      <c r="E3251" s="146" t="s">
        <v>5069</v>
      </c>
      <c r="F3251" s="541" t="s">
        <v>1042</v>
      </c>
      <c r="G3251" s="539">
        <v>45466.30972222222</v>
      </c>
      <c r="H3251" s="37"/>
    </row>
    <row r="3252" spans="1:8" x14ac:dyDescent="0.25">
      <c r="A3252" s="37" t="s">
        <v>9695</v>
      </c>
      <c r="B3252" s="37" t="s">
        <v>1033</v>
      </c>
      <c r="C3252" s="38" t="s">
        <v>9696</v>
      </c>
      <c r="D3252" s="38">
        <v>8531</v>
      </c>
      <c r="E3252" s="146" t="s">
        <v>5086</v>
      </c>
      <c r="F3252" s="541" t="s">
        <v>1042</v>
      </c>
      <c r="G3252" s="539">
        <v>45466.30972222222</v>
      </c>
      <c r="H3252" s="37"/>
    </row>
    <row r="3253" spans="1:8" x14ac:dyDescent="0.25">
      <c r="A3253" s="37" t="s">
        <v>9695</v>
      </c>
      <c r="B3253" s="37" t="s">
        <v>1033</v>
      </c>
      <c r="C3253" s="38" t="s">
        <v>9696</v>
      </c>
      <c r="D3253" s="38">
        <v>8531</v>
      </c>
      <c r="E3253" s="146" t="s">
        <v>5103</v>
      </c>
      <c r="F3253" s="541" t="s">
        <v>1042</v>
      </c>
      <c r="G3253" s="539">
        <v>45466.30972222222</v>
      </c>
      <c r="H3253" s="37"/>
    </row>
    <row r="3254" spans="1:8" x14ac:dyDescent="0.25">
      <c r="A3254" s="37" t="s">
        <v>9695</v>
      </c>
      <c r="B3254" s="37" t="s">
        <v>1033</v>
      </c>
      <c r="C3254" s="38" t="s">
        <v>9696</v>
      </c>
      <c r="D3254" s="38">
        <v>8531</v>
      </c>
      <c r="E3254" s="146" t="s">
        <v>5120</v>
      </c>
      <c r="F3254" s="541" t="s">
        <v>1042</v>
      </c>
      <c r="G3254" s="539">
        <v>45466.30972222222</v>
      </c>
      <c r="H3254" s="37"/>
    </row>
    <row r="3255" spans="1:8" x14ac:dyDescent="0.25">
      <c r="A3255" s="37" t="s">
        <v>9695</v>
      </c>
      <c r="B3255" s="37" t="s">
        <v>1033</v>
      </c>
      <c r="C3255" s="38" t="s">
        <v>9696</v>
      </c>
      <c r="D3255" s="38">
        <v>8531</v>
      </c>
      <c r="E3255" s="146" t="s">
        <v>5137</v>
      </c>
      <c r="F3255" s="541" t="s">
        <v>1042</v>
      </c>
      <c r="G3255" s="539">
        <v>45466.30972222222</v>
      </c>
      <c r="H3255" s="37"/>
    </row>
    <row r="3256" spans="1:8" x14ac:dyDescent="0.25">
      <c r="A3256" s="37" t="s">
        <v>9695</v>
      </c>
      <c r="B3256" s="37" t="s">
        <v>1033</v>
      </c>
      <c r="C3256" s="38" t="s">
        <v>9696</v>
      </c>
      <c r="D3256" s="38">
        <v>8531</v>
      </c>
      <c r="E3256" s="146" t="s">
        <v>5154</v>
      </c>
      <c r="F3256" s="541" t="s">
        <v>1042</v>
      </c>
      <c r="G3256" s="539">
        <v>45466.30972222222</v>
      </c>
      <c r="H3256" s="37"/>
    </row>
    <row r="3257" spans="1:8" x14ac:dyDescent="0.25">
      <c r="A3257" s="37" t="s">
        <v>9695</v>
      </c>
      <c r="B3257" s="37" t="s">
        <v>1033</v>
      </c>
      <c r="C3257" s="38" t="s">
        <v>9696</v>
      </c>
      <c r="D3257" s="38">
        <v>8531</v>
      </c>
      <c r="E3257" s="146" t="s">
        <v>5171</v>
      </c>
      <c r="F3257" s="541" t="s">
        <v>1042</v>
      </c>
      <c r="G3257" s="539">
        <v>45466.30972222222</v>
      </c>
      <c r="H3257" s="37"/>
    </row>
    <row r="3258" spans="1:8" x14ac:dyDescent="0.25">
      <c r="A3258" s="37" t="s">
        <v>9695</v>
      </c>
      <c r="B3258" s="37" t="s">
        <v>1033</v>
      </c>
      <c r="C3258" s="38" t="s">
        <v>9696</v>
      </c>
      <c r="D3258" s="38">
        <v>8531</v>
      </c>
      <c r="E3258" s="146" t="s">
        <v>5188</v>
      </c>
      <c r="F3258" s="541" t="s">
        <v>1042</v>
      </c>
      <c r="G3258" s="539">
        <v>45466.30972222222</v>
      </c>
      <c r="H3258" s="37"/>
    </row>
    <row r="3259" spans="1:8" x14ac:dyDescent="0.25">
      <c r="A3259" s="37" t="s">
        <v>9695</v>
      </c>
      <c r="B3259" s="37" t="s">
        <v>1033</v>
      </c>
      <c r="C3259" s="38" t="s">
        <v>9696</v>
      </c>
      <c r="D3259" s="38">
        <v>8531</v>
      </c>
      <c r="E3259" s="146" t="s">
        <v>5205</v>
      </c>
      <c r="F3259" s="541" t="s">
        <v>1042</v>
      </c>
      <c r="G3259" s="539">
        <v>45466.30972222222</v>
      </c>
      <c r="H3259" s="37"/>
    </row>
    <row r="3260" spans="1:8" x14ac:dyDescent="0.25">
      <c r="A3260" s="37" t="s">
        <v>9695</v>
      </c>
      <c r="B3260" s="37" t="s">
        <v>1033</v>
      </c>
      <c r="C3260" s="38" t="s">
        <v>9696</v>
      </c>
      <c r="D3260" s="38">
        <v>8531</v>
      </c>
      <c r="E3260" s="146" t="s">
        <v>1399</v>
      </c>
      <c r="F3260" s="541" t="s">
        <v>1042</v>
      </c>
      <c r="G3260" s="539">
        <v>45466.30972222222</v>
      </c>
      <c r="H3260" s="37"/>
    </row>
    <row r="3261" spans="1:8" x14ac:dyDescent="0.25">
      <c r="A3261" s="37" t="s">
        <v>9695</v>
      </c>
      <c r="B3261" s="37" t="s">
        <v>1033</v>
      </c>
      <c r="C3261" s="38" t="s">
        <v>9696</v>
      </c>
      <c r="D3261" s="38">
        <v>8531</v>
      </c>
      <c r="E3261" s="146" t="s">
        <v>5222</v>
      </c>
      <c r="F3261" s="541" t="s">
        <v>1042</v>
      </c>
      <c r="G3261" s="539">
        <v>45466.30972222222</v>
      </c>
      <c r="H3261" s="37"/>
    </row>
    <row r="3262" spans="1:8" x14ac:dyDescent="0.25">
      <c r="A3262" s="37" t="s">
        <v>9695</v>
      </c>
      <c r="B3262" s="37" t="s">
        <v>1033</v>
      </c>
      <c r="C3262" s="38" t="s">
        <v>9696</v>
      </c>
      <c r="D3262" s="38">
        <v>8531</v>
      </c>
      <c r="E3262" s="146" t="s">
        <v>5239</v>
      </c>
      <c r="F3262" s="541" t="s">
        <v>1042</v>
      </c>
      <c r="G3262" s="539">
        <v>45466.30972222222</v>
      </c>
      <c r="H3262" s="37"/>
    </row>
    <row r="3263" spans="1:8" x14ac:dyDescent="0.25">
      <c r="A3263" s="37" t="s">
        <v>9695</v>
      </c>
      <c r="B3263" s="37" t="s">
        <v>1033</v>
      </c>
      <c r="C3263" s="38" t="s">
        <v>9696</v>
      </c>
      <c r="D3263" s="38">
        <v>8531</v>
      </c>
      <c r="E3263" s="146" t="s">
        <v>5256</v>
      </c>
      <c r="F3263" s="541" t="s">
        <v>1042</v>
      </c>
      <c r="G3263" s="539">
        <v>45466.30972222222</v>
      </c>
      <c r="H3263" s="37"/>
    </row>
    <row r="3264" spans="1:8" x14ac:dyDescent="0.25">
      <c r="A3264" s="37" t="s">
        <v>9695</v>
      </c>
      <c r="B3264" s="37" t="s">
        <v>1033</v>
      </c>
      <c r="C3264" s="38" t="s">
        <v>9696</v>
      </c>
      <c r="D3264" s="38">
        <v>8531</v>
      </c>
      <c r="E3264" s="146" t="s">
        <v>5273</v>
      </c>
      <c r="F3264" s="541" t="s">
        <v>1042</v>
      </c>
      <c r="G3264" s="539">
        <v>45466.30972222222</v>
      </c>
      <c r="H3264" s="37"/>
    </row>
    <row r="3265" spans="1:8" x14ac:dyDescent="0.25">
      <c r="A3265" s="37" t="s">
        <v>9695</v>
      </c>
      <c r="B3265" s="37" t="s">
        <v>1033</v>
      </c>
      <c r="C3265" s="38" t="s">
        <v>9696</v>
      </c>
      <c r="D3265" s="38">
        <v>8531</v>
      </c>
      <c r="E3265" s="146" t="s">
        <v>5290</v>
      </c>
      <c r="F3265" s="541" t="s">
        <v>1042</v>
      </c>
      <c r="G3265" s="539">
        <v>45466.30972222222</v>
      </c>
      <c r="H3265" s="37"/>
    </row>
    <row r="3266" spans="1:8" x14ac:dyDescent="0.25">
      <c r="A3266" s="37" t="s">
        <v>9695</v>
      </c>
      <c r="B3266" s="37" t="s">
        <v>1033</v>
      </c>
      <c r="C3266" s="38" t="s">
        <v>9696</v>
      </c>
      <c r="D3266" s="38">
        <v>8531</v>
      </c>
      <c r="E3266" s="146" t="s">
        <v>5307</v>
      </c>
      <c r="F3266" s="541" t="s">
        <v>1042</v>
      </c>
      <c r="G3266" s="539">
        <v>45466.30972222222</v>
      </c>
      <c r="H3266" s="37"/>
    </row>
    <row r="3267" spans="1:8" x14ac:dyDescent="0.25">
      <c r="A3267" s="37" t="s">
        <v>9695</v>
      </c>
      <c r="B3267" s="37" t="s">
        <v>1033</v>
      </c>
      <c r="C3267" s="38" t="s">
        <v>9696</v>
      </c>
      <c r="D3267" s="38">
        <v>8531</v>
      </c>
      <c r="E3267" s="146" t="s">
        <v>5324</v>
      </c>
      <c r="F3267" s="541" t="s">
        <v>1042</v>
      </c>
      <c r="G3267" s="539">
        <v>45466.30972222222</v>
      </c>
      <c r="H3267" s="37"/>
    </row>
    <row r="3268" spans="1:8" x14ac:dyDescent="0.25">
      <c r="A3268" s="37" t="s">
        <v>9695</v>
      </c>
      <c r="B3268" s="37" t="s">
        <v>1033</v>
      </c>
      <c r="C3268" s="38" t="s">
        <v>9696</v>
      </c>
      <c r="D3268" s="38">
        <v>8531</v>
      </c>
      <c r="E3268" s="146" t="s">
        <v>5341</v>
      </c>
      <c r="F3268" s="541" t="s">
        <v>1042</v>
      </c>
      <c r="G3268" s="539">
        <v>45466.30972222222</v>
      </c>
      <c r="H3268" s="37"/>
    </row>
    <row r="3269" spans="1:8" x14ac:dyDescent="0.25">
      <c r="A3269" s="37" t="s">
        <v>9695</v>
      </c>
      <c r="B3269" s="37" t="s">
        <v>1033</v>
      </c>
      <c r="C3269" s="38" t="s">
        <v>9696</v>
      </c>
      <c r="D3269" s="38">
        <v>8531</v>
      </c>
      <c r="E3269" s="146" t="s">
        <v>5358</v>
      </c>
      <c r="F3269" s="541" t="s">
        <v>1042</v>
      </c>
      <c r="G3269" s="539">
        <v>45466.30972222222</v>
      </c>
      <c r="H3269" s="37"/>
    </row>
    <row r="3270" spans="1:8" x14ac:dyDescent="0.25">
      <c r="A3270" s="37" t="s">
        <v>9695</v>
      </c>
      <c r="B3270" s="37" t="s">
        <v>1033</v>
      </c>
      <c r="C3270" s="38" t="s">
        <v>9696</v>
      </c>
      <c r="D3270" s="38">
        <v>8531</v>
      </c>
      <c r="E3270" s="146" t="s">
        <v>5375</v>
      </c>
      <c r="F3270" s="541" t="s">
        <v>1042</v>
      </c>
      <c r="G3270" s="539">
        <v>45466.30972222222</v>
      </c>
      <c r="H3270" s="37"/>
    </row>
    <row r="3271" spans="1:8" x14ac:dyDescent="0.25">
      <c r="A3271" s="37" t="s">
        <v>9695</v>
      </c>
      <c r="B3271" s="37" t="s">
        <v>1033</v>
      </c>
      <c r="C3271" s="38" t="s">
        <v>9696</v>
      </c>
      <c r="D3271" s="38">
        <v>8531</v>
      </c>
      <c r="E3271" s="146" t="s">
        <v>1416</v>
      </c>
      <c r="F3271" s="541" t="s">
        <v>1042</v>
      </c>
      <c r="G3271" s="539">
        <v>45466.30972222222</v>
      </c>
      <c r="H3271" s="37"/>
    </row>
    <row r="3272" spans="1:8" x14ac:dyDescent="0.25">
      <c r="A3272" s="37" t="s">
        <v>9695</v>
      </c>
      <c r="B3272" s="37" t="s">
        <v>1033</v>
      </c>
      <c r="C3272" s="38" t="s">
        <v>9696</v>
      </c>
      <c r="D3272" s="38">
        <v>8531</v>
      </c>
      <c r="E3272" s="146" t="s">
        <v>5392</v>
      </c>
      <c r="F3272" s="541" t="s">
        <v>1042</v>
      </c>
      <c r="G3272" s="539">
        <v>45466.30972222222</v>
      </c>
      <c r="H3272" s="37"/>
    </row>
    <row r="3273" spans="1:8" x14ac:dyDescent="0.25">
      <c r="A3273" s="37" t="s">
        <v>9695</v>
      </c>
      <c r="B3273" s="37" t="s">
        <v>1033</v>
      </c>
      <c r="C3273" s="38" t="s">
        <v>9696</v>
      </c>
      <c r="D3273" s="38">
        <v>8531</v>
      </c>
      <c r="E3273" s="146" t="s">
        <v>5409</v>
      </c>
      <c r="F3273" s="541" t="s">
        <v>1042</v>
      </c>
      <c r="G3273" s="539">
        <v>45466.30972222222</v>
      </c>
      <c r="H3273" s="37"/>
    </row>
    <row r="3274" spans="1:8" x14ac:dyDescent="0.25">
      <c r="A3274" s="37" t="s">
        <v>9695</v>
      </c>
      <c r="B3274" s="37" t="s">
        <v>1033</v>
      </c>
      <c r="C3274" s="38" t="s">
        <v>9696</v>
      </c>
      <c r="D3274" s="38">
        <v>8531</v>
      </c>
      <c r="E3274" s="146" t="s">
        <v>5426</v>
      </c>
      <c r="F3274" s="541" t="s">
        <v>1042</v>
      </c>
      <c r="G3274" s="539">
        <v>45466.30972222222</v>
      </c>
      <c r="H3274" s="37"/>
    </row>
    <row r="3275" spans="1:8" x14ac:dyDescent="0.25">
      <c r="A3275" s="37" t="s">
        <v>9695</v>
      </c>
      <c r="B3275" s="37" t="s">
        <v>1033</v>
      </c>
      <c r="C3275" s="38" t="s">
        <v>9696</v>
      </c>
      <c r="D3275" s="38">
        <v>8531</v>
      </c>
      <c r="E3275" s="146" t="s">
        <v>5443</v>
      </c>
      <c r="F3275" s="541" t="s">
        <v>1042</v>
      </c>
      <c r="G3275" s="539">
        <v>45466.30972222222</v>
      </c>
      <c r="H3275" s="37"/>
    </row>
    <row r="3276" spans="1:8" x14ac:dyDescent="0.25">
      <c r="A3276" s="37" t="s">
        <v>9695</v>
      </c>
      <c r="B3276" s="37" t="s">
        <v>1033</v>
      </c>
      <c r="C3276" s="38" t="s">
        <v>9696</v>
      </c>
      <c r="D3276" s="38">
        <v>8531</v>
      </c>
      <c r="E3276" s="146" t="s">
        <v>5460</v>
      </c>
      <c r="F3276" s="541" t="s">
        <v>1042</v>
      </c>
      <c r="G3276" s="539">
        <v>45466.30972222222</v>
      </c>
      <c r="H3276" s="37"/>
    </row>
    <row r="3277" spans="1:8" x14ac:dyDescent="0.25">
      <c r="A3277" s="37" t="s">
        <v>9695</v>
      </c>
      <c r="B3277" s="37" t="s">
        <v>1033</v>
      </c>
      <c r="C3277" s="38" t="s">
        <v>9696</v>
      </c>
      <c r="D3277" s="38">
        <v>8531</v>
      </c>
      <c r="E3277" s="146" t="s">
        <v>5477</v>
      </c>
      <c r="F3277" s="541" t="s">
        <v>1042</v>
      </c>
      <c r="G3277" s="539">
        <v>45466.30972222222</v>
      </c>
      <c r="H3277" s="37"/>
    </row>
    <row r="3278" spans="1:8" x14ac:dyDescent="0.25">
      <c r="A3278" s="37" t="s">
        <v>9695</v>
      </c>
      <c r="B3278" s="37" t="s">
        <v>1033</v>
      </c>
      <c r="C3278" s="38" t="s">
        <v>9696</v>
      </c>
      <c r="D3278" s="38">
        <v>8531</v>
      </c>
      <c r="E3278" s="146" t="s">
        <v>5494</v>
      </c>
      <c r="F3278" s="541" t="s">
        <v>1042</v>
      </c>
      <c r="G3278" s="539">
        <v>45466.30972222222</v>
      </c>
      <c r="H3278" s="37"/>
    </row>
    <row r="3279" spans="1:8" x14ac:dyDescent="0.25">
      <c r="A3279" s="37" t="s">
        <v>9695</v>
      </c>
      <c r="B3279" s="37" t="s">
        <v>1033</v>
      </c>
      <c r="C3279" s="38" t="s">
        <v>9696</v>
      </c>
      <c r="D3279" s="38">
        <v>8531</v>
      </c>
      <c r="E3279" s="146" t="s">
        <v>5511</v>
      </c>
      <c r="F3279" s="541" t="s">
        <v>1042</v>
      </c>
      <c r="G3279" s="539">
        <v>45466.30972222222</v>
      </c>
      <c r="H3279" s="37"/>
    </row>
    <row r="3280" spans="1:8" x14ac:dyDescent="0.25">
      <c r="A3280" s="37" t="s">
        <v>9695</v>
      </c>
      <c r="B3280" s="37" t="s">
        <v>1033</v>
      </c>
      <c r="C3280" s="38" t="s">
        <v>9696</v>
      </c>
      <c r="D3280" s="38">
        <v>8531</v>
      </c>
      <c r="E3280" s="146" t="s">
        <v>5528</v>
      </c>
      <c r="F3280" s="541" t="s">
        <v>1042</v>
      </c>
      <c r="G3280" s="539">
        <v>45466.30972222222</v>
      </c>
      <c r="H3280" s="37"/>
    </row>
    <row r="3281" spans="1:8" x14ac:dyDescent="0.25">
      <c r="A3281" s="37" t="s">
        <v>9695</v>
      </c>
      <c r="B3281" s="37" t="s">
        <v>1033</v>
      </c>
      <c r="C3281" s="38" t="s">
        <v>9696</v>
      </c>
      <c r="D3281" s="38">
        <v>8531</v>
      </c>
      <c r="E3281" s="146" t="s">
        <v>5545</v>
      </c>
      <c r="F3281" s="541" t="s">
        <v>1042</v>
      </c>
      <c r="G3281" s="539">
        <v>45466.30972222222</v>
      </c>
      <c r="H3281" s="37"/>
    </row>
    <row r="3282" spans="1:8" x14ac:dyDescent="0.25">
      <c r="A3282" s="37" t="s">
        <v>9695</v>
      </c>
      <c r="B3282" s="37" t="s">
        <v>1033</v>
      </c>
      <c r="C3282" s="38" t="s">
        <v>9696</v>
      </c>
      <c r="D3282" s="38">
        <v>8531</v>
      </c>
      <c r="E3282" s="146" t="s">
        <v>1433</v>
      </c>
      <c r="F3282" s="541" t="s">
        <v>1042</v>
      </c>
      <c r="G3282" s="539">
        <v>45466.30972222222</v>
      </c>
      <c r="H3282" s="37"/>
    </row>
    <row r="3283" spans="1:8" x14ac:dyDescent="0.25">
      <c r="A3283" s="37" t="s">
        <v>9695</v>
      </c>
      <c r="B3283" s="37" t="s">
        <v>1033</v>
      </c>
      <c r="C3283" s="38" t="s">
        <v>9696</v>
      </c>
      <c r="D3283" s="38">
        <v>8531</v>
      </c>
      <c r="E3283" s="146" t="s">
        <v>5562</v>
      </c>
      <c r="F3283" s="541" t="s">
        <v>1042</v>
      </c>
      <c r="G3283" s="539">
        <v>45466.30972222222</v>
      </c>
      <c r="H3283" s="37"/>
    </row>
    <row r="3284" spans="1:8" x14ac:dyDescent="0.25">
      <c r="A3284" s="37" t="s">
        <v>9695</v>
      </c>
      <c r="B3284" s="37" t="s">
        <v>1033</v>
      </c>
      <c r="C3284" s="38" t="s">
        <v>9696</v>
      </c>
      <c r="D3284" s="38">
        <v>8531</v>
      </c>
      <c r="E3284" s="146" t="s">
        <v>5579</v>
      </c>
      <c r="F3284" s="541" t="s">
        <v>1042</v>
      </c>
      <c r="G3284" s="539">
        <v>45466.30972222222</v>
      </c>
      <c r="H3284" s="37"/>
    </row>
    <row r="3285" spans="1:8" x14ac:dyDescent="0.25">
      <c r="A3285" s="37" t="s">
        <v>9695</v>
      </c>
      <c r="B3285" s="37" t="s">
        <v>1033</v>
      </c>
      <c r="C3285" s="38" t="s">
        <v>9696</v>
      </c>
      <c r="D3285" s="38">
        <v>8531</v>
      </c>
      <c r="E3285" s="146" t="s">
        <v>5596</v>
      </c>
      <c r="F3285" s="541" t="s">
        <v>1042</v>
      </c>
      <c r="G3285" s="539">
        <v>45466.30972222222</v>
      </c>
      <c r="H3285" s="37"/>
    </row>
    <row r="3286" spans="1:8" x14ac:dyDescent="0.25">
      <c r="A3286" s="37" t="s">
        <v>9695</v>
      </c>
      <c r="B3286" s="37" t="s">
        <v>1033</v>
      </c>
      <c r="C3286" s="38" t="s">
        <v>9696</v>
      </c>
      <c r="D3286" s="38">
        <v>8531</v>
      </c>
      <c r="E3286" s="146" t="s">
        <v>5613</v>
      </c>
      <c r="F3286" s="541" t="s">
        <v>1042</v>
      </c>
      <c r="G3286" s="539">
        <v>45466.30972222222</v>
      </c>
      <c r="H3286" s="37"/>
    </row>
    <row r="3287" spans="1:8" x14ac:dyDescent="0.25">
      <c r="A3287" s="37" t="s">
        <v>9695</v>
      </c>
      <c r="B3287" s="37" t="s">
        <v>1033</v>
      </c>
      <c r="C3287" s="38" t="s">
        <v>9696</v>
      </c>
      <c r="D3287" s="38">
        <v>8531</v>
      </c>
      <c r="E3287" s="146" t="s">
        <v>5630</v>
      </c>
      <c r="F3287" s="541" t="s">
        <v>1042</v>
      </c>
      <c r="G3287" s="539">
        <v>45466.30972222222</v>
      </c>
      <c r="H3287" s="37"/>
    </row>
    <row r="3288" spans="1:8" x14ac:dyDescent="0.25">
      <c r="A3288" s="37" t="s">
        <v>9695</v>
      </c>
      <c r="B3288" s="37" t="s">
        <v>1033</v>
      </c>
      <c r="C3288" s="38" t="s">
        <v>9696</v>
      </c>
      <c r="D3288" s="38">
        <v>8531</v>
      </c>
      <c r="E3288" s="146" t="s">
        <v>5647</v>
      </c>
      <c r="F3288" s="541" t="s">
        <v>1042</v>
      </c>
      <c r="G3288" s="539">
        <v>45466.30972222222</v>
      </c>
      <c r="H3288" s="37"/>
    </row>
    <row r="3289" spans="1:8" x14ac:dyDescent="0.25">
      <c r="A3289" s="37" t="s">
        <v>9695</v>
      </c>
      <c r="B3289" s="37" t="s">
        <v>1033</v>
      </c>
      <c r="C3289" s="38" t="s">
        <v>9696</v>
      </c>
      <c r="D3289" s="38">
        <v>8531</v>
      </c>
      <c r="E3289" s="146" t="s">
        <v>5664</v>
      </c>
      <c r="F3289" s="541" t="s">
        <v>1042</v>
      </c>
      <c r="G3289" s="539">
        <v>45466.30972222222</v>
      </c>
      <c r="H3289" s="37"/>
    </row>
    <row r="3290" spans="1:8" x14ac:dyDescent="0.25">
      <c r="A3290" s="37" t="s">
        <v>9695</v>
      </c>
      <c r="B3290" s="37" t="s">
        <v>1033</v>
      </c>
      <c r="C3290" s="38" t="s">
        <v>9696</v>
      </c>
      <c r="D3290" s="38">
        <v>8531</v>
      </c>
      <c r="E3290" s="146" t="s">
        <v>5681</v>
      </c>
      <c r="F3290" s="541" t="s">
        <v>1042</v>
      </c>
      <c r="G3290" s="539">
        <v>45466.30972222222</v>
      </c>
      <c r="H3290" s="37"/>
    </row>
    <row r="3291" spans="1:8" x14ac:dyDescent="0.25">
      <c r="A3291" s="37" t="s">
        <v>9695</v>
      </c>
      <c r="B3291" s="37" t="s">
        <v>1033</v>
      </c>
      <c r="C3291" s="38" t="s">
        <v>9696</v>
      </c>
      <c r="D3291" s="38">
        <v>8531</v>
      </c>
      <c r="E3291" s="146" t="s">
        <v>5698</v>
      </c>
      <c r="F3291" s="541" t="s">
        <v>1042</v>
      </c>
      <c r="G3291" s="539">
        <v>45466.30972222222</v>
      </c>
      <c r="H3291" s="37"/>
    </row>
    <row r="3292" spans="1:8" x14ac:dyDescent="0.25">
      <c r="A3292" s="37" t="s">
        <v>9695</v>
      </c>
      <c r="B3292" s="37" t="s">
        <v>1033</v>
      </c>
      <c r="C3292" s="38" t="s">
        <v>9696</v>
      </c>
      <c r="D3292" s="38">
        <v>8531</v>
      </c>
      <c r="E3292" s="146" t="s">
        <v>5715</v>
      </c>
      <c r="F3292" s="541" t="s">
        <v>1042</v>
      </c>
      <c r="G3292" s="539">
        <v>45466.30972222222</v>
      </c>
      <c r="H3292" s="37"/>
    </row>
    <row r="3293" spans="1:8" x14ac:dyDescent="0.25">
      <c r="A3293" s="37" t="s">
        <v>9695</v>
      </c>
      <c r="B3293" s="37" t="s">
        <v>1033</v>
      </c>
      <c r="C3293" s="38" t="s">
        <v>9696</v>
      </c>
      <c r="D3293" s="38">
        <v>8531</v>
      </c>
      <c r="E3293" s="146" t="s">
        <v>1450</v>
      </c>
      <c r="F3293" s="541" t="s">
        <v>1042</v>
      </c>
      <c r="G3293" s="539">
        <v>45466.30972222222</v>
      </c>
      <c r="H3293" s="37"/>
    </row>
    <row r="3294" spans="1:8" x14ac:dyDescent="0.25">
      <c r="A3294" s="37" t="s">
        <v>9695</v>
      </c>
      <c r="B3294" s="37" t="s">
        <v>1033</v>
      </c>
      <c r="C3294" s="38" t="s">
        <v>9696</v>
      </c>
      <c r="D3294" s="38">
        <v>8531</v>
      </c>
      <c r="E3294" s="146" t="s">
        <v>5732</v>
      </c>
      <c r="F3294" s="541" t="s">
        <v>1042</v>
      </c>
      <c r="G3294" s="539">
        <v>45466.30972222222</v>
      </c>
      <c r="H3294" s="37"/>
    </row>
    <row r="3295" spans="1:8" x14ac:dyDescent="0.25">
      <c r="A3295" s="37" t="s">
        <v>9695</v>
      </c>
      <c r="B3295" s="37" t="s">
        <v>1033</v>
      </c>
      <c r="C3295" s="38" t="s">
        <v>9696</v>
      </c>
      <c r="D3295" s="38">
        <v>8531</v>
      </c>
      <c r="E3295" s="146" t="s">
        <v>5749</v>
      </c>
      <c r="F3295" s="541" t="s">
        <v>1042</v>
      </c>
      <c r="G3295" s="539">
        <v>45466.30972222222</v>
      </c>
      <c r="H3295" s="37"/>
    </row>
    <row r="3296" spans="1:8" x14ac:dyDescent="0.25">
      <c r="A3296" s="37" t="s">
        <v>9695</v>
      </c>
      <c r="B3296" s="37" t="s">
        <v>1033</v>
      </c>
      <c r="C3296" s="38" t="s">
        <v>9696</v>
      </c>
      <c r="D3296" s="38">
        <v>8531</v>
      </c>
      <c r="E3296" s="146" t="s">
        <v>5766</v>
      </c>
      <c r="F3296" s="541" t="s">
        <v>1042</v>
      </c>
      <c r="G3296" s="539">
        <v>45466.30972222222</v>
      </c>
      <c r="H3296" s="37"/>
    </row>
    <row r="3297" spans="1:8" x14ac:dyDescent="0.25">
      <c r="A3297" s="37" t="s">
        <v>9695</v>
      </c>
      <c r="B3297" s="37" t="s">
        <v>1033</v>
      </c>
      <c r="C3297" s="38" t="s">
        <v>9696</v>
      </c>
      <c r="D3297" s="38">
        <v>8531</v>
      </c>
      <c r="E3297" s="146" t="s">
        <v>5783</v>
      </c>
      <c r="F3297" s="541" t="s">
        <v>1042</v>
      </c>
      <c r="G3297" s="539">
        <v>45466.30972222222</v>
      </c>
      <c r="H3297" s="37"/>
    </row>
    <row r="3298" spans="1:8" x14ac:dyDescent="0.25">
      <c r="A3298" s="37" t="s">
        <v>9695</v>
      </c>
      <c r="B3298" s="37" t="s">
        <v>1033</v>
      </c>
      <c r="C3298" s="38" t="s">
        <v>9696</v>
      </c>
      <c r="D3298" s="38">
        <v>8531</v>
      </c>
      <c r="E3298" s="146" t="s">
        <v>5800</v>
      </c>
      <c r="F3298" s="541" t="s">
        <v>1042</v>
      </c>
      <c r="G3298" s="539">
        <v>45466.30972222222</v>
      </c>
      <c r="H3298" s="37"/>
    </row>
    <row r="3299" spans="1:8" x14ac:dyDescent="0.25">
      <c r="A3299" s="37" t="s">
        <v>9695</v>
      </c>
      <c r="B3299" s="37" t="s">
        <v>1033</v>
      </c>
      <c r="C3299" s="38" t="s">
        <v>9696</v>
      </c>
      <c r="D3299" s="38">
        <v>8531</v>
      </c>
      <c r="E3299" s="146" t="s">
        <v>5817</v>
      </c>
      <c r="F3299" s="541" t="s">
        <v>1042</v>
      </c>
      <c r="G3299" s="539">
        <v>45466.30972222222</v>
      </c>
      <c r="H3299" s="37"/>
    </row>
    <row r="3300" spans="1:8" x14ac:dyDescent="0.25">
      <c r="A3300" s="37" t="s">
        <v>9695</v>
      </c>
      <c r="B3300" s="37" t="s">
        <v>1033</v>
      </c>
      <c r="C3300" s="38" t="s">
        <v>9696</v>
      </c>
      <c r="D3300" s="38">
        <v>8531</v>
      </c>
      <c r="E3300" s="146" t="s">
        <v>5834</v>
      </c>
      <c r="F3300" s="541" t="s">
        <v>1042</v>
      </c>
      <c r="G3300" s="539">
        <v>45466.30972222222</v>
      </c>
      <c r="H3300" s="37"/>
    </row>
    <row r="3301" spans="1:8" x14ac:dyDescent="0.25">
      <c r="A3301" s="37" t="s">
        <v>9695</v>
      </c>
      <c r="B3301" s="37" t="s">
        <v>1033</v>
      </c>
      <c r="C3301" s="38" t="s">
        <v>9696</v>
      </c>
      <c r="D3301" s="38">
        <v>8531</v>
      </c>
      <c r="E3301" s="146" t="s">
        <v>5851</v>
      </c>
      <c r="F3301" s="541" t="s">
        <v>1042</v>
      </c>
      <c r="G3301" s="539">
        <v>45466.30972222222</v>
      </c>
      <c r="H3301" s="37"/>
    </row>
    <row r="3302" spans="1:8" x14ac:dyDescent="0.25">
      <c r="A3302" s="37" t="s">
        <v>9695</v>
      </c>
      <c r="B3302" s="37" t="s">
        <v>1033</v>
      </c>
      <c r="C3302" s="38" t="s">
        <v>9696</v>
      </c>
      <c r="D3302" s="38">
        <v>8531</v>
      </c>
      <c r="E3302" s="146" t="s">
        <v>5868</v>
      </c>
      <c r="F3302" s="541" t="s">
        <v>1042</v>
      </c>
      <c r="G3302" s="539">
        <v>45466.30972222222</v>
      </c>
      <c r="H3302" s="37"/>
    </row>
    <row r="3303" spans="1:8" x14ac:dyDescent="0.25">
      <c r="A3303" s="37" t="s">
        <v>9695</v>
      </c>
      <c r="B3303" s="37" t="s">
        <v>1033</v>
      </c>
      <c r="C3303" s="38" t="s">
        <v>9696</v>
      </c>
      <c r="D3303" s="38">
        <v>8531</v>
      </c>
      <c r="E3303" s="146" t="s">
        <v>5885</v>
      </c>
      <c r="F3303" s="541" t="s">
        <v>1042</v>
      </c>
      <c r="G3303" s="539">
        <v>45466.30972222222</v>
      </c>
      <c r="H3303" s="37"/>
    </row>
    <row r="3304" spans="1:8" x14ac:dyDescent="0.25">
      <c r="A3304" s="37" t="s">
        <v>9695</v>
      </c>
      <c r="B3304" s="37" t="s">
        <v>1033</v>
      </c>
      <c r="C3304" s="38" t="s">
        <v>9696</v>
      </c>
      <c r="D3304" s="38">
        <v>8531</v>
      </c>
      <c r="E3304" s="146" t="s">
        <v>1467</v>
      </c>
      <c r="F3304" s="541" t="s">
        <v>1042</v>
      </c>
      <c r="G3304" s="539">
        <v>45466.30972222222</v>
      </c>
      <c r="H3304" s="37"/>
    </row>
    <row r="3305" spans="1:8" x14ac:dyDescent="0.25">
      <c r="A3305" s="37" t="s">
        <v>9695</v>
      </c>
      <c r="B3305" s="37" t="s">
        <v>1033</v>
      </c>
      <c r="C3305" s="38" t="s">
        <v>9696</v>
      </c>
      <c r="D3305" s="38">
        <v>8531</v>
      </c>
      <c r="E3305" s="146" t="s">
        <v>5902</v>
      </c>
      <c r="F3305" s="541" t="s">
        <v>1042</v>
      </c>
      <c r="G3305" s="539">
        <v>45466.30972222222</v>
      </c>
      <c r="H3305" s="37"/>
    </row>
    <row r="3306" spans="1:8" x14ac:dyDescent="0.25">
      <c r="A3306" s="37" t="s">
        <v>9695</v>
      </c>
      <c r="B3306" s="37" t="s">
        <v>1033</v>
      </c>
      <c r="C3306" s="38" t="s">
        <v>9696</v>
      </c>
      <c r="D3306" s="38">
        <v>8531</v>
      </c>
      <c r="E3306" s="146" t="s">
        <v>5919</v>
      </c>
      <c r="F3306" s="541" t="s">
        <v>1042</v>
      </c>
      <c r="G3306" s="539">
        <v>45466.30972222222</v>
      </c>
      <c r="H3306" s="37"/>
    </row>
    <row r="3307" spans="1:8" x14ac:dyDescent="0.25">
      <c r="A3307" s="37" t="s">
        <v>9695</v>
      </c>
      <c r="B3307" s="37" t="s">
        <v>1033</v>
      </c>
      <c r="C3307" s="38" t="s">
        <v>9696</v>
      </c>
      <c r="D3307" s="38">
        <v>8531</v>
      </c>
      <c r="E3307" s="146" t="s">
        <v>5936</v>
      </c>
      <c r="F3307" s="541" t="s">
        <v>1042</v>
      </c>
      <c r="G3307" s="539">
        <v>45466.30972222222</v>
      </c>
      <c r="H3307" s="37"/>
    </row>
    <row r="3308" spans="1:8" x14ac:dyDescent="0.25">
      <c r="A3308" s="37" t="s">
        <v>9695</v>
      </c>
      <c r="B3308" s="37" t="s">
        <v>1033</v>
      </c>
      <c r="C3308" s="38" t="s">
        <v>9696</v>
      </c>
      <c r="D3308" s="38">
        <v>8531</v>
      </c>
      <c r="E3308" s="146" t="s">
        <v>5953</v>
      </c>
      <c r="F3308" s="541" t="s">
        <v>1042</v>
      </c>
      <c r="G3308" s="539">
        <v>45466.30972222222</v>
      </c>
      <c r="H3308" s="37"/>
    </row>
    <row r="3309" spans="1:8" x14ac:dyDescent="0.25">
      <c r="A3309" s="37" t="s">
        <v>9695</v>
      </c>
      <c r="B3309" s="37" t="s">
        <v>1033</v>
      </c>
      <c r="C3309" s="38" t="s">
        <v>9696</v>
      </c>
      <c r="D3309" s="38">
        <v>8531</v>
      </c>
      <c r="E3309" s="146" t="s">
        <v>5970</v>
      </c>
      <c r="F3309" s="541" t="s">
        <v>1042</v>
      </c>
      <c r="G3309" s="539">
        <v>45466.30972222222</v>
      </c>
      <c r="H3309" s="37"/>
    </row>
    <row r="3310" spans="1:8" x14ac:dyDescent="0.25">
      <c r="A3310" s="37" t="s">
        <v>9695</v>
      </c>
      <c r="B3310" s="37" t="s">
        <v>1033</v>
      </c>
      <c r="C3310" s="38" t="s">
        <v>9696</v>
      </c>
      <c r="D3310" s="38">
        <v>8531</v>
      </c>
      <c r="E3310" s="146" t="s">
        <v>5987</v>
      </c>
      <c r="F3310" s="541" t="s">
        <v>1042</v>
      </c>
      <c r="G3310" s="539">
        <v>45466.30972222222</v>
      </c>
      <c r="H3310" s="37"/>
    </row>
    <row r="3311" spans="1:8" x14ac:dyDescent="0.25">
      <c r="A3311" s="37" t="s">
        <v>9695</v>
      </c>
      <c r="B3311" s="37" t="s">
        <v>1033</v>
      </c>
      <c r="C3311" s="38" t="s">
        <v>9696</v>
      </c>
      <c r="D3311" s="38">
        <v>8531</v>
      </c>
      <c r="E3311" s="146" t="s">
        <v>6004</v>
      </c>
      <c r="F3311" s="541" t="s">
        <v>1042</v>
      </c>
      <c r="G3311" s="539">
        <v>45466.30972222222</v>
      </c>
      <c r="H3311" s="37"/>
    </row>
    <row r="3312" spans="1:8" x14ac:dyDescent="0.25">
      <c r="A3312" s="37" t="s">
        <v>9695</v>
      </c>
      <c r="B3312" s="37" t="s">
        <v>1033</v>
      </c>
      <c r="C3312" s="38" t="s">
        <v>9696</v>
      </c>
      <c r="D3312" s="38">
        <v>8531</v>
      </c>
      <c r="E3312" s="146" t="s">
        <v>6021</v>
      </c>
      <c r="F3312" s="541" t="s">
        <v>1042</v>
      </c>
      <c r="G3312" s="539">
        <v>45466.30972222222</v>
      </c>
      <c r="H3312" s="37"/>
    </row>
    <row r="3313" spans="1:8" x14ac:dyDescent="0.25">
      <c r="A3313" s="37" t="s">
        <v>9695</v>
      </c>
      <c r="B3313" s="37" t="s">
        <v>1033</v>
      </c>
      <c r="C3313" s="38" t="s">
        <v>9696</v>
      </c>
      <c r="D3313" s="38">
        <v>8531</v>
      </c>
      <c r="E3313" s="146" t="s">
        <v>6038</v>
      </c>
      <c r="F3313" s="541" t="s">
        <v>1042</v>
      </c>
      <c r="G3313" s="539">
        <v>45466.30972222222</v>
      </c>
      <c r="H3313" s="37"/>
    </row>
    <row r="3314" spans="1:8" x14ac:dyDescent="0.25">
      <c r="A3314" s="37" t="s">
        <v>9695</v>
      </c>
      <c r="B3314" s="37" t="s">
        <v>1033</v>
      </c>
      <c r="C3314" s="38" t="s">
        <v>9696</v>
      </c>
      <c r="D3314" s="38">
        <v>8531</v>
      </c>
      <c r="E3314" s="146" t="s">
        <v>6055</v>
      </c>
      <c r="F3314" s="541" t="s">
        <v>1042</v>
      </c>
      <c r="G3314" s="539">
        <v>45466.30972222222</v>
      </c>
      <c r="H3314" s="37"/>
    </row>
    <row r="3315" spans="1:8" x14ac:dyDescent="0.25">
      <c r="A3315" s="37" t="s">
        <v>9695</v>
      </c>
      <c r="B3315" s="37" t="s">
        <v>1033</v>
      </c>
      <c r="C3315" s="38" t="s">
        <v>9696</v>
      </c>
      <c r="D3315" s="38">
        <v>8531</v>
      </c>
      <c r="E3315" s="146" t="s">
        <v>1060</v>
      </c>
      <c r="F3315" s="541" t="s">
        <v>1042</v>
      </c>
      <c r="G3315" s="539">
        <v>45466.30972222222</v>
      </c>
      <c r="H3315" s="37"/>
    </row>
    <row r="3316" spans="1:8" x14ac:dyDescent="0.25">
      <c r="A3316" s="37" t="s">
        <v>9695</v>
      </c>
      <c r="B3316" s="37" t="s">
        <v>1033</v>
      </c>
      <c r="C3316" s="38" t="s">
        <v>9696</v>
      </c>
      <c r="D3316" s="38">
        <v>8531</v>
      </c>
      <c r="E3316" s="146" t="s">
        <v>1484</v>
      </c>
      <c r="F3316" s="541" t="s">
        <v>1042</v>
      </c>
      <c r="G3316" s="539">
        <v>45466.30972222222</v>
      </c>
      <c r="H3316" s="37"/>
    </row>
    <row r="3317" spans="1:8" x14ac:dyDescent="0.25">
      <c r="A3317" s="37" t="s">
        <v>9695</v>
      </c>
      <c r="B3317" s="37" t="s">
        <v>1033</v>
      </c>
      <c r="C3317" s="38" t="s">
        <v>9696</v>
      </c>
      <c r="D3317" s="38">
        <v>8531</v>
      </c>
      <c r="E3317" s="146" t="s">
        <v>6072</v>
      </c>
      <c r="F3317" s="541" t="s">
        <v>1042</v>
      </c>
      <c r="G3317" s="539">
        <v>45466.30972222222</v>
      </c>
      <c r="H3317" s="37"/>
    </row>
    <row r="3318" spans="1:8" x14ac:dyDescent="0.25">
      <c r="A3318" s="37" t="s">
        <v>9695</v>
      </c>
      <c r="B3318" s="37" t="s">
        <v>1033</v>
      </c>
      <c r="C3318" s="38" t="s">
        <v>9696</v>
      </c>
      <c r="D3318" s="38">
        <v>8531</v>
      </c>
      <c r="E3318" s="146" t="s">
        <v>6089</v>
      </c>
      <c r="F3318" s="541" t="s">
        <v>1042</v>
      </c>
      <c r="G3318" s="539">
        <v>45466.30972222222</v>
      </c>
      <c r="H3318" s="37"/>
    </row>
    <row r="3319" spans="1:8" x14ac:dyDescent="0.25">
      <c r="A3319" s="37" t="s">
        <v>9695</v>
      </c>
      <c r="B3319" s="37" t="s">
        <v>1033</v>
      </c>
      <c r="C3319" s="38" t="s">
        <v>9696</v>
      </c>
      <c r="D3319" s="38">
        <v>8531</v>
      </c>
      <c r="E3319" s="146" t="s">
        <v>6106</v>
      </c>
      <c r="F3319" s="541" t="s">
        <v>1042</v>
      </c>
      <c r="G3319" s="539">
        <v>45466.30972222222</v>
      </c>
      <c r="H3319" s="37"/>
    </row>
    <row r="3320" spans="1:8" x14ac:dyDescent="0.25">
      <c r="A3320" s="37" t="s">
        <v>9695</v>
      </c>
      <c r="B3320" s="37" t="s">
        <v>1033</v>
      </c>
      <c r="C3320" s="38" t="s">
        <v>9696</v>
      </c>
      <c r="D3320" s="38">
        <v>8531</v>
      </c>
      <c r="E3320" s="146" t="s">
        <v>6123</v>
      </c>
      <c r="F3320" s="541" t="s">
        <v>1042</v>
      </c>
      <c r="G3320" s="539">
        <v>45466.30972222222</v>
      </c>
      <c r="H3320" s="37"/>
    </row>
    <row r="3321" spans="1:8" x14ac:dyDescent="0.25">
      <c r="A3321" s="37" t="s">
        <v>9695</v>
      </c>
      <c r="B3321" s="37" t="s">
        <v>1033</v>
      </c>
      <c r="C3321" s="38" t="s">
        <v>9696</v>
      </c>
      <c r="D3321" s="38">
        <v>8531</v>
      </c>
      <c r="E3321" s="146" t="s">
        <v>6140</v>
      </c>
      <c r="F3321" s="541" t="s">
        <v>1042</v>
      </c>
      <c r="G3321" s="539">
        <v>45466.30972222222</v>
      </c>
      <c r="H3321" s="37"/>
    </row>
    <row r="3322" spans="1:8" x14ac:dyDescent="0.25">
      <c r="A3322" s="37" t="s">
        <v>9695</v>
      </c>
      <c r="B3322" s="37" t="s">
        <v>1033</v>
      </c>
      <c r="C3322" s="38" t="s">
        <v>9696</v>
      </c>
      <c r="D3322" s="38">
        <v>8531</v>
      </c>
      <c r="E3322" s="146" t="s">
        <v>6157</v>
      </c>
      <c r="F3322" s="541" t="s">
        <v>1042</v>
      </c>
      <c r="G3322" s="539">
        <v>45466.30972222222</v>
      </c>
      <c r="H3322" s="37"/>
    </row>
    <row r="3323" spans="1:8" x14ac:dyDescent="0.25">
      <c r="A3323" s="37" t="s">
        <v>9695</v>
      </c>
      <c r="B3323" s="37" t="s">
        <v>1033</v>
      </c>
      <c r="C3323" s="38" t="s">
        <v>9696</v>
      </c>
      <c r="D3323" s="38">
        <v>8531</v>
      </c>
      <c r="E3323" s="146" t="s">
        <v>6174</v>
      </c>
      <c r="F3323" s="541" t="s">
        <v>1042</v>
      </c>
      <c r="G3323" s="539">
        <v>45466.30972222222</v>
      </c>
      <c r="H3323" s="37"/>
    </row>
    <row r="3324" spans="1:8" x14ac:dyDescent="0.25">
      <c r="A3324" s="37" t="s">
        <v>9695</v>
      </c>
      <c r="B3324" s="37" t="s">
        <v>1033</v>
      </c>
      <c r="C3324" s="38" t="s">
        <v>9696</v>
      </c>
      <c r="D3324" s="38">
        <v>8531</v>
      </c>
      <c r="E3324" s="146" t="s">
        <v>6191</v>
      </c>
      <c r="F3324" s="541" t="s">
        <v>1042</v>
      </c>
      <c r="G3324" s="539">
        <v>45466.30972222222</v>
      </c>
      <c r="H3324" s="37"/>
    </row>
    <row r="3325" spans="1:8" x14ac:dyDescent="0.25">
      <c r="A3325" s="37" t="s">
        <v>9695</v>
      </c>
      <c r="B3325" s="37" t="s">
        <v>1033</v>
      </c>
      <c r="C3325" s="38" t="s">
        <v>9696</v>
      </c>
      <c r="D3325" s="38">
        <v>8531</v>
      </c>
      <c r="E3325" s="146" t="s">
        <v>6208</v>
      </c>
      <c r="F3325" s="541" t="s">
        <v>1042</v>
      </c>
      <c r="G3325" s="539">
        <v>45466.30972222222</v>
      </c>
      <c r="H3325" s="37"/>
    </row>
    <row r="3326" spans="1:8" x14ac:dyDescent="0.25">
      <c r="A3326" s="37" t="s">
        <v>9695</v>
      </c>
      <c r="B3326" s="37" t="s">
        <v>1033</v>
      </c>
      <c r="C3326" s="38" t="s">
        <v>9696</v>
      </c>
      <c r="D3326" s="38">
        <v>8531</v>
      </c>
      <c r="E3326" s="146" t="s">
        <v>6225</v>
      </c>
      <c r="F3326" s="541" t="s">
        <v>1042</v>
      </c>
      <c r="G3326" s="539">
        <v>45466.30972222222</v>
      </c>
      <c r="H3326" s="37"/>
    </row>
    <row r="3327" spans="1:8" x14ac:dyDescent="0.25">
      <c r="A3327" s="37" t="s">
        <v>9695</v>
      </c>
      <c r="B3327" s="37" t="s">
        <v>1033</v>
      </c>
      <c r="C3327" s="38" t="s">
        <v>9696</v>
      </c>
      <c r="D3327" s="38">
        <v>8531</v>
      </c>
      <c r="E3327" s="146" t="s">
        <v>1501</v>
      </c>
      <c r="F3327" s="541" t="s">
        <v>1042</v>
      </c>
      <c r="G3327" s="539">
        <v>45466.30972222222</v>
      </c>
      <c r="H3327" s="37"/>
    </row>
    <row r="3328" spans="1:8" x14ac:dyDescent="0.25">
      <c r="A3328" s="37" t="s">
        <v>9695</v>
      </c>
      <c r="B3328" s="37" t="s">
        <v>1033</v>
      </c>
      <c r="C3328" s="38" t="s">
        <v>9696</v>
      </c>
      <c r="D3328" s="38">
        <v>8531</v>
      </c>
      <c r="E3328" s="146" t="s">
        <v>6242</v>
      </c>
      <c r="F3328" s="541" t="s">
        <v>1042</v>
      </c>
      <c r="G3328" s="539">
        <v>45466.30972222222</v>
      </c>
      <c r="H3328" s="37"/>
    </row>
    <row r="3329" spans="1:8" x14ac:dyDescent="0.25">
      <c r="A3329" s="37" t="s">
        <v>9695</v>
      </c>
      <c r="B3329" s="37" t="s">
        <v>1033</v>
      </c>
      <c r="C3329" s="38" t="s">
        <v>9696</v>
      </c>
      <c r="D3329" s="38">
        <v>8531</v>
      </c>
      <c r="E3329" s="146" t="s">
        <v>6259</v>
      </c>
      <c r="F3329" s="541" t="s">
        <v>1042</v>
      </c>
      <c r="G3329" s="539">
        <v>45466.30972222222</v>
      </c>
      <c r="H3329" s="37"/>
    </row>
    <row r="3330" spans="1:8" x14ac:dyDescent="0.25">
      <c r="A3330" s="37" t="s">
        <v>9695</v>
      </c>
      <c r="B3330" s="37" t="s">
        <v>1033</v>
      </c>
      <c r="C3330" s="38" t="s">
        <v>9696</v>
      </c>
      <c r="D3330" s="38">
        <v>8531</v>
      </c>
      <c r="E3330" s="146" t="s">
        <v>6276</v>
      </c>
      <c r="F3330" s="541" t="s">
        <v>1042</v>
      </c>
      <c r="G3330" s="539">
        <v>45466.30972222222</v>
      </c>
      <c r="H3330" s="37"/>
    </row>
    <row r="3331" spans="1:8" x14ac:dyDescent="0.25">
      <c r="A3331" s="37" t="s">
        <v>9695</v>
      </c>
      <c r="B3331" s="37" t="s">
        <v>1033</v>
      </c>
      <c r="C3331" s="38" t="s">
        <v>9696</v>
      </c>
      <c r="D3331" s="38">
        <v>8531</v>
      </c>
      <c r="E3331" s="146" t="s">
        <v>6293</v>
      </c>
      <c r="F3331" s="541" t="s">
        <v>1042</v>
      </c>
      <c r="G3331" s="539">
        <v>45466.30972222222</v>
      </c>
      <c r="H3331" s="37"/>
    </row>
    <row r="3332" spans="1:8" x14ac:dyDescent="0.25">
      <c r="A3332" s="37" t="s">
        <v>9695</v>
      </c>
      <c r="B3332" s="37" t="s">
        <v>1033</v>
      </c>
      <c r="C3332" s="38" t="s">
        <v>9696</v>
      </c>
      <c r="D3332" s="38">
        <v>8531</v>
      </c>
      <c r="E3332" s="146" t="s">
        <v>6310</v>
      </c>
      <c r="F3332" s="541" t="s">
        <v>1042</v>
      </c>
      <c r="G3332" s="539">
        <v>45466.30972222222</v>
      </c>
      <c r="H3332" s="37"/>
    </row>
    <row r="3333" spans="1:8" x14ac:dyDescent="0.25">
      <c r="A3333" s="37" t="s">
        <v>9695</v>
      </c>
      <c r="B3333" s="37" t="s">
        <v>1033</v>
      </c>
      <c r="C3333" s="38" t="s">
        <v>9696</v>
      </c>
      <c r="D3333" s="38">
        <v>8531</v>
      </c>
      <c r="E3333" s="146" t="s">
        <v>6327</v>
      </c>
      <c r="F3333" s="541" t="s">
        <v>1042</v>
      </c>
      <c r="G3333" s="539">
        <v>45466.30972222222</v>
      </c>
      <c r="H3333" s="37"/>
    </row>
    <row r="3334" spans="1:8" x14ac:dyDescent="0.25">
      <c r="A3334" s="37" t="s">
        <v>9695</v>
      </c>
      <c r="B3334" s="37" t="s">
        <v>1033</v>
      </c>
      <c r="C3334" s="38" t="s">
        <v>9696</v>
      </c>
      <c r="D3334" s="38">
        <v>8531</v>
      </c>
      <c r="E3334" s="146" t="s">
        <v>6344</v>
      </c>
      <c r="F3334" s="541" t="s">
        <v>1042</v>
      </c>
      <c r="G3334" s="539">
        <v>45466.30972222222</v>
      </c>
      <c r="H3334" s="37"/>
    </row>
    <row r="3335" spans="1:8" x14ac:dyDescent="0.25">
      <c r="A3335" s="37" t="s">
        <v>9695</v>
      </c>
      <c r="B3335" s="37" t="s">
        <v>1033</v>
      </c>
      <c r="C3335" s="38" t="s">
        <v>9696</v>
      </c>
      <c r="D3335" s="38">
        <v>8531</v>
      </c>
      <c r="E3335" s="146" t="s">
        <v>6361</v>
      </c>
      <c r="F3335" s="541" t="s">
        <v>1042</v>
      </c>
      <c r="G3335" s="539">
        <v>45466.30972222222</v>
      </c>
      <c r="H3335" s="37"/>
    </row>
    <row r="3336" spans="1:8" x14ac:dyDescent="0.25">
      <c r="A3336" s="37" t="s">
        <v>9695</v>
      </c>
      <c r="B3336" s="37" t="s">
        <v>1033</v>
      </c>
      <c r="C3336" s="38" t="s">
        <v>9696</v>
      </c>
      <c r="D3336" s="38">
        <v>8531</v>
      </c>
      <c r="E3336" s="146" t="s">
        <v>6378</v>
      </c>
      <c r="F3336" s="541" t="s">
        <v>1042</v>
      </c>
      <c r="G3336" s="539">
        <v>45466.30972222222</v>
      </c>
      <c r="H3336" s="37"/>
    </row>
    <row r="3337" spans="1:8" x14ac:dyDescent="0.25">
      <c r="A3337" s="37" t="s">
        <v>9695</v>
      </c>
      <c r="B3337" s="37" t="s">
        <v>1033</v>
      </c>
      <c r="C3337" s="38" t="s">
        <v>9696</v>
      </c>
      <c r="D3337" s="38">
        <v>8531</v>
      </c>
      <c r="E3337" s="146" t="s">
        <v>6395</v>
      </c>
      <c r="F3337" s="541" t="s">
        <v>1042</v>
      </c>
      <c r="G3337" s="539">
        <v>45466.30972222222</v>
      </c>
      <c r="H3337" s="37"/>
    </row>
    <row r="3338" spans="1:8" x14ac:dyDescent="0.25">
      <c r="A3338" s="37" t="s">
        <v>9695</v>
      </c>
      <c r="B3338" s="37" t="s">
        <v>1033</v>
      </c>
      <c r="C3338" s="38" t="s">
        <v>9696</v>
      </c>
      <c r="D3338" s="38">
        <v>8531</v>
      </c>
      <c r="E3338" s="146" t="s">
        <v>1518</v>
      </c>
      <c r="F3338" s="541" t="s">
        <v>1042</v>
      </c>
      <c r="G3338" s="539">
        <v>45466.30972222222</v>
      </c>
      <c r="H3338" s="37"/>
    </row>
    <row r="3339" spans="1:8" x14ac:dyDescent="0.25">
      <c r="A3339" s="37" t="s">
        <v>9695</v>
      </c>
      <c r="B3339" s="37" t="s">
        <v>1033</v>
      </c>
      <c r="C3339" s="38" t="s">
        <v>9696</v>
      </c>
      <c r="D3339" s="38">
        <v>8531</v>
      </c>
      <c r="E3339" s="146" t="s">
        <v>6412</v>
      </c>
      <c r="F3339" s="541" t="s">
        <v>1042</v>
      </c>
      <c r="G3339" s="539">
        <v>45466.30972222222</v>
      </c>
      <c r="H3339" s="37"/>
    </row>
    <row r="3340" spans="1:8" x14ac:dyDescent="0.25">
      <c r="A3340" s="37" t="s">
        <v>9695</v>
      </c>
      <c r="B3340" s="37" t="s">
        <v>1033</v>
      </c>
      <c r="C3340" s="38" t="s">
        <v>9696</v>
      </c>
      <c r="D3340" s="38">
        <v>8531</v>
      </c>
      <c r="E3340" s="146" t="s">
        <v>6429</v>
      </c>
      <c r="F3340" s="541" t="s">
        <v>1042</v>
      </c>
      <c r="G3340" s="539">
        <v>45466.30972222222</v>
      </c>
      <c r="H3340" s="37"/>
    </row>
    <row r="3341" spans="1:8" x14ac:dyDescent="0.25">
      <c r="A3341" s="37" t="s">
        <v>9695</v>
      </c>
      <c r="B3341" s="37" t="s">
        <v>1033</v>
      </c>
      <c r="C3341" s="38" t="s">
        <v>9696</v>
      </c>
      <c r="D3341" s="38">
        <v>8531</v>
      </c>
      <c r="E3341" s="146" t="s">
        <v>6446</v>
      </c>
      <c r="F3341" s="541" t="s">
        <v>1042</v>
      </c>
      <c r="G3341" s="539">
        <v>45466.30972222222</v>
      </c>
      <c r="H3341" s="37"/>
    </row>
    <row r="3342" spans="1:8" x14ac:dyDescent="0.25">
      <c r="A3342" s="37" t="s">
        <v>9695</v>
      </c>
      <c r="B3342" s="37" t="s">
        <v>1033</v>
      </c>
      <c r="C3342" s="38" t="s">
        <v>9696</v>
      </c>
      <c r="D3342" s="38">
        <v>8531</v>
      </c>
      <c r="E3342" s="146" t="s">
        <v>6463</v>
      </c>
      <c r="F3342" s="541" t="s">
        <v>1042</v>
      </c>
      <c r="G3342" s="539">
        <v>45466.30972222222</v>
      </c>
      <c r="H3342" s="37"/>
    </row>
    <row r="3343" spans="1:8" x14ac:dyDescent="0.25">
      <c r="A3343" s="37" t="s">
        <v>9695</v>
      </c>
      <c r="B3343" s="37" t="s">
        <v>1033</v>
      </c>
      <c r="C3343" s="38" t="s">
        <v>9696</v>
      </c>
      <c r="D3343" s="38">
        <v>8531</v>
      </c>
      <c r="E3343" s="146" t="s">
        <v>6480</v>
      </c>
      <c r="F3343" s="541" t="s">
        <v>1042</v>
      </c>
      <c r="G3343" s="539">
        <v>45466.30972222222</v>
      </c>
      <c r="H3343" s="37"/>
    </row>
    <row r="3344" spans="1:8" x14ac:dyDescent="0.25">
      <c r="A3344" s="37" t="s">
        <v>9695</v>
      </c>
      <c r="B3344" s="37" t="s">
        <v>1033</v>
      </c>
      <c r="C3344" s="38" t="s">
        <v>9696</v>
      </c>
      <c r="D3344" s="38">
        <v>8531</v>
      </c>
      <c r="E3344" s="146" t="s">
        <v>6497</v>
      </c>
      <c r="F3344" s="541" t="s">
        <v>1042</v>
      </c>
      <c r="G3344" s="539">
        <v>45466.30972222222</v>
      </c>
      <c r="H3344" s="37"/>
    </row>
    <row r="3345" spans="1:8" x14ac:dyDescent="0.25">
      <c r="A3345" s="37" t="s">
        <v>9695</v>
      </c>
      <c r="B3345" s="37" t="s">
        <v>1033</v>
      </c>
      <c r="C3345" s="38" t="s">
        <v>9696</v>
      </c>
      <c r="D3345" s="38">
        <v>8531</v>
      </c>
      <c r="E3345" s="146" t="s">
        <v>6514</v>
      </c>
      <c r="F3345" s="541" t="s">
        <v>1042</v>
      </c>
      <c r="G3345" s="539">
        <v>45466.30972222222</v>
      </c>
      <c r="H3345" s="37"/>
    </row>
    <row r="3346" spans="1:8" x14ac:dyDescent="0.25">
      <c r="A3346" s="37" t="s">
        <v>9695</v>
      </c>
      <c r="B3346" s="37" t="s">
        <v>1033</v>
      </c>
      <c r="C3346" s="38" t="s">
        <v>9696</v>
      </c>
      <c r="D3346" s="38">
        <v>8531</v>
      </c>
      <c r="E3346" s="146" t="s">
        <v>6531</v>
      </c>
      <c r="F3346" s="541" t="s">
        <v>1042</v>
      </c>
      <c r="G3346" s="539">
        <v>45466.30972222222</v>
      </c>
      <c r="H3346" s="37"/>
    </row>
    <row r="3347" spans="1:8" x14ac:dyDescent="0.25">
      <c r="A3347" s="37" t="s">
        <v>9695</v>
      </c>
      <c r="B3347" s="37" t="s">
        <v>1033</v>
      </c>
      <c r="C3347" s="38" t="s">
        <v>9696</v>
      </c>
      <c r="D3347" s="38">
        <v>8531</v>
      </c>
      <c r="E3347" s="146" t="s">
        <v>6548</v>
      </c>
      <c r="F3347" s="541" t="s">
        <v>1042</v>
      </c>
      <c r="G3347" s="539">
        <v>45466.30972222222</v>
      </c>
      <c r="H3347" s="37"/>
    </row>
    <row r="3348" spans="1:8" x14ac:dyDescent="0.25">
      <c r="A3348" s="37" t="s">
        <v>9695</v>
      </c>
      <c r="B3348" s="37" t="s">
        <v>1033</v>
      </c>
      <c r="C3348" s="38" t="s">
        <v>9696</v>
      </c>
      <c r="D3348" s="38">
        <v>8531</v>
      </c>
      <c r="E3348" s="146" t="s">
        <v>6565</v>
      </c>
      <c r="F3348" s="541" t="s">
        <v>1042</v>
      </c>
      <c r="G3348" s="539">
        <v>45466.30972222222</v>
      </c>
      <c r="H3348" s="37"/>
    </row>
    <row r="3349" spans="1:8" x14ac:dyDescent="0.25">
      <c r="A3349" s="37" t="s">
        <v>9695</v>
      </c>
      <c r="B3349" s="37" t="s">
        <v>1033</v>
      </c>
      <c r="C3349" s="38" t="s">
        <v>9696</v>
      </c>
      <c r="D3349" s="38">
        <v>8531</v>
      </c>
      <c r="E3349" s="146" t="s">
        <v>1535</v>
      </c>
      <c r="F3349" s="541" t="s">
        <v>1042</v>
      </c>
      <c r="G3349" s="539">
        <v>45466.30972222222</v>
      </c>
      <c r="H3349" s="37"/>
    </row>
    <row r="3350" spans="1:8" x14ac:dyDescent="0.25">
      <c r="A3350" s="37" t="s">
        <v>9695</v>
      </c>
      <c r="B3350" s="37" t="s">
        <v>1033</v>
      </c>
      <c r="C3350" s="38" t="s">
        <v>9696</v>
      </c>
      <c r="D3350" s="38">
        <v>8531</v>
      </c>
      <c r="E3350" s="146" t="s">
        <v>6582</v>
      </c>
      <c r="F3350" s="541" t="s">
        <v>1042</v>
      </c>
      <c r="G3350" s="539">
        <v>45466.30972222222</v>
      </c>
      <c r="H3350" s="37"/>
    </row>
    <row r="3351" spans="1:8" x14ac:dyDescent="0.25">
      <c r="A3351" s="37" t="s">
        <v>9695</v>
      </c>
      <c r="B3351" s="37" t="s">
        <v>1033</v>
      </c>
      <c r="C3351" s="38" t="s">
        <v>9696</v>
      </c>
      <c r="D3351" s="38">
        <v>8531</v>
      </c>
      <c r="E3351" s="146" t="s">
        <v>6599</v>
      </c>
      <c r="F3351" s="541" t="s">
        <v>1042</v>
      </c>
      <c r="G3351" s="539">
        <v>45466.30972222222</v>
      </c>
      <c r="H3351" s="37"/>
    </row>
    <row r="3352" spans="1:8" x14ac:dyDescent="0.25">
      <c r="A3352" s="37" t="s">
        <v>9695</v>
      </c>
      <c r="B3352" s="37" t="s">
        <v>1033</v>
      </c>
      <c r="C3352" s="38" t="s">
        <v>9696</v>
      </c>
      <c r="D3352" s="38">
        <v>8531</v>
      </c>
      <c r="E3352" s="146" t="s">
        <v>6616</v>
      </c>
      <c r="F3352" s="541" t="s">
        <v>1042</v>
      </c>
      <c r="G3352" s="539">
        <v>45466.30972222222</v>
      </c>
      <c r="H3352" s="37"/>
    </row>
    <row r="3353" spans="1:8" x14ac:dyDescent="0.25">
      <c r="A3353" s="37" t="s">
        <v>9695</v>
      </c>
      <c r="B3353" s="37" t="s">
        <v>1033</v>
      </c>
      <c r="C3353" s="38" t="s">
        <v>9696</v>
      </c>
      <c r="D3353" s="38">
        <v>8531</v>
      </c>
      <c r="E3353" s="146" t="s">
        <v>6633</v>
      </c>
      <c r="F3353" s="541" t="s">
        <v>1042</v>
      </c>
      <c r="G3353" s="539">
        <v>45466.30972222222</v>
      </c>
      <c r="H3353" s="37"/>
    </row>
    <row r="3354" spans="1:8" x14ac:dyDescent="0.25">
      <c r="A3354" s="37" t="s">
        <v>9695</v>
      </c>
      <c r="B3354" s="37" t="s">
        <v>1033</v>
      </c>
      <c r="C3354" s="38" t="s">
        <v>9696</v>
      </c>
      <c r="D3354" s="38">
        <v>8531</v>
      </c>
      <c r="E3354" s="146" t="s">
        <v>6650</v>
      </c>
      <c r="F3354" s="541" t="s">
        <v>1042</v>
      </c>
      <c r="G3354" s="539">
        <v>45466.30972222222</v>
      </c>
      <c r="H3354" s="37"/>
    </row>
    <row r="3355" spans="1:8" x14ac:dyDescent="0.25">
      <c r="A3355" s="37" t="s">
        <v>9695</v>
      </c>
      <c r="B3355" s="37" t="s">
        <v>1033</v>
      </c>
      <c r="C3355" s="38" t="s">
        <v>9696</v>
      </c>
      <c r="D3355" s="38">
        <v>8531</v>
      </c>
      <c r="E3355" s="146" t="s">
        <v>6667</v>
      </c>
      <c r="F3355" s="541" t="s">
        <v>1042</v>
      </c>
      <c r="G3355" s="539">
        <v>45466.30972222222</v>
      </c>
      <c r="H3355" s="37"/>
    </row>
    <row r="3356" spans="1:8" x14ac:dyDescent="0.25">
      <c r="A3356" s="37" t="s">
        <v>9695</v>
      </c>
      <c r="B3356" s="37" t="s">
        <v>1033</v>
      </c>
      <c r="C3356" s="38" t="s">
        <v>9696</v>
      </c>
      <c r="D3356" s="38">
        <v>8531</v>
      </c>
      <c r="E3356" s="146" t="s">
        <v>6684</v>
      </c>
      <c r="F3356" s="541" t="s">
        <v>1042</v>
      </c>
      <c r="G3356" s="539">
        <v>45466.30972222222</v>
      </c>
      <c r="H3356" s="37"/>
    </row>
    <row r="3357" spans="1:8" x14ac:dyDescent="0.25">
      <c r="A3357" s="37" t="s">
        <v>9695</v>
      </c>
      <c r="B3357" s="37" t="s">
        <v>1033</v>
      </c>
      <c r="C3357" s="38" t="s">
        <v>9696</v>
      </c>
      <c r="D3357" s="38">
        <v>8531</v>
      </c>
      <c r="E3357" s="146" t="s">
        <v>6701</v>
      </c>
      <c r="F3357" s="541" t="s">
        <v>1042</v>
      </c>
      <c r="G3357" s="539">
        <v>45466.30972222222</v>
      </c>
      <c r="H3357" s="37"/>
    </row>
    <row r="3358" spans="1:8" x14ac:dyDescent="0.25">
      <c r="A3358" s="37" t="s">
        <v>9695</v>
      </c>
      <c r="B3358" s="37" t="s">
        <v>1033</v>
      </c>
      <c r="C3358" s="38" t="s">
        <v>9696</v>
      </c>
      <c r="D3358" s="38">
        <v>8531</v>
      </c>
      <c r="E3358" s="146" t="s">
        <v>6718</v>
      </c>
      <c r="F3358" s="541" t="s">
        <v>1042</v>
      </c>
      <c r="G3358" s="539">
        <v>45466.30972222222</v>
      </c>
      <c r="H3358" s="37"/>
    </row>
    <row r="3359" spans="1:8" x14ac:dyDescent="0.25">
      <c r="A3359" s="37" t="s">
        <v>9695</v>
      </c>
      <c r="B3359" s="37" t="s">
        <v>1033</v>
      </c>
      <c r="C3359" s="38" t="s">
        <v>9696</v>
      </c>
      <c r="D3359" s="38">
        <v>8531</v>
      </c>
      <c r="E3359" s="146" t="s">
        <v>6735</v>
      </c>
      <c r="F3359" s="541" t="s">
        <v>1042</v>
      </c>
      <c r="G3359" s="539">
        <v>45466.30972222222</v>
      </c>
      <c r="H3359" s="37"/>
    </row>
    <row r="3360" spans="1:8" x14ac:dyDescent="0.25">
      <c r="A3360" s="37" t="s">
        <v>9695</v>
      </c>
      <c r="B3360" s="37" t="s">
        <v>1033</v>
      </c>
      <c r="C3360" s="38" t="s">
        <v>9696</v>
      </c>
      <c r="D3360" s="38">
        <v>8531</v>
      </c>
      <c r="E3360" s="146" t="s">
        <v>1552</v>
      </c>
      <c r="F3360" s="541" t="s">
        <v>1042</v>
      </c>
      <c r="G3360" s="539">
        <v>45466.30972222222</v>
      </c>
      <c r="H3360" s="37"/>
    </row>
    <row r="3361" spans="1:8" x14ac:dyDescent="0.25">
      <c r="A3361" s="37" t="s">
        <v>9695</v>
      </c>
      <c r="B3361" s="37" t="s">
        <v>1033</v>
      </c>
      <c r="C3361" s="38" t="s">
        <v>9696</v>
      </c>
      <c r="D3361" s="38">
        <v>8531</v>
      </c>
      <c r="E3361" s="146" t="s">
        <v>6752</v>
      </c>
      <c r="F3361" s="541" t="s">
        <v>1042</v>
      </c>
      <c r="G3361" s="539">
        <v>45466.30972222222</v>
      </c>
      <c r="H3361" s="37"/>
    </row>
    <row r="3362" spans="1:8" x14ac:dyDescent="0.25">
      <c r="A3362" s="37" t="s">
        <v>9695</v>
      </c>
      <c r="B3362" s="37" t="s">
        <v>1033</v>
      </c>
      <c r="C3362" s="38" t="s">
        <v>9696</v>
      </c>
      <c r="D3362" s="38">
        <v>8531</v>
      </c>
      <c r="E3362" s="146" t="s">
        <v>6769</v>
      </c>
      <c r="F3362" s="541" t="s">
        <v>1042</v>
      </c>
      <c r="G3362" s="539">
        <v>45466.30972222222</v>
      </c>
      <c r="H3362" s="37"/>
    </row>
    <row r="3363" spans="1:8" x14ac:dyDescent="0.25">
      <c r="A3363" s="37" t="s">
        <v>9695</v>
      </c>
      <c r="B3363" s="37" t="s">
        <v>1033</v>
      </c>
      <c r="C3363" s="38" t="s">
        <v>9696</v>
      </c>
      <c r="D3363" s="38">
        <v>8531</v>
      </c>
      <c r="E3363" s="146" t="s">
        <v>6786</v>
      </c>
      <c r="F3363" s="541" t="s">
        <v>1042</v>
      </c>
      <c r="G3363" s="539">
        <v>45466.30972222222</v>
      </c>
      <c r="H3363" s="37"/>
    </row>
    <row r="3364" spans="1:8" x14ac:dyDescent="0.25">
      <c r="A3364" s="37" t="s">
        <v>9695</v>
      </c>
      <c r="B3364" s="37" t="s">
        <v>1033</v>
      </c>
      <c r="C3364" s="38" t="s">
        <v>9696</v>
      </c>
      <c r="D3364" s="38">
        <v>8531</v>
      </c>
      <c r="E3364" s="146" t="s">
        <v>6803</v>
      </c>
      <c r="F3364" s="541" t="s">
        <v>1042</v>
      </c>
      <c r="G3364" s="539">
        <v>45466.30972222222</v>
      </c>
      <c r="H3364" s="37"/>
    </row>
    <row r="3365" spans="1:8" x14ac:dyDescent="0.25">
      <c r="A3365" s="37" t="s">
        <v>9695</v>
      </c>
      <c r="B3365" s="37" t="s">
        <v>1033</v>
      </c>
      <c r="C3365" s="38" t="s">
        <v>9696</v>
      </c>
      <c r="D3365" s="38">
        <v>8531</v>
      </c>
      <c r="E3365" s="146" t="s">
        <v>6820</v>
      </c>
      <c r="F3365" s="541" t="s">
        <v>1042</v>
      </c>
      <c r="G3365" s="539">
        <v>45466.30972222222</v>
      </c>
      <c r="H3365" s="37"/>
    </row>
    <row r="3366" spans="1:8" x14ac:dyDescent="0.25">
      <c r="A3366" s="37" t="s">
        <v>9695</v>
      </c>
      <c r="B3366" s="37" t="s">
        <v>1033</v>
      </c>
      <c r="C3366" s="38" t="s">
        <v>9696</v>
      </c>
      <c r="D3366" s="38">
        <v>8531</v>
      </c>
      <c r="E3366" s="146" t="s">
        <v>6837</v>
      </c>
      <c r="F3366" s="541" t="s">
        <v>1042</v>
      </c>
      <c r="G3366" s="539">
        <v>45466.30972222222</v>
      </c>
      <c r="H3366" s="37"/>
    </row>
    <row r="3367" spans="1:8" x14ac:dyDescent="0.25">
      <c r="A3367" s="37" t="s">
        <v>9695</v>
      </c>
      <c r="B3367" s="37" t="s">
        <v>1033</v>
      </c>
      <c r="C3367" s="38" t="s">
        <v>9696</v>
      </c>
      <c r="D3367" s="38">
        <v>8531</v>
      </c>
      <c r="E3367" s="146" t="s">
        <v>6854</v>
      </c>
      <c r="F3367" s="541" t="s">
        <v>1042</v>
      </c>
      <c r="G3367" s="539">
        <v>45466.30972222222</v>
      </c>
      <c r="H3367" s="37"/>
    </row>
    <row r="3368" spans="1:8" x14ac:dyDescent="0.25">
      <c r="A3368" s="37" t="s">
        <v>9695</v>
      </c>
      <c r="B3368" s="37" t="s">
        <v>1033</v>
      </c>
      <c r="C3368" s="38" t="s">
        <v>9696</v>
      </c>
      <c r="D3368" s="38">
        <v>8531</v>
      </c>
      <c r="E3368" s="146" t="s">
        <v>6871</v>
      </c>
      <c r="F3368" s="541" t="s">
        <v>1042</v>
      </c>
      <c r="G3368" s="539">
        <v>45466.30972222222</v>
      </c>
      <c r="H3368" s="37"/>
    </row>
    <row r="3369" spans="1:8" x14ac:dyDescent="0.25">
      <c r="A3369" s="37" t="s">
        <v>9695</v>
      </c>
      <c r="B3369" s="37" t="s">
        <v>1033</v>
      </c>
      <c r="C3369" s="38" t="s">
        <v>9696</v>
      </c>
      <c r="D3369" s="38">
        <v>8531</v>
      </c>
      <c r="E3369" s="146" t="s">
        <v>6888</v>
      </c>
      <c r="F3369" s="541" t="s">
        <v>1042</v>
      </c>
      <c r="G3369" s="539">
        <v>45466.30972222222</v>
      </c>
      <c r="H3369" s="37"/>
    </row>
    <row r="3370" spans="1:8" x14ac:dyDescent="0.25">
      <c r="A3370" s="37" t="s">
        <v>9695</v>
      </c>
      <c r="B3370" s="37" t="s">
        <v>1033</v>
      </c>
      <c r="C3370" s="38" t="s">
        <v>9696</v>
      </c>
      <c r="D3370" s="38">
        <v>8531</v>
      </c>
      <c r="E3370" s="146" t="s">
        <v>6905</v>
      </c>
      <c r="F3370" s="541" t="s">
        <v>1042</v>
      </c>
      <c r="G3370" s="539">
        <v>45466.30972222222</v>
      </c>
      <c r="H3370" s="37"/>
    </row>
    <row r="3371" spans="1:8" x14ac:dyDescent="0.25">
      <c r="A3371" s="37" t="s">
        <v>9695</v>
      </c>
      <c r="B3371" s="37" t="s">
        <v>1033</v>
      </c>
      <c r="C3371" s="38" t="s">
        <v>9696</v>
      </c>
      <c r="D3371" s="38">
        <v>8531</v>
      </c>
      <c r="E3371" s="146" t="s">
        <v>1569</v>
      </c>
      <c r="F3371" s="541" t="s">
        <v>1042</v>
      </c>
      <c r="G3371" s="539">
        <v>45466.30972222222</v>
      </c>
      <c r="H3371" s="37"/>
    </row>
    <row r="3372" spans="1:8" x14ac:dyDescent="0.25">
      <c r="A3372" s="37" t="s">
        <v>9695</v>
      </c>
      <c r="B3372" s="37" t="s">
        <v>1033</v>
      </c>
      <c r="C3372" s="38" t="s">
        <v>9696</v>
      </c>
      <c r="D3372" s="38">
        <v>8531</v>
      </c>
      <c r="E3372" s="146" t="s">
        <v>6922</v>
      </c>
      <c r="F3372" s="541" t="s">
        <v>1042</v>
      </c>
      <c r="G3372" s="539">
        <v>45466.30972222222</v>
      </c>
      <c r="H3372" s="37"/>
    </row>
    <row r="3373" spans="1:8" x14ac:dyDescent="0.25">
      <c r="A3373" s="37" t="s">
        <v>9695</v>
      </c>
      <c r="B3373" s="37" t="s">
        <v>1033</v>
      </c>
      <c r="C3373" s="38" t="s">
        <v>9696</v>
      </c>
      <c r="D3373" s="38">
        <v>8531</v>
      </c>
      <c r="E3373" s="146" t="s">
        <v>6939</v>
      </c>
      <c r="F3373" s="541" t="s">
        <v>1042</v>
      </c>
      <c r="G3373" s="539">
        <v>45466.30972222222</v>
      </c>
      <c r="H3373" s="37"/>
    </row>
    <row r="3374" spans="1:8" x14ac:dyDescent="0.25">
      <c r="A3374" s="37" t="s">
        <v>9695</v>
      </c>
      <c r="B3374" s="37" t="s">
        <v>1033</v>
      </c>
      <c r="C3374" s="38" t="s">
        <v>9696</v>
      </c>
      <c r="D3374" s="38">
        <v>8531</v>
      </c>
      <c r="E3374" s="146" t="s">
        <v>6956</v>
      </c>
      <c r="F3374" s="541" t="s">
        <v>1042</v>
      </c>
      <c r="G3374" s="539">
        <v>45466.30972222222</v>
      </c>
      <c r="H3374" s="37"/>
    </row>
    <row r="3375" spans="1:8" x14ac:dyDescent="0.25">
      <c r="A3375" s="37" t="s">
        <v>9695</v>
      </c>
      <c r="B3375" s="37" t="s">
        <v>1033</v>
      </c>
      <c r="C3375" s="38" t="s">
        <v>9696</v>
      </c>
      <c r="D3375" s="38">
        <v>8531</v>
      </c>
      <c r="E3375" s="146" t="s">
        <v>6973</v>
      </c>
      <c r="F3375" s="541" t="s">
        <v>1042</v>
      </c>
      <c r="G3375" s="539">
        <v>45466.30972222222</v>
      </c>
      <c r="H3375" s="37"/>
    </row>
    <row r="3376" spans="1:8" x14ac:dyDescent="0.25">
      <c r="A3376" s="37" t="s">
        <v>9695</v>
      </c>
      <c r="B3376" s="37" t="s">
        <v>1033</v>
      </c>
      <c r="C3376" s="38" t="s">
        <v>9696</v>
      </c>
      <c r="D3376" s="38">
        <v>8531</v>
      </c>
      <c r="E3376" s="146" t="s">
        <v>6990</v>
      </c>
      <c r="F3376" s="541" t="s">
        <v>1042</v>
      </c>
      <c r="G3376" s="539">
        <v>45466.30972222222</v>
      </c>
      <c r="H3376" s="37"/>
    </row>
    <row r="3377" spans="1:8" x14ac:dyDescent="0.25">
      <c r="A3377" s="37" t="s">
        <v>9695</v>
      </c>
      <c r="B3377" s="37" t="s">
        <v>1033</v>
      </c>
      <c r="C3377" s="38" t="s">
        <v>9696</v>
      </c>
      <c r="D3377" s="38">
        <v>8531</v>
      </c>
      <c r="E3377" s="146" t="s">
        <v>7007</v>
      </c>
      <c r="F3377" s="541" t="s">
        <v>1042</v>
      </c>
      <c r="G3377" s="539">
        <v>45466.30972222222</v>
      </c>
      <c r="H3377" s="37"/>
    </row>
    <row r="3378" spans="1:8" x14ac:dyDescent="0.25">
      <c r="A3378" s="37" t="s">
        <v>9695</v>
      </c>
      <c r="B3378" s="37" t="s">
        <v>1033</v>
      </c>
      <c r="C3378" s="38" t="s">
        <v>9696</v>
      </c>
      <c r="D3378" s="38">
        <v>8531</v>
      </c>
      <c r="E3378" s="146" t="s">
        <v>7024</v>
      </c>
      <c r="F3378" s="541" t="s">
        <v>1042</v>
      </c>
      <c r="G3378" s="539">
        <v>45466.30972222222</v>
      </c>
      <c r="H3378" s="37"/>
    </row>
    <row r="3379" spans="1:8" x14ac:dyDescent="0.25">
      <c r="A3379" s="37" t="s">
        <v>9695</v>
      </c>
      <c r="B3379" s="37" t="s">
        <v>1033</v>
      </c>
      <c r="C3379" s="38" t="s">
        <v>9696</v>
      </c>
      <c r="D3379" s="38">
        <v>8531</v>
      </c>
      <c r="E3379" s="146" t="s">
        <v>7041</v>
      </c>
      <c r="F3379" s="541" t="s">
        <v>1042</v>
      </c>
      <c r="G3379" s="539">
        <v>45466.30972222222</v>
      </c>
      <c r="H3379" s="37"/>
    </row>
    <row r="3380" spans="1:8" x14ac:dyDescent="0.25">
      <c r="A3380" s="37" t="s">
        <v>9695</v>
      </c>
      <c r="B3380" s="37" t="s">
        <v>1033</v>
      </c>
      <c r="C3380" s="38" t="s">
        <v>9696</v>
      </c>
      <c r="D3380" s="38">
        <v>8531</v>
      </c>
      <c r="E3380" s="146" t="s">
        <v>7058</v>
      </c>
      <c r="F3380" s="541" t="s">
        <v>1042</v>
      </c>
      <c r="G3380" s="539">
        <v>45466.30972222222</v>
      </c>
      <c r="H3380" s="37"/>
    </row>
    <row r="3381" spans="1:8" x14ac:dyDescent="0.25">
      <c r="A3381" s="37" t="s">
        <v>9695</v>
      </c>
      <c r="B3381" s="37" t="s">
        <v>1033</v>
      </c>
      <c r="C3381" s="38" t="s">
        <v>9696</v>
      </c>
      <c r="D3381" s="38">
        <v>8531</v>
      </c>
      <c r="E3381" s="146" t="s">
        <v>7075</v>
      </c>
      <c r="F3381" s="541" t="s">
        <v>1042</v>
      </c>
      <c r="G3381" s="539">
        <v>45466.30972222222</v>
      </c>
      <c r="H3381" s="37"/>
    </row>
    <row r="3382" spans="1:8" x14ac:dyDescent="0.25">
      <c r="A3382" s="37" t="s">
        <v>9695</v>
      </c>
      <c r="B3382" s="37" t="s">
        <v>1033</v>
      </c>
      <c r="C3382" s="38" t="s">
        <v>9696</v>
      </c>
      <c r="D3382" s="38">
        <v>8531</v>
      </c>
      <c r="E3382" s="146" t="s">
        <v>1586</v>
      </c>
      <c r="F3382" s="541" t="s">
        <v>1042</v>
      </c>
      <c r="G3382" s="539">
        <v>45466.30972222222</v>
      </c>
      <c r="H3382" s="37"/>
    </row>
    <row r="3383" spans="1:8" x14ac:dyDescent="0.25">
      <c r="A3383" s="37" t="s">
        <v>9695</v>
      </c>
      <c r="B3383" s="37" t="s">
        <v>1033</v>
      </c>
      <c r="C3383" s="38" t="s">
        <v>9696</v>
      </c>
      <c r="D3383" s="38">
        <v>8531</v>
      </c>
      <c r="E3383" s="146" t="s">
        <v>7092</v>
      </c>
      <c r="F3383" s="541" t="s">
        <v>1042</v>
      </c>
      <c r="G3383" s="539">
        <v>45466.30972222222</v>
      </c>
      <c r="H3383" s="37"/>
    </row>
    <row r="3384" spans="1:8" x14ac:dyDescent="0.25">
      <c r="A3384" s="37" t="s">
        <v>9695</v>
      </c>
      <c r="B3384" s="37" t="s">
        <v>1033</v>
      </c>
      <c r="C3384" s="38" t="s">
        <v>9696</v>
      </c>
      <c r="D3384" s="38">
        <v>8531</v>
      </c>
      <c r="E3384" s="146" t="s">
        <v>7109</v>
      </c>
      <c r="F3384" s="541" t="s">
        <v>1042</v>
      </c>
      <c r="G3384" s="539">
        <v>45466.30972222222</v>
      </c>
      <c r="H3384" s="37"/>
    </row>
    <row r="3385" spans="1:8" x14ac:dyDescent="0.25">
      <c r="A3385" s="37" t="s">
        <v>9695</v>
      </c>
      <c r="B3385" s="37" t="s">
        <v>1033</v>
      </c>
      <c r="C3385" s="38" t="s">
        <v>9696</v>
      </c>
      <c r="D3385" s="38">
        <v>8531</v>
      </c>
      <c r="E3385" s="146" t="s">
        <v>7126</v>
      </c>
      <c r="F3385" s="541" t="s">
        <v>1042</v>
      </c>
      <c r="G3385" s="539">
        <v>45466.30972222222</v>
      </c>
      <c r="H3385" s="37"/>
    </row>
    <row r="3386" spans="1:8" x14ac:dyDescent="0.25">
      <c r="A3386" s="37" t="s">
        <v>9695</v>
      </c>
      <c r="B3386" s="37" t="s">
        <v>1033</v>
      </c>
      <c r="C3386" s="38" t="s">
        <v>9696</v>
      </c>
      <c r="D3386" s="38">
        <v>8531</v>
      </c>
      <c r="E3386" s="146" t="s">
        <v>7143</v>
      </c>
      <c r="F3386" s="541" t="s">
        <v>1042</v>
      </c>
      <c r="G3386" s="539">
        <v>45466.30972222222</v>
      </c>
      <c r="H3386" s="37"/>
    </row>
    <row r="3387" spans="1:8" x14ac:dyDescent="0.25">
      <c r="A3387" s="37" t="s">
        <v>9695</v>
      </c>
      <c r="B3387" s="37" t="s">
        <v>1033</v>
      </c>
      <c r="C3387" s="38" t="s">
        <v>9696</v>
      </c>
      <c r="D3387" s="38">
        <v>8531</v>
      </c>
      <c r="E3387" s="146" t="s">
        <v>7160</v>
      </c>
      <c r="F3387" s="541" t="s">
        <v>1042</v>
      </c>
      <c r="G3387" s="539">
        <v>45466.30972222222</v>
      </c>
      <c r="H3387" s="37"/>
    </row>
    <row r="3388" spans="1:8" x14ac:dyDescent="0.25">
      <c r="A3388" s="37" t="s">
        <v>9695</v>
      </c>
      <c r="B3388" s="37" t="s">
        <v>1033</v>
      </c>
      <c r="C3388" s="38" t="s">
        <v>9696</v>
      </c>
      <c r="D3388" s="38">
        <v>8531</v>
      </c>
      <c r="E3388" s="146" t="s">
        <v>7177</v>
      </c>
      <c r="F3388" s="541" t="s">
        <v>1042</v>
      </c>
      <c r="G3388" s="539">
        <v>45466.30972222222</v>
      </c>
      <c r="H3388" s="37"/>
    </row>
    <row r="3389" spans="1:8" x14ac:dyDescent="0.25">
      <c r="A3389" s="37" t="s">
        <v>9695</v>
      </c>
      <c r="B3389" s="37" t="s">
        <v>1033</v>
      </c>
      <c r="C3389" s="38" t="s">
        <v>9696</v>
      </c>
      <c r="D3389" s="38">
        <v>8531</v>
      </c>
      <c r="E3389" s="146" t="s">
        <v>7194</v>
      </c>
      <c r="F3389" s="541" t="s">
        <v>1042</v>
      </c>
      <c r="G3389" s="539">
        <v>45466.30972222222</v>
      </c>
      <c r="H3389" s="37"/>
    </row>
    <row r="3390" spans="1:8" x14ac:dyDescent="0.25">
      <c r="A3390" s="37" t="s">
        <v>9695</v>
      </c>
      <c r="B3390" s="37" t="s">
        <v>1033</v>
      </c>
      <c r="C3390" s="38" t="s">
        <v>9696</v>
      </c>
      <c r="D3390" s="38">
        <v>8531</v>
      </c>
      <c r="E3390" s="146" t="s">
        <v>7211</v>
      </c>
      <c r="F3390" s="541" t="s">
        <v>1042</v>
      </c>
      <c r="G3390" s="539">
        <v>45466.30972222222</v>
      </c>
      <c r="H3390" s="37"/>
    </row>
    <row r="3391" spans="1:8" x14ac:dyDescent="0.25">
      <c r="A3391" s="37" t="s">
        <v>9695</v>
      </c>
      <c r="B3391" s="37" t="s">
        <v>1033</v>
      </c>
      <c r="C3391" s="38" t="s">
        <v>9696</v>
      </c>
      <c r="D3391" s="38">
        <v>8531</v>
      </c>
      <c r="E3391" s="146" t="s">
        <v>7228</v>
      </c>
      <c r="F3391" s="541" t="s">
        <v>1042</v>
      </c>
      <c r="G3391" s="539">
        <v>45466.30972222222</v>
      </c>
      <c r="H3391" s="37"/>
    </row>
    <row r="3392" spans="1:8" x14ac:dyDescent="0.25">
      <c r="A3392" s="37" t="s">
        <v>9695</v>
      </c>
      <c r="B3392" s="37" t="s">
        <v>1033</v>
      </c>
      <c r="C3392" s="38" t="s">
        <v>9696</v>
      </c>
      <c r="D3392" s="38">
        <v>8531</v>
      </c>
      <c r="E3392" s="146" t="s">
        <v>7245</v>
      </c>
      <c r="F3392" s="541" t="s">
        <v>1042</v>
      </c>
      <c r="G3392" s="539">
        <v>45466.30972222222</v>
      </c>
      <c r="H3392" s="37"/>
    </row>
    <row r="3393" spans="1:8" x14ac:dyDescent="0.25">
      <c r="A3393" s="37" t="s">
        <v>9695</v>
      </c>
      <c r="B3393" s="37" t="s">
        <v>1033</v>
      </c>
      <c r="C3393" s="38" t="s">
        <v>9696</v>
      </c>
      <c r="D3393" s="38">
        <v>8531</v>
      </c>
      <c r="E3393" s="146" t="s">
        <v>1603</v>
      </c>
      <c r="F3393" s="541" t="s">
        <v>1042</v>
      </c>
      <c r="G3393" s="539">
        <v>45466.30972222222</v>
      </c>
      <c r="H3393" s="37"/>
    </row>
    <row r="3394" spans="1:8" x14ac:dyDescent="0.25">
      <c r="A3394" s="37" t="s">
        <v>9695</v>
      </c>
      <c r="B3394" s="37" t="s">
        <v>1033</v>
      </c>
      <c r="C3394" s="38" t="s">
        <v>9696</v>
      </c>
      <c r="D3394" s="38">
        <v>8531</v>
      </c>
      <c r="E3394" s="146" t="s">
        <v>7262</v>
      </c>
      <c r="F3394" s="541" t="s">
        <v>1042</v>
      </c>
      <c r="G3394" s="539">
        <v>45466.30972222222</v>
      </c>
      <c r="H3394" s="37"/>
    </row>
    <row r="3395" spans="1:8" x14ac:dyDescent="0.25">
      <c r="A3395" s="37" t="s">
        <v>9695</v>
      </c>
      <c r="B3395" s="37" t="s">
        <v>1033</v>
      </c>
      <c r="C3395" s="38" t="s">
        <v>9696</v>
      </c>
      <c r="D3395" s="38">
        <v>8531</v>
      </c>
      <c r="E3395" s="146" t="s">
        <v>7279</v>
      </c>
      <c r="F3395" s="541" t="s">
        <v>1042</v>
      </c>
      <c r="G3395" s="539">
        <v>45466.30972222222</v>
      </c>
      <c r="H3395" s="37"/>
    </row>
    <row r="3396" spans="1:8" x14ac:dyDescent="0.25">
      <c r="A3396" s="37" t="s">
        <v>9695</v>
      </c>
      <c r="B3396" s="37" t="s">
        <v>1033</v>
      </c>
      <c r="C3396" s="38" t="s">
        <v>9696</v>
      </c>
      <c r="D3396" s="38">
        <v>8531</v>
      </c>
      <c r="E3396" s="146" t="s">
        <v>7296</v>
      </c>
      <c r="F3396" s="541" t="s">
        <v>1042</v>
      </c>
      <c r="G3396" s="539">
        <v>45466.30972222222</v>
      </c>
      <c r="H3396" s="37"/>
    </row>
    <row r="3397" spans="1:8" x14ac:dyDescent="0.25">
      <c r="A3397" s="37" t="s">
        <v>9695</v>
      </c>
      <c r="B3397" s="37" t="s">
        <v>1033</v>
      </c>
      <c r="C3397" s="38" t="s">
        <v>9696</v>
      </c>
      <c r="D3397" s="38">
        <v>8531</v>
      </c>
      <c r="E3397" s="146" t="s">
        <v>7313</v>
      </c>
      <c r="F3397" s="541" t="s">
        <v>1042</v>
      </c>
      <c r="G3397" s="539">
        <v>45466.30972222222</v>
      </c>
      <c r="H3397" s="37"/>
    </row>
    <row r="3398" spans="1:8" x14ac:dyDescent="0.25">
      <c r="A3398" s="37" t="s">
        <v>9695</v>
      </c>
      <c r="B3398" s="37" t="s">
        <v>1033</v>
      </c>
      <c r="C3398" s="38" t="s">
        <v>9696</v>
      </c>
      <c r="D3398" s="38">
        <v>8531</v>
      </c>
      <c r="E3398" s="146" t="s">
        <v>7330</v>
      </c>
      <c r="F3398" s="541" t="s">
        <v>1042</v>
      </c>
      <c r="G3398" s="539">
        <v>45466.30972222222</v>
      </c>
      <c r="H3398" s="37"/>
    </row>
    <row r="3399" spans="1:8" x14ac:dyDescent="0.25">
      <c r="A3399" s="37" t="s">
        <v>9695</v>
      </c>
      <c r="B3399" s="37" t="s">
        <v>1033</v>
      </c>
      <c r="C3399" s="38" t="s">
        <v>9696</v>
      </c>
      <c r="D3399" s="38">
        <v>8531</v>
      </c>
      <c r="E3399" s="146" t="s">
        <v>7347</v>
      </c>
      <c r="F3399" s="541" t="s">
        <v>1042</v>
      </c>
      <c r="G3399" s="539">
        <v>45466.30972222222</v>
      </c>
      <c r="H3399" s="37"/>
    </row>
    <row r="3400" spans="1:8" x14ac:dyDescent="0.25">
      <c r="A3400" s="37" t="s">
        <v>9695</v>
      </c>
      <c r="B3400" s="37" t="s">
        <v>1033</v>
      </c>
      <c r="C3400" s="38" t="s">
        <v>9696</v>
      </c>
      <c r="D3400" s="38">
        <v>8531</v>
      </c>
      <c r="E3400" s="146" t="s">
        <v>7364</v>
      </c>
      <c r="F3400" s="541" t="s">
        <v>1042</v>
      </c>
      <c r="G3400" s="539">
        <v>45466.30972222222</v>
      </c>
      <c r="H3400" s="37"/>
    </row>
    <row r="3401" spans="1:8" x14ac:dyDescent="0.25">
      <c r="A3401" s="37" t="s">
        <v>9695</v>
      </c>
      <c r="B3401" s="37" t="s">
        <v>1033</v>
      </c>
      <c r="C3401" s="38" t="s">
        <v>9696</v>
      </c>
      <c r="D3401" s="38">
        <v>8531</v>
      </c>
      <c r="E3401" s="146" t="s">
        <v>7381</v>
      </c>
      <c r="F3401" s="541" t="s">
        <v>1042</v>
      </c>
      <c r="G3401" s="539">
        <v>45466.30972222222</v>
      </c>
      <c r="H3401" s="37"/>
    </row>
    <row r="3402" spans="1:8" x14ac:dyDescent="0.25">
      <c r="A3402" s="37" t="s">
        <v>9695</v>
      </c>
      <c r="B3402" s="37" t="s">
        <v>1033</v>
      </c>
      <c r="C3402" s="38" t="s">
        <v>9696</v>
      </c>
      <c r="D3402" s="38">
        <v>8531</v>
      </c>
      <c r="E3402" s="146" t="s">
        <v>7398</v>
      </c>
      <c r="F3402" s="541" t="s">
        <v>1042</v>
      </c>
      <c r="G3402" s="539">
        <v>45466.30972222222</v>
      </c>
      <c r="H3402" s="37"/>
    </row>
    <row r="3403" spans="1:8" x14ac:dyDescent="0.25">
      <c r="A3403" s="37" t="s">
        <v>9695</v>
      </c>
      <c r="B3403" s="37" t="s">
        <v>1033</v>
      </c>
      <c r="C3403" s="38" t="s">
        <v>9696</v>
      </c>
      <c r="D3403" s="38">
        <v>8531</v>
      </c>
      <c r="E3403" s="146" t="s">
        <v>7415</v>
      </c>
      <c r="F3403" s="541" t="s">
        <v>1042</v>
      </c>
      <c r="G3403" s="539">
        <v>45466.30972222222</v>
      </c>
      <c r="H3403" s="37"/>
    </row>
    <row r="3404" spans="1:8" x14ac:dyDescent="0.25">
      <c r="A3404" s="37" t="s">
        <v>9695</v>
      </c>
      <c r="B3404" s="37" t="s">
        <v>1033</v>
      </c>
      <c r="C3404" s="38" t="s">
        <v>9696</v>
      </c>
      <c r="D3404" s="38">
        <v>8531</v>
      </c>
      <c r="E3404" s="146" t="s">
        <v>1620</v>
      </c>
      <c r="F3404" s="541" t="s">
        <v>1042</v>
      </c>
      <c r="G3404" s="539">
        <v>45466.30972222222</v>
      </c>
      <c r="H3404" s="37"/>
    </row>
    <row r="3405" spans="1:8" x14ac:dyDescent="0.25">
      <c r="A3405" s="37" t="s">
        <v>9695</v>
      </c>
      <c r="B3405" s="37" t="s">
        <v>1033</v>
      </c>
      <c r="C3405" s="38" t="s">
        <v>9696</v>
      </c>
      <c r="D3405" s="38">
        <v>8531</v>
      </c>
      <c r="E3405" s="146" t="s">
        <v>7432</v>
      </c>
      <c r="F3405" s="541" t="s">
        <v>1042</v>
      </c>
      <c r="G3405" s="539">
        <v>45466.30972222222</v>
      </c>
      <c r="H3405" s="37"/>
    </row>
    <row r="3406" spans="1:8" x14ac:dyDescent="0.25">
      <c r="A3406" s="37" t="s">
        <v>9695</v>
      </c>
      <c r="B3406" s="37" t="s">
        <v>1033</v>
      </c>
      <c r="C3406" s="38" t="s">
        <v>9696</v>
      </c>
      <c r="D3406" s="38">
        <v>8531</v>
      </c>
      <c r="E3406" s="146" t="s">
        <v>7449</v>
      </c>
      <c r="F3406" s="541" t="s">
        <v>1042</v>
      </c>
      <c r="G3406" s="539">
        <v>45466.30972222222</v>
      </c>
      <c r="H3406" s="37"/>
    </row>
    <row r="3407" spans="1:8" x14ac:dyDescent="0.25">
      <c r="A3407" s="37" t="s">
        <v>9695</v>
      </c>
      <c r="B3407" s="37" t="s">
        <v>1033</v>
      </c>
      <c r="C3407" s="38" t="s">
        <v>9696</v>
      </c>
      <c r="D3407" s="38">
        <v>8531</v>
      </c>
      <c r="E3407" s="146" t="s">
        <v>7466</v>
      </c>
      <c r="F3407" s="541" t="s">
        <v>1042</v>
      </c>
      <c r="G3407" s="539">
        <v>45466.30972222222</v>
      </c>
      <c r="H3407" s="37"/>
    </row>
    <row r="3408" spans="1:8" x14ac:dyDescent="0.25">
      <c r="A3408" s="37" t="s">
        <v>9695</v>
      </c>
      <c r="B3408" s="37" t="s">
        <v>1033</v>
      </c>
      <c r="C3408" s="38" t="s">
        <v>9696</v>
      </c>
      <c r="D3408" s="38">
        <v>8531</v>
      </c>
      <c r="E3408" s="146" t="s">
        <v>7483</v>
      </c>
      <c r="F3408" s="541" t="s">
        <v>1042</v>
      </c>
      <c r="G3408" s="539">
        <v>45466.30972222222</v>
      </c>
      <c r="H3408" s="37"/>
    </row>
    <row r="3409" spans="1:8" x14ac:dyDescent="0.25">
      <c r="A3409" s="37" t="s">
        <v>9695</v>
      </c>
      <c r="B3409" s="37" t="s">
        <v>1033</v>
      </c>
      <c r="C3409" s="38" t="s">
        <v>9696</v>
      </c>
      <c r="D3409" s="38">
        <v>8531</v>
      </c>
      <c r="E3409" s="146" t="s">
        <v>7500</v>
      </c>
      <c r="F3409" s="541" t="s">
        <v>1042</v>
      </c>
      <c r="G3409" s="539">
        <v>45466.30972222222</v>
      </c>
      <c r="H3409" s="37"/>
    </row>
    <row r="3410" spans="1:8" x14ac:dyDescent="0.25">
      <c r="A3410" s="37" t="s">
        <v>9695</v>
      </c>
      <c r="B3410" s="37" t="s">
        <v>1033</v>
      </c>
      <c r="C3410" s="38" t="s">
        <v>9696</v>
      </c>
      <c r="D3410" s="38">
        <v>8531</v>
      </c>
      <c r="E3410" s="146" t="s">
        <v>7517</v>
      </c>
      <c r="F3410" s="541" t="s">
        <v>1042</v>
      </c>
      <c r="G3410" s="539">
        <v>45466.30972222222</v>
      </c>
      <c r="H3410" s="37"/>
    </row>
    <row r="3411" spans="1:8" x14ac:dyDescent="0.25">
      <c r="A3411" s="37" t="s">
        <v>9695</v>
      </c>
      <c r="B3411" s="37" t="s">
        <v>1033</v>
      </c>
      <c r="C3411" s="38" t="s">
        <v>9696</v>
      </c>
      <c r="D3411" s="38">
        <v>8531</v>
      </c>
      <c r="E3411" s="146" t="s">
        <v>7534</v>
      </c>
      <c r="F3411" s="541" t="s">
        <v>1042</v>
      </c>
      <c r="G3411" s="539">
        <v>45466.30972222222</v>
      </c>
      <c r="H3411" s="37"/>
    </row>
    <row r="3412" spans="1:8" x14ac:dyDescent="0.25">
      <c r="A3412" s="37" t="s">
        <v>9695</v>
      </c>
      <c r="B3412" s="37" t="s">
        <v>1033</v>
      </c>
      <c r="C3412" s="38" t="s">
        <v>9696</v>
      </c>
      <c r="D3412" s="38">
        <v>8531</v>
      </c>
      <c r="E3412" s="146" t="s">
        <v>7551</v>
      </c>
      <c r="F3412" s="541" t="s">
        <v>1042</v>
      </c>
      <c r="G3412" s="539">
        <v>45466.30972222222</v>
      </c>
      <c r="H3412" s="37"/>
    </row>
    <row r="3413" spans="1:8" x14ac:dyDescent="0.25">
      <c r="A3413" s="37" t="s">
        <v>9695</v>
      </c>
      <c r="B3413" s="37" t="s">
        <v>1033</v>
      </c>
      <c r="C3413" s="38" t="s">
        <v>9696</v>
      </c>
      <c r="D3413" s="38">
        <v>8531</v>
      </c>
      <c r="E3413" s="146" t="s">
        <v>7568</v>
      </c>
      <c r="F3413" s="541" t="s">
        <v>1042</v>
      </c>
      <c r="G3413" s="539">
        <v>45466.30972222222</v>
      </c>
      <c r="H3413" s="37"/>
    </row>
    <row r="3414" spans="1:8" x14ac:dyDescent="0.25">
      <c r="A3414" s="37" t="s">
        <v>9695</v>
      </c>
      <c r="B3414" s="37" t="s">
        <v>1033</v>
      </c>
      <c r="C3414" s="38" t="s">
        <v>9696</v>
      </c>
      <c r="D3414" s="38">
        <v>8531</v>
      </c>
      <c r="E3414" s="146" t="s">
        <v>7585</v>
      </c>
      <c r="F3414" s="541" t="s">
        <v>1042</v>
      </c>
      <c r="G3414" s="539">
        <v>45466.30972222222</v>
      </c>
      <c r="H3414" s="37"/>
    </row>
    <row r="3415" spans="1:8" x14ac:dyDescent="0.25">
      <c r="A3415" s="37" t="s">
        <v>9695</v>
      </c>
      <c r="B3415" s="37" t="s">
        <v>1033</v>
      </c>
      <c r="C3415" s="38" t="s">
        <v>9696</v>
      </c>
      <c r="D3415" s="38">
        <v>8531</v>
      </c>
      <c r="E3415" s="146" t="s">
        <v>1637</v>
      </c>
      <c r="F3415" s="541" t="s">
        <v>1042</v>
      </c>
      <c r="G3415" s="539">
        <v>45466.30972222222</v>
      </c>
      <c r="H3415" s="37"/>
    </row>
    <row r="3416" spans="1:8" x14ac:dyDescent="0.25">
      <c r="A3416" s="37" t="s">
        <v>9695</v>
      </c>
      <c r="B3416" s="37" t="s">
        <v>1033</v>
      </c>
      <c r="C3416" s="38" t="s">
        <v>9696</v>
      </c>
      <c r="D3416" s="38">
        <v>8531</v>
      </c>
      <c r="E3416" s="146" t="s">
        <v>7602</v>
      </c>
      <c r="F3416" s="541" t="s">
        <v>1042</v>
      </c>
      <c r="G3416" s="539">
        <v>45466.30972222222</v>
      </c>
      <c r="H3416" s="37"/>
    </row>
    <row r="3417" spans="1:8" x14ac:dyDescent="0.25">
      <c r="A3417" s="37" t="s">
        <v>9695</v>
      </c>
      <c r="B3417" s="37" t="s">
        <v>1033</v>
      </c>
      <c r="C3417" s="38" t="s">
        <v>9696</v>
      </c>
      <c r="D3417" s="38">
        <v>8531</v>
      </c>
      <c r="E3417" s="146" t="s">
        <v>7619</v>
      </c>
      <c r="F3417" s="541" t="s">
        <v>1042</v>
      </c>
      <c r="G3417" s="539">
        <v>45466.30972222222</v>
      </c>
      <c r="H3417" s="37"/>
    </row>
    <row r="3418" spans="1:8" x14ac:dyDescent="0.25">
      <c r="A3418" s="37" t="s">
        <v>9695</v>
      </c>
      <c r="B3418" s="37" t="s">
        <v>1033</v>
      </c>
      <c r="C3418" s="38" t="s">
        <v>9696</v>
      </c>
      <c r="D3418" s="38">
        <v>8531</v>
      </c>
      <c r="E3418" s="146" t="s">
        <v>7636</v>
      </c>
      <c r="F3418" s="541" t="s">
        <v>1042</v>
      </c>
      <c r="G3418" s="539">
        <v>45466.30972222222</v>
      </c>
      <c r="H3418" s="37"/>
    </row>
    <row r="3419" spans="1:8" x14ac:dyDescent="0.25">
      <c r="A3419" s="37" t="s">
        <v>9695</v>
      </c>
      <c r="B3419" s="37" t="s">
        <v>1033</v>
      </c>
      <c r="C3419" s="38" t="s">
        <v>9696</v>
      </c>
      <c r="D3419" s="38">
        <v>8531</v>
      </c>
      <c r="E3419" s="146" t="s">
        <v>7653</v>
      </c>
      <c r="F3419" s="541" t="s">
        <v>1042</v>
      </c>
      <c r="G3419" s="539">
        <v>45466.30972222222</v>
      </c>
      <c r="H3419" s="37"/>
    </row>
    <row r="3420" spans="1:8" x14ac:dyDescent="0.25">
      <c r="A3420" s="37" t="s">
        <v>9695</v>
      </c>
      <c r="B3420" s="37" t="s">
        <v>1033</v>
      </c>
      <c r="C3420" s="38" t="s">
        <v>9696</v>
      </c>
      <c r="D3420" s="38">
        <v>8531</v>
      </c>
      <c r="E3420" s="146" t="s">
        <v>7670</v>
      </c>
      <c r="F3420" s="541" t="s">
        <v>1042</v>
      </c>
      <c r="G3420" s="539">
        <v>45466.30972222222</v>
      </c>
      <c r="H3420" s="37"/>
    </row>
    <row r="3421" spans="1:8" x14ac:dyDescent="0.25">
      <c r="A3421" s="37" t="s">
        <v>9695</v>
      </c>
      <c r="B3421" s="37" t="s">
        <v>1033</v>
      </c>
      <c r="C3421" s="38" t="s">
        <v>9696</v>
      </c>
      <c r="D3421" s="38">
        <v>8531</v>
      </c>
      <c r="E3421" s="146" t="s">
        <v>7687</v>
      </c>
      <c r="F3421" s="541" t="s">
        <v>1042</v>
      </c>
      <c r="G3421" s="539">
        <v>45466.30972222222</v>
      </c>
      <c r="H3421" s="37"/>
    </row>
    <row r="3422" spans="1:8" x14ac:dyDescent="0.25">
      <c r="A3422" s="37" t="s">
        <v>9695</v>
      </c>
      <c r="B3422" s="37" t="s">
        <v>1033</v>
      </c>
      <c r="C3422" s="38" t="s">
        <v>9696</v>
      </c>
      <c r="D3422" s="38">
        <v>8531</v>
      </c>
      <c r="E3422" s="146" t="s">
        <v>7704</v>
      </c>
      <c r="F3422" s="541" t="s">
        <v>1042</v>
      </c>
      <c r="G3422" s="539">
        <v>45466.30972222222</v>
      </c>
      <c r="H3422" s="37"/>
    </row>
    <row r="3423" spans="1:8" x14ac:dyDescent="0.25">
      <c r="A3423" s="37" t="s">
        <v>9695</v>
      </c>
      <c r="B3423" s="37" t="s">
        <v>1033</v>
      </c>
      <c r="C3423" s="38" t="s">
        <v>9696</v>
      </c>
      <c r="D3423" s="38">
        <v>8531</v>
      </c>
      <c r="E3423" s="146" t="s">
        <v>7721</v>
      </c>
      <c r="F3423" s="541" t="s">
        <v>1042</v>
      </c>
      <c r="G3423" s="539">
        <v>45466.30972222222</v>
      </c>
      <c r="H3423" s="37"/>
    </row>
    <row r="3424" spans="1:8" x14ac:dyDescent="0.25">
      <c r="A3424" s="37" t="s">
        <v>9695</v>
      </c>
      <c r="B3424" s="37" t="s">
        <v>1033</v>
      </c>
      <c r="C3424" s="38" t="s">
        <v>9696</v>
      </c>
      <c r="D3424" s="38">
        <v>8531</v>
      </c>
      <c r="E3424" s="146" t="s">
        <v>7738</v>
      </c>
      <c r="F3424" s="541" t="s">
        <v>1042</v>
      </c>
      <c r="G3424" s="539">
        <v>45466.30972222222</v>
      </c>
      <c r="H3424" s="37"/>
    </row>
    <row r="3425" spans="1:8" x14ac:dyDescent="0.25">
      <c r="A3425" s="37" t="s">
        <v>9695</v>
      </c>
      <c r="B3425" s="37" t="s">
        <v>1033</v>
      </c>
      <c r="C3425" s="38" t="s">
        <v>9696</v>
      </c>
      <c r="D3425" s="38">
        <v>8531</v>
      </c>
      <c r="E3425" s="146" t="s">
        <v>7755</v>
      </c>
      <c r="F3425" s="541" t="s">
        <v>1042</v>
      </c>
      <c r="G3425" s="539">
        <v>45466.30972222222</v>
      </c>
      <c r="H3425" s="37"/>
    </row>
    <row r="3426" spans="1:8" x14ac:dyDescent="0.25">
      <c r="A3426" s="37" t="s">
        <v>9695</v>
      </c>
      <c r="B3426" s="37" t="s">
        <v>1033</v>
      </c>
      <c r="C3426" s="38" t="s">
        <v>9696</v>
      </c>
      <c r="D3426" s="38">
        <v>8531</v>
      </c>
      <c r="E3426" s="146" t="s">
        <v>1077</v>
      </c>
      <c r="F3426" s="541" t="s">
        <v>1042</v>
      </c>
      <c r="G3426" s="539">
        <v>45466.30972222222</v>
      </c>
      <c r="H3426" s="37"/>
    </row>
    <row r="3427" spans="1:8" x14ac:dyDescent="0.25">
      <c r="A3427" s="37" t="s">
        <v>9695</v>
      </c>
      <c r="B3427" s="37" t="s">
        <v>1033</v>
      </c>
      <c r="C3427" s="38" t="s">
        <v>9696</v>
      </c>
      <c r="D3427" s="38">
        <v>8531</v>
      </c>
      <c r="E3427" s="146" t="s">
        <v>1654</v>
      </c>
      <c r="F3427" s="541" t="s">
        <v>1042</v>
      </c>
      <c r="G3427" s="539">
        <v>45466.30972222222</v>
      </c>
      <c r="H3427" s="37"/>
    </row>
    <row r="3428" spans="1:8" x14ac:dyDescent="0.25">
      <c r="A3428" s="37" t="s">
        <v>9695</v>
      </c>
      <c r="B3428" s="37" t="s">
        <v>1033</v>
      </c>
      <c r="C3428" s="38" t="s">
        <v>9696</v>
      </c>
      <c r="D3428" s="38">
        <v>8531</v>
      </c>
      <c r="E3428" s="146" t="s">
        <v>7772</v>
      </c>
      <c r="F3428" s="541" t="s">
        <v>1042</v>
      </c>
      <c r="G3428" s="539">
        <v>45466.30972222222</v>
      </c>
      <c r="H3428" s="37"/>
    </row>
    <row r="3429" spans="1:8" x14ac:dyDescent="0.25">
      <c r="A3429" s="37" t="s">
        <v>9695</v>
      </c>
      <c r="B3429" s="37" t="s">
        <v>1033</v>
      </c>
      <c r="C3429" s="38" t="s">
        <v>9696</v>
      </c>
      <c r="D3429" s="38">
        <v>8531</v>
      </c>
      <c r="E3429" s="146" t="s">
        <v>7789</v>
      </c>
      <c r="F3429" s="541" t="s">
        <v>1042</v>
      </c>
      <c r="G3429" s="539">
        <v>45466.30972222222</v>
      </c>
      <c r="H3429" s="37"/>
    </row>
    <row r="3430" spans="1:8" x14ac:dyDescent="0.25">
      <c r="A3430" s="37" t="s">
        <v>9695</v>
      </c>
      <c r="B3430" s="37" t="s">
        <v>1033</v>
      </c>
      <c r="C3430" s="38" t="s">
        <v>9696</v>
      </c>
      <c r="D3430" s="38">
        <v>8531</v>
      </c>
      <c r="E3430" s="146" t="s">
        <v>7806</v>
      </c>
      <c r="F3430" s="541" t="s">
        <v>1042</v>
      </c>
      <c r="G3430" s="539">
        <v>45466.30972222222</v>
      </c>
      <c r="H3430" s="37"/>
    </row>
    <row r="3431" spans="1:8" x14ac:dyDescent="0.25">
      <c r="A3431" s="37" t="s">
        <v>9695</v>
      </c>
      <c r="B3431" s="37" t="s">
        <v>1033</v>
      </c>
      <c r="C3431" s="38" t="s">
        <v>9696</v>
      </c>
      <c r="D3431" s="38">
        <v>8531</v>
      </c>
      <c r="E3431" s="146" t="s">
        <v>7823</v>
      </c>
      <c r="F3431" s="541" t="s">
        <v>1042</v>
      </c>
      <c r="G3431" s="539">
        <v>45466.30972222222</v>
      </c>
      <c r="H3431" s="37"/>
    </row>
    <row r="3432" spans="1:8" x14ac:dyDescent="0.25">
      <c r="A3432" s="37" t="s">
        <v>9695</v>
      </c>
      <c r="B3432" s="37" t="s">
        <v>1033</v>
      </c>
      <c r="C3432" s="38" t="s">
        <v>9696</v>
      </c>
      <c r="D3432" s="38">
        <v>8531</v>
      </c>
      <c r="E3432" s="146" t="s">
        <v>7840</v>
      </c>
      <c r="F3432" s="541" t="s">
        <v>1042</v>
      </c>
      <c r="G3432" s="539">
        <v>45466.30972222222</v>
      </c>
      <c r="H3432" s="37"/>
    </row>
    <row r="3433" spans="1:8" x14ac:dyDescent="0.25">
      <c r="A3433" s="37" t="s">
        <v>9695</v>
      </c>
      <c r="B3433" s="37" t="s">
        <v>1033</v>
      </c>
      <c r="C3433" s="38" t="s">
        <v>9696</v>
      </c>
      <c r="D3433" s="38">
        <v>8531</v>
      </c>
      <c r="E3433" s="146" t="s">
        <v>7857</v>
      </c>
      <c r="F3433" s="541" t="s">
        <v>1042</v>
      </c>
      <c r="G3433" s="539">
        <v>45466.30972222222</v>
      </c>
      <c r="H3433" s="37"/>
    </row>
    <row r="3434" spans="1:8" x14ac:dyDescent="0.25">
      <c r="A3434" s="37" t="s">
        <v>9695</v>
      </c>
      <c r="B3434" s="37" t="s">
        <v>1033</v>
      </c>
      <c r="C3434" s="38" t="s">
        <v>9696</v>
      </c>
      <c r="D3434" s="38">
        <v>8531</v>
      </c>
      <c r="E3434" s="146" t="s">
        <v>7874</v>
      </c>
      <c r="F3434" s="541" t="s">
        <v>1042</v>
      </c>
      <c r="G3434" s="539">
        <v>45466.30972222222</v>
      </c>
      <c r="H3434" s="37"/>
    </row>
    <row r="3435" spans="1:8" x14ac:dyDescent="0.25">
      <c r="A3435" s="37" t="s">
        <v>9695</v>
      </c>
      <c r="B3435" s="37" t="s">
        <v>1033</v>
      </c>
      <c r="C3435" s="38" t="s">
        <v>9696</v>
      </c>
      <c r="D3435" s="38">
        <v>8531</v>
      </c>
      <c r="E3435" s="146" t="s">
        <v>7891</v>
      </c>
      <c r="F3435" s="541" t="s">
        <v>1042</v>
      </c>
      <c r="G3435" s="539">
        <v>45466.30972222222</v>
      </c>
      <c r="H3435" s="37"/>
    </row>
    <row r="3436" spans="1:8" x14ac:dyDescent="0.25">
      <c r="A3436" s="37" t="s">
        <v>9695</v>
      </c>
      <c r="B3436" s="37" t="s">
        <v>1033</v>
      </c>
      <c r="C3436" s="38" t="s">
        <v>9696</v>
      </c>
      <c r="D3436" s="38">
        <v>8531</v>
      </c>
      <c r="E3436" s="146" t="s">
        <v>7908</v>
      </c>
      <c r="F3436" s="541" t="s">
        <v>1042</v>
      </c>
      <c r="G3436" s="539">
        <v>45466.30972222222</v>
      </c>
      <c r="H3436" s="37"/>
    </row>
    <row r="3437" spans="1:8" x14ac:dyDescent="0.25">
      <c r="A3437" s="37" t="s">
        <v>9695</v>
      </c>
      <c r="B3437" s="37" t="s">
        <v>1033</v>
      </c>
      <c r="C3437" s="38" t="s">
        <v>9696</v>
      </c>
      <c r="D3437" s="38">
        <v>8531</v>
      </c>
      <c r="E3437" s="146" t="s">
        <v>7925</v>
      </c>
      <c r="F3437" s="541" t="s">
        <v>1042</v>
      </c>
      <c r="G3437" s="539">
        <v>45466.30972222222</v>
      </c>
      <c r="H3437" s="37"/>
    </row>
    <row r="3438" spans="1:8" x14ac:dyDescent="0.25">
      <c r="A3438" s="37" t="s">
        <v>9695</v>
      </c>
      <c r="B3438" s="37" t="s">
        <v>1033</v>
      </c>
      <c r="C3438" s="38" t="s">
        <v>9696</v>
      </c>
      <c r="D3438" s="38">
        <v>8531</v>
      </c>
      <c r="E3438" s="146" t="s">
        <v>1671</v>
      </c>
      <c r="F3438" s="541" t="s">
        <v>1042</v>
      </c>
      <c r="G3438" s="539">
        <v>45466.30972222222</v>
      </c>
      <c r="H3438" s="37"/>
    </row>
    <row r="3439" spans="1:8" x14ac:dyDescent="0.25">
      <c r="A3439" s="37" t="s">
        <v>9695</v>
      </c>
      <c r="B3439" s="37" t="s">
        <v>1033</v>
      </c>
      <c r="C3439" s="38" t="s">
        <v>9696</v>
      </c>
      <c r="D3439" s="38">
        <v>8531</v>
      </c>
      <c r="E3439" s="146" t="s">
        <v>7942</v>
      </c>
      <c r="F3439" s="541" t="s">
        <v>1042</v>
      </c>
      <c r="G3439" s="539">
        <v>45466.30972222222</v>
      </c>
      <c r="H3439" s="37"/>
    </row>
    <row r="3440" spans="1:8" x14ac:dyDescent="0.25">
      <c r="A3440" s="37" t="s">
        <v>9695</v>
      </c>
      <c r="B3440" s="37" t="s">
        <v>1033</v>
      </c>
      <c r="C3440" s="38" t="s">
        <v>9696</v>
      </c>
      <c r="D3440" s="38">
        <v>8531</v>
      </c>
      <c r="E3440" s="146" t="s">
        <v>7959</v>
      </c>
      <c r="F3440" s="541" t="s">
        <v>1042</v>
      </c>
      <c r="G3440" s="539">
        <v>45466.30972222222</v>
      </c>
      <c r="H3440" s="37"/>
    </row>
    <row r="3441" spans="1:8" x14ac:dyDescent="0.25">
      <c r="A3441" s="37" t="s">
        <v>9695</v>
      </c>
      <c r="B3441" s="37" t="s">
        <v>1033</v>
      </c>
      <c r="C3441" s="38" t="s">
        <v>9696</v>
      </c>
      <c r="D3441" s="38">
        <v>8531</v>
      </c>
      <c r="E3441" s="146" t="s">
        <v>7976</v>
      </c>
      <c r="F3441" s="541" t="s">
        <v>1042</v>
      </c>
      <c r="G3441" s="539">
        <v>45466.30972222222</v>
      </c>
      <c r="H3441" s="37"/>
    </row>
    <row r="3442" spans="1:8" x14ac:dyDescent="0.25">
      <c r="A3442" s="37" t="s">
        <v>9695</v>
      </c>
      <c r="B3442" s="37" t="s">
        <v>1033</v>
      </c>
      <c r="C3442" s="38" t="s">
        <v>9696</v>
      </c>
      <c r="D3442" s="38">
        <v>8531</v>
      </c>
      <c r="E3442" s="146" t="s">
        <v>7993</v>
      </c>
      <c r="F3442" s="541" t="s">
        <v>1042</v>
      </c>
      <c r="G3442" s="539">
        <v>45466.30972222222</v>
      </c>
      <c r="H3442" s="37"/>
    </row>
    <row r="3443" spans="1:8" x14ac:dyDescent="0.25">
      <c r="A3443" s="37" t="s">
        <v>9695</v>
      </c>
      <c r="B3443" s="37" t="s">
        <v>1033</v>
      </c>
      <c r="C3443" s="38" t="s">
        <v>9696</v>
      </c>
      <c r="D3443" s="38">
        <v>8531</v>
      </c>
      <c r="E3443" s="146" t="s">
        <v>8010</v>
      </c>
      <c r="F3443" s="541" t="s">
        <v>1042</v>
      </c>
      <c r="G3443" s="539">
        <v>45466.30972222222</v>
      </c>
      <c r="H3443" s="37"/>
    </row>
    <row r="3444" spans="1:8" x14ac:dyDescent="0.25">
      <c r="A3444" s="37" t="s">
        <v>9695</v>
      </c>
      <c r="B3444" s="37" t="s">
        <v>1033</v>
      </c>
      <c r="C3444" s="38" t="s">
        <v>9696</v>
      </c>
      <c r="D3444" s="38">
        <v>8531</v>
      </c>
      <c r="E3444" s="146" t="s">
        <v>8027</v>
      </c>
      <c r="F3444" s="541" t="s">
        <v>1042</v>
      </c>
      <c r="G3444" s="539">
        <v>45466.30972222222</v>
      </c>
      <c r="H3444" s="37"/>
    </row>
    <row r="3445" spans="1:8" x14ac:dyDescent="0.25">
      <c r="A3445" s="37" t="s">
        <v>9695</v>
      </c>
      <c r="B3445" s="37" t="s">
        <v>1033</v>
      </c>
      <c r="C3445" s="38" t="s">
        <v>9696</v>
      </c>
      <c r="D3445" s="38">
        <v>8531</v>
      </c>
      <c r="E3445" s="146" t="s">
        <v>8044</v>
      </c>
      <c r="F3445" s="541" t="s">
        <v>1042</v>
      </c>
      <c r="G3445" s="539">
        <v>45466.30972222222</v>
      </c>
      <c r="H3445" s="37"/>
    </row>
    <row r="3446" spans="1:8" x14ac:dyDescent="0.25">
      <c r="A3446" s="37" t="s">
        <v>9695</v>
      </c>
      <c r="B3446" s="37" t="s">
        <v>1033</v>
      </c>
      <c r="C3446" s="38" t="s">
        <v>9696</v>
      </c>
      <c r="D3446" s="38">
        <v>8531</v>
      </c>
      <c r="E3446" s="146" t="s">
        <v>8061</v>
      </c>
      <c r="F3446" s="541" t="s">
        <v>1042</v>
      </c>
      <c r="G3446" s="539">
        <v>45466.30972222222</v>
      </c>
      <c r="H3446" s="37"/>
    </row>
    <row r="3447" spans="1:8" x14ac:dyDescent="0.25">
      <c r="A3447" s="37" t="s">
        <v>9695</v>
      </c>
      <c r="B3447" s="37" t="s">
        <v>1033</v>
      </c>
      <c r="C3447" s="38" t="s">
        <v>9696</v>
      </c>
      <c r="D3447" s="38">
        <v>8531</v>
      </c>
      <c r="E3447" s="146" t="s">
        <v>8078</v>
      </c>
      <c r="F3447" s="541" t="s">
        <v>1042</v>
      </c>
      <c r="G3447" s="539">
        <v>45466.30972222222</v>
      </c>
      <c r="H3447" s="37"/>
    </row>
    <row r="3448" spans="1:8" x14ac:dyDescent="0.25">
      <c r="A3448" s="37" t="s">
        <v>9695</v>
      </c>
      <c r="B3448" s="37" t="s">
        <v>1033</v>
      </c>
      <c r="C3448" s="38" t="s">
        <v>9696</v>
      </c>
      <c r="D3448" s="38">
        <v>8531</v>
      </c>
      <c r="E3448" s="146" t="s">
        <v>8095</v>
      </c>
      <c r="F3448" s="541" t="s">
        <v>1042</v>
      </c>
      <c r="G3448" s="539">
        <v>45466.30972222222</v>
      </c>
      <c r="H3448" s="37"/>
    </row>
    <row r="3449" spans="1:8" x14ac:dyDescent="0.25">
      <c r="A3449" s="37" t="s">
        <v>9695</v>
      </c>
      <c r="B3449" s="37" t="s">
        <v>1033</v>
      </c>
      <c r="C3449" s="38" t="s">
        <v>9696</v>
      </c>
      <c r="D3449" s="38">
        <v>8531</v>
      </c>
      <c r="E3449" s="146" t="s">
        <v>1688</v>
      </c>
      <c r="F3449" s="541" t="s">
        <v>1042</v>
      </c>
      <c r="G3449" s="539">
        <v>45466.30972222222</v>
      </c>
      <c r="H3449" s="37"/>
    </row>
    <row r="3450" spans="1:8" x14ac:dyDescent="0.25">
      <c r="A3450" s="37" t="s">
        <v>9695</v>
      </c>
      <c r="B3450" s="37" t="s">
        <v>1033</v>
      </c>
      <c r="C3450" s="38" t="s">
        <v>9696</v>
      </c>
      <c r="D3450" s="38">
        <v>8531</v>
      </c>
      <c r="E3450" s="146" t="s">
        <v>8112</v>
      </c>
      <c r="F3450" s="541" t="s">
        <v>1042</v>
      </c>
      <c r="G3450" s="539">
        <v>45466.30972222222</v>
      </c>
      <c r="H3450" s="37"/>
    </row>
    <row r="3451" spans="1:8" x14ac:dyDescent="0.25">
      <c r="A3451" s="37" t="s">
        <v>9695</v>
      </c>
      <c r="B3451" s="37" t="s">
        <v>1033</v>
      </c>
      <c r="C3451" s="38" t="s">
        <v>9696</v>
      </c>
      <c r="D3451" s="38">
        <v>8531</v>
      </c>
      <c r="E3451" s="146" t="s">
        <v>8129</v>
      </c>
      <c r="F3451" s="541" t="s">
        <v>1042</v>
      </c>
      <c r="G3451" s="539">
        <v>45466.30972222222</v>
      </c>
      <c r="H3451" s="37"/>
    </row>
    <row r="3452" spans="1:8" x14ac:dyDescent="0.25">
      <c r="A3452" s="37" t="s">
        <v>9695</v>
      </c>
      <c r="B3452" s="37" t="s">
        <v>1033</v>
      </c>
      <c r="C3452" s="38" t="s">
        <v>9696</v>
      </c>
      <c r="D3452" s="38">
        <v>8531</v>
      </c>
      <c r="E3452" s="146" t="s">
        <v>8146</v>
      </c>
      <c r="F3452" s="541" t="s">
        <v>1042</v>
      </c>
      <c r="G3452" s="539">
        <v>45466.30972222222</v>
      </c>
      <c r="H3452" s="37"/>
    </row>
    <row r="3453" spans="1:8" x14ac:dyDescent="0.25">
      <c r="A3453" s="37" t="s">
        <v>9695</v>
      </c>
      <c r="B3453" s="37" t="s">
        <v>1033</v>
      </c>
      <c r="C3453" s="38" t="s">
        <v>9696</v>
      </c>
      <c r="D3453" s="38">
        <v>8531</v>
      </c>
      <c r="E3453" s="146" t="s">
        <v>8163</v>
      </c>
      <c r="F3453" s="541" t="s">
        <v>1042</v>
      </c>
      <c r="G3453" s="539">
        <v>45466.30972222222</v>
      </c>
      <c r="H3453" s="37"/>
    </row>
    <row r="3454" spans="1:8" x14ac:dyDescent="0.25">
      <c r="A3454" s="37" t="s">
        <v>9695</v>
      </c>
      <c r="B3454" s="37" t="s">
        <v>1033</v>
      </c>
      <c r="C3454" s="38" t="s">
        <v>9696</v>
      </c>
      <c r="D3454" s="38">
        <v>8531</v>
      </c>
      <c r="E3454" s="146" t="s">
        <v>8180</v>
      </c>
      <c r="F3454" s="541" t="s">
        <v>1042</v>
      </c>
      <c r="G3454" s="539">
        <v>45466.30972222222</v>
      </c>
      <c r="H3454" s="37"/>
    </row>
    <row r="3455" spans="1:8" x14ac:dyDescent="0.25">
      <c r="A3455" s="37" t="s">
        <v>9695</v>
      </c>
      <c r="B3455" s="37" t="s">
        <v>1033</v>
      </c>
      <c r="C3455" s="38" t="s">
        <v>9696</v>
      </c>
      <c r="D3455" s="38">
        <v>8531</v>
      </c>
      <c r="E3455" s="146" t="s">
        <v>8197</v>
      </c>
      <c r="F3455" s="541" t="s">
        <v>1042</v>
      </c>
      <c r="G3455" s="539">
        <v>45466.30972222222</v>
      </c>
      <c r="H3455" s="37"/>
    </row>
    <row r="3456" spans="1:8" x14ac:dyDescent="0.25">
      <c r="A3456" s="37" t="s">
        <v>9695</v>
      </c>
      <c r="B3456" s="37" t="s">
        <v>1033</v>
      </c>
      <c r="C3456" s="38" t="s">
        <v>9696</v>
      </c>
      <c r="D3456" s="38">
        <v>8531</v>
      </c>
      <c r="E3456" s="146" t="s">
        <v>8214</v>
      </c>
      <c r="F3456" s="541" t="s">
        <v>1042</v>
      </c>
      <c r="G3456" s="539">
        <v>45466.30972222222</v>
      </c>
      <c r="H3456" s="37"/>
    </row>
    <row r="3457" spans="1:8" x14ac:dyDescent="0.25">
      <c r="A3457" s="37" t="s">
        <v>9695</v>
      </c>
      <c r="B3457" s="37" t="s">
        <v>1033</v>
      </c>
      <c r="C3457" s="38" t="s">
        <v>9696</v>
      </c>
      <c r="D3457" s="38">
        <v>8531</v>
      </c>
      <c r="E3457" s="146" t="s">
        <v>8231</v>
      </c>
      <c r="F3457" s="541" t="s">
        <v>1042</v>
      </c>
      <c r="G3457" s="539">
        <v>45466.30972222222</v>
      </c>
      <c r="H3457" s="37"/>
    </row>
    <row r="3458" spans="1:8" x14ac:dyDescent="0.25">
      <c r="A3458" s="37" t="s">
        <v>9695</v>
      </c>
      <c r="B3458" s="37" t="s">
        <v>1033</v>
      </c>
      <c r="C3458" s="38" t="s">
        <v>9696</v>
      </c>
      <c r="D3458" s="38">
        <v>8531</v>
      </c>
      <c r="E3458" s="146" t="s">
        <v>8248</v>
      </c>
      <c r="F3458" s="541" t="s">
        <v>1042</v>
      </c>
      <c r="G3458" s="539">
        <v>45466.30972222222</v>
      </c>
      <c r="H3458" s="37"/>
    </row>
    <row r="3459" spans="1:8" x14ac:dyDescent="0.25">
      <c r="A3459" s="37" t="s">
        <v>9695</v>
      </c>
      <c r="B3459" s="37" t="s">
        <v>1033</v>
      </c>
      <c r="C3459" s="38" t="s">
        <v>9696</v>
      </c>
      <c r="D3459" s="38">
        <v>8531</v>
      </c>
      <c r="E3459" s="146" t="s">
        <v>8265</v>
      </c>
      <c r="F3459" s="541" t="s">
        <v>1042</v>
      </c>
      <c r="G3459" s="539">
        <v>45466.30972222222</v>
      </c>
      <c r="H3459" s="37"/>
    </row>
    <row r="3460" spans="1:8" x14ac:dyDescent="0.25">
      <c r="A3460" s="37" t="s">
        <v>9695</v>
      </c>
      <c r="B3460" s="37" t="s">
        <v>1033</v>
      </c>
      <c r="C3460" s="38" t="s">
        <v>9696</v>
      </c>
      <c r="D3460" s="38">
        <v>8531</v>
      </c>
      <c r="E3460" s="146" t="s">
        <v>1705</v>
      </c>
      <c r="F3460" s="541" t="s">
        <v>1042</v>
      </c>
      <c r="G3460" s="539">
        <v>45466.30972222222</v>
      </c>
      <c r="H3460" s="37"/>
    </row>
    <row r="3461" spans="1:8" x14ac:dyDescent="0.25">
      <c r="A3461" s="37" t="s">
        <v>9695</v>
      </c>
      <c r="B3461" s="37" t="s">
        <v>1033</v>
      </c>
      <c r="C3461" s="38" t="s">
        <v>9696</v>
      </c>
      <c r="D3461" s="38">
        <v>8531</v>
      </c>
      <c r="E3461" s="146" t="s">
        <v>8282</v>
      </c>
      <c r="F3461" s="541" t="s">
        <v>1042</v>
      </c>
      <c r="G3461" s="539">
        <v>45466.30972222222</v>
      </c>
      <c r="H3461" s="37"/>
    </row>
    <row r="3462" spans="1:8" x14ac:dyDescent="0.25">
      <c r="A3462" s="37" t="s">
        <v>9695</v>
      </c>
      <c r="B3462" s="37" t="s">
        <v>1033</v>
      </c>
      <c r="C3462" s="38" t="s">
        <v>9696</v>
      </c>
      <c r="D3462" s="38">
        <v>8531</v>
      </c>
      <c r="E3462" s="146" t="s">
        <v>8299</v>
      </c>
      <c r="F3462" s="541" t="s">
        <v>1042</v>
      </c>
      <c r="G3462" s="539">
        <v>45466.30972222222</v>
      </c>
      <c r="H3462" s="37"/>
    </row>
    <row r="3463" spans="1:8" x14ac:dyDescent="0.25">
      <c r="A3463" s="37" t="s">
        <v>9695</v>
      </c>
      <c r="B3463" s="37" t="s">
        <v>1033</v>
      </c>
      <c r="C3463" s="38" t="s">
        <v>9696</v>
      </c>
      <c r="D3463" s="38">
        <v>8531</v>
      </c>
      <c r="E3463" s="146" t="s">
        <v>8316</v>
      </c>
      <c r="F3463" s="541" t="s">
        <v>1042</v>
      </c>
      <c r="G3463" s="539">
        <v>45466.30972222222</v>
      </c>
      <c r="H3463" s="37"/>
    </row>
    <row r="3464" spans="1:8" x14ac:dyDescent="0.25">
      <c r="A3464" s="37" t="s">
        <v>9695</v>
      </c>
      <c r="B3464" s="37" t="s">
        <v>1033</v>
      </c>
      <c r="C3464" s="38" t="s">
        <v>9696</v>
      </c>
      <c r="D3464" s="38">
        <v>8531</v>
      </c>
      <c r="E3464" s="146" t="s">
        <v>8333</v>
      </c>
      <c r="F3464" s="541" t="s">
        <v>1042</v>
      </c>
      <c r="G3464" s="539">
        <v>45466.30972222222</v>
      </c>
      <c r="H3464" s="37"/>
    </row>
    <row r="3465" spans="1:8" x14ac:dyDescent="0.25">
      <c r="A3465" s="37" t="s">
        <v>9695</v>
      </c>
      <c r="B3465" s="37" t="s">
        <v>1033</v>
      </c>
      <c r="C3465" s="38" t="s">
        <v>9696</v>
      </c>
      <c r="D3465" s="38">
        <v>8531</v>
      </c>
      <c r="E3465" s="146" t="s">
        <v>8350</v>
      </c>
      <c r="F3465" s="541" t="s">
        <v>1042</v>
      </c>
      <c r="G3465" s="539">
        <v>45466.30972222222</v>
      </c>
      <c r="H3465" s="37"/>
    </row>
    <row r="3466" spans="1:8" x14ac:dyDescent="0.25">
      <c r="A3466" s="37" t="s">
        <v>9695</v>
      </c>
      <c r="B3466" s="37" t="s">
        <v>1033</v>
      </c>
      <c r="C3466" s="38" t="s">
        <v>9696</v>
      </c>
      <c r="D3466" s="38">
        <v>8531</v>
      </c>
      <c r="E3466" s="146" t="s">
        <v>8367</v>
      </c>
      <c r="F3466" s="541" t="s">
        <v>1042</v>
      </c>
      <c r="G3466" s="539">
        <v>45466.30972222222</v>
      </c>
      <c r="H3466" s="37"/>
    </row>
    <row r="3467" spans="1:8" x14ac:dyDescent="0.25">
      <c r="A3467" s="37" t="s">
        <v>9695</v>
      </c>
      <c r="B3467" s="37" t="s">
        <v>1033</v>
      </c>
      <c r="C3467" s="38" t="s">
        <v>9696</v>
      </c>
      <c r="D3467" s="38">
        <v>8531</v>
      </c>
      <c r="E3467" s="146" t="s">
        <v>8384</v>
      </c>
      <c r="F3467" s="541" t="s">
        <v>1042</v>
      </c>
      <c r="G3467" s="539">
        <v>45466.30972222222</v>
      </c>
      <c r="H3467" s="37"/>
    </row>
    <row r="3468" spans="1:8" x14ac:dyDescent="0.25">
      <c r="A3468" s="37" t="s">
        <v>9695</v>
      </c>
      <c r="B3468" s="37" t="s">
        <v>1033</v>
      </c>
      <c r="C3468" s="38" t="s">
        <v>9696</v>
      </c>
      <c r="D3468" s="38">
        <v>8531</v>
      </c>
      <c r="E3468" s="146" t="s">
        <v>10684</v>
      </c>
      <c r="F3468" s="541" t="s">
        <v>1042</v>
      </c>
      <c r="G3468" s="539">
        <v>45466.30972222222</v>
      </c>
      <c r="H3468" s="37"/>
    </row>
    <row r="3469" spans="1:8" x14ac:dyDescent="0.25">
      <c r="A3469" s="37" t="s">
        <v>9695</v>
      </c>
      <c r="B3469" s="37" t="s">
        <v>1033</v>
      </c>
      <c r="C3469" s="38" t="s">
        <v>9696</v>
      </c>
      <c r="D3469" s="38">
        <v>8531</v>
      </c>
      <c r="E3469" s="146" t="s">
        <v>10685</v>
      </c>
      <c r="F3469" s="541" t="s">
        <v>1042</v>
      </c>
      <c r="G3469" s="539">
        <v>45466.30972222222</v>
      </c>
      <c r="H3469" s="37"/>
    </row>
    <row r="3470" spans="1:8" x14ac:dyDescent="0.25">
      <c r="A3470" s="37" t="s">
        <v>9695</v>
      </c>
      <c r="B3470" s="37" t="s">
        <v>1033</v>
      </c>
      <c r="C3470" s="38" t="s">
        <v>9696</v>
      </c>
      <c r="D3470" s="38">
        <v>8531</v>
      </c>
      <c r="E3470" s="146" t="s">
        <v>10686</v>
      </c>
      <c r="F3470" s="541" t="s">
        <v>1042</v>
      </c>
      <c r="G3470" s="539">
        <v>45466.30972222222</v>
      </c>
      <c r="H3470" s="37"/>
    </row>
    <row r="3471" spans="1:8" x14ac:dyDescent="0.25">
      <c r="A3471" s="37" t="s">
        <v>9695</v>
      </c>
      <c r="B3471" s="37" t="s">
        <v>1033</v>
      </c>
      <c r="C3471" s="38" t="s">
        <v>9696</v>
      </c>
      <c r="D3471" s="38">
        <v>8531</v>
      </c>
      <c r="E3471" s="146" t="s">
        <v>1721</v>
      </c>
      <c r="F3471" s="541" t="s">
        <v>1042</v>
      </c>
      <c r="G3471" s="539">
        <v>45466.30972222222</v>
      </c>
      <c r="H3471" s="37"/>
    </row>
    <row r="3472" spans="1:8" x14ac:dyDescent="0.25">
      <c r="A3472" s="37" t="s">
        <v>9695</v>
      </c>
      <c r="B3472" s="37" t="s">
        <v>1033</v>
      </c>
      <c r="C3472" s="38" t="s">
        <v>9696</v>
      </c>
      <c r="D3472" s="38">
        <v>8531</v>
      </c>
      <c r="E3472" s="146" t="s">
        <v>10687</v>
      </c>
      <c r="F3472" s="541" t="s">
        <v>1042</v>
      </c>
      <c r="G3472" s="539">
        <v>45466.30972222222</v>
      </c>
      <c r="H3472" s="37"/>
    </row>
    <row r="3473" spans="1:8" x14ac:dyDescent="0.25">
      <c r="A3473" s="37" t="s">
        <v>9695</v>
      </c>
      <c r="B3473" s="37" t="s">
        <v>1033</v>
      </c>
      <c r="C3473" s="38" t="s">
        <v>9696</v>
      </c>
      <c r="D3473" s="38">
        <v>8531</v>
      </c>
      <c r="E3473" s="146" t="s">
        <v>10688</v>
      </c>
      <c r="F3473" s="541" t="s">
        <v>1042</v>
      </c>
      <c r="G3473" s="539">
        <v>45466.30972222222</v>
      </c>
      <c r="H3473" s="37"/>
    </row>
    <row r="3474" spans="1:8" x14ac:dyDescent="0.25">
      <c r="A3474" s="37" t="s">
        <v>9695</v>
      </c>
      <c r="B3474" s="37" t="s">
        <v>1033</v>
      </c>
      <c r="C3474" s="38" t="s">
        <v>9696</v>
      </c>
      <c r="D3474" s="38">
        <v>8531</v>
      </c>
      <c r="E3474" s="146" t="s">
        <v>10689</v>
      </c>
      <c r="F3474" s="541" t="s">
        <v>1042</v>
      </c>
      <c r="G3474" s="539">
        <v>45466.30972222222</v>
      </c>
      <c r="H3474" s="37"/>
    </row>
    <row r="3475" spans="1:8" x14ac:dyDescent="0.25">
      <c r="A3475" s="37" t="s">
        <v>9695</v>
      </c>
      <c r="B3475" s="37" t="s">
        <v>1033</v>
      </c>
      <c r="C3475" s="38" t="s">
        <v>9696</v>
      </c>
      <c r="D3475" s="38">
        <v>8531</v>
      </c>
      <c r="E3475" s="146" t="s">
        <v>10690</v>
      </c>
      <c r="F3475" s="541" t="s">
        <v>1042</v>
      </c>
      <c r="G3475" s="539">
        <v>45466.30972222222</v>
      </c>
      <c r="H3475" s="37"/>
    </row>
    <row r="3476" spans="1:8" x14ac:dyDescent="0.25">
      <c r="A3476" s="37" t="s">
        <v>9695</v>
      </c>
      <c r="B3476" s="37" t="s">
        <v>1033</v>
      </c>
      <c r="C3476" s="38" t="s">
        <v>9696</v>
      </c>
      <c r="D3476" s="38">
        <v>8531</v>
      </c>
      <c r="E3476" s="146" t="s">
        <v>10691</v>
      </c>
      <c r="F3476" s="541" t="s">
        <v>1042</v>
      </c>
      <c r="G3476" s="539">
        <v>45466.30972222222</v>
      </c>
      <c r="H3476" s="37"/>
    </row>
    <row r="3477" spans="1:8" x14ac:dyDescent="0.25">
      <c r="A3477" s="37" t="s">
        <v>9695</v>
      </c>
      <c r="B3477" s="37" t="s">
        <v>1033</v>
      </c>
      <c r="C3477" s="38" t="s">
        <v>9696</v>
      </c>
      <c r="D3477" s="38">
        <v>8531</v>
      </c>
      <c r="E3477" s="146" t="s">
        <v>10692</v>
      </c>
      <c r="F3477" s="541" t="s">
        <v>1042</v>
      </c>
      <c r="G3477" s="539">
        <v>45466.30972222222</v>
      </c>
      <c r="H3477" s="37"/>
    </row>
    <row r="3478" spans="1:8" x14ac:dyDescent="0.25">
      <c r="A3478" s="37" t="s">
        <v>9695</v>
      </c>
      <c r="B3478" s="37" t="s">
        <v>1033</v>
      </c>
      <c r="C3478" s="38" t="s">
        <v>9696</v>
      </c>
      <c r="D3478" s="38">
        <v>8531</v>
      </c>
      <c r="E3478" s="146" t="s">
        <v>10693</v>
      </c>
      <c r="F3478" s="541" t="s">
        <v>1042</v>
      </c>
      <c r="G3478" s="539">
        <v>45466.30972222222</v>
      </c>
      <c r="H3478" s="37"/>
    </row>
    <row r="3479" spans="1:8" x14ac:dyDescent="0.25">
      <c r="A3479" s="37" t="s">
        <v>9695</v>
      </c>
      <c r="B3479" s="37" t="s">
        <v>1033</v>
      </c>
      <c r="C3479" s="38" t="s">
        <v>9696</v>
      </c>
      <c r="D3479" s="38">
        <v>8531</v>
      </c>
      <c r="E3479" s="146" t="s">
        <v>10694</v>
      </c>
      <c r="F3479" s="541" t="s">
        <v>1042</v>
      </c>
      <c r="G3479" s="539">
        <v>45466.30972222222</v>
      </c>
      <c r="H3479" s="37"/>
    </row>
    <row r="3480" spans="1:8" x14ac:dyDescent="0.25">
      <c r="A3480" s="37" t="s">
        <v>9695</v>
      </c>
      <c r="B3480" s="37" t="s">
        <v>1033</v>
      </c>
      <c r="C3480" s="38" t="s">
        <v>9696</v>
      </c>
      <c r="D3480" s="38">
        <v>8531</v>
      </c>
      <c r="E3480" s="146" t="s">
        <v>10695</v>
      </c>
      <c r="F3480" s="541" t="s">
        <v>1042</v>
      </c>
      <c r="G3480" s="539">
        <v>45466.30972222222</v>
      </c>
      <c r="H3480" s="37"/>
    </row>
    <row r="3481" spans="1:8" x14ac:dyDescent="0.25">
      <c r="A3481" s="37" t="s">
        <v>9695</v>
      </c>
      <c r="B3481" s="37" t="s">
        <v>1033</v>
      </c>
      <c r="C3481" s="38" t="s">
        <v>9696</v>
      </c>
      <c r="D3481" s="38">
        <v>8531</v>
      </c>
      <c r="E3481" s="146" t="s">
        <v>10696</v>
      </c>
      <c r="F3481" s="541" t="s">
        <v>1042</v>
      </c>
      <c r="G3481" s="539">
        <v>45466.30972222222</v>
      </c>
      <c r="H3481" s="37"/>
    </row>
    <row r="3482" spans="1:8" x14ac:dyDescent="0.25">
      <c r="A3482" s="37" t="s">
        <v>9695</v>
      </c>
      <c r="B3482" s="37" t="s">
        <v>1033</v>
      </c>
      <c r="C3482" s="38" t="s">
        <v>9696</v>
      </c>
      <c r="D3482" s="38">
        <v>8531</v>
      </c>
      <c r="E3482" s="146" t="s">
        <v>1738</v>
      </c>
      <c r="F3482" s="541" t="s">
        <v>1042</v>
      </c>
      <c r="G3482" s="539">
        <v>45466.30972222222</v>
      </c>
      <c r="H3482" s="37"/>
    </row>
    <row r="3483" spans="1:8" x14ac:dyDescent="0.25">
      <c r="A3483" s="37" t="s">
        <v>9695</v>
      </c>
      <c r="B3483" s="37" t="s">
        <v>1033</v>
      </c>
      <c r="C3483" s="38" t="s">
        <v>9696</v>
      </c>
      <c r="D3483" s="38">
        <v>8531</v>
      </c>
      <c r="E3483" s="146" t="s">
        <v>1755</v>
      </c>
      <c r="F3483" s="541" t="s">
        <v>1042</v>
      </c>
      <c r="G3483" s="539">
        <v>45466.30972222222</v>
      </c>
      <c r="H3483" s="37"/>
    </row>
    <row r="3484" spans="1:8" x14ac:dyDescent="0.25">
      <c r="A3484" s="37" t="s">
        <v>9695</v>
      </c>
      <c r="B3484" s="37" t="s">
        <v>1033</v>
      </c>
      <c r="C3484" s="38" t="s">
        <v>9696</v>
      </c>
      <c r="D3484" s="38">
        <v>8531</v>
      </c>
      <c r="E3484" s="146" t="s">
        <v>1772</v>
      </c>
      <c r="F3484" s="541" t="s">
        <v>1042</v>
      </c>
      <c r="G3484" s="539">
        <v>45466.30972222222</v>
      </c>
      <c r="H3484" s="37"/>
    </row>
    <row r="3485" spans="1:8" x14ac:dyDescent="0.25">
      <c r="A3485" s="37" t="s">
        <v>9695</v>
      </c>
      <c r="B3485" s="37" t="s">
        <v>1033</v>
      </c>
      <c r="C3485" s="38" t="s">
        <v>9696</v>
      </c>
      <c r="D3485" s="38">
        <v>8531</v>
      </c>
      <c r="E3485" s="146" t="s">
        <v>1789</v>
      </c>
      <c r="F3485" s="541" t="s">
        <v>1042</v>
      </c>
      <c r="G3485" s="539">
        <v>45466.30972222222</v>
      </c>
      <c r="H3485" s="37"/>
    </row>
    <row r="3486" spans="1:8" x14ac:dyDescent="0.25">
      <c r="A3486" s="37" t="s">
        <v>9695</v>
      </c>
      <c r="B3486" s="37" t="s">
        <v>1033</v>
      </c>
      <c r="C3486" s="38" t="s">
        <v>9696</v>
      </c>
      <c r="D3486" s="38">
        <v>8531</v>
      </c>
      <c r="E3486" s="146" t="s">
        <v>1806</v>
      </c>
      <c r="F3486" s="541" t="s">
        <v>1042</v>
      </c>
      <c r="G3486" s="539">
        <v>45466.30972222222</v>
      </c>
      <c r="H3486" s="37"/>
    </row>
    <row r="3487" spans="1:8" x14ac:dyDescent="0.25">
      <c r="A3487" s="37" t="s">
        <v>9695</v>
      </c>
      <c r="B3487" s="37" t="s">
        <v>1033</v>
      </c>
      <c r="C3487" s="38" t="s">
        <v>9696</v>
      </c>
      <c r="D3487" s="38">
        <v>8531</v>
      </c>
      <c r="E3487" s="146" t="s">
        <v>1093</v>
      </c>
      <c r="F3487" s="541" t="s">
        <v>1042</v>
      </c>
      <c r="G3487" s="539">
        <v>45466.30972222222</v>
      </c>
      <c r="H3487" s="37"/>
    </row>
    <row r="3488" spans="1:8" x14ac:dyDescent="0.25">
      <c r="A3488" s="37" t="s">
        <v>9695</v>
      </c>
      <c r="B3488" s="37" t="s">
        <v>1033</v>
      </c>
      <c r="C3488" s="38" t="s">
        <v>9696</v>
      </c>
      <c r="D3488" s="38">
        <v>8531</v>
      </c>
      <c r="E3488" s="146" t="s">
        <v>1823</v>
      </c>
      <c r="F3488" s="541" t="s">
        <v>1042</v>
      </c>
      <c r="G3488" s="539">
        <v>45466.30972222222</v>
      </c>
      <c r="H3488" s="37"/>
    </row>
    <row r="3489" spans="1:8" x14ac:dyDescent="0.25">
      <c r="A3489" s="37" t="s">
        <v>9695</v>
      </c>
      <c r="B3489" s="37" t="s">
        <v>1033</v>
      </c>
      <c r="C3489" s="38" t="s">
        <v>9696</v>
      </c>
      <c r="D3489" s="38">
        <v>8531</v>
      </c>
      <c r="E3489" s="146" t="s">
        <v>1840</v>
      </c>
      <c r="F3489" s="541" t="s">
        <v>1042</v>
      </c>
      <c r="G3489" s="539">
        <v>45466.30972222222</v>
      </c>
      <c r="H3489" s="37"/>
    </row>
    <row r="3490" spans="1:8" x14ac:dyDescent="0.25">
      <c r="A3490" s="37" t="s">
        <v>9695</v>
      </c>
      <c r="B3490" s="37" t="s">
        <v>1033</v>
      </c>
      <c r="C3490" s="38" t="s">
        <v>9696</v>
      </c>
      <c r="D3490" s="38">
        <v>8531</v>
      </c>
      <c r="E3490" s="146" t="s">
        <v>1857</v>
      </c>
      <c r="F3490" s="541" t="s">
        <v>1042</v>
      </c>
      <c r="G3490" s="539">
        <v>45466.30972222222</v>
      </c>
      <c r="H3490" s="37"/>
    </row>
    <row r="3491" spans="1:8" x14ac:dyDescent="0.25">
      <c r="A3491" s="37" t="s">
        <v>9695</v>
      </c>
      <c r="B3491" s="37" t="s">
        <v>1033</v>
      </c>
      <c r="C3491" s="38" t="s">
        <v>9696</v>
      </c>
      <c r="D3491" s="38">
        <v>8531</v>
      </c>
      <c r="E3491" s="146" t="s">
        <v>1874</v>
      </c>
      <c r="F3491" s="541" t="s">
        <v>1042</v>
      </c>
      <c r="G3491" s="539">
        <v>45466.30972222222</v>
      </c>
      <c r="H3491" s="37"/>
    </row>
    <row r="3492" spans="1:8" x14ac:dyDescent="0.25">
      <c r="A3492" s="37" t="s">
        <v>9695</v>
      </c>
      <c r="B3492" s="37" t="s">
        <v>1033</v>
      </c>
      <c r="C3492" s="38" t="s">
        <v>9696</v>
      </c>
      <c r="D3492" s="38">
        <v>8531</v>
      </c>
      <c r="E3492" s="146" t="s">
        <v>1891</v>
      </c>
      <c r="F3492" s="541" t="s">
        <v>1042</v>
      </c>
      <c r="G3492" s="539">
        <v>45466.30972222222</v>
      </c>
      <c r="H3492" s="37"/>
    </row>
    <row r="3493" spans="1:8" x14ac:dyDescent="0.25">
      <c r="A3493" s="37" t="s">
        <v>9695</v>
      </c>
      <c r="B3493" s="37" t="s">
        <v>1033</v>
      </c>
      <c r="C3493" s="38" t="s">
        <v>9696</v>
      </c>
      <c r="D3493" s="38">
        <v>8531</v>
      </c>
      <c r="E3493" s="146" t="s">
        <v>1908</v>
      </c>
      <c r="F3493" s="541" t="s">
        <v>1042</v>
      </c>
      <c r="G3493" s="539">
        <v>45466.30972222222</v>
      </c>
      <c r="H3493" s="37"/>
    </row>
    <row r="3494" spans="1:8" x14ac:dyDescent="0.25">
      <c r="A3494" s="37" t="s">
        <v>9695</v>
      </c>
      <c r="B3494" s="37" t="s">
        <v>1033</v>
      </c>
      <c r="C3494" s="38" t="s">
        <v>9696</v>
      </c>
      <c r="D3494" s="38">
        <v>8531</v>
      </c>
      <c r="E3494" s="146" t="s">
        <v>1925</v>
      </c>
      <c r="F3494" s="541" t="s">
        <v>1042</v>
      </c>
      <c r="G3494" s="539">
        <v>45466.30972222222</v>
      </c>
      <c r="H3494" s="37"/>
    </row>
    <row r="3495" spans="1:8" x14ac:dyDescent="0.25">
      <c r="A3495" s="37" t="s">
        <v>9695</v>
      </c>
      <c r="B3495" s="37" t="s">
        <v>1033</v>
      </c>
      <c r="C3495" s="38" t="s">
        <v>9696</v>
      </c>
      <c r="D3495" s="38">
        <v>8531</v>
      </c>
      <c r="E3495" s="146" t="s">
        <v>1942</v>
      </c>
      <c r="F3495" s="541" t="s">
        <v>1042</v>
      </c>
      <c r="G3495" s="539">
        <v>45466.30972222222</v>
      </c>
      <c r="H3495" s="37"/>
    </row>
    <row r="3496" spans="1:8" x14ac:dyDescent="0.25">
      <c r="A3496" s="37" t="s">
        <v>9695</v>
      </c>
      <c r="B3496" s="37" t="s">
        <v>1033</v>
      </c>
      <c r="C3496" s="38" t="s">
        <v>9696</v>
      </c>
      <c r="D3496" s="38">
        <v>8531</v>
      </c>
      <c r="E3496" s="146" t="s">
        <v>1959</v>
      </c>
      <c r="F3496" s="541" t="s">
        <v>1042</v>
      </c>
      <c r="G3496" s="539">
        <v>45466.30972222222</v>
      </c>
      <c r="H3496" s="37"/>
    </row>
    <row r="3497" spans="1:8" x14ac:dyDescent="0.25">
      <c r="A3497" s="37" t="s">
        <v>9695</v>
      </c>
      <c r="B3497" s="37" t="s">
        <v>1033</v>
      </c>
      <c r="C3497" s="38" t="s">
        <v>9696</v>
      </c>
      <c r="D3497" s="38">
        <v>8531</v>
      </c>
      <c r="E3497" s="146" t="s">
        <v>1976</v>
      </c>
      <c r="F3497" s="541" t="s">
        <v>1042</v>
      </c>
      <c r="G3497" s="539">
        <v>45466.30972222222</v>
      </c>
      <c r="H3497" s="37"/>
    </row>
    <row r="3498" spans="1:8" x14ac:dyDescent="0.25">
      <c r="A3498" s="37" t="s">
        <v>9695</v>
      </c>
      <c r="B3498" s="37" t="s">
        <v>1033</v>
      </c>
      <c r="C3498" s="38" t="s">
        <v>9696</v>
      </c>
      <c r="D3498" s="38">
        <v>8531</v>
      </c>
      <c r="E3498" s="146" t="s">
        <v>1110</v>
      </c>
      <c r="F3498" s="541" t="s">
        <v>1042</v>
      </c>
      <c r="G3498" s="539">
        <v>45466.30972222222</v>
      </c>
      <c r="H3498" s="37"/>
    </row>
    <row r="3499" spans="1:8" x14ac:dyDescent="0.25">
      <c r="A3499" s="37" t="s">
        <v>9695</v>
      </c>
      <c r="B3499" s="37" t="s">
        <v>1033</v>
      </c>
      <c r="C3499" s="38" t="s">
        <v>9696</v>
      </c>
      <c r="D3499" s="38">
        <v>8531</v>
      </c>
      <c r="E3499" s="146" t="s">
        <v>1993</v>
      </c>
      <c r="F3499" s="541" t="s">
        <v>1042</v>
      </c>
      <c r="G3499" s="539">
        <v>45466.30972222222</v>
      </c>
      <c r="H3499" s="37"/>
    </row>
    <row r="3500" spans="1:8" x14ac:dyDescent="0.25">
      <c r="A3500" s="37" t="s">
        <v>9695</v>
      </c>
      <c r="B3500" s="37" t="s">
        <v>1033</v>
      </c>
      <c r="C3500" s="38" t="s">
        <v>9696</v>
      </c>
      <c r="D3500" s="38">
        <v>8531</v>
      </c>
      <c r="E3500" s="146" t="s">
        <v>2010</v>
      </c>
      <c r="F3500" s="541" t="s">
        <v>1042</v>
      </c>
      <c r="G3500" s="539">
        <v>45466.30972222222</v>
      </c>
      <c r="H3500" s="37"/>
    </row>
    <row r="3501" spans="1:8" x14ac:dyDescent="0.25">
      <c r="A3501" s="37" t="s">
        <v>9695</v>
      </c>
      <c r="B3501" s="37" t="s">
        <v>1033</v>
      </c>
      <c r="C3501" s="38" t="s">
        <v>9696</v>
      </c>
      <c r="D3501" s="38">
        <v>8531</v>
      </c>
      <c r="E3501" s="146" t="s">
        <v>2027</v>
      </c>
      <c r="F3501" s="541" t="s">
        <v>1042</v>
      </c>
      <c r="G3501" s="539">
        <v>45466.30972222222</v>
      </c>
      <c r="H3501" s="37"/>
    </row>
    <row r="3502" spans="1:8" x14ac:dyDescent="0.25">
      <c r="A3502" s="37" t="s">
        <v>9695</v>
      </c>
      <c r="B3502" s="37" t="s">
        <v>1033</v>
      </c>
      <c r="C3502" s="38" t="s">
        <v>9696</v>
      </c>
      <c r="D3502" s="38">
        <v>8531</v>
      </c>
      <c r="E3502" s="146" t="s">
        <v>2044</v>
      </c>
      <c r="F3502" s="541" t="s">
        <v>1042</v>
      </c>
      <c r="G3502" s="539">
        <v>45466.30972222222</v>
      </c>
      <c r="H3502" s="37"/>
    </row>
    <row r="3503" spans="1:8" x14ac:dyDescent="0.25">
      <c r="A3503" s="37" t="s">
        <v>9695</v>
      </c>
      <c r="B3503" s="37" t="s">
        <v>1033</v>
      </c>
      <c r="C3503" s="38" t="s">
        <v>9696</v>
      </c>
      <c r="D3503" s="38">
        <v>8531</v>
      </c>
      <c r="E3503" s="146" t="s">
        <v>2061</v>
      </c>
      <c r="F3503" s="541" t="s">
        <v>1042</v>
      </c>
      <c r="G3503" s="539">
        <v>45466.30972222222</v>
      </c>
      <c r="H3503" s="37"/>
    </row>
    <row r="3504" spans="1:8" x14ac:dyDescent="0.25">
      <c r="A3504" s="37" t="s">
        <v>9695</v>
      </c>
      <c r="B3504" s="37" t="s">
        <v>1033</v>
      </c>
      <c r="C3504" s="38" t="s">
        <v>9696</v>
      </c>
      <c r="D3504" s="38">
        <v>8531</v>
      </c>
      <c r="E3504" s="146" t="s">
        <v>2078</v>
      </c>
      <c r="F3504" s="541" t="s">
        <v>1042</v>
      </c>
      <c r="G3504" s="539">
        <v>45466.30972222222</v>
      </c>
      <c r="H3504" s="37"/>
    </row>
    <row r="3505" spans="1:8" x14ac:dyDescent="0.25">
      <c r="A3505" s="37" t="s">
        <v>9695</v>
      </c>
      <c r="B3505" s="37" t="s">
        <v>1033</v>
      </c>
      <c r="C3505" s="38" t="s">
        <v>9696</v>
      </c>
      <c r="D3505" s="38">
        <v>8531</v>
      </c>
      <c r="E3505" s="146" t="s">
        <v>2095</v>
      </c>
      <c r="F3505" s="541" t="s">
        <v>1042</v>
      </c>
      <c r="G3505" s="539">
        <v>45466.30972222222</v>
      </c>
      <c r="H3505" s="37"/>
    </row>
    <row r="3506" spans="1:8" x14ac:dyDescent="0.25">
      <c r="A3506" s="37" t="s">
        <v>9695</v>
      </c>
      <c r="B3506" s="37" t="s">
        <v>1033</v>
      </c>
      <c r="C3506" s="38" t="s">
        <v>9696</v>
      </c>
      <c r="D3506" s="38">
        <v>8531</v>
      </c>
      <c r="E3506" s="146" t="s">
        <v>2111</v>
      </c>
      <c r="F3506" s="541" t="s">
        <v>1042</v>
      </c>
      <c r="G3506" s="539">
        <v>45466.30972222222</v>
      </c>
      <c r="H3506" s="37"/>
    </row>
    <row r="3507" spans="1:8" x14ac:dyDescent="0.25">
      <c r="A3507" s="37" t="s">
        <v>9695</v>
      </c>
      <c r="B3507" s="37" t="s">
        <v>1033</v>
      </c>
      <c r="C3507" s="38" t="s">
        <v>9696</v>
      </c>
      <c r="D3507" s="38">
        <v>8531</v>
      </c>
      <c r="E3507" s="146" t="s">
        <v>2128</v>
      </c>
      <c r="F3507" s="541" t="s">
        <v>1042</v>
      </c>
      <c r="G3507" s="539">
        <v>45466.30972222222</v>
      </c>
      <c r="H3507" s="37"/>
    </row>
    <row r="3508" spans="1:8" x14ac:dyDescent="0.25">
      <c r="A3508" s="37" t="s">
        <v>9695</v>
      </c>
      <c r="B3508" s="37" t="s">
        <v>1033</v>
      </c>
      <c r="C3508" s="38" t="s">
        <v>9696</v>
      </c>
      <c r="D3508" s="38">
        <v>8531</v>
      </c>
      <c r="E3508" s="146" t="s">
        <v>2145</v>
      </c>
      <c r="F3508" s="541" t="s">
        <v>1042</v>
      </c>
      <c r="G3508" s="539">
        <v>45466.30972222222</v>
      </c>
      <c r="H3508" s="37"/>
    </row>
    <row r="3509" spans="1:8" x14ac:dyDescent="0.25">
      <c r="A3509" s="37" t="s">
        <v>9695</v>
      </c>
      <c r="B3509" s="37" t="s">
        <v>1033</v>
      </c>
      <c r="C3509" s="38" t="s">
        <v>9696</v>
      </c>
      <c r="D3509" s="38">
        <v>8531</v>
      </c>
      <c r="E3509" s="146" t="s">
        <v>1125</v>
      </c>
      <c r="F3509" s="541" t="s">
        <v>1042</v>
      </c>
      <c r="G3509" s="539">
        <v>45466.30972222222</v>
      </c>
      <c r="H3509" s="37"/>
    </row>
    <row r="3510" spans="1:8" x14ac:dyDescent="0.25">
      <c r="A3510" s="37" t="s">
        <v>9695</v>
      </c>
      <c r="B3510" s="37" t="s">
        <v>1033</v>
      </c>
      <c r="C3510" s="38" t="s">
        <v>9696</v>
      </c>
      <c r="D3510" s="38">
        <v>8531</v>
      </c>
      <c r="E3510" s="146" t="s">
        <v>2162</v>
      </c>
      <c r="F3510" s="541" t="s">
        <v>1042</v>
      </c>
      <c r="G3510" s="539">
        <v>45466.30972222222</v>
      </c>
      <c r="H3510" s="37"/>
    </row>
    <row r="3511" spans="1:8" x14ac:dyDescent="0.25">
      <c r="A3511" s="37" t="s">
        <v>9695</v>
      </c>
      <c r="B3511" s="37" t="s">
        <v>1033</v>
      </c>
      <c r="C3511" s="38" t="s">
        <v>9696</v>
      </c>
      <c r="D3511" s="38">
        <v>8531</v>
      </c>
      <c r="E3511" s="146" t="s">
        <v>2179</v>
      </c>
      <c r="F3511" s="541" t="s">
        <v>1042</v>
      </c>
      <c r="G3511" s="539">
        <v>45466.30972222222</v>
      </c>
      <c r="H3511" s="37"/>
    </row>
    <row r="3512" spans="1:8" x14ac:dyDescent="0.25">
      <c r="A3512" s="37" t="s">
        <v>9695</v>
      </c>
      <c r="B3512" s="37" t="s">
        <v>1033</v>
      </c>
      <c r="C3512" s="38" t="s">
        <v>9696</v>
      </c>
      <c r="D3512" s="38">
        <v>8531</v>
      </c>
      <c r="E3512" s="146" t="s">
        <v>2196</v>
      </c>
      <c r="F3512" s="541" t="s">
        <v>1042</v>
      </c>
      <c r="G3512" s="539">
        <v>45466.30972222222</v>
      </c>
      <c r="H3512" s="37"/>
    </row>
    <row r="3513" spans="1:8" x14ac:dyDescent="0.25">
      <c r="A3513" s="37" t="s">
        <v>9695</v>
      </c>
      <c r="B3513" s="37" t="s">
        <v>1033</v>
      </c>
      <c r="C3513" s="38" t="s">
        <v>9696</v>
      </c>
      <c r="D3513" s="38">
        <v>8531</v>
      </c>
      <c r="E3513" s="146" t="s">
        <v>2213</v>
      </c>
      <c r="F3513" s="541" t="s">
        <v>1042</v>
      </c>
      <c r="G3513" s="539">
        <v>45466.30972222222</v>
      </c>
      <c r="H3513" s="37"/>
    </row>
    <row r="3514" spans="1:8" x14ac:dyDescent="0.25">
      <c r="A3514" s="37" t="s">
        <v>9695</v>
      </c>
      <c r="B3514" s="37" t="s">
        <v>1033</v>
      </c>
      <c r="C3514" s="38" t="s">
        <v>9696</v>
      </c>
      <c r="D3514" s="38">
        <v>8531</v>
      </c>
      <c r="E3514" s="146" t="s">
        <v>2230</v>
      </c>
      <c r="F3514" s="541" t="s">
        <v>1042</v>
      </c>
      <c r="G3514" s="539">
        <v>45466.30972222222</v>
      </c>
      <c r="H3514" s="37"/>
    </row>
    <row r="3515" spans="1:8" x14ac:dyDescent="0.25">
      <c r="A3515" s="37" t="s">
        <v>9695</v>
      </c>
      <c r="B3515" s="37" t="s">
        <v>1033</v>
      </c>
      <c r="C3515" s="38" t="s">
        <v>9696</v>
      </c>
      <c r="D3515" s="38">
        <v>8531</v>
      </c>
      <c r="E3515" s="146" t="s">
        <v>2247</v>
      </c>
      <c r="F3515" s="541" t="s">
        <v>1042</v>
      </c>
      <c r="G3515" s="539">
        <v>45466.30972222222</v>
      </c>
      <c r="H3515" s="37"/>
    </row>
    <row r="3516" spans="1:8" x14ac:dyDescent="0.25">
      <c r="A3516" s="37" t="s">
        <v>9695</v>
      </c>
      <c r="B3516" s="37" t="s">
        <v>1033</v>
      </c>
      <c r="C3516" s="38" t="s">
        <v>9696</v>
      </c>
      <c r="D3516" s="38">
        <v>8531</v>
      </c>
      <c r="E3516" s="146" t="s">
        <v>2264</v>
      </c>
      <c r="F3516" s="541" t="s">
        <v>1042</v>
      </c>
      <c r="G3516" s="539">
        <v>45466.30972222222</v>
      </c>
      <c r="H3516" s="37"/>
    </row>
    <row r="3517" spans="1:8" x14ac:dyDescent="0.25">
      <c r="A3517" s="37" t="s">
        <v>9695</v>
      </c>
      <c r="B3517" s="37" t="s">
        <v>1033</v>
      </c>
      <c r="C3517" s="38" t="s">
        <v>9696</v>
      </c>
      <c r="D3517" s="38">
        <v>8531</v>
      </c>
      <c r="E3517" s="146" t="s">
        <v>2281</v>
      </c>
      <c r="F3517" s="541" t="s">
        <v>1042</v>
      </c>
      <c r="G3517" s="539">
        <v>45466.30972222222</v>
      </c>
      <c r="H3517" s="37"/>
    </row>
    <row r="3518" spans="1:8" x14ac:dyDescent="0.25">
      <c r="A3518" s="37" t="s">
        <v>9695</v>
      </c>
      <c r="B3518" s="37" t="s">
        <v>1033</v>
      </c>
      <c r="C3518" s="38" t="s">
        <v>9696</v>
      </c>
      <c r="D3518" s="38">
        <v>8531</v>
      </c>
      <c r="E3518" s="146" t="s">
        <v>2298</v>
      </c>
      <c r="F3518" s="541" t="s">
        <v>1042</v>
      </c>
      <c r="G3518" s="539">
        <v>45466.30972222222</v>
      </c>
      <c r="H3518" s="37"/>
    </row>
    <row r="3519" spans="1:8" x14ac:dyDescent="0.25">
      <c r="A3519" s="37" t="s">
        <v>9695</v>
      </c>
      <c r="B3519" s="37" t="s">
        <v>1033</v>
      </c>
      <c r="C3519" s="38" t="s">
        <v>9696</v>
      </c>
      <c r="D3519" s="38">
        <v>8531</v>
      </c>
      <c r="E3519" s="146" t="s">
        <v>2315</v>
      </c>
      <c r="F3519" s="541" t="s">
        <v>1042</v>
      </c>
      <c r="G3519" s="539">
        <v>45466.30972222222</v>
      </c>
      <c r="H3519" s="37"/>
    </row>
    <row r="3520" spans="1:8" x14ac:dyDescent="0.25">
      <c r="A3520" s="37" t="s">
        <v>9695</v>
      </c>
      <c r="B3520" s="37" t="s">
        <v>1033</v>
      </c>
      <c r="C3520" s="38" t="s">
        <v>9696</v>
      </c>
      <c r="D3520" s="38">
        <v>8531</v>
      </c>
      <c r="E3520" s="146" t="s">
        <v>1142</v>
      </c>
      <c r="F3520" s="541" t="s">
        <v>1042</v>
      </c>
      <c r="G3520" s="539">
        <v>45466.30972222222</v>
      </c>
      <c r="H3520" s="37"/>
    </row>
    <row r="3521" spans="1:8" x14ac:dyDescent="0.25">
      <c r="A3521" s="37" t="s">
        <v>9695</v>
      </c>
      <c r="B3521" s="37" t="s">
        <v>1033</v>
      </c>
      <c r="C3521" s="38" t="s">
        <v>9696</v>
      </c>
      <c r="D3521" s="38">
        <v>8531</v>
      </c>
      <c r="E3521" s="146" t="s">
        <v>2332</v>
      </c>
      <c r="F3521" s="541" t="s">
        <v>1042</v>
      </c>
      <c r="G3521" s="539">
        <v>45466.30972222222</v>
      </c>
      <c r="H3521" s="37"/>
    </row>
    <row r="3522" spans="1:8" x14ac:dyDescent="0.25">
      <c r="A3522" s="37" t="s">
        <v>9695</v>
      </c>
      <c r="B3522" s="37" t="s">
        <v>1033</v>
      </c>
      <c r="C3522" s="38" t="s">
        <v>9696</v>
      </c>
      <c r="D3522" s="38">
        <v>8531</v>
      </c>
      <c r="E3522" s="146" t="s">
        <v>2349</v>
      </c>
      <c r="F3522" s="541" t="s">
        <v>1042</v>
      </c>
      <c r="G3522" s="539">
        <v>45466.30972222222</v>
      </c>
      <c r="H3522" s="37"/>
    </row>
    <row r="3523" spans="1:8" x14ac:dyDescent="0.25">
      <c r="A3523" s="37" t="s">
        <v>9695</v>
      </c>
      <c r="B3523" s="37" t="s">
        <v>1033</v>
      </c>
      <c r="C3523" s="38" t="s">
        <v>9696</v>
      </c>
      <c r="D3523" s="38">
        <v>8531</v>
      </c>
      <c r="E3523" s="146" t="s">
        <v>2366</v>
      </c>
      <c r="F3523" s="541" t="s">
        <v>1042</v>
      </c>
      <c r="G3523" s="539">
        <v>45466.30972222222</v>
      </c>
      <c r="H3523" s="37"/>
    </row>
    <row r="3524" spans="1:8" x14ac:dyDescent="0.25">
      <c r="A3524" s="37" t="s">
        <v>9695</v>
      </c>
      <c r="B3524" s="37" t="s">
        <v>1033</v>
      </c>
      <c r="C3524" s="38" t="s">
        <v>9696</v>
      </c>
      <c r="D3524" s="38">
        <v>8531</v>
      </c>
      <c r="E3524" s="146" t="s">
        <v>2383</v>
      </c>
      <c r="F3524" s="541" t="s">
        <v>1042</v>
      </c>
      <c r="G3524" s="539">
        <v>45466.30972222222</v>
      </c>
      <c r="H3524" s="37"/>
    </row>
    <row r="3525" spans="1:8" x14ac:dyDescent="0.25">
      <c r="A3525" s="37" t="s">
        <v>9695</v>
      </c>
      <c r="B3525" s="37" t="s">
        <v>1033</v>
      </c>
      <c r="C3525" s="38" t="s">
        <v>9696</v>
      </c>
      <c r="D3525" s="38">
        <v>8531</v>
      </c>
      <c r="E3525" s="146" t="s">
        <v>2400</v>
      </c>
      <c r="F3525" s="541" t="s">
        <v>1042</v>
      </c>
      <c r="G3525" s="539">
        <v>45466.30972222222</v>
      </c>
      <c r="H3525" s="37"/>
    </row>
    <row r="3526" spans="1:8" x14ac:dyDescent="0.25">
      <c r="A3526" s="37" t="s">
        <v>9695</v>
      </c>
      <c r="B3526" s="37" t="s">
        <v>1033</v>
      </c>
      <c r="C3526" s="38" t="s">
        <v>9696</v>
      </c>
      <c r="D3526" s="38">
        <v>8531</v>
      </c>
      <c r="E3526" s="146" t="s">
        <v>2417</v>
      </c>
      <c r="F3526" s="541" t="s">
        <v>1042</v>
      </c>
      <c r="G3526" s="539">
        <v>45466.30972222222</v>
      </c>
      <c r="H3526" s="37"/>
    </row>
    <row r="3527" spans="1:8" x14ac:dyDescent="0.25">
      <c r="A3527" s="37" t="s">
        <v>9695</v>
      </c>
      <c r="B3527" s="37" t="s">
        <v>1033</v>
      </c>
      <c r="C3527" s="38" t="s">
        <v>9696</v>
      </c>
      <c r="D3527" s="38">
        <v>8531</v>
      </c>
      <c r="E3527" s="146" t="s">
        <v>2434</v>
      </c>
      <c r="F3527" s="541" t="s">
        <v>1042</v>
      </c>
      <c r="G3527" s="539">
        <v>45466.30972222222</v>
      </c>
      <c r="H3527" s="37"/>
    </row>
    <row r="3528" spans="1:8" x14ac:dyDescent="0.25">
      <c r="A3528" s="37" t="s">
        <v>9695</v>
      </c>
      <c r="B3528" s="37" t="s">
        <v>1033</v>
      </c>
      <c r="C3528" s="38" t="s">
        <v>9696</v>
      </c>
      <c r="D3528" s="38">
        <v>8531</v>
      </c>
      <c r="E3528" s="146" t="s">
        <v>2451</v>
      </c>
      <c r="F3528" s="541" t="s">
        <v>1042</v>
      </c>
      <c r="G3528" s="539">
        <v>45466.30972222222</v>
      </c>
      <c r="H3528" s="37"/>
    </row>
    <row r="3529" spans="1:8" x14ac:dyDescent="0.25">
      <c r="A3529" s="37" t="s">
        <v>9695</v>
      </c>
      <c r="B3529" s="37" t="s">
        <v>1033</v>
      </c>
      <c r="C3529" s="38" t="s">
        <v>9696</v>
      </c>
      <c r="D3529" s="38">
        <v>8531</v>
      </c>
      <c r="E3529" s="146" t="s">
        <v>2468</v>
      </c>
      <c r="F3529" s="541" t="s">
        <v>1042</v>
      </c>
      <c r="G3529" s="539">
        <v>45466.30972222222</v>
      </c>
      <c r="H3529" s="37"/>
    </row>
    <row r="3530" spans="1:8" x14ac:dyDescent="0.25">
      <c r="A3530" s="37" t="s">
        <v>9695</v>
      </c>
      <c r="B3530" s="37" t="s">
        <v>1033</v>
      </c>
      <c r="C3530" s="38" t="s">
        <v>9696</v>
      </c>
      <c r="D3530" s="38">
        <v>8531</v>
      </c>
      <c r="E3530" s="146" t="s">
        <v>2485</v>
      </c>
      <c r="F3530" s="541" t="s">
        <v>1042</v>
      </c>
      <c r="G3530" s="539">
        <v>45466.30972222222</v>
      </c>
      <c r="H3530" s="37"/>
    </row>
    <row r="3531" spans="1:8" x14ac:dyDescent="0.25">
      <c r="A3531" s="37" t="s">
        <v>9695</v>
      </c>
      <c r="B3531" s="37" t="s">
        <v>1033</v>
      </c>
      <c r="C3531" s="38" t="s">
        <v>9696</v>
      </c>
      <c r="D3531" s="38">
        <v>8531</v>
      </c>
      <c r="E3531" s="146" t="s">
        <v>1157</v>
      </c>
      <c r="F3531" s="541" t="s">
        <v>1042</v>
      </c>
      <c r="G3531" s="539">
        <v>45466.30972222222</v>
      </c>
      <c r="H3531" s="37"/>
    </row>
    <row r="3532" spans="1:8" x14ac:dyDescent="0.25">
      <c r="A3532" s="37" t="s">
        <v>9695</v>
      </c>
      <c r="B3532" s="37" t="s">
        <v>1033</v>
      </c>
      <c r="C3532" s="38" t="s">
        <v>9696</v>
      </c>
      <c r="D3532" s="38">
        <v>8531</v>
      </c>
      <c r="E3532" s="146" t="s">
        <v>2502</v>
      </c>
      <c r="F3532" s="541" t="s">
        <v>1042</v>
      </c>
      <c r="G3532" s="539">
        <v>45466.30972222222</v>
      </c>
      <c r="H3532" s="37"/>
    </row>
    <row r="3533" spans="1:8" x14ac:dyDescent="0.25">
      <c r="A3533" s="37" t="s">
        <v>9695</v>
      </c>
      <c r="B3533" s="37" t="s">
        <v>1033</v>
      </c>
      <c r="C3533" s="38" t="s">
        <v>9696</v>
      </c>
      <c r="D3533" s="38">
        <v>8531</v>
      </c>
      <c r="E3533" s="146" t="s">
        <v>2519</v>
      </c>
      <c r="F3533" s="541" t="s">
        <v>1042</v>
      </c>
      <c r="G3533" s="539">
        <v>45466.30972222222</v>
      </c>
      <c r="H3533" s="37"/>
    </row>
    <row r="3534" spans="1:8" x14ac:dyDescent="0.25">
      <c r="A3534" s="37" t="s">
        <v>9695</v>
      </c>
      <c r="B3534" s="37" t="s">
        <v>1033</v>
      </c>
      <c r="C3534" s="38" t="s">
        <v>9696</v>
      </c>
      <c r="D3534" s="38">
        <v>8531</v>
      </c>
      <c r="E3534" s="146" t="s">
        <v>2536</v>
      </c>
      <c r="F3534" s="541" t="s">
        <v>1042</v>
      </c>
      <c r="G3534" s="539">
        <v>45466.30972222222</v>
      </c>
      <c r="H3534" s="37"/>
    </row>
    <row r="3535" spans="1:8" x14ac:dyDescent="0.25">
      <c r="A3535" s="37" t="s">
        <v>9695</v>
      </c>
      <c r="B3535" s="37" t="s">
        <v>1033</v>
      </c>
      <c r="C3535" s="38" t="s">
        <v>9696</v>
      </c>
      <c r="D3535" s="38">
        <v>8531</v>
      </c>
      <c r="E3535" s="146" t="s">
        <v>2553</v>
      </c>
      <c r="F3535" s="541" t="s">
        <v>1042</v>
      </c>
      <c r="G3535" s="539">
        <v>45466.30972222222</v>
      </c>
      <c r="H3535" s="37"/>
    </row>
    <row r="3536" spans="1:8" x14ac:dyDescent="0.25">
      <c r="A3536" s="37" t="s">
        <v>9695</v>
      </c>
      <c r="B3536" s="37" t="s">
        <v>1033</v>
      </c>
      <c r="C3536" s="38" t="s">
        <v>9696</v>
      </c>
      <c r="D3536" s="38">
        <v>8531</v>
      </c>
      <c r="E3536" s="146" t="s">
        <v>2570</v>
      </c>
      <c r="F3536" s="541" t="s">
        <v>1042</v>
      </c>
      <c r="G3536" s="539">
        <v>45466.30972222222</v>
      </c>
      <c r="H3536" s="37"/>
    </row>
    <row r="3537" spans="1:8" x14ac:dyDescent="0.25">
      <c r="A3537" s="37" t="s">
        <v>9695</v>
      </c>
      <c r="B3537" s="37" t="s">
        <v>1033</v>
      </c>
      <c r="C3537" s="38" t="s">
        <v>9696</v>
      </c>
      <c r="D3537" s="38">
        <v>8531</v>
      </c>
      <c r="E3537" s="146" t="s">
        <v>2587</v>
      </c>
      <c r="F3537" s="541" t="s">
        <v>1042</v>
      </c>
      <c r="G3537" s="539">
        <v>45466.30972222222</v>
      </c>
      <c r="H3537" s="37"/>
    </row>
    <row r="3538" spans="1:8" x14ac:dyDescent="0.25">
      <c r="A3538" s="37" t="s">
        <v>9695</v>
      </c>
      <c r="B3538" s="37" t="s">
        <v>1033</v>
      </c>
      <c r="C3538" s="38" t="s">
        <v>9696</v>
      </c>
      <c r="D3538" s="38">
        <v>8531</v>
      </c>
      <c r="E3538" s="146" t="s">
        <v>2604</v>
      </c>
      <c r="F3538" s="541" t="s">
        <v>1042</v>
      </c>
      <c r="G3538" s="539">
        <v>45466.30972222222</v>
      </c>
      <c r="H3538" s="37"/>
    </row>
    <row r="3539" spans="1:8" x14ac:dyDescent="0.25">
      <c r="A3539" s="37" t="s">
        <v>9695</v>
      </c>
      <c r="B3539" s="37" t="s">
        <v>1033</v>
      </c>
      <c r="C3539" s="38" t="s">
        <v>9696</v>
      </c>
      <c r="D3539" s="38">
        <v>8531</v>
      </c>
      <c r="E3539" s="146" t="s">
        <v>2621</v>
      </c>
      <c r="F3539" s="541" t="s">
        <v>1042</v>
      </c>
      <c r="G3539" s="539">
        <v>45466.30972222222</v>
      </c>
      <c r="H3539" s="37"/>
    </row>
    <row r="3540" spans="1:8" x14ac:dyDescent="0.25">
      <c r="A3540" s="37" t="s">
        <v>9695</v>
      </c>
      <c r="B3540" s="37" t="s">
        <v>1033</v>
      </c>
      <c r="C3540" s="38" t="s">
        <v>9696</v>
      </c>
      <c r="D3540" s="38">
        <v>8531</v>
      </c>
      <c r="E3540" s="146" t="s">
        <v>2638</v>
      </c>
      <c r="F3540" s="541" t="s">
        <v>1042</v>
      </c>
      <c r="G3540" s="539">
        <v>45466.30972222222</v>
      </c>
      <c r="H3540" s="37"/>
    </row>
    <row r="3541" spans="1:8" x14ac:dyDescent="0.25">
      <c r="A3541" s="37" t="s">
        <v>9695</v>
      </c>
      <c r="B3541" s="37" t="s">
        <v>1033</v>
      </c>
      <c r="C3541" s="38" t="s">
        <v>9696</v>
      </c>
      <c r="D3541" s="38">
        <v>8531</v>
      </c>
      <c r="E3541" s="146" t="s">
        <v>2655</v>
      </c>
      <c r="F3541" s="541" t="s">
        <v>1042</v>
      </c>
      <c r="G3541" s="539">
        <v>45466.30972222222</v>
      </c>
      <c r="H3541" s="37"/>
    </row>
    <row r="3542" spans="1:8" x14ac:dyDescent="0.25">
      <c r="A3542" s="37" t="s">
        <v>9695</v>
      </c>
      <c r="B3542" s="37" t="s">
        <v>1033</v>
      </c>
      <c r="C3542" s="38" t="s">
        <v>9696</v>
      </c>
      <c r="D3542" s="38">
        <v>8531</v>
      </c>
      <c r="E3542" s="146" t="s">
        <v>1175</v>
      </c>
      <c r="F3542" s="541" t="s">
        <v>1044</v>
      </c>
      <c r="G3542" s="539">
        <v>45466.30972222222</v>
      </c>
      <c r="H3542" s="37"/>
    </row>
    <row r="3543" spans="1:8" x14ac:dyDescent="0.25">
      <c r="A3543" s="37" t="s">
        <v>9695</v>
      </c>
      <c r="B3543" s="37" t="s">
        <v>1033</v>
      </c>
      <c r="C3543" s="38" t="s">
        <v>9696</v>
      </c>
      <c r="D3543" s="38">
        <v>8531</v>
      </c>
      <c r="E3543" s="146" t="s">
        <v>2673</v>
      </c>
      <c r="F3543" s="541" t="s">
        <v>1044</v>
      </c>
      <c r="G3543" s="539">
        <v>45466.30972222222</v>
      </c>
      <c r="H3543" s="37"/>
    </row>
    <row r="3544" spans="1:8" x14ac:dyDescent="0.25">
      <c r="A3544" s="37" t="s">
        <v>9695</v>
      </c>
      <c r="B3544" s="37" t="s">
        <v>1033</v>
      </c>
      <c r="C3544" s="38" t="s">
        <v>9696</v>
      </c>
      <c r="D3544" s="38">
        <v>8531</v>
      </c>
      <c r="E3544" s="146" t="s">
        <v>2690</v>
      </c>
      <c r="F3544" s="541" t="s">
        <v>1044</v>
      </c>
      <c r="G3544" s="539">
        <v>45466.30972222222</v>
      </c>
      <c r="H3544" s="37"/>
    </row>
    <row r="3545" spans="1:8" x14ac:dyDescent="0.25">
      <c r="A3545" s="37" t="s">
        <v>9695</v>
      </c>
      <c r="B3545" s="37" t="s">
        <v>1033</v>
      </c>
      <c r="C3545" s="38" t="s">
        <v>9696</v>
      </c>
      <c r="D3545" s="38">
        <v>8531</v>
      </c>
      <c r="E3545" s="146" t="s">
        <v>2707</v>
      </c>
      <c r="F3545" s="541" t="s">
        <v>1044</v>
      </c>
      <c r="G3545" s="539">
        <v>45466.30972222222</v>
      </c>
      <c r="H3545" s="37"/>
    </row>
    <row r="3546" spans="1:8" x14ac:dyDescent="0.25">
      <c r="A3546" s="37" t="s">
        <v>9695</v>
      </c>
      <c r="B3546" s="37" t="s">
        <v>1033</v>
      </c>
      <c r="C3546" s="38" t="s">
        <v>9696</v>
      </c>
      <c r="D3546" s="38">
        <v>8531</v>
      </c>
      <c r="E3546" s="146" t="s">
        <v>2724</v>
      </c>
      <c r="F3546" s="541" t="s">
        <v>1044</v>
      </c>
      <c r="G3546" s="539">
        <v>45466.30972222222</v>
      </c>
      <c r="H3546" s="37"/>
    </row>
    <row r="3547" spans="1:8" x14ac:dyDescent="0.25">
      <c r="A3547" s="37" t="s">
        <v>9695</v>
      </c>
      <c r="B3547" s="37" t="s">
        <v>1033</v>
      </c>
      <c r="C3547" s="38" t="s">
        <v>9696</v>
      </c>
      <c r="D3547" s="38">
        <v>8531</v>
      </c>
      <c r="E3547" s="146" t="s">
        <v>2741</v>
      </c>
      <c r="F3547" s="541" t="s">
        <v>1044</v>
      </c>
      <c r="G3547" s="539">
        <v>45466.30972222222</v>
      </c>
      <c r="H3547" s="37"/>
    </row>
    <row r="3548" spans="1:8" x14ac:dyDescent="0.25">
      <c r="A3548" s="37" t="s">
        <v>9695</v>
      </c>
      <c r="B3548" s="37" t="s">
        <v>1033</v>
      </c>
      <c r="C3548" s="38" t="s">
        <v>9696</v>
      </c>
      <c r="D3548" s="38">
        <v>8531</v>
      </c>
      <c r="E3548" s="146" t="s">
        <v>2758</v>
      </c>
      <c r="F3548" s="541" t="s">
        <v>1044</v>
      </c>
      <c r="G3548" s="539">
        <v>45466.30972222222</v>
      </c>
      <c r="H3548" s="37"/>
    </row>
    <row r="3549" spans="1:8" x14ac:dyDescent="0.25">
      <c r="A3549" s="37" t="s">
        <v>9695</v>
      </c>
      <c r="B3549" s="37" t="s">
        <v>1033</v>
      </c>
      <c r="C3549" s="38" t="s">
        <v>9696</v>
      </c>
      <c r="D3549" s="38">
        <v>8531</v>
      </c>
      <c r="E3549" s="146" t="s">
        <v>2775</v>
      </c>
      <c r="F3549" s="541" t="s">
        <v>1044</v>
      </c>
      <c r="G3549" s="539">
        <v>45466.30972222222</v>
      </c>
      <c r="H3549" s="37"/>
    </row>
    <row r="3550" spans="1:8" x14ac:dyDescent="0.25">
      <c r="A3550" s="37" t="s">
        <v>9695</v>
      </c>
      <c r="B3550" s="37" t="s">
        <v>1033</v>
      </c>
      <c r="C3550" s="38" t="s">
        <v>9696</v>
      </c>
      <c r="D3550" s="38">
        <v>8531</v>
      </c>
      <c r="E3550" s="146" t="s">
        <v>2792</v>
      </c>
      <c r="F3550" s="541" t="s">
        <v>1044</v>
      </c>
      <c r="G3550" s="539">
        <v>45466.30972222222</v>
      </c>
      <c r="H3550" s="37"/>
    </row>
    <row r="3551" spans="1:8" x14ac:dyDescent="0.25">
      <c r="A3551" s="37" t="s">
        <v>9695</v>
      </c>
      <c r="B3551" s="37" t="s">
        <v>1033</v>
      </c>
      <c r="C3551" s="38" t="s">
        <v>9696</v>
      </c>
      <c r="D3551" s="38">
        <v>8531</v>
      </c>
      <c r="E3551" s="146" t="s">
        <v>2809</v>
      </c>
      <c r="F3551" s="541" t="s">
        <v>1044</v>
      </c>
      <c r="G3551" s="539">
        <v>45466.30972222222</v>
      </c>
      <c r="H3551" s="37"/>
    </row>
    <row r="3552" spans="1:8" x14ac:dyDescent="0.25">
      <c r="A3552" s="37" t="s">
        <v>9695</v>
      </c>
      <c r="B3552" s="37" t="s">
        <v>1033</v>
      </c>
      <c r="C3552" s="38" t="s">
        <v>9696</v>
      </c>
      <c r="D3552" s="38">
        <v>8531</v>
      </c>
      <c r="E3552" s="146" t="s">
        <v>2826</v>
      </c>
      <c r="F3552" s="541" t="s">
        <v>1044</v>
      </c>
      <c r="G3552" s="539">
        <v>45466.30972222222</v>
      </c>
      <c r="H3552" s="37"/>
    </row>
    <row r="3553" spans="1:8" x14ac:dyDescent="0.25">
      <c r="A3553" s="37" t="s">
        <v>9695</v>
      </c>
      <c r="B3553" s="37" t="s">
        <v>1033</v>
      </c>
      <c r="C3553" s="38" t="s">
        <v>9696</v>
      </c>
      <c r="D3553" s="38">
        <v>8531</v>
      </c>
      <c r="E3553" s="146" t="s">
        <v>1192</v>
      </c>
      <c r="F3553" s="541" t="s">
        <v>1044</v>
      </c>
      <c r="G3553" s="539">
        <v>45466.30972222222</v>
      </c>
      <c r="H3553" s="37"/>
    </row>
    <row r="3554" spans="1:8" x14ac:dyDescent="0.25">
      <c r="A3554" s="37" t="s">
        <v>9695</v>
      </c>
      <c r="B3554" s="37" t="s">
        <v>1033</v>
      </c>
      <c r="C3554" s="38" t="s">
        <v>9696</v>
      </c>
      <c r="D3554" s="38">
        <v>8531</v>
      </c>
      <c r="E3554" s="146" t="s">
        <v>2843</v>
      </c>
      <c r="F3554" s="541" t="s">
        <v>1044</v>
      </c>
      <c r="G3554" s="539">
        <v>45466.30972222222</v>
      </c>
      <c r="H3554" s="37"/>
    </row>
    <row r="3555" spans="1:8" x14ac:dyDescent="0.25">
      <c r="A3555" s="37" t="s">
        <v>9695</v>
      </c>
      <c r="B3555" s="37" t="s">
        <v>1033</v>
      </c>
      <c r="C3555" s="38" t="s">
        <v>9696</v>
      </c>
      <c r="D3555" s="38">
        <v>8531</v>
      </c>
      <c r="E3555" s="146" t="s">
        <v>2860</v>
      </c>
      <c r="F3555" s="541" t="s">
        <v>1044</v>
      </c>
      <c r="G3555" s="539">
        <v>45466.30972222222</v>
      </c>
      <c r="H3555" s="37"/>
    </row>
    <row r="3556" spans="1:8" x14ac:dyDescent="0.25">
      <c r="A3556" s="37" t="s">
        <v>9695</v>
      </c>
      <c r="B3556" s="37" t="s">
        <v>1033</v>
      </c>
      <c r="C3556" s="38" t="s">
        <v>9696</v>
      </c>
      <c r="D3556" s="38">
        <v>8531</v>
      </c>
      <c r="E3556" s="146" t="s">
        <v>2877</v>
      </c>
      <c r="F3556" s="541" t="s">
        <v>1044</v>
      </c>
      <c r="G3556" s="539">
        <v>45466.30972222222</v>
      </c>
      <c r="H3556" s="37"/>
    </row>
    <row r="3557" spans="1:8" x14ac:dyDescent="0.25">
      <c r="A3557" s="37" t="s">
        <v>9695</v>
      </c>
      <c r="B3557" s="37" t="s">
        <v>1033</v>
      </c>
      <c r="C3557" s="38" t="s">
        <v>9696</v>
      </c>
      <c r="D3557" s="38">
        <v>8531</v>
      </c>
      <c r="E3557" s="146" t="s">
        <v>2894</v>
      </c>
      <c r="F3557" s="541" t="s">
        <v>1044</v>
      </c>
      <c r="G3557" s="539">
        <v>45466.30972222222</v>
      </c>
      <c r="H3557" s="37"/>
    </row>
    <row r="3558" spans="1:8" x14ac:dyDescent="0.25">
      <c r="A3558" s="37" t="s">
        <v>9695</v>
      </c>
      <c r="B3558" s="37" t="s">
        <v>1033</v>
      </c>
      <c r="C3558" s="38" t="s">
        <v>9696</v>
      </c>
      <c r="D3558" s="38">
        <v>8531</v>
      </c>
      <c r="E3558" s="146" t="s">
        <v>2911</v>
      </c>
      <c r="F3558" s="541" t="s">
        <v>1044</v>
      </c>
      <c r="G3558" s="539">
        <v>45466.30972222222</v>
      </c>
      <c r="H3558" s="37"/>
    </row>
    <row r="3559" spans="1:8" x14ac:dyDescent="0.25">
      <c r="A3559" s="37" t="s">
        <v>9695</v>
      </c>
      <c r="B3559" s="37" t="s">
        <v>1033</v>
      </c>
      <c r="C3559" s="38" t="s">
        <v>9696</v>
      </c>
      <c r="D3559" s="38">
        <v>8531</v>
      </c>
      <c r="E3559" s="146" t="s">
        <v>2928</v>
      </c>
      <c r="F3559" s="541" t="s">
        <v>1044</v>
      </c>
      <c r="G3559" s="539">
        <v>45466.30972222222</v>
      </c>
      <c r="H3559" s="37"/>
    </row>
    <row r="3560" spans="1:8" x14ac:dyDescent="0.25">
      <c r="A3560" s="37" t="s">
        <v>9695</v>
      </c>
      <c r="B3560" s="37" t="s">
        <v>1033</v>
      </c>
      <c r="C3560" s="38" t="s">
        <v>9696</v>
      </c>
      <c r="D3560" s="38">
        <v>8531</v>
      </c>
      <c r="E3560" s="146" t="s">
        <v>2945</v>
      </c>
      <c r="F3560" s="541" t="s">
        <v>1044</v>
      </c>
      <c r="G3560" s="539">
        <v>45466.30972222222</v>
      </c>
      <c r="H3560" s="37"/>
    </row>
    <row r="3561" spans="1:8" x14ac:dyDescent="0.25">
      <c r="A3561" s="37" t="s">
        <v>9695</v>
      </c>
      <c r="B3561" s="37" t="s">
        <v>1033</v>
      </c>
      <c r="C3561" s="38" t="s">
        <v>9696</v>
      </c>
      <c r="D3561" s="38">
        <v>8531</v>
      </c>
      <c r="E3561" s="146" t="s">
        <v>2962</v>
      </c>
      <c r="F3561" s="541" t="s">
        <v>1044</v>
      </c>
      <c r="G3561" s="539">
        <v>45466.30972222222</v>
      </c>
      <c r="H3561" s="37"/>
    </row>
    <row r="3562" spans="1:8" x14ac:dyDescent="0.25">
      <c r="A3562" s="37" t="s">
        <v>9695</v>
      </c>
      <c r="B3562" s="37" t="s">
        <v>1033</v>
      </c>
      <c r="C3562" s="38" t="s">
        <v>9696</v>
      </c>
      <c r="D3562" s="38">
        <v>8531</v>
      </c>
      <c r="E3562" s="146" t="s">
        <v>2979</v>
      </c>
      <c r="F3562" s="541" t="s">
        <v>1044</v>
      </c>
      <c r="G3562" s="539">
        <v>45466.30972222222</v>
      </c>
      <c r="H3562" s="37"/>
    </row>
    <row r="3563" spans="1:8" x14ac:dyDescent="0.25">
      <c r="A3563" s="37" t="s">
        <v>9695</v>
      </c>
      <c r="B3563" s="37" t="s">
        <v>1033</v>
      </c>
      <c r="C3563" s="38" t="s">
        <v>9696</v>
      </c>
      <c r="D3563" s="38">
        <v>8531</v>
      </c>
      <c r="E3563" s="146" t="s">
        <v>2996</v>
      </c>
      <c r="F3563" s="541" t="s">
        <v>1044</v>
      </c>
      <c r="G3563" s="539">
        <v>45466.30972222222</v>
      </c>
      <c r="H3563" s="37"/>
    </row>
    <row r="3564" spans="1:8" x14ac:dyDescent="0.25">
      <c r="A3564" s="37" t="s">
        <v>9695</v>
      </c>
      <c r="B3564" s="37" t="s">
        <v>1033</v>
      </c>
      <c r="C3564" s="38" t="s">
        <v>9696</v>
      </c>
      <c r="D3564" s="38">
        <v>8531</v>
      </c>
      <c r="E3564" s="146" t="s">
        <v>1205</v>
      </c>
      <c r="F3564" s="541" t="s">
        <v>1044</v>
      </c>
      <c r="G3564" s="539">
        <v>45466.30972222222</v>
      </c>
      <c r="H3564" s="37"/>
    </row>
    <row r="3565" spans="1:8" x14ac:dyDescent="0.25">
      <c r="A3565" s="37" t="s">
        <v>9695</v>
      </c>
      <c r="B3565" s="37" t="s">
        <v>1033</v>
      </c>
      <c r="C3565" s="38" t="s">
        <v>9696</v>
      </c>
      <c r="D3565" s="38">
        <v>8531</v>
      </c>
      <c r="E3565" s="146" t="s">
        <v>3013</v>
      </c>
      <c r="F3565" s="541" t="s">
        <v>1044</v>
      </c>
      <c r="G3565" s="539">
        <v>45466.30972222222</v>
      </c>
      <c r="H3565" s="37"/>
    </row>
    <row r="3566" spans="1:8" x14ac:dyDescent="0.25">
      <c r="A3566" s="37" t="s">
        <v>9695</v>
      </c>
      <c r="B3566" s="37" t="s">
        <v>1033</v>
      </c>
      <c r="C3566" s="38" t="s">
        <v>9696</v>
      </c>
      <c r="D3566" s="38">
        <v>8531</v>
      </c>
      <c r="E3566" s="146" t="s">
        <v>3030</v>
      </c>
      <c r="F3566" s="541" t="s">
        <v>1044</v>
      </c>
      <c r="G3566" s="539">
        <v>45466.30972222222</v>
      </c>
      <c r="H3566" s="37"/>
    </row>
    <row r="3567" spans="1:8" x14ac:dyDescent="0.25">
      <c r="A3567" s="37" t="s">
        <v>9695</v>
      </c>
      <c r="B3567" s="37" t="s">
        <v>1033</v>
      </c>
      <c r="C3567" s="38" t="s">
        <v>9696</v>
      </c>
      <c r="D3567" s="38">
        <v>8531</v>
      </c>
      <c r="E3567" s="146" t="s">
        <v>3047</v>
      </c>
      <c r="F3567" s="541" t="s">
        <v>1044</v>
      </c>
      <c r="G3567" s="539">
        <v>45466.30972222222</v>
      </c>
      <c r="H3567" s="37"/>
    </row>
    <row r="3568" spans="1:8" x14ac:dyDescent="0.25">
      <c r="A3568" s="37" t="s">
        <v>9695</v>
      </c>
      <c r="B3568" s="37" t="s">
        <v>1033</v>
      </c>
      <c r="C3568" s="38" t="s">
        <v>9696</v>
      </c>
      <c r="D3568" s="38">
        <v>8531</v>
      </c>
      <c r="E3568" s="146" t="s">
        <v>3064</v>
      </c>
      <c r="F3568" s="541" t="s">
        <v>1044</v>
      </c>
      <c r="G3568" s="539">
        <v>45466.30972222222</v>
      </c>
      <c r="H3568" s="37"/>
    </row>
    <row r="3569" spans="1:8" x14ac:dyDescent="0.25">
      <c r="A3569" s="37" t="s">
        <v>9695</v>
      </c>
      <c r="B3569" s="37" t="s">
        <v>1033</v>
      </c>
      <c r="C3569" s="38" t="s">
        <v>9696</v>
      </c>
      <c r="D3569" s="38">
        <v>8531</v>
      </c>
      <c r="E3569" s="146" t="s">
        <v>3081</v>
      </c>
      <c r="F3569" s="541" t="s">
        <v>1044</v>
      </c>
      <c r="G3569" s="539">
        <v>45466.30972222222</v>
      </c>
      <c r="H3569" s="37"/>
    </row>
    <row r="3570" spans="1:8" x14ac:dyDescent="0.25">
      <c r="A3570" s="37" t="s">
        <v>9695</v>
      </c>
      <c r="B3570" s="37" t="s">
        <v>1033</v>
      </c>
      <c r="C3570" s="38" t="s">
        <v>9696</v>
      </c>
      <c r="D3570" s="38">
        <v>8531</v>
      </c>
      <c r="E3570" s="146" t="s">
        <v>3098</v>
      </c>
      <c r="F3570" s="541" t="s">
        <v>1044</v>
      </c>
      <c r="G3570" s="539">
        <v>45466.30972222222</v>
      </c>
      <c r="H3570" s="37"/>
    </row>
    <row r="3571" spans="1:8" x14ac:dyDescent="0.25">
      <c r="A3571" s="37" t="s">
        <v>9695</v>
      </c>
      <c r="B3571" s="37" t="s">
        <v>1033</v>
      </c>
      <c r="C3571" s="38" t="s">
        <v>9696</v>
      </c>
      <c r="D3571" s="38">
        <v>8531</v>
      </c>
      <c r="E3571" s="146" t="s">
        <v>3115</v>
      </c>
      <c r="F3571" s="541" t="s">
        <v>1044</v>
      </c>
      <c r="G3571" s="539">
        <v>45466.30972222222</v>
      </c>
      <c r="H3571" s="37"/>
    </row>
    <row r="3572" spans="1:8" x14ac:dyDescent="0.25">
      <c r="A3572" s="37" t="s">
        <v>9695</v>
      </c>
      <c r="B3572" s="37" t="s">
        <v>1033</v>
      </c>
      <c r="C3572" s="38" t="s">
        <v>9696</v>
      </c>
      <c r="D3572" s="38">
        <v>8531</v>
      </c>
      <c r="E3572" s="146" t="s">
        <v>3132</v>
      </c>
      <c r="F3572" s="541" t="s">
        <v>1044</v>
      </c>
      <c r="G3572" s="539">
        <v>45466.30972222222</v>
      </c>
      <c r="H3572" s="37"/>
    </row>
    <row r="3573" spans="1:8" x14ac:dyDescent="0.25">
      <c r="A3573" s="37" t="s">
        <v>9695</v>
      </c>
      <c r="B3573" s="37" t="s">
        <v>1033</v>
      </c>
      <c r="C3573" s="38" t="s">
        <v>9696</v>
      </c>
      <c r="D3573" s="38">
        <v>8531</v>
      </c>
      <c r="E3573" s="146" t="s">
        <v>3149</v>
      </c>
      <c r="F3573" s="541" t="s">
        <v>1044</v>
      </c>
      <c r="G3573" s="539">
        <v>45466.30972222222</v>
      </c>
      <c r="H3573" s="37"/>
    </row>
    <row r="3574" spans="1:8" x14ac:dyDescent="0.25">
      <c r="A3574" s="37" t="s">
        <v>9695</v>
      </c>
      <c r="B3574" s="37" t="s">
        <v>1033</v>
      </c>
      <c r="C3574" s="38" t="s">
        <v>9696</v>
      </c>
      <c r="D3574" s="38">
        <v>8531</v>
      </c>
      <c r="E3574" s="146" t="s">
        <v>3166</v>
      </c>
      <c r="F3574" s="541" t="s">
        <v>1044</v>
      </c>
      <c r="G3574" s="539">
        <v>45466.30972222222</v>
      </c>
      <c r="H3574" s="37"/>
    </row>
    <row r="3575" spans="1:8" x14ac:dyDescent="0.25">
      <c r="A3575" s="37" t="s">
        <v>9695</v>
      </c>
      <c r="B3575" s="37" t="s">
        <v>1033</v>
      </c>
      <c r="C3575" s="38" t="s">
        <v>9696</v>
      </c>
      <c r="D3575" s="38">
        <v>8531</v>
      </c>
      <c r="E3575" s="146" t="s">
        <v>1218</v>
      </c>
      <c r="F3575" s="541" t="s">
        <v>1044</v>
      </c>
      <c r="G3575" s="539">
        <v>45466.30972222222</v>
      </c>
      <c r="H3575" s="37"/>
    </row>
    <row r="3576" spans="1:8" x14ac:dyDescent="0.25">
      <c r="A3576" s="37" t="s">
        <v>9695</v>
      </c>
      <c r="B3576" s="37" t="s">
        <v>1033</v>
      </c>
      <c r="C3576" s="38" t="s">
        <v>9696</v>
      </c>
      <c r="D3576" s="38">
        <v>8531</v>
      </c>
      <c r="E3576" s="146" t="s">
        <v>3183</v>
      </c>
      <c r="F3576" s="541" t="s">
        <v>1044</v>
      </c>
      <c r="G3576" s="539">
        <v>45466.30972222222</v>
      </c>
      <c r="H3576" s="37"/>
    </row>
    <row r="3577" spans="1:8" x14ac:dyDescent="0.25">
      <c r="A3577" s="37" t="s">
        <v>9695</v>
      </c>
      <c r="B3577" s="37" t="s">
        <v>1033</v>
      </c>
      <c r="C3577" s="38" t="s">
        <v>9696</v>
      </c>
      <c r="D3577" s="38">
        <v>8531</v>
      </c>
      <c r="E3577" s="146" t="s">
        <v>3200</v>
      </c>
      <c r="F3577" s="541" t="s">
        <v>1044</v>
      </c>
      <c r="G3577" s="539">
        <v>45466.30972222222</v>
      </c>
      <c r="H3577" s="37"/>
    </row>
    <row r="3578" spans="1:8" x14ac:dyDescent="0.25">
      <c r="A3578" s="37" t="s">
        <v>9695</v>
      </c>
      <c r="B3578" s="37" t="s">
        <v>1033</v>
      </c>
      <c r="C3578" s="38" t="s">
        <v>9696</v>
      </c>
      <c r="D3578" s="38">
        <v>8531</v>
      </c>
      <c r="E3578" s="146" t="s">
        <v>3217</v>
      </c>
      <c r="F3578" s="541" t="s">
        <v>1044</v>
      </c>
      <c r="G3578" s="539">
        <v>45466.30972222222</v>
      </c>
      <c r="H3578" s="37"/>
    </row>
    <row r="3579" spans="1:8" x14ac:dyDescent="0.25">
      <c r="A3579" s="37" t="s">
        <v>9695</v>
      </c>
      <c r="B3579" s="37" t="s">
        <v>1033</v>
      </c>
      <c r="C3579" s="38" t="s">
        <v>9696</v>
      </c>
      <c r="D3579" s="38">
        <v>8531</v>
      </c>
      <c r="E3579" s="146" t="s">
        <v>3234</v>
      </c>
      <c r="F3579" s="541" t="s">
        <v>1044</v>
      </c>
      <c r="G3579" s="539">
        <v>45466.30972222222</v>
      </c>
      <c r="H3579" s="37"/>
    </row>
    <row r="3580" spans="1:8" x14ac:dyDescent="0.25">
      <c r="A3580" s="37" t="s">
        <v>9695</v>
      </c>
      <c r="B3580" s="37" t="s">
        <v>1033</v>
      </c>
      <c r="C3580" s="38" t="s">
        <v>9696</v>
      </c>
      <c r="D3580" s="38">
        <v>8531</v>
      </c>
      <c r="E3580" s="146" t="s">
        <v>3251</v>
      </c>
      <c r="F3580" s="541" t="s">
        <v>1044</v>
      </c>
      <c r="G3580" s="539">
        <v>45466.30972222222</v>
      </c>
      <c r="H3580" s="37"/>
    </row>
    <row r="3581" spans="1:8" x14ac:dyDescent="0.25">
      <c r="A3581" s="37" t="s">
        <v>9695</v>
      </c>
      <c r="B3581" s="37" t="s">
        <v>1033</v>
      </c>
      <c r="C3581" s="38" t="s">
        <v>9696</v>
      </c>
      <c r="D3581" s="38">
        <v>8531</v>
      </c>
      <c r="E3581" s="146" t="s">
        <v>3268</v>
      </c>
      <c r="F3581" s="541" t="s">
        <v>1044</v>
      </c>
      <c r="G3581" s="539">
        <v>45466.30972222222</v>
      </c>
      <c r="H3581" s="37"/>
    </row>
    <row r="3582" spans="1:8" x14ac:dyDescent="0.25">
      <c r="A3582" s="37" t="s">
        <v>9695</v>
      </c>
      <c r="B3582" s="37" t="s">
        <v>1033</v>
      </c>
      <c r="C3582" s="38" t="s">
        <v>9696</v>
      </c>
      <c r="D3582" s="38">
        <v>8531</v>
      </c>
      <c r="E3582" s="146" t="s">
        <v>3285</v>
      </c>
      <c r="F3582" s="541" t="s">
        <v>1044</v>
      </c>
      <c r="G3582" s="539">
        <v>45466.30972222222</v>
      </c>
      <c r="H3582" s="37"/>
    </row>
    <row r="3583" spans="1:8" x14ac:dyDescent="0.25">
      <c r="A3583" s="37" t="s">
        <v>9695</v>
      </c>
      <c r="B3583" s="37" t="s">
        <v>1033</v>
      </c>
      <c r="C3583" s="38" t="s">
        <v>9696</v>
      </c>
      <c r="D3583" s="38">
        <v>8531</v>
      </c>
      <c r="E3583" s="146" t="s">
        <v>3302</v>
      </c>
      <c r="F3583" s="541" t="s">
        <v>1044</v>
      </c>
      <c r="G3583" s="539">
        <v>45466.30972222222</v>
      </c>
      <c r="H3583" s="37"/>
    </row>
    <row r="3584" spans="1:8" x14ac:dyDescent="0.25">
      <c r="A3584" s="37" t="s">
        <v>9695</v>
      </c>
      <c r="B3584" s="37" t="s">
        <v>1033</v>
      </c>
      <c r="C3584" s="38" t="s">
        <v>9696</v>
      </c>
      <c r="D3584" s="38">
        <v>8531</v>
      </c>
      <c r="E3584" s="146" t="s">
        <v>3319</v>
      </c>
      <c r="F3584" s="541" t="s">
        <v>1044</v>
      </c>
      <c r="G3584" s="539">
        <v>45466.30972222222</v>
      </c>
      <c r="H3584" s="37"/>
    </row>
    <row r="3585" spans="1:8" x14ac:dyDescent="0.25">
      <c r="A3585" s="37" t="s">
        <v>9695</v>
      </c>
      <c r="B3585" s="37" t="s">
        <v>1033</v>
      </c>
      <c r="C3585" s="38" t="s">
        <v>9696</v>
      </c>
      <c r="D3585" s="38">
        <v>8531</v>
      </c>
      <c r="E3585" s="146" t="s">
        <v>3336</v>
      </c>
      <c r="F3585" s="541" t="s">
        <v>1044</v>
      </c>
      <c r="G3585" s="539">
        <v>45466.30972222222</v>
      </c>
      <c r="H3585" s="37"/>
    </row>
    <row r="3586" spans="1:8" x14ac:dyDescent="0.25">
      <c r="A3586" s="37" t="s">
        <v>9695</v>
      </c>
      <c r="B3586" s="37" t="s">
        <v>1033</v>
      </c>
      <c r="C3586" s="38" t="s">
        <v>9696</v>
      </c>
      <c r="D3586" s="38">
        <v>8531</v>
      </c>
      <c r="E3586" s="146" t="s">
        <v>1231</v>
      </c>
      <c r="F3586" s="541" t="s">
        <v>1044</v>
      </c>
      <c r="G3586" s="539">
        <v>45466.30972222222</v>
      </c>
      <c r="H3586" s="37"/>
    </row>
    <row r="3587" spans="1:8" x14ac:dyDescent="0.25">
      <c r="A3587" s="37" t="s">
        <v>9695</v>
      </c>
      <c r="B3587" s="37" t="s">
        <v>1033</v>
      </c>
      <c r="C3587" s="38" t="s">
        <v>9696</v>
      </c>
      <c r="D3587" s="38">
        <v>8531</v>
      </c>
      <c r="E3587" s="146" t="s">
        <v>3353</v>
      </c>
      <c r="F3587" s="541" t="s">
        <v>1044</v>
      </c>
      <c r="G3587" s="539">
        <v>45466.30972222222</v>
      </c>
      <c r="H3587" s="37"/>
    </row>
    <row r="3588" spans="1:8" x14ac:dyDescent="0.25">
      <c r="A3588" s="37" t="s">
        <v>9695</v>
      </c>
      <c r="B3588" s="37" t="s">
        <v>1033</v>
      </c>
      <c r="C3588" s="38" t="s">
        <v>9696</v>
      </c>
      <c r="D3588" s="38">
        <v>8531</v>
      </c>
      <c r="E3588" s="146" t="s">
        <v>3370</v>
      </c>
      <c r="F3588" s="541" t="s">
        <v>1044</v>
      </c>
      <c r="G3588" s="539">
        <v>45466.30972222222</v>
      </c>
      <c r="H3588" s="37"/>
    </row>
    <row r="3589" spans="1:8" x14ac:dyDescent="0.25">
      <c r="A3589" s="37" t="s">
        <v>9695</v>
      </c>
      <c r="B3589" s="37" t="s">
        <v>1033</v>
      </c>
      <c r="C3589" s="38" t="s">
        <v>9696</v>
      </c>
      <c r="D3589" s="38">
        <v>8531</v>
      </c>
      <c r="E3589" s="146" t="s">
        <v>3387</v>
      </c>
      <c r="F3589" s="541" t="s">
        <v>1044</v>
      </c>
      <c r="G3589" s="539">
        <v>45466.30972222222</v>
      </c>
      <c r="H3589" s="37"/>
    </row>
    <row r="3590" spans="1:8" x14ac:dyDescent="0.25">
      <c r="A3590" s="37" t="s">
        <v>9695</v>
      </c>
      <c r="B3590" s="37" t="s">
        <v>1033</v>
      </c>
      <c r="C3590" s="38" t="s">
        <v>9696</v>
      </c>
      <c r="D3590" s="38">
        <v>8531</v>
      </c>
      <c r="E3590" s="146" t="s">
        <v>3404</v>
      </c>
      <c r="F3590" s="541" t="s">
        <v>1044</v>
      </c>
      <c r="G3590" s="539">
        <v>45466.30972222222</v>
      </c>
      <c r="H3590" s="37"/>
    </row>
    <row r="3591" spans="1:8" x14ac:dyDescent="0.25">
      <c r="A3591" s="37" t="s">
        <v>9695</v>
      </c>
      <c r="B3591" s="37" t="s">
        <v>1033</v>
      </c>
      <c r="C3591" s="38" t="s">
        <v>9696</v>
      </c>
      <c r="D3591" s="38">
        <v>8531</v>
      </c>
      <c r="E3591" s="146" t="s">
        <v>3421</v>
      </c>
      <c r="F3591" s="541" t="s">
        <v>1044</v>
      </c>
      <c r="G3591" s="539">
        <v>45466.30972222222</v>
      </c>
      <c r="H3591" s="37"/>
    </row>
    <row r="3592" spans="1:8" x14ac:dyDescent="0.25">
      <c r="A3592" s="37" t="s">
        <v>9695</v>
      </c>
      <c r="B3592" s="37" t="s">
        <v>1033</v>
      </c>
      <c r="C3592" s="38" t="s">
        <v>9696</v>
      </c>
      <c r="D3592" s="38">
        <v>8531</v>
      </c>
      <c r="E3592" s="146" t="s">
        <v>3438</v>
      </c>
      <c r="F3592" s="541" t="s">
        <v>1044</v>
      </c>
      <c r="G3592" s="539">
        <v>45466.30972222222</v>
      </c>
      <c r="H3592" s="37"/>
    </row>
    <row r="3593" spans="1:8" x14ac:dyDescent="0.25">
      <c r="A3593" s="37" t="s">
        <v>9695</v>
      </c>
      <c r="B3593" s="37" t="s">
        <v>1033</v>
      </c>
      <c r="C3593" s="38" t="s">
        <v>9696</v>
      </c>
      <c r="D3593" s="38">
        <v>8531</v>
      </c>
      <c r="E3593" s="146" t="s">
        <v>3455</v>
      </c>
      <c r="F3593" s="541" t="s">
        <v>1044</v>
      </c>
      <c r="G3593" s="539">
        <v>45466.30972222222</v>
      </c>
      <c r="H3593" s="37"/>
    </row>
    <row r="3594" spans="1:8" x14ac:dyDescent="0.25">
      <c r="A3594" s="37" t="s">
        <v>9695</v>
      </c>
      <c r="B3594" s="37" t="s">
        <v>1033</v>
      </c>
      <c r="C3594" s="38" t="s">
        <v>9696</v>
      </c>
      <c r="D3594" s="38">
        <v>8531</v>
      </c>
      <c r="E3594" s="146" t="s">
        <v>3472</v>
      </c>
      <c r="F3594" s="541" t="s">
        <v>1044</v>
      </c>
      <c r="G3594" s="539">
        <v>45466.30972222222</v>
      </c>
      <c r="H3594" s="37"/>
    </row>
    <row r="3595" spans="1:8" x14ac:dyDescent="0.25">
      <c r="A3595" s="37" t="s">
        <v>9695</v>
      </c>
      <c r="B3595" s="37" t="s">
        <v>1033</v>
      </c>
      <c r="C3595" s="38" t="s">
        <v>9696</v>
      </c>
      <c r="D3595" s="38">
        <v>8531</v>
      </c>
      <c r="E3595" s="146" t="s">
        <v>3489</v>
      </c>
      <c r="F3595" s="541" t="s">
        <v>1044</v>
      </c>
      <c r="G3595" s="539">
        <v>45466.30972222222</v>
      </c>
      <c r="H3595" s="37"/>
    </row>
    <row r="3596" spans="1:8" x14ac:dyDescent="0.25">
      <c r="A3596" s="37" t="s">
        <v>9695</v>
      </c>
      <c r="B3596" s="37" t="s">
        <v>1033</v>
      </c>
      <c r="C3596" s="38" t="s">
        <v>9696</v>
      </c>
      <c r="D3596" s="38">
        <v>8531</v>
      </c>
      <c r="E3596" s="146" t="s">
        <v>3506</v>
      </c>
      <c r="F3596" s="541" t="s">
        <v>1044</v>
      </c>
      <c r="G3596" s="539">
        <v>45466.30972222222</v>
      </c>
      <c r="H3596" s="37"/>
    </row>
    <row r="3597" spans="1:8" x14ac:dyDescent="0.25">
      <c r="A3597" s="37" t="s">
        <v>9695</v>
      </c>
      <c r="B3597" s="37" t="s">
        <v>1033</v>
      </c>
      <c r="C3597" s="38" t="s">
        <v>9696</v>
      </c>
      <c r="D3597" s="38">
        <v>8531</v>
      </c>
      <c r="E3597" s="146" t="s">
        <v>1244</v>
      </c>
      <c r="F3597" s="541" t="s">
        <v>1044</v>
      </c>
      <c r="G3597" s="539">
        <v>45466.30972222222</v>
      </c>
      <c r="H3597" s="37"/>
    </row>
    <row r="3598" spans="1:8" x14ac:dyDescent="0.25">
      <c r="A3598" s="37" t="s">
        <v>9695</v>
      </c>
      <c r="B3598" s="37" t="s">
        <v>1033</v>
      </c>
      <c r="C3598" s="38" t="s">
        <v>9696</v>
      </c>
      <c r="D3598" s="38">
        <v>8531</v>
      </c>
      <c r="E3598" s="146" t="s">
        <v>3523</v>
      </c>
      <c r="F3598" s="541" t="s">
        <v>1044</v>
      </c>
      <c r="G3598" s="539">
        <v>45466.30972222222</v>
      </c>
      <c r="H3598" s="37"/>
    </row>
    <row r="3599" spans="1:8" x14ac:dyDescent="0.25">
      <c r="A3599" s="37" t="s">
        <v>9695</v>
      </c>
      <c r="B3599" s="37" t="s">
        <v>1033</v>
      </c>
      <c r="C3599" s="38" t="s">
        <v>9696</v>
      </c>
      <c r="D3599" s="38">
        <v>8531</v>
      </c>
      <c r="E3599" s="146" t="s">
        <v>3540</v>
      </c>
      <c r="F3599" s="541" t="s">
        <v>1044</v>
      </c>
      <c r="G3599" s="539">
        <v>45466.30972222222</v>
      </c>
      <c r="H3599" s="37"/>
    </row>
    <row r="3600" spans="1:8" x14ac:dyDescent="0.25">
      <c r="A3600" s="37" t="s">
        <v>9695</v>
      </c>
      <c r="B3600" s="37" t="s">
        <v>1033</v>
      </c>
      <c r="C3600" s="38" t="s">
        <v>9696</v>
      </c>
      <c r="D3600" s="38">
        <v>8531</v>
      </c>
      <c r="E3600" s="146" t="s">
        <v>3557</v>
      </c>
      <c r="F3600" s="541" t="s">
        <v>1044</v>
      </c>
      <c r="G3600" s="539">
        <v>45466.30972222222</v>
      </c>
      <c r="H3600" s="37"/>
    </row>
    <row r="3601" spans="1:8" x14ac:dyDescent="0.25">
      <c r="A3601" s="37" t="s">
        <v>9695</v>
      </c>
      <c r="B3601" s="37" t="s">
        <v>1033</v>
      </c>
      <c r="C3601" s="38" t="s">
        <v>9696</v>
      </c>
      <c r="D3601" s="38">
        <v>8531</v>
      </c>
      <c r="E3601" s="146" t="s">
        <v>3574</v>
      </c>
      <c r="F3601" s="541" t="s">
        <v>1044</v>
      </c>
      <c r="G3601" s="539">
        <v>45466.30972222222</v>
      </c>
      <c r="H3601" s="37"/>
    </row>
    <row r="3602" spans="1:8" x14ac:dyDescent="0.25">
      <c r="A3602" s="37" t="s">
        <v>9695</v>
      </c>
      <c r="B3602" s="37" t="s">
        <v>1033</v>
      </c>
      <c r="C3602" s="38" t="s">
        <v>9696</v>
      </c>
      <c r="D3602" s="38">
        <v>8531</v>
      </c>
      <c r="E3602" s="146" t="s">
        <v>3591</v>
      </c>
      <c r="F3602" s="541" t="s">
        <v>1044</v>
      </c>
      <c r="G3602" s="539">
        <v>45466.30972222222</v>
      </c>
      <c r="H3602" s="37"/>
    </row>
    <row r="3603" spans="1:8" x14ac:dyDescent="0.25">
      <c r="A3603" s="37" t="s">
        <v>9695</v>
      </c>
      <c r="B3603" s="37" t="s">
        <v>1033</v>
      </c>
      <c r="C3603" s="38" t="s">
        <v>9696</v>
      </c>
      <c r="D3603" s="38">
        <v>8531</v>
      </c>
      <c r="E3603" s="146" t="s">
        <v>3608</v>
      </c>
      <c r="F3603" s="541" t="s">
        <v>1044</v>
      </c>
      <c r="G3603" s="539">
        <v>45466.30972222222</v>
      </c>
      <c r="H3603" s="37"/>
    </row>
    <row r="3604" spans="1:8" x14ac:dyDescent="0.25">
      <c r="A3604" s="37" t="s">
        <v>9695</v>
      </c>
      <c r="B3604" s="37" t="s">
        <v>1033</v>
      </c>
      <c r="C3604" s="38" t="s">
        <v>9696</v>
      </c>
      <c r="D3604" s="38">
        <v>8531</v>
      </c>
      <c r="E3604" s="146" t="s">
        <v>3625</v>
      </c>
      <c r="F3604" s="541" t="s">
        <v>1044</v>
      </c>
      <c r="G3604" s="539">
        <v>45466.30972222222</v>
      </c>
      <c r="H3604" s="37"/>
    </row>
    <row r="3605" spans="1:8" x14ac:dyDescent="0.25">
      <c r="A3605" s="37" t="s">
        <v>9695</v>
      </c>
      <c r="B3605" s="37" t="s">
        <v>1033</v>
      </c>
      <c r="C3605" s="38" t="s">
        <v>9696</v>
      </c>
      <c r="D3605" s="38">
        <v>8531</v>
      </c>
      <c r="E3605" s="146" t="s">
        <v>3642</v>
      </c>
      <c r="F3605" s="541" t="s">
        <v>1044</v>
      </c>
      <c r="G3605" s="539">
        <v>45466.30972222222</v>
      </c>
      <c r="H3605" s="37"/>
    </row>
    <row r="3606" spans="1:8" x14ac:dyDescent="0.25">
      <c r="A3606" s="37" t="s">
        <v>9695</v>
      </c>
      <c r="B3606" s="37" t="s">
        <v>1033</v>
      </c>
      <c r="C3606" s="38" t="s">
        <v>9696</v>
      </c>
      <c r="D3606" s="38">
        <v>8531</v>
      </c>
      <c r="E3606" s="146" t="s">
        <v>3659</v>
      </c>
      <c r="F3606" s="541" t="s">
        <v>1044</v>
      </c>
      <c r="G3606" s="539">
        <v>45466.30972222222</v>
      </c>
      <c r="H3606" s="37"/>
    </row>
    <row r="3607" spans="1:8" x14ac:dyDescent="0.25">
      <c r="A3607" s="37" t="s">
        <v>9695</v>
      </c>
      <c r="B3607" s="37" t="s">
        <v>1033</v>
      </c>
      <c r="C3607" s="38" t="s">
        <v>9696</v>
      </c>
      <c r="D3607" s="38">
        <v>8531</v>
      </c>
      <c r="E3607" s="146" t="s">
        <v>3676</v>
      </c>
      <c r="F3607" s="541" t="s">
        <v>1044</v>
      </c>
      <c r="G3607" s="539">
        <v>45466.30972222222</v>
      </c>
      <c r="H3607" s="37"/>
    </row>
    <row r="3608" spans="1:8" x14ac:dyDescent="0.25">
      <c r="A3608" s="37" t="s">
        <v>9695</v>
      </c>
      <c r="B3608" s="37" t="s">
        <v>1033</v>
      </c>
      <c r="C3608" s="38" t="s">
        <v>9696</v>
      </c>
      <c r="D3608" s="38">
        <v>8531</v>
      </c>
      <c r="E3608" s="146" t="s">
        <v>1257</v>
      </c>
      <c r="F3608" s="541" t="s">
        <v>1044</v>
      </c>
      <c r="G3608" s="539">
        <v>45466.30972222222</v>
      </c>
      <c r="H3608" s="37"/>
    </row>
    <row r="3609" spans="1:8" x14ac:dyDescent="0.25">
      <c r="A3609" s="37" t="s">
        <v>9695</v>
      </c>
      <c r="B3609" s="37" t="s">
        <v>1033</v>
      </c>
      <c r="C3609" s="38" t="s">
        <v>9696</v>
      </c>
      <c r="D3609" s="38">
        <v>8531</v>
      </c>
      <c r="E3609" s="146" t="s">
        <v>3693</v>
      </c>
      <c r="F3609" s="541" t="s">
        <v>1044</v>
      </c>
      <c r="G3609" s="539">
        <v>45466.30972222222</v>
      </c>
      <c r="H3609" s="37"/>
    </row>
    <row r="3610" spans="1:8" x14ac:dyDescent="0.25">
      <c r="A3610" s="37" t="s">
        <v>9695</v>
      </c>
      <c r="B3610" s="37" t="s">
        <v>1033</v>
      </c>
      <c r="C3610" s="38" t="s">
        <v>9696</v>
      </c>
      <c r="D3610" s="38">
        <v>8531</v>
      </c>
      <c r="E3610" s="146" t="s">
        <v>3710</v>
      </c>
      <c r="F3610" s="541" t="s">
        <v>1044</v>
      </c>
      <c r="G3610" s="539">
        <v>45466.30972222222</v>
      </c>
      <c r="H3610" s="37"/>
    </row>
    <row r="3611" spans="1:8" x14ac:dyDescent="0.25">
      <c r="A3611" s="37" t="s">
        <v>9695</v>
      </c>
      <c r="B3611" s="37" t="s">
        <v>1033</v>
      </c>
      <c r="C3611" s="38" t="s">
        <v>9696</v>
      </c>
      <c r="D3611" s="38">
        <v>8531</v>
      </c>
      <c r="E3611" s="146" t="s">
        <v>3727</v>
      </c>
      <c r="F3611" s="541" t="s">
        <v>1044</v>
      </c>
      <c r="G3611" s="539">
        <v>45466.30972222222</v>
      </c>
      <c r="H3611" s="37"/>
    </row>
    <row r="3612" spans="1:8" x14ac:dyDescent="0.25">
      <c r="A3612" s="37" t="s">
        <v>9695</v>
      </c>
      <c r="B3612" s="37" t="s">
        <v>1033</v>
      </c>
      <c r="C3612" s="38" t="s">
        <v>9696</v>
      </c>
      <c r="D3612" s="38">
        <v>8531</v>
      </c>
      <c r="E3612" s="146" t="s">
        <v>3744</v>
      </c>
      <c r="F3612" s="541" t="s">
        <v>1044</v>
      </c>
      <c r="G3612" s="539">
        <v>45466.30972222222</v>
      </c>
      <c r="H3612" s="37"/>
    </row>
    <row r="3613" spans="1:8" x14ac:dyDescent="0.25">
      <c r="A3613" s="37" t="s">
        <v>9695</v>
      </c>
      <c r="B3613" s="37" t="s">
        <v>1033</v>
      </c>
      <c r="C3613" s="38" t="s">
        <v>9696</v>
      </c>
      <c r="D3613" s="38">
        <v>8531</v>
      </c>
      <c r="E3613" s="146" t="s">
        <v>3761</v>
      </c>
      <c r="F3613" s="541" t="s">
        <v>1044</v>
      </c>
      <c r="G3613" s="539">
        <v>45466.30972222222</v>
      </c>
      <c r="H3613" s="37"/>
    </row>
    <row r="3614" spans="1:8" x14ac:dyDescent="0.25">
      <c r="A3614" s="37" t="s">
        <v>9695</v>
      </c>
      <c r="B3614" s="37" t="s">
        <v>1033</v>
      </c>
      <c r="C3614" s="38" t="s">
        <v>9696</v>
      </c>
      <c r="D3614" s="38">
        <v>8531</v>
      </c>
      <c r="E3614" s="146" t="s">
        <v>3778</v>
      </c>
      <c r="F3614" s="541" t="s">
        <v>1044</v>
      </c>
      <c r="G3614" s="539">
        <v>45466.30972222222</v>
      </c>
      <c r="H3614" s="37"/>
    </row>
    <row r="3615" spans="1:8" x14ac:dyDescent="0.25">
      <c r="A3615" s="37" t="s">
        <v>9695</v>
      </c>
      <c r="B3615" s="37" t="s">
        <v>1033</v>
      </c>
      <c r="C3615" s="38" t="s">
        <v>9696</v>
      </c>
      <c r="D3615" s="38">
        <v>8531</v>
      </c>
      <c r="E3615" s="146" t="s">
        <v>3795</v>
      </c>
      <c r="F3615" s="541" t="s">
        <v>1044</v>
      </c>
      <c r="G3615" s="539">
        <v>45466.30972222222</v>
      </c>
      <c r="H3615" s="37"/>
    </row>
    <row r="3616" spans="1:8" x14ac:dyDescent="0.25">
      <c r="A3616" s="37" t="s">
        <v>9695</v>
      </c>
      <c r="B3616" s="37" t="s">
        <v>1033</v>
      </c>
      <c r="C3616" s="38" t="s">
        <v>9696</v>
      </c>
      <c r="D3616" s="38">
        <v>8531</v>
      </c>
      <c r="E3616" s="146" t="s">
        <v>3812</v>
      </c>
      <c r="F3616" s="541" t="s">
        <v>1044</v>
      </c>
      <c r="G3616" s="539">
        <v>45466.30972222222</v>
      </c>
      <c r="H3616" s="37"/>
    </row>
    <row r="3617" spans="1:8" x14ac:dyDescent="0.25">
      <c r="A3617" s="37" t="s">
        <v>9695</v>
      </c>
      <c r="B3617" s="37" t="s">
        <v>1033</v>
      </c>
      <c r="C3617" s="38" t="s">
        <v>9696</v>
      </c>
      <c r="D3617" s="38">
        <v>8531</v>
      </c>
      <c r="E3617" s="146" t="s">
        <v>3829</v>
      </c>
      <c r="F3617" s="541" t="s">
        <v>1044</v>
      </c>
      <c r="G3617" s="539">
        <v>45466.30972222222</v>
      </c>
      <c r="H3617" s="37"/>
    </row>
    <row r="3618" spans="1:8" x14ac:dyDescent="0.25">
      <c r="A3618" s="37" t="s">
        <v>9695</v>
      </c>
      <c r="B3618" s="37" t="s">
        <v>1033</v>
      </c>
      <c r="C3618" s="38" t="s">
        <v>9696</v>
      </c>
      <c r="D3618" s="38">
        <v>8531</v>
      </c>
      <c r="E3618" s="146" t="s">
        <v>3846</v>
      </c>
      <c r="F3618" s="541" t="s">
        <v>1044</v>
      </c>
      <c r="G3618" s="539">
        <v>45466.30972222222</v>
      </c>
      <c r="H3618" s="37"/>
    </row>
    <row r="3619" spans="1:8" x14ac:dyDescent="0.25">
      <c r="A3619" s="37" t="s">
        <v>9695</v>
      </c>
      <c r="B3619" s="37" t="s">
        <v>1033</v>
      </c>
      <c r="C3619" s="38" t="s">
        <v>9696</v>
      </c>
      <c r="D3619" s="38">
        <v>8531</v>
      </c>
      <c r="E3619" s="146" t="s">
        <v>1272</v>
      </c>
      <c r="F3619" s="541" t="s">
        <v>1044</v>
      </c>
      <c r="G3619" s="539">
        <v>45466.30972222222</v>
      </c>
      <c r="H3619" s="37"/>
    </row>
    <row r="3620" spans="1:8" x14ac:dyDescent="0.25">
      <c r="A3620" s="37" t="s">
        <v>9695</v>
      </c>
      <c r="B3620" s="37" t="s">
        <v>1033</v>
      </c>
      <c r="C3620" s="38" t="s">
        <v>9696</v>
      </c>
      <c r="D3620" s="38">
        <v>8531</v>
      </c>
      <c r="E3620" s="146" t="s">
        <v>3863</v>
      </c>
      <c r="F3620" s="541" t="s">
        <v>1044</v>
      </c>
      <c r="G3620" s="539">
        <v>45466.30972222222</v>
      </c>
      <c r="H3620" s="37"/>
    </row>
    <row r="3621" spans="1:8" x14ac:dyDescent="0.25">
      <c r="A3621" s="37" t="s">
        <v>9695</v>
      </c>
      <c r="B3621" s="37" t="s">
        <v>1033</v>
      </c>
      <c r="C3621" s="38" t="s">
        <v>9696</v>
      </c>
      <c r="D3621" s="38">
        <v>8531</v>
      </c>
      <c r="E3621" s="146" t="s">
        <v>3880</v>
      </c>
      <c r="F3621" s="541" t="s">
        <v>1044</v>
      </c>
      <c r="G3621" s="539">
        <v>45466.30972222222</v>
      </c>
      <c r="H3621" s="37"/>
    </row>
    <row r="3622" spans="1:8" x14ac:dyDescent="0.25">
      <c r="A3622" s="37" t="s">
        <v>9695</v>
      </c>
      <c r="B3622" s="37" t="s">
        <v>1033</v>
      </c>
      <c r="C3622" s="38" t="s">
        <v>9696</v>
      </c>
      <c r="D3622" s="38">
        <v>8531</v>
      </c>
      <c r="E3622" s="146" t="s">
        <v>3897</v>
      </c>
      <c r="F3622" s="541" t="s">
        <v>1044</v>
      </c>
      <c r="G3622" s="539">
        <v>45466.30972222222</v>
      </c>
      <c r="H3622" s="37"/>
    </row>
    <row r="3623" spans="1:8" x14ac:dyDescent="0.25">
      <c r="A3623" s="37" t="s">
        <v>9695</v>
      </c>
      <c r="B3623" s="37" t="s">
        <v>1033</v>
      </c>
      <c r="C3623" s="38" t="s">
        <v>9696</v>
      </c>
      <c r="D3623" s="38">
        <v>8531</v>
      </c>
      <c r="E3623" s="146" t="s">
        <v>3914</v>
      </c>
      <c r="F3623" s="541" t="s">
        <v>1044</v>
      </c>
      <c r="G3623" s="539">
        <v>45466.30972222222</v>
      </c>
      <c r="H3623" s="37"/>
    </row>
    <row r="3624" spans="1:8" x14ac:dyDescent="0.25">
      <c r="A3624" s="37" t="s">
        <v>9695</v>
      </c>
      <c r="B3624" s="37" t="s">
        <v>1033</v>
      </c>
      <c r="C3624" s="38" t="s">
        <v>9696</v>
      </c>
      <c r="D3624" s="38">
        <v>8531</v>
      </c>
      <c r="E3624" s="146" t="s">
        <v>3931</v>
      </c>
      <c r="F3624" s="541" t="s">
        <v>1044</v>
      </c>
      <c r="G3624" s="539">
        <v>45466.30972222222</v>
      </c>
      <c r="H3624" s="37"/>
    </row>
    <row r="3625" spans="1:8" x14ac:dyDescent="0.25">
      <c r="A3625" s="37" t="s">
        <v>9695</v>
      </c>
      <c r="B3625" s="37" t="s">
        <v>1033</v>
      </c>
      <c r="C3625" s="38" t="s">
        <v>9696</v>
      </c>
      <c r="D3625" s="38">
        <v>8531</v>
      </c>
      <c r="E3625" s="146" t="s">
        <v>3948</v>
      </c>
      <c r="F3625" s="541" t="s">
        <v>1044</v>
      </c>
      <c r="G3625" s="539">
        <v>45466.30972222222</v>
      </c>
      <c r="H3625" s="37"/>
    </row>
    <row r="3626" spans="1:8" x14ac:dyDescent="0.25">
      <c r="A3626" s="37" t="s">
        <v>9695</v>
      </c>
      <c r="B3626" s="37" t="s">
        <v>1033</v>
      </c>
      <c r="C3626" s="38" t="s">
        <v>9696</v>
      </c>
      <c r="D3626" s="38">
        <v>8531</v>
      </c>
      <c r="E3626" s="146" t="s">
        <v>3965</v>
      </c>
      <c r="F3626" s="541" t="s">
        <v>1044</v>
      </c>
      <c r="G3626" s="539">
        <v>45466.30972222222</v>
      </c>
      <c r="H3626" s="37"/>
    </row>
    <row r="3627" spans="1:8" x14ac:dyDescent="0.25">
      <c r="A3627" s="37" t="s">
        <v>9695</v>
      </c>
      <c r="B3627" s="37" t="s">
        <v>1033</v>
      </c>
      <c r="C3627" s="38" t="s">
        <v>9696</v>
      </c>
      <c r="D3627" s="38">
        <v>8531</v>
      </c>
      <c r="E3627" s="146" t="s">
        <v>3982</v>
      </c>
      <c r="F3627" s="541" t="s">
        <v>1044</v>
      </c>
      <c r="G3627" s="539">
        <v>45466.30972222222</v>
      </c>
      <c r="H3627" s="37"/>
    </row>
    <row r="3628" spans="1:8" x14ac:dyDescent="0.25">
      <c r="A3628" s="37" t="s">
        <v>9695</v>
      </c>
      <c r="B3628" s="37" t="s">
        <v>1033</v>
      </c>
      <c r="C3628" s="38" t="s">
        <v>9696</v>
      </c>
      <c r="D3628" s="38">
        <v>8531</v>
      </c>
      <c r="E3628" s="146" t="s">
        <v>3999</v>
      </c>
      <c r="F3628" s="541" t="s">
        <v>1044</v>
      </c>
      <c r="G3628" s="539">
        <v>45466.30972222222</v>
      </c>
      <c r="H3628" s="37"/>
    </row>
    <row r="3629" spans="1:8" x14ac:dyDescent="0.25">
      <c r="A3629" s="37" t="s">
        <v>9695</v>
      </c>
      <c r="B3629" s="37" t="s">
        <v>1033</v>
      </c>
      <c r="C3629" s="38" t="s">
        <v>9696</v>
      </c>
      <c r="D3629" s="38">
        <v>8531</v>
      </c>
      <c r="E3629" s="146" t="s">
        <v>4016</v>
      </c>
      <c r="F3629" s="541" t="s">
        <v>1044</v>
      </c>
      <c r="G3629" s="539">
        <v>45466.30972222222</v>
      </c>
      <c r="H3629" s="37"/>
    </row>
    <row r="3630" spans="1:8" x14ac:dyDescent="0.25">
      <c r="A3630" s="37" t="s">
        <v>9695</v>
      </c>
      <c r="B3630" s="37" t="s">
        <v>1033</v>
      </c>
      <c r="C3630" s="38" t="s">
        <v>9696</v>
      </c>
      <c r="D3630" s="38">
        <v>8531</v>
      </c>
      <c r="E3630" s="146" t="s">
        <v>1287</v>
      </c>
      <c r="F3630" s="541" t="s">
        <v>1044</v>
      </c>
      <c r="G3630" s="539">
        <v>45466.30972222222</v>
      </c>
      <c r="H3630" s="37"/>
    </row>
    <row r="3631" spans="1:8" x14ac:dyDescent="0.25">
      <c r="A3631" s="37" t="s">
        <v>9695</v>
      </c>
      <c r="B3631" s="37" t="s">
        <v>1033</v>
      </c>
      <c r="C3631" s="38" t="s">
        <v>9696</v>
      </c>
      <c r="D3631" s="38">
        <v>8531</v>
      </c>
      <c r="E3631" s="146" t="s">
        <v>4033</v>
      </c>
      <c r="F3631" s="541" t="s">
        <v>1044</v>
      </c>
      <c r="G3631" s="539">
        <v>45466.30972222222</v>
      </c>
      <c r="H3631" s="37"/>
    </row>
    <row r="3632" spans="1:8" x14ac:dyDescent="0.25">
      <c r="A3632" s="37" t="s">
        <v>9695</v>
      </c>
      <c r="B3632" s="37" t="s">
        <v>1033</v>
      </c>
      <c r="C3632" s="38" t="s">
        <v>9696</v>
      </c>
      <c r="D3632" s="38">
        <v>8531</v>
      </c>
      <c r="E3632" s="146" t="s">
        <v>4050</v>
      </c>
      <c r="F3632" s="541" t="s">
        <v>1044</v>
      </c>
      <c r="G3632" s="539">
        <v>45466.30972222222</v>
      </c>
      <c r="H3632" s="37"/>
    </row>
    <row r="3633" spans="1:8" x14ac:dyDescent="0.25">
      <c r="A3633" s="37" t="s">
        <v>9695</v>
      </c>
      <c r="B3633" s="37" t="s">
        <v>1033</v>
      </c>
      <c r="C3633" s="38" t="s">
        <v>9696</v>
      </c>
      <c r="D3633" s="38">
        <v>8531</v>
      </c>
      <c r="E3633" s="146" t="s">
        <v>4067</v>
      </c>
      <c r="F3633" s="541" t="s">
        <v>1044</v>
      </c>
      <c r="G3633" s="539">
        <v>45466.30972222222</v>
      </c>
      <c r="H3633" s="37"/>
    </row>
    <row r="3634" spans="1:8" x14ac:dyDescent="0.25">
      <c r="A3634" s="37" t="s">
        <v>9695</v>
      </c>
      <c r="B3634" s="37" t="s">
        <v>1033</v>
      </c>
      <c r="C3634" s="38" t="s">
        <v>9696</v>
      </c>
      <c r="D3634" s="38">
        <v>8531</v>
      </c>
      <c r="E3634" s="146" t="s">
        <v>4084</v>
      </c>
      <c r="F3634" s="541" t="s">
        <v>1044</v>
      </c>
      <c r="G3634" s="539">
        <v>45466.30972222222</v>
      </c>
      <c r="H3634" s="37"/>
    </row>
    <row r="3635" spans="1:8" x14ac:dyDescent="0.25">
      <c r="A3635" s="37" t="s">
        <v>9695</v>
      </c>
      <c r="B3635" s="37" t="s">
        <v>1033</v>
      </c>
      <c r="C3635" s="38" t="s">
        <v>9696</v>
      </c>
      <c r="D3635" s="38">
        <v>8531</v>
      </c>
      <c r="E3635" s="146" t="s">
        <v>4101</v>
      </c>
      <c r="F3635" s="541" t="s">
        <v>1044</v>
      </c>
      <c r="G3635" s="539">
        <v>45466.30972222222</v>
      </c>
      <c r="H3635" s="37"/>
    </row>
    <row r="3636" spans="1:8" x14ac:dyDescent="0.25">
      <c r="A3636" s="37" t="s">
        <v>9695</v>
      </c>
      <c r="B3636" s="37" t="s">
        <v>1033</v>
      </c>
      <c r="C3636" s="38" t="s">
        <v>9696</v>
      </c>
      <c r="D3636" s="38">
        <v>8531</v>
      </c>
      <c r="E3636" s="146" t="s">
        <v>4118</v>
      </c>
      <c r="F3636" s="541" t="s">
        <v>1044</v>
      </c>
      <c r="G3636" s="539">
        <v>45466.30972222222</v>
      </c>
      <c r="H3636" s="37"/>
    </row>
    <row r="3637" spans="1:8" x14ac:dyDescent="0.25">
      <c r="A3637" s="37" t="s">
        <v>9695</v>
      </c>
      <c r="B3637" s="37" t="s">
        <v>1033</v>
      </c>
      <c r="C3637" s="38" t="s">
        <v>9696</v>
      </c>
      <c r="D3637" s="38">
        <v>8531</v>
      </c>
      <c r="E3637" s="146" t="s">
        <v>4135</v>
      </c>
      <c r="F3637" s="541" t="s">
        <v>1044</v>
      </c>
      <c r="G3637" s="539">
        <v>45466.30972222222</v>
      </c>
      <c r="H3637" s="37"/>
    </row>
    <row r="3638" spans="1:8" x14ac:dyDescent="0.25">
      <c r="A3638" s="37" t="s">
        <v>9695</v>
      </c>
      <c r="B3638" s="37" t="s">
        <v>1033</v>
      </c>
      <c r="C3638" s="38" t="s">
        <v>9696</v>
      </c>
      <c r="D3638" s="38">
        <v>8531</v>
      </c>
      <c r="E3638" s="146" t="s">
        <v>4152</v>
      </c>
      <c r="F3638" s="541" t="s">
        <v>1044</v>
      </c>
      <c r="G3638" s="539">
        <v>45466.30972222222</v>
      </c>
      <c r="H3638" s="37"/>
    </row>
    <row r="3639" spans="1:8" x14ac:dyDescent="0.25">
      <c r="A3639" s="37" t="s">
        <v>9695</v>
      </c>
      <c r="B3639" s="37" t="s">
        <v>1033</v>
      </c>
      <c r="C3639" s="38" t="s">
        <v>9696</v>
      </c>
      <c r="D3639" s="38">
        <v>8531</v>
      </c>
      <c r="E3639" s="146" t="s">
        <v>4169</v>
      </c>
      <c r="F3639" s="541" t="s">
        <v>1044</v>
      </c>
      <c r="G3639" s="539">
        <v>45466.30972222222</v>
      </c>
      <c r="H3639" s="37"/>
    </row>
    <row r="3640" spans="1:8" x14ac:dyDescent="0.25">
      <c r="A3640" s="37" t="s">
        <v>9695</v>
      </c>
      <c r="B3640" s="37" t="s">
        <v>1033</v>
      </c>
      <c r="C3640" s="38" t="s">
        <v>9696</v>
      </c>
      <c r="D3640" s="38">
        <v>8531</v>
      </c>
      <c r="E3640" s="146" t="s">
        <v>4186</v>
      </c>
      <c r="F3640" s="541" t="s">
        <v>1044</v>
      </c>
      <c r="G3640" s="539">
        <v>45466.30972222222</v>
      </c>
      <c r="H3640" s="37"/>
    </row>
    <row r="3641" spans="1:8" x14ac:dyDescent="0.25">
      <c r="A3641" s="37" t="s">
        <v>9695</v>
      </c>
      <c r="B3641" s="37" t="s">
        <v>1033</v>
      </c>
      <c r="C3641" s="38" t="s">
        <v>9696</v>
      </c>
      <c r="D3641" s="38">
        <v>8531</v>
      </c>
      <c r="E3641" s="146" t="s">
        <v>1302</v>
      </c>
      <c r="F3641" s="541" t="s">
        <v>1044</v>
      </c>
      <c r="G3641" s="539">
        <v>45466.30972222222</v>
      </c>
      <c r="H3641" s="37"/>
    </row>
    <row r="3642" spans="1:8" x14ac:dyDescent="0.25">
      <c r="A3642" s="37" t="s">
        <v>9695</v>
      </c>
      <c r="B3642" s="37" t="s">
        <v>1033</v>
      </c>
      <c r="C3642" s="38" t="s">
        <v>9696</v>
      </c>
      <c r="D3642" s="38">
        <v>8531</v>
      </c>
      <c r="E3642" s="146" t="s">
        <v>4203</v>
      </c>
      <c r="F3642" s="541" t="s">
        <v>1044</v>
      </c>
      <c r="G3642" s="539">
        <v>45466.30972222222</v>
      </c>
      <c r="H3642" s="37"/>
    </row>
    <row r="3643" spans="1:8" x14ac:dyDescent="0.25">
      <c r="A3643" s="37" t="s">
        <v>9695</v>
      </c>
      <c r="B3643" s="37" t="s">
        <v>1033</v>
      </c>
      <c r="C3643" s="38" t="s">
        <v>9696</v>
      </c>
      <c r="D3643" s="38">
        <v>8531</v>
      </c>
      <c r="E3643" s="146" t="s">
        <v>4220</v>
      </c>
      <c r="F3643" s="541" t="s">
        <v>1044</v>
      </c>
      <c r="G3643" s="539">
        <v>45466.30972222222</v>
      </c>
      <c r="H3643" s="37"/>
    </row>
    <row r="3644" spans="1:8" x14ac:dyDescent="0.25">
      <c r="A3644" s="37" t="s">
        <v>9695</v>
      </c>
      <c r="B3644" s="37" t="s">
        <v>1033</v>
      </c>
      <c r="C3644" s="38" t="s">
        <v>9696</v>
      </c>
      <c r="D3644" s="38">
        <v>8531</v>
      </c>
      <c r="E3644" s="146" t="s">
        <v>4237</v>
      </c>
      <c r="F3644" s="541" t="s">
        <v>1044</v>
      </c>
      <c r="G3644" s="539">
        <v>45466.30972222222</v>
      </c>
      <c r="H3644" s="37"/>
    </row>
    <row r="3645" spans="1:8" x14ac:dyDescent="0.25">
      <c r="A3645" s="37" t="s">
        <v>9695</v>
      </c>
      <c r="B3645" s="37" t="s">
        <v>1033</v>
      </c>
      <c r="C3645" s="38" t="s">
        <v>9696</v>
      </c>
      <c r="D3645" s="38">
        <v>8531</v>
      </c>
      <c r="E3645" s="146" t="s">
        <v>4254</v>
      </c>
      <c r="F3645" s="541" t="s">
        <v>1044</v>
      </c>
      <c r="G3645" s="539">
        <v>45466.30972222222</v>
      </c>
      <c r="H3645" s="37"/>
    </row>
    <row r="3646" spans="1:8" x14ac:dyDescent="0.25">
      <c r="A3646" s="37" t="s">
        <v>9695</v>
      </c>
      <c r="B3646" s="37" t="s">
        <v>1033</v>
      </c>
      <c r="C3646" s="38" t="s">
        <v>9696</v>
      </c>
      <c r="D3646" s="38">
        <v>8531</v>
      </c>
      <c r="E3646" s="146" t="s">
        <v>4271</v>
      </c>
      <c r="F3646" s="541" t="s">
        <v>1044</v>
      </c>
      <c r="G3646" s="539">
        <v>45466.30972222222</v>
      </c>
      <c r="H3646" s="37"/>
    </row>
    <row r="3647" spans="1:8" x14ac:dyDescent="0.25">
      <c r="A3647" s="37" t="s">
        <v>9695</v>
      </c>
      <c r="B3647" s="37" t="s">
        <v>1033</v>
      </c>
      <c r="C3647" s="38" t="s">
        <v>9696</v>
      </c>
      <c r="D3647" s="38">
        <v>8531</v>
      </c>
      <c r="E3647" s="146" t="s">
        <v>4288</v>
      </c>
      <c r="F3647" s="541" t="s">
        <v>1044</v>
      </c>
      <c r="G3647" s="539">
        <v>45466.30972222222</v>
      </c>
      <c r="H3647" s="37"/>
    </row>
    <row r="3648" spans="1:8" x14ac:dyDescent="0.25">
      <c r="A3648" s="37" t="s">
        <v>9695</v>
      </c>
      <c r="B3648" s="37" t="s">
        <v>1033</v>
      </c>
      <c r="C3648" s="38" t="s">
        <v>9696</v>
      </c>
      <c r="D3648" s="38">
        <v>8531</v>
      </c>
      <c r="E3648" s="146" t="s">
        <v>4305</v>
      </c>
      <c r="F3648" s="541" t="s">
        <v>1044</v>
      </c>
      <c r="G3648" s="539">
        <v>45466.30972222222</v>
      </c>
      <c r="H3648" s="37"/>
    </row>
    <row r="3649" spans="1:8" x14ac:dyDescent="0.25">
      <c r="A3649" s="37" t="s">
        <v>9695</v>
      </c>
      <c r="B3649" s="37" t="s">
        <v>1033</v>
      </c>
      <c r="C3649" s="38" t="s">
        <v>9696</v>
      </c>
      <c r="D3649" s="38">
        <v>8531</v>
      </c>
      <c r="E3649" s="146" t="s">
        <v>4322</v>
      </c>
      <c r="F3649" s="541" t="s">
        <v>1044</v>
      </c>
      <c r="G3649" s="539">
        <v>45466.30972222222</v>
      </c>
      <c r="H3649" s="37"/>
    </row>
    <row r="3650" spans="1:8" x14ac:dyDescent="0.25">
      <c r="A3650" s="37" t="s">
        <v>9695</v>
      </c>
      <c r="B3650" s="37" t="s">
        <v>1033</v>
      </c>
      <c r="C3650" s="38" t="s">
        <v>9696</v>
      </c>
      <c r="D3650" s="38">
        <v>8531</v>
      </c>
      <c r="E3650" s="146" t="s">
        <v>4339</v>
      </c>
      <c r="F3650" s="541" t="s">
        <v>1044</v>
      </c>
      <c r="G3650" s="539">
        <v>45466.30972222222</v>
      </c>
      <c r="H3650" s="37"/>
    </row>
    <row r="3651" spans="1:8" x14ac:dyDescent="0.25">
      <c r="A3651" s="37" t="s">
        <v>9695</v>
      </c>
      <c r="B3651" s="37" t="s">
        <v>1033</v>
      </c>
      <c r="C3651" s="38" t="s">
        <v>9696</v>
      </c>
      <c r="D3651" s="38">
        <v>8531</v>
      </c>
      <c r="E3651" s="146" t="s">
        <v>4356</v>
      </c>
      <c r="F3651" s="541" t="s">
        <v>1044</v>
      </c>
      <c r="G3651" s="539">
        <v>45466.30972222222</v>
      </c>
      <c r="H3651" s="37"/>
    </row>
    <row r="3652" spans="1:8" x14ac:dyDescent="0.25">
      <c r="A3652" s="37" t="s">
        <v>9695</v>
      </c>
      <c r="B3652" s="37" t="s">
        <v>1033</v>
      </c>
      <c r="C3652" s="38" t="s">
        <v>9696</v>
      </c>
      <c r="D3652" s="38">
        <v>8531</v>
      </c>
      <c r="E3652" s="146" t="s">
        <v>1043</v>
      </c>
      <c r="F3652" s="541" t="s">
        <v>1044</v>
      </c>
      <c r="G3652" s="539">
        <v>45466.30972222222</v>
      </c>
      <c r="H3652" s="37"/>
    </row>
    <row r="3653" spans="1:8" x14ac:dyDescent="0.25">
      <c r="A3653" s="37" t="s">
        <v>9695</v>
      </c>
      <c r="B3653" s="37" t="s">
        <v>1033</v>
      </c>
      <c r="C3653" s="38" t="s">
        <v>9696</v>
      </c>
      <c r="D3653" s="38">
        <v>8531</v>
      </c>
      <c r="E3653" s="146" t="s">
        <v>1317</v>
      </c>
      <c r="F3653" s="541" t="s">
        <v>1044</v>
      </c>
      <c r="G3653" s="539">
        <v>45466.30972222222</v>
      </c>
      <c r="H3653" s="37"/>
    </row>
    <row r="3654" spans="1:8" x14ac:dyDescent="0.25">
      <c r="A3654" s="37" t="s">
        <v>9695</v>
      </c>
      <c r="B3654" s="37" t="s">
        <v>1033</v>
      </c>
      <c r="C3654" s="38" t="s">
        <v>9696</v>
      </c>
      <c r="D3654" s="38">
        <v>8531</v>
      </c>
      <c r="E3654" s="146" t="s">
        <v>4373</v>
      </c>
      <c r="F3654" s="541" t="s">
        <v>1044</v>
      </c>
      <c r="G3654" s="539">
        <v>45466.30972222222</v>
      </c>
      <c r="H3654" s="37"/>
    </row>
    <row r="3655" spans="1:8" x14ac:dyDescent="0.25">
      <c r="A3655" s="37" t="s">
        <v>9695</v>
      </c>
      <c r="B3655" s="37" t="s">
        <v>1033</v>
      </c>
      <c r="C3655" s="38" t="s">
        <v>9696</v>
      </c>
      <c r="D3655" s="38">
        <v>8531</v>
      </c>
      <c r="E3655" s="146" t="s">
        <v>4390</v>
      </c>
      <c r="F3655" s="541" t="s">
        <v>1044</v>
      </c>
      <c r="G3655" s="539">
        <v>45466.30972222222</v>
      </c>
      <c r="H3655" s="37"/>
    </row>
    <row r="3656" spans="1:8" x14ac:dyDescent="0.25">
      <c r="A3656" s="37" t="s">
        <v>9695</v>
      </c>
      <c r="B3656" s="37" t="s">
        <v>1033</v>
      </c>
      <c r="C3656" s="38" t="s">
        <v>9696</v>
      </c>
      <c r="D3656" s="38">
        <v>8531</v>
      </c>
      <c r="E3656" s="146" t="s">
        <v>4407</v>
      </c>
      <c r="F3656" s="541" t="s">
        <v>1044</v>
      </c>
      <c r="G3656" s="539">
        <v>45466.30972222222</v>
      </c>
      <c r="H3656" s="37"/>
    </row>
    <row r="3657" spans="1:8" x14ac:dyDescent="0.25">
      <c r="A3657" s="37" t="s">
        <v>9695</v>
      </c>
      <c r="B3657" s="37" t="s">
        <v>1033</v>
      </c>
      <c r="C3657" s="38" t="s">
        <v>9696</v>
      </c>
      <c r="D3657" s="38">
        <v>8531</v>
      </c>
      <c r="E3657" s="146" t="s">
        <v>4424</v>
      </c>
      <c r="F3657" s="541" t="s">
        <v>1044</v>
      </c>
      <c r="G3657" s="539">
        <v>45466.30972222222</v>
      </c>
      <c r="H3657" s="37"/>
    </row>
    <row r="3658" spans="1:8" x14ac:dyDescent="0.25">
      <c r="A3658" s="37" t="s">
        <v>9695</v>
      </c>
      <c r="B3658" s="37" t="s">
        <v>1033</v>
      </c>
      <c r="C3658" s="38" t="s">
        <v>9696</v>
      </c>
      <c r="D3658" s="38">
        <v>8531</v>
      </c>
      <c r="E3658" s="146" t="s">
        <v>4441</v>
      </c>
      <c r="F3658" s="541" t="s">
        <v>1044</v>
      </c>
      <c r="G3658" s="539">
        <v>45466.30972222222</v>
      </c>
      <c r="H3658" s="37"/>
    </row>
    <row r="3659" spans="1:8" x14ac:dyDescent="0.25">
      <c r="A3659" s="37" t="s">
        <v>9695</v>
      </c>
      <c r="B3659" s="37" t="s">
        <v>1033</v>
      </c>
      <c r="C3659" s="38" t="s">
        <v>9696</v>
      </c>
      <c r="D3659" s="38">
        <v>8531</v>
      </c>
      <c r="E3659" s="146" t="s">
        <v>4458</v>
      </c>
      <c r="F3659" s="541" t="s">
        <v>1044</v>
      </c>
      <c r="G3659" s="539">
        <v>45466.30972222222</v>
      </c>
      <c r="H3659" s="37"/>
    </row>
    <row r="3660" spans="1:8" x14ac:dyDescent="0.25">
      <c r="A3660" s="37" t="s">
        <v>9695</v>
      </c>
      <c r="B3660" s="37" t="s">
        <v>1033</v>
      </c>
      <c r="C3660" s="38" t="s">
        <v>9696</v>
      </c>
      <c r="D3660" s="38">
        <v>8531</v>
      </c>
      <c r="E3660" s="146" t="s">
        <v>4475</v>
      </c>
      <c r="F3660" s="541" t="s">
        <v>1044</v>
      </c>
      <c r="G3660" s="539">
        <v>45466.30972222222</v>
      </c>
      <c r="H3660" s="37"/>
    </row>
    <row r="3661" spans="1:8" x14ac:dyDescent="0.25">
      <c r="A3661" s="37" t="s">
        <v>9695</v>
      </c>
      <c r="B3661" s="37" t="s">
        <v>1033</v>
      </c>
      <c r="C3661" s="38" t="s">
        <v>9696</v>
      </c>
      <c r="D3661" s="38">
        <v>8531</v>
      </c>
      <c r="E3661" s="146" t="s">
        <v>4492</v>
      </c>
      <c r="F3661" s="541" t="s">
        <v>1044</v>
      </c>
      <c r="G3661" s="539">
        <v>45466.30972222222</v>
      </c>
      <c r="H3661" s="37"/>
    </row>
    <row r="3662" spans="1:8" x14ac:dyDescent="0.25">
      <c r="A3662" s="37" t="s">
        <v>9695</v>
      </c>
      <c r="B3662" s="37" t="s">
        <v>1033</v>
      </c>
      <c r="C3662" s="38" t="s">
        <v>9696</v>
      </c>
      <c r="D3662" s="38">
        <v>8531</v>
      </c>
      <c r="E3662" s="146" t="s">
        <v>4509</v>
      </c>
      <c r="F3662" s="541" t="s">
        <v>1044</v>
      </c>
      <c r="G3662" s="539">
        <v>45466.30972222222</v>
      </c>
      <c r="H3662" s="37"/>
    </row>
    <row r="3663" spans="1:8" x14ac:dyDescent="0.25">
      <c r="A3663" s="37" t="s">
        <v>9695</v>
      </c>
      <c r="B3663" s="37" t="s">
        <v>1033</v>
      </c>
      <c r="C3663" s="38" t="s">
        <v>9696</v>
      </c>
      <c r="D3663" s="38">
        <v>8531</v>
      </c>
      <c r="E3663" s="146" t="s">
        <v>4526</v>
      </c>
      <c r="F3663" s="541" t="s">
        <v>1044</v>
      </c>
      <c r="G3663" s="539">
        <v>45466.30972222222</v>
      </c>
      <c r="H3663" s="37"/>
    </row>
    <row r="3664" spans="1:8" x14ac:dyDescent="0.25">
      <c r="A3664" s="37" t="s">
        <v>9695</v>
      </c>
      <c r="B3664" s="37" t="s">
        <v>1033</v>
      </c>
      <c r="C3664" s="38" t="s">
        <v>9696</v>
      </c>
      <c r="D3664" s="38">
        <v>8531</v>
      </c>
      <c r="E3664" s="146" t="s">
        <v>1332</v>
      </c>
      <c r="F3664" s="541" t="s">
        <v>1044</v>
      </c>
      <c r="G3664" s="539">
        <v>45466.30972222222</v>
      </c>
      <c r="H3664" s="37"/>
    </row>
    <row r="3665" spans="1:8" x14ac:dyDescent="0.25">
      <c r="A3665" s="37" t="s">
        <v>9695</v>
      </c>
      <c r="B3665" s="37" t="s">
        <v>1033</v>
      </c>
      <c r="C3665" s="38" t="s">
        <v>9696</v>
      </c>
      <c r="D3665" s="38">
        <v>8531</v>
      </c>
      <c r="E3665" s="146" t="s">
        <v>4543</v>
      </c>
      <c r="F3665" s="541" t="s">
        <v>1044</v>
      </c>
      <c r="G3665" s="539">
        <v>45466.30972222222</v>
      </c>
      <c r="H3665" s="37"/>
    </row>
    <row r="3666" spans="1:8" x14ac:dyDescent="0.25">
      <c r="A3666" s="37" t="s">
        <v>9695</v>
      </c>
      <c r="B3666" s="37" t="s">
        <v>1033</v>
      </c>
      <c r="C3666" s="38" t="s">
        <v>9696</v>
      </c>
      <c r="D3666" s="38">
        <v>8531</v>
      </c>
      <c r="E3666" s="146" t="s">
        <v>4560</v>
      </c>
      <c r="F3666" s="541" t="s">
        <v>1044</v>
      </c>
      <c r="G3666" s="539">
        <v>45466.30972222222</v>
      </c>
      <c r="H3666" s="37"/>
    </row>
    <row r="3667" spans="1:8" x14ac:dyDescent="0.25">
      <c r="A3667" s="37" t="s">
        <v>9695</v>
      </c>
      <c r="B3667" s="37" t="s">
        <v>1033</v>
      </c>
      <c r="C3667" s="38" t="s">
        <v>9696</v>
      </c>
      <c r="D3667" s="38">
        <v>8531</v>
      </c>
      <c r="E3667" s="146" t="s">
        <v>4577</v>
      </c>
      <c r="F3667" s="541" t="s">
        <v>1044</v>
      </c>
      <c r="G3667" s="539">
        <v>45466.30972222222</v>
      </c>
      <c r="H3667" s="37"/>
    </row>
    <row r="3668" spans="1:8" x14ac:dyDescent="0.25">
      <c r="A3668" s="37" t="s">
        <v>9695</v>
      </c>
      <c r="B3668" s="37" t="s">
        <v>1033</v>
      </c>
      <c r="C3668" s="38" t="s">
        <v>9696</v>
      </c>
      <c r="D3668" s="38">
        <v>8531</v>
      </c>
      <c r="E3668" s="146" t="s">
        <v>4594</v>
      </c>
      <c r="F3668" s="541" t="s">
        <v>1044</v>
      </c>
      <c r="G3668" s="539">
        <v>45466.30972222222</v>
      </c>
      <c r="H3668" s="37"/>
    </row>
    <row r="3669" spans="1:8" x14ac:dyDescent="0.25">
      <c r="A3669" s="37" t="s">
        <v>9695</v>
      </c>
      <c r="B3669" s="37" t="s">
        <v>1033</v>
      </c>
      <c r="C3669" s="38" t="s">
        <v>9696</v>
      </c>
      <c r="D3669" s="38">
        <v>8531</v>
      </c>
      <c r="E3669" s="146" t="s">
        <v>4611</v>
      </c>
      <c r="F3669" s="541" t="s">
        <v>1044</v>
      </c>
      <c r="G3669" s="539">
        <v>45466.30972222222</v>
      </c>
      <c r="H3669" s="37"/>
    </row>
    <row r="3670" spans="1:8" x14ac:dyDescent="0.25">
      <c r="A3670" s="37" t="s">
        <v>9695</v>
      </c>
      <c r="B3670" s="37" t="s">
        <v>1033</v>
      </c>
      <c r="C3670" s="38" t="s">
        <v>9696</v>
      </c>
      <c r="D3670" s="38">
        <v>8531</v>
      </c>
      <c r="E3670" s="146" t="s">
        <v>4628</v>
      </c>
      <c r="F3670" s="541" t="s">
        <v>1044</v>
      </c>
      <c r="G3670" s="539">
        <v>45466.30972222222</v>
      </c>
      <c r="H3670" s="37"/>
    </row>
    <row r="3671" spans="1:8" x14ac:dyDescent="0.25">
      <c r="A3671" s="37" t="s">
        <v>9695</v>
      </c>
      <c r="B3671" s="37" t="s">
        <v>1033</v>
      </c>
      <c r="C3671" s="38" t="s">
        <v>9696</v>
      </c>
      <c r="D3671" s="38">
        <v>8531</v>
      </c>
      <c r="E3671" s="146" t="s">
        <v>4645</v>
      </c>
      <c r="F3671" s="541" t="s">
        <v>1044</v>
      </c>
      <c r="G3671" s="539">
        <v>45466.30972222222</v>
      </c>
      <c r="H3671" s="37"/>
    </row>
    <row r="3672" spans="1:8" x14ac:dyDescent="0.25">
      <c r="A3672" s="37" t="s">
        <v>9695</v>
      </c>
      <c r="B3672" s="37" t="s">
        <v>1033</v>
      </c>
      <c r="C3672" s="38" t="s">
        <v>9696</v>
      </c>
      <c r="D3672" s="38">
        <v>8531</v>
      </c>
      <c r="E3672" s="146" t="s">
        <v>4662</v>
      </c>
      <c r="F3672" s="541" t="s">
        <v>1044</v>
      </c>
      <c r="G3672" s="539">
        <v>45466.30972222222</v>
      </c>
      <c r="H3672" s="37"/>
    </row>
    <row r="3673" spans="1:8" x14ac:dyDescent="0.25">
      <c r="A3673" s="37" t="s">
        <v>9695</v>
      </c>
      <c r="B3673" s="37" t="s">
        <v>1033</v>
      </c>
      <c r="C3673" s="38" t="s">
        <v>9696</v>
      </c>
      <c r="D3673" s="38">
        <v>8531</v>
      </c>
      <c r="E3673" s="146" t="s">
        <v>4679</v>
      </c>
      <c r="F3673" s="541" t="s">
        <v>1044</v>
      </c>
      <c r="G3673" s="539">
        <v>45466.30972222222</v>
      </c>
      <c r="H3673" s="37"/>
    </row>
    <row r="3674" spans="1:8" x14ac:dyDescent="0.25">
      <c r="A3674" s="37" t="s">
        <v>9695</v>
      </c>
      <c r="B3674" s="37" t="s">
        <v>1033</v>
      </c>
      <c r="C3674" s="38" t="s">
        <v>9696</v>
      </c>
      <c r="D3674" s="38">
        <v>8531</v>
      </c>
      <c r="E3674" s="146" t="s">
        <v>4696</v>
      </c>
      <c r="F3674" s="541" t="s">
        <v>1044</v>
      </c>
      <c r="G3674" s="539">
        <v>45466.30972222222</v>
      </c>
      <c r="H3674" s="37"/>
    </row>
    <row r="3675" spans="1:8" x14ac:dyDescent="0.25">
      <c r="A3675" s="37" t="s">
        <v>9695</v>
      </c>
      <c r="B3675" s="37" t="s">
        <v>1033</v>
      </c>
      <c r="C3675" s="38" t="s">
        <v>9696</v>
      </c>
      <c r="D3675" s="38">
        <v>8531</v>
      </c>
      <c r="E3675" s="146" t="s">
        <v>1349</v>
      </c>
      <c r="F3675" s="541" t="s">
        <v>1044</v>
      </c>
      <c r="G3675" s="539">
        <v>45466.30972222222</v>
      </c>
      <c r="H3675" s="37"/>
    </row>
    <row r="3676" spans="1:8" x14ac:dyDescent="0.25">
      <c r="A3676" s="37" t="s">
        <v>9695</v>
      </c>
      <c r="B3676" s="37" t="s">
        <v>1033</v>
      </c>
      <c r="C3676" s="38" t="s">
        <v>9696</v>
      </c>
      <c r="D3676" s="38">
        <v>8531</v>
      </c>
      <c r="E3676" s="146" t="s">
        <v>4713</v>
      </c>
      <c r="F3676" s="541" t="s">
        <v>1044</v>
      </c>
      <c r="G3676" s="539">
        <v>45466.30972222222</v>
      </c>
      <c r="H3676" s="37"/>
    </row>
    <row r="3677" spans="1:8" x14ac:dyDescent="0.25">
      <c r="A3677" s="37" t="s">
        <v>9695</v>
      </c>
      <c r="B3677" s="37" t="s">
        <v>1033</v>
      </c>
      <c r="C3677" s="38" t="s">
        <v>9696</v>
      </c>
      <c r="D3677" s="38">
        <v>8531</v>
      </c>
      <c r="E3677" s="146" t="s">
        <v>4730</v>
      </c>
      <c r="F3677" s="541" t="s">
        <v>1044</v>
      </c>
      <c r="G3677" s="539">
        <v>45466.30972222222</v>
      </c>
      <c r="H3677" s="37"/>
    </row>
    <row r="3678" spans="1:8" x14ac:dyDescent="0.25">
      <c r="A3678" s="37" t="s">
        <v>9695</v>
      </c>
      <c r="B3678" s="37" t="s">
        <v>1033</v>
      </c>
      <c r="C3678" s="38" t="s">
        <v>9696</v>
      </c>
      <c r="D3678" s="38">
        <v>8531</v>
      </c>
      <c r="E3678" s="146" t="s">
        <v>4747</v>
      </c>
      <c r="F3678" s="541" t="s">
        <v>1044</v>
      </c>
      <c r="G3678" s="539">
        <v>45466.30972222222</v>
      </c>
      <c r="H3678" s="37"/>
    </row>
    <row r="3679" spans="1:8" x14ac:dyDescent="0.25">
      <c r="A3679" s="37" t="s">
        <v>9695</v>
      </c>
      <c r="B3679" s="37" t="s">
        <v>1033</v>
      </c>
      <c r="C3679" s="38" t="s">
        <v>9696</v>
      </c>
      <c r="D3679" s="38">
        <v>8531</v>
      </c>
      <c r="E3679" s="146" t="s">
        <v>4764</v>
      </c>
      <c r="F3679" s="541" t="s">
        <v>1044</v>
      </c>
      <c r="G3679" s="539">
        <v>45466.30972222222</v>
      </c>
      <c r="H3679" s="37"/>
    </row>
    <row r="3680" spans="1:8" x14ac:dyDescent="0.25">
      <c r="A3680" s="37" t="s">
        <v>9695</v>
      </c>
      <c r="B3680" s="37" t="s">
        <v>1033</v>
      </c>
      <c r="C3680" s="38" t="s">
        <v>9696</v>
      </c>
      <c r="D3680" s="38">
        <v>8531</v>
      </c>
      <c r="E3680" s="146" t="s">
        <v>4781</v>
      </c>
      <c r="F3680" s="541" t="s">
        <v>1044</v>
      </c>
      <c r="G3680" s="539">
        <v>45466.30972222222</v>
      </c>
      <c r="H3680" s="37"/>
    </row>
    <row r="3681" spans="1:8" x14ac:dyDescent="0.25">
      <c r="A3681" s="37" t="s">
        <v>9695</v>
      </c>
      <c r="B3681" s="37" t="s">
        <v>1033</v>
      </c>
      <c r="C3681" s="38" t="s">
        <v>9696</v>
      </c>
      <c r="D3681" s="38">
        <v>8531</v>
      </c>
      <c r="E3681" s="146" t="s">
        <v>4798</v>
      </c>
      <c r="F3681" s="541" t="s">
        <v>1044</v>
      </c>
      <c r="G3681" s="539">
        <v>45466.30972222222</v>
      </c>
      <c r="H3681" s="37"/>
    </row>
    <row r="3682" spans="1:8" x14ac:dyDescent="0.25">
      <c r="A3682" s="37" t="s">
        <v>9695</v>
      </c>
      <c r="B3682" s="37" t="s">
        <v>1033</v>
      </c>
      <c r="C3682" s="38" t="s">
        <v>9696</v>
      </c>
      <c r="D3682" s="38">
        <v>8531</v>
      </c>
      <c r="E3682" s="146" t="s">
        <v>4815</v>
      </c>
      <c r="F3682" s="541" t="s">
        <v>1044</v>
      </c>
      <c r="G3682" s="539">
        <v>45466.30972222222</v>
      </c>
      <c r="H3682" s="37"/>
    </row>
    <row r="3683" spans="1:8" x14ac:dyDescent="0.25">
      <c r="A3683" s="37" t="s">
        <v>9695</v>
      </c>
      <c r="B3683" s="37" t="s">
        <v>1033</v>
      </c>
      <c r="C3683" s="38" t="s">
        <v>9696</v>
      </c>
      <c r="D3683" s="38">
        <v>8531</v>
      </c>
      <c r="E3683" s="146" t="s">
        <v>4832</v>
      </c>
      <c r="F3683" s="541" t="s">
        <v>1044</v>
      </c>
      <c r="G3683" s="539">
        <v>45466.30972222222</v>
      </c>
      <c r="H3683" s="37"/>
    </row>
    <row r="3684" spans="1:8" x14ac:dyDescent="0.25">
      <c r="A3684" s="37" t="s">
        <v>9695</v>
      </c>
      <c r="B3684" s="37" t="s">
        <v>1033</v>
      </c>
      <c r="C3684" s="38" t="s">
        <v>9696</v>
      </c>
      <c r="D3684" s="38">
        <v>8531</v>
      </c>
      <c r="E3684" s="146" t="s">
        <v>4849</v>
      </c>
      <c r="F3684" s="541" t="s">
        <v>1044</v>
      </c>
      <c r="G3684" s="539">
        <v>45466.30972222222</v>
      </c>
      <c r="H3684" s="37"/>
    </row>
    <row r="3685" spans="1:8" x14ac:dyDescent="0.25">
      <c r="A3685" s="37" t="s">
        <v>9695</v>
      </c>
      <c r="B3685" s="37" t="s">
        <v>1033</v>
      </c>
      <c r="C3685" s="38" t="s">
        <v>9696</v>
      </c>
      <c r="D3685" s="38">
        <v>8531</v>
      </c>
      <c r="E3685" s="146" t="s">
        <v>4866</v>
      </c>
      <c r="F3685" s="541" t="s">
        <v>1044</v>
      </c>
      <c r="G3685" s="539">
        <v>45466.30972222222</v>
      </c>
      <c r="H3685" s="37"/>
    </row>
    <row r="3686" spans="1:8" x14ac:dyDescent="0.25">
      <c r="A3686" s="37" t="s">
        <v>9695</v>
      </c>
      <c r="B3686" s="37" t="s">
        <v>1033</v>
      </c>
      <c r="C3686" s="38" t="s">
        <v>9696</v>
      </c>
      <c r="D3686" s="38">
        <v>8531</v>
      </c>
      <c r="E3686" s="146" t="s">
        <v>1366</v>
      </c>
      <c r="F3686" s="541" t="s">
        <v>1044</v>
      </c>
      <c r="G3686" s="539">
        <v>45466.30972222222</v>
      </c>
      <c r="H3686" s="37"/>
    </row>
    <row r="3687" spans="1:8" x14ac:dyDescent="0.25">
      <c r="A3687" s="37" t="s">
        <v>9695</v>
      </c>
      <c r="B3687" s="37" t="s">
        <v>1033</v>
      </c>
      <c r="C3687" s="38" t="s">
        <v>9696</v>
      </c>
      <c r="D3687" s="38">
        <v>8531</v>
      </c>
      <c r="E3687" s="146" t="s">
        <v>4883</v>
      </c>
      <c r="F3687" s="541" t="s">
        <v>1044</v>
      </c>
      <c r="G3687" s="539">
        <v>45466.30972222222</v>
      </c>
      <c r="H3687" s="37"/>
    </row>
    <row r="3688" spans="1:8" x14ac:dyDescent="0.25">
      <c r="A3688" s="37" t="s">
        <v>9695</v>
      </c>
      <c r="B3688" s="37" t="s">
        <v>1033</v>
      </c>
      <c r="C3688" s="38" t="s">
        <v>9696</v>
      </c>
      <c r="D3688" s="38">
        <v>8531</v>
      </c>
      <c r="E3688" s="146" t="s">
        <v>4900</v>
      </c>
      <c r="F3688" s="541" t="s">
        <v>1044</v>
      </c>
      <c r="G3688" s="539">
        <v>45466.30972222222</v>
      </c>
      <c r="H3688" s="37"/>
    </row>
    <row r="3689" spans="1:8" x14ac:dyDescent="0.25">
      <c r="A3689" s="37" t="s">
        <v>9695</v>
      </c>
      <c r="B3689" s="37" t="s">
        <v>1033</v>
      </c>
      <c r="C3689" s="38" t="s">
        <v>9696</v>
      </c>
      <c r="D3689" s="38">
        <v>8531</v>
      </c>
      <c r="E3689" s="146" t="s">
        <v>4917</v>
      </c>
      <c r="F3689" s="541" t="s">
        <v>1044</v>
      </c>
      <c r="G3689" s="539">
        <v>45466.30972222222</v>
      </c>
      <c r="H3689" s="37"/>
    </row>
    <row r="3690" spans="1:8" x14ac:dyDescent="0.25">
      <c r="A3690" s="37" t="s">
        <v>9695</v>
      </c>
      <c r="B3690" s="37" t="s">
        <v>1033</v>
      </c>
      <c r="C3690" s="38" t="s">
        <v>9696</v>
      </c>
      <c r="D3690" s="38">
        <v>8531</v>
      </c>
      <c r="E3690" s="146" t="s">
        <v>4934</v>
      </c>
      <c r="F3690" s="541" t="s">
        <v>1044</v>
      </c>
      <c r="G3690" s="539">
        <v>45466.30972222222</v>
      </c>
      <c r="H3690" s="37"/>
    </row>
    <row r="3691" spans="1:8" x14ac:dyDescent="0.25">
      <c r="A3691" s="37" t="s">
        <v>9695</v>
      </c>
      <c r="B3691" s="37" t="s">
        <v>1033</v>
      </c>
      <c r="C3691" s="38" t="s">
        <v>9696</v>
      </c>
      <c r="D3691" s="38">
        <v>8531</v>
      </c>
      <c r="E3691" s="146" t="s">
        <v>4951</v>
      </c>
      <c r="F3691" s="541" t="s">
        <v>1044</v>
      </c>
      <c r="G3691" s="539">
        <v>45466.30972222222</v>
      </c>
      <c r="H3691" s="37"/>
    </row>
    <row r="3692" spans="1:8" x14ac:dyDescent="0.25">
      <c r="A3692" s="37" t="s">
        <v>9695</v>
      </c>
      <c r="B3692" s="37" t="s">
        <v>1033</v>
      </c>
      <c r="C3692" s="38" t="s">
        <v>9696</v>
      </c>
      <c r="D3692" s="38">
        <v>8531</v>
      </c>
      <c r="E3692" s="146" t="s">
        <v>4968</v>
      </c>
      <c r="F3692" s="541" t="s">
        <v>1044</v>
      </c>
      <c r="G3692" s="539">
        <v>45466.30972222222</v>
      </c>
      <c r="H3692" s="37"/>
    </row>
    <row r="3693" spans="1:8" x14ac:dyDescent="0.25">
      <c r="A3693" s="37" t="s">
        <v>9695</v>
      </c>
      <c r="B3693" s="37" t="s">
        <v>1033</v>
      </c>
      <c r="C3693" s="38" t="s">
        <v>9696</v>
      </c>
      <c r="D3693" s="38">
        <v>8531</v>
      </c>
      <c r="E3693" s="146" t="s">
        <v>4985</v>
      </c>
      <c r="F3693" s="541" t="s">
        <v>1044</v>
      </c>
      <c r="G3693" s="539">
        <v>45466.30972222222</v>
      </c>
      <c r="H3693" s="37"/>
    </row>
    <row r="3694" spans="1:8" x14ac:dyDescent="0.25">
      <c r="A3694" s="37" t="s">
        <v>9695</v>
      </c>
      <c r="B3694" s="37" t="s">
        <v>1033</v>
      </c>
      <c r="C3694" s="38" t="s">
        <v>9696</v>
      </c>
      <c r="D3694" s="38">
        <v>8531</v>
      </c>
      <c r="E3694" s="146" t="s">
        <v>5002</v>
      </c>
      <c r="F3694" s="541" t="s">
        <v>1044</v>
      </c>
      <c r="G3694" s="539">
        <v>45466.30972222222</v>
      </c>
      <c r="H3694" s="37"/>
    </row>
    <row r="3695" spans="1:8" x14ac:dyDescent="0.25">
      <c r="A3695" s="37" t="s">
        <v>9695</v>
      </c>
      <c r="B3695" s="37" t="s">
        <v>1033</v>
      </c>
      <c r="C3695" s="38" t="s">
        <v>9696</v>
      </c>
      <c r="D3695" s="38">
        <v>8531</v>
      </c>
      <c r="E3695" s="146" t="s">
        <v>5019</v>
      </c>
      <c r="F3695" s="541" t="s">
        <v>1044</v>
      </c>
      <c r="G3695" s="539">
        <v>45466.30972222222</v>
      </c>
      <c r="H3695" s="37"/>
    </row>
    <row r="3696" spans="1:8" x14ac:dyDescent="0.25">
      <c r="A3696" s="37" t="s">
        <v>9695</v>
      </c>
      <c r="B3696" s="37" t="s">
        <v>1033</v>
      </c>
      <c r="C3696" s="38" t="s">
        <v>9696</v>
      </c>
      <c r="D3696" s="38">
        <v>8531</v>
      </c>
      <c r="E3696" s="146" t="s">
        <v>5036</v>
      </c>
      <c r="F3696" s="541" t="s">
        <v>1044</v>
      </c>
      <c r="G3696" s="539">
        <v>45466.30972222222</v>
      </c>
      <c r="H3696" s="37"/>
    </row>
    <row r="3697" spans="1:8" x14ac:dyDescent="0.25">
      <c r="A3697" s="37" t="s">
        <v>9695</v>
      </c>
      <c r="B3697" s="37" t="s">
        <v>1033</v>
      </c>
      <c r="C3697" s="38" t="s">
        <v>9696</v>
      </c>
      <c r="D3697" s="38">
        <v>8531</v>
      </c>
      <c r="E3697" s="146" t="s">
        <v>1383</v>
      </c>
      <c r="F3697" s="541" t="s">
        <v>1044</v>
      </c>
      <c r="G3697" s="539">
        <v>45466.30972222222</v>
      </c>
      <c r="H3697" s="37"/>
    </row>
    <row r="3698" spans="1:8" x14ac:dyDescent="0.25">
      <c r="A3698" s="37" t="s">
        <v>9695</v>
      </c>
      <c r="B3698" s="37" t="s">
        <v>1033</v>
      </c>
      <c r="C3698" s="38" t="s">
        <v>9696</v>
      </c>
      <c r="D3698" s="38">
        <v>8531</v>
      </c>
      <c r="E3698" s="146" t="s">
        <v>5053</v>
      </c>
      <c r="F3698" s="541" t="s">
        <v>1044</v>
      </c>
      <c r="G3698" s="539">
        <v>45466.30972222222</v>
      </c>
      <c r="H3698" s="37"/>
    </row>
    <row r="3699" spans="1:8" x14ac:dyDescent="0.25">
      <c r="A3699" s="37" t="s">
        <v>9695</v>
      </c>
      <c r="B3699" s="37" t="s">
        <v>1033</v>
      </c>
      <c r="C3699" s="38" t="s">
        <v>9696</v>
      </c>
      <c r="D3699" s="38">
        <v>8531</v>
      </c>
      <c r="E3699" s="146" t="s">
        <v>5070</v>
      </c>
      <c r="F3699" s="541" t="s">
        <v>1044</v>
      </c>
      <c r="G3699" s="539">
        <v>45466.30972222222</v>
      </c>
      <c r="H3699" s="37"/>
    </row>
    <row r="3700" spans="1:8" x14ac:dyDescent="0.25">
      <c r="A3700" s="37" t="s">
        <v>9695</v>
      </c>
      <c r="B3700" s="37" t="s">
        <v>1033</v>
      </c>
      <c r="C3700" s="38" t="s">
        <v>9696</v>
      </c>
      <c r="D3700" s="38">
        <v>8531</v>
      </c>
      <c r="E3700" s="146" t="s">
        <v>5087</v>
      </c>
      <c r="F3700" s="541" t="s">
        <v>1044</v>
      </c>
      <c r="G3700" s="539">
        <v>45466.30972222222</v>
      </c>
      <c r="H3700" s="37"/>
    </row>
    <row r="3701" spans="1:8" x14ac:dyDescent="0.25">
      <c r="A3701" s="37" t="s">
        <v>9695</v>
      </c>
      <c r="B3701" s="37" t="s">
        <v>1033</v>
      </c>
      <c r="C3701" s="38" t="s">
        <v>9696</v>
      </c>
      <c r="D3701" s="38">
        <v>8531</v>
      </c>
      <c r="E3701" s="146" t="s">
        <v>5104</v>
      </c>
      <c r="F3701" s="541" t="s">
        <v>1044</v>
      </c>
      <c r="G3701" s="539">
        <v>45466.30972222222</v>
      </c>
      <c r="H3701" s="37"/>
    </row>
    <row r="3702" spans="1:8" x14ac:dyDescent="0.25">
      <c r="A3702" s="37" t="s">
        <v>9695</v>
      </c>
      <c r="B3702" s="37" t="s">
        <v>1033</v>
      </c>
      <c r="C3702" s="38" t="s">
        <v>9696</v>
      </c>
      <c r="D3702" s="38">
        <v>8531</v>
      </c>
      <c r="E3702" s="146" t="s">
        <v>5121</v>
      </c>
      <c r="F3702" s="541" t="s">
        <v>1044</v>
      </c>
      <c r="G3702" s="539">
        <v>45466.30972222222</v>
      </c>
      <c r="H3702" s="37"/>
    </row>
    <row r="3703" spans="1:8" x14ac:dyDescent="0.25">
      <c r="A3703" s="37" t="s">
        <v>9695</v>
      </c>
      <c r="B3703" s="37" t="s">
        <v>1033</v>
      </c>
      <c r="C3703" s="38" t="s">
        <v>9696</v>
      </c>
      <c r="D3703" s="38">
        <v>8531</v>
      </c>
      <c r="E3703" s="146" t="s">
        <v>5138</v>
      </c>
      <c r="F3703" s="541" t="s">
        <v>1044</v>
      </c>
      <c r="G3703" s="539">
        <v>45466.30972222222</v>
      </c>
      <c r="H3703" s="37"/>
    </row>
    <row r="3704" spans="1:8" x14ac:dyDescent="0.25">
      <c r="A3704" s="37" t="s">
        <v>9695</v>
      </c>
      <c r="B3704" s="37" t="s">
        <v>1033</v>
      </c>
      <c r="C3704" s="38" t="s">
        <v>9696</v>
      </c>
      <c r="D3704" s="38">
        <v>8531</v>
      </c>
      <c r="E3704" s="146" t="s">
        <v>5155</v>
      </c>
      <c r="F3704" s="541" t="s">
        <v>1044</v>
      </c>
      <c r="G3704" s="539">
        <v>45466.30972222222</v>
      </c>
      <c r="H3704" s="37"/>
    </row>
    <row r="3705" spans="1:8" x14ac:dyDescent="0.25">
      <c r="A3705" s="37" t="s">
        <v>9695</v>
      </c>
      <c r="B3705" s="37" t="s">
        <v>1033</v>
      </c>
      <c r="C3705" s="38" t="s">
        <v>9696</v>
      </c>
      <c r="D3705" s="38">
        <v>8531</v>
      </c>
      <c r="E3705" s="146" t="s">
        <v>5172</v>
      </c>
      <c r="F3705" s="541" t="s">
        <v>1044</v>
      </c>
      <c r="G3705" s="539">
        <v>45466.30972222222</v>
      </c>
      <c r="H3705" s="37"/>
    </row>
    <row r="3706" spans="1:8" x14ac:dyDescent="0.25">
      <c r="A3706" s="37" t="s">
        <v>9695</v>
      </c>
      <c r="B3706" s="37" t="s">
        <v>1033</v>
      </c>
      <c r="C3706" s="38" t="s">
        <v>9696</v>
      </c>
      <c r="D3706" s="38">
        <v>8531</v>
      </c>
      <c r="E3706" s="146" t="s">
        <v>5189</v>
      </c>
      <c r="F3706" s="541" t="s">
        <v>1044</v>
      </c>
      <c r="G3706" s="539">
        <v>45466.30972222222</v>
      </c>
      <c r="H3706" s="37"/>
    </row>
    <row r="3707" spans="1:8" x14ac:dyDescent="0.25">
      <c r="A3707" s="37" t="s">
        <v>9695</v>
      </c>
      <c r="B3707" s="37" t="s">
        <v>1033</v>
      </c>
      <c r="C3707" s="38" t="s">
        <v>9696</v>
      </c>
      <c r="D3707" s="38">
        <v>8531</v>
      </c>
      <c r="E3707" s="146" t="s">
        <v>5206</v>
      </c>
      <c r="F3707" s="541" t="s">
        <v>1044</v>
      </c>
      <c r="G3707" s="539">
        <v>45466.30972222222</v>
      </c>
      <c r="H3707" s="37"/>
    </row>
    <row r="3708" spans="1:8" x14ac:dyDescent="0.25">
      <c r="A3708" s="37" t="s">
        <v>9695</v>
      </c>
      <c r="B3708" s="37" t="s">
        <v>1033</v>
      </c>
      <c r="C3708" s="38" t="s">
        <v>9696</v>
      </c>
      <c r="D3708" s="38">
        <v>8531</v>
      </c>
      <c r="E3708" s="146" t="s">
        <v>1400</v>
      </c>
      <c r="F3708" s="541" t="s">
        <v>1044</v>
      </c>
      <c r="G3708" s="539">
        <v>45466.30972222222</v>
      </c>
      <c r="H3708" s="37"/>
    </row>
    <row r="3709" spans="1:8" x14ac:dyDescent="0.25">
      <c r="A3709" s="37" t="s">
        <v>9695</v>
      </c>
      <c r="B3709" s="37" t="s">
        <v>1033</v>
      </c>
      <c r="C3709" s="38" t="s">
        <v>9696</v>
      </c>
      <c r="D3709" s="38">
        <v>8531</v>
      </c>
      <c r="E3709" s="146" t="s">
        <v>5223</v>
      </c>
      <c r="F3709" s="541" t="s">
        <v>1044</v>
      </c>
      <c r="G3709" s="539">
        <v>45466.30972222222</v>
      </c>
      <c r="H3709" s="37"/>
    </row>
    <row r="3710" spans="1:8" x14ac:dyDescent="0.25">
      <c r="A3710" s="37" t="s">
        <v>9695</v>
      </c>
      <c r="B3710" s="37" t="s">
        <v>1033</v>
      </c>
      <c r="C3710" s="38" t="s">
        <v>9696</v>
      </c>
      <c r="D3710" s="38">
        <v>8531</v>
      </c>
      <c r="E3710" s="146" t="s">
        <v>5240</v>
      </c>
      <c r="F3710" s="541" t="s">
        <v>1044</v>
      </c>
      <c r="G3710" s="539">
        <v>45466.30972222222</v>
      </c>
      <c r="H3710" s="37"/>
    </row>
    <row r="3711" spans="1:8" x14ac:dyDescent="0.25">
      <c r="A3711" s="37" t="s">
        <v>9695</v>
      </c>
      <c r="B3711" s="37" t="s">
        <v>1033</v>
      </c>
      <c r="C3711" s="38" t="s">
        <v>9696</v>
      </c>
      <c r="D3711" s="38">
        <v>8531</v>
      </c>
      <c r="E3711" s="146" t="s">
        <v>5257</v>
      </c>
      <c r="F3711" s="541" t="s">
        <v>1044</v>
      </c>
      <c r="G3711" s="539">
        <v>45466.30972222222</v>
      </c>
      <c r="H3711" s="37"/>
    </row>
    <row r="3712" spans="1:8" x14ac:dyDescent="0.25">
      <c r="A3712" s="37" t="s">
        <v>9695</v>
      </c>
      <c r="B3712" s="37" t="s">
        <v>1033</v>
      </c>
      <c r="C3712" s="38" t="s">
        <v>9696</v>
      </c>
      <c r="D3712" s="38">
        <v>8531</v>
      </c>
      <c r="E3712" s="146" t="s">
        <v>5274</v>
      </c>
      <c r="F3712" s="541" t="s">
        <v>1044</v>
      </c>
      <c r="G3712" s="539">
        <v>45466.30972222222</v>
      </c>
      <c r="H3712" s="37"/>
    </row>
    <row r="3713" spans="1:8" x14ac:dyDescent="0.25">
      <c r="A3713" s="37" t="s">
        <v>9695</v>
      </c>
      <c r="B3713" s="37" t="s">
        <v>1033</v>
      </c>
      <c r="C3713" s="38" t="s">
        <v>9696</v>
      </c>
      <c r="D3713" s="38">
        <v>8531</v>
      </c>
      <c r="E3713" s="146" t="s">
        <v>5291</v>
      </c>
      <c r="F3713" s="541" t="s">
        <v>1044</v>
      </c>
      <c r="G3713" s="539">
        <v>45466.30972222222</v>
      </c>
      <c r="H3713" s="37"/>
    </row>
    <row r="3714" spans="1:8" x14ac:dyDescent="0.25">
      <c r="A3714" s="37" t="s">
        <v>9695</v>
      </c>
      <c r="B3714" s="37" t="s">
        <v>1033</v>
      </c>
      <c r="C3714" s="38" t="s">
        <v>9696</v>
      </c>
      <c r="D3714" s="38">
        <v>8531</v>
      </c>
      <c r="E3714" s="146" t="s">
        <v>5308</v>
      </c>
      <c r="F3714" s="541" t="s">
        <v>1044</v>
      </c>
      <c r="G3714" s="539">
        <v>45466.30972222222</v>
      </c>
      <c r="H3714" s="37"/>
    </row>
    <row r="3715" spans="1:8" x14ac:dyDescent="0.25">
      <c r="A3715" s="37" t="s">
        <v>9695</v>
      </c>
      <c r="B3715" s="37" t="s">
        <v>1033</v>
      </c>
      <c r="C3715" s="38" t="s">
        <v>9696</v>
      </c>
      <c r="D3715" s="38">
        <v>8531</v>
      </c>
      <c r="E3715" s="146" t="s">
        <v>5325</v>
      </c>
      <c r="F3715" s="541" t="s">
        <v>1044</v>
      </c>
      <c r="G3715" s="539">
        <v>45466.30972222222</v>
      </c>
      <c r="H3715" s="37"/>
    </row>
    <row r="3716" spans="1:8" x14ac:dyDescent="0.25">
      <c r="A3716" s="37" t="s">
        <v>9695</v>
      </c>
      <c r="B3716" s="37" t="s">
        <v>1033</v>
      </c>
      <c r="C3716" s="38" t="s">
        <v>9696</v>
      </c>
      <c r="D3716" s="38">
        <v>8531</v>
      </c>
      <c r="E3716" s="146" t="s">
        <v>5342</v>
      </c>
      <c r="F3716" s="541" t="s">
        <v>1044</v>
      </c>
      <c r="G3716" s="539">
        <v>45466.30972222222</v>
      </c>
      <c r="H3716" s="37"/>
    </row>
    <row r="3717" spans="1:8" x14ac:dyDescent="0.25">
      <c r="A3717" s="37" t="s">
        <v>9695</v>
      </c>
      <c r="B3717" s="37" t="s">
        <v>1033</v>
      </c>
      <c r="C3717" s="38" t="s">
        <v>9696</v>
      </c>
      <c r="D3717" s="38">
        <v>8531</v>
      </c>
      <c r="E3717" s="146" t="s">
        <v>5359</v>
      </c>
      <c r="F3717" s="541" t="s">
        <v>1044</v>
      </c>
      <c r="G3717" s="539">
        <v>45466.30972222222</v>
      </c>
      <c r="H3717" s="37"/>
    </row>
    <row r="3718" spans="1:8" x14ac:dyDescent="0.25">
      <c r="A3718" s="37" t="s">
        <v>9695</v>
      </c>
      <c r="B3718" s="37" t="s">
        <v>1033</v>
      </c>
      <c r="C3718" s="38" t="s">
        <v>9696</v>
      </c>
      <c r="D3718" s="38">
        <v>8531</v>
      </c>
      <c r="E3718" s="146" t="s">
        <v>5376</v>
      </c>
      <c r="F3718" s="541" t="s">
        <v>1044</v>
      </c>
      <c r="G3718" s="539">
        <v>45466.30972222222</v>
      </c>
      <c r="H3718" s="37"/>
    </row>
    <row r="3719" spans="1:8" x14ac:dyDescent="0.25">
      <c r="A3719" s="37" t="s">
        <v>9695</v>
      </c>
      <c r="B3719" s="37" t="s">
        <v>1033</v>
      </c>
      <c r="C3719" s="38" t="s">
        <v>9696</v>
      </c>
      <c r="D3719" s="38">
        <v>8531</v>
      </c>
      <c r="E3719" s="146" t="s">
        <v>1417</v>
      </c>
      <c r="F3719" s="541" t="s">
        <v>1044</v>
      </c>
      <c r="G3719" s="539">
        <v>45466.30972222222</v>
      </c>
      <c r="H3719" s="37"/>
    </row>
    <row r="3720" spans="1:8" x14ac:dyDescent="0.25">
      <c r="A3720" s="37" t="s">
        <v>9695</v>
      </c>
      <c r="B3720" s="37" t="s">
        <v>1033</v>
      </c>
      <c r="C3720" s="38" t="s">
        <v>9696</v>
      </c>
      <c r="D3720" s="38">
        <v>8531</v>
      </c>
      <c r="E3720" s="146" t="s">
        <v>5393</v>
      </c>
      <c r="F3720" s="541" t="s">
        <v>1044</v>
      </c>
      <c r="G3720" s="539">
        <v>45466.30972222222</v>
      </c>
      <c r="H3720" s="37"/>
    </row>
    <row r="3721" spans="1:8" x14ac:dyDescent="0.25">
      <c r="A3721" s="37" t="s">
        <v>9695</v>
      </c>
      <c r="B3721" s="37" t="s">
        <v>1033</v>
      </c>
      <c r="C3721" s="38" t="s">
        <v>9696</v>
      </c>
      <c r="D3721" s="38">
        <v>8531</v>
      </c>
      <c r="E3721" s="146" t="s">
        <v>5410</v>
      </c>
      <c r="F3721" s="541" t="s">
        <v>1044</v>
      </c>
      <c r="G3721" s="539">
        <v>45466.30972222222</v>
      </c>
      <c r="H3721" s="37"/>
    </row>
    <row r="3722" spans="1:8" x14ac:dyDescent="0.25">
      <c r="A3722" s="37" t="s">
        <v>9695</v>
      </c>
      <c r="B3722" s="37" t="s">
        <v>1033</v>
      </c>
      <c r="C3722" s="38" t="s">
        <v>9696</v>
      </c>
      <c r="D3722" s="38">
        <v>8531</v>
      </c>
      <c r="E3722" s="146" t="s">
        <v>5427</v>
      </c>
      <c r="F3722" s="541" t="s">
        <v>1044</v>
      </c>
      <c r="G3722" s="539">
        <v>45466.30972222222</v>
      </c>
      <c r="H3722" s="37"/>
    </row>
    <row r="3723" spans="1:8" x14ac:dyDescent="0.25">
      <c r="A3723" s="37" t="s">
        <v>9695</v>
      </c>
      <c r="B3723" s="37" t="s">
        <v>1033</v>
      </c>
      <c r="C3723" s="38" t="s">
        <v>9696</v>
      </c>
      <c r="D3723" s="38">
        <v>8531</v>
      </c>
      <c r="E3723" s="146" t="s">
        <v>5444</v>
      </c>
      <c r="F3723" s="541" t="s">
        <v>1044</v>
      </c>
      <c r="G3723" s="539">
        <v>45466.30972222222</v>
      </c>
      <c r="H3723" s="37"/>
    </row>
    <row r="3724" spans="1:8" x14ac:dyDescent="0.25">
      <c r="A3724" s="37" t="s">
        <v>9695</v>
      </c>
      <c r="B3724" s="37" t="s">
        <v>1033</v>
      </c>
      <c r="C3724" s="38" t="s">
        <v>9696</v>
      </c>
      <c r="D3724" s="38">
        <v>8531</v>
      </c>
      <c r="E3724" s="146" t="s">
        <v>5461</v>
      </c>
      <c r="F3724" s="541" t="s">
        <v>1044</v>
      </c>
      <c r="G3724" s="539">
        <v>45466.30972222222</v>
      </c>
      <c r="H3724" s="37"/>
    </row>
    <row r="3725" spans="1:8" x14ac:dyDescent="0.25">
      <c r="A3725" s="37" t="s">
        <v>9695</v>
      </c>
      <c r="B3725" s="37" t="s">
        <v>1033</v>
      </c>
      <c r="C3725" s="38" t="s">
        <v>9696</v>
      </c>
      <c r="D3725" s="38">
        <v>8531</v>
      </c>
      <c r="E3725" s="146" t="s">
        <v>5478</v>
      </c>
      <c r="F3725" s="541" t="s">
        <v>1044</v>
      </c>
      <c r="G3725" s="539">
        <v>45466.30972222222</v>
      </c>
      <c r="H3725" s="37"/>
    </row>
    <row r="3726" spans="1:8" x14ac:dyDescent="0.25">
      <c r="A3726" s="37" t="s">
        <v>9695</v>
      </c>
      <c r="B3726" s="37" t="s">
        <v>1033</v>
      </c>
      <c r="C3726" s="38" t="s">
        <v>9696</v>
      </c>
      <c r="D3726" s="38">
        <v>8531</v>
      </c>
      <c r="E3726" s="146" t="s">
        <v>5495</v>
      </c>
      <c r="F3726" s="541" t="s">
        <v>1044</v>
      </c>
      <c r="G3726" s="539">
        <v>45466.30972222222</v>
      </c>
      <c r="H3726" s="37"/>
    </row>
    <row r="3727" spans="1:8" x14ac:dyDescent="0.25">
      <c r="A3727" s="37" t="s">
        <v>9695</v>
      </c>
      <c r="B3727" s="37" t="s">
        <v>1033</v>
      </c>
      <c r="C3727" s="38" t="s">
        <v>9696</v>
      </c>
      <c r="D3727" s="38">
        <v>8531</v>
      </c>
      <c r="E3727" s="146" t="s">
        <v>5512</v>
      </c>
      <c r="F3727" s="541" t="s">
        <v>1044</v>
      </c>
      <c r="G3727" s="539">
        <v>45466.30972222222</v>
      </c>
      <c r="H3727" s="37"/>
    </row>
    <row r="3728" spans="1:8" x14ac:dyDescent="0.25">
      <c r="A3728" s="37" t="s">
        <v>9695</v>
      </c>
      <c r="B3728" s="37" t="s">
        <v>1033</v>
      </c>
      <c r="C3728" s="38" t="s">
        <v>9696</v>
      </c>
      <c r="D3728" s="38">
        <v>8531</v>
      </c>
      <c r="E3728" s="146" t="s">
        <v>5529</v>
      </c>
      <c r="F3728" s="541" t="s">
        <v>1044</v>
      </c>
      <c r="G3728" s="539">
        <v>45466.30972222222</v>
      </c>
      <c r="H3728" s="37"/>
    </row>
    <row r="3729" spans="1:8" x14ac:dyDescent="0.25">
      <c r="A3729" s="37" t="s">
        <v>9695</v>
      </c>
      <c r="B3729" s="37" t="s">
        <v>1033</v>
      </c>
      <c r="C3729" s="38" t="s">
        <v>9696</v>
      </c>
      <c r="D3729" s="38">
        <v>8531</v>
      </c>
      <c r="E3729" s="146" t="s">
        <v>5546</v>
      </c>
      <c r="F3729" s="541" t="s">
        <v>1044</v>
      </c>
      <c r="G3729" s="539">
        <v>45466.30972222222</v>
      </c>
      <c r="H3729" s="37"/>
    </row>
    <row r="3730" spans="1:8" x14ac:dyDescent="0.25">
      <c r="A3730" s="37" t="s">
        <v>9695</v>
      </c>
      <c r="B3730" s="37" t="s">
        <v>1033</v>
      </c>
      <c r="C3730" s="38" t="s">
        <v>9696</v>
      </c>
      <c r="D3730" s="38">
        <v>8531</v>
      </c>
      <c r="E3730" s="146" t="s">
        <v>1434</v>
      </c>
      <c r="F3730" s="541" t="s">
        <v>1044</v>
      </c>
      <c r="G3730" s="539">
        <v>45466.30972222222</v>
      </c>
      <c r="H3730" s="37"/>
    </row>
    <row r="3731" spans="1:8" x14ac:dyDescent="0.25">
      <c r="A3731" s="37" t="s">
        <v>9695</v>
      </c>
      <c r="B3731" s="37" t="s">
        <v>1033</v>
      </c>
      <c r="C3731" s="38" t="s">
        <v>9696</v>
      </c>
      <c r="D3731" s="38">
        <v>8531</v>
      </c>
      <c r="E3731" s="146" t="s">
        <v>5563</v>
      </c>
      <c r="F3731" s="541" t="s">
        <v>1044</v>
      </c>
      <c r="G3731" s="539">
        <v>45466.30972222222</v>
      </c>
      <c r="H3731" s="37"/>
    </row>
    <row r="3732" spans="1:8" x14ac:dyDescent="0.25">
      <c r="A3732" s="37" t="s">
        <v>9695</v>
      </c>
      <c r="B3732" s="37" t="s">
        <v>1033</v>
      </c>
      <c r="C3732" s="38" t="s">
        <v>9696</v>
      </c>
      <c r="D3732" s="38">
        <v>8531</v>
      </c>
      <c r="E3732" s="146" t="s">
        <v>5580</v>
      </c>
      <c r="F3732" s="541" t="s">
        <v>1044</v>
      </c>
      <c r="G3732" s="539">
        <v>45466.30972222222</v>
      </c>
      <c r="H3732" s="37"/>
    </row>
    <row r="3733" spans="1:8" x14ac:dyDescent="0.25">
      <c r="A3733" s="37" t="s">
        <v>9695</v>
      </c>
      <c r="B3733" s="37" t="s">
        <v>1033</v>
      </c>
      <c r="C3733" s="38" t="s">
        <v>9696</v>
      </c>
      <c r="D3733" s="38">
        <v>8531</v>
      </c>
      <c r="E3733" s="146" t="s">
        <v>5597</v>
      </c>
      <c r="F3733" s="541" t="s">
        <v>1044</v>
      </c>
      <c r="G3733" s="539">
        <v>45466.30972222222</v>
      </c>
      <c r="H3733" s="37"/>
    </row>
    <row r="3734" spans="1:8" x14ac:dyDescent="0.25">
      <c r="A3734" s="37" t="s">
        <v>9695</v>
      </c>
      <c r="B3734" s="37" t="s">
        <v>1033</v>
      </c>
      <c r="C3734" s="38" t="s">
        <v>9696</v>
      </c>
      <c r="D3734" s="38">
        <v>8531</v>
      </c>
      <c r="E3734" s="146" t="s">
        <v>5614</v>
      </c>
      <c r="F3734" s="541" t="s">
        <v>1044</v>
      </c>
      <c r="G3734" s="539">
        <v>45466.30972222222</v>
      </c>
      <c r="H3734" s="37"/>
    </row>
    <row r="3735" spans="1:8" x14ac:dyDescent="0.25">
      <c r="A3735" s="37" t="s">
        <v>9695</v>
      </c>
      <c r="B3735" s="37" t="s">
        <v>1033</v>
      </c>
      <c r="C3735" s="38" t="s">
        <v>9696</v>
      </c>
      <c r="D3735" s="38">
        <v>8531</v>
      </c>
      <c r="E3735" s="146" t="s">
        <v>5631</v>
      </c>
      <c r="F3735" s="541" t="s">
        <v>1044</v>
      </c>
      <c r="G3735" s="539">
        <v>45466.30972222222</v>
      </c>
      <c r="H3735" s="37"/>
    </row>
    <row r="3736" spans="1:8" x14ac:dyDescent="0.25">
      <c r="A3736" s="37" t="s">
        <v>9695</v>
      </c>
      <c r="B3736" s="37" t="s">
        <v>1033</v>
      </c>
      <c r="C3736" s="38" t="s">
        <v>9696</v>
      </c>
      <c r="D3736" s="38">
        <v>8531</v>
      </c>
      <c r="E3736" s="146" t="s">
        <v>5648</v>
      </c>
      <c r="F3736" s="541" t="s">
        <v>1044</v>
      </c>
      <c r="G3736" s="539">
        <v>45466.30972222222</v>
      </c>
      <c r="H3736" s="37"/>
    </row>
    <row r="3737" spans="1:8" x14ac:dyDescent="0.25">
      <c r="A3737" s="37" t="s">
        <v>9695</v>
      </c>
      <c r="B3737" s="37" t="s">
        <v>1033</v>
      </c>
      <c r="C3737" s="38" t="s">
        <v>9696</v>
      </c>
      <c r="D3737" s="38">
        <v>8531</v>
      </c>
      <c r="E3737" s="146" t="s">
        <v>5665</v>
      </c>
      <c r="F3737" s="541" t="s">
        <v>1044</v>
      </c>
      <c r="G3737" s="539">
        <v>45466.30972222222</v>
      </c>
      <c r="H3737" s="37"/>
    </row>
    <row r="3738" spans="1:8" x14ac:dyDescent="0.25">
      <c r="A3738" s="37" t="s">
        <v>9695</v>
      </c>
      <c r="B3738" s="37" t="s">
        <v>1033</v>
      </c>
      <c r="C3738" s="38" t="s">
        <v>9696</v>
      </c>
      <c r="D3738" s="38">
        <v>8531</v>
      </c>
      <c r="E3738" s="146" t="s">
        <v>5682</v>
      </c>
      <c r="F3738" s="541" t="s">
        <v>1044</v>
      </c>
      <c r="G3738" s="539">
        <v>45466.30972222222</v>
      </c>
      <c r="H3738" s="37"/>
    </row>
    <row r="3739" spans="1:8" x14ac:dyDescent="0.25">
      <c r="A3739" s="37" t="s">
        <v>9695</v>
      </c>
      <c r="B3739" s="37" t="s">
        <v>1033</v>
      </c>
      <c r="C3739" s="38" t="s">
        <v>9696</v>
      </c>
      <c r="D3739" s="38">
        <v>8531</v>
      </c>
      <c r="E3739" s="146" t="s">
        <v>5699</v>
      </c>
      <c r="F3739" s="541" t="s">
        <v>1044</v>
      </c>
      <c r="G3739" s="539">
        <v>45466.30972222222</v>
      </c>
      <c r="H3739" s="37"/>
    </row>
    <row r="3740" spans="1:8" x14ac:dyDescent="0.25">
      <c r="A3740" s="37" t="s">
        <v>9695</v>
      </c>
      <c r="B3740" s="37" t="s">
        <v>1033</v>
      </c>
      <c r="C3740" s="38" t="s">
        <v>9696</v>
      </c>
      <c r="D3740" s="38">
        <v>8531</v>
      </c>
      <c r="E3740" s="146" t="s">
        <v>5716</v>
      </c>
      <c r="F3740" s="541" t="s">
        <v>1044</v>
      </c>
      <c r="G3740" s="539">
        <v>45466.30972222222</v>
      </c>
      <c r="H3740" s="37"/>
    </row>
    <row r="3741" spans="1:8" x14ac:dyDescent="0.25">
      <c r="A3741" s="37" t="s">
        <v>9695</v>
      </c>
      <c r="B3741" s="37" t="s">
        <v>1033</v>
      </c>
      <c r="C3741" s="38" t="s">
        <v>9696</v>
      </c>
      <c r="D3741" s="38">
        <v>8531</v>
      </c>
      <c r="E3741" s="146" t="s">
        <v>1451</v>
      </c>
      <c r="F3741" s="541" t="s">
        <v>1044</v>
      </c>
      <c r="G3741" s="539">
        <v>45466.30972222222</v>
      </c>
      <c r="H3741" s="37"/>
    </row>
    <row r="3742" spans="1:8" x14ac:dyDescent="0.25">
      <c r="A3742" s="37" t="s">
        <v>9695</v>
      </c>
      <c r="B3742" s="37" t="s">
        <v>1033</v>
      </c>
      <c r="C3742" s="38" t="s">
        <v>9696</v>
      </c>
      <c r="D3742" s="38">
        <v>8531</v>
      </c>
      <c r="E3742" s="146" t="s">
        <v>5733</v>
      </c>
      <c r="F3742" s="541" t="s">
        <v>1044</v>
      </c>
      <c r="G3742" s="539">
        <v>45466.30972222222</v>
      </c>
      <c r="H3742" s="37"/>
    </row>
    <row r="3743" spans="1:8" x14ac:dyDescent="0.25">
      <c r="A3743" s="37" t="s">
        <v>9695</v>
      </c>
      <c r="B3743" s="37" t="s">
        <v>1033</v>
      </c>
      <c r="C3743" s="38" t="s">
        <v>9696</v>
      </c>
      <c r="D3743" s="38">
        <v>8531</v>
      </c>
      <c r="E3743" s="146" t="s">
        <v>5750</v>
      </c>
      <c r="F3743" s="541" t="s">
        <v>1044</v>
      </c>
      <c r="G3743" s="539">
        <v>45466.30972222222</v>
      </c>
      <c r="H3743" s="37"/>
    </row>
    <row r="3744" spans="1:8" x14ac:dyDescent="0.25">
      <c r="A3744" s="37" t="s">
        <v>9695</v>
      </c>
      <c r="B3744" s="37" t="s">
        <v>1033</v>
      </c>
      <c r="C3744" s="38" t="s">
        <v>9696</v>
      </c>
      <c r="D3744" s="38">
        <v>8531</v>
      </c>
      <c r="E3744" s="146" t="s">
        <v>5767</v>
      </c>
      <c r="F3744" s="541" t="s">
        <v>1044</v>
      </c>
      <c r="G3744" s="539">
        <v>45466.30972222222</v>
      </c>
      <c r="H3744" s="37"/>
    </row>
    <row r="3745" spans="1:8" x14ac:dyDescent="0.25">
      <c r="A3745" s="37" t="s">
        <v>9695</v>
      </c>
      <c r="B3745" s="37" t="s">
        <v>1033</v>
      </c>
      <c r="C3745" s="38" t="s">
        <v>9696</v>
      </c>
      <c r="D3745" s="38">
        <v>8531</v>
      </c>
      <c r="E3745" s="146" t="s">
        <v>5784</v>
      </c>
      <c r="F3745" s="541" t="s">
        <v>1044</v>
      </c>
      <c r="G3745" s="539">
        <v>45466.30972222222</v>
      </c>
      <c r="H3745" s="37"/>
    </row>
    <row r="3746" spans="1:8" x14ac:dyDescent="0.25">
      <c r="A3746" s="37" t="s">
        <v>9695</v>
      </c>
      <c r="B3746" s="37" t="s">
        <v>1033</v>
      </c>
      <c r="C3746" s="38" t="s">
        <v>9696</v>
      </c>
      <c r="D3746" s="38">
        <v>8531</v>
      </c>
      <c r="E3746" s="146" t="s">
        <v>5801</v>
      </c>
      <c r="F3746" s="541" t="s">
        <v>1044</v>
      </c>
      <c r="G3746" s="539">
        <v>45466.30972222222</v>
      </c>
      <c r="H3746" s="37"/>
    </row>
    <row r="3747" spans="1:8" x14ac:dyDescent="0.25">
      <c r="A3747" s="37" t="s">
        <v>9695</v>
      </c>
      <c r="B3747" s="37" t="s">
        <v>1033</v>
      </c>
      <c r="C3747" s="38" t="s">
        <v>9696</v>
      </c>
      <c r="D3747" s="38">
        <v>8531</v>
      </c>
      <c r="E3747" s="146" t="s">
        <v>5818</v>
      </c>
      <c r="F3747" s="541" t="s">
        <v>1044</v>
      </c>
      <c r="G3747" s="539">
        <v>45466.30972222222</v>
      </c>
      <c r="H3747" s="37"/>
    </row>
    <row r="3748" spans="1:8" x14ac:dyDescent="0.25">
      <c r="A3748" s="37" t="s">
        <v>9695</v>
      </c>
      <c r="B3748" s="37" t="s">
        <v>1033</v>
      </c>
      <c r="C3748" s="38" t="s">
        <v>9696</v>
      </c>
      <c r="D3748" s="38">
        <v>8531</v>
      </c>
      <c r="E3748" s="146" t="s">
        <v>5835</v>
      </c>
      <c r="F3748" s="541" t="s">
        <v>1044</v>
      </c>
      <c r="G3748" s="539">
        <v>45466.30972222222</v>
      </c>
      <c r="H3748" s="37"/>
    </row>
    <row r="3749" spans="1:8" x14ac:dyDescent="0.25">
      <c r="A3749" s="37" t="s">
        <v>9695</v>
      </c>
      <c r="B3749" s="37" t="s">
        <v>1033</v>
      </c>
      <c r="C3749" s="38" t="s">
        <v>9696</v>
      </c>
      <c r="D3749" s="38">
        <v>8531</v>
      </c>
      <c r="E3749" s="146" t="s">
        <v>5852</v>
      </c>
      <c r="F3749" s="541" t="s">
        <v>1044</v>
      </c>
      <c r="G3749" s="539">
        <v>45466.30972222222</v>
      </c>
      <c r="H3749" s="37"/>
    </row>
    <row r="3750" spans="1:8" x14ac:dyDescent="0.25">
      <c r="A3750" s="37" t="s">
        <v>9695</v>
      </c>
      <c r="B3750" s="37" t="s">
        <v>1033</v>
      </c>
      <c r="C3750" s="38" t="s">
        <v>9696</v>
      </c>
      <c r="D3750" s="38">
        <v>8531</v>
      </c>
      <c r="E3750" s="146" t="s">
        <v>5869</v>
      </c>
      <c r="F3750" s="541" t="s">
        <v>1044</v>
      </c>
      <c r="G3750" s="539">
        <v>45466.30972222222</v>
      </c>
      <c r="H3750" s="37"/>
    </row>
    <row r="3751" spans="1:8" x14ac:dyDescent="0.25">
      <c r="A3751" s="37" t="s">
        <v>9695</v>
      </c>
      <c r="B3751" s="37" t="s">
        <v>1033</v>
      </c>
      <c r="C3751" s="38" t="s">
        <v>9696</v>
      </c>
      <c r="D3751" s="38">
        <v>8531</v>
      </c>
      <c r="E3751" s="146" t="s">
        <v>5886</v>
      </c>
      <c r="F3751" s="541" t="s">
        <v>1044</v>
      </c>
      <c r="G3751" s="539">
        <v>45466.30972222222</v>
      </c>
      <c r="H3751" s="37"/>
    </row>
    <row r="3752" spans="1:8" x14ac:dyDescent="0.25">
      <c r="A3752" s="37" t="s">
        <v>9695</v>
      </c>
      <c r="B3752" s="37" t="s">
        <v>1033</v>
      </c>
      <c r="C3752" s="38" t="s">
        <v>9696</v>
      </c>
      <c r="D3752" s="38">
        <v>8531</v>
      </c>
      <c r="E3752" s="146" t="s">
        <v>1468</v>
      </c>
      <c r="F3752" s="541" t="s">
        <v>1044</v>
      </c>
      <c r="G3752" s="539">
        <v>45466.30972222222</v>
      </c>
      <c r="H3752" s="37"/>
    </row>
    <row r="3753" spans="1:8" x14ac:dyDescent="0.25">
      <c r="A3753" s="37" t="s">
        <v>9695</v>
      </c>
      <c r="B3753" s="37" t="s">
        <v>1033</v>
      </c>
      <c r="C3753" s="38" t="s">
        <v>9696</v>
      </c>
      <c r="D3753" s="38">
        <v>8531</v>
      </c>
      <c r="E3753" s="146" t="s">
        <v>5903</v>
      </c>
      <c r="F3753" s="541" t="s">
        <v>1044</v>
      </c>
      <c r="G3753" s="539">
        <v>45466.30972222222</v>
      </c>
      <c r="H3753" s="37"/>
    </row>
    <row r="3754" spans="1:8" x14ac:dyDescent="0.25">
      <c r="A3754" s="37" t="s">
        <v>9695</v>
      </c>
      <c r="B3754" s="37" t="s">
        <v>1033</v>
      </c>
      <c r="C3754" s="38" t="s">
        <v>9696</v>
      </c>
      <c r="D3754" s="38">
        <v>8531</v>
      </c>
      <c r="E3754" s="146" t="s">
        <v>5920</v>
      </c>
      <c r="F3754" s="541" t="s">
        <v>1044</v>
      </c>
      <c r="G3754" s="539">
        <v>45466.30972222222</v>
      </c>
      <c r="H3754" s="37"/>
    </row>
    <row r="3755" spans="1:8" x14ac:dyDescent="0.25">
      <c r="A3755" s="37" t="s">
        <v>9695</v>
      </c>
      <c r="B3755" s="37" t="s">
        <v>1033</v>
      </c>
      <c r="C3755" s="38" t="s">
        <v>9696</v>
      </c>
      <c r="D3755" s="38">
        <v>8531</v>
      </c>
      <c r="E3755" s="146" t="s">
        <v>5937</v>
      </c>
      <c r="F3755" s="541" t="s">
        <v>1044</v>
      </c>
      <c r="G3755" s="539">
        <v>45466.30972222222</v>
      </c>
      <c r="H3755" s="37"/>
    </row>
    <row r="3756" spans="1:8" x14ac:dyDescent="0.25">
      <c r="A3756" s="37" t="s">
        <v>9695</v>
      </c>
      <c r="B3756" s="37" t="s">
        <v>1033</v>
      </c>
      <c r="C3756" s="38" t="s">
        <v>9696</v>
      </c>
      <c r="D3756" s="38">
        <v>8531</v>
      </c>
      <c r="E3756" s="146" t="s">
        <v>5954</v>
      </c>
      <c r="F3756" s="541" t="s">
        <v>1044</v>
      </c>
      <c r="G3756" s="539">
        <v>45466.30972222222</v>
      </c>
      <c r="H3756" s="37"/>
    </row>
    <row r="3757" spans="1:8" x14ac:dyDescent="0.25">
      <c r="A3757" s="37" t="s">
        <v>9695</v>
      </c>
      <c r="B3757" s="37" t="s">
        <v>1033</v>
      </c>
      <c r="C3757" s="38" t="s">
        <v>9696</v>
      </c>
      <c r="D3757" s="38">
        <v>8531</v>
      </c>
      <c r="E3757" s="146" t="s">
        <v>5971</v>
      </c>
      <c r="F3757" s="541" t="s">
        <v>1044</v>
      </c>
      <c r="G3757" s="539">
        <v>45466.30972222222</v>
      </c>
      <c r="H3757" s="37"/>
    </row>
    <row r="3758" spans="1:8" x14ac:dyDescent="0.25">
      <c r="A3758" s="37" t="s">
        <v>9695</v>
      </c>
      <c r="B3758" s="37" t="s">
        <v>1033</v>
      </c>
      <c r="C3758" s="38" t="s">
        <v>9696</v>
      </c>
      <c r="D3758" s="38">
        <v>8531</v>
      </c>
      <c r="E3758" s="146" t="s">
        <v>5988</v>
      </c>
      <c r="F3758" s="541" t="s">
        <v>1044</v>
      </c>
      <c r="G3758" s="539">
        <v>45466.30972222222</v>
      </c>
      <c r="H3758" s="37"/>
    </row>
    <row r="3759" spans="1:8" x14ac:dyDescent="0.25">
      <c r="A3759" s="37" t="s">
        <v>9695</v>
      </c>
      <c r="B3759" s="37" t="s">
        <v>1033</v>
      </c>
      <c r="C3759" s="38" t="s">
        <v>9696</v>
      </c>
      <c r="D3759" s="38">
        <v>8531</v>
      </c>
      <c r="E3759" s="146" t="s">
        <v>6005</v>
      </c>
      <c r="F3759" s="541" t="s">
        <v>1044</v>
      </c>
      <c r="G3759" s="539">
        <v>45466.30972222222</v>
      </c>
      <c r="H3759" s="37"/>
    </row>
    <row r="3760" spans="1:8" x14ac:dyDescent="0.25">
      <c r="A3760" s="37" t="s">
        <v>9695</v>
      </c>
      <c r="B3760" s="37" t="s">
        <v>1033</v>
      </c>
      <c r="C3760" s="38" t="s">
        <v>9696</v>
      </c>
      <c r="D3760" s="38">
        <v>8531</v>
      </c>
      <c r="E3760" s="146" t="s">
        <v>6022</v>
      </c>
      <c r="F3760" s="541" t="s">
        <v>1044</v>
      </c>
      <c r="G3760" s="539">
        <v>45466.30972222222</v>
      </c>
      <c r="H3760" s="37"/>
    </row>
    <row r="3761" spans="1:8" x14ac:dyDescent="0.25">
      <c r="A3761" s="37" t="s">
        <v>9695</v>
      </c>
      <c r="B3761" s="37" t="s">
        <v>1033</v>
      </c>
      <c r="C3761" s="38" t="s">
        <v>9696</v>
      </c>
      <c r="D3761" s="38">
        <v>8531</v>
      </c>
      <c r="E3761" s="146" t="s">
        <v>6039</v>
      </c>
      <c r="F3761" s="541" t="s">
        <v>1044</v>
      </c>
      <c r="G3761" s="539">
        <v>45466.30972222222</v>
      </c>
      <c r="H3761" s="37"/>
    </row>
    <row r="3762" spans="1:8" x14ac:dyDescent="0.25">
      <c r="A3762" s="37" t="s">
        <v>9695</v>
      </c>
      <c r="B3762" s="37" t="s">
        <v>1033</v>
      </c>
      <c r="C3762" s="38" t="s">
        <v>9696</v>
      </c>
      <c r="D3762" s="38">
        <v>8531</v>
      </c>
      <c r="E3762" s="146" t="s">
        <v>6056</v>
      </c>
      <c r="F3762" s="541" t="s">
        <v>1044</v>
      </c>
      <c r="G3762" s="539">
        <v>45466.30972222222</v>
      </c>
      <c r="H3762" s="37"/>
    </row>
    <row r="3763" spans="1:8" x14ac:dyDescent="0.25">
      <c r="A3763" s="37" t="s">
        <v>9695</v>
      </c>
      <c r="B3763" s="37" t="s">
        <v>1033</v>
      </c>
      <c r="C3763" s="38" t="s">
        <v>9696</v>
      </c>
      <c r="D3763" s="38">
        <v>8531</v>
      </c>
      <c r="E3763" s="146" t="s">
        <v>1061</v>
      </c>
      <c r="F3763" s="541" t="s">
        <v>1044</v>
      </c>
      <c r="G3763" s="539">
        <v>45466.30972222222</v>
      </c>
      <c r="H3763" s="37"/>
    </row>
    <row r="3764" spans="1:8" x14ac:dyDescent="0.25">
      <c r="A3764" s="37" t="s">
        <v>9695</v>
      </c>
      <c r="B3764" s="37" t="s">
        <v>1033</v>
      </c>
      <c r="C3764" s="38" t="s">
        <v>9696</v>
      </c>
      <c r="D3764" s="38">
        <v>8531</v>
      </c>
      <c r="E3764" s="146" t="s">
        <v>1485</v>
      </c>
      <c r="F3764" s="541" t="s">
        <v>1044</v>
      </c>
      <c r="G3764" s="539">
        <v>45466.30972222222</v>
      </c>
      <c r="H3764" s="37"/>
    </row>
    <row r="3765" spans="1:8" x14ac:dyDescent="0.25">
      <c r="A3765" s="37" t="s">
        <v>9695</v>
      </c>
      <c r="B3765" s="37" t="s">
        <v>1033</v>
      </c>
      <c r="C3765" s="38" t="s">
        <v>9696</v>
      </c>
      <c r="D3765" s="38">
        <v>8531</v>
      </c>
      <c r="E3765" s="146" t="s">
        <v>6073</v>
      </c>
      <c r="F3765" s="541" t="s">
        <v>1044</v>
      </c>
      <c r="G3765" s="539">
        <v>45466.30972222222</v>
      </c>
      <c r="H3765" s="37"/>
    </row>
    <row r="3766" spans="1:8" x14ac:dyDescent="0.25">
      <c r="A3766" s="37" t="s">
        <v>9695</v>
      </c>
      <c r="B3766" s="37" t="s">
        <v>1033</v>
      </c>
      <c r="C3766" s="38" t="s">
        <v>9696</v>
      </c>
      <c r="D3766" s="38">
        <v>8531</v>
      </c>
      <c r="E3766" s="146" t="s">
        <v>6090</v>
      </c>
      <c r="F3766" s="541" t="s">
        <v>1044</v>
      </c>
      <c r="G3766" s="539">
        <v>45466.30972222222</v>
      </c>
      <c r="H3766" s="37"/>
    </row>
    <row r="3767" spans="1:8" x14ac:dyDescent="0.25">
      <c r="A3767" s="37" t="s">
        <v>9695</v>
      </c>
      <c r="B3767" s="37" t="s">
        <v>1033</v>
      </c>
      <c r="C3767" s="38" t="s">
        <v>9696</v>
      </c>
      <c r="D3767" s="38">
        <v>8531</v>
      </c>
      <c r="E3767" s="146" t="s">
        <v>6107</v>
      </c>
      <c r="F3767" s="541" t="s">
        <v>1044</v>
      </c>
      <c r="G3767" s="539">
        <v>45466.30972222222</v>
      </c>
      <c r="H3767" s="37"/>
    </row>
    <row r="3768" spans="1:8" x14ac:dyDescent="0.25">
      <c r="A3768" s="37" t="s">
        <v>9695</v>
      </c>
      <c r="B3768" s="37" t="s">
        <v>1033</v>
      </c>
      <c r="C3768" s="38" t="s">
        <v>9696</v>
      </c>
      <c r="D3768" s="38">
        <v>8531</v>
      </c>
      <c r="E3768" s="146" t="s">
        <v>6124</v>
      </c>
      <c r="F3768" s="541" t="s">
        <v>1044</v>
      </c>
      <c r="G3768" s="539">
        <v>45466.30972222222</v>
      </c>
      <c r="H3768" s="37"/>
    </row>
    <row r="3769" spans="1:8" x14ac:dyDescent="0.25">
      <c r="A3769" s="37" t="s">
        <v>9695</v>
      </c>
      <c r="B3769" s="37" t="s">
        <v>1033</v>
      </c>
      <c r="C3769" s="38" t="s">
        <v>9696</v>
      </c>
      <c r="D3769" s="38">
        <v>8531</v>
      </c>
      <c r="E3769" s="146" t="s">
        <v>6141</v>
      </c>
      <c r="F3769" s="541" t="s">
        <v>1044</v>
      </c>
      <c r="G3769" s="539">
        <v>45466.30972222222</v>
      </c>
      <c r="H3769" s="37"/>
    </row>
    <row r="3770" spans="1:8" x14ac:dyDescent="0.25">
      <c r="A3770" s="37" t="s">
        <v>9695</v>
      </c>
      <c r="B3770" s="37" t="s">
        <v>1033</v>
      </c>
      <c r="C3770" s="38" t="s">
        <v>9696</v>
      </c>
      <c r="D3770" s="38">
        <v>8531</v>
      </c>
      <c r="E3770" s="146" t="s">
        <v>6158</v>
      </c>
      <c r="F3770" s="541" t="s">
        <v>1044</v>
      </c>
      <c r="G3770" s="539">
        <v>45466.30972222222</v>
      </c>
      <c r="H3770" s="37"/>
    </row>
    <row r="3771" spans="1:8" x14ac:dyDescent="0.25">
      <c r="A3771" s="37" t="s">
        <v>9695</v>
      </c>
      <c r="B3771" s="37" t="s">
        <v>1033</v>
      </c>
      <c r="C3771" s="38" t="s">
        <v>9696</v>
      </c>
      <c r="D3771" s="38">
        <v>8531</v>
      </c>
      <c r="E3771" s="146" t="s">
        <v>6175</v>
      </c>
      <c r="F3771" s="541" t="s">
        <v>1044</v>
      </c>
      <c r="G3771" s="539">
        <v>45466.30972222222</v>
      </c>
      <c r="H3771" s="37"/>
    </row>
    <row r="3772" spans="1:8" x14ac:dyDescent="0.25">
      <c r="A3772" s="37" t="s">
        <v>9695</v>
      </c>
      <c r="B3772" s="37" t="s">
        <v>1033</v>
      </c>
      <c r="C3772" s="38" t="s">
        <v>9696</v>
      </c>
      <c r="D3772" s="38">
        <v>8531</v>
      </c>
      <c r="E3772" s="146" t="s">
        <v>6192</v>
      </c>
      <c r="F3772" s="541" t="s">
        <v>1044</v>
      </c>
      <c r="G3772" s="539">
        <v>45466.30972222222</v>
      </c>
      <c r="H3772" s="37"/>
    </row>
    <row r="3773" spans="1:8" x14ac:dyDescent="0.25">
      <c r="A3773" s="37" t="s">
        <v>9695</v>
      </c>
      <c r="B3773" s="37" t="s">
        <v>1033</v>
      </c>
      <c r="C3773" s="38" t="s">
        <v>9696</v>
      </c>
      <c r="D3773" s="38">
        <v>8531</v>
      </c>
      <c r="E3773" s="146" t="s">
        <v>6209</v>
      </c>
      <c r="F3773" s="541" t="s">
        <v>1044</v>
      </c>
      <c r="G3773" s="539">
        <v>45466.30972222222</v>
      </c>
      <c r="H3773" s="37"/>
    </row>
    <row r="3774" spans="1:8" x14ac:dyDescent="0.25">
      <c r="A3774" s="37" t="s">
        <v>9695</v>
      </c>
      <c r="B3774" s="37" t="s">
        <v>1033</v>
      </c>
      <c r="C3774" s="38" t="s">
        <v>9696</v>
      </c>
      <c r="D3774" s="38">
        <v>8531</v>
      </c>
      <c r="E3774" s="146" t="s">
        <v>6226</v>
      </c>
      <c r="F3774" s="541" t="s">
        <v>1044</v>
      </c>
      <c r="G3774" s="539">
        <v>45466.30972222222</v>
      </c>
      <c r="H3774" s="37"/>
    </row>
    <row r="3775" spans="1:8" x14ac:dyDescent="0.25">
      <c r="A3775" s="37" t="s">
        <v>9695</v>
      </c>
      <c r="B3775" s="37" t="s">
        <v>1033</v>
      </c>
      <c r="C3775" s="38" t="s">
        <v>9696</v>
      </c>
      <c r="D3775" s="38">
        <v>8531</v>
      </c>
      <c r="E3775" s="146" t="s">
        <v>1502</v>
      </c>
      <c r="F3775" s="541" t="s">
        <v>1044</v>
      </c>
      <c r="G3775" s="539">
        <v>45466.30972222222</v>
      </c>
      <c r="H3775" s="37"/>
    </row>
    <row r="3776" spans="1:8" x14ac:dyDescent="0.25">
      <c r="A3776" s="37" t="s">
        <v>9695</v>
      </c>
      <c r="B3776" s="37" t="s">
        <v>1033</v>
      </c>
      <c r="C3776" s="38" t="s">
        <v>9696</v>
      </c>
      <c r="D3776" s="38">
        <v>8531</v>
      </c>
      <c r="E3776" s="146" t="s">
        <v>6243</v>
      </c>
      <c r="F3776" s="541" t="s">
        <v>1044</v>
      </c>
      <c r="G3776" s="539">
        <v>45466.30972222222</v>
      </c>
      <c r="H3776" s="37"/>
    </row>
    <row r="3777" spans="1:8" x14ac:dyDescent="0.25">
      <c r="A3777" s="37" t="s">
        <v>9695</v>
      </c>
      <c r="B3777" s="37" t="s">
        <v>1033</v>
      </c>
      <c r="C3777" s="38" t="s">
        <v>9696</v>
      </c>
      <c r="D3777" s="38">
        <v>8531</v>
      </c>
      <c r="E3777" s="146" t="s">
        <v>6260</v>
      </c>
      <c r="F3777" s="541" t="s">
        <v>1044</v>
      </c>
      <c r="G3777" s="539">
        <v>45466.30972222222</v>
      </c>
      <c r="H3777" s="37"/>
    </row>
    <row r="3778" spans="1:8" x14ac:dyDescent="0.25">
      <c r="A3778" s="37" t="s">
        <v>9695</v>
      </c>
      <c r="B3778" s="37" t="s">
        <v>1033</v>
      </c>
      <c r="C3778" s="38" t="s">
        <v>9696</v>
      </c>
      <c r="D3778" s="38">
        <v>8531</v>
      </c>
      <c r="E3778" s="146" t="s">
        <v>6277</v>
      </c>
      <c r="F3778" s="541" t="s">
        <v>1044</v>
      </c>
      <c r="G3778" s="539">
        <v>45466.30972222222</v>
      </c>
      <c r="H3778" s="37"/>
    </row>
    <row r="3779" spans="1:8" x14ac:dyDescent="0.25">
      <c r="A3779" s="37" t="s">
        <v>9695</v>
      </c>
      <c r="B3779" s="37" t="s">
        <v>1033</v>
      </c>
      <c r="C3779" s="38" t="s">
        <v>9696</v>
      </c>
      <c r="D3779" s="38">
        <v>8531</v>
      </c>
      <c r="E3779" s="146" t="s">
        <v>6294</v>
      </c>
      <c r="F3779" s="541" t="s">
        <v>1044</v>
      </c>
      <c r="G3779" s="539">
        <v>45466.30972222222</v>
      </c>
      <c r="H3779" s="37"/>
    </row>
    <row r="3780" spans="1:8" x14ac:dyDescent="0.25">
      <c r="A3780" s="37" t="s">
        <v>9695</v>
      </c>
      <c r="B3780" s="37" t="s">
        <v>1033</v>
      </c>
      <c r="C3780" s="38" t="s">
        <v>9696</v>
      </c>
      <c r="D3780" s="38">
        <v>8531</v>
      </c>
      <c r="E3780" s="146" t="s">
        <v>6311</v>
      </c>
      <c r="F3780" s="541" t="s">
        <v>1044</v>
      </c>
      <c r="G3780" s="539">
        <v>45466.30972222222</v>
      </c>
      <c r="H3780" s="37"/>
    </row>
    <row r="3781" spans="1:8" x14ac:dyDescent="0.25">
      <c r="A3781" s="37" t="s">
        <v>9695</v>
      </c>
      <c r="B3781" s="37" t="s">
        <v>1033</v>
      </c>
      <c r="C3781" s="38" t="s">
        <v>9696</v>
      </c>
      <c r="D3781" s="38">
        <v>8531</v>
      </c>
      <c r="E3781" s="146" t="s">
        <v>6328</v>
      </c>
      <c r="F3781" s="541" t="s">
        <v>1044</v>
      </c>
      <c r="G3781" s="539">
        <v>45466.30972222222</v>
      </c>
      <c r="H3781" s="37"/>
    </row>
    <row r="3782" spans="1:8" x14ac:dyDescent="0.25">
      <c r="A3782" s="37" t="s">
        <v>9695</v>
      </c>
      <c r="B3782" s="37" t="s">
        <v>1033</v>
      </c>
      <c r="C3782" s="38" t="s">
        <v>9696</v>
      </c>
      <c r="D3782" s="38">
        <v>8531</v>
      </c>
      <c r="E3782" s="146" t="s">
        <v>6345</v>
      </c>
      <c r="F3782" s="541" t="s">
        <v>1044</v>
      </c>
      <c r="G3782" s="539">
        <v>45466.30972222222</v>
      </c>
      <c r="H3782" s="37"/>
    </row>
    <row r="3783" spans="1:8" x14ac:dyDescent="0.25">
      <c r="A3783" s="37" t="s">
        <v>9695</v>
      </c>
      <c r="B3783" s="37" t="s">
        <v>1033</v>
      </c>
      <c r="C3783" s="38" t="s">
        <v>9696</v>
      </c>
      <c r="D3783" s="38">
        <v>8531</v>
      </c>
      <c r="E3783" s="146" t="s">
        <v>6362</v>
      </c>
      <c r="F3783" s="541" t="s">
        <v>1044</v>
      </c>
      <c r="G3783" s="539">
        <v>45466.30972222222</v>
      </c>
      <c r="H3783" s="37"/>
    </row>
    <row r="3784" spans="1:8" x14ac:dyDescent="0.25">
      <c r="A3784" s="37" t="s">
        <v>9695</v>
      </c>
      <c r="B3784" s="37" t="s">
        <v>1033</v>
      </c>
      <c r="C3784" s="38" t="s">
        <v>9696</v>
      </c>
      <c r="D3784" s="38">
        <v>8531</v>
      </c>
      <c r="E3784" s="146" t="s">
        <v>6379</v>
      </c>
      <c r="F3784" s="541" t="s">
        <v>1044</v>
      </c>
      <c r="G3784" s="539">
        <v>45466.30972222222</v>
      </c>
      <c r="H3784" s="37"/>
    </row>
    <row r="3785" spans="1:8" x14ac:dyDescent="0.25">
      <c r="A3785" s="37" t="s">
        <v>9695</v>
      </c>
      <c r="B3785" s="37" t="s">
        <v>1033</v>
      </c>
      <c r="C3785" s="38" t="s">
        <v>9696</v>
      </c>
      <c r="D3785" s="38">
        <v>8531</v>
      </c>
      <c r="E3785" s="146" t="s">
        <v>6396</v>
      </c>
      <c r="F3785" s="541" t="s">
        <v>1044</v>
      </c>
      <c r="G3785" s="539">
        <v>45466.30972222222</v>
      </c>
      <c r="H3785" s="37"/>
    </row>
    <row r="3786" spans="1:8" x14ac:dyDescent="0.25">
      <c r="A3786" s="37" t="s">
        <v>9695</v>
      </c>
      <c r="B3786" s="37" t="s">
        <v>1033</v>
      </c>
      <c r="C3786" s="38" t="s">
        <v>9696</v>
      </c>
      <c r="D3786" s="38">
        <v>8531</v>
      </c>
      <c r="E3786" s="146" t="s">
        <v>1519</v>
      </c>
      <c r="F3786" s="541" t="s">
        <v>1044</v>
      </c>
      <c r="G3786" s="539">
        <v>45466.30972222222</v>
      </c>
      <c r="H3786" s="37"/>
    </row>
    <row r="3787" spans="1:8" x14ac:dyDescent="0.25">
      <c r="A3787" s="37" t="s">
        <v>9695</v>
      </c>
      <c r="B3787" s="37" t="s">
        <v>1033</v>
      </c>
      <c r="C3787" s="38" t="s">
        <v>9696</v>
      </c>
      <c r="D3787" s="38">
        <v>8531</v>
      </c>
      <c r="E3787" s="146" t="s">
        <v>6413</v>
      </c>
      <c r="F3787" s="541" t="s">
        <v>1044</v>
      </c>
      <c r="G3787" s="539">
        <v>45466.30972222222</v>
      </c>
      <c r="H3787" s="37"/>
    </row>
    <row r="3788" spans="1:8" x14ac:dyDescent="0.25">
      <c r="A3788" s="37" t="s">
        <v>9695</v>
      </c>
      <c r="B3788" s="37" t="s">
        <v>1033</v>
      </c>
      <c r="C3788" s="38" t="s">
        <v>9696</v>
      </c>
      <c r="D3788" s="38">
        <v>8531</v>
      </c>
      <c r="E3788" s="146" t="s">
        <v>6430</v>
      </c>
      <c r="F3788" s="541" t="s">
        <v>1044</v>
      </c>
      <c r="G3788" s="539">
        <v>45466.30972222222</v>
      </c>
      <c r="H3788" s="37"/>
    </row>
    <row r="3789" spans="1:8" x14ac:dyDescent="0.25">
      <c r="A3789" s="37" t="s">
        <v>9695</v>
      </c>
      <c r="B3789" s="37" t="s">
        <v>1033</v>
      </c>
      <c r="C3789" s="38" t="s">
        <v>9696</v>
      </c>
      <c r="D3789" s="38">
        <v>8531</v>
      </c>
      <c r="E3789" s="146" t="s">
        <v>6447</v>
      </c>
      <c r="F3789" s="541" t="s">
        <v>1044</v>
      </c>
      <c r="G3789" s="539">
        <v>45466.30972222222</v>
      </c>
      <c r="H3789" s="37"/>
    </row>
    <row r="3790" spans="1:8" x14ac:dyDescent="0.25">
      <c r="A3790" s="37" t="s">
        <v>9695</v>
      </c>
      <c r="B3790" s="37" t="s">
        <v>1033</v>
      </c>
      <c r="C3790" s="38" t="s">
        <v>9696</v>
      </c>
      <c r="D3790" s="38">
        <v>8531</v>
      </c>
      <c r="E3790" s="146" t="s">
        <v>6464</v>
      </c>
      <c r="F3790" s="541" t="s">
        <v>1044</v>
      </c>
      <c r="G3790" s="539">
        <v>45466.30972222222</v>
      </c>
      <c r="H3790" s="37"/>
    </row>
    <row r="3791" spans="1:8" x14ac:dyDescent="0.25">
      <c r="A3791" s="37" t="s">
        <v>9695</v>
      </c>
      <c r="B3791" s="37" t="s">
        <v>1033</v>
      </c>
      <c r="C3791" s="38" t="s">
        <v>9696</v>
      </c>
      <c r="D3791" s="38">
        <v>8531</v>
      </c>
      <c r="E3791" s="146" t="s">
        <v>6481</v>
      </c>
      <c r="F3791" s="541" t="s">
        <v>1044</v>
      </c>
      <c r="G3791" s="539">
        <v>45466.30972222222</v>
      </c>
      <c r="H3791" s="37"/>
    </row>
    <row r="3792" spans="1:8" x14ac:dyDescent="0.25">
      <c r="A3792" s="37" t="s">
        <v>9695</v>
      </c>
      <c r="B3792" s="37" t="s">
        <v>1033</v>
      </c>
      <c r="C3792" s="38" t="s">
        <v>9696</v>
      </c>
      <c r="D3792" s="38">
        <v>8531</v>
      </c>
      <c r="E3792" s="146" t="s">
        <v>6498</v>
      </c>
      <c r="F3792" s="541" t="s">
        <v>1044</v>
      </c>
      <c r="G3792" s="539">
        <v>45466.30972222222</v>
      </c>
      <c r="H3792" s="37"/>
    </row>
    <row r="3793" spans="1:8" x14ac:dyDescent="0.25">
      <c r="A3793" s="37" t="s">
        <v>9695</v>
      </c>
      <c r="B3793" s="37" t="s">
        <v>1033</v>
      </c>
      <c r="C3793" s="38" t="s">
        <v>9696</v>
      </c>
      <c r="D3793" s="38">
        <v>8531</v>
      </c>
      <c r="E3793" s="146" t="s">
        <v>6515</v>
      </c>
      <c r="F3793" s="541" t="s">
        <v>1044</v>
      </c>
      <c r="G3793" s="539">
        <v>45466.30972222222</v>
      </c>
      <c r="H3793" s="37"/>
    </row>
    <row r="3794" spans="1:8" x14ac:dyDescent="0.25">
      <c r="A3794" s="37" t="s">
        <v>9695</v>
      </c>
      <c r="B3794" s="37" t="s">
        <v>1033</v>
      </c>
      <c r="C3794" s="38" t="s">
        <v>9696</v>
      </c>
      <c r="D3794" s="38">
        <v>8531</v>
      </c>
      <c r="E3794" s="146" t="s">
        <v>6532</v>
      </c>
      <c r="F3794" s="541" t="s">
        <v>1044</v>
      </c>
      <c r="G3794" s="539">
        <v>45466.30972222222</v>
      </c>
      <c r="H3794" s="37"/>
    </row>
    <row r="3795" spans="1:8" x14ac:dyDescent="0.25">
      <c r="A3795" s="37" t="s">
        <v>9695</v>
      </c>
      <c r="B3795" s="37" t="s">
        <v>1033</v>
      </c>
      <c r="C3795" s="38" t="s">
        <v>9696</v>
      </c>
      <c r="D3795" s="38">
        <v>8531</v>
      </c>
      <c r="E3795" s="146" t="s">
        <v>6549</v>
      </c>
      <c r="F3795" s="541" t="s">
        <v>1044</v>
      </c>
      <c r="G3795" s="539">
        <v>45466.30972222222</v>
      </c>
      <c r="H3795" s="37"/>
    </row>
    <row r="3796" spans="1:8" x14ac:dyDescent="0.25">
      <c r="A3796" s="37" t="s">
        <v>9695</v>
      </c>
      <c r="B3796" s="37" t="s">
        <v>1033</v>
      </c>
      <c r="C3796" s="38" t="s">
        <v>9696</v>
      </c>
      <c r="D3796" s="38">
        <v>8531</v>
      </c>
      <c r="E3796" s="146" t="s">
        <v>6566</v>
      </c>
      <c r="F3796" s="541" t="s">
        <v>1044</v>
      </c>
      <c r="G3796" s="539">
        <v>45466.30972222222</v>
      </c>
      <c r="H3796" s="37"/>
    </row>
    <row r="3797" spans="1:8" x14ac:dyDescent="0.25">
      <c r="A3797" s="37" t="s">
        <v>9695</v>
      </c>
      <c r="B3797" s="37" t="s">
        <v>1033</v>
      </c>
      <c r="C3797" s="38" t="s">
        <v>9696</v>
      </c>
      <c r="D3797" s="38">
        <v>8531</v>
      </c>
      <c r="E3797" s="146" t="s">
        <v>1536</v>
      </c>
      <c r="F3797" s="541" t="s">
        <v>1044</v>
      </c>
      <c r="G3797" s="539">
        <v>45466.30972222222</v>
      </c>
      <c r="H3797" s="37"/>
    </row>
    <row r="3798" spans="1:8" x14ac:dyDescent="0.25">
      <c r="A3798" s="37" t="s">
        <v>9695</v>
      </c>
      <c r="B3798" s="37" t="s">
        <v>1033</v>
      </c>
      <c r="C3798" s="38" t="s">
        <v>9696</v>
      </c>
      <c r="D3798" s="38">
        <v>8531</v>
      </c>
      <c r="E3798" s="146" t="s">
        <v>6583</v>
      </c>
      <c r="F3798" s="541" t="s">
        <v>1044</v>
      </c>
      <c r="G3798" s="539">
        <v>45466.30972222222</v>
      </c>
      <c r="H3798" s="37"/>
    </row>
    <row r="3799" spans="1:8" x14ac:dyDescent="0.25">
      <c r="A3799" s="37" t="s">
        <v>9695</v>
      </c>
      <c r="B3799" s="37" t="s">
        <v>1033</v>
      </c>
      <c r="C3799" s="38" t="s">
        <v>9696</v>
      </c>
      <c r="D3799" s="38">
        <v>8531</v>
      </c>
      <c r="E3799" s="146" t="s">
        <v>6600</v>
      </c>
      <c r="F3799" s="541" t="s">
        <v>1044</v>
      </c>
      <c r="G3799" s="539">
        <v>45466.30972222222</v>
      </c>
      <c r="H3799" s="37"/>
    </row>
    <row r="3800" spans="1:8" x14ac:dyDescent="0.25">
      <c r="A3800" s="37" t="s">
        <v>9695</v>
      </c>
      <c r="B3800" s="37" t="s">
        <v>1033</v>
      </c>
      <c r="C3800" s="38" t="s">
        <v>9696</v>
      </c>
      <c r="D3800" s="38">
        <v>8531</v>
      </c>
      <c r="E3800" s="146" t="s">
        <v>6617</v>
      </c>
      <c r="F3800" s="541" t="s">
        <v>1044</v>
      </c>
      <c r="G3800" s="539">
        <v>45466.30972222222</v>
      </c>
      <c r="H3800" s="37"/>
    </row>
    <row r="3801" spans="1:8" x14ac:dyDescent="0.25">
      <c r="A3801" s="37" t="s">
        <v>9695</v>
      </c>
      <c r="B3801" s="37" t="s">
        <v>1033</v>
      </c>
      <c r="C3801" s="38" t="s">
        <v>9696</v>
      </c>
      <c r="D3801" s="38">
        <v>8531</v>
      </c>
      <c r="E3801" s="146" t="s">
        <v>6634</v>
      </c>
      <c r="F3801" s="541" t="s">
        <v>1044</v>
      </c>
      <c r="G3801" s="539">
        <v>45466.30972222222</v>
      </c>
      <c r="H3801" s="37"/>
    </row>
    <row r="3802" spans="1:8" x14ac:dyDescent="0.25">
      <c r="A3802" s="37" t="s">
        <v>9695</v>
      </c>
      <c r="B3802" s="37" t="s">
        <v>1033</v>
      </c>
      <c r="C3802" s="38" t="s">
        <v>9696</v>
      </c>
      <c r="D3802" s="38">
        <v>8531</v>
      </c>
      <c r="E3802" s="146" t="s">
        <v>6651</v>
      </c>
      <c r="F3802" s="541" t="s">
        <v>1044</v>
      </c>
      <c r="G3802" s="539">
        <v>45466.30972222222</v>
      </c>
      <c r="H3802" s="37"/>
    </row>
    <row r="3803" spans="1:8" x14ac:dyDescent="0.25">
      <c r="A3803" s="37" t="s">
        <v>9695</v>
      </c>
      <c r="B3803" s="37" t="s">
        <v>1033</v>
      </c>
      <c r="C3803" s="38" t="s">
        <v>9696</v>
      </c>
      <c r="D3803" s="38">
        <v>8531</v>
      </c>
      <c r="E3803" s="146" t="s">
        <v>6668</v>
      </c>
      <c r="F3803" s="541" t="s">
        <v>1044</v>
      </c>
      <c r="G3803" s="539">
        <v>45466.30972222222</v>
      </c>
      <c r="H3803" s="37"/>
    </row>
    <row r="3804" spans="1:8" x14ac:dyDescent="0.25">
      <c r="A3804" s="37" t="s">
        <v>9695</v>
      </c>
      <c r="B3804" s="37" t="s">
        <v>1033</v>
      </c>
      <c r="C3804" s="38" t="s">
        <v>9696</v>
      </c>
      <c r="D3804" s="38">
        <v>8531</v>
      </c>
      <c r="E3804" s="146" t="s">
        <v>6685</v>
      </c>
      <c r="F3804" s="541" t="s">
        <v>1044</v>
      </c>
      <c r="G3804" s="539">
        <v>45466.30972222222</v>
      </c>
      <c r="H3804" s="37"/>
    </row>
    <row r="3805" spans="1:8" x14ac:dyDescent="0.25">
      <c r="A3805" s="37" t="s">
        <v>9695</v>
      </c>
      <c r="B3805" s="37" t="s">
        <v>1033</v>
      </c>
      <c r="C3805" s="38" t="s">
        <v>9696</v>
      </c>
      <c r="D3805" s="38">
        <v>8531</v>
      </c>
      <c r="E3805" s="146" t="s">
        <v>6702</v>
      </c>
      <c r="F3805" s="541" t="s">
        <v>1044</v>
      </c>
      <c r="G3805" s="539">
        <v>45466.30972222222</v>
      </c>
      <c r="H3805" s="37"/>
    </row>
    <row r="3806" spans="1:8" x14ac:dyDescent="0.25">
      <c r="A3806" s="37" t="s">
        <v>9695</v>
      </c>
      <c r="B3806" s="37" t="s">
        <v>1033</v>
      </c>
      <c r="C3806" s="38" t="s">
        <v>9696</v>
      </c>
      <c r="D3806" s="38">
        <v>8531</v>
      </c>
      <c r="E3806" s="146" t="s">
        <v>6719</v>
      </c>
      <c r="F3806" s="541" t="s">
        <v>1044</v>
      </c>
      <c r="G3806" s="539">
        <v>45466.30972222222</v>
      </c>
      <c r="H3806" s="37"/>
    </row>
    <row r="3807" spans="1:8" x14ac:dyDescent="0.25">
      <c r="A3807" s="37" t="s">
        <v>9695</v>
      </c>
      <c r="B3807" s="37" t="s">
        <v>1033</v>
      </c>
      <c r="C3807" s="38" t="s">
        <v>9696</v>
      </c>
      <c r="D3807" s="38">
        <v>8531</v>
      </c>
      <c r="E3807" s="146" t="s">
        <v>6736</v>
      </c>
      <c r="F3807" s="541" t="s">
        <v>1044</v>
      </c>
      <c r="G3807" s="539">
        <v>45466.30972222222</v>
      </c>
      <c r="H3807" s="37"/>
    </row>
    <row r="3808" spans="1:8" x14ac:dyDescent="0.25">
      <c r="A3808" s="37" t="s">
        <v>9695</v>
      </c>
      <c r="B3808" s="37" t="s">
        <v>1033</v>
      </c>
      <c r="C3808" s="38" t="s">
        <v>9696</v>
      </c>
      <c r="D3808" s="38">
        <v>8531</v>
      </c>
      <c r="E3808" s="146" t="s">
        <v>1553</v>
      </c>
      <c r="F3808" s="541" t="s">
        <v>1044</v>
      </c>
      <c r="G3808" s="539">
        <v>45466.30972222222</v>
      </c>
      <c r="H3808" s="37"/>
    </row>
    <row r="3809" spans="1:8" x14ac:dyDescent="0.25">
      <c r="A3809" s="37" t="s">
        <v>9695</v>
      </c>
      <c r="B3809" s="37" t="s">
        <v>1033</v>
      </c>
      <c r="C3809" s="38" t="s">
        <v>9696</v>
      </c>
      <c r="D3809" s="38">
        <v>8531</v>
      </c>
      <c r="E3809" s="146" t="s">
        <v>6753</v>
      </c>
      <c r="F3809" s="541" t="s">
        <v>1044</v>
      </c>
      <c r="G3809" s="539">
        <v>45466.30972222222</v>
      </c>
      <c r="H3809" s="37"/>
    </row>
    <row r="3810" spans="1:8" x14ac:dyDescent="0.25">
      <c r="A3810" s="37" t="s">
        <v>9695</v>
      </c>
      <c r="B3810" s="37" t="s">
        <v>1033</v>
      </c>
      <c r="C3810" s="38" t="s">
        <v>9696</v>
      </c>
      <c r="D3810" s="38">
        <v>8531</v>
      </c>
      <c r="E3810" s="146" t="s">
        <v>6770</v>
      </c>
      <c r="F3810" s="541" t="s">
        <v>1044</v>
      </c>
      <c r="G3810" s="539">
        <v>45466.30972222222</v>
      </c>
      <c r="H3810" s="37"/>
    </row>
    <row r="3811" spans="1:8" x14ac:dyDescent="0.25">
      <c r="A3811" s="37" t="s">
        <v>9695</v>
      </c>
      <c r="B3811" s="37" t="s">
        <v>1033</v>
      </c>
      <c r="C3811" s="38" t="s">
        <v>9696</v>
      </c>
      <c r="D3811" s="38">
        <v>8531</v>
      </c>
      <c r="E3811" s="146" t="s">
        <v>6787</v>
      </c>
      <c r="F3811" s="541" t="s">
        <v>1044</v>
      </c>
      <c r="G3811" s="539">
        <v>45466.30972222222</v>
      </c>
      <c r="H3811" s="37"/>
    </row>
    <row r="3812" spans="1:8" x14ac:dyDescent="0.25">
      <c r="A3812" s="37" t="s">
        <v>9695</v>
      </c>
      <c r="B3812" s="37" t="s">
        <v>1033</v>
      </c>
      <c r="C3812" s="38" t="s">
        <v>9696</v>
      </c>
      <c r="D3812" s="38">
        <v>8531</v>
      </c>
      <c r="E3812" s="146" t="s">
        <v>6804</v>
      </c>
      <c r="F3812" s="541" t="s">
        <v>1044</v>
      </c>
      <c r="G3812" s="539">
        <v>45466.30972222222</v>
      </c>
      <c r="H3812" s="37"/>
    </row>
    <row r="3813" spans="1:8" x14ac:dyDescent="0.25">
      <c r="A3813" s="37" t="s">
        <v>9695</v>
      </c>
      <c r="B3813" s="37" t="s">
        <v>1033</v>
      </c>
      <c r="C3813" s="38" t="s">
        <v>9696</v>
      </c>
      <c r="D3813" s="38">
        <v>8531</v>
      </c>
      <c r="E3813" s="146" t="s">
        <v>6821</v>
      </c>
      <c r="F3813" s="541" t="s">
        <v>1044</v>
      </c>
      <c r="G3813" s="539">
        <v>45466.30972222222</v>
      </c>
      <c r="H3813" s="37"/>
    </row>
    <row r="3814" spans="1:8" x14ac:dyDescent="0.25">
      <c r="A3814" s="37" t="s">
        <v>9695</v>
      </c>
      <c r="B3814" s="37" t="s">
        <v>1033</v>
      </c>
      <c r="C3814" s="38" t="s">
        <v>9696</v>
      </c>
      <c r="D3814" s="38">
        <v>8531</v>
      </c>
      <c r="E3814" s="146" t="s">
        <v>6838</v>
      </c>
      <c r="F3814" s="541" t="s">
        <v>1044</v>
      </c>
      <c r="G3814" s="539">
        <v>45466.30972222222</v>
      </c>
      <c r="H3814" s="37"/>
    </row>
    <row r="3815" spans="1:8" x14ac:dyDescent="0.25">
      <c r="A3815" s="37" t="s">
        <v>9695</v>
      </c>
      <c r="B3815" s="37" t="s">
        <v>1033</v>
      </c>
      <c r="C3815" s="38" t="s">
        <v>9696</v>
      </c>
      <c r="D3815" s="38">
        <v>8531</v>
      </c>
      <c r="E3815" s="146" t="s">
        <v>6855</v>
      </c>
      <c r="F3815" s="541" t="s">
        <v>1044</v>
      </c>
      <c r="G3815" s="539">
        <v>45466.30972222222</v>
      </c>
      <c r="H3815" s="37"/>
    </row>
    <row r="3816" spans="1:8" x14ac:dyDescent="0.25">
      <c r="A3816" s="37" t="s">
        <v>9695</v>
      </c>
      <c r="B3816" s="37" t="s">
        <v>1033</v>
      </c>
      <c r="C3816" s="38" t="s">
        <v>9696</v>
      </c>
      <c r="D3816" s="38">
        <v>8531</v>
      </c>
      <c r="E3816" s="146" t="s">
        <v>6872</v>
      </c>
      <c r="F3816" s="541" t="s">
        <v>1044</v>
      </c>
      <c r="G3816" s="539">
        <v>45466.30972222222</v>
      </c>
      <c r="H3816" s="37"/>
    </row>
    <row r="3817" spans="1:8" x14ac:dyDescent="0.25">
      <c r="A3817" s="37" t="s">
        <v>9695</v>
      </c>
      <c r="B3817" s="37" t="s">
        <v>1033</v>
      </c>
      <c r="C3817" s="38" t="s">
        <v>9696</v>
      </c>
      <c r="D3817" s="38">
        <v>8531</v>
      </c>
      <c r="E3817" s="146" t="s">
        <v>6889</v>
      </c>
      <c r="F3817" s="541" t="s">
        <v>1044</v>
      </c>
      <c r="G3817" s="539">
        <v>45466.30972222222</v>
      </c>
      <c r="H3817" s="37"/>
    </row>
    <row r="3818" spans="1:8" x14ac:dyDescent="0.25">
      <c r="A3818" s="37" t="s">
        <v>9695</v>
      </c>
      <c r="B3818" s="37" t="s">
        <v>1033</v>
      </c>
      <c r="C3818" s="38" t="s">
        <v>9696</v>
      </c>
      <c r="D3818" s="38">
        <v>8531</v>
      </c>
      <c r="E3818" s="146" t="s">
        <v>6906</v>
      </c>
      <c r="F3818" s="541" t="s">
        <v>1044</v>
      </c>
      <c r="G3818" s="539">
        <v>45466.30972222222</v>
      </c>
      <c r="H3818" s="37"/>
    </row>
    <row r="3819" spans="1:8" x14ac:dyDescent="0.25">
      <c r="A3819" s="37" t="s">
        <v>9695</v>
      </c>
      <c r="B3819" s="37" t="s">
        <v>1033</v>
      </c>
      <c r="C3819" s="38" t="s">
        <v>9696</v>
      </c>
      <c r="D3819" s="38">
        <v>8531</v>
      </c>
      <c r="E3819" s="146" t="s">
        <v>1570</v>
      </c>
      <c r="F3819" s="541" t="s">
        <v>1044</v>
      </c>
      <c r="G3819" s="539">
        <v>45466.30972222222</v>
      </c>
      <c r="H3819" s="37"/>
    </row>
    <row r="3820" spans="1:8" x14ac:dyDescent="0.25">
      <c r="A3820" s="37" t="s">
        <v>9695</v>
      </c>
      <c r="B3820" s="37" t="s">
        <v>1033</v>
      </c>
      <c r="C3820" s="38" t="s">
        <v>9696</v>
      </c>
      <c r="D3820" s="38">
        <v>8531</v>
      </c>
      <c r="E3820" s="146" t="s">
        <v>6923</v>
      </c>
      <c r="F3820" s="541" t="s">
        <v>1044</v>
      </c>
      <c r="G3820" s="539">
        <v>45466.30972222222</v>
      </c>
      <c r="H3820" s="37"/>
    </row>
    <row r="3821" spans="1:8" x14ac:dyDescent="0.25">
      <c r="A3821" s="37" t="s">
        <v>9695</v>
      </c>
      <c r="B3821" s="37" t="s">
        <v>1033</v>
      </c>
      <c r="C3821" s="38" t="s">
        <v>9696</v>
      </c>
      <c r="D3821" s="38">
        <v>8531</v>
      </c>
      <c r="E3821" s="146" t="s">
        <v>6940</v>
      </c>
      <c r="F3821" s="541" t="s">
        <v>1044</v>
      </c>
      <c r="G3821" s="539">
        <v>45466.30972222222</v>
      </c>
      <c r="H3821" s="37"/>
    </row>
    <row r="3822" spans="1:8" x14ac:dyDescent="0.25">
      <c r="A3822" s="37" t="s">
        <v>9695</v>
      </c>
      <c r="B3822" s="37" t="s">
        <v>1033</v>
      </c>
      <c r="C3822" s="38" t="s">
        <v>9696</v>
      </c>
      <c r="D3822" s="38">
        <v>8531</v>
      </c>
      <c r="E3822" s="146" t="s">
        <v>6957</v>
      </c>
      <c r="F3822" s="541" t="s">
        <v>1044</v>
      </c>
      <c r="G3822" s="539">
        <v>45466.30972222222</v>
      </c>
      <c r="H3822" s="37"/>
    </row>
    <row r="3823" spans="1:8" x14ac:dyDescent="0.25">
      <c r="A3823" s="37" t="s">
        <v>9695</v>
      </c>
      <c r="B3823" s="37" t="s">
        <v>1033</v>
      </c>
      <c r="C3823" s="38" t="s">
        <v>9696</v>
      </c>
      <c r="D3823" s="38">
        <v>8531</v>
      </c>
      <c r="E3823" s="146" t="s">
        <v>6974</v>
      </c>
      <c r="F3823" s="541" t="s">
        <v>1044</v>
      </c>
      <c r="G3823" s="539">
        <v>45466.30972222222</v>
      </c>
      <c r="H3823" s="37"/>
    </row>
    <row r="3824" spans="1:8" x14ac:dyDescent="0.25">
      <c r="A3824" s="37" t="s">
        <v>9695</v>
      </c>
      <c r="B3824" s="37" t="s">
        <v>1033</v>
      </c>
      <c r="C3824" s="38" t="s">
        <v>9696</v>
      </c>
      <c r="D3824" s="38">
        <v>8531</v>
      </c>
      <c r="E3824" s="146" t="s">
        <v>6991</v>
      </c>
      <c r="F3824" s="541" t="s">
        <v>1044</v>
      </c>
      <c r="G3824" s="539">
        <v>45466.30972222222</v>
      </c>
      <c r="H3824" s="37"/>
    </row>
    <row r="3825" spans="1:8" x14ac:dyDescent="0.25">
      <c r="A3825" s="37" t="s">
        <v>9695</v>
      </c>
      <c r="B3825" s="37" t="s">
        <v>1033</v>
      </c>
      <c r="C3825" s="38" t="s">
        <v>9696</v>
      </c>
      <c r="D3825" s="38">
        <v>8531</v>
      </c>
      <c r="E3825" s="146" t="s">
        <v>7008</v>
      </c>
      <c r="F3825" s="541" t="s">
        <v>1044</v>
      </c>
      <c r="G3825" s="539">
        <v>45466.30972222222</v>
      </c>
      <c r="H3825" s="37"/>
    </row>
    <row r="3826" spans="1:8" x14ac:dyDescent="0.25">
      <c r="A3826" s="37" t="s">
        <v>9695</v>
      </c>
      <c r="B3826" s="37" t="s">
        <v>1033</v>
      </c>
      <c r="C3826" s="38" t="s">
        <v>9696</v>
      </c>
      <c r="D3826" s="38">
        <v>8531</v>
      </c>
      <c r="E3826" s="146" t="s">
        <v>7025</v>
      </c>
      <c r="F3826" s="541" t="s">
        <v>1044</v>
      </c>
      <c r="G3826" s="539">
        <v>45466.30972222222</v>
      </c>
      <c r="H3826" s="37"/>
    </row>
    <row r="3827" spans="1:8" x14ac:dyDescent="0.25">
      <c r="A3827" s="37" t="s">
        <v>9695</v>
      </c>
      <c r="B3827" s="37" t="s">
        <v>1033</v>
      </c>
      <c r="C3827" s="38" t="s">
        <v>9696</v>
      </c>
      <c r="D3827" s="38">
        <v>8531</v>
      </c>
      <c r="E3827" s="146" t="s">
        <v>7042</v>
      </c>
      <c r="F3827" s="541" t="s">
        <v>1044</v>
      </c>
      <c r="G3827" s="539">
        <v>45466.30972222222</v>
      </c>
      <c r="H3827" s="37"/>
    </row>
    <row r="3828" spans="1:8" x14ac:dyDescent="0.25">
      <c r="A3828" s="37" t="s">
        <v>9695</v>
      </c>
      <c r="B3828" s="37" t="s">
        <v>1033</v>
      </c>
      <c r="C3828" s="38" t="s">
        <v>9696</v>
      </c>
      <c r="D3828" s="38">
        <v>8531</v>
      </c>
      <c r="E3828" s="146" t="s">
        <v>7059</v>
      </c>
      <c r="F3828" s="541" t="s">
        <v>1044</v>
      </c>
      <c r="G3828" s="539">
        <v>45466.30972222222</v>
      </c>
      <c r="H3828" s="37"/>
    </row>
    <row r="3829" spans="1:8" x14ac:dyDescent="0.25">
      <c r="A3829" s="37" t="s">
        <v>9695</v>
      </c>
      <c r="B3829" s="37" t="s">
        <v>1033</v>
      </c>
      <c r="C3829" s="38" t="s">
        <v>9696</v>
      </c>
      <c r="D3829" s="38">
        <v>8531</v>
      </c>
      <c r="E3829" s="146" t="s">
        <v>7076</v>
      </c>
      <c r="F3829" s="541" t="s">
        <v>1044</v>
      </c>
      <c r="G3829" s="539">
        <v>45466.30972222222</v>
      </c>
      <c r="H3829" s="37"/>
    </row>
    <row r="3830" spans="1:8" x14ac:dyDescent="0.25">
      <c r="A3830" s="37" t="s">
        <v>9695</v>
      </c>
      <c r="B3830" s="37" t="s">
        <v>1033</v>
      </c>
      <c r="C3830" s="38" t="s">
        <v>9696</v>
      </c>
      <c r="D3830" s="38">
        <v>8531</v>
      </c>
      <c r="E3830" s="146" t="s">
        <v>1587</v>
      </c>
      <c r="F3830" s="541" t="s">
        <v>1044</v>
      </c>
      <c r="G3830" s="539">
        <v>45466.30972222222</v>
      </c>
      <c r="H3830" s="37"/>
    </row>
    <row r="3831" spans="1:8" x14ac:dyDescent="0.25">
      <c r="A3831" s="37" t="s">
        <v>9695</v>
      </c>
      <c r="B3831" s="37" t="s">
        <v>1033</v>
      </c>
      <c r="C3831" s="38" t="s">
        <v>9696</v>
      </c>
      <c r="D3831" s="38">
        <v>8531</v>
      </c>
      <c r="E3831" s="146" t="s">
        <v>7093</v>
      </c>
      <c r="F3831" s="541" t="s">
        <v>1044</v>
      </c>
      <c r="G3831" s="539">
        <v>45466.30972222222</v>
      </c>
      <c r="H3831" s="37"/>
    </row>
    <row r="3832" spans="1:8" x14ac:dyDescent="0.25">
      <c r="A3832" s="37" t="s">
        <v>9695</v>
      </c>
      <c r="B3832" s="37" t="s">
        <v>1033</v>
      </c>
      <c r="C3832" s="38" t="s">
        <v>9696</v>
      </c>
      <c r="D3832" s="38">
        <v>8531</v>
      </c>
      <c r="E3832" s="146" t="s">
        <v>7110</v>
      </c>
      <c r="F3832" s="541" t="s">
        <v>1044</v>
      </c>
      <c r="G3832" s="539">
        <v>45466.30972222222</v>
      </c>
      <c r="H3832" s="37"/>
    </row>
    <row r="3833" spans="1:8" x14ac:dyDescent="0.25">
      <c r="A3833" s="37" t="s">
        <v>9695</v>
      </c>
      <c r="B3833" s="37" t="s">
        <v>1033</v>
      </c>
      <c r="C3833" s="38" t="s">
        <v>9696</v>
      </c>
      <c r="D3833" s="38">
        <v>8531</v>
      </c>
      <c r="E3833" s="146" t="s">
        <v>7127</v>
      </c>
      <c r="F3833" s="541" t="s">
        <v>1044</v>
      </c>
      <c r="G3833" s="539">
        <v>45466.30972222222</v>
      </c>
      <c r="H3833" s="37"/>
    </row>
    <row r="3834" spans="1:8" x14ac:dyDescent="0.25">
      <c r="A3834" s="37" t="s">
        <v>9695</v>
      </c>
      <c r="B3834" s="37" t="s">
        <v>1033</v>
      </c>
      <c r="C3834" s="38" t="s">
        <v>9696</v>
      </c>
      <c r="D3834" s="38">
        <v>8531</v>
      </c>
      <c r="E3834" s="146" t="s">
        <v>7144</v>
      </c>
      <c r="F3834" s="541" t="s">
        <v>1044</v>
      </c>
      <c r="G3834" s="539">
        <v>45466.30972222222</v>
      </c>
      <c r="H3834" s="37"/>
    </row>
    <row r="3835" spans="1:8" x14ac:dyDescent="0.25">
      <c r="A3835" s="37" t="s">
        <v>9695</v>
      </c>
      <c r="B3835" s="37" t="s">
        <v>1033</v>
      </c>
      <c r="C3835" s="38" t="s">
        <v>9696</v>
      </c>
      <c r="D3835" s="38">
        <v>8531</v>
      </c>
      <c r="E3835" s="146" t="s">
        <v>7161</v>
      </c>
      <c r="F3835" s="541" t="s">
        <v>1044</v>
      </c>
      <c r="G3835" s="539">
        <v>45466.30972222222</v>
      </c>
      <c r="H3835" s="37"/>
    </row>
    <row r="3836" spans="1:8" x14ac:dyDescent="0.25">
      <c r="A3836" s="37" t="s">
        <v>9695</v>
      </c>
      <c r="B3836" s="37" t="s">
        <v>1033</v>
      </c>
      <c r="C3836" s="38" t="s">
        <v>9696</v>
      </c>
      <c r="D3836" s="38">
        <v>8531</v>
      </c>
      <c r="E3836" s="146" t="s">
        <v>7178</v>
      </c>
      <c r="F3836" s="541" t="s">
        <v>1044</v>
      </c>
      <c r="G3836" s="539">
        <v>45466.30972222222</v>
      </c>
      <c r="H3836" s="37"/>
    </row>
    <row r="3837" spans="1:8" x14ac:dyDescent="0.25">
      <c r="A3837" s="37" t="s">
        <v>9695</v>
      </c>
      <c r="B3837" s="37" t="s">
        <v>1033</v>
      </c>
      <c r="C3837" s="38" t="s">
        <v>9696</v>
      </c>
      <c r="D3837" s="38">
        <v>8531</v>
      </c>
      <c r="E3837" s="146" t="s">
        <v>7195</v>
      </c>
      <c r="F3837" s="541" t="s">
        <v>1044</v>
      </c>
      <c r="G3837" s="539">
        <v>45466.30972222222</v>
      </c>
      <c r="H3837" s="37"/>
    </row>
    <row r="3838" spans="1:8" x14ac:dyDescent="0.25">
      <c r="A3838" s="37" t="s">
        <v>9695</v>
      </c>
      <c r="B3838" s="37" t="s">
        <v>1033</v>
      </c>
      <c r="C3838" s="38" t="s">
        <v>9696</v>
      </c>
      <c r="D3838" s="38">
        <v>8531</v>
      </c>
      <c r="E3838" s="146" t="s">
        <v>7212</v>
      </c>
      <c r="F3838" s="541" t="s">
        <v>1044</v>
      </c>
      <c r="G3838" s="539">
        <v>45466.30972222222</v>
      </c>
      <c r="H3838" s="37"/>
    </row>
    <row r="3839" spans="1:8" x14ac:dyDescent="0.25">
      <c r="A3839" s="37" t="s">
        <v>9695</v>
      </c>
      <c r="B3839" s="37" t="s">
        <v>1033</v>
      </c>
      <c r="C3839" s="38" t="s">
        <v>9696</v>
      </c>
      <c r="D3839" s="38">
        <v>8531</v>
      </c>
      <c r="E3839" s="146" t="s">
        <v>7229</v>
      </c>
      <c r="F3839" s="541" t="s">
        <v>1044</v>
      </c>
      <c r="G3839" s="539">
        <v>45466.30972222222</v>
      </c>
      <c r="H3839" s="37"/>
    </row>
    <row r="3840" spans="1:8" x14ac:dyDescent="0.25">
      <c r="A3840" s="37" t="s">
        <v>9695</v>
      </c>
      <c r="B3840" s="37" t="s">
        <v>1033</v>
      </c>
      <c r="C3840" s="38" t="s">
        <v>9696</v>
      </c>
      <c r="D3840" s="38">
        <v>8531</v>
      </c>
      <c r="E3840" s="146" t="s">
        <v>7246</v>
      </c>
      <c r="F3840" s="541" t="s">
        <v>1044</v>
      </c>
      <c r="G3840" s="539">
        <v>45466.30972222222</v>
      </c>
      <c r="H3840" s="37"/>
    </row>
    <row r="3841" spans="1:8" x14ac:dyDescent="0.25">
      <c r="A3841" s="37" t="s">
        <v>9695</v>
      </c>
      <c r="B3841" s="37" t="s">
        <v>1033</v>
      </c>
      <c r="C3841" s="38" t="s">
        <v>9696</v>
      </c>
      <c r="D3841" s="38">
        <v>8531</v>
      </c>
      <c r="E3841" s="146" t="s">
        <v>1604</v>
      </c>
      <c r="F3841" s="541" t="s">
        <v>1044</v>
      </c>
      <c r="G3841" s="539">
        <v>45466.30972222222</v>
      </c>
      <c r="H3841" s="37"/>
    </row>
    <row r="3842" spans="1:8" x14ac:dyDescent="0.25">
      <c r="A3842" s="37" t="s">
        <v>9695</v>
      </c>
      <c r="B3842" s="37" t="s">
        <v>1033</v>
      </c>
      <c r="C3842" s="38" t="s">
        <v>9696</v>
      </c>
      <c r="D3842" s="38">
        <v>8531</v>
      </c>
      <c r="E3842" s="146" t="s">
        <v>7263</v>
      </c>
      <c r="F3842" s="541" t="s">
        <v>1044</v>
      </c>
      <c r="G3842" s="539">
        <v>45466.30972222222</v>
      </c>
      <c r="H3842" s="37"/>
    </row>
    <row r="3843" spans="1:8" x14ac:dyDescent="0.25">
      <c r="A3843" s="37" t="s">
        <v>9695</v>
      </c>
      <c r="B3843" s="37" t="s">
        <v>1033</v>
      </c>
      <c r="C3843" s="38" t="s">
        <v>9696</v>
      </c>
      <c r="D3843" s="38">
        <v>8531</v>
      </c>
      <c r="E3843" s="146" t="s">
        <v>7280</v>
      </c>
      <c r="F3843" s="541" t="s">
        <v>1044</v>
      </c>
      <c r="G3843" s="539">
        <v>45466.30972222222</v>
      </c>
      <c r="H3843" s="37"/>
    </row>
    <row r="3844" spans="1:8" x14ac:dyDescent="0.25">
      <c r="A3844" s="37" t="s">
        <v>9695</v>
      </c>
      <c r="B3844" s="37" t="s">
        <v>1033</v>
      </c>
      <c r="C3844" s="38" t="s">
        <v>9696</v>
      </c>
      <c r="D3844" s="38">
        <v>8531</v>
      </c>
      <c r="E3844" s="146" t="s">
        <v>7297</v>
      </c>
      <c r="F3844" s="541" t="s">
        <v>1044</v>
      </c>
      <c r="G3844" s="539">
        <v>45466.30972222222</v>
      </c>
      <c r="H3844" s="37"/>
    </row>
    <row r="3845" spans="1:8" x14ac:dyDescent="0.25">
      <c r="A3845" s="37" t="s">
        <v>9695</v>
      </c>
      <c r="B3845" s="37" t="s">
        <v>1033</v>
      </c>
      <c r="C3845" s="38" t="s">
        <v>9696</v>
      </c>
      <c r="D3845" s="38">
        <v>8531</v>
      </c>
      <c r="E3845" s="146" t="s">
        <v>7314</v>
      </c>
      <c r="F3845" s="541" t="s">
        <v>1044</v>
      </c>
      <c r="G3845" s="539">
        <v>45466.30972222222</v>
      </c>
      <c r="H3845" s="37"/>
    </row>
    <row r="3846" spans="1:8" x14ac:dyDescent="0.25">
      <c r="A3846" s="37" t="s">
        <v>9695</v>
      </c>
      <c r="B3846" s="37" t="s">
        <v>1033</v>
      </c>
      <c r="C3846" s="38" t="s">
        <v>9696</v>
      </c>
      <c r="D3846" s="38">
        <v>8531</v>
      </c>
      <c r="E3846" s="146" t="s">
        <v>7331</v>
      </c>
      <c r="F3846" s="541" t="s">
        <v>1044</v>
      </c>
      <c r="G3846" s="539">
        <v>45466.30972222222</v>
      </c>
      <c r="H3846" s="37"/>
    </row>
    <row r="3847" spans="1:8" x14ac:dyDescent="0.25">
      <c r="A3847" s="37" t="s">
        <v>9695</v>
      </c>
      <c r="B3847" s="37" t="s">
        <v>1033</v>
      </c>
      <c r="C3847" s="38" t="s">
        <v>9696</v>
      </c>
      <c r="D3847" s="38">
        <v>8531</v>
      </c>
      <c r="E3847" s="146" t="s">
        <v>7348</v>
      </c>
      <c r="F3847" s="541" t="s">
        <v>1044</v>
      </c>
      <c r="G3847" s="539">
        <v>45466.30972222222</v>
      </c>
      <c r="H3847" s="37"/>
    </row>
    <row r="3848" spans="1:8" x14ac:dyDescent="0.25">
      <c r="A3848" s="37" t="s">
        <v>9695</v>
      </c>
      <c r="B3848" s="37" t="s">
        <v>1033</v>
      </c>
      <c r="C3848" s="38" t="s">
        <v>9696</v>
      </c>
      <c r="D3848" s="38">
        <v>8531</v>
      </c>
      <c r="E3848" s="146" t="s">
        <v>7365</v>
      </c>
      <c r="F3848" s="541" t="s">
        <v>1044</v>
      </c>
      <c r="G3848" s="539">
        <v>45466.30972222222</v>
      </c>
      <c r="H3848" s="37"/>
    </row>
    <row r="3849" spans="1:8" x14ac:dyDescent="0.25">
      <c r="A3849" s="37" t="s">
        <v>9695</v>
      </c>
      <c r="B3849" s="37" t="s">
        <v>1033</v>
      </c>
      <c r="C3849" s="38" t="s">
        <v>9696</v>
      </c>
      <c r="D3849" s="38">
        <v>8531</v>
      </c>
      <c r="E3849" s="146" t="s">
        <v>7382</v>
      </c>
      <c r="F3849" s="541" t="s">
        <v>1044</v>
      </c>
      <c r="G3849" s="539">
        <v>45466.30972222222</v>
      </c>
      <c r="H3849" s="37"/>
    </row>
    <row r="3850" spans="1:8" x14ac:dyDescent="0.25">
      <c r="A3850" s="37" t="s">
        <v>9695</v>
      </c>
      <c r="B3850" s="37" t="s">
        <v>1033</v>
      </c>
      <c r="C3850" s="38" t="s">
        <v>9696</v>
      </c>
      <c r="D3850" s="38">
        <v>8531</v>
      </c>
      <c r="E3850" s="146" t="s">
        <v>7399</v>
      </c>
      <c r="F3850" s="541" t="s">
        <v>1044</v>
      </c>
      <c r="G3850" s="539">
        <v>45466.30972222222</v>
      </c>
      <c r="H3850" s="37"/>
    </row>
    <row r="3851" spans="1:8" x14ac:dyDescent="0.25">
      <c r="A3851" s="37" t="s">
        <v>9695</v>
      </c>
      <c r="B3851" s="37" t="s">
        <v>1033</v>
      </c>
      <c r="C3851" s="38" t="s">
        <v>9696</v>
      </c>
      <c r="D3851" s="38">
        <v>8531</v>
      </c>
      <c r="E3851" s="146" t="s">
        <v>7416</v>
      </c>
      <c r="F3851" s="541" t="s">
        <v>1044</v>
      </c>
      <c r="G3851" s="539">
        <v>45466.30972222222</v>
      </c>
      <c r="H3851" s="37"/>
    </row>
    <row r="3852" spans="1:8" x14ac:dyDescent="0.25">
      <c r="A3852" s="37" t="s">
        <v>9695</v>
      </c>
      <c r="B3852" s="37" t="s">
        <v>1033</v>
      </c>
      <c r="C3852" s="38" t="s">
        <v>9696</v>
      </c>
      <c r="D3852" s="38">
        <v>8531</v>
      </c>
      <c r="E3852" s="146" t="s">
        <v>1621</v>
      </c>
      <c r="F3852" s="541" t="s">
        <v>1044</v>
      </c>
      <c r="G3852" s="539">
        <v>45466.30972222222</v>
      </c>
      <c r="H3852" s="37"/>
    </row>
    <row r="3853" spans="1:8" x14ac:dyDescent="0.25">
      <c r="A3853" s="37" t="s">
        <v>9695</v>
      </c>
      <c r="B3853" s="37" t="s">
        <v>1033</v>
      </c>
      <c r="C3853" s="38" t="s">
        <v>9696</v>
      </c>
      <c r="D3853" s="38">
        <v>8531</v>
      </c>
      <c r="E3853" s="146" t="s">
        <v>7433</v>
      </c>
      <c r="F3853" s="541" t="s">
        <v>1044</v>
      </c>
      <c r="G3853" s="539">
        <v>45466.30972222222</v>
      </c>
      <c r="H3853" s="37"/>
    </row>
    <row r="3854" spans="1:8" x14ac:dyDescent="0.25">
      <c r="A3854" s="37" t="s">
        <v>9695</v>
      </c>
      <c r="B3854" s="37" t="s">
        <v>1033</v>
      </c>
      <c r="C3854" s="38" t="s">
        <v>9696</v>
      </c>
      <c r="D3854" s="38">
        <v>8531</v>
      </c>
      <c r="E3854" s="146" t="s">
        <v>7450</v>
      </c>
      <c r="F3854" s="541" t="s">
        <v>1044</v>
      </c>
      <c r="G3854" s="539">
        <v>45466.30972222222</v>
      </c>
      <c r="H3854" s="37"/>
    </row>
    <row r="3855" spans="1:8" x14ac:dyDescent="0.25">
      <c r="A3855" s="37" t="s">
        <v>9695</v>
      </c>
      <c r="B3855" s="37" t="s">
        <v>1033</v>
      </c>
      <c r="C3855" s="38" t="s">
        <v>9696</v>
      </c>
      <c r="D3855" s="38">
        <v>8531</v>
      </c>
      <c r="E3855" s="146" t="s">
        <v>7467</v>
      </c>
      <c r="F3855" s="541" t="s">
        <v>1044</v>
      </c>
      <c r="G3855" s="539">
        <v>45466.30972222222</v>
      </c>
      <c r="H3855" s="37"/>
    </row>
    <row r="3856" spans="1:8" x14ac:dyDescent="0.25">
      <c r="A3856" s="37" t="s">
        <v>9695</v>
      </c>
      <c r="B3856" s="37" t="s">
        <v>1033</v>
      </c>
      <c r="C3856" s="38" t="s">
        <v>9696</v>
      </c>
      <c r="D3856" s="38">
        <v>8531</v>
      </c>
      <c r="E3856" s="146" t="s">
        <v>7484</v>
      </c>
      <c r="F3856" s="541" t="s">
        <v>1044</v>
      </c>
      <c r="G3856" s="539">
        <v>45466.30972222222</v>
      </c>
      <c r="H3856" s="37"/>
    </row>
    <row r="3857" spans="1:8" x14ac:dyDescent="0.25">
      <c r="A3857" s="37" t="s">
        <v>9695</v>
      </c>
      <c r="B3857" s="37" t="s">
        <v>1033</v>
      </c>
      <c r="C3857" s="38" t="s">
        <v>9696</v>
      </c>
      <c r="D3857" s="38">
        <v>8531</v>
      </c>
      <c r="E3857" s="146" t="s">
        <v>7501</v>
      </c>
      <c r="F3857" s="541" t="s">
        <v>1044</v>
      </c>
      <c r="G3857" s="539">
        <v>45466.30972222222</v>
      </c>
      <c r="H3857" s="37"/>
    </row>
    <row r="3858" spans="1:8" x14ac:dyDescent="0.25">
      <c r="A3858" s="37" t="s">
        <v>9695</v>
      </c>
      <c r="B3858" s="37" t="s">
        <v>1033</v>
      </c>
      <c r="C3858" s="38" t="s">
        <v>9696</v>
      </c>
      <c r="D3858" s="38">
        <v>8531</v>
      </c>
      <c r="E3858" s="146" t="s">
        <v>7518</v>
      </c>
      <c r="F3858" s="541" t="s">
        <v>1044</v>
      </c>
      <c r="G3858" s="539">
        <v>45466.30972222222</v>
      </c>
      <c r="H3858" s="37"/>
    </row>
    <row r="3859" spans="1:8" x14ac:dyDescent="0.25">
      <c r="A3859" s="37" t="s">
        <v>9695</v>
      </c>
      <c r="B3859" s="37" t="s">
        <v>1033</v>
      </c>
      <c r="C3859" s="38" t="s">
        <v>9696</v>
      </c>
      <c r="D3859" s="38">
        <v>8531</v>
      </c>
      <c r="E3859" s="146" t="s">
        <v>7535</v>
      </c>
      <c r="F3859" s="541" t="s">
        <v>1044</v>
      </c>
      <c r="G3859" s="539">
        <v>45466.30972222222</v>
      </c>
      <c r="H3859" s="37"/>
    </row>
    <row r="3860" spans="1:8" x14ac:dyDescent="0.25">
      <c r="A3860" s="37" t="s">
        <v>9695</v>
      </c>
      <c r="B3860" s="37" t="s">
        <v>1033</v>
      </c>
      <c r="C3860" s="38" t="s">
        <v>9696</v>
      </c>
      <c r="D3860" s="38">
        <v>8531</v>
      </c>
      <c r="E3860" s="146" t="s">
        <v>7552</v>
      </c>
      <c r="F3860" s="541" t="s">
        <v>1044</v>
      </c>
      <c r="G3860" s="539">
        <v>45466.30972222222</v>
      </c>
      <c r="H3860" s="37"/>
    </row>
    <row r="3861" spans="1:8" x14ac:dyDescent="0.25">
      <c r="A3861" s="37" t="s">
        <v>9695</v>
      </c>
      <c r="B3861" s="37" t="s">
        <v>1033</v>
      </c>
      <c r="C3861" s="38" t="s">
        <v>9696</v>
      </c>
      <c r="D3861" s="38">
        <v>8531</v>
      </c>
      <c r="E3861" s="146" t="s">
        <v>7569</v>
      </c>
      <c r="F3861" s="541" t="s">
        <v>1044</v>
      </c>
      <c r="G3861" s="539">
        <v>45466.30972222222</v>
      </c>
      <c r="H3861" s="37"/>
    </row>
    <row r="3862" spans="1:8" x14ac:dyDescent="0.25">
      <c r="A3862" s="37" t="s">
        <v>9695</v>
      </c>
      <c r="B3862" s="37" t="s">
        <v>1033</v>
      </c>
      <c r="C3862" s="38" t="s">
        <v>9696</v>
      </c>
      <c r="D3862" s="38">
        <v>8531</v>
      </c>
      <c r="E3862" s="146" t="s">
        <v>7586</v>
      </c>
      <c r="F3862" s="541" t="s">
        <v>1044</v>
      </c>
      <c r="G3862" s="539">
        <v>45466.30972222222</v>
      </c>
      <c r="H3862" s="37"/>
    </row>
    <row r="3863" spans="1:8" x14ac:dyDescent="0.25">
      <c r="A3863" s="37" t="s">
        <v>9695</v>
      </c>
      <c r="B3863" s="37" t="s">
        <v>1033</v>
      </c>
      <c r="C3863" s="38" t="s">
        <v>9696</v>
      </c>
      <c r="D3863" s="38">
        <v>8531</v>
      </c>
      <c r="E3863" s="146" t="s">
        <v>1638</v>
      </c>
      <c r="F3863" s="541" t="s">
        <v>1044</v>
      </c>
      <c r="G3863" s="539">
        <v>45466.30972222222</v>
      </c>
      <c r="H3863" s="37"/>
    </row>
    <row r="3864" spans="1:8" x14ac:dyDescent="0.25">
      <c r="A3864" s="37" t="s">
        <v>9695</v>
      </c>
      <c r="B3864" s="37" t="s">
        <v>1033</v>
      </c>
      <c r="C3864" s="38" t="s">
        <v>9696</v>
      </c>
      <c r="D3864" s="38">
        <v>8531</v>
      </c>
      <c r="E3864" s="146" t="s">
        <v>7603</v>
      </c>
      <c r="F3864" s="541" t="s">
        <v>1044</v>
      </c>
      <c r="G3864" s="539">
        <v>45466.30972222222</v>
      </c>
      <c r="H3864" s="37"/>
    </row>
    <row r="3865" spans="1:8" x14ac:dyDescent="0.25">
      <c r="A3865" s="37" t="s">
        <v>9695</v>
      </c>
      <c r="B3865" s="37" t="s">
        <v>1033</v>
      </c>
      <c r="C3865" s="38" t="s">
        <v>9696</v>
      </c>
      <c r="D3865" s="38">
        <v>8531</v>
      </c>
      <c r="E3865" s="146" t="s">
        <v>7620</v>
      </c>
      <c r="F3865" s="541" t="s">
        <v>1044</v>
      </c>
      <c r="G3865" s="539">
        <v>45466.30972222222</v>
      </c>
      <c r="H3865" s="37"/>
    </row>
    <row r="3866" spans="1:8" x14ac:dyDescent="0.25">
      <c r="A3866" s="37" t="s">
        <v>9695</v>
      </c>
      <c r="B3866" s="37" t="s">
        <v>1033</v>
      </c>
      <c r="C3866" s="38" t="s">
        <v>9696</v>
      </c>
      <c r="D3866" s="38">
        <v>8531</v>
      </c>
      <c r="E3866" s="146" t="s">
        <v>7637</v>
      </c>
      <c r="F3866" s="541" t="s">
        <v>1044</v>
      </c>
      <c r="G3866" s="539">
        <v>45466.30972222222</v>
      </c>
      <c r="H3866" s="37"/>
    </row>
    <row r="3867" spans="1:8" x14ac:dyDescent="0.25">
      <c r="A3867" s="37" t="s">
        <v>9695</v>
      </c>
      <c r="B3867" s="37" t="s">
        <v>1033</v>
      </c>
      <c r="C3867" s="38" t="s">
        <v>9696</v>
      </c>
      <c r="D3867" s="38">
        <v>8531</v>
      </c>
      <c r="E3867" s="146" t="s">
        <v>7654</v>
      </c>
      <c r="F3867" s="541" t="s">
        <v>1044</v>
      </c>
      <c r="G3867" s="539">
        <v>45466.30972222222</v>
      </c>
      <c r="H3867" s="37"/>
    </row>
    <row r="3868" spans="1:8" x14ac:dyDescent="0.25">
      <c r="A3868" s="37" t="s">
        <v>9695</v>
      </c>
      <c r="B3868" s="37" t="s">
        <v>1033</v>
      </c>
      <c r="C3868" s="38" t="s">
        <v>9696</v>
      </c>
      <c r="D3868" s="38">
        <v>8531</v>
      </c>
      <c r="E3868" s="146" t="s">
        <v>7671</v>
      </c>
      <c r="F3868" s="541" t="s">
        <v>1044</v>
      </c>
      <c r="G3868" s="539">
        <v>45466.30972222222</v>
      </c>
      <c r="H3868" s="37"/>
    </row>
    <row r="3869" spans="1:8" x14ac:dyDescent="0.25">
      <c r="A3869" s="37" t="s">
        <v>9695</v>
      </c>
      <c r="B3869" s="37" t="s">
        <v>1033</v>
      </c>
      <c r="C3869" s="38" t="s">
        <v>9696</v>
      </c>
      <c r="D3869" s="38">
        <v>8531</v>
      </c>
      <c r="E3869" s="146" t="s">
        <v>7688</v>
      </c>
      <c r="F3869" s="541" t="s">
        <v>1044</v>
      </c>
      <c r="G3869" s="539">
        <v>45466.30972222222</v>
      </c>
      <c r="H3869" s="37"/>
    </row>
    <row r="3870" spans="1:8" x14ac:dyDescent="0.25">
      <c r="A3870" s="37" t="s">
        <v>9695</v>
      </c>
      <c r="B3870" s="37" t="s">
        <v>1033</v>
      </c>
      <c r="C3870" s="38" t="s">
        <v>9696</v>
      </c>
      <c r="D3870" s="38">
        <v>8531</v>
      </c>
      <c r="E3870" s="146" t="s">
        <v>7705</v>
      </c>
      <c r="F3870" s="541" t="s">
        <v>1044</v>
      </c>
      <c r="G3870" s="539">
        <v>45466.30972222222</v>
      </c>
      <c r="H3870" s="37"/>
    </row>
    <row r="3871" spans="1:8" x14ac:dyDescent="0.25">
      <c r="A3871" s="37" t="s">
        <v>9695</v>
      </c>
      <c r="B3871" s="37" t="s">
        <v>1033</v>
      </c>
      <c r="C3871" s="38" t="s">
        <v>9696</v>
      </c>
      <c r="D3871" s="38">
        <v>8531</v>
      </c>
      <c r="E3871" s="146" t="s">
        <v>7722</v>
      </c>
      <c r="F3871" s="541" t="s">
        <v>1044</v>
      </c>
      <c r="G3871" s="539">
        <v>45466.30972222222</v>
      </c>
      <c r="H3871" s="37"/>
    </row>
    <row r="3872" spans="1:8" x14ac:dyDescent="0.25">
      <c r="A3872" s="37" t="s">
        <v>9695</v>
      </c>
      <c r="B3872" s="37" t="s">
        <v>1033</v>
      </c>
      <c r="C3872" s="38" t="s">
        <v>9696</v>
      </c>
      <c r="D3872" s="38">
        <v>8531</v>
      </c>
      <c r="E3872" s="146" t="s">
        <v>7739</v>
      </c>
      <c r="F3872" s="541" t="s">
        <v>1044</v>
      </c>
      <c r="G3872" s="539">
        <v>45466.30972222222</v>
      </c>
      <c r="H3872" s="37"/>
    </row>
    <row r="3873" spans="1:8" x14ac:dyDescent="0.25">
      <c r="A3873" s="37" t="s">
        <v>9695</v>
      </c>
      <c r="B3873" s="37" t="s">
        <v>1033</v>
      </c>
      <c r="C3873" s="38" t="s">
        <v>9696</v>
      </c>
      <c r="D3873" s="38">
        <v>8531</v>
      </c>
      <c r="E3873" s="146" t="s">
        <v>7756</v>
      </c>
      <c r="F3873" s="541" t="s">
        <v>1044</v>
      </c>
      <c r="G3873" s="539">
        <v>45466.30972222222</v>
      </c>
      <c r="H3873" s="37"/>
    </row>
    <row r="3874" spans="1:8" x14ac:dyDescent="0.25">
      <c r="A3874" s="37" t="s">
        <v>9695</v>
      </c>
      <c r="B3874" s="37" t="s">
        <v>1033</v>
      </c>
      <c r="C3874" s="38" t="s">
        <v>9696</v>
      </c>
      <c r="D3874" s="38">
        <v>8531</v>
      </c>
      <c r="E3874" s="146" t="s">
        <v>1078</v>
      </c>
      <c r="F3874" s="541" t="s">
        <v>1044</v>
      </c>
      <c r="G3874" s="539">
        <v>45466.30972222222</v>
      </c>
      <c r="H3874" s="37"/>
    </row>
    <row r="3875" spans="1:8" x14ac:dyDescent="0.25">
      <c r="A3875" s="37" t="s">
        <v>9695</v>
      </c>
      <c r="B3875" s="37" t="s">
        <v>1033</v>
      </c>
      <c r="C3875" s="38" t="s">
        <v>9696</v>
      </c>
      <c r="D3875" s="38">
        <v>8531</v>
      </c>
      <c r="E3875" s="146" t="s">
        <v>1655</v>
      </c>
      <c r="F3875" s="541" t="s">
        <v>1044</v>
      </c>
      <c r="G3875" s="539">
        <v>45466.30972222222</v>
      </c>
      <c r="H3875" s="37"/>
    </row>
    <row r="3876" spans="1:8" x14ac:dyDescent="0.25">
      <c r="A3876" s="37" t="s">
        <v>9695</v>
      </c>
      <c r="B3876" s="37" t="s">
        <v>1033</v>
      </c>
      <c r="C3876" s="38" t="s">
        <v>9696</v>
      </c>
      <c r="D3876" s="38">
        <v>8531</v>
      </c>
      <c r="E3876" s="146" t="s">
        <v>7773</v>
      </c>
      <c r="F3876" s="541" t="s">
        <v>1044</v>
      </c>
      <c r="G3876" s="539">
        <v>45466.30972222222</v>
      </c>
      <c r="H3876" s="37"/>
    </row>
    <row r="3877" spans="1:8" x14ac:dyDescent="0.25">
      <c r="A3877" s="37" t="s">
        <v>9695</v>
      </c>
      <c r="B3877" s="37" t="s">
        <v>1033</v>
      </c>
      <c r="C3877" s="38" t="s">
        <v>9696</v>
      </c>
      <c r="D3877" s="38">
        <v>8531</v>
      </c>
      <c r="E3877" s="146" t="s">
        <v>7790</v>
      </c>
      <c r="F3877" s="541" t="s">
        <v>1044</v>
      </c>
      <c r="G3877" s="539">
        <v>45466.30972222222</v>
      </c>
      <c r="H3877" s="37"/>
    </row>
    <row r="3878" spans="1:8" x14ac:dyDescent="0.25">
      <c r="A3878" s="37" t="s">
        <v>9695</v>
      </c>
      <c r="B3878" s="37" t="s">
        <v>1033</v>
      </c>
      <c r="C3878" s="38" t="s">
        <v>9696</v>
      </c>
      <c r="D3878" s="38">
        <v>8531</v>
      </c>
      <c r="E3878" s="146" t="s">
        <v>7807</v>
      </c>
      <c r="F3878" s="541" t="s">
        <v>1044</v>
      </c>
      <c r="G3878" s="539">
        <v>45466.30972222222</v>
      </c>
      <c r="H3878" s="37"/>
    </row>
    <row r="3879" spans="1:8" x14ac:dyDescent="0.25">
      <c r="A3879" s="37" t="s">
        <v>9695</v>
      </c>
      <c r="B3879" s="37" t="s">
        <v>1033</v>
      </c>
      <c r="C3879" s="38" t="s">
        <v>9696</v>
      </c>
      <c r="D3879" s="38">
        <v>8531</v>
      </c>
      <c r="E3879" s="146" t="s">
        <v>7824</v>
      </c>
      <c r="F3879" s="541" t="s">
        <v>1044</v>
      </c>
      <c r="G3879" s="539">
        <v>45466.30972222222</v>
      </c>
      <c r="H3879" s="37"/>
    </row>
    <row r="3880" spans="1:8" x14ac:dyDescent="0.25">
      <c r="A3880" s="37" t="s">
        <v>9695</v>
      </c>
      <c r="B3880" s="37" t="s">
        <v>1033</v>
      </c>
      <c r="C3880" s="38" t="s">
        <v>9696</v>
      </c>
      <c r="D3880" s="38">
        <v>8531</v>
      </c>
      <c r="E3880" s="146" t="s">
        <v>7841</v>
      </c>
      <c r="F3880" s="541" t="s">
        <v>1044</v>
      </c>
      <c r="G3880" s="539">
        <v>45466.30972222222</v>
      </c>
      <c r="H3880" s="37"/>
    </row>
    <row r="3881" spans="1:8" x14ac:dyDescent="0.25">
      <c r="A3881" s="37" t="s">
        <v>9695</v>
      </c>
      <c r="B3881" s="37" t="s">
        <v>1033</v>
      </c>
      <c r="C3881" s="38" t="s">
        <v>9696</v>
      </c>
      <c r="D3881" s="38">
        <v>8531</v>
      </c>
      <c r="E3881" s="146" t="s">
        <v>7858</v>
      </c>
      <c r="F3881" s="541" t="s">
        <v>1044</v>
      </c>
      <c r="G3881" s="539">
        <v>45466.30972222222</v>
      </c>
      <c r="H3881" s="37"/>
    </row>
    <row r="3882" spans="1:8" x14ac:dyDescent="0.25">
      <c r="A3882" s="37" t="s">
        <v>9695</v>
      </c>
      <c r="B3882" s="37" t="s">
        <v>1033</v>
      </c>
      <c r="C3882" s="38" t="s">
        <v>9696</v>
      </c>
      <c r="D3882" s="38">
        <v>8531</v>
      </c>
      <c r="E3882" s="146" t="s">
        <v>7875</v>
      </c>
      <c r="F3882" s="541" t="s">
        <v>1044</v>
      </c>
      <c r="G3882" s="539">
        <v>45466.30972222222</v>
      </c>
      <c r="H3882" s="37"/>
    </row>
    <row r="3883" spans="1:8" x14ac:dyDescent="0.25">
      <c r="A3883" s="37" t="s">
        <v>9695</v>
      </c>
      <c r="B3883" s="37" t="s">
        <v>1033</v>
      </c>
      <c r="C3883" s="38" t="s">
        <v>9696</v>
      </c>
      <c r="D3883" s="38">
        <v>8531</v>
      </c>
      <c r="E3883" s="146" t="s">
        <v>7892</v>
      </c>
      <c r="F3883" s="541" t="s">
        <v>1044</v>
      </c>
      <c r="G3883" s="539">
        <v>45466.30972222222</v>
      </c>
      <c r="H3883" s="37"/>
    </row>
    <row r="3884" spans="1:8" x14ac:dyDescent="0.25">
      <c r="A3884" s="37" t="s">
        <v>9695</v>
      </c>
      <c r="B3884" s="37" t="s">
        <v>1033</v>
      </c>
      <c r="C3884" s="38" t="s">
        <v>9696</v>
      </c>
      <c r="D3884" s="38">
        <v>8531</v>
      </c>
      <c r="E3884" s="146" t="s">
        <v>7909</v>
      </c>
      <c r="F3884" s="541" t="s">
        <v>1044</v>
      </c>
      <c r="G3884" s="539">
        <v>45466.30972222222</v>
      </c>
      <c r="H3884" s="37"/>
    </row>
    <row r="3885" spans="1:8" x14ac:dyDescent="0.25">
      <c r="A3885" s="37" t="s">
        <v>9695</v>
      </c>
      <c r="B3885" s="37" t="s">
        <v>1033</v>
      </c>
      <c r="C3885" s="38" t="s">
        <v>9696</v>
      </c>
      <c r="D3885" s="38">
        <v>8531</v>
      </c>
      <c r="E3885" s="146" t="s">
        <v>7926</v>
      </c>
      <c r="F3885" s="541" t="s">
        <v>1044</v>
      </c>
      <c r="G3885" s="539">
        <v>45466.30972222222</v>
      </c>
      <c r="H3885" s="37"/>
    </row>
    <row r="3886" spans="1:8" x14ac:dyDescent="0.25">
      <c r="A3886" s="37" t="s">
        <v>9695</v>
      </c>
      <c r="B3886" s="37" t="s">
        <v>1033</v>
      </c>
      <c r="C3886" s="38" t="s">
        <v>9696</v>
      </c>
      <c r="D3886" s="38">
        <v>8531</v>
      </c>
      <c r="E3886" s="146" t="s">
        <v>1672</v>
      </c>
      <c r="F3886" s="541" t="s">
        <v>1044</v>
      </c>
      <c r="G3886" s="539">
        <v>45466.30972222222</v>
      </c>
      <c r="H3886" s="37"/>
    </row>
    <row r="3887" spans="1:8" x14ac:dyDescent="0.25">
      <c r="A3887" s="37" t="s">
        <v>9695</v>
      </c>
      <c r="B3887" s="37" t="s">
        <v>1033</v>
      </c>
      <c r="C3887" s="38" t="s">
        <v>9696</v>
      </c>
      <c r="D3887" s="38">
        <v>8531</v>
      </c>
      <c r="E3887" s="146" t="s">
        <v>7943</v>
      </c>
      <c r="F3887" s="541" t="s">
        <v>1044</v>
      </c>
      <c r="G3887" s="539">
        <v>45466.30972222222</v>
      </c>
      <c r="H3887" s="37"/>
    </row>
    <row r="3888" spans="1:8" x14ac:dyDescent="0.25">
      <c r="A3888" s="37" t="s">
        <v>9695</v>
      </c>
      <c r="B3888" s="37" t="s">
        <v>1033</v>
      </c>
      <c r="C3888" s="38" t="s">
        <v>9696</v>
      </c>
      <c r="D3888" s="38">
        <v>8531</v>
      </c>
      <c r="E3888" s="146" t="s">
        <v>7960</v>
      </c>
      <c r="F3888" s="541" t="s">
        <v>1044</v>
      </c>
      <c r="G3888" s="539">
        <v>45466.30972222222</v>
      </c>
      <c r="H3888" s="37"/>
    </row>
    <row r="3889" spans="1:8" x14ac:dyDescent="0.25">
      <c r="A3889" s="37" t="s">
        <v>9695</v>
      </c>
      <c r="B3889" s="37" t="s">
        <v>1033</v>
      </c>
      <c r="C3889" s="38" t="s">
        <v>9696</v>
      </c>
      <c r="D3889" s="38">
        <v>8531</v>
      </c>
      <c r="E3889" s="146" t="s">
        <v>7977</v>
      </c>
      <c r="F3889" s="541" t="s">
        <v>1044</v>
      </c>
      <c r="G3889" s="539">
        <v>45466.30972222222</v>
      </c>
      <c r="H3889" s="37"/>
    </row>
    <row r="3890" spans="1:8" x14ac:dyDescent="0.25">
      <c r="A3890" s="37" t="s">
        <v>9695</v>
      </c>
      <c r="B3890" s="37" t="s">
        <v>1033</v>
      </c>
      <c r="C3890" s="38" t="s">
        <v>9696</v>
      </c>
      <c r="D3890" s="38">
        <v>8531</v>
      </c>
      <c r="E3890" s="146" t="s">
        <v>7994</v>
      </c>
      <c r="F3890" s="541" t="s">
        <v>1044</v>
      </c>
      <c r="G3890" s="539">
        <v>45466.30972222222</v>
      </c>
      <c r="H3890" s="37"/>
    </row>
    <row r="3891" spans="1:8" x14ac:dyDescent="0.25">
      <c r="A3891" s="37" t="s">
        <v>9695</v>
      </c>
      <c r="B3891" s="37" t="s">
        <v>1033</v>
      </c>
      <c r="C3891" s="38" t="s">
        <v>9696</v>
      </c>
      <c r="D3891" s="38">
        <v>8531</v>
      </c>
      <c r="E3891" s="146" t="s">
        <v>8011</v>
      </c>
      <c r="F3891" s="541" t="s">
        <v>1044</v>
      </c>
      <c r="G3891" s="539">
        <v>45466.30972222222</v>
      </c>
      <c r="H3891" s="37"/>
    </row>
    <row r="3892" spans="1:8" x14ac:dyDescent="0.25">
      <c r="A3892" s="37" t="s">
        <v>9695</v>
      </c>
      <c r="B3892" s="37" t="s">
        <v>1033</v>
      </c>
      <c r="C3892" s="38" t="s">
        <v>9696</v>
      </c>
      <c r="D3892" s="38">
        <v>8531</v>
      </c>
      <c r="E3892" s="146" t="s">
        <v>8028</v>
      </c>
      <c r="F3892" s="541" t="s">
        <v>1044</v>
      </c>
      <c r="G3892" s="539">
        <v>45466.30972222222</v>
      </c>
      <c r="H3892" s="37"/>
    </row>
    <row r="3893" spans="1:8" x14ac:dyDescent="0.25">
      <c r="A3893" s="37" t="s">
        <v>9695</v>
      </c>
      <c r="B3893" s="37" t="s">
        <v>1033</v>
      </c>
      <c r="C3893" s="38" t="s">
        <v>9696</v>
      </c>
      <c r="D3893" s="38">
        <v>8531</v>
      </c>
      <c r="E3893" s="146" t="s">
        <v>8045</v>
      </c>
      <c r="F3893" s="541" t="s">
        <v>1044</v>
      </c>
      <c r="G3893" s="539">
        <v>45466.30972222222</v>
      </c>
      <c r="H3893" s="37"/>
    </row>
    <row r="3894" spans="1:8" x14ac:dyDescent="0.25">
      <c r="A3894" s="37" t="s">
        <v>9695</v>
      </c>
      <c r="B3894" s="37" t="s">
        <v>1033</v>
      </c>
      <c r="C3894" s="38" t="s">
        <v>9696</v>
      </c>
      <c r="D3894" s="38">
        <v>8531</v>
      </c>
      <c r="E3894" s="146" t="s">
        <v>8062</v>
      </c>
      <c r="F3894" s="541" t="s">
        <v>1044</v>
      </c>
      <c r="G3894" s="539">
        <v>45466.30972222222</v>
      </c>
      <c r="H3894" s="37"/>
    </row>
    <row r="3895" spans="1:8" x14ac:dyDescent="0.25">
      <c r="A3895" s="37" t="s">
        <v>9695</v>
      </c>
      <c r="B3895" s="37" t="s">
        <v>1033</v>
      </c>
      <c r="C3895" s="38" t="s">
        <v>9696</v>
      </c>
      <c r="D3895" s="38">
        <v>8531</v>
      </c>
      <c r="E3895" s="146" t="s">
        <v>8079</v>
      </c>
      <c r="F3895" s="541" t="s">
        <v>1044</v>
      </c>
      <c r="G3895" s="539">
        <v>45466.30972222222</v>
      </c>
      <c r="H3895" s="37"/>
    </row>
    <row r="3896" spans="1:8" x14ac:dyDescent="0.25">
      <c r="A3896" s="37" t="s">
        <v>9695</v>
      </c>
      <c r="B3896" s="37" t="s">
        <v>1033</v>
      </c>
      <c r="C3896" s="38" t="s">
        <v>9696</v>
      </c>
      <c r="D3896" s="38">
        <v>8531</v>
      </c>
      <c r="E3896" s="146" t="s">
        <v>8096</v>
      </c>
      <c r="F3896" s="541" t="s">
        <v>1044</v>
      </c>
      <c r="G3896" s="539">
        <v>45466.30972222222</v>
      </c>
      <c r="H3896" s="37"/>
    </row>
    <row r="3897" spans="1:8" x14ac:dyDescent="0.25">
      <c r="A3897" s="37" t="s">
        <v>9695</v>
      </c>
      <c r="B3897" s="37" t="s">
        <v>1033</v>
      </c>
      <c r="C3897" s="38" t="s">
        <v>9696</v>
      </c>
      <c r="D3897" s="38">
        <v>8531</v>
      </c>
      <c r="E3897" s="146" t="s">
        <v>1689</v>
      </c>
      <c r="F3897" s="541" t="s">
        <v>1044</v>
      </c>
      <c r="G3897" s="539">
        <v>45466.30972222222</v>
      </c>
      <c r="H3897" s="37"/>
    </row>
    <row r="3898" spans="1:8" x14ac:dyDescent="0.25">
      <c r="A3898" s="37" t="s">
        <v>9695</v>
      </c>
      <c r="B3898" s="37" t="s">
        <v>1033</v>
      </c>
      <c r="C3898" s="38" t="s">
        <v>9696</v>
      </c>
      <c r="D3898" s="38">
        <v>8531</v>
      </c>
      <c r="E3898" s="146" t="s">
        <v>8113</v>
      </c>
      <c r="F3898" s="541" t="s">
        <v>1044</v>
      </c>
      <c r="G3898" s="539">
        <v>45466.30972222222</v>
      </c>
      <c r="H3898" s="37"/>
    </row>
    <row r="3899" spans="1:8" x14ac:dyDescent="0.25">
      <c r="A3899" s="37" t="s">
        <v>9695</v>
      </c>
      <c r="B3899" s="37" t="s">
        <v>1033</v>
      </c>
      <c r="C3899" s="38" t="s">
        <v>9696</v>
      </c>
      <c r="D3899" s="38">
        <v>8531</v>
      </c>
      <c r="E3899" s="146" t="s">
        <v>8130</v>
      </c>
      <c r="F3899" s="541" t="s">
        <v>1044</v>
      </c>
      <c r="G3899" s="539">
        <v>45466.30972222222</v>
      </c>
      <c r="H3899" s="37"/>
    </row>
    <row r="3900" spans="1:8" x14ac:dyDescent="0.25">
      <c r="A3900" s="37" t="s">
        <v>9695</v>
      </c>
      <c r="B3900" s="37" t="s">
        <v>1033</v>
      </c>
      <c r="C3900" s="38" t="s">
        <v>9696</v>
      </c>
      <c r="D3900" s="38">
        <v>8531</v>
      </c>
      <c r="E3900" s="146" t="s">
        <v>8147</v>
      </c>
      <c r="F3900" s="541" t="s">
        <v>1044</v>
      </c>
      <c r="G3900" s="539">
        <v>45466.30972222222</v>
      </c>
      <c r="H3900" s="37"/>
    </row>
    <row r="3901" spans="1:8" x14ac:dyDescent="0.25">
      <c r="A3901" s="37" t="s">
        <v>9695</v>
      </c>
      <c r="B3901" s="37" t="s">
        <v>1033</v>
      </c>
      <c r="C3901" s="38" t="s">
        <v>9696</v>
      </c>
      <c r="D3901" s="38">
        <v>8531</v>
      </c>
      <c r="E3901" s="146" t="s">
        <v>8164</v>
      </c>
      <c r="F3901" s="541" t="s">
        <v>1044</v>
      </c>
      <c r="G3901" s="539">
        <v>45466.30972222222</v>
      </c>
      <c r="H3901" s="37"/>
    </row>
    <row r="3902" spans="1:8" x14ac:dyDescent="0.25">
      <c r="A3902" s="37" t="s">
        <v>9695</v>
      </c>
      <c r="B3902" s="37" t="s">
        <v>1033</v>
      </c>
      <c r="C3902" s="38" t="s">
        <v>9696</v>
      </c>
      <c r="D3902" s="38">
        <v>8531</v>
      </c>
      <c r="E3902" s="146" t="s">
        <v>8181</v>
      </c>
      <c r="F3902" s="541" t="s">
        <v>1044</v>
      </c>
      <c r="G3902" s="539">
        <v>45466.30972222222</v>
      </c>
      <c r="H3902" s="37"/>
    </row>
    <row r="3903" spans="1:8" x14ac:dyDescent="0.25">
      <c r="A3903" s="37" t="s">
        <v>9695</v>
      </c>
      <c r="B3903" s="37" t="s">
        <v>1033</v>
      </c>
      <c r="C3903" s="38" t="s">
        <v>9696</v>
      </c>
      <c r="D3903" s="38">
        <v>8531</v>
      </c>
      <c r="E3903" s="146" t="s">
        <v>8198</v>
      </c>
      <c r="F3903" s="541" t="s">
        <v>1044</v>
      </c>
      <c r="G3903" s="539">
        <v>45466.30972222222</v>
      </c>
      <c r="H3903" s="37"/>
    </row>
    <row r="3904" spans="1:8" x14ac:dyDescent="0.25">
      <c r="A3904" s="37" t="s">
        <v>9695</v>
      </c>
      <c r="B3904" s="37" t="s">
        <v>1033</v>
      </c>
      <c r="C3904" s="38" t="s">
        <v>9696</v>
      </c>
      <c r="D3904" s="38">
        <v>8531</v>
      </c>
      <c r="E3904" s="146" t="s">
        <v>8215</v>
      </c>
      <c r="F3904" s="541" t="s">
        <v>1044</v>
      </c>
      <c r="G3904" s="539">
        <v>45466.30972222222</v>
      </c>
      <c r="H3904" s="37"/>
    </row>
    <row r="3905" spans="1:8" x14ac:dyDescent="0.25">
      <c r="A3905" s="37" t="s">
        <v>9695</v>
      </c>
      <c r="B3905" s="37" t="s">
        <v>1033</v>
      </c>
      <c r="C3905" s="38" t="s">
        <v>9696</v>
      </c>
      <c r="D3905" s="38">
        <v>8531</v>
      </c>
      <c r="E3905" s="146" t="s">
        <v>8232</v>
      </c>
      <c r="F3905" s="541" t="s">
        <v>1044</v>
      </c>
      <c r="G3905" s="539">
        <v>45466.30972222222</v>
      </c>
      <c r="H3905" s="37"/>
    </row>
    <row r="3906" spans="1:8" x14ac:dyDescent="0.25">
      <c r="A3906" s="37" t="s">
        <v>9695</v>
      </c>
      <c r="B3906" s="37" t="s">
        <v>1033</v>
      </c>
      <c r="C3906" s="38" t="s">
        <v>9696</v>
      </c>
      <c r="D3906" s="38">
        <v>8531</v>
      </c>
      <c r="E3906" s="146" t="s">
        <v>8249</v>
      </c>
      <c r="F3906" s="541" t="s">
        <v>1044</v>
      </c>
      <c r="G3906" s="539">
        <v>45466.30972222222</v>
      </c>
      <c r="H3906" s="37"/>
    </row>
    <row r="3907" spans="1:8" x14ac:dyDescent="0.25">
      <c r="A3907" s="37" t="s">
        <v>9695</v>
      </c>
      <c r="B3907" s="37" t="s">
        <v>1033</v>
      </c>
      <c r="C3907" s="38" t="s">
        <v>9696</v>
      </c>
      <c r="D3907" s="38">
        <v>8531</v>
      </c>
      <c r="E3907" s="146" t="s">
        <v>8266</v>
      </c>
      <c r="F3907" s="541" t="s">
        <v>1044</v>
      </c>
      <c r="G3907" s="539">
        <v>45466.30972222222</v>
      </c>
      <c r="H3907" s="37"/>
    </row>
    <row r="3908" spans="1:8" x14ac:dyDescent="0.25">
      <c r="A3908" s="37" t="s">
        <v>9695</v>
      </c>
      <c r="B3908" s="37" t="s">
        <v>1033</v>
      </c>
      <c r="C3908" s="38" t="s">
        <v>9696</v>
      </c>
      <c r="D3908" s="38">
        <v>8531</v>
      </c>
      <c r="E3908" s="146" t="s">
        <v>1706</v>
      </c>
      <c r="F3908" s="541" t="s">
        <v>1044</v>
      </c>
      <c r="G3908" s="539">
        <v>45466.30972222222</v>
      </c>
      <c r="H3908" s="37"/>
    </row>
    <row r="3909" spans="1:8" x14ac:dyDescent="0.25">
      <c r="A3909" s="37" t="s">
        <v>9695</v>
      </c>
      <c r="B3909" s="37" t="s">
        <v>1033</v>
      </c>
      <c r="C3909" s="38" t="s">
        <v>9696</v>
      </c>
      <c r="D3909" s="38">
        <v>8531</v>
      </c>
      <c r="E3909" s="146" t="s">
        <v>8283</v>
      </c>
      <c r="F3909" s="541" t="s">
        <v>1044</v>
      </c>
      <c r="G3909" s="539">
        <v>45466.30972222222</v>
      </c>
      <c r="H3909" s="37"/>
    </row>
    <row r="3910" spans="1:8" x14ac:dyDescent="0.25">
      <c r="A3910" s="37" t="s">
        <v>9695</v>
      </c>
      <c r="B3910" s="37" t="s">
        <v>1033</v>
      </c>
      <c r="C3910" s="38" t="s">
        <v>9696</v>
      </c>
      <c r="D3910" s="38">
        <v>8531</v>
      </c>
      <c r="E3910" s="146" t="s">
        <v>8300</v>
      </c>
      <c r="F3910" s="541" t="s">
        <v>1044</v>
      </c>
      <c r="G3910" s="539">
        <v>45466.30972222222</v>
      </c>
      <c r="H3910" s="37"/>
    </row>
    <row r="3911" spans="1:8" x14ac:dyDescent="0.25">
      <c r="A3911" s="37" t="s">
        <v>9695</v>
      </c>
      <c r="B3911" s="37" t="s">
        <v>1033</v>
      </c>
      <c r="C3911" s="38" t="s">
        <v>9696</v>
      </c>
      <c r="D3911" s="38">
        <v>8531</v>
      </c>
      <c r="E3911" s="146" t="s">
        <v>8317</v>
      </c>
      <c r="F3911" s="541" t="s">
        <v>1044</v>
      </c>
      <c r="G3911" s="539">
        <v>45466.30972222222</v>
      </c>
      <c r="H3911" s="37"/>
    </row>
    <row r="3912" spans="1:8" x14ac:dyDescent="0.25">
      <c r="A3912" s="37" t="s">
        <v>9695</v>
      </c>
      <c r="B3912" s="37" t="s">
        <v>1033</v>
      </c>
      <c r="C3912" s="38" t="s">
        <v>9696</v>
      </c>
      <c r="D3912" s="38">
        <v>8531</v>
      </c>
      <c r="E3912" s="146" t="s">
        <v>8334</v>
      </c>
      <c r="F3912" s="541" t="s">
        <v>1044</v>
      </c>
      <c r="G3912" s="539">
        <v>45466.30972222222</v>
      </c>
      <c r="H3912" s="37"/>
    </row>
    <row r="3913" spans="1:8" x14ac:dyDescent="0.25">
      <c r="A3913" s="37" t="s">
        <v>9695</v>
      </c>
      <c r="B3913" s="37" t="s">
        <v>1033</v>
      </c>
      <c r="C3913" s="38" t="s">
        <v>9696</v>
      </c>
      <c r="D3913" s="38">
        <v>8531</v>
      </c>
      <c r="E3913" s="146" t="s">
        <v>8351</v>
      </c>
      <c r="F3913" s="541" t="s">
        <v>1044</v>
      </c>
      <c r="G3913" s="539">
        <v>45466.30972222222</v>
      </c>
      <c r="H3913" s="37"/>
    </row>
    <row r="3914" spans="1:8" x14ac:dyDescent="0.25">
      <c r="A3914" s="37" t="s">
        <v>9695</v>
      </c>
      <c r="B3914" s="37" t="s">
        <v>1033</v>
      </c>
      <c r="C3914" s="38" t="s">
        <v>9696</v>
      </c>
      <c r="D3914" s="38">
        <v>8531</v>
      </c>
      <c r="E3914" s="146" t="s">
        <v>8368</v>
      </c>
      <c r="F3914" s="541" t="s">
        <v>1044</v>
      </c>
      <c r="G3914" s="539">
        <v>45466.30972222222</v>
      </c>
      <c r="H3914" s="37"/>
    </row>
    <row r="3915" spans="1:8" x14ac:dyDescent="0.25">
      <c r="A3915" s="37" t="s">
        <v>9695</v>
      </c>
      <c r="B3915" s="37" t="s">
        <v>1033</v>
      </c>
      <c r="C3915" s="38" t="s">
        <v>9696</v>
      </c>
      <c r="D3915" s="38">
        <v>8531</v>
      </c>
      <c r="E3915" s="146" t="s">
        <v>8385</v>
      </c>
      <c r="F3915" s="541" t="s">
        <v>1044</v>
      </c>
      <c r="G3915" s="539">
        <v>45466.30972222222</v>
      </c>
      <c r="H3915" s="37"/>
    </row>
    <row r="3916" spans="1:8" x14ac:dyDescent="0.25">
      <c r="A3916" s="37" t="s">
        <v>9695</v>
      </c>
      <c r="B3916" s="37" t="s">
        <v>1033</v>
      </c>
      <c r="C3916" s="38" t="s">
        <v>9696</v>
      </c>
      <c r="D3916" s="38">
        <v>8531</v>
      </c>
      <c r="E3916" s="146" t="s">
        <v>10697</v>
      </c>
      <c r="F3916" s="541" t="s">
        <v>1044</v>
      </c>
      <c r="G3916" s="539">
        <v>45466.30972222222</v>
      </c>
      <c r="H3916" s="37"/>
    </row>
    <row r="3917" spans="1:8" x14ac:dyDescent="0.25">
      <c r="A3917" s="37" t="s">
        <v>9695</v>
      </c>
      <c r="B3917" s="37" t="s">
        <v>1033</v>
      </c>
      <c r="C3917" s="38" t="s">
        <v>9696</v>
      </c>
      <c r="D3917" s="38">
        <v>8531</v>
      </c>
      <c r="E3917" s="146" t="s">
        <v>10698</v>
      </c>
      <c r="F3917" s="541" t="s">
        <v>1044</v>
      </c>
      <c r="G3917" s="539">
        <v>45466.30972222222</v>
      </c>
      <c r="H3917" s="37"/>
    </row>
    <row r="3918" spans="1:8" x14ac:dyDescent="0.25">
      <c r="A3918" s="37" t="s">
        <v>9695</v>
      </c>
      <c r="B3918" s="37" t="s">
        <v>1033</v>
      </c>
      <c r="C3918" s="38" t="s">
        <v>9696</v>
      </c>
      <c r="D3918" s="38">
        <v>8531</v>
      </c>
      <c r="E3918" s="146" t="s">
        <v>10699</v>
      </c>
      <c r="F3918" s="541" t="s">
        <v>1044</v>
      </c>
      <c r="G3918" s="539">
        <v>45466.30972222222</v>
      </c>
      <c r="H3918" s="37"/>
    </row>
    <row r="3919" spans="1:8" x14ac:dyDescent="0.25">
      <c r="A3919" s="37" t="s">
        <v>9695</v>
      </c>
      <c r="B3919" s="37" t="s">
        <v>1033</v>
      </c>
      <c r="C3919" s="38" t="s">
        <v>9696</v>
      </c>
      <c r="D3919" s="38">
        <v>8531</v>
      </c>
      <c r="E3919" s="146" t="s">
        <v>1722</v>
      </c>
      <c r="F3919" s="541" t="s">
        <v>1044</v>
      </c>
      <c r="G3919" s="539">
        <v>45466.30972222222</v>
      </c>
      <c r="H3919" s="37"/>
    </row>
    <row r="3920" spans="1:8" x14ac:dyDescent="0.25">
      <c r="A3920" s="37" t="s">
        <v>9695</v>
      </c>
      <c r="B3920" s="37" t="s">
        <v>1033</v>
      </c>
      <c r="C3920" s="38" t="s">
        <v>9696</v>
      </c>
      <c r="D3920" s="38">
        <v>8531</v>
      </c>
      <c r="E3920" s="146" t="s">
        <v>10700</v>
      </c>
      <c r="F3920" s="541" t="s">
        <v>1044</v>
      </c>
      <c r="G3920" s="539">
        <v>45466.30972222222</v>
      </c>
      <c r="H3920" s="37"/>
    </row>
    <row r="3921" spans="1:8" x14ac:dyDescent="0.25">
      <c r="A3921" s="37" t="s">
        <v>9695</v>
      </c>
      <c r="B3921" s="37" t="s">
        <v>1033</v>
      </c>
      <c r="C3921" s="38" t="s">
        <v>9696</v>
      </c>
      <c r="D3921" s="38">
        <v>8531</v>
      </c>
      <c r="E3921" s="146" t="s">
        <v>10701</v>
      </c>
      <c r="F3921" s="541" t="s">
        <v>1044</v>
      </c>
      <c r="G3921" s="539">
        <v>45466.30972222222</v>
      </c>
      <c r="H3921" s="37"/>
    </row>
    <row r="3922" spans="1:8" x14ac:dyDescent="0.25">
      <c r="A3922" s="37" t="s">
        <v>9695</v>
      </c>
      <c r="B3922" s="37" t="s">
        <v>1033</v>
      </c>
      <c r="C3922" s="38" t="s">
        <v>9696</v>
      </c>
      <c r="D3922" s="38">
        <v>8531</v>
      </c>
      <c r="E3922" s="146" t="s">
        <v>10702</v>
      </c>
      <c r="F3922" s="541" t="s">
        <v>1044</v>
      </c>
      <c r="G3922" s="539">
        <v>45466.30972222222</v>
      </c>
      <c r="H3922" s="37"/>
    </row>
    <row r="3923" spans="1:8" x14ac:dyDescent="0.25">
      <c r="A3923" s="37" t="s">
        <v>9695</v>
      </c>
      <c r="B3923" s="37" t="s">
        <v>1033</v>
      </c>
      <c r="C3923" s="38" t="s">
        <v>9696</v>
      </c>
      <c r="D3923" s="38">
        <v>8531</v>
      </c>
      <c r="E3923" s="146" t="s">
        <v>10703</v>
      </c>
      <c r="F3923" s="541" t="s">
        <v>1044</v>
      </c>
      <c r="G3923" s="539">
        <v>45466.30972222222</v>
      </c>
      <c r="H3923" s="37"/>
    </row>
    <row r="3924" spans="1:8" x14ac:dyDescent="0.25">
      <c r="A3924" s="37" t="s">
        <v>9695</v>
      </c>
      <c r="B3924" s="37" t="s">
        <v>1033</v>
      </c>
      <c r="C3924" s="38" t="s">
        <v>9696</v>
      </c>
      <c r="D3924" s="38">
        <v>8531</v>
      </c>
      <c r="E3924" s="146" t="s">
        <v>10704</v>
      </c>
      <c r="F3924" s="541" t="s">
        <v>1044</v>
      </c>
      <c r="G3924" s="539">
        <v>45466.30972222222</v>
      </c>
      <c r="H3924" s="37"/>
    </row>
    <row r="3925" spans="1:8" x14ac:dyDescent="0.25">
      <c r="A3925" s="37" t="s">
        <v>9695</v>
      </c>
      <c r="B3925" s="37" t="s">
        <v>1033</v>
      </c>
      <c r="C3925" s="38" t="s">
        <v>9696</v>
      </c>
      <c r="D3925" s="38">
        <v>8531</v>
      </c>
      <c r="E3925" s="146" t="s">
        <v>10705</v>
      </c>
      <c r="F3925" s="541" t="s">
        <v>1044</v>
      </c>
      <c r="G3925" s="539">
        <v>45466.30972222222</v>
      </c>
      <c r="H3925" s="37"/>
    </row>
    <row r="3926" spans="1:8" x14ac:dyDescent="0.25">
      <c r="A3926" s="37" t="s">
        <v>9695</v>
      </c>
      <c r="B3926" s="37" t="s">
        <v>1033</v>
      </c>
      <c r="C3926" s="38" t="s">
        <v>9696</v>
      </c>
      <c r="D3926" s="38">
        <v>8531</v>
      </c>
      <c r="E3926" s="146" t="s">
        <v>10706</v>
      </c>
      <c r="F3926" s="541" t="s">
        <v>1044</v>
      </c>
      <c r="G3926" s="539">
        <v>45466.30972222222</v>
      </c>
      <c r="H3926" s="37"/>
    </row>
    <row r="3927" spans="1:8" x14ac:dyDescent="0.25">
      <c r="A3927" s="37" t="s">
        <v>9695</v>
      </c>
      <c r="B3927" s="37" t="s">
        <v>1033</v>
      </c>
      <c r="C3927" s="38" t="s">
        <v>9696</v>
      </c>
      <c r="D3927" s="38">
        <v>8531</v>
      </c>
      <c r="E3927" s="146" t="s">
        <v>10707</v>
      </c>
      <c r="F3927" s="541" t="s">
        <v>1044</v>
      </c>
      <c r="G3927" s="539">
        <v>45466.30972222222</v>
      </c>
      <c r="H3927" s="37"/>
    </row>
    <row r="3928" spans="1:8" x14ac:dyDescent="0.25">
      <c r="A3928" s="37" t="s">
        <v>9695</v>
      </c>
      <c r="B3928" s="37" t="s">
        <v>1033</v>
      </c>
      <c r="C3928" s="38" t="s">
        <v>9696</v>
      </c>
      <c r="D3928" s="38">
        <v>8531</v>
      </c>
      <c r="E3928" s="146" t="s">
        <v>10708</v>
      </c>
      <c r="F3928" s="541" t="s">
        <v>1044</v>
      </c>
      <c r="G3928" s="539">
        <v>45466.30972222222</v>
      </c>
      <c r="H3928" s="37"/>
    </row>
    <row r="3929" spans="1:8" x14ac:dyDescent="0.25">
      <c r="A3929" s="37" t="s">
        <v>9695</v>
      </c>
      <c r="B3929" s="37" t="s">
        <v>1033</v>
      </c>
      <c r="C3929" s="38" t="s">
        <v>9696</v>
      </c>
      <c r="D3929" s="38">
        <v>8531</v>
      </c>
      <c r="E3929" s="146" t="s">
        <v>10709</v>
      </c>
      <c r="F3929" s="541" t="s">
        <v>1044</v>
      </c>
      <c r="G3929" s="539">
        <v>45466.30972222222</v>
      </c>
      <c r="H3929" s="37"/>
    </row>
    <row r="3930" spans="1:8" x14ac:dyDescent="0.25">
      <c r="A3930" s="37" t="s">
        <v>9695</v>
      </c>
      <c r="B3930" s="37" t="s">
        <v>1033</v>
      </c>
      <c r="C3930" s="38" t="s">
        <v>9696</v>
      </c>
      <c r="D3930" s="38">
        <v>8531</v>
      </c>
      <c r="E3930" s="146" t="s">
        <v>1739</v>
      </c>
      <c r="F3930" s="541" t="s">
        <v>1044</v>
      </c>
      <c r="G3930" s="539">
        <v>45466.30972222222</v>
      </c>
      <c r="H3930" s="37"/>
    </row>
    <row r="3931" spans="1:8" x14ac:dyDescent="0.25">
      <c r="A3931" s="37" t="s">
        <v>9695</v>
      </c>
      <c r="B3931" s="37" t="s">
        <v>1033</v>
      </c>
      <c r="C3931" s="38" t="s">
        <v>9696</v>
      </c>
      <c r="D3931" s="38">
        <v>8531</v>
      </c>
      <c r="E3931" s="146" t="s">
        <v>1756</v>
      </c>
      <c r="F3931" s="541" t="s">
        <v>1044</v>
      </c>
      <c r="G3931" s="539">
        <v>45466.30972222222</v>
      </c>
      <c r="H3931" s="37"/>
    </row>
    <row r="3932" spans="1:8" x14ac:dyDescent="0.25">
      <c r="A3932" s="37" t="s">
        <v>9695</v>
      </c>
      <c r="B3932" s="37" t="s">
        <v>1033</v>
      </c>
      <c r="C3932" s="38" t="s">
        <v>9696</v>
      </c>
      <c r="D3932" s="38">
        <v>8531</v>
      </c>
      <c r="E3932" s="146" t="s">
        <v>1773</v>
      </c>
      <c r="F3932" s="541" t="s">
        <v>1044</v>
      </c>
      <c r="G3932" s="539">
        <v>45466.30972222222</v>
      </c>
      <c r="H3932" s="37"/>
    </row>
    <row r="3933" spans="1:8" x14ac:dyDescent="0.25">
      <c r="A3933" s="37" t="s">
        <v>9695</v>
      </c>
      <c r="B3933" s="37" t="s">
        <v>1033</v>
      </c>
      <c r="C3933" s="38" t="s">
        <v>9696</v>
      </c>
      <c r="D3933" s="38">
        <v>8531</v>
      </c>
      <c r="E3933" s="146" t="s">
        <v>1790</v>
      </c>
      <c r="F3933" s="541" t="s">
        <v>1044</v>
      </c>
      <c r="G3933" s="539">
        <v>45466.30972222222</v>
      </c>
      <c r="H3933" s="37"/>
    </row>
    <row r="3934" spans="1:8" x14ac:dyDescent="0.25">
      <c r="A3934" s="37" t="s">
        <v>9695</v>
      </c>
      <c r="B3934" s="37" t="s">
        <v>1033</v>
      </c>
      <c r="C3934" s="38" t="s">
        <v>9696</v>
      </c>
      <c r="D3934" s="38">
        <v>8531</v>
      </c>
      <c r="E3934" s="146" t="s">
        <v>1807</v>
      </c>
      <c r="F3934" s="541" t="s">
        <v>1044</v>
      </c>
      <c r="G3934" s="539">
        <v>45466.30972222222</v>
      </c>
      <c r="H3934" s="37"/>
    </row>
    <row r="3935" spans="1:8" x14ac:dyDescent="0.25">
      <c r="A3935" s="37" t="s">
        <v>9695</v>
      </c>
      <c r="B3935" s="37" t="s">
        <v>1033</v>
      </c>
      <c r="C3935" s="38" t="s">
        <v>9696</v>
      </c>
      <c r="D3935" s="38">
        <v>8531</v>
      </c>
      <c r="E3935" s="146" t="s">
        <v>1094</v>
      </c>
      <c r="F3935" s="541" t="s">
        <v>1044</v>
      </c>
      <c r="G3935" s="539">
        <v>45466.30972222222</v>
      </c>
      <c r="H3935" s="37"/>
    </row>
    <row r="3936" spans="1:8" x14ac:dyDescent="0.25">
      <c r="A3936" s="37" t="s">
        <v>9695</v>
      </c>
      <c r="B3936" s="37" t="s">
        <v>1033</v>
      </c>
      <c r="C3936" s="38" t="s">
        <v>9696</v>
      </c>
      <c r="D3936" s="38">
        <v>8531</v>
      </c>
      <c r="E3936" s="146" t="s">
        <v>1824</v>
      </c>
      <c r="F3936" s="541" t="s">
        <v>1044</v>
      </c>
      <c r="G3936" s="539">
        <v>45466.30972222222</v>
      </c>
      <c r="H3936" s="37"/>
    </row>
    <row r="3937" spans="1:8" x14ac:dyDescent="0.25">
      <c r="A3937" s="37" t="s">
        <v>9695</v>
      </c>
      <c r="B3937" s="37" t="s">
        <v>1033</v>
      </c>
      <c r="C3937" s="38" t="s">
        <v>9696</v>
      </c>
      <c r="D3937" s="38">
        <v>8531</v>
      </c>
      <c r="E3937" s="146" t="s">
        <v>1841</v>
      </c>
      <c r="F3937" s="541" t="s">
        <v>1044</v>
      </c>
      <c r="G3937" s="539">
        <v>45466.30972222222</v>
      </c>
      <c r="H3937" s="37"/>
    </row>
    <row r="3938" spans="1:8" x14ac:dyDescent="0.25">
      <c r="A3938" s="37" t="s">
        <v>9695</v>
      </c>
      <c r="B3938" s="37" t="s">
        <v>1033</v>
      </c>
      <c r="C3938" s="38" t="s">
        <v>9696</v>
      </c>
      <c r="D3938" s="38">
        <v>8531</v>
      </c>
      <c r="E3938" s="146" t="s">
        <v>1858</v>
      </c>
      <c r="F3938" s="541" t="s">
        <v>1044</v>
      </c>
      <c r="G3938" s="539">
        <v>45466.30972222222</v>
      </c>
      <c r="H3938" s="37"/>
    </row>
    <row r="3939" spans="1:8" x14ac:dyDescent="0.25">
      <c r="A3939" s="37" t="s">
        <v>9695</v>
      </c>
      <c r="B3939" s="37" t="s">
        <v>1033</v>
      </c>
      <c r="C3939" s="38" t="s">
        <v>9696</v>
      </c>
      <c r="D3939" s="38">
        <v>8531</v>
      </c>
      <c r="E3939" s="146" t="s">
        <v>1875</v>
      </c>
      <c r="F3939" s="541" t="s">
        <v>1044</v>
      </c>
      <c r="G3939" s="539">
        <v>45466.30972222222</v>
      </c>
      <c r="H3939" s="37"/>
    </row>
    <row r="3940" spans="1:8" x14ac:dyDescent="0.25">
      <c r="A3940" s="37" t="s">
        <v>9695</v>
      </c>
      <c r="B3940" s="37" t="s">
        <v>1033</v>
      </c>
      <c r="C3940" s="38" t="s">
        <v>9696</v>
      </c>
      <c r="D3940" s="38">
        <v>8531</v>
      </c>
      <c r="E3940" s="146" t="s">
        <v>1892</v>
      </c>
      <c r="F3940" s="541" t="s">
        <v>1044</v>
      </c>
      <c r="G3940" s="539">
        <v>45466.30972222222</v>
      </c>
      <c r="H3940" s="37"/>
    </row>
    <row r="3941" spans="1:8" x14ac:dyDescent="0.25">
      <c r="A3941" s="37" t="s">
        <v>9695</v>
      </c>
      <c r="B3941" s="37" t="s">
        <v>1033</v>
      </c>
      <c r="C3941" s="38" t="s">
        <v>9696</v>
      </c>
      <c r="D3941" s="38">
        <v>8531</v>
      </c>
      <c r="E3941" s="146" t="s">
        <v>1909</v>
      </c>
      <c r="F3941" s="541" t="s">
        <v>1044</v>
      </c>
      <c r="G3941" s="539">
        <v>45466.30972222222</v>
      </c>
      <c r="H3941" s="37"/>
    </row>
    <row r="3942" spans="1:8" x14ac:dyDescent="0.25">
      <c r="A3942" s="37" t="s">
        <v>9695</v>
      </c>
      <c r="B3942" s="37" t="s">
        <v>1033</v>
      </c>
      <c r="C3942" s="38" t="s">
        <v>9696</v>
      </c>
      <c r="D3942" s="38">
        <v>8531</v>
      </c>
      <c r="E3942" s="146" t="s">
        <v>1926</v>
      </c>
      <c r="F3942" s="541" t="s">
        <v>1044</v>
      </c>
      <c r="G3942" s="539">
        <v>45466.30972222222</v>
      </c>
      <c r="H3942" s="37"/>
    </row>
    <row r="3943" spans="1:8" x14ac:dyDescent="0.25">
      <c r="A3943" s="37" t="s">
        <v>9695</v>
      </c>
      <c r="B3943" s="37" t="s">
        <v>1033</v>
      </c>
      <c r="C3943" s="38" t="s">
        <v>9696</v>
      </c>
      <c r="D3943" s="38">
        <v>8531</v>
      </c>
      <c r="E3943" s="146" t="s">
        <v>1943</v>
      </c>
      <c r="F3943" s="541" t="s">
        <v>1044</v>
      </c>
      <c r="G3943" s="539">
        <v>45466.30972222222</v>
      </c>
      <c r="H3943" s="37"/>
    </row>
    <row r="3944" spans="1:8" x14ac:dyDescent="0.25">
      <c r="A3944" s="37" t="s">
        <v>9695</v>
      </c>
      <c r="B3944" s="37" t="s">
        <v>1033</v>
      </c>
      <c r="C3944" s="38" t="s">
        <v>9696</v>
      </c>
      <c r="D3944" s="38">
        <v>8531</v>
      </c>
      <c r="E3944" s="146" t="s">
        <v>1960</v>
      </c>
      <c r="F3944" s="541" t="s">
        <v>1044</v>
      </c>
      <c r="G3944" s="539">
        <v>45466.30972222222</v>
      </c>
      <c r="H3944" s="37"/>
    </row>
    <row r="3945" spans="1:8" x14ac:dyDescent="0.25">
      <c r="A3945" s="37" t="s">
        <v>9695</v>
      </c>
      <c r="B3945" s="37" t="s">
        <v>1033</v>
      </c>
      <c r="C3945" s="38" t="s">
        <v>9696</v>
      </c>
      <c r="D3945" s="38">
        <v>8531</v>
      </c>
      <c r="E3945" s="146" t="s">
        <v>1977</v>
      </c>
      <c r="F3945" s="541" t="s">
        <v>1044</v>
      </c>
      <c r="G3945" s="539">
        <v>45466.30972222222</v>
      </c>
      <c r="H3945" s="37"/>
    </row>
    <row r="3946" spans="1:8" x14ac:dyDescent="0.25">
      <c r="A3946" s="37" t="s">
        <v>9695</v>
      </c>
      <c r="B3946" s="37" t="s">
        <v>1033</v>
      </c>
      <c r="C3946" s="38" t="s">
        <v>9696</v>
      </c>
      <c r="D3946" s="38">
        <v>8531</v>
      </c>
      <c r="E3946" s="146" t="s">
        <v>1111</v>
      </c>
      <c r="F3946" s="541" t="s">
        <v>1044</v>
      </c>
      <c r="G3946" s="539">
        <v>45466.30972222222</v>
      </c>
      <c r="H3946" s="37"/>
    </row>
    <row r="3947" spans="1:8" x14ac:dyDescent="0.25">
      <c r="A3947" s="37" t="s">
        <v>9695</v>
      </c>
      <c r="B3947" s="37" t="s">
        <v>1033</v>
      </c>
      <c r="C3947" s="38" t="s">
        <v>9696</v>
      </c>
      <c r="D3947" s="38">
        <v>8531</v>
      </c>
      <c r="E3947" s="146" t="s">
        <v>1994</v>
      </c>
      <c r="F3947" s="541" t="s">
        <v>1044</v>
      </c>
      <c r="G3947" s="539">
        <v>45466.30972222222</v>
      </c>
      <c r="H3947" s="37"/>
    </row>
    <row r="3948" spans="1:8" x14ac:dyDescent="0.25">
      <c r="A3948" s="37" t="s">
        <v>9695</v>
      </c>
      <c r="B3948" s="37" t="s">
        <v>1033</v>
      </c>
      <c r="C3948" s="38" t="s">
        <v>9696</v>
      </c>
      <c r="D3948" s="38">
        <v>8531</v>
      </c>
      <c r="E3948" s="146" t="s">
        <v>2011</v>
      </c>
      <c r="F3948" s="541" t="s">
        <v>1044</v>
      </c>
      <c r="G3948" s="539">
        <v>45466.30972222222</v>
      </c>
      <c r="H3948" s="37"/>
    </row>
    <row r="3949" spans="1:8" x14ac:dyDescent="0.25">
      <c r="A3949" s="37" t="s">
        <v>9695</v>
      </c>
      <c r="B3949" s="37" t="s">
        <v>1033</v>
      </c>
      <c r="C3949" s="38" t="s">
        <v>9696</v>
      </c>
      <c r="D3949" s="38">
        <v>8531</v>
      </c>
      <c r="E3949" s="146" t="s">
        <v>2028</v>
      </c>
      <c r="F3949" s="541" t="s">
        <v>1044</v>
      </c>
      <c r="G3949" s="539">
        <v>45466.30972222222</v>
      </c>
      <c r="H3949" s="37"/>
    </row>
    <row r="3950" spans="1:8" x14ac:dyDescent="0.25">
      <c r="A3950" s="37" t="s">
        <v>9695</v>
      </c>
      <c r="B3950" s="37" t="s">
        <v>1033</v>
      </c>
      <c r="C3950" s="38" t="s">
        <v>9696</v>
      </c>
      <c r="D3950" s="38">
        <v>8531</v>
      </c>
      <c r="E3950" s="146" t="s">
        <v>2045</v>
      </c>
      <c r="F3950" s="541" t="s">
        <v>1044</v>
      </c>
      <c r="G3950" s="539">
        <v>45466.30972222222</v>
      </c>
      <c r="H3950" s="37"/>
    </row>
    <row r="3951" spans="1:8" x14ac:dyDescent="0.25">
      <c r="A3951" s="37" t="s">
        <v>9695</v>
      </c>
      <c r="B3951" s="37" t="s">
        <v>1033</v>
      </c>
      <c r="C3951" s="38" t="s">
        <v>9696</v>
      </c>
      <c r="D3951" s="38">
        <v>8531</v>
      </c>
      <c r="E3951" s="146" t="s">
        <v>2062</v>
      </c>
      <c r="F3951" s="541" t="s">
        <v>1044</v>
      </c>
      <c r="G3951" s="539">
        <v>45466.30972222222</v>
      </c>
      <c r="H3951" s="37"/>
    </row>
    <row r="3952" spans="1:8" x14ac:dyDescent="0.25">
      <c r="A3952" s="37" t="s">
        <v>9695</v>
      </c>
      <c r="B3952" s="37" t="s">
        <v>1033</v>
      </c>
      <c r="C3952" s="38" t="s">
        <v>9696</v>
      </c>
      <c r="D3952" s="38">
        <v>8531</v>
      </c>
      <c r="E3952" s="146" t="s">
        <v>2079</v>
      </c>
      <c r="F3952" s="541" t="s">
        <v>1044</v>
      </c>
      <c r="G3952" s="539">
        <v>45466.30972222222</v>
      </c>
      <c r="H3952" s="37"/>
    </row>
    <row r="3953" spans="1:8" x14ac:dyDescent="0.25">
      <c r="A3953" s="37" t="s">
        <v>9695</v>
      </c>
      <c r="B3953" s="37" t="s">
        <v>1033</v>
      </c>
      <c r="C3953" s="38" t="s">
        <v>9696</v>
      </c>
      <c r="D3953" s="38">
        <v>8531</v>
      </c>
      <c r="E3953" s="146" t="s">
        <v>2096</v>
      </c>
      <c r="F3953" s="541" t="s">
        <v>1044</v>
      </c>
      <c r="G3953" s="539">
        <v>45466.30972222222</v>
      </c>
      <c r="H3953" s="37"/>
    </row>
    <row r="3954" spans="1:8" x14ac:dyDescent="0.25">
      <c r="A3954" s="37" t="s">
        <v>9695</v>
      </c>
      <c r="B3954" s="37" t="s">
        <v>1033</v>
      </c>
      <c r="C3954" s="38" t="s">
        <v>9696</v>
      </c>
      <c r="D3954" s="38">
        <v>8531</v>
      </c>
      <c r="E3954" s="146" t="s">
        <v>2112</v>
      </c>
      <c r="F3954" s="541" t="s">
        <v>1044</v>
      </c>
      <c r="G3954" s="539">
        <v>45466.30972222222</v>
      </c>
      <c r="H3954" s="37"/>
    </row>
    <row r="3955" spans="1:8" x14ac:dyDescent="0.25">
      <c r="A3955" s="37" t="s">
        <v>9695</v>
      </c>
      <c r="B3955" s="37" t="s">
        <v>1033</v>
      </c>
      <c r="C3955" s="38" t="s">
        <v>9696</v>
      </c>
      <c r="D3955" s="38">
        <v>8531</v>
      </c>
      <c r="E3955" s="146" t="s">
        <v>2129</v>
      </c>
      <c r="F3955" s="541" t="s">
        <v>1044</v>
      </c>
      <c r="G3955" s="539">
        <v>45466.30972222222</v>
      </c>
      <c r="H3955" s="37"/>
    </row>
    <row r="3956" spans="1:8" x14ac:dyDescent="0.25">
      <c r="A3956" s="37" t="s">
        <v>9695</v>
      </c>
      <c r="B3956" s="37" t="s">
        <v>1033</v>
      </c>
      <c r="C3956" s="38" t="s">
        <v>9696</v>
      </c>
      <c r="D3956" s="38">
        <v>8531</v>
      </c>
      <c r="E3956" s="146" t="s">
        <v>2146</v>
      </c>
      <c r="F3956" s="541" t="s">
        <v>1044</v>
      </c>
      <c r="G3956" s="539">
        <v>45466.30972222222</v>
      </c>
      <c r="H3956" s="37"/>
    </row>
    <row r="3957" spans="1:8" x14ac:dyDescent="0.25">
      <c r="A3957" s="37" t="s">
        <v>9695</v>
      </c>
      <c r="B3957" s="37" t="s">
        <v>1033</v>
      </c>
      <c r="C3957" s="38" t="s">
        <v>9696</v>
      </c>
      <c r="D3957" s="38">
        <v>8531</v>
      </c>
      <c r="E3957" s="146" t="s">
        <v>1126</v>
      </c>
      <c r="F3957" s="541" t="s">
        <v>1044</v>
      </c>
      <c r="G3957" s="539">
        <v>45466.30972222222</v>
      </c>
      <c r="H3957" s="37"/>
    </row>
    <row r="3958" spans="1:8" x14ac:dyDescent="0.25">
      <c r="A3958" s="37" t="s">
        <v>9695</v>
      </c>
      <c r="B3958" s="37" t="s">
        <v>1033</v>
      </c>
      <c r="C3958" s="38" t="s">
        <v>9696</v>
      </c>
      <c r="D3958" s="38">
        <v>8531</v>
      </c>
      <c r="E3958" s="146" t="s">
        <v>2163</v>
      </c>
      <c r="F3958" s="541" t="s">
        <v>1044</v>
      </c>
      <c r="G3958" s="539">
        <v>45466.30972222222</v>
      </c>
      <c r="H3958" s="37"/>
    </row>
    <row r="3959" spans="1:8" x14ac:dyDescent="0.25">
      <c r="A3959" s="37" t="s">
        <v>9695</v>
      </c>
      <c r="B3959" s="37" t="s">
        <v>1033</v>
      </c>
      <c r="C3959" s="38" t="s">
        <v>9696</v>
      </c>
      <c r="D3959" s="38">
        <v>8531</v>
      </c>
      <c r="E3959" s="146" t="s">
        <v>2180</v>
      </c>
      <c r="F3959" s="541" t="s">
        <v>1044</v>
      </c>
      <c r="G3959" s="539">
        <v>45466.30972222222</v>
      </c>
      <c r="H3959" s="37"/>
    </row>
    <row r="3960" spans="1:8" x14ac:dyDescent="0.25">
      <c r="A3960" s="37" t="s">
        <v>9695</v>
      </c>
      <c r="B3960" s="37" t="s">
        <v>1033</v>
      </c>
      <c r="C3960" s="38" t="s">
        <v>9696</v>
      </c>
      <c r="D3960" s="38">
        <v>8531</v>
      </c>
      <c r="E3960" s="146" t="s">
        <v>2197</v>
      </c>
      <c r="F3960" s="541" t="s">
        <v>1044</v>
      </c>
      <c r="G3960" s="539">
        <v>45466.30972222222</v>
      </c>
      <c r="H3960" s="37"/>
    </row>
    <row r="3961" spans="1:8" x14ac:dyDescent="0.25">
      <c r="A3961" s="37" t="s">
        <v>9695</v>
      </c>
      <c r="B3961" s="37" t="s">
        <v>1033</v>
      </c>
      <c r="C3961" s="38" t="s">
        <v>9696</v>
      </c>
      <c r="D3961" s="38">
        <v>8531</v>
      </c>
      <c r="E3961" s="146" t="s">
        <v>2214</v>
      </c>
      <c r="F3961" s="541" t="s">
        <v>1044</v>
      </c>
      <c r="G3961" s="539">
        <v>45466.30972222222</v>
      </c>
      <c r="H3961" s="37"/>
    </row>
    <row r="3962" spans="1:8" x14ac:dyDescent="0.25">
      <c r="A3962" s="37" t="s">
        <v>9695</v>
      </c>
      <c r="B3962" s="37" t="s">
        <v>1033</v>
      </c>
      <c r="C3962" s="38" t="s">
        <v>9696</v>
      </c>
      <c r="D3962" s="38">
        <v>8531</v>
      </c>
      <c r="E3962" s="146" t="s">
        <v>2231</v>
      </c>
      <c r="F3962" s="541" t="s">
        <v>1044</v>
      </c>
      <c r="G3962" s="539">
        <v>45466.30972222222</v>
      </c>
      <c r="H3962" s="37"/>
    </row>
    <row r="3963" spans="1:8" x14ac:dyDescent="0.25">
      <c r="A3963" s="37" t="s">
        <v>9695</v>
      </c>
      <c r="B3963" s="37" t="s">
        <v>1033</v>
      </c>
      <c r="C3963" s="38" t="s">
        <v>9696</v>
      </c>
      <c r="D3963" s="38">
        <v>8531</v>
      </c>
      <c r="E3963" s="146" t="s">
        <v>2248</v>
      </c>
      <c r="F3963" s="541" t="s">
        <v>1044</v>
      </c>
      <c r="G3963" s="539">
        <v>45466.30972222222</v>
      </c>
      <c r="H3963" s="37"/>
    </row>
    <row r="3964" spans="1:8" x14ac:dyDescent="0.25">
      <c r="A3964" s="37" t="s">
        <v>9695</v>
      </c>
      <c r="B3964" s="37" t="s">
        <v>1033</v>
      </c>
      <c r="C3964" s="38" t="s">
        <v>9696</v>
      </c>
      <c r="D3964" s="38">
        <v>8531</v>
      </c>
      <c r="E3964" s="146" t="s">
        <v>2265</v>
      </c>
      <c r="F3964" s="541" t="s">
        <v>1044</v>
      </c>
      <c r="G3964" s="539">
        <v>45466.30972222222</v>
      </c>
      <c r="H3964" s="37"/>
    </row>
    <row r="3965" spans="1:8" x14ac:dyDescent="0.25">
      <c r="A3965" s="37" t="s">
        <v>9695</v>
      </c>
      <c r="B3965" s="37" t="s">
        <v>1033</v>
      </c>
      <c r="C3965" s="38" t="s">
        <v>9696</v>
      </c>
      <c r="D3965" s="38">
        <v>8531</v>
      </c>
      <c r="E3965" s="146" t="s">
        <v>2282</v>
      </c>
      <c r="F3965" s="541" t="s">
        <v>1044</v>
      </c>
      <c r="G3965" s="539">
        <v>45466.30972222222</v>
      </c>
      <c r="H3965" s="37"/>
    </row>
    <row r="3966" spans="1:8" x14ac:dyDescent="0.25">
      <c r="A3966" s="37" t="s">
        <v>9695</v>
      </c>
      <c r="B3966" s="37" t="s">
        <v>1033</v>
      </c>
      <c r="C3966" s="38" t="s">
        <v>9696</v>
      </c>
      <c r="D3966" s="38">
        <v>8531</v>
      </c>
      <c r="E3966" s="146" t="s">
        <v>2299</v>
      </c>
      <c r="F3966" s="541" t="s">
        <v>1044</v>
      </c>
      <c r="G3966" s="539">
        <v>45466.30972222222</v>
      </c>
      <c r="H3966" s="37"/>
    </row>
    <row r="3967" spans="1:8" x14ac:dyDescent="0.25">
      <c r="A3967" s="37" t="s">
        <v>9695</v>
      </c>
      <c r="B3967" s="37" t="s">
        <v>1033</v>
      </c>
      <c r="C3967" s="38" t="s">
        <v>9696</v>
      </c>
      <c r="D3967" s="38">
        <v>8531</v>
      </c>
      <c r="E3967" s="146" t="s">
        <v>2316</v>
      </c>
      <c r="F3967" s="541" t="s">
        <v>1044</v>
      </c>
      <c r="G3967" s="539">
        <v>45466.30972222222</v>
      </c>
      <c r="H3967" s="37"/>
    </row>
    <row r="3968" spans="1:8" x14ac:dyDescent="0.25">
      <c r="A3968" s="37" t="s">
        <v>9695</v>
      </c>
      <c r="B3968" s="37" t="s">
        <v>1033</v>
      </c>
      <c r="C3968" s="38" t="s">
        <v>9696</v>
      </c>
      <c r="D3968" s="38">
        <v>8531</v>
      </c>
      <c r="E3968" s="146" t="s">
        <v>1143</v>
      </c>
      <c r="F3968" s="541" t="s">
        <v>1044</v>
      </c>
      <c r="G3968" s="539">
        <v>45466.30972222222</v>
      </c>
      <c r="H3968" s="37"/>
    </row>
    <row r="3969" spans="1:8" x14ac:dyDescent="0.25">
      <c r="A3969" s="37" t="s">
        <v>9695</v>
      </c>
      <c r="B3969" s="37" t="s">
        <v>1033</v>
      </c>
      <c r="C3969" s="38" t="s">
        <v>9696</v>
      </c>
      <c r="D3969" s="38">
        <v>8531</v>
      </c>
      <c r="E3969" s="146" t="s">
        <v>2333</v>
      </c>
      <c r="F3969" s="541" t="s">
        <v>1044</v>
      </c>
      <c r="G3969" s="539">
        <v>45466.30972222222</v>
      </c>
      <c r="H3969" s="37"/>
    </row>
    <row r="3970" spans="1:8" x14ac:dyDescent="0.25">
      <c r="A3970" s="37" t="s">
        <v>9695</v>
      </c>
      <c r="B3970" s="37" t="s">
        <v>1033</v>
      </c>
      <c r="C3970" s="38" t="s">
        <v>9696</v>
      </c>
      <c r="D3970" s="38">
        <v>8531</v>
      </c>
      <c r="E3970" s="146" t="s">
        <v>2350</v>
      </c>
      <c r="F3970" s="541" t="s">
        <v>1044</v>
      </c>
      <c r="G3970" s="539">
        <v>45466.30972222222</v>
      </c>
      <c r="H3970" s="37"/>
    </row>
    <row r="3971" spans="1:8" x14ac:dyDescent="0.25">
      <c r="A3971" s="37" t="s">
        <v>9695</v>
      </c>
      <c r="B3971" s="37" t="s">
        <v>1033</v>
      </c>
      <c r="C3971" s="38" t="s">
        <v>9696</v>
      </c>
      <c r="D3971" s="38">
        <v>8531</v>
      </c>
      <c r="E3971" s="146" t="s">
        <v>2367</v>
      </c>
      <c r="F3971" s="541" t="s">
        <v>1044</v>
      </c>
      <c r="G3971" s="539">
        <v>45466.30972222222</v>
      </c>
      <c r="H3971" s="37"/>
    </row>
    <row r="3972" spans="1:8" x14ac:dyDescent="0.25">
      <c r="A3972" s="37" t="s">
        <v>9695</v>
      </c>
      <c r="B3972" s="37" t="s">
        <v>1033</v>
      </c>
      <c r="C3972" s="38" t="s">
        <v>9696</v>
      </c>
      <c r="D3972" s="38">
        <v>8531</v>
      </c>
      <c r="E3972" s="146" t="s">
        <v>2384</v>
      </c>
      <c r="F3972" s="541" t="s">
        <v>1044</v>
      </c>
      <c r="G3972" s="539">
        <v>45466.30972222222</v>
      </c>
      <c r="H3972" s="37"/>
    </row>
    <row r="3973" spans="1:8" x14ac:dyDescent="0.25">
      <c r="A3973" s="37" t="s">
        <v>9695</v>
      </c>
      <c r="B3973" s="37" t="s">
        <v>1033</v>
      </c>
      <c r="C3973" s="38" t="s">
        <v>9696</v>
      </c>
      <c r="D3973" s="38">
        <v>8531</v>
      </c>
      <c r="E3973" s="146" t="s">
        <v>2401</v>
      </c>
      <c r="F3973" s="541" t="s">
        <v>1044</v>
      </c>
      <c r="G3973" s="539">
        <v>45466.30972222222</v>
      </c>
      <c r="H3973" s="37"/>
    </row>
    <row r="3974" spans="1:8" x14ac:dyDescent="0.25">
      <c r="A3974" s="37" t="s">
        <v>9695</v>
      </c>
      <c r="B3974" s="37" t="s">
        <v>1033</v>
      </c>
      <c r="C3974" s="38" t="s">
        <v>9696</v>
      </c>
      <c r="D3974" s="38">
        <v>8531</v>
      </c>
      <c r="E3974" s="146" t="s">
        <v>2418</v>
      </c>
      <c r="F3974" s="541" t="s">
        <v>1044</v>
      </c>
      <c r="G3974" s="539">
        <v>45466.30972222222</v>
      </c>
      <c r="H3974" s="37"/>
    </row>
    <row r="3975" spans="1:8" x14ac:dyDescent="0.25">
      <c r="A3975" s="37" t="s">
        <v>9695</v>
      </c>
      <c r="B3975" s="37" t="s">
        <v>1033</v>
      </c>
      <c r="C3975" s="38" t="s">
        <v>9696</v>
      </c>
      <c r="D3975" s="38">
        <v>8531</v>
      </c>
      <c r="E3975" s="146" t="s">
        <v>2435</v>
      </c>
      <c r="F3975" s="541" t="s">
        <v>1044</v>
      </c>
      <c r="G3975" s="539">
        <v>45466.30972222222</v>
      </c>
      <c r="H3975" s="37"/>
    </row>
    <row r="3976" spans="1:8" x14ac:dyDescent="0.25">
      <c r="A3976" s="37" t="s">
        <v>9695</v>
      </c>
      <c r="B3976" s="37" t="s">
        <v>1033</v>
      </c>
      <c r="C3976" s="38" t="s">
        <v>9696</v>
      </c>
      <c r="D3976" s="38">
        <v>8531</v>
      </c>
      <c r="E3976" s="146" t="s">
        <v>2452</v>
      </c>
      <c r="F3976" s="541" t="s">
        <v>1044</v>
      </c>
      <c r="G3976" s="539">
        <v>45466.30972222222</v>
      </c>
      <c r="H3976" s="37"/>
    </row>
    <row r="3977" spans="1:8" x14ac:dyDescent="0.25">
      <c r="A3977" s="37" t="s">
        <v>9695</v>
      </c>
      <c r="B3977" s="37" t="s">
        <v>1033</v>
      </c>
      <c r="C3977" s="38" t="s">
        <v>9696</v>
      </c>
      <c r="D3977" s="38">
        <v>8531</v>
      </c>
      <c r="E3977" s="146" t="s">
        <v>2469</v>
      </c>
      <c r="F3977" s="541" t="s">
        <v>1044</v>
      </c>
      <c r="G3977" s="539">
        <v>45466.30972222222</v>
      </c>
      <c r="H3977" s="37"/>
    </row>
    <row r="3978" spans="1:8" x14ac:dyDescent="0.25">
      <c r="A3978" s="37" t="s">
        <v>9695</v>
      </c>
      <c r="B3978" s="37" t="s">
        <v>1033</v>
      </c>
      <c r="C3978" s="38" t="s">
        <v>9696</v>
      </c>
      <c r="D3978" s="38">
        <v>8531</v>
      </c>
      <c r="E3978" s="146" t="s">
        <v>2486</v>
      </c>
      <c r="F3978" s="541" t="s">
        <v>1044</v>
      </c>
      <c r="G3978" s="539">
        <v>45466.30972222222</v>
      </c>
      <c r="H3978" s="37"/>
    </row>
    <row r="3979" spans="1:8" x14ac:dyDescent="0.25">
      <c r="A3979" s="37" t="s">
        <v>9695</v>
      </c>
      <c r="B3979" s="37" t="s">
        <v>1033</v>
      </c>
      <c r="C3979" s="38" t="s">
        <v>9696</v>
      </c>
      <c r="D3979" s="38">
        <v>8531</v>
      </c>
      <c r="E3979" s="146" t="s">
        <v>1158</v>
      </c>
      <c r="F3979" s="541" t="s">
        <v>1044</v>
      </c>
      <c r="G3979" s="539">
        <v>45466.30972222222</v>
      </c>
      <c r="H3979" s="37"/>
    </row>
    <row r="3980" spans="1:8" x14ac:dyDescent="0.25">
      <c r="A3980" s="37" t="s">
        <v>9695</v>
      </c>
      <c r="B3980" s="37" t="s">
        <v>1033</v>
      </c>
      <c r="C3980" s="38" t="s">
        <v>9696</v>
      </c>
      <c r="D3980" s="38">
        <v>8531</v>
      </c>
      <c r="E3980" s="146" t="s">
        <v>2503</v>
      </c>
      <c r="F3980" s="541" t="s">
        <v>1044</v>
      </c>
      <c r="G3980" s="539">
        <v>45466.30972222222</v>
      </c>
      <c r="H3980" s="37"/>
    </row>
    <row r="3981" spans="1:8" x14ac:dyDescent="0.25">
      <c r="A3981" s="37" t="s">
        <v>9695</v>
      </c>
      <c r="B3981" s="37" t="s">
        <v>1033</v>
      </c>
      <c r="C3981" s="38" t="s">
        <v>9696</v>
      </c>
      <c r="D3981" s="38">
        <v>8531</v>
      </c>
      <c r="E3981" s="146" t="s">
        <v>2520</v>
      </c>
      <c r="F3981" s="541" t="s">
        <v>1044</v>
      </c>
      <c r="G3981" s="539">
        <v>45466.30972222222</v>
      </c>
      <c r="H3981" s="37"/>
    </row>
    <row r="3982" spans="1:8" x14ac:dyDescent="0.25">
      <c r="A3982" s="37" t="s">
        <v>9695</v>
      </c>
      <c r="B3982" s="37" t="s">
        <v>1033</v>
      </c>
      <c r="C3982" s="38" t="s">
        <v>9696</v>
      </c>
      <c r="D3982" s="38">
        <v>8531</v>
      </c>
      <c r="E3982" s="146" t="s">
        <v>2537</v>
      </c>
      <c r="F3982" s="541" t="s">
        <v>1044</v>
      </c>
      <c r="G3982" s="539">
        <v>45466.30972222222</v>
      </c>
      <c r="H3982" s="37"/>
    </row>
    <row r="3983" spans="1:8" x14ac:dyDescent="0.25">
      <c r="A3983" s="37" t="s">
        <v>9695</v>
      </c>
      <c r="B3983" s="37" t="s">
        <v>1033</v>
      </c>
      <c r="C3983" s="38" t="s">
        <v>9696</v>
      </c>
      <c r="D3983" s="38">
        <v>8531</v>
      </c>
      <c r="E3983" s="146" t="s">
        <v>2554</v>
      </c>
      <c r="F3983" s="541" t="s">
        <v>1044</v>
      </c>
      <c r="G3983" s="539">
        <v>45466.30972222222</v>
      </c>
      <c r="H3983" s="37"/>
    </row>
    <row r="3984" spans="1:8" x14ac:dyDescent="0.25">
      <c r="A3984" s="37" t="s">
        <v>9695</v>
      </c>
      <c r="B3984" s="37" t="s">
        <v>1033</v>
      </c>
      <c r="C3984" s="38" t="s">
        <v>9696</v>
      </c>
      <c r="D3984" s="38">
        <v>8531</v>
      </c>
      <c r="E3984" s="146" t="s">
        <v>2571</v>
      </c>
      <c r="F3984" s="541" t="s">
        <v>1044</v>
      </c>
      <c r="G3984" s="539">
        <v>45466.30972222222</v>
      </c>
      <c r="H3984" s="37"/>
    </row>
    <row r="3985" spans="1:8" x14ac:dyDescent="0.25">
      <c r="A3985" s="37" t="s">
        <v>9695</v>
      </c>
      <c r="B3985" s="37" t="s">
        <v>1033</v>
      </c>
      <c r="C3985" s="38" t="s">
        <v>9696</v>
      </c>
      <c r="D3985" s="38">
        <v>8531</v>
      </c>
      <c r="E3985" s="146" t="s">
        <v>2588</v>
      </c>
      <c r="F3985" s="541" t="s">
        <v>1044</v>
      </c>
      <c r="G3985" s="539">
        <v>45466.30972222222</v>
      </c>
      <c r="H3985" s="37"/>
    </row>
    <row r="3986" spans="1:8" x14ac:dyDescent="0.25">
      <c r="A3986" s="37" t="s">
        <v>9695</v>
      </c>
      <c r="B3986" s="37" t="s">
        <v>1033</v>
      </c>
      <c r="C3986" s="38" t="s">
        <v>9696</v>
      </c>
      <c r="D3986" s="38">
        <v>8531</v>
      </c>
      <c r="E3986" s="146" t="s">
        <v>2605</v>
      </c>
      <c r="F3986" s="541" t="s">
        <v>1044</v>
      </c>
      <c r="G3986" s="539">
        <v>45466.30972222222</v>
      </c>
      <c r="H3986" s="37"/>
    </row>
    <row r="3987" spans="1:8" x14ac:dyDescent="0.25">
      <c r="A3987" s="37" t="s">
        <v>9695</v>
      </c>
      <c r="B3987" s="37" t="s">
        <v>1033</v>
      </c>
      <c r="C3987" s="38" t="s">
        <v>9696</v>
      </c>
      <c r="D3987" s="38">
        <v>8531</v>
      </c>
      <c r="E3987" s="146" t="s">
        <v>2622</v>
      </c>
      <c r="F3987" s="541" t="s">
        <v>1044</v>
      </c>
      <c r="G3987" s="539">
        <v>45466.30972222222</v>
      </c>
      <c r="H3987" s="37"/>
    </row>
    <row r="3988" spans="1:8" x14ac:dyDescent="0.25">
      <c r="A3988" s="37" t="s">
        <v>9695</v>
      </c>
      <c r="B3988" s="37" t="s">
        <v>1033</v>
      </c>
      <c r="C3988" s="38" t="s">
        <v>9696</v>
      </c>
      <c r="D3988" s="38">
        <v>8531</v>
      </c>
      <c r="E3988" s="146" t="s">
        <v>2639</v>
      </c>
      <c r="F3988" s="541" t="s">
        <v>1044</v>
      </c>
      <c r="G3988" s="539">
        <v>45466.30972222222</v>
      </c>
      <c r="H3988" s="37"/>
    </row>
    <row r="3989" spans="1:8" x14ac:dyDescent="0.25">
      <c r="A3989" s="37" t="s">
        <v>9695</v>
      </c>
      <c r="B3989" s="37" t="s">
        <v>1033</v>
      </c>
      <c r="C3989" s="38" t="s">
        <v>9696</v>
      </c>
      <c r="D3989" s="38">
        <v>8531</v>
      </c>
      <c r="E3989" s="146" t="s">
        <v>2656</v>
      </c>
      <c r="F3989" s="541" t="s">
        <v>1044</v>
      </c>
      <c r="G3989" s="539">
        <v>45466.30972222222</v>
      </c>
      <c r="H3989" s="37"/>
    </row>
    <row r="3990" spans="1:8" x14ac:dyDescent="0.25">
      <c r="A3990" s="37" t="s">
        <v>9695</v>
      </c>
      <c r="B3990" s="37" t="s">
        <v>1033</v>
      </c>
      <c r="C3990" s="38" t="s">
        <v>9696</v>
      </c>
      <c r="D3990" s="38">
        <v>8531</v>
      </c>
      <c r="E3990" s="146" t="s">
        <v>1176</v>
      </c>
      <c r="F3990" s="541" t="s">
        <v>1177</v>
      </c>
      <c r="G3990" s="539">
        <v>45466.30972222222</v>
      </c>
      <c r="H3990" s="37"/>
    </row>
    <row r="3991" spans="1:8" x14ac:dyDescent="0.25">
      <c r="A3991" s="37" t="s">
        <v>9695</v>
      </c>
      <c r="B3991" s="37" t="s">
        <v>1033</v>
      </c>
      <c r="C3991" s="38" t="s">
        <v>9696</v>
      </c>
      <c r="D3991" s="38">
        <v>8531</v>
      </c>
      <c r="E3991" s="146" t="s">
        <v>2674</v>
      </c>
      <c r="F3991" s="541" t="s">
        <v>2675</v>
      </c>
      <c r="G3991" s="539">
        <v>45466.30972222222</v>
      </c>
      <c r="H3991" s="37"/>
    </row>
    <row r="3992" spans="1:8" x14ac:dyDescent="0.25">
      <c r="A3992" s="37" t="s">
        <v>9695</v>
      </c>
      <c r="B3992" s="37" t="s">
        <v>1033</v>
      </c>
      <c r="C3992" s="38" t="s">
        <v>9696</v>
      </c>
      <c r="D3992" s="38">
        <v>8531</v>
      </c>
      <c r="E3992" s="146" t="s">
        <v>2691</v>
      </c>
      <c r="F3992" s="541" t="s">
        <v>2692</v>
      </c>
      <c r="G3992" s="539">
        <v>45466.30972222222</v>
      </c>
      <c r="H3992" s="37"/>
    </row>
    <row r="3993" spans="1:8" x14ac:dyDescent="0.25">
      <c r="A3993" s="37" t="s">
        <v>9695</v>
      </c>
      <c r="B3993" s="37" t="s">
        <v>1033</v>
      </c>
      <c r="C3993" s="38" t="s">
        <v>9696</v>
      </c>
      <c r="D3993" s="38">
        <v>8531</v>
      </c>
      <c r="E3993" s="146" t="s">
        <v>2708</v>
      </c>
      <c r="F3993" s="541" t="s">
        <v>2709</v>
      </c>
      <c r="G3993" s="539">
        <v>45466.30972222222</v>
      </c>
      <c r="H3993" s="37"/>
    </row>
    <row r="3994" spans="1:8" x14ac:dyDescent="0.25">
      <c r="A3994" s="37" t="s">
        <v>9695</v>
      </c>
      <c r="B3994" s="37" t="s">
        <v>1033</v>
      </c>
      <c r="C3994" s="38" t="s">
        <v>9696</v>
      </c>
      <c r="D3994" s="38">
        <v>8531</v>
      </c>
      <c r="E3994" s="146" t="s">
        <v>2725</v>
      </c>
      <c r="F3994" s="541" t="s">
        <v>2726</v>
      </c>
      <c r="G3994" s="539">
        <v>45466.30972222222</v>
      </c>
      <c r="H3994" s="37"/>
    </row>
    <row r="3995" spans="1:8" x14ac:dyDescent="0.25">
      <c r="A3995" s="37" t="s">
        <v>9695</v>
      </c>
      <c r="B3995" s="37" t="s">
        <v>1033</v>
      </c>
      <c r="C3995" s="38" t="s">
        <v>9696</v>
      </c>
      <c r="D3995" s="38">
        <v>8531</v>
      </c>
      <c r="E3995" s="146" t="s">
        <v>2742</v>
      </c>
      <c r="F3995" s="541" t="s">
        <v>2743</v>
      </c>
      <c r="G3995" s="539">
        <v>45466.30972222222</v>
      </c>
      <c r="H3995" s="37"/>
    </row>
    <row r="3996" spans="1:8" x14ac:dyDescent="0.25">
      <c r="A3996" s="37" t="s">
        <v>9695</v>
      </c>
      <c r="B3996" s="37" t="s">
        <v>1033</v>
      </c>
      <c r="C3996" s="38" t="s">
        <v>9696</v>
      </c>
      <c r="D3996" s="38">
        <v>8531</v>
      </c>
      <c r="E3996" s="146" t="s">
        <v>2759</v>
      </c>
      <c r="F3996" s="541" t="s">
        <v>2760</v>
      </c>
      <c r="G3996" s="539">
        <v>45466.30972222222</v>
      </c>
      <c r="H3996" s="37"/>
    </row>
    <row r="3997" spans="1:8" x14ac:dyDescent="0.25">
      <c r="A3997" s="37" t="s">
        <v>9695</v>
      </c>
      <c r="B3997" s="37" t="s">
        <v>1033</v>
      </c>
      <c r="C3997" s="38" t="s">
        <v>9696</v>
      </c>
      <c r="D3997" s="38">
        <v>8531</v>
      </c>
      <c r="E3997" s="146" t="s">
        <v>2776</v>
      </c>
      <c r="F3997" s="541" t="s">
        <v>2777</v>
      </c>
      <c r="G3997" s="539">
        <v>45466.30972222222</v>
      </c>
      <c r="H3997" s="37"/>
    </row>
    <row r="3998" spans="1:8" x14ac:dyDescent="0.25">
      <c r="A3998" s="37" t="s">
        <v>9695</v>
      </c>
      <c r="B3998" s="37" t="s">
        <v>1033</v>
      </c>
      <c r="C3998" s="38" t="s">
        <v>9696</v>
      </c>
      <c r="D3998" s="38">
        <v>8531</v>
      </c>
      <c r="E3998" s="146" t="s">
        <v>2793</v>
      </c>
      <c r="F3998" s="541" t="s">
        <v>2794</v>
      </c>
      <c r="G3998" s="539">
        <v>45466.30972222222</v>
      </c>
      <c r="H3998" s="37"/>
    </row>
    <row r="3999" spans="1:8" x14ac:dyDescent="0.25">
      <c r="A3999" s="37" t="s">
        <v>9695</v>
      </c>
      <c r="B3999" s="37" t="s">
        <v>1033</v>
      </c>
      <c r="C3999" s="38" t="s">
        <v>9696</v>
      </c>
      <c r="D3999" s="38">
        <v>8531</v>
      </c>
      <c r="E3999" s="146" t="s">
        <v>2810</v>
      </c>
      <c r="F3999" s="541" t="s">
        <v>2811</v>
      </c>
      <c r="G3999" s="539">
        <v>45466.30972222222</v>
      </c>
      <c r="H3999" s="37"/>
    </row>
    <row r="4000" spans="1:8" x14ac:dyDescent="0.25">
      <c r="A4000" s="37" t="s">
        <v>9695</v>
      </c>
      <c r="B4000" s="37" t="s">
        <v>1033</v>
      </c>
      <c r="C4000" s="38" t="s">
        <v>9696</v>
      </c>
      <c r="D4000" s="38">
        <v>8531</v>
      </c>
      <c r="E4000" s="146" t="s">
        <v>2827</v>
      </c>
      <c r="F4000" s="541" t="s">
        <v>2828</v>
      </c>
      <c r="G4000" s="539">
        <v>45466.30972222222</v>
      </c>
      <c r="H4000" s="37"/>
    </row>
    <row r="4001" spans="1:8" x14ac:dyDescent="0.25">
      <c r="A4001" s="37" t="s">
        <v>9695</v>
      </c>
      <c r="B4001" s="37" t="s">
        <v>1033</v>
      </c>
      <c r="C4001" s="38" t="s">
        <v>9696</v>
      </c>
      <c r="D4001" s="38">
        <v>8531</v>
      </c>
      <c r="E4001" s="146" t="s">
        <v>1193</v>
      </c>
      <c r="F4001" s="541" t="s">
        <v>1194</v>
      </c>
      <c r="G4001" s="539">
        <v>45466.30972222222</v>
      </c>
      <c r="H4001" s="37"/>
    </row>
    <row r="4002" spans="1:8" x14ac:dyDescent="0.25">
      <c r="A4002" s="37" t="s">
        <v>9695</v>
      </c>
      <c r="B4002" s="37" t="s">
        <v>1033</v>
      </c>
      <c r="C4002" s="38" t="s">
        <v>9696</v>
      </c>
      <c r="D4002" s="38">
        <v>8531</v>
      </c>
      <c r="E4002" s="146" t="s">
        <v>2844</v>
      </c>
      <c r="F4002" s="541" t="s">
        <v>2845</v>
      </c>
      <c r="G4002" s="539">
        <v>45466.30972222222</v>
      </c>
      <c r="H4002" s="37"/>
    </row>
    <row r="4003" spans="1:8" x14ac:dyDescent="0.25">
      <c r="A4003" s="37" t="s">
        <v>9695</v>
      </c>
      <c r="B4003" s="37" t="s">
        <v>1033</v>
      </c>
      <c r="C4003" s="38" t="s">
        <v>9696</v>
      </c>
      <c r="D4003" s="38">
        <v>8531</v>
      </c>
      <c r="E4003" s="146" t="s">
        <v>2861</v>
      </c>
      <c r="F4003" s="541" t="s">
        <v>2862</v>
      </c>
      <c r="G4003" s="539">
        <v>45466.30972222222</v>
      </c>
      <c r="H4003" s="37"/>
    </row>
    <row r="4004" spans="1:8" x14ac:dyDescent="0.25">
      <c r="A4004" s="37" t="s">
        <v>9695</v>
      </c>
      <c r="B4004" s="37" t="s">
        <v>1033</v>
      </c>
      <c r="C4004" s="38" t="s">
        <v>9696</v>
      </c>
      <c r="D4004" s="38">
        <v>8531</v>
      </c>
      <c r="E4004" s="146" t="s">
        <v>2878</v>
      </c>
      <c r="F4004" s="541" t="s">
        <v>2879</v>
      </c>
      <c r="G4004" s="539">
        <v>45466.30972222222</v>
      </c>
      <c r="H4004" s="37"/>
    </row>
    <row r="4005" spans="1:8" x14ac:dyDescent="0.25">
      <c r="A4005" s="37" t="s">
        <v>9695</v>
      </c>
      <c r="B4005" s="37" t="s">
        <v>1033</v>
      </c>
      <c r="C4005" s="38" t="s">
        <v>9696</v>
      </c>
      <c r="D4005" s="38">
        <v>8531</v>
      </c>
      <c r="E4005" s="146" t="s">
        <v>2895</v>
      </c>
      <c r="F4005" s="541" t="s">
        <v>2896</v>
      </c>
      <c r="G4005" s="539">
        <v>45466.30972222222</v>
      </c>
      <c r="H4005" s="37"/>
    </row>
    <row r="4006" spans="1:8" x14ac:dyDescent="0.25">
      <c r="A4006" s="37" t="s">
        <v>9695</v>
      </c>
      <c r="B4006" s="37" t="s">
        <v>1033</v>
      </c>
      <c r="C4006" s="38" t="s">
        <v>9696</v>
      </c>
      <c r="D4006" s="38">
        <v>8531</v>
      </c>
      <c r="E4006" s="146" t="s">
        <v>2912</v>
      </c>
      <c r="F4006" s="541" t="s">
        <v>2913</v>
      </c>
      <c r="G4006" s="539">
        <v>45466.30972222222</v>
      </c>
      <c r="H4006" s="37"/>
    </row>
    <row r="4007" spans="1:8" x14ac:dyDescent="0.25">
      <c r="A4007" s="37" t="s">
        <v>9695</v>
      </c>
      <c r="B4007" s="37" t="s">
        <v>1033</v>
      </c>
      <c r="C4007" s="38" t="s">
        <v>9696</v>
      </c>
      <c r="D4007" s="38">
        <v>8531</v>
      </c>
      <c r="E4007" s="146" t="s">
        <v>2929</v>
      </c>
      <c r="F4007" s="541" t="s">
        <v>2930</v>
      </c>
      <c r="G4007" s="539">
        <v>45466.30972222222</v>
      </c>
      <c r="H4007" s="37"/>
    </row>
    <row r="4008" spans="1:8" x14ac:dyDescent="0.25">
      <c r="A4008" s="37" t="s">
        <v>9695</v>
      </c>
      <c r="B4008" s="37" t="s">
        <v>1033</v>
      </c>
      <c r="C4008" s="38" t="s">
        <v>9696</v>
      </c>
      <c r="D4008" s="38">
        <v>8531</v>
      </c>
      <c r="E4008" s="146" t="s">
        <v>2946</v>
      </c>
      <c r="F4008" s="541" t="s">
        <v>2947</v>
      </c>
      <c r="G4008" s="539">
        <v>45466.30972222222</v>
      </c>
      <c r="H4008" s="37"/>
    </row>
    <row r="4009" spans="1:8" x14ac:dyDescent="0.25">
      <c r="A4009" s="37" t="s">
        <v>9695</v>
      </c>
      <c r="B4009" s="37" t="s">
        <v>1033</v>
      </c>
      <c r="C4009" s="38" t="s">
        <v>9696</v>
      </c>
      <c r="D4009" s="38">
        <v>8531</v>
      </c>
      <c r="E4009" s="146" t="s">
        <v>2963</v>
      </c>
      <c r="F4009" s="541" t="s">
        <v>2964</v>
      </c>
      <c r="G4009" s="539">
        <v>45466.30972222222</v>
      </c>
      <c r="H4009" s="37"/>
    </row>
    <row r="4010" spans="1:8" x14ac:dyDescent="0.25">
      <c r="A4010" s="37" t="s">
        <v>9695</v>
      </c>
      <c r="B4010" s="37" t="s">
        <v>1033</v>
      </c>
      <c r="C4010" s="38" t="s">
        <v>9696</v>
      </c>
      <c r="D4010" s="38">
        <v>8531</v>
      </c>
      <c r="E4010" s="146" t="s">
        <v>2980</v>
      </c>
      <c r="F4010" s="541" t="s">
        <v>2981</v>
      </c>
      <c r="G4010" s="539">
        <v>45466.30972222222</v>
      </c>
      <c r="H4010" s="37"/>
    </row>
    <row r="4011" spans="1:8" x14ac:dyDescent="0.25">
      <c r="A4011" s="37" t="s">
        <v>9695</v>
      </c>
      <c r="B4011" s="37" t="s">
        <v>1033</v>
      </c>
      <c r="C4011" s="38" t="s">
        <v>9696</v>
      </c>
      <c r="D4011" s="38">
        <v>8531</v>
      </c>
      <c r="E4011" s="146" t="s">
        <v>2997</v>
      </c>
      <c r="F4011" s="541" t="s">
        <v>2998</v>
      </c>
      <c r="G4011" s="539">
        <v>45466.30972222222</v>
      </c>
      <c r="H4011" s="37"/>
    </row>
    <row r="4012" spans="1:8" x14ac:dyDescent="0.25">
      <c r="A4012" s="37" t="s">
        <v>9695</v>
      </c>
      <c r="B4012" s="37" t="s">
        <v>1033</v>
      </c>
      <c r="C4012" s="38" t="s">
        <v>9696</v>
      </c>
      <c r="D4012" s="38">
        <v>8531</v>
      </c>
      <c r="E4012" s="146" t="s">
        <v>1206</v>
      </c>
      <c r="F4012" s="541" t="s">
        <v>1207</v>
      </c>
      <c r="G4012" s="539">
        <v>45466.30972222222</v>
      </c>
      <c r="H4012" s="37"/>
    </row>
    <row r="4013" spans="1:8" x14ac:dyDescent="0.25">
      <c r="A4013" s="37" t="s">
        <v>9695</v>
      </c>
      <c r="B4013" s="37" t="s">
        <v>1033</v>
      </c>
      <c r="C4013" s="38" t="s">
        <v>9696</v>
      </c>
      <c r="D4013" s="38">
        <v>8531</v>
      </c>
      <c r="E4013" s="146" t="s">
        <v>3014</v>
      </c>
      <c r="F4013" s="541" t="s">
        <v>3015</v>
      </c>
      <c r="G4013" s="539">
        <v>45466.30972222222</v>
      </c>
      <c r="H4013" s="37"/>
    </row>
    <row r="4014" spans="1:8" x14ac:dyDescent="0.25">
      <c r="A4014" s="37" t="s">
        <v>9695</v>
      </c>
      <c r="B4014" s="37" t="s">
        <v>1033</v>
      </c>
      <c r="C4014" s="38" t="s">
        <v>9696</v>
      </c>
      <c r="D4014" s="38">
        <v>8531</v>
      </c>
      <c r="E4014" s="146" t="s">
        <v>3031</v>
      </c>
      <c r="F4014" s="541" t="s">
        <v>3032</v>
      </c>
      <c r="G4014" s="539">
        <v>45466.30972222222</v>
      </c>
      <c r="H4014" s="37"/>
    </row>
    <row r="4015" spans="1:8" x14ac:dyDescent="0.25">
      <c r="A4015" s="37" t="s">
        <v>9695</v>
      </c>
      <c r="B4015" s="37" t="s">
        <v>1033</v>
      </c>
      <c r="C4015" s="38" t="s">
        <v>9696</v>
      </c>
      <c r="D4015" s="38">
        <v>8531</v>
      </c>
      <c r="E4015" s="146" t="s">
        <v>3048</v>
      </c>
      <c r="F4015" s="541" t="s">
        <v>3049</v>
      </c>
      <c r="G4015" s="539">
        <v>45466.30972222222</v>
      </c>
      <c r="H4015" s="37"/>
    </row>
    <row r="4016" spans="1:8" x14ac:dyDescent="0.25">
      <c r="A4016" s="37" t="s">
        <v>9695</v>
      </c>
      <c r="B4016" s="37" t="s">
        <v>1033</v>
      </c>
      <c r="C4016" s="38" t="s">
        <v>9696</v>
      </c>
      <c r="D4016" s="38">
        <v>8531</v>
      </c>
      <c r="E4016" s="146" t="s">
        <v>3065</v>
      </c>
      <c r="F4016" s="541" t="s">
        <v>3066</v>
      </c>
      <c r="G4016" s="539">
        <v>45466.30972222222</v>
      </c>
      <c r="H4016" s="37"/>
    </row>
    <row r="4017" spans="1:8" x14ac:dyDescent="0.25">
      <c r="A4017" s="37" t="s">
        <v>9695</v>
      </c>
      <c r="B4017" s="37" t="s">
        <v>1033</v>
      </c>
      <c r="C4017" s="38" t="s">
        <v>9696</v>
      </c>
      <c r="D4017" s="38">
        <v>8531</v>
      </c>
      <c r="E4017" s="146" t="s">
        <v>3082</v>
      </c>
      <c r="F4017" s="541" t="s">
        <v>3083</v>
      </c>
      <c r="G4017" s="539">
        <v>45466.30972222222</v>
      </c>
      <c r="H4017" s="37"/>
    </row>
    <row r="4018" spans="1:8" x14ac:dyDescent="0.25">
      <c r="A4018" s="37" t="s">
        <v>9695</v>
      </c>
      <c r="B4018" s="37" t="s">
        <v>1033</v>
      </c>
      <c r="C4018" s="38" t="s">
        <v>9696</v>
      </c>
      <c r="D4018" s="38">
        <v>8531</v>
      </c>
      <c r="E4018" s="146" t="s">
        <v>3099</v>
      </c>
      <c r="F4018" s="541" t="s">
        <v>3100</v>
      </c>
      <c r="G4018" s="539">
        <v>45466.30972222222</v>
      </c>
      <c r="H4018" s="37"/>
    </row>
    <row r="4019" spans="1:8" x14ac:dyDescent="0.25">
      <c r="A4019" s="37" t="s">
        <v>9695</v>
      </c>
      <c r="B4019" s="37" t="s">
        <v>1033</v>
      </c>
      <c r="C4019" s="38" t="s">
        <v>9696</v>
      </c>
      <c r="D4019" s="38">
        <v>8531</v>
      </c>
      <c r="E4019" s="146" t="s">
        <v>3116</v>
      </c>
      <c r="F4019" s="541" t="s">
        <v>3117</v>
      </c>
      <c r="G4019" s="539">
        <v>45466.30972222222</v>
      </c>
      <c r="H4019" s="37"/>
    </row>
    <row r="4020" spans="1:8" x14ac:dyDescent="0.25">
      <c r="A4020" s="37" t="s">
        <v>9695</v>
      </c>
      <c r="B4020" s="37" t="s">
        <v>1033</v>
      </c>
      <c r="C4020" s="38" t="s">
        <v>9696</v>
      </c>
      <c r="D4020" s="38">
        <v>8531</v>
      </c>
      <c r="E4020" s="146" t="s">
        <v>3133</v>
      </c>
      <c r="F4020" s="541" t="s">
        <v>3134</v>
      </c>
      <c r="G4020" s="539">
        <v>45466.30972222222</v>
      </c>
      <c r="H4020" s="37"/>
    </row>
    <row r="4021" spans="1:8" x14ac:dyDescent="0.25">
      <c r="A4021" s="37" t="s">
        <v>9695</v>
      </c>
      <c r="B4021" s="37" t="s">
        <v>1033</v>
      </c>
      <c r="C4021" s="38" t="s">
        <v>9696</v>
      </c>
      <c r="D4021" s="38">
        <v>8531</v>
      </c>
      <c r="E4021" s="146" t="s">
        <v>3150</v>
      </c>
      <c r="F4021" s="541" t="s">
        <v>3151</v>
      </c>
      <c r="G4021" s="539">
        <v>45466.30972222222</v>
      </c>
      <c r="H4021" s="37"/>
    </row>
    <row r="4022" spans="1:8" x14ac:dyDescent="0.25">
      <c r="A4022" s="37" t="s">
        <v>9695</v>
      </c>
      <c r="B4022" s="37" t="s">
        <v>1033</v>
      </c>
      <c r="C4022" s="38" t="s">
        <v>9696</v>
      </c>
      <c r="D4022" s="38">
        <v>8531</v>
      </c>
      <c r="E4022" s="146" t="s">
        <v>3167</v>
      </c>
      <c r="F4022" s="541" t="s">
        <v>3168</v>
      </c>
      <c r="G4022" s="539">
        <v>45466.30972222222</v>
      </c>
      <c r="H4022" s="37"/>
    </row>
    <row r="4023" spans="1:8" x14ac:dyDescent="0.25">
      <c r="A4023" s="37" t="s">
        <v>9695</v>
      </c>
      <c r="B4023" s="37" t="s">
        <v>1033</v>
      </c>
      <c r="C4023" s="38" t="s">
        <v>9696</v>
      </c>
      <c r="D4023" s="38">
        <v>8531</v>
      </c>
      <c r="E4023" s="146" t="s">
        <v>1219</v>
      </c>
      <c r="F4023" s="541" t="s">
        <v>1220</v>
      </c>
      <c r="G4023" s="539">
        <v>45466.30972222222</v>
      </c>
      <c r="H4023" s="37"/>
    </row>
    <row r="4024" spans="1:8" x14ac:dyDescent="0.25">
      <c r="A4024" s="37" t="s">
        <v>9695</v>
      </c>
      <c r="B4024" s="37" t="s">
        <v>1033</v>
      </c>
      <c r="C4024" s="38" t="s">
        <v>9696</v>
      </c>
      <c r="D4024" s="38">
        <v>8531</v>
      </c>
      <c r="E4024" s="146" t="s">
        <v>3184</v>
      </c>
      <c r="F4024" s="541" t="s">
        <v>3185</v>
      </c>
      <c r="G4024" s="539">
        <v>45466.30972222222</v>
      </c>
      <c r="H4024" s="37"/>
    </row>
    <row r="4025" spans="1:8" x14ac:dyDescent="0.25">
      <c r="A4025" s="37" t="s">
        <v>9695</v>
      </c>
      <c r="B4025" s="37" t="s">
        <v>1033</v>
      </c>
      <c r="C4025" s="38" t="s">
        <v>9696</v>
      </c>
      <c r="D4025" s="38">
        <v>8531</v>
      </c>
      <c r="E4025" s="146" t="s">
        <v>3201</v>
      </c>
      <c r="F4025" s="541" t="s">
        <v>3202</v>
      </c>
      <c r="G4025" s="539">
        <v>45466.30972222222</v>
      </c>
      <c r="H4025" s="37"/>
    </row>
    <row r="4026" spans="1:8" x14ac:dyDescent="0.25">
      <c r="A4026" s="37" t="s">
        <v>9695</v>
      </c>
      <c r="B4026" s="37" t="s">
        <v>1033</v>
      </c>
      <c r="C4026" s="38" t="s">
        <v>9696</v>
      </c>
      <c r="D4026" s="38">
        <v>8531</v>
      </c>
      <c r="E4026" s="146" t="s">
        <v>3218</v>
      </c>
      <c r="F4026" s="541" t="s">
        <v>3219</v>
      </c>
      <c r="G4026" s="539">
        <v>45466.30972222222</v>
      </c>
      <c r="H4026" s="37"/>
    </row>
    <row r="4027" spans="1:8" x14ac:dyDescent="0.25">
      <c r="A4027" s="37" t="s">
        <v>9695</v>
      </c>
      <c r="B4027" s="37" t="s">
        <v>1033</v>
      </c>
      <c r="C4027" s="38" t="s">
        <v>9696</v>
      </c>
      <c r="D4027" s="38">
        <v>8531</v>
      </c>
      <c r="E4027" s="146" t="s">
        <v>3235</v>
      </c>
      <c r="F4027" s="541" t="s">
        <v>3236</v>
      </c>
      <c r="G4027" s="539">
        <v>45466.30972222222</v>
      </c>
      <c r="H4027" s="37"/>
    </row>
    <row r="4028" spans="1:8" x14ac:dyDescent="0.25">
      <c r="A4028" s="37" t="s">
        <v>9695</v>
      </c>
      <c r="B4028" s="37" t="s">
        <v>1033</v>
      </c>
      <c r="C4028" s="38" t="s">
        <v>9696</v>
      </c>
      <c r="D4028" s="38">
        <v>8531</v>
      </c>
      <c r="E4028" s="146" t="s">
        <v>3252</v>
      </c>
      <c r="F4028" s="541" t="s">
        <v>3253</v>
      </c>
      <c r="G4028" s="539">
        <v>45466.30972222222</v>
      </c>
      <c r="H4028" s="37"/>
    </row>
    <row r="4029" spans="1:8" x14ac:dyDescent="0.25">
      <c r="A4029" s="37" t="s">
        <v>9695</v>
      </c>
      <c r="B4029" s="37" t="s">
        <v>1033</v>
      </c>
      <c r="C4029" s="38" t="s">
        <v>9696</v>
      </c>
      <c r="D4029" s="38">
        <v>8531</v>
      </c>
      <c r="E4029" s="146" t="s">
        <v>3269</v>
      </c>
      <c r="F4029" s="541" t="s">
        <v>3270</v>
      </c>
      <c r="G4029" s="539">
        <v>45466.30972222222</v>
      </c>
      <c r="H4029" s="37"/>
    </row>
    <row r="4030" spans="1:8" x14ac:dyDescent="0.25">
      <c r="A4030" s="37" t="s">
        <v>9695</v>
      </c>
      <c r="B4030" s="37" t="s">
        <v>1033</v>
      </c>
      <c r="C4030" s="38" t="s">
        <v>9696</v>
      </c>
      <c r="D4030" s="38">
        <v>8531</v>
      </c>
      <c r="E4030" s="146" t="s">
        <v>3286</v>
      </c>
      <c r="F4030" s="541" t="s">
        <v>3287</v>
      </c>
      <c r="G4030" s="539">
        <v>45466.30972222222</v>
      </c>
      <c r="H4030" s="37"/>
    </row>
    <row r="4031" spans="1:8" x14ac:dyDescent="0.25">
      <c r="A4031" s="37" t="s">
        <v>9695</v>
      </c>
      <c r="B4031" s="37" t="s">
        <v>1033</v>
      </c>
      <c r="C4031" s="38" t="s">
        <v>9696</v>
      </c>
      <c r="D4031" s="38">
        <v>8531</v>
      </c>
      <c r="E4031" s="146" t="s">
        <v>3303</v>
      </c>
      <c r="F4031" s="541" t="s">
        <v>3304</v>
      </c>
      <c r="G4031" s="539">
        <v>45466.30972222222</v>
      </c>
      <c r="H4031" s="37"/>
    </row>
    <row r="4032" spans="1:8" x14ac:dyDescent="0.25">
      <c r="A4032" s="37" t="s">
        <v>9695</v>
      </c>
      <c r="B4032" s="37" t="s">
        <v>1033</v>
      </c>
      <c r="C4032" s="38" t="s">
        <v>9696</v>
      </c>
      <c r="D4032" s="38">
        <v>8531</v>
      </c>
      <c r="E4032" s="146" t="s">
        <v>3320</v>
      </c>
      <c r="F4032" s="541" t="s">
        <v>3321</v>
      </c>
      <c r="G4032" s="539">
        <v>45466.30972222222</v>
      </c>
      <c r="H4032" s="37"/>
    </row>
    <row r="4033" spans="1:8" x14ac:dyDescent="0.25">
      <c r="A4033" s="37" t="s">
        <v>9695</v>
      </c>
      <c r="B4033" s="37" t="s">
        <v>1033</v>
      </c>
      <c r="C4033" s="38" t="s">
        <v>9696</v>
      </c>
      <c r="D4033" s="38">
        <v>8531</v>
      </c>
      <c r="E4033" s="146" t="s">
        <v>3337</v>
      </c>
      <c r="F4033" s="541" t="s">
        <v>3338</v>
      </c>
      <c r="G4033" s="539">
        <v>45466.30972222222</v>
      </c>
      <c r="H4033" s="37"/>
    </row>
    <row r="4034" spans="1:8" x14ac:dyDescent="0.25">
      <c r="A4034" s="37" t="s">
        <v>9695</v>
      </c>
      <c r="B4034" s="37" t="s">
        <v>1033</v>
      </c>
      <c r="C4034" s="38" t="s">
        <v>9696</v>
      </c>
      <c r="D4034" s="38">
        <v>8531</v>
      </c>
      <c r="E4034" s="146" t="s">
        <v>1232</v>
      </c>
      <c r="F4034" s="541" t="s">
        <v>1233</v>
      </c>
      <c r="G4034" s="539">
        <v>45466.30972222222</v>
      </c>
      <c r="H4034" s="37"/>
    </row>
    <row r="4035" spans="1:8" x14ac:dyDescent="0.25">
      <c r="A4035" s="37" t="s">
        <v>9695</v>
      </c>
      <c r="B4035" s="37" t="s">
        <v>1033</v>
      </c>
      <c r="C4035" s="38" t="s">
        <v>9696</v>
      </c>
      <c r="D4035" s="38">
        <v>8531</v>
      </c>
      <c r="E4035" s="146" t="s">
        <v>3354</v>
      </c>
      <c r="F4035" s="541" t="s">
        <v>3355</v>
      </c>
      <c r="G4035" s="539">
        <v>45466.30972222222</v>
      </c>
      <c r="H4035" s="37"/>
    </row>
    <row r="4036" spans="1:8" x14ac:dyDescent="0.25">
      <c r="A4036" s="37" t="s">
        <v>9695</v>
      </c>
      <c r="B4036" s="37" t="s">
        <v>1033</v>
      </c>
      <c r="C4036" s="38" t="s">
        <v>9696</v>
      </c>
      <c r="D4036" s="38">
        <v>8531</v>
      </c>
      <c r="E4036" s="146" t="s">
        <v>3371</v>
      </c>
      <c r="F4036" s="541" t="s">
        <v>3372</v>
      </c>
      <c r="G4036" s="539">
        <v>45466.30972222222</v>
      </c>
      <c r="H4036" s="37"/>
    </row>
    <row r="4037" spans="1:8" x14ac:dyDescent="0.25">
      <c r="A4037" s="37" t="s">
        <v>9695</v>
      </c>
      <c r="B4037" s="37" t="s">
        <v>1033</v>
      </c>
      <c r="C4037" s="38" t="s">
        <v>9696</v>
      </c>
      <c r="D4037" s="38">
        <v>8531</v>
      </c>
      <c r="E4037" s="146" t="s">
        <v>3388</v>
      </c>
      <c r="F4037" s="541" t="s">
        <v>3389</v>
      </c>
      <c r="G4037" s="539">
        <v>45466.30972222222</v>
      </c>
      <c r="H4037" s="37"/>
    </row>
    <row r="4038" spans="1:8" x14ac:dyDescent="0.25">
      <c r="A4038" s="37" t="s">
        <v>9695</v>
      </c>
      <c r="B4038" s="37" t="s">
        <v>1033</v>
      </c>
      <c r="C4038" s="38" t="s">
        <v>9696</v>
      </c>
      <c r="D4038" s="38">
        <v>8531</v>
      </c>
      <c r="E4038" s="146" t="s">
        <v>3405</v>
      </c>
      <c r="F4038" s="541" t="s">
        <v>3406</v>
      </c>
      <c r="G4038" s="539">
        <v>45466.30972222222</v>
      </c>
      <c r="H4038" s="37"/>
    </row>
    <row r="4039" spans="1:8" x14ac:dyDescent="0.25">
      <c r="A4039" s="37" t="s">
        <v>9695</v>
      </c>
      <c r="B4039" s="37" t="s">
        <v>1033</v>
      </c>
      <c r="C4039" s="38" t="s">
        <v>9696</v>
      </c>
      <c r="D4039" s="38">
        <v>8531</v>
      </c>
      <c r="E4039" s="146" t="s">
        <v>3422</v>
      </c>
      <c r="F4039" s="541" t="s">
        <v>3423</v>
      </c>
      <c r="G4039" s="539">
        <v>45466.30972222222</v>
      </c>
      <c r="H4039" s="37"/>
    </row>
    <row r="4040" spans="1:8" x14ac:dyDescent="0.25">
      <c r="A4040" s="37" t="s">
        <v>9695</v>
      </c>
      <c r="B4040" s="37" t="s">
        <v>1033</v>
      </c>
      <c r="C4040" s="38" t="s">
        <v>9696</v>
      </c>
      <c r="D4040" s="38">
        <v>8531</v>
      </c>
      <c r="E4040" s="146" t="s">
        <v>3439</v>
      </c>
      <c r="F4040" s="541" t="s">
        <v>3440</v>
      </c>
      <c r="G4040" s="539">
        <v>45466.30972222222</v>
      </c>
      <c r="H4040" s="37"/>
    </row>
    <row r="4041" spans="1:8" x14ac:dyDescent="0.25">
      <c r="A4041" s="37" t="s">
        <v>9695</v>
      </c>
      <c r="B4041" s="37" t="s">
        <v>1033</v>
      </c>
      <c r="C4041" s="38" t="s">
        <v>9696</v>
      </c>
      <c r="D4041" s="38">
        <v>8531</v>
      </c>
      <c r="E4041" s="146" t="s">
        <v>3456</v>
      </c>
      <c r="F4041" s="541" t="s">
        <v>3457</v>
      </c>
      <c r="G4041" s="539">
        <v>45466.30972222222</v>
      </c>
      <c r="H4041" s="37"/>
    </row>
    <row r="4042" spans="1:8" x14ac:dyDescent="0.25">
      <c r="A4042" s="37" t="s">
        <v>9695</v>
      </c>
      <c r="B4042" s="37" t="s">
        <v>1033</v>
      </c>
      <c r="C4042" s="38" t="s">
        <v>9696</v>
      </c>
      <c r="D4042" s="38">
        <v>8531</v>
      </c>
      <c r="E4042" s="146" t="s">
        <v>3473</v>
      </c>
      <c r="F4042" s="541" t="s">
        <v>3474</v>
      </c>
      <c r="G4042" s="539">
        <v>45466.30972222222</v>
      </c>
      <c r="H4042" s="37"/>
    </row>
    <row r="4043" spans="1:8" x14ac:dyDescent="0.25">
      <c r="A4043" s="37" t="s">
        <v>9695</v>
      </c>
      <c r="B4043" s="37" t="s">
        <v>1033</v>
      </c>
      <c r="C4043" s="38" t="s">
        <v>9696</v>
      </c>
      <c r="D4043" s="38">
        <v>8531</v>
      </c>
      <c r="E4043" s="146" t="s">
        <v>3490</v>
      </c>
      <c r="F4043" s="541" t="s">
        <v>3491</v>
      </c>
      <c r="G4043" s="539">
        <v>45466.30972222222</v>
      </c>
      <c r="H4043" s="37"/>
    </row>
    <row r="4044" spans="1:8" x14ac:dyDescent="0.25">
      <c r="A4044" s="37" t="s">
        <v>9695</v>
      </c>
      <c r="B4044" s="37" t="s">
        <v>1033</v>
      </c>
      <c r="C4044" s="38" t="s">
        <v>9696</v>
      </c>
      <c r="D4044" s="38">
        <v>8531</v>
      </c>
      <c r="E4044" s="146" t="s">
        <v>3507</v>
      </c>
      <c r="F4044" s="541" t="s">
        <v>3508</v>
      </c>
      <c r="G4044" s="539">
        <v>45466.30972222222</v>
      </c>
      <c r="H4044" s="37"/>
    </row>
    <row r="4045" spans="1:8" x14ac:dyDescent="0.25">
      <c r="A4045" s="37" t="s">
        <v>9695</v>
      </c>
      <c r="B4045" s="37" t="s">
        <v>1033</v>
      </c>
      <c r="C4045" s="38" t="s">
        <v>9696</v>
      </c>
      <c r="D4045" s="38">
        <v>8531</v>
      </c>
      <c r="E4045" s="146" t="s">
        <v>1245</v>
      </c>
      <c r="F4045" s="541" t="s">
        <v>1246</v>
      </c>
      <c r="G4045" s="539">
        <v>45466.30972222222</v>
      </c>
      <c r="H4045" s="37"/>
    </row>
    <row r="4046" spans="1:8" x14ac:dyDescent="0.25">
      <c r="A4046" s="37" t="s">
        <v>9695</v>
      </c>
      <c r="B4046" s="37" t="s">
        <v>1033</v>
      </c>
      <c r="C4046" s="38" t="s">
        <v>9696</v>
      </c>
      <c r="D4046" s="38">
        <v>8531</v>
      </c>
      <c r="E4046" s="146" t="s">
        <v>3524</v>
      </c>
      <c r="F4046" s="541" t="s">
        <v>3525</v>
      </c>
      <c r="G4046" s="539">
        <v>45466.30972222222</v>
      </c>
      <c r="H4046" s="37"/>
    </row>
    <row r="4047" spans="1:8" x14ac:dyDescent="0.25">
      <c r="A4047" s="37" t="s">
        <v>9695</v>
      </c>
      <c r="B4047" s="37" t="s">
        <v>1033</v>
      </c>
      <c r="C4047" s="38" t="s">
        <v>9696</v>
      </c>
      <c r="D4047" s="38">
        <v>8531</v>
      </c>
      <c r="E4047" s="146" t="s">
        <v>3541</v>
      </c>
      <c r="F4047" s="541" t="s">
        <v>3542</v>
      </c>
      <c r="G4047" s="539">
        <v>45466.30972222222</v>
      </c>
      <c r="H4047" s="37"/>
    </row>
    <row r="4048" spans="1:8" x14ac:dyDescent="0.25">
      <c r="A4048" s="37" t="s">
        <v>9695</v>
      </c>
      <c r="B4048" s="37" t="s">
        <v>1033</v>
      </c>
      <c r="C4048" s="38" t="s">
        <v>9696</v>
      </c>
      <c r="D4048" s="38">
        <v>8531</v>
      </c>
      <c r="E4048" s="146" t="s">
        <v>3558</v>
      </c>
      <c r="F4048" s="541" t="s">
        <v>3559</v>
      </c>
      <c r="G4048" s="539">
        <v>45466.30972222222</v>
      </c>
      <c r="H4048" s="37"/>
    </row>
    <row r="4049" spans="1:8" x14ac:dyDescent="0.25">
      <c r="A4049" s="37" t="s">
        <v>9695</v>
      </c>
      <c r="B4049" s="37" t="s">
        <v>1033</v>
      </c>
      <c r="C4049" s="38" t="s">
        <v>9696</v>
      </c>
      <c r="D4049" s="38">
        <v>8531</v>
      </c>
      <c r="E4049" s="146" t="s">
        <v>3575</v>
      </c>
      <c r="F4049" s="541" t="s">
        <v>3576</v>
      </c>
      <c r="G4049" s="539">
        <v>45466.30972222222</v>
      </c>
      <c r="H4049" s="37"/>
    </row>
    <row r="4050" spans="1:8" x14ac:dyDescent="0.25">
      <c r="A4050" s="37" t="s">
        <v>9695</v>
      </c>
      <c r="B4050" s="37" t="s">
        <v>1033</v>
      </c>
      <c r="C4050" s="38" t="s">
        <v>9696</v>
      </c>
      <c r="D4050" s="38">
        <v>8531</v>
      </c>
      <c r="E4050" s="146" t="s">
        <v>3592</v>
      </c>
      <c r="F4050" s="541" t="s">
        <v>3593</v>
      </c>
      <c r="G4050" s="539">
        <v>45466.30972222222</v>
      </c>
      <c r="H4050" s="37"/>
    </row>
    <row r="4051" spans="1:8" x14ac:dyDescent="0.25">
      <c r="A4051" s="37" t="s">
        <v>9695</v>
      </c>
      <c r="B4051" s="37" t="s">
        <v>1033</v>
      </c>
      <c r="C4051" s="38" t="s">
        <v>9696</v>
      </c>
      <c r="D4051" s="38">
        <v>8531</v>
      </c>
      <c r="E4051" s="146" t="s">
        <v>3609</v>
      </c>
      <c r="F4051" s="541" t="s">
        <v>3610</v>
      </c>
      <c r="G4051" s="539">
        <v>45466.30972222222</v>
      </c>
      <c r="H4051" s="37"/>
    </row>
    <row r="4052" spans="1:8" x14ac:dyDescent="0.25">
      <c r="A4052" s="37" t="s">
        <v>9695</v>
      </c>
      <c r="B4052" s="37" t="s">
        <v>1033</v>
      </c>
      <c r="C4052" s="38" t="s">
        <v>9696</v>
      </c>
      <c r="D4052" s="38">
        <v>8531</v>
      </c>
      <c r="E4052" s="146" t="s">
        <v>3626</v>
      </c>
      <c r="F4052" s="541" t="s">
        <v>3627</v>
      </c>
      <c r="G4052" s="539">
        <v>45466.30972222222</v>
      </c>
      <c r="H4052" s="37"/>
    </row>
    <row r="4053" spans="1:8" x14ac:dyDescent="0.25">
      <c r="A4053" s="37" t="s">
        <v>9695</v>
      </c>
      <c r="B4053" s="37" t="s">
        <v>1033</v>
      </c>
      <c r="C4053" s="38" t="s">
        <v>9696</v>
      </c>
      <c r="D4053" s="38">
        <v>8531</v>
      </c>
      <c r="E4053" s="146" t="s">
        <v>3643</v>
      </c>
      <c r="F4053" s="541" t="s">
        <v>3644</v>
      </c>
      <c r="G4053" s="539">
        <v>45466.30972222222</v>
      </c>
      <c r="H4053" s="37"/>
    </row>
    <row r="4054" spans="1:8" x14ac:dyDescent="0.25">
      <c r="A4054" s="37" t="s">
        <v>9695</v>
      </c>
      <c r="B4054" s="37" t="s">
        <v>1033</v>
      </c>
      <c r="C4054" s="38" t="s">
        <v>9696</v>
      </c>
      <c r="D4054" s="38">
        <v>8531</v>
      </c>
      <c r="E4054" s="146" t="s">
        <v>3660</v>
      </c>
      <c r="F4054" s="541" t="s">
        <v>3661</v>
      </c>
      <c r="G4054" s="539">
        <v>45466.30972222222</v>
      </c>
      <c r="H4054" s="37"/>
    </row>
    <row r="4055" spans="1:8" x14ac:dyDescent="0.25">
      <c r="A4055" s="37" t="s">
        <v>9695</v>
      </c>
      <c r="B4055" s="37" t="s">
        <v>1033</v>
      </c>
      <c r="C4055" s="38" t="s">
        <v>9696</v>
      </c>
      <c r="D4055" s="38">
        <v>8531</v>
      </c>
      <c r="E4055" s="146" t="s">
        <v>3677</v>
      </c>
      <c r="F4055" s="541" t="s">
        <v>3678</v>
      </c>
      <c r="G4055" s="539">
        <v>45466.30972222222</v>
      </c>
      <c r="H4055" s="37"/>
    </row>
    <row r="4056" spans="1:8" x14ac:dyDescent="0.25">
      <c r="A4056" s="37" t="s">
        <v>9695</v>
      </c>
      <c r="B4056" s="37" t="s">
        <v>1033</v>
      </c>
      <c r="C4056" s="38" t="s">
        <v>9696</v>
      </c>
      <c r="D4056" s="38">
        <v>8531</v>
      </c>
      <c r="E4056" s="146" t="s">
        <v>1258</v>
      </c>
      <c r="F4056" s="541" t="s">
        <v>1259</v>
      </c>
      <c r="G4056" s="539">
        <v>45466.30972222222</v>
      </c>
      <c r="H4056" s="37"/>
    </row>
    <row r="4057" spans="1:8" x14ac:dyDescent="0.25">
      <c r="A4057" s="37" t="s">
        <v>9695</v>
      </c>
      <c r="B4057" s="37" t="s">
        <v>1033</v>
      </c>
      <c r="C4057" s="38" t="s">
        <v>9696</v>
      </c>
      <c r="D4057" s="38">
        <v>8531</v>
      </c>
      <c r="E4057" s="146" t="s">
        <v>3694</v>
      </c>
      <c r="F4057" s="541" t="s">
        <v>3695</v>
      </c>
      <c r="G4057" s="539">
        <v>45466.30972222222</v>
      </c>
      <c r="H4057" s="37"/>
    </row>
    <row r="4058" spans="1:8" x14ac:dyDescent="0.25">
      <c r="A4058" s="37" t="s">
        <v>9695</v>
      </c>
      <c r="B4058" s="37" t="s">
        <v>1033</v>
      </c>
      <c r="C4058" s="38" t="s">
        <v>9696</v>
      </c>
      <c r="D4058" s="38">
        <v>8531</v>
      </c>
      <c r="E4058" s="146" t="s">
        <v>3711</v>
      </c>
      <c r="F4058" s="541" t="s">
        <v>3712</v>
      </c>
      <c r="G4058" s="539">
        <v>45466.30972222222</v>
      </c>
      <c r="H4058" s="37"/>
    </row>
    <row r="4059" spans="1:8" x14ac:dyDescent="0.25">
      <c r="A4059" s="37" t="s">
        <v>9695</v>
      </c>
      <c r="B4059" s="37" t="s">
        <v>1033</v>
      </c>
      <c r="C4059" s="38" t="s">
        <v>9696</v>
      </c>
      <c r="D4059" s="38">
        <v>8531</v>
      </c>
      <c r="E4059" s="146" t="s">
        <v>3728</v>
      </c>
      <c r="F4059" s="541" t="s">
        <v>3729</v>
      </c>
      <c r="G4059" s="539">
        <v>45466.30972222222</v>
      </c>
      <c r="H4059" s="37"/>
    </row>
    <row r="4060" spans="1:8" x14ac:dyDescent="0.25">
      <c r="A4060" s="37" t="s">
        <v>9695</v>
      </c>
      <c r="B4060" s="37" t="s">
        <v>1033</v>
      </c>
      <c r="C4060" s="38" t="s">
        <v>9696</v>
      </c>
      <c r="D4060" s="38">
        <v>8531</v>
      </c>
      <c r="E4060" s="146" t="s">
        <v>3745</v>
      </c>
      <c r="F4060" s="541" t="s">
        <v>3746</v>
      </c>
      <c r="G4060" s="539">
        <v>45466.30972222222</v>
      </c>
      <c r="H4060" s="37"/>
    </row>
    <row r="4061" spans="1:8" x14ac:dyDescent="0.25">
      <c r="A4061" s="37" t="s">
        <v>9695</v>
      </c>
      <c r="B4061" s="37" t="s">
        <v>1033</v>
      </c>
      <c r="C4061" s="38" t="s">
        <v>9696</v>
      </c>
      <c r="D4061" s="38">
        <v>8531</v>
      </c>
      <c r="E4061" s="146" t="s">
        <v>3762</v>
      </c>
      <c r="F4061" s="541" t="s">
        <v>3763</v>
      </c>
      <c r="G4061" s="539">
        <v>45466.30972222222</v>
      </c>
      <c r="H4061" s="37"/>
    </row>
    <row r="4062" spans="1:8" x14ac:dyDescent="0.25">
      <c r="A4062" s="37" t="s">
        <v>9695</v>
      </c>
      <c r="B4062" s="37" t="s">
        <v>1033</v>
      </c>
      <c r="C4062" s="38" t="s">
        <v>9696</v>
      </c>
      <c r="D4062" s="38">
        <v>8531</v>
      </c>
      <c r="E4062" s="146" t="s">
        <v>3779</v>
      </c>
      <c r="F4062" s="541" t="s">
        <v>3780</v>
      </c>
      <c r="G4062" s="539">
        <v>45466.30972222222</v>
      </c>
      <c r="H4062" s="37"/>
    </row>
    <row r="4063" spans="1:8" x14ac:dyDescent="0.25">
      <c r="A4063" s="37" t="s">
        <v>9695</v>
      </c>
      <c r="B4063" s="37" t="s">
        <v>1033</v>
      </c>
      <c r="C4063" s="38" t="s">
        <v>9696</v>
      </c>
      <c r="D4063" s="38">
        <v>8531</v>
      </c>
      <c r="E4063" s="146" t="s">
        <v>3796</v>
      </c>
      <c r="F4063" s="541" t="s">
        <v>3797</v>
      </c>
      <c r="G4063" s="539">
        <v>45466.30972222222</v>
      </c>
      <c r="H4063" s="37"/>
    </row>
    <row r="4064" spans="1:8" x14ac:dyDescent="0.25">
      <c r="A4064" s="37" t="s">
        <v>9695</v>
      </c>
      <c r="B4064" s="37" t="s">
        <v>1033</v>
      </c>
      <c r="C4064" s="38" t="s">
        <v>9696</v>
      </c>
      <c r="D4064" s="38">
        <v>8531</v>
      </c>
      <c r="E4064" s="146" t="s">
        <v>3813</v>
      </c>
      <c r="F4064" s="541" t="s">
        <v>3814</v>
      </c>
      <c r="G4064" s="539">
        <v>45466.30972222222</v>
      </c>
      <c r="H4064" s="37"/>
    </row>
    <row r="4065" spans="1:8" x14ac:dyDescent="0.25">
      <c r="A4065" s="37" t="s">
        <v>9695</v>
      </c>
      <c r="B4065" s="37" t="s">
        <v>1033</v>
      </c>
      <c r="C4065" s="38" t="s">
        <v>9696</v>
      </c>
      <c r="D4065" s="38">
        <v>8531</v>
      </c>
      <c r="E4065" s="146" t="s">
        <v>3830</v>
      </c>
      <c r="F4065" s="541" t="s">
        <v>3831</v>
      </c>
      <c r="G4065" s="539">
        <v>45466.30972222222</v>
      </c>
      <c r="H4065" s="37"/>
    </row>
    <row r="4066" spans="1:8" x14ac:dyDescent="0.25">
      <c r="A4066" s="37" t="s">
        <v>9695</v>
      </c>
      <c r="B4066" s="37" t="s">
        <v>1033</v>
      </c>
      <c r="C4066" s="38" t="s">
        <v>9696</v>
      </c>
      <c r="D4066" s="38">
        <v>8531</v>
      </c>
      <c r="E4066" s="146" t="s">
        <v>3847</v>
      </c>
      <c r="F4066" s="541" t="s">
        <v>3848</v>
      </c>
      <c r="G4066" s="539">
        <v>45466.30972222222</v>
      </c>
      <c r="H4066" s="37"/>
    </row>
    <row r="4067" spans="1:8" x14ac:dyDescent="0.25">
      <c r="A4067" s="37" t="s">
        <v>9695</v>
      </c>
      <c r="B4067" s="37" t="s">
        <v>1033</v>
      </c>
      <c r="C4067" s="38" t="s">
        <v>9696</v>
      </c>
      <c r="D4067" s="38">
        <v>8531</v>
      </c>
      <c r="E4067" s="146" t="s">
        <v>1273</v>
      </c>
      <c r="F4067" s="541" t="s">
        <v>1274</v>
      </c>
      <c r="G4067" s="539">
        <v>45466.30972222222</v>
      </c>
      <c r="H4067" s="37"/>
    </row>
    <row r="4068" spans="1:8" x14ac:dyDescent="0.25">
      <c r="A4068" s="37" t="s">
        <v>9695</v>
      </c>
      <c r="B4068" s="37" t="s">
        <v>1033</v>
      </c>
      <c r="C4068" s="38" t="s">
        <v>9696</v>
      </c>
      <c r="D4068" s="38">
        <v>8531</v>
      </c>
      <c r="E4068" s="146" t="s">
        <v>3864</v>
      </c>
      <c r="F4068" s="541" t="s">
        <v>3865</v>
      </c>
      <c r="G4068" s="539">
        <v>45466.30972222222</v>
      </c>
      <c r="H4068" s="37"/>
    </row>
    <row r="4069" spans="1:8" x14ac:dyDescent="0.25">
      <c r="A4069" s="37" t="s">
        <v>9695</v>
      </c>
      <c r="B4069" s="37" t="s">
        <v>1033</v>
      </c>
      <c r="C4069" s="38" t="s">
        <v>9696</v>
      </c>
      <c r="D4069" s="38">
        <v>8531</v>
      </c>
      <c r="E4069" s="146" t="s">
        <v>3881</v>
      </c>
      <c r="F4069" s="541" t="s">
        <v>3882</v>
      </c>
      <c r="G4069" s="539">
        <v>45466.30972222222</v>
      </c>
      <c r="H4069" s="37"/>
    </row>
    <row r="4070" spans="1:8" x14ac:dyDescent="0.25">
      <c r="A4070" s="37" t="s">
        <v>9695</v>
      </c>
      <c r="B4070" s="37" t="s">
        <v>1033</v>
      </c>
      <c r="C4070" s="38" t="s">
        <v>9696</v>
      </c>
      <c r="D4070" s="38">
        <v>8531</v>
      </c>
      <c r="E4070" s="146" t="s">
        <v>3898</v>
      </c>
      <c r="F4070" s="541" t="s">
        <v>3899</v>
      </c>
      <c r="G4070" s="539">
        <v>45466.30972222222</v>
      </c>
      <c r="H4070" s="37"/>
    </row>
    <row r="4071" spans="1:8" x14ac:dyDescent="0.25">
      <c r="A4071" s="37" t="s">
        <v>9695</v>
      </c>
      <c r="B4071" s="37" t="s">
        <v>1033</v>
      </c>
      <c r="C4071" s="38" t="s">
        <v>9696</v>
      </c>
      <c r="D4071" s="38">
        <v>8531</v>
      </c>
      <c r="E4071" s="146" t="s">
        <v>3915</v>
      </c>
      <c r="F4071" s="541" t="s">
        <v>3916</v>
      </c>
      <c r="G4071" s="539">
        <v>45466.30972222222</v>
      </c>
      <c r="H4071" s="37"/>
    </row>
    <row r="4072" spans="1:8" x14ac:dyDescent="0.25">
      <c r="A4072" s="37" t="s">
        <v>9695</v>
      </c>
      <c r="B4072" s="37" t="s">
        <v>1033</v>
      </c>
      <c r="C4072" s="38" t="s">
        <v>9696</v>
      </c>
      <c r="D4072" s="38">
        <v>8531</v>
      </c>
      <c r="E4072" s="146" t="s">
        <v>3932</v>
      </c>
      <c r="F4072" s="541" t="s">
        <v>3933</v>
      </c>
      <c r="G4072" s="539">
        <v>45466.30972222222</v>
      </c>
      <c r="H4072" s="37"/>
    </row>
    <row r="4073" spans="1:8" x14ac:dyDescent="0.25">
      <c r="A4073" s="37" t="s">
        <v>9695</v>
      </c>
      <c r="B4073" s="37" t="s">
        <v>1033</v>
      </c>
      <c r="C4073" s="38" t="s">
        <v>9696</v>
      </c>
      <c r="D4073" s="38">
        <v>8531</v>
      </c>
      <c r="E4073" s="146" t="s">
        <v>3949</v>
      </c>
      <c r="F4073" s="541" t="s">
        <v>3950</v>
      </c>
      <c r="G4073" s="539">
        <v>45466.30972222222</v>
      </c>
      <c r="H4073" s="37"/>
    </row>
    <row r="4074" spans="1:8" x14ac:dyDescent="0.25">
      <c r="A4074" s="37" t="s">
        <v>9695</v>
      </c>
      <c r="B4074" s="37" t="s">
        <v>1033</v>
      </c>
      <c r="C4074" s="38" t="s">
        <v>9696</v>
      </c>
      <c r="D4074" s="38">
        <v>8531</v>
      </c>
      <c r="E4074" s="146" t="s">
        <v>3966</v>
      </c>
      <c r="F4074" s="541" t="s">
        <v>3967</v>
      </c>
      <c r="G4074" s="539">
        <v>45466.30972222222</v>
      </c>
      <c r="H4074" s="37"/>
    </row>
    <row r="4075" spans="1:8" x14ac:dyDescent="0.25">
      <c r="A4075" s="37" t="s">
        <v>9695</v>
      </c>
      <c r="B4075" s="37" t="s">
        <v>1033</v>
      </c>
      <c r="C4075" s="38" t="s">
        <v>9696</v>
      </c>
      <c r="D4075" s="38">
        <v>8531</v>
      </c>
      <c r="E4075" s="146" t="s">
        <v>3983</v>
      </c>
      <c r="F4075" s="541" t="s">
        <v>3984</v>
      </c>
      <c r="G4075" s="539">
        <v>45466.30972222222</v>
      </c>
      <c r="H4075" s="37"/>
    </row>
    <row r="4076" spans="1:8" x14ac:dyDescent="0.25">
      <c r="A4076" s="37" t="s">
        <v>9695</v>
      </c>
      <c r="B4076" s="37" t="s">
        <v>1033</v>
      </c>
      <c r="C4076" s="38" t="s">
        <v>9696</v>
      </c>
      <c r="D4076" s="38">
        <v>8531</v>
      </c>
      <c r="E4076" s="146" t="s">
        <v>4000</v>
      </c>
      <c r="F4076" s="541" t="s">
        <v>4001</v>
      </c>
      <c r="G4076" s="539">
        <v>45466.30972222222</v>
      </c>
      <c r="H4076" s="37"/>
    </row>
    <row r="4077" spans="1:8" x14ac:dyDescent="0.25">
      <c r="A4077" s="37" t="s">
        <v>9695</v>
      </c>
      <c r="B4077" s="37" t="s">
        <v>1033</v>
      </c>
      <c r="C4077" s="38" t="s">
        <v>9696</v>
      </c>
      <c r="D4077" s="38">
        <v>8531</v>
      </c>
      <c r="E4077" s="146" t="s">
        <v>4017</v>
      </c>
      <c r="F4077" s="541" t="s">
        <v>4018</v>
      </c>
      <c r="G4077" s="539">
        <v>45466.30972222222</v>
      </c>
      <c r="H4077" s="37"/>
    </row>
    <row r="4078" spans="1:8" x14ac:dyDescent="0.25">
      <c r="A4078" s="37" t="s">
        <v>9695</v>
      </c>
      <c r="B4078" s="37" t="s">
        <v>1033</v>
      </c>
      <c r="C4078" s="38" t="s">
        <v>9696</v>
      </c>
      <c r="D4078" s="38">
        <v>8531</v>
      </c>
      <c r="E4078" s="146" t="s">
        <v>1288</v>
      </c>
      <c r="F4078" s="541" t="s">
        <v>1289</v>
      </c>
      <c r="G4078" s="539">
        <v>45466.30972222222</v>
      </c>
      <c r="H4078" s="37"/>
    </row>
    <row r="4079" spans="1:8" x14ac:dyDescent="0.25">
      <c r="A4079" s="37" t="s">
        <v>9695</v>
      </c>
      <c r="B4079" s="37" t="s">
        <v>1033</v>
      </c>
      <c r="C4079" s="38" t="s">
        <v>9696</v>
      </c>
      <c r="D4079" s="38">
        <v>8531</v>
      </c>
      <c r="E4079" s="146" t="s">
        <v>4034</v>
      </c>
      <c r="F4079" s="541" t="s">
        <v>4035</v>
      </c>
      <c r="G4079" s="539">
        <v>45466.30972222222</v>
      </c>
      <c r="H4079" s="37"/>
    </row>
    <row r="4080" spans="1:8" x14ac:dyDescent="0.25">
      <c r="A4080" s="37" t="s">
        <v>9695</v>
      </c>
      <c r="B4080" s="37" t="s">
        <v>1033</v>
      </c>
      <c r="C4080" s="38" t="s">
        <v>9696</v>
      </c>
      <c r="D4080" s="38">
        <v>8531</v>
      </c>
      <c r="E4080" s="146" t="s">
        <v>4051</v>
      </c>
      <c r="F4080" s="541" t="s">
        <v>4052</v>
      </c>
      <c r="G4080" s="539">
        <v>45466.30972222222</v>
      </c>
      <c r="H4080" s="37"/>
    </row>
    <row r="4081" spans="1:8" x14ac:dyDescent="0.25">
      <c r="A4081" s="37" t="s">
        <v>9695</v>
      </c>
      <c r="B4081" s="37" t="s">
        <v>1033</v>
      </c>
      <c r="C4081" s="38" t="s">
        <v>9696</v>
      </c>
      <c r="D4081" s="38">
        <v>8531</v>
      </c>
      <c r="E4081" s="146" t="s">
        <v>4068</v>
      </c>
      <c r="F4081" s="541" t="s">
        <v>4069</v>
      </c>
      <c r="G4081" s="539">
        <v>45466.30972222222</v>
      </c>
      <c r="H4081" s="37"/>
    </row>
    <row r="4082" spans="1:8" x14ac:dyDescent="0.25">
      <c r="A4082" s="37" t="s">
        <v>9695</v>
      </c>
      <c r="B4082" s="37" t="s">
        <v>1033</v>
      </c>
      <c r="C4082" s="38" t="s">
        <v>9696</v>
      </c>
      <c r="D4082" s="38">
        <v>8531</v>
      </c>
      <c r="E4082" s="146" t="s">
        <v>4085</v>
      </c>
      <c r="F4082" s="541" t="s">
        <v>4086</v>
      </c>
      <c r="G4082" s="539">
        <v>45466.30972222222</v>
      </c>
      <c r="H4082" s="37"/>
    </row>
    <row r="4083" spans="1:8" x14ac:dyDescent="0.25">
      <c r="A4083" s="37" t="s">
        <v>9695</v>
      </c>
      <c r="B4083" s="37" t="s">
        <v>1033</v>
      </c>
      <c r="C4083" s="38" t="s">
        <v>9696</v>
      </c>
      <c r="D4083" s="38">
        <v>8531</v>
      </c>
      <c r="E4083" s="146" t="s">
        <v>4102</v>
      </c>
      <c r="F4083" s="541" t="s">
        <v>4103</v>
      </c>
      <c r="G4083" s="539">
        <v>45466.30972222222</v>
      </c>
      <c r="H4083" s="37"/>
    </row>
    <row r="4084" spans="1:8" x14ac:dyDescent="0.25">
      <c r="A4084" s="37" t="s">
        <v>9695</v>
      </c>
      <c r="B4084" s="37" t="s">
        <v>1033</v>
      </c>
      <c r="C4084" s="38" t="s">
        <v>9696</v>
      </c>
      <c r="D4084" s="38">
        <v>8531</v>
      </c>
      <c r="E4084" s="146" t="s">
        <v>4119</v>
      </c>
      <c r="F4084" s="541" t="s">
        <v>4120</v>
      </c>
      <c r="G4084" s="539">
        <v>45466.30972222222</v>
      </c>
      <c r="H4084" s="37"/>
    </row>
    <row r="4085" spans="1:8" x14ac:dyDescent="0.25">
      <c r="A4085" s="37" t="s">
        <v>9695</v>
      </c>
      <c r="B4085" s="37" t="s">
        <v>1033</v>
      </c>
      <c r="C4085" s="38" t="s">
        <v>9696</v>
      </c>
      <c r="D4085" s="38">
        <v>8531</v>
      </c>
      <c r="E4085" s="146" t="s">
        <v>4136</v>
      </c>
      <c r="F4085" s="541" t="s">
        <v>4137</v>
      </c>
      <c r="G4085" s="539">
        <v>45466.30972222222</v>
      </c>
      <c r="H4085" s="37"/>
    </row>
    <row r="4086" spans="1:8" x14ac:dyDescent="0.25">
      <c r="A4086" s="37" t="s">
        <v>9695</v>
      </c>
      <c r="B4086" s="37" t="s">
        <v>1033</v>
      </c>
      <c r="C4086" s="38" t="s">
        <v>9696</v>
      </c>
      <c r="D4086" s="38">
        <v>8531</v>
      </c>
      <c r="E4086" s="146" t="s">
        <v>4153</v>
      </c>
      <c r="F4086" s="541" t="s">
        <v>4154</v>
      </c>
      <c r="G4086" s="539">
        <v>45466.30972222222</v>
      </c>
      <c r="H4086" s="37"/>
    </row>
    <row r="4087" spans="1:8" x14ac:dyDescent="0.25">
      <c r="A4087" s="37" t="s">
        <v>9695</v>
      </c>
      <c r="B4087" s="37" t="s">
        <v>1033</v>
      </c>
      <c r="C4087" s="38" t="s">
        <v>9696</v>
      </c>
      <c r="D4087" s="38">
        <v>8531</v>
      </c>
      <c r="E4087" s="146" t="s">
        <v>4170</v>
      </c>
      <c r="F4087" s="541" t="s">
        <v>4171</v>
      </c>
      <c r="G4087" s="539">
        <v>45466.30972222222</v>
      </c>
      <c r="H4087" s="37"/>
    </row>
    <row r="4088" spans="1:8" x14ac:dyDescent="0.25">
      <c r="A4088" s="37" t="s">
        <v>9695</v>
      </c>
      <c r="B4088" s="37" t="s">
        <v>1033</v>
      </c>
      <c r="C4088" s="38" t="s">
        <v>9696</v>
      </c>
      <c r="D4088" s="38">
        <v>8531</v>
      </c>
      <c r="E4088" s="146" t="s">
        <v>4187</v>
      </c>
      <c r="F4088" s="541" t="s">
        <v>4188</v>
      </c>
      <c r="G4088" s="539">
        <v>45466.30972222222</v>
      </c>
      <c r="H4088" s="37"/>
    </row>
    <row r="4089" spans="1:8" x14ac:dyDescent="0.25">
      <c r="A4089" s="37" t="s">
        <v>9695</v>
      </c>
      <c r="B4089" s="37" t="s">
        <v>1033</v>
      </c>
      <c r="C4089" s="38" t="s">
        <v>9696</v>
      </c>
      <c r="D4089" s="38">
        <v>8531</v>
      </c>
      <c r="E4089" s="146" t="s">
        <v>1303</v>
      </c>
      <c r="F4089" s="541" t="s">
        <v>1304</v>
      </c>
      <c r="G4089" s="539">
        <v>45466.30972222222</v>
      </c>
      <c r="H4089" s="37"/>
    </row>
    <row r="4090" spans="1:8" x14ac:dyDescent="0.25">
      <c r="A4090" s="37" t="s">
        <v>9695</v>
      </c>
      <c r="B4090" s="37" t="s">
        <v>1033</v>
      </c>
      <c r="C4090" s="38" t="s">
        <v>9696</v>
      </c>
      <c r="D4090" s="38">
        <v>8531</v>
      </c>
      <c r="E4090" s="146" t="s">
        <v>4204</v>
      </c>
      <c r="F4090" s="541" t="s">
        <v>4205</v>
      </c>
      <c r="G4090" s="539">
        <v>45466.30972222222</v>
      </c>
      <c r="H4090" s="37"/>
    </row>
    <row r="4091" spans="1:8" x14ac:dyDescent="0.25">
      <c r="A4091" s="37" t="s">
        <v>9695</v>
      </c>
      <c r="B4091" s="37" t="s">
        <v>1033</v>
      </c>
      <c r="C4091" s="38" t="s">
        <v>9696</v>
      </c>
      <c r="D4091" s="38">
        <v>8531</v>
      </c>
      <c r="E4091" s="146" t="s">
        <v>4221</v>
      </c>
      <c r="F4091" s="541" t="s">
        <v>4222</v>
      </c>
      <c r="G4091" s="539">
        <v>45466.30972222222</v>
      </c>
      <c r="H4091" s="37"/>
    </row>
    <row r="4092" spans="1:8" x14ac:dyDescent="0.25">
      <c r="A4092" s="37" t="s">
        <v>9695</v>
      </c>
      <c r="B4092" s="37" t="s">
        <v>1033</v>
      </c>
      <c r="C4092" s="38" t="s">
        <v>9696</v>
      </c>
      <c r="D4092" s="38">
        <v>8531</v>
      </c>
      <c r="E4092" s="146" t="s">
        <v>4238</v>
      </c>
      <c r="F4092" s="541" t="s">
        <v>4239</v>
      </c>
      <c r="G4092" s="539">
        <v>45466.30972222222</v>
      </c>
      <c r="H4092" s="37"/>
    </row>
    <row r="4093" spans="1:8" x14ac:dyDescent="0.25">
      <c r="A4093" s="37" t="s">
        <v>9695</v>
      </c>
      <c r="B4093" s="37" t="s">
        <v>1033</v>
      </c>
      <c r="C4093" s="38" t="s">
        <v>9696</v>
      </c>
      <c r="D4093" s="38">
        <v>8531</v>
      </c>
      <c r="E4093" s="146" t="s">
        <v>4255</v>
      </c>
      <c r="F4093" s="541" t="s">
        <v>4256</v>
      </c>
      <c r="G4093" s="539">
        <v>45466.30972222222</v>
      </c>
      <c r="H4093" s="37"/>
    </row>
    <row r="4094" spans="1:8" x14ac:dyDescent="0.25">
      <c r="A4094" s="37" t="s">
        <v>9695</v>
      </c>
      <c r="B4094" s="37" t="s">
        <v>1033</v>
      </c>
      <c r="C4094" s="38" t="s">
        <v>9696</v>
      </c>
      <c r="D4094" s="38">
        <v>8531</v>
      </c>
      <c r="E4094" s="146" t="s">
        <v>4272</v>
      </c>
      <c r="F4094" s="541" t="s">
        <v>4273</v>
      </c>
      <c r="G4094" s="539">
        <v>45466.30972222222</v>
      </c>
      <c r="H4094" s="37"/>
    </row>
    <row r="4095" spans="1:8" x14ac:dyDescent="0.25">
      <c r="A4095" s="37" t="s">
        <v>9695</v>
      </c>
      <c r="B4095" s="37" t="s">
        <v>1033</v>
      </c>
      <c r="C4095" s="38" t="s">
        <v>9696</v>
      </c>
      <c r="D4095" s="38">
        <v>8531</v>
      </c>
      <c r="E4095" s="146" t="s">
        <v>4289</v>
      </c>
      <c r="F4095" s="541" t="s">
        <v>4290</v>
      </c>
      <c r="G4095" s="539">
        <v>45466.30972222222</v>
      </c>
      <c r="H4095" s="37"/>
    </row>
    <row r="4096" spans="1:8" x14ac:dyDescent="0.25">
      <c r="A4096" s="37" t="s">
        <v>9695</v>
      </c>
      <c r="B4096" s="37" t="s">
        <v>1033</v>
      </c>
      <c r="C4096" s="38" t="s">
        <v>9696</v>
      </c>
      <c r="D4096" s="38">
        <v>8531</v>
      </c>
      <c r="E4096" s="146" t="s">
        <v>4306</v>
      </c>
      <c r="F4096" s="541" t="s">
        <v>4307</v>
      </c>
      <c r="G4096" s="539">
        <v>45466.30972222222</v>
      </c>
      <c r="H4096" s="37"/>
    </row>
    <row r="4097" spans="1:8" x14ac:dyDescent="0.25">
      <c r="A4097" s="37" t="s">
        <v>9695</v>
      </c>
      <c r="B4097" s="37" t="s">
        <v>1033</v>
      </c>
      <c r="C4097" s="38" t="s">
        <v>9696</v>
      </c>
      <c r="D4097" s="38">
        <v>8531</v>
      </c>
      <c r="E4097" s="146" t="s">
        <v>4323</v>
      </c>
      <c r="F4097" s="541" t="s">
        <v>4324</v>
      </c>
      <c r="G4097" s="539">
        <v>45466.30972222222</v>
      </c>
      <c r="H4097" s="37"/>
    </row>
    <row r="4098" spans="1:8" x14ac:dyDescent="0.25">
      <c r="A4098" s="37" t="s">
        <v>9695</v>
      </c>
      <c r="B4098" s="37" t="s">
        <v>1033</v>
      </c>
      <c r="C4098" s="38" t="s">
        <v>9696</v>
      </c>
      <c r="D4098" s="38">
        <v>8531</v>
      </c>
      <c r="E4098" s="146" t="s">
        <v>4340</v>
      </c>
      <c r="F4098" s="541" t="s">
        <v>4341</v>
      </c>
      <c r="G4098" s="539">
        <v>45466.30972222222</v>
      </c>
      <c r="H4098" s="37"/>
    </row>
    <row r="4099" spans="1:8" x14ac:dyDescent="0.25">
      <c r="A4099" s="37" t="s">
        <v>9695</v>
      </c>
      <c r="B4099" s="37" t="s">
        <v>1033</v>
      </c>
      <c r="C4099" s="38" t="s">
        <v>9696</v>
      </c>
      <c r="D4099" s="38">
        <v>8531</v>
      </c>
      <c r="E4099" s="146" t="s">
        <v>4357</v>
      </c>
      <c r="F4099" s="541" t="s">
        <v>4358</v>
      </c>
      <c r="G4099" s="539">
        <v>45466.30972222222</v>
      </c>
      <c r="H4099" s="37"/>
    </row>
    <row r="4100" spans="1:8" x14ac:dyDescent="0.25">
      <c r="A4100" s="37" t="s">
        <v>9695</v>
      </c>
      <c r="B4100" s="37" t="s">
        <v>1033</v>
      </c>
      <c r="C4100" s="38" t="s">
        <v>9696</v>
      </c>
      <c r="D4100" s="38">
        <v>8531</v>
      </c>
      <c r="E4100" s="146" t="s">
        <v>1045</v>
      </c>
      <c r="F4100" s="541" t="s">
        <v>1046</v>
      </c>
      <c r="G4100" s="539">
        <v>45466.30972222222</v>
      </c>
      <c r="H4100" s="37"/>
    </row>
    <row r="4101" spans="1:8" x14ac:dyDescent="0.25">
      <c r="A4101" s="37" t="s">
        <v>9695</v>
      </c>
      <c r="B4101" s="37" t="s">
        <v>1033</v>
      </c>
      <c r="C4101" s="38" t="s">
        <v>9696</v>
      </c>
      <c r="D4101" s="38">
        <v>8531</v>
      </c>
      <c r="E4101" s="146" t="s">
        <v>1318</v>
      </c>
      <c r="F4101" s="541" t="s">
        <v>1319</v>
      </c>
      <c r="G4101" s="539">
        <v>45466.30972222222</v>
      </c>
      <c r="H4101" s="37"/>
    </row>
    <row r="4102" spans="1:8" x14ac:dyDescent="0.25">
      <c r="A4102" s="37" t="s">
        <v>9695</v>
      </c>
      <c r="B4102" s="37" t="s">
        <v>1033</v>
      </c>
      <c r="C4102" s="38" t="s">
        <v>9696</v>
      </c>
      <c r="D4102" s="38">
        <v>8531</v>
      </c>
      <c r="E4102" s="146" t="s">
        <v>4374</v>
      </c>
      <c r="F4102" s="541" t="s">
        <v>4375</v>
      </c>
      <c r="G4102" s="539">
        <v>45466.30972222222</v>
      </c>
      <c r="H4102" s="37"/>
    </row>
    <row r="4103" spans="1:8" x14ac:dyDescent="0.25">
      <c r="A4103" s="37" t="s">
        <v>9695</v>
      </c>
      <c r="B4103" s="37" t="s">
        <v>1033</v>
      </c>
      <c r="C4103" s="38" t="s">
        <v>9696</v>
      </c>
      <c r="D4103" s="38">
        <v>8531</v>
      </c>
      <c r="E4103" s="146" t="s">
        <v>4391</v>
      </c>
      <c r="F4103" s="541" t="s">
        <v>4392</v>
      </c>
      <c r="G4103" s="539">
        <v>45466.30972222222</v>
      </c>
      <c r="H4103" s="37"/>
    </row>
    <row r="4104" spans="1:8" x14ac:dyDescent="0.25">
      <c r="A4104" s="37" t="s">
        <v>9695</v>
      </c>
      <c r="B4104" s="37" t="s">
        <v>1033</v>
      </c>
      <c r="C4104" s="38" t="s">
        <v>9696</v>
      </c>
      <c r="D4104" s="38">
        <v>8531</v>
      </c>
      <c r="E4104" s="146" t="s">
        <v>4408</v>
      </c>
      <c r="F4104" s="541" t="s">
        <v>4409</v>
      </c>
      <c r="G4104" s="539">
        <v>45466.30972222222</v>
      </c>
      <c r="H4104" s="37"/>
    </row>
    <row r="4105" spans="1:8" x14ac:dyDescent="0.25">
      <c r="A4105" s="37" t="s">
        <v>9695</v>
      </c>
      <c r="B4105" s="37" t="s">
        <v>1033</v>
      </c>
      <c r="C4105" s="38" t="s">
        <v>9696</v>
      </c>
      <c r="D4105" s="38">
        <v>8531</v>
      </c>
      <c r="E4105" s="146" t="s">
        <v>4425</v>
      </c>
      <c r="F4105" s="541" t="s">
        <v>4426</v>
      </c>
      <c r="G4105" s="539">
        <v>45466.30972222222</v>
      </c>
      <c r="H4105" s="37"/>
    </row>
    <row r="4106" spans="1:8" x14ac:dyDescent="0.25">
      <c r="A4106" s="37" t="s">
        <v>9695</v>
      </c>
      <c r="B4106" s="37" t="s">
        <v>1033</v>
      </c>
      <c r="C4106" s="38" t="s">
        <v>9696</v>
      </c>
      <c r="D4106" s="38">
        <v>8531</v>
      </c>
      <c r="E4106" s="146" t="s">
        <v>4442</v>
      </c>
      <c r="F4106" s="541" t="s">
        <v>4443</v>
      </c>
      <c r="G4106" s="539">
        <v>45466.30972222222</v>
      </c>
      <c r="H4106" s="37"/>
    </row>
    <row r="4107" spans="1:8" x14ac:dyDescent="0.25">
      <c r="A4107" s="37" t="s">
        <v>9695</v>
      </c>
      <c r="B4107" s="37" t="s">
        <v>1033</v>
      </c>
      <c r="C4107" s="38" t="s">
        <v>9696</v>
      </c>
      <c r="D4107" s="38">
        <v>8531</v>
      </c>
      <c r="E4107" s="146" t="s">
        <v>4459</v>
      </c>
      <c r="F4107" s="541" t="s">
        <v>4460</v>
      </c>
      <c r="G4107" s="539">
        <v>45466.30972222222</v>
      </c>
      <c r="H4107" s="37"/>
    </row>
    <row r="4108" spans="1:8" x14ac:dyDescent="0.25">
      <c r="A4108" s="37" t="s">
        <v>9695</v>
      </c>
      <c r="B4108" s="37" t="s">
        <v>1033</v>
      </c>
      <c r="C4108" s="38" t="s">
        <v>9696</v>
      </c>
      <c r="D4108" s="38">
        <v>8531</v>
      </c>
      <c r="E4108" s="146" t="s">
        <v>4476</v>
      </c>
      <c r="F4108" s="541" t="s">
        <v>4477</v>
      </c>
      <c r="G4108" s="539">
        <v>45466.30972222222</v>
      </c>
      <c r="H4108" s="37"/>
    </row>
    <row r="4109" spans="1:8" x14ac:dyDescent="0.25">
      <c r="A4109" s="37" t="s">
        <v>9695</v>
      </c>
      <c r="B4109" s="37" t="s">
        <v>1033</v>
      </c>
      <c r="C4109" s="38" t="s">
        <v>9696</v>
      </c>
      <c r="D4109" s="38">
        <v>8531</v>
      </c>
      <c r="E4109" s="146" t="s">
        <v>4493</v>
      </c>
      <c r="F4109" s="541" t="s">
        <v>4494</v>
      </c>
      <c r="G4109" s="539">
        <v>45466.30972222222</v>
      </c>
      <c r="H4109" s="37"/>
    </row>
    <row r="4110" spans="1:8" x14ac:dyDescent="0.25">
      <c r="A4110" s="37" t="s">
        <v>9695</v>
      </c>
      <c r="B4110" s="37" t="s">
        <v>1033</v>
      </c>
      <c r="C4110" s="38" t="s">
        <v>9696</v>
      </c>
      <c r="D4110" s="38">
        <v>8531</v>
      </c>
      <c r="E4110" s="146" t="s">
        <v>4510</v>
      </c>
      <c r="F4110" s="541" t="s">
        <v>4511</v>
      </c>
      <c r="G4110" s="539">
        <v>45466.30972222222</v>
      </c>
      <c r="H4110" s="37"/>
    </row>
    <row r="4111" spans="1:8" x14ac:dyDescent="0.25">
      <c r="A4111" s="37" t="s">
        <v>9695</v>
      </c>
      <c r="B4111" s="37" t="s">
        <v>1033</v>
      </c>
      <c r="C4111" s="38" t="s">
        <v>9696</v>
      </c>
      <c r="D4111" s="38">
        <v>8531</v>
      </c>
      <c r="E4111" s="146" t="s">
        <v>4527</v>
      </c>
      <c r="F4111" s="541" t="s">
        <v>4528</v>
      </c>
      <c r="G4111" s="539">
        <v>45466.30972222222</v>
      </c>
      <c r="H4111" s="37"/>
    </row>
    <row r="4112" spans="1:8" x14ac:dyDescent="0.25">
      <c r="A4112" s="37" t="s">
        <v>9695</v>
      </c>
      <c r="B4112" s="37" t="s">
        <v>1033</v>
      </c>
      <c r="C4112" s="38" t="s">
        <v>9696</v>
      </c>
      <c r="D4112" s="38">
        <v>8531</v>
      </c>
      <c r="E4112" s="146" t="s">
        <v>1333</v>
      </c>
      <c r="F4112" s="541" t="s">
        <v>1334</v>
      </c>
      <c r="G4112" s="539">
        <v>45466.30972222222</v>
      </c>
      <c r="H4112" s="37"/>
    </row>
    <row r="4113" spans="1:8" x14ac:dyDescent="0.25">
      <c r="A4113" s="37" t="s">
        <v>9695</v>
      </c>
      <c r="B4113" s="37" t="s">
        <v>1033</v>
      </c>
      <c r="C4113" s="38" t="s">
        <v>9696</v>
      </c>
      <c r="D4113" s="38">
        <v>8531</v>
      </c>
      <c r="E4113" s="146" t="s">
        <v>4544</v>
      </c>
      <c r="F4113" s="541" t="s">
        <v>4545</v>
      </c>
      <c r="G4113" s="539">
        <v>45466.30972222222</v>
      </c>
      <c r="H4113" s="37"/>
    </row>
    <row r="4114" spans="1:8" x14ac:dyDescent="0.25">
      <c r="A4114" s="37" t="s">
        <v>9695</v>
      </c>
      <c r="B4114" s="37" t="s">
        <v>1033</v>
      </c>
      <c r="C4114" s="38" t="s">
        <v>9696</v>
      </c>
      <c r="D4114" s="38">
        <v>8531</v>
      </c>
      <c r="E4114" s="146" t="s">
        <v>4561</v>
      </c>
      <c r="F4114" s="541" t="s">
        <v>4562</v>
      </c>
      <c r="G4114" s="539">
        <v>45466.30972222222</v>
      </c>
      <c r="H4114" s="37"/>
    </row>
    <row r="4115" spans="1:8" x14ac:dyDescent="0.25">
      <c r="A4115" s="37" t="s">
        <v>9695</v>
      </c>
      <c r="B4115" s="37" t="s">
        <v>1033</v>
      </c>
      <c r="C4115" s="38" t="s">
        <v>9696</v>
      </c>
      <c r="D4115" s="38">
        <v>8531</v>
      </c>
      <c r="E4115" s="146" t="s">
        <v>4578</v>
      </c>
      <c r="F4115" s="541" t="s">
        <v>4579</v>
      </c>
      <c r="G4115" s="539">
        <v>45466.30972222222</v>
      </c>
      <c r="H4115" s="37"/>
    </row>
    <row r="4116" spans="1:8" x14ac:dyDescent="0.25">
      <c r="A4116" s="37" t="s">
        <v>9695</v>
      </c>
      <c r="B4116" s="37" t="s">
        <v>1033</v>
      </c>
      <c r="C4116" s="38" t="s">
        <v>9696</v>
      </c>
      <c r="D4116" s="38">
        <v>8531</v>
      </c>
      <c r="E4116" s="146" t="s">
        <v>4595</v>
      </c>
      <c r="F4116" s="541" t="s">
        <v>4596</v>
      </c>
      <c r="G4116" s="539">
        <v>45466.30972222222</v>
      </c>
      <c r="H4116" s="37"/>
    </row>
    <row r="4117" spans="1:8" x14ac:dyDescent="0.25">
      <c r="A4117" s="37" t="s">
        <v>9695</v>
      </c>
      <c r="B4117" s="37" t="s">
        <v>1033</v>
      </c>
      <c r="C4117" s="38" t="s">
        <v>9696</v>
      </c>
      <c r="D4117" s="38">
        <v>8531</v>
      </c>
      <c r="E4117" s="146" t="s">
        <v>4612</v>
      </c>
      <c r="F4117" s="541" t="s">
        <v>4613</v>
      </c>
      <c r="G4117" s="539">
        <v>45466.30972222222</v>
      </c>
      <c r="H4117" s="37"/>
    </row>
    <row r="4118" spans="1:8" x14ac:dyDescent="0.25">
      <c r="A4118" s="37" t="s">
        <v>9695</v>
      </c>
      <c r="B4118" s="37" t="s">
        <v>1033</v>
      </c>
      <c r="C4118" s="38" t="s">
        <v>9696</v>
      </c>
      <c r="D4118" s="38">
        <v>8531</v>
      </c>
      <c r="E4118" s="146" t="s">
        <v>4629</v>
      </c>
      <c r="F4118" s="541" t="s">
        <v>4630</v>
      </c>
      <c r="G4118" s="539">
        <v>45466.30972222222</v>
      </c>
      <c r="H4118" s="37"/>
    </row>
    <row r="4119" spans="1:8" x14ac:dyDescent="0.25">
      <c r="A4119" s="37" t="s">
        <v>9695</v>
      </c>
      <c r="B4119" s="37" t="s">
        <v>1033</v>
      </c>
      <c r="C4119" s="38" t="s">
        <v>9696</v>
      </c>
      <c r="D4119" s="38">
        <v>8531</v>
      </c>
      <c r="E4119" s="146" t="s">
        <v>4646</v>
      </c>
      <c r="F4119" s="541" t="s">
        <v>4647</v>
      </c>
      <c r="G4119" s="539">
        <v>45466.30972222222</v>
      </c>
      <c r="H4119" s="37"/>
    </row>
    <row r="4120" spans="1:8" x14ac:dyDescent="0.25">
      <c r="A4120" s="37" t="s">
        <v>9695</v>
      </c>
      <c r="B4120" s="37" t="s">
        <v>1033</v>
      </c>
      <c r="C4120" s="38" t="s">
        <v>9696</v>
      </c>
      <c r="D4120" s="38">
        <v>8531</v>
      </c>
      <c r="E4120" s="146" t="s">
        <v>4663</v>
      </c>
      <c r="F4120" s="541" t="s">
        <v>4664</v>
      </c>
      <c r="G4120" s="539">
        <v>45466.30972222222</v>
      </c>
      <c r="H4120" s="37"/>
    </row>
    <row r="4121" spans="1:8" x14ac:dyDescent="0.25">
      <c r="A4121" s="37" t="s">
        <v>9695</v>
      </c>
      <c r="B4121" s="37" t="s">
        <v>1033</v>
      </c>
      <c r="C4121" s="38" t="s">
        <v>9696</v>
      </c>
      <c r="D4121" s="38">
        <v>8531</v>
      </c>
      <c r="E4121" s="146" t="s">
        <v>4680</v>
      </c>
      <c r="F4121" s="541" t="s">
        <v>4681</v>
      </c>
      <c r="G4121" s="539">
        <v>45466.30972222222</v>
      </c>
      <c r="H4121" s="37"/>
    </row>
    <row r="4122" spans="1:8" x14ac:dyDescent="0.25">
      <c r="A4122" s="37" t="s">
        <v>9695</v>
      </c>
      <c r="B4122" s="37" t="s">
        <v>1033</v>
      </c>
      <c r="C4122" s="38" t="s">
        <v>9696</v>
      </c>
      <c r="D4122" s="38">
        <v>8531</v>
      </c>
      <c r="E4122" s="146" t="s">
        <v>4697</v>
      </c>
      <c r="F4122" s="541" t="s">
        <v>4698</v>
      </c>
      <c r="G4122" s="539">
        <v>45466.30972222222</v>
      </c>
      <c r="H4122" s="37"/>
    </row>
    <row r="4123" spans="1:8" x14ac:dyDescent="0.25">
      <c r="A4123" s="37" t="s">
        <v>9695</v>
      </c>
      <c r="B4123" s="37" t="s">
        <v>1033</v>
      </c>
      <c r="C4123" s="38" t="s">
        <v>9696</v>
      </c>
      <c r="D4123" s="38">
        <v>8531</v>
      </c>
      <c r="E4123" s="146" t="s">
        <v>1350</v>
      </c>
      <c r="F4123" s="541" t="s">
        <v>1351</v>
      </c>
      <c r="G4123" s="539">
        <v>45466.30972222222</v>
      </c>
      <c r="H4123" s="37"/>
    </row>
    <row r="4124" spans="1:8" x14ac:dyDescent="0.25">
      <c r="A4124" s="37" t="s">
        <v>9695</v>
      </c>
      <c r="B4124" s="37" t="s">
        <v>1033</v>
      </c>
      <c r="C4124" s="38" t="s">
        <v>9696</v>
      </c>
      <c r="D4124" s="38">
        <v>8531</v>
      </c>
      <c r="E4124" s="146" t="s">
        <v>4714</v>
      </c>
      <c r="F4124" s="541" t="s">
        <v>4715</v>
      </c>
      <c r="G4124" s="539">
        <v>45466.30972222222</v>
      </c>
      <c r="H4124" s="37"/>
    </row>
    <row r="4125" spans="1:8" x14ac:dyDescent="0.25">
      <c r="A4125" s="37" t="s">
        <v>9695</v>
      </c>
      <c r="B4125" s="37" t="s">
        <v>1033</v>
      </c>
      <c r="C4125" s="38" t="s">
        <v>9696</v>
      </c>
      <c r="D4125" s="38">
        <v>8531</v>
      </c>
      <c r="E4125" s="146" t="s">
        <v>4731</v>
      </c>
      <c r="F4125" s="541" t="s">
        <v>4732</v>
      </c>
      <c r="G4125" s="539">
        <v>45466.30972222222</v>
      </c>
      <c r="H4125" s="37"/>
    </row>
    <row r="4126" spans="1:8" x14ac:dyDescent="0.25">
      <c r="A4126" s="37" t="s">
        <v>9695</v>
      </c>
      <c r="B4126" s="37" t="s">
        <v>1033</v>
      </c>
      <c r="C4126" s="38" t="s">
        <v>9696</v>
      </c>
      <c r="D4126" s="38">
        <v>8531</v>
      </c>
      <c r="E4126" s="146" t="s">
        <v>4748</v>
      </c>
      <c r="F4126" s="541" t="s">
        <v>4749</v>
      </c>
      <c r="G4126" s="539">
        <v>45466.30972222222</v>
      </c>
      <c r="H4126" s="37"/>
    </row>
    <row r="4127" spans="1:8" x14ac:dyDescent="0.25">
      <c r="A4127" s="37" t="s">
        <v>9695</v>
      </c>
      <c r="B4127" s="37" t="s">
        <v>1033</v>
      </c>
      <c r="C4127" s="38" t="s">
        <v>9696</v>
      </c>
      <c r="D4127" s="38">
        <v>8531</v>
      </c>
      <c r="E4127" s="146" t="s">
        <v>4765</v>
      </c>
      <c r="F4127" s="541" t="s">
        <v>4766</v>
      </c>
      <c r="G4127" s="539">
        <v>45466.30972222222</v>
      </c>
      <c r="H4127" s="37"/>
    </row>
    <row r="4128" spans="1:8" x14ac:dyDescent="0.25">
      <c r="A4128" s="37" t="s">
        <v>9695</v>
      </c>
      <c r="B4128" s="37" t="s">
        <v>1033</v>
      </c>
      <c r="C4128" s="38" t="s">
        <v>9696</v>
      </c>
      <c r="D4128" s="38">
        <v>8531</v>
      </c>
      <c r="E4128" s="146" t="s">
        <v>4782</v>
      </c>
      <c r="F4128" s="541" t="s">
        <v>4783</v>
      </c>
      <c r="G4128" s="539">
        <v>45466.30972222222</v>
      </c>
      <c r="H4128" s="37"/>
    </row>
    <row r="4129" spans="1:8" x14ac:dyDescent="0.25">
      <c r="A4129" s="37" t="s">
        <v>9695</v>
      </c>
      <c r="B4129" s="37" t="s">
        <v>1033</v>
      </c>
      <c r="C4129" s="38" t="s">
        <v>9696</v>
      </c>
      <c r="D4129" s="38">
        <v>8531</v>
      </c>
      <c r="E4129" s="146" t="s">
        <v>4799</v>
      </c>
      <c r="F4129" s="541" t="s">
        <v>4800</v>
      </c>
      <c r="G4129" s="539">
        <v>45466.30972222222</v>
      </c>
      <c r="H4129" s="37"/>
    </row>
    <row r="4130" spans="1:8" x14ac:dyDescent="0.25">
      <c r="A4130" s="37" t="s">
        <v>9695</v>
      </c>
      <c r="B4130" s="37" t="s">
        <v>1033</v>
      </c>
      <c r="C4130" s="38" t="s">
        <v>9696</v>
      </c>
      <c r="D4130" s="38">
        <v>8531</v>
      </c>
      <c r="E4130" s="146" t="s">
        <v>4816</v>
      </c>
      <c r="F4130" s="541" t="s">
        <v>4817</v>
      </c>
      <c r="G4130" s="539">
        <v>45466.30972222222</v>
      </c>
      <c r="H4130" s="37"/>
    </row>
    <row r="4131" spans="1:8" x14ac:dyDescent="0.25">
      <c r="A4131" s="37" t="s">
        <v>9695</v>
      </c>
      <c r="B4131" s="37" t="s">
        <v>1033</v>
      </c>
      <c r="C4131" s="38" t="s">
        <v>9696</v>
      </c>
      <c r="D4131" s="38">
        <v>8531</v>
      </c>
      <c r="E4131" s="146" t="s">
        <v>4833</v>
      </c>
      <c r="F4131" s="541" t="s">
        <v>4834</v>
      </c>
      <c r="G4131" s="539">
        <v>45466.30972222222</v>
      </c>
      <c r="H4131" s="37"/>
    </row>
    <row r="4132" spans="1:8" x14ac:dyDescent="0.25">
      <c r="A4132" s="37" t="s">
        <v>9695</v>
      </c>
      <c r="B4132" s="37" t="s">
        <v>1033</v>
      </c>
      <c r="C4132" s="38" t="s">
        <v>9696</v>
      </c>
      <c r="D4132" s="38">
        <v>8531</v>
      </c>
      <c r="E4132" s="146" t="s">
        <v>4850</v>
      </c>
      <c r="F4132" s="541" t="s">
        <v>4851</v>
      </c>
      <c r="G4132" s="539">
        <v>45466.30972222222</v>
      </c>
      <c r="H4132" s="37"/>
    </row>
    <row r="4133" spans="1:8" x14ac:dyDescent="0.25">
      <c r="A4133" s="37" t="s">
        <v>9695</v>
      </c>
      <c r="B4133" s="37" t="s">
        <v>1033</v>
      </c>
      <c r="C4133" s="38" t="s">
        <v>9696</v>
      </c>
      <c r="D4133" s="38">
        <v>8531</v>
      </c>
      <c r="E4133" s="146" t="s">
        <v>4867</v>
      </c>
      <c r="F4133" s="541" t="s">
        <v>4868</v>
      </c>
      <c r="G4133" s="539">
        <v>45466.30972222222</v>
      </c>
      <c r="H4133" s="37"/>
    </row>
    <row r="4134" spans="1:8" x14ac:dyDescent="0.25">
      <c r="A4134" s="37" t="s">
        <v>9695</v>
      </c>
      <c r="B4134" s="37" t="s">
        <v>1033</v>
      </c>
      <c r="C4134" s="38" t="s">
        <v>9696</v>
      </c>
      <c r="D4134" s="38">
        <v>8531</v>
      </c>
      <c r="E4134" s="146" t="s">
        <v>1367</v>
      </c>
      <c r="F4134" s="541" t="s">
        <v>1368</v>
      </c>
      <c r="G4134" s="539">
        <v>45466.30972222222</v>
      </c>
      <c r="H4134" s="37"/>
    </row>
    <row r="4135" spans="1:8" x14ac:dyDescent="0.25">
      <c r="A4135" s="37" t="s">
        <v>9695</v>
      </c>
      <c r="B4135" s="37" t="s">
        <v>1033</v>
      </c>
      <c r="C4135" s="38" t="s">
        <v>9696</v>
      </c>
      <c r="D4135" s="38">
        <v>8531</v>
      </c>
      <c r="E4135" s="146" t="s">
        <v>4884</v>
      </c>
      <c r="F4135" s="541" t="s">
        <v>4885</v>
      </c>
      <c r="G4135" s="539">
        <v>45466.30972222222</v>
      </c>
      <c r="H4135" s="37"/>
    </row>
    <row r="4136" spans="1:8" x14ac:dyDescent="0.25">
      <c r="A4136" s="37" t="s">
        <v>9695</v>
      </c>
      <c r="B4136" s="37" t="s">
        <v>1033</v>
      </c>
      <c r="C4136" s="38" t="s">
        <v>9696</v>
      </c>
      <c r="D4136" s="38">
        <v>8531</v>
      </c>
      <c r="E4136" s="146" t="s">
        <v>4901</v>
      </c>
      <c r="F4136" s="541" t="s">
        <v>4902</v>
      </c>
      <c r="G4136" s="539">
        <v>45466.30972222222</v>
      </c>
      <c r="H4136" s="37"/>
    </row>
    <row r="4137" spans="1:8" x14ac:dyDescent="0.25">
      <c r="A4137" s="37" t="s">
        <v>9695</v>
      </c>
      <c r="B4137" s="37" t="s">
        <v>1033</v>
      </c>
      <c r="C4137" s="38" t="s">
        <v>9696</v>
      </c>
      <c r="D4137" s="38">
        <v>8531</v>
      </c>
      <c r="E4137" s="146" t="s">
        <v>4918</v>
      </c>
      <c r="F4137" s="541" t="s">
        <v>4919</v>
      </c>
      <c r="G4137" s="539">
        <v>45466.30972222222</v>
      </c>
      <c r="H4137" s="37"/>
    </row>
    <row r="4138" spans="1:8" x14ac:dyDescent="0.25">
      <c r="A4138" s="37" t="s">
        <v>9695</v>
      </c>
      <c r="B4138" s="37" t="s">
        <v>1033</v>
      </c>
      <c r="C4138" s="38" t="s">
        <v>9696</v>
      </c>
      <c r="D4138" s="38">
        <v>8531</v>
      </c>
      <c r="E4138" s="146" t="s">
        <v>4935</v>
      </c>
      <c r="F4138" s="541" t="s">
        <v>4936</v>
      </c>
      <c r="G4138" s="539">
        <v>45466.30972222222</v>
      </c>
      <c r="H4138" s="37"/>
    </row>
    <row r="4139" spans="1:8" x14ac:dyDescent="0.25">
      <c r="A4139" s="37" t="s">
        <v>9695</v>
      </c>
      <c r="B4139" s="37" t="s">
        <v>1033</v>
      </c>
      <c r="C4139" s="38" t="s">
        <v>9696</v>
      </c>
      <c r="D4139" s="38">
        <v>8531</v>
      </c>
      <c r="E4139" s="146" t="s">
        <v>4952</v>
      </c>
      <c r="F4139" s="541" t="s">
        <v>4953</v>
      </c>
      <c r="G4139" s="539">
        <v>45466.30972222222</v>
      </c>
      <c r="H4139" s="37"/>
    </row>
    <row r="4140" spans="1:8" x14ac:dyDescent="0.25">
      <c r="A4140" s="37" t="s">
        <v>9695</v>
      </c>
      <c r="B4140" s="37" t="s">
        <v>1033</v>
      </c>
      <c r="C4140" s="38" t="s">
        <v>9696</v>
      </c>
      <c r="D4140" s="38">
        <v>8531</v>
      </c>
      <c r="E4140" s="146" t="s">
        <v>4969</v>
      </c>
      <c r="F4140" s="541" t="s">
        <v>4970</v>
      </c>
      <c r="G4140" s="539">
        <v>45466.30972222222</v>
      </c>
      <c r="H4140" s="37"/>
    </row>
    <row r="4141" spans="1:8" x14ac:dyDescent="0.25">
      <c r="A4141" s="37" t="s">
        <v>9695</v>
      </c>
      <c r="B4141" s="37" t="s">
        <v>1033</v>
      </c>
      <c r="C4141" s="38" t="s">
        <v>9696</v>
      </c>
      <c r="D4141" s="38">
        <v>8531</v>
      </c>
      <c r="E4141" s="146" t="s">
        <v>4986</v>
      </c>
      <c r="F4141" s="541" t="s">
        <v>4987</v>
      </c>
      <c r="G4141" s="539">
        <v>45466.30972222222</v>
      </c>
      <c r="H4141" s="37"/>
    </row>
    <row r="4142" spans="1:8" x14ac:dyDescent="0.25">
      <c r="A4142" s="37" t="s">
        <v>9695</v>
      </c>
      <c r="B4142" s="37" t="s">
        <v>1033</v>
      </c>
      <c r="C4142" s="38" t="s">
        <v>9696</v>
      </c>
      <c r="D4142" s="38">
        <v>8531</v>
      </c>
      <c r="E4142" s="146" t="s">
        <v>5003</v>
      </c>
      <c r="F4142" s="541" t="s">
        <v>5004</v>
      </c>
      <c r="G4142" s="539">
        <v>45466.30972222222</v>
      </c>
      <c r="H4142" s="37"/>
    </row>
    <row r="4143" spans="1:8" x14ac:dyDescent="0.25">
      <c r="A4143" s="37" t="s">
        <v>9695</v>
      </c>
      <c r="B4143" s="37" t="s">
        <v>1033</v>
      </c>
      <c r="C4143" s="38" t="s">
        <v>9696</v>
      </c>
      <c r="D4143" s="38">
        <v>8531</v>
      </c>
      <c r="E4143" s="146" t="s">
        <v>5020</v>
      </c>
      <c r="F4143" s="541" t="s">
        <v>5021</v>
      </c>
      <c r="G4143" s="539">
        <v>45466.30972222222</v>
      </c>
      <c r="H4143" s="37"/>
    </row>
    <row r="4144" spans="1:8" x14ac:dyDescent="0.25">
      <c r="A4144" s="37" t="s">
        <v>9695</v>
      </c>
      <c r="B4144" s="37" t="s">
        <v>1033</v>
      </c>
      <c r="C4144" s="38" t="s">
        <v>9696</v>
      </c>
      <c r="D4144" s="38">
        <v>8531</v>
      </c>
      <c r="E4144" s="146" t="s">
        <v>5037</v>
      </c>
      <c r="F4144" s="541" t="s">
        <v>5038</v>
      </c>
      <c r="G4144" s="539">
        <v>45466.30972222222</v>
      </c>
      <c r="H4144" s="37"/>
    </row>
    <row r="4145" spans="1:8" x14ac:dyDescent="0.25">
      <c r="A4145" s="37" t="s">
        <v>9695</v>
      </c>
      <c r="B4145" s="37" t="s">
        <v>1033</v>
      </c>
      <c r="C4145" s="38" t="s">
        <v>9696</v>
      </c>
      <c r="D4145" s="38">
        <v>8531</v>
      </c>
      <c r="E4145" s="146" t="s">
        <v>1384</v>
      </c>
      <c r="F4145" s="541" t="s">
        <v>1385</v>
      </c>
      <c r="G4145" s="539">
        <v>45466.30972222222</v>
      </c>
      <c r="H4145" s="37"/>
    </row>
    <row r="4146" spans="1:8" x14ac:dyDescent="0.25">
      <c r="A4146" s="37" t="s">
        <v>9695</v>
      </c>
      <c r="B4146" s="37" t="s">
        <v>1033</v>
      </c>
      <c r="C4146" s="38" t="s">
        <v>9696</v>
      </c>
      <c r="D4146" s="38">
        <v>8531</v>
      </c>
      <c r="E4146" s="146" t="s">
        <v>5054</v>
      </c>
      <c r="F4146" s="541" t="s">
        <v>5055</v>
      </c>
      <c r="G4146" s="539">
        <v>45466.30972222222</v>
      </c>
      <c r="H4146" s="37"/>
    </row>
    <row r="4147" spans="1:8" x14ac:dyDescent="0.25">
      <c r="A4147" s="37" t="s">
        <v>9695</v>
      </c>
      <c r="B4147" s="37" t="s">
        <v>1033</v>
      </c>
      <c r="C4147" s="38" t="s">
        <v>9696</v>
      </c>
      <c r="D4147" s="38">
        <v>8531</v>
      </c>
      <c r="E4147" s="146" t="s">
        <v>5071</v>
      </c>
      <c r="F4147" s="541" t="s">
        <v>5072</v>
      </c>
      <c r="G4147" s="539">
        <v>45466.30972222222</v>
      </c>
      <c r="H4147" s="37"/>
    </row>
    <row r="4148" spans="1:8" x14ac:dyDescent="0.25">
      <c r="A4148" s="37" t="s">
        <v>9695</v>
      </c>
      <c r="B4148" s="37" t="s">
        <v>1033</v>
      </c>
      <c r="C4148" s="38" t="s">
        <v>9696</v>
      </c>
      <c r="D4148" s="38">
        <v>8531</v>
      </c>
      <c r="E4148" s="146" t="s">
        <v>5088</v>
      </c>
      <c r="F4148" s="541" t="s">
        <v>5089</v>
      </c>
      <c r="G4148" s="539">
        <v>45466.30972222222</v>
      </c>
      <c r="H4148" s="37"/>
    </row>
    <row r="4149" spans="1:8" x14ac:dyDescent="0.25">
      <c r="A4149" s="37" t="s">
        <v>9695</v>
      </c>
      <c r="B4149" s="37" t="s">
        <v>1033</v>
      </c>
      <c r="C4149" s="38" t="s">
        <v>9696</v>
      </c>
      <c r="D4149" s="38">
        <v>8531</v>
      </c>
      <c r="E4149" s="146" t="s">
        <v>5105</v>
      </c>
      <c r="F4149" s="541" t="s">
        <v>5106</v>
      </c>
      <c r="G4149" s="539">
        <v>45466.30972222222</v>
      </c>
      <c r="H4149" s="37"/>
    </row>
    <row r="4150" spans="1:8" x14ac:dyDescent="0.25">
      <c r="A4150" s="37" t="s">
        <v>9695</v>
      </c>
      <c r="B4150" s="37" t="s">
        <v>1033</v>
      </c>
      <c r="C4150" s="38" t="s">
        <v>9696</v>
      </c>
      <c r="D4150" s="38">
        <v>8531</v>
      </c>
      <c r="E4150" s="146" t="s">
        <v>5122</v>
      </c>
      <c r="F4150" s="541" t="s">
        <v>5123</v>
      </c>
      <c r="G4150" s="539">
        <v>45466.30972222222</v>
      </c>
      <c r="H4150" s="37"/>
    </row>
    <row r="4151" spans="1:8" x14ac:dyDescent="0.25">
      <c r="A4151" s="37" t="s">
        <v>9695</v>
      </c>
      <c r="B4151" s="37" t="s">
        <v>1033</v>
      </c>
      <c r="C4151" s="38" t="s">
        <v>9696</v>
      </c>
      <c r="D4151" s="38">
        <v>8531</v>
      </c>
      <c r="E4151" s="146" t="s">
        <v>5139</v>
      </c>
      <c r="F4151" s="541" t="s">
        <v>5140</v>
      </c>
      <c r="G4151" s="539">
        <v>45466.30972222222</v>
      </c>
      <c r="H4151" s="37"/>
    </row>
    <row r="4152" spans="1:8" x14ac:dyDescent="0.25">
      <c r="A4152" s="37" t="s">
        <v>9695</v>
      </c>
      <c r="B4152" s="37" t="s">
        <v>1033</v>
      </c>
      <c r="C4152" s="38" t="s">
        <v>9696</v>
      </c>
      <c r="D4152" s="38">
        <v>8531</v>
      </c>
      <c r="E4152" s="146" t="s">
        <v>5156</v>
      </c>
      <c r="F4152" s="541" t="s">
        <v>5157</v>
      </c>
      <c r="G4152" s="539">
        <v>45466.30972222222</v>
      </c>
      <c r="H4152" s="37"/>
    </row>
    <row r="4153" spans="1:8" x14ac:dyDescent="0.25">
      <c r="A4153" s="37" t="s">
        <v>9695</v>
      </c>
      <c r="B4153" s="37" t="s">
        <v>1033</v>
      </c>
      <c r="C4153" s="38" t="s">
        <v>9696</v>
      </c>
      <c r="D4153" s="38">
        <v>8531</v>
      </c>
      <c r="E4153" s="146" t="s">
        <v>5173</v>
      </c>
      <c r="F4153" s="541" t="s">
        <v>5174</v>
      </c>
      <c r="G4153" s="539">
        <v>45466.30972222222</v>
      </c>
      <c r="H4153" s="37"/>
    </row>
    <row r="4154" spans="1:8" x14ac:dyDescent="0.25">
      <c r="A4154" s="37" t="s">
        <v>9695</v>
      </c>
      <c r="B4154" s="37" t="s">
        <v>1033</v>
      </c>
      <c r="C4154" s="38" t="s">
        <v>9696</v>
      </c>
      <c r="D4154" s="38">
        <v>8531</v>
      </c>
      <c r="E4154" s="146" t="s">
        <v>5190</v>
      </c>
      <c r="F4154" s="541" t="s">
        <v>5191</v>
      </c>
      <c r="G4154" s="539">
        <v>45466.30972222222</v>
      </c>
      <c r="H4154" s="37"/>
    </row>
    <row r="4155" spans="1:8" x14ac:dyDescent="0.25">
      <c r="A4155" s="37" t="s">
        <v>9695</v>
      </c>
      <c r="B4155" s="37" t="s">
        <v>1033</v>
      </c>
      <c r="C4155" s="38" t="s">
        <v>9696</v>
      </c>
      <c r="D4155" s="38">
        <v>8531</v>
      </c>
      <c r="E4155" s="146" t="s">
        <v>5207</v>
      </c>
      <c r="F4155" s="541" t="s">
        <v>5208</v>
      </c>
      <c r="G4155" s="539">
        <v>45466.30972222222</v>
      </c>
      <c r="H4155" s="37"/>
    </row>
    <row r="4156" spans="1:8" x14ac:dyDescent="0.25">
      <c r="A4156" s="37" t="s">
        <v>9695</v>
      </c>
      <c r="B4156" s="37" t="s">
        <v>1033</v>
      </c>
      <c r="C4156" s="38" t="s">
        <v>9696</v>
      </c>
      <c r="D4156" s="38">
        <v>8531</v>
      </c>
      <c r="E4156" s="146" t="s">
        <v>1401</v>
      </c>
      <c r="F4156" s="541" t="s">
        <v>1402</v>
      </c>
      <c r="G4156" s="539">
        <v>45466.30972222222</v>
      </c>
      <c r="H4156" s="37"/>
    </row>
    <row r="4157" spans="1:8" x14ac:dyDescent="0.25">
      <c r="A4157" s="37" t="s">
        <v>9695</v>
      </c>
      <c r="B4157" s="37" t="s">
        <v>1033</v>
      </c>
      <c r="C4157" s="38" t="s">
        <v>9696</v>
      </c>
      <c r="D4157" s="38">
        <v>8531</v>
      </c>
      <c r="E4157" s="146" t="s">
        <v>5224</v>
      </c>
      <c r="F4157" s="541" t="s">
        <v>5225</v>
      </c>
      <c r="G4157" s="539">
        <v>45466.30972222222</v>
      </c>
      <c r="H4157" s="37"/>
    </row>
    <row r="4158" spans="1:8" x14ac:dyDescent="0.25">
      <c r="A4158" s="37" t="s">
        <v>9695</v>
      </c>
      <c r="B4158" s="37" t="s">
        <v>1033</v>
      </c>
      <c r="C4158" s="38" t="s">
        <v>9696</v>
      </c>
      <c r="D4158" s="38">
        <v>8531</v>
      </c>
      <c r="E4158" s="146" t="s">
        <v>5241</v>
      </c>
      <c r="F4158" s="541" t="s">
        <v>5242</v>
      </c>
      <c r="G4158" s="539">
        <v>45466.30972222222</v>
      </c>
      <c r="H4158" s="37"/>
    </row>
    <row r="4159" spans="1:8" x14ac:dyDescent="0.25">
      <c r="A4159" s="37" t="s">
        <v>9695</v>
      </c>
      <c r="B4159" s="37" t="s">
        <v>1033</v>
      </c>
      <c r="C4159" s="38" t="s">
        <v>9696</v>
      </c>
      <c r="D4159" s="38">
        <v>8531</v>
      </c>
      <c r="E4159" s="146" t="s">
        <v>5258</v>
      </c>
      <c r="F4159" s="541" t="s">
        <v>5259</v>
      </c>
      <c r="G4159" s="539">
        <v>45466.30972222222</v>
      </c>
      <c r="H4159" s="37"/>
    </row>
    <row r="4160" spans="1:8" x14ac:dyDescent="0.25">
      <c r="A4160" s="37" t="s">
        <v>9695</v>
      </c>
      <c r="B4160" s="37" t="s">
        <v>1033</v>
      </c>
      <c r="C4160" s="38" t="s">
        <v>9696</v>
      </c>
      <c r="D4160" s="38">
        <v>8531</v>
      </c>
      <c r="E4160" s="146" t="s">
        <v>5275</v>
      </c>
      <c r="F4160" s="541" t="s">
        <v>5276</v>
      </c>
      <c r="G4160" s="539">
        <v>45466.30972222222</v>
      </c>
      <c r="H4160" s="37"/>
    </row>
    <row r="4161" spans="1:8" x14ac:dyDescent="0.25">
      <c r="A4161" s="37" t="s">
        <v>9695</v>
      </c>
      <c r="B4161" s="37" t="s">
        <v>1033</v>
      </c>
      <c r="C4161" s="38" t="s">
        <v>9696</v>
      </c>
      <c r="D4161" s="38">
        <v>8531</v>
      </c>
      <c r="E4161" s="146" t="s">
        <v>5292</v>
      </c>
      <c r="F4161" s="541" t="s">
        <v>5293</v>
      </c>
      <c r="G4161" s="539">
        <v>45466.30972222222</v>
      </c>
      <c r="H4161" s="37"/>
    </row>
    <row r="4162" spans="1:8" x14ac:dyDescent="0.25">
      <c r="A4162" s="37" t="s">
        <v>9695</v>
      </c>
      <c r="B4162" s="37" t="s">
        <v>1033</v>
      </c>
      <c r="C4162" s="38" t="s">
        <v>9696</v>
      </c>
      <c r="D4162" s="38">
        <v>8531</v>
      </c>
      <c r="E4162" s="146" t="s">
        <v>5309</v>
      </c>
      <c r="F4162" s="541" t="s">
        <v>5310</v>
      </c>
      <c r="G4162" s="539">
        <v>45466.30972222222</v>
      </c>
      <c r="H4162" s="37"/>
    </row>
    <row r="4163" spans="1:8" x14ac:dyDescent="0.25">
      <c r="A4163" s="37" t="s">
        <v>9695</v>
      </c>
      <c r="B4163" s="37" t="s">
        <v>1033</v>
      </c>
      <c r="C4163" s="38" t="s">
        <v>9696</v>
      </c>
      <c r="D4163" s="38">
        <v>8531</v>
      </c>
      <c r="E4163" s="146" t="s">
        <v>5326</v>
      </c>
      <c r="F4163" s="541" t="s">
        <v>5327</v>
      </c>
      <c r="G4163" s="539">
        <v>45466.30972222222</v>
      </c>
      <c r="H4163" s="37"/>
    </row>
    <row r="4164" spans="1:8" x14ac:dyDescent="0.25">
      <c r="A4164" s="37" t="s">
        <v>9695</v>
      </c>
      <c r="B4164" s="37" t="s">
        <v>1033</v>
      </c>
      <c r="C4164" s="38" t="s">
        <v>9696</v>
      </c>
      <c r="D4164" s="38">
        <v>8531</v>
      </c>
      <c r="E4164" s="146" t="s">
        <v>5343</v>
      </c>
      <c r="F4164" s="541" t="s">
        <v>5344</v>
      </c>
      <c r="G4164" s="539">
        <v>45466.30972222222</v>
      </c>
      <c r="H4164" s="37"/>
    </row>
    <row r="4165" spans="1:8" x14ac:dyDescent="0.25">
      <c r="A4165" s="37" t="s">
        <v>9695</v>
      </c>
      <c r="B4165" s="37" t="s">
        <v>1033</v>
      </c>
      <c r="C4165" s="38" t="s">
        <v>9696</v>
      </c>
      <c r="D4165" s="38">
        <v>8531</v>
      </c>
      <c r="E4165" s="146" t="s">
        <v>5360</v>
      </c>
      <c r="F4165" s="541" t="s">
        <v>5361</v>
      </c>
      <c r="G4165" s="539">
        <v>45466.30972222222</v>
      </c>
      <c r="H4165" s="37"/>
    </row>
    <row r="4166" spans="1:8" x14ac:dyDescent="0.25">
      <c r="A4166" s="37" t="s">
        <v>9695</v>
      </c>
      <c r="B4166" s="37" t="s">
        <v>1033</v>
      </c>
      <c r="C4166" s="38" t="s">
        <v>9696</v>
      </c>
      <c r="D4166" s="38">
        <v>8531</v>
      </c>
      <c r="E4166" s="146" t="s">
        <v>5377</v>
      </c>
      <c r="F4166" s="541" t="s">
        <v>5378</v>
      </c>
      <c r="G4166" s="539">
        <v>45466.30972222222</v>
      </c>
      <c r="H4166" s="37"/>
    </row>
    <row r="4167" spans="1:8" x14ac:dyDescent="0.25">
      <c r="A4167" s="37" t="s">
        <v>9695</v>
      </c>
      <c r="B4167" s="37" t="s">
        <v>1033</v>
      </c>
      <c r="C4167" s="38" t="s">
        <v>9696</v>
      </c>
      <c r="D4167" s="38">
        <v>8531</v>
      </c>
      <c r="E4167" s="146" t="s">
        <v>1418</v>
      </c>
      <c r="F4167" s="541" t="s">
        <v>1419</v>
      </c>
      <c r="G4167" s="539">
        <v>45466.30972222222</v>
      </c>
      <c r="H4167" s="37"/>
    </row>
    <row r="4168" spans="1:8" x14ac:dyDescent="0.25">
      <c r="A4168" s="37" t="s">
        <v>9695</v>
      </c>
      <c r="B4168" s="37" t="s">
        <v>1033</v>
      </c>
      <c r="C4168" s="38" t="s">
        <v>9696</v>
      </c>
      <c r="D4168" s="38">
        <v>8531</v>
      </c>
      <c r="E4168" s="146" t="s">
        <v>5394</v>
      </c>
      <c r="F4168" s="541" t="s">
        <v>5395</v>
      </c>
      <c r="G4168" s="539">
        <v>45466.30972222222</v>
      </c>
      <c r="H4168" s="37"/>
    </row>
    <row r="4169" spans="1:8" x14ac:dyDescent="0.25">
      <c r="A4169" s="37" t="s">
        <v>9695</v>
      </c>
      <c r="B4169" s="37" t="s">
        <v>1033</v>
      </c>
      <c r="C4169" s="38" t="s">
        <v>9696</v>
      </c>
      <c r="D4169" s="38">
        <v>8531</v>
      </c>
      <c r="E4169" s="146" t="s">
        <v>5411</v>
      </c>
      <c r="F4169" s="541" t="s">
        <v>5412</v>
      </c>
      <c r="G4169" s="539">
        <v>45466.30972222222</v>
      </c>
      <c r="H4169" s="37"/>
    </row>
    <row r="4170" spans="1:8" x14ac:dyDescent="0.25">
      <c r="A4170" s="37" t="s">
        <v>9695</v>
      </c>
      <c r="B4170" s="37" t="s">
        <v>1033</v>
      </c>
      <c r="C4170" s="38" t="s">
        <v>9696</v>
      </c>
      <c r="D4170" s="38">
        <v>8531</v>
      </c>
      <c r="E4170" s="146" t="s">
        <v>5428</v>
      </c>
      <c r="F4170" s="541" t="s">
        <v>5429</v>
      </c>
      <c r="G4170" s="539">
        <v>45466.30972222222</v>
      </c>
      <c r="H4170" s="37"/>
    </row>
    <row r="4171" spans="1:8" x14ac:dyDescent="0.25">
      <c r="A4171" s="37" t="s">
        <v>9695</v>
      </c>
      <c r="B4171" s="37" t="s">
        <v>1033</v>
      </c>
      <c r="C4171" s="38" t="s">
        <v>9696</v>
      </c>
      <c r="D4171" s="38">
        <v>8531</v>
      </c>
      <c r="E4171" s="146" t="s">
        <v>5445</v>
      </c>
      <c r="F4171" s="541" t="s">
        <v>5446</v>
      </c>
      <c r="G4171" s="539">
        <v>45466.30972222222</v>
      </c>
      <c r="H4171" s="37"/>
    </row>
    <row r="4172" spans="1:8" x14ac:dyDescent="0.25">
      <c r="A4172" s="37" t="s">
        <v>9695</v>
      </c>
      <c r="B4172" s="37" t="s">
        <v>1033</v>
      </c>
      <c r="C4172" s="38" t="s">
        <v>9696</v>
      </c>
      <c r="D4172" s="38">
        <v>8531</v>
      </c>
      <c r="E4172" s="146" t="s">
        <v>5462</v>
      </c>
      <c r="F4172" s="541" t="s">
        <v>5463</v>
      </c>
      <c r="G4172" s="539">
        <v>45466.30972222222</v>
      </c>
      <c r="H4172" s="37"/>
    </row>
    <row r="4173" spans="1:8" x14ac:dyDescent="0.25">
      <c r="A4173" s="37" t="s">
        <v>9695</v>
      </c>
      <c r="B4173" s="37" t="s">
        <v>1033</v>
      </c>
      <c r="C4173" s="38" t="s">
        <v>9696</v>
      </c>
      <c r="D4173" s="38">
        <v>8531</v>
      </c>
      <c r="E4173" s="146" t="s">
        <v>5479</v>
      </c>
      <c r="F4173" s="541" t="s">
        <v>5480</v>
      </c>
      <c r="G4173" s="539">
        <v>45466.30972222222</v>
      </c>
      <c r="H4173" s="37"/>
    </row>
    <row r="4174" spans="1:8" x14ac:dyDescent="0.25">
      <c r="A4174" s="37" t="s">
        <v>9695</v>
      </c>
      <c r="B4174" s="37" t="s">
        <v>1033</v>
      </c>
      <c r="C4174" s="38" t="s">
        <v>9696</v>
      </c>
      <c r="D4174" s="38">
        <v>8531</v>
      </c>
      <c r="E4174" s="146" t="s">
        <v>5496</v>
      </c>
      <c r="F4174" s="541" t="s">
        <v>5497</v>
      </c>
      <c r="G4174" s="539">
        <v>45466.30972222222</v>
      </c>
      <c r="H4174" s="37"/>
    </row>
    <row r="4175" spans="1:8" x14ac:dyDescent="0.25">
      <c r="A4175" s="37" t="s">
        <v>9695</v>
      </c>
      <c r="B4175" s="37" t="s">
        <v>1033</v>
      </c>
      <c r="C4175" s="38" t="s">
        <v>9696</v>
      </c>
      <c r="D4175" s="38">
        <v>8531</v>
      </c>
      <c r="E4175" s="146" t="s">
        <v>5513</v>
      </c>
      <c r="F4175" s="541" t="s">
        <v>5514</v>
      </c>
      <c r="G4175" s="539">
        <v>45466.30972222222</v>
      </c>
      <c r="H4175" s="37"/>
    </row>
    <row r="4176" spans="1:8" x14ac:dyDescent="0.25">
      <c r="A4176" s="37" t="s">
        <v>9695</v>
      </c>
      <c r="B4176" s="37" t="s">
        <v>1033</v>
      </c>
      <c r="C4176" s="38" t="s">
        <v>9696</v>
      </c>
      <c r="D4176" s="38">
        <v>8531</v>
      </c>
      <c r="E4176" s="146" t="s">
        <v>5530</v>
      </c>
      <c r="F4176" s="541" t="s">
        <v>5531</v>
      </c>
      <c r="G4176" s="539">
        <v>45466.30972222222</v>
      </c>
      <c r="H4176" s="37"/>
    </row>
    <row r="4177" spans="1:8" x14ac:dyDescent="0.25">
      <c r="A4177" s="37" t="s">
        <v>9695</v>
      </c>
      <c r="B4177" s="37" t="s">
        <v>1033</v>
      </c>
      <c r="C4177" s="38" t="s">
        <v>9696</v>
      </c>
      <c r="D4177" s="38">
        <v>8531</v>
      </c>
      <c r="E4177" s="146" t="s">
        <v>5547</v>
      </c>
      <c r="F4177" s="541" t="s">
        <v>5548</v>
      </c>
      <c r="G4177" s="539">
        <v>45466.30972222222</v>
      </c>
      <c r="H4177" s="37"/>
    </row>
    <row r="4178" spans="1:8" x14ac:dyDescent="0.25">
      <c r="A4178" s="37" t="s">
        <v>9695</v>
      </c>
      <c r="B4178" s="37" t="s">
        <v>1033</v>
      </c>
      <c r="C4178" s="38" t="s">
        <v>9696</v>
      </c>
      <c r="D4178" s="38">
        <v>8531</v>
      </c>
      <c r="E4178" s="146" t="s">
        <v>1435</v>
      </c>
      <c r="F4178" s="541" t="s">
        <v>1436</v>
      </c>
      <c r="G4178" s="539">
        <v>45466.30972222222</v>
      </c>
      <c r="H4178" s="37"/>
    </row>
    <row r="4179" spans="1:8" x14ac:dyDescent="0.25">
      <c r="A4179" s="37" t="s">
        <v>9695</v>
      </c>
      <c r="B4179" s="37" t="s">
        <v>1033</v>
      </c>
      <c r="C4179" s="38" t="s">
        <v>9696</v>
      </c>
      <c r="D4179" s="38">
        <v>8531</v>
      </c>
      <c r="E4179" s="146" t="s">
        <v>5564</v>
      </c>
      <c r="F4179" s="541" t="s">
        <v>5565</v>
      </c>
      <c r="G4179" s="539">
        <v>45466.30972222222</v>
      </c>
      <c r="H4179" s="37"/>
    </row>
    <row r="4180" spans="1:8" x14ac:dyDescent="0.25">
      <c r="A4180" s="37" t="s">
        <v>9695</v>
      </c>
      <c r="B4180" s="37" t="s">
        <v>1033</v>
      </c>
      <c r="C4180" s="38" t="s">
        <v>9696</v>
      </c>
      <c r="D4180" s="38">
        <v>8531</v>
      </c>
      <c r="E4180" s="146" t="s">
        <v>5581</v>
      </c>
      <c r="F4180" s="541" t="s">
        <v>5582</v>
      </c>
      <c r="G4180" s="539">
        <v>45466.30972222222</v>
      </c>
      <c r="H4180" s="37"/>
    </row>
    <row r="4181" spans="1:8" x14ac:dyDescent="0.25">
      <c r="A4181" s="37" t="s">
        <v>9695</v>
      </c>
      <c r="B4181" s="37" t="s">
        <v>1033</v>
      </c>
      <c r="C4181" s="38" t="s">
        <v>9696</v>
      </c>
      <c r="D4181" s="38">
        <v>8531</v>
      </c>
      <c r="E4181" s="146" t="s">
        <v>5598</v>
      </c>
      <c r="F4181" s="541" t="s">
        <v>5599</v>
      </c>
      <c r="G4181" s="539">
        <v>45466.30972222222</v>
      </c>
      <c r="H4181" s="37"/>
    </row>
    <row r="4182" spans="1:8" x14ac:dyDescent="0.25">
      <c r="A4182" s="37" t="s">
        <v>9695</v>
      </c>
      <c r="B4182" s="37" t="s">
        <v>1033</v>
      </c>
      <c r="C4182" s="38" t="s">
        <v>9696</v>
      </c>
      <c r="D4182" s="38">
        <v>8531</v>
      </c>
      <c r="E4182" s="146" t="s">
        <v>5615</v>
      </c>
      <c r="F4182" s="541" t="s">
        <v>5616</v>
      </c>
      <c r="G4182" s="539">
        <v>45466.30972222222</v>
      </c>
      <c r="H4182" s="37"/>
    </row>
    <row r="4183" spans="1:8" x14ac:dyDescent="0.25">
      <c r="A4183" s="37" t="s">
        <v>9695</v>
      </c>
      <c r="B4183" s="37" t="s">
        <v>1033</v>
      </c>
      <c r="C4183" s="38" t="s">
        <v>9696</v>
      </c>
      <c r="D4183" s="38">
        <v>8531</v>
      </c>
      <c r="E4183" s="146" t="s">
        <v>5632</v>
      </c>
      <c r="F4183" s="541" t="s">
        <v>5633</v>
      </c>
      <c r="G4183" s="539">
        <v>45466.30972222222</v>
      </c>
      <c r="H4183" s="37"/>
    </row>
    <row r="4184" spans="1:8" x14ac:dyDescent="0.25">
      <c r="A4184" s="37" t="s">
        <v>9695</v>
      </c>
      <c r="B4184" s="37" t="s">
        <v>1033</v>
      </c>
      <c r="C4184" s="38" t="s">
        <v>9696</v>
      </c>
      <c r="D4184" s="38">
        <v>8531</v>
      </c>
      <c r="E4184" s="146" t="s">
        <v>5649</v>
      </c>
      <c r="F4184" s="541" t="s">
        <v>5650</v>
      </c>
      <c r="G4184" s="539">
        <v>45466.30972222222</v>
      </c>
      <c r="H4184" s="37"/>
    </row>
    <row r="4185" spans="1:8" x14ac:dyDescent="0.25">
      <c r="A4185" s="37" t="s">
        <v>9695</v>
      </c>
      <c r="B4185" s="37" t="s">
        <v>1033</v>
      </c>
      <c r="C4185" s="38" t="s">
        <v>9696</v>
      </c>
      <c r="D4185" s="38">
        <v>8531</v>
      </c>
      <c r="E4185" s="146" t="s">
        <v>5666</v>
      </c>
      <c r="F4185" s="541" t="s">
        <v>5667</v>
      </c>
      <c r="G4185" s="539">
        <v>45466.30972222222</v>
      </c>
      <c r="H4185" s="37"/>
    </row>
    <row r="4186" spans="1:8" x14ac:dyDescent="0.25">
      <c r="A4186" s="37" t="s">
        <v>9695</v>
      </c>
      <c r="B4186" s="37" t="s">
        <v>1033</v>
      </c>
      <c r="C4186" s="38" t="s">
        <v>9696</v>
      </c>
      <c r="D4186" s="38">
        <v>8531</v>
      </c>
      <c r="E4186" s="146" t="s">
        <v>5683</v>
      </c>
      <c r="F4186" s="541" t="s">
        <v>5684</v>
      </c>
      <c r="G4186" s="539">
        <v>45466.30972222222</v>
      </c>
      <c r="H4186" s="37"/>
    </row>
    <row r="4187" spans="1:8" x14ac:dyDescent="0.25">
      <c r="A4187" s="37" t="s">
        <v>9695</v>
      </c>
      <c r="B4187" s="37" t="s">
        <v>1033</v>
      </c>
      <c r="C4187" s="38" t="s">
        <v>9696</v>
      </c>
      <c r="D4187" s="38">
        <v>8531</v>
      </c>
      <c r="E4187" s="146" t="s">
        <v>5700</v>
      </c>
      <c r="F4187" s="541" t="s">
        <v>5701</v>
      </c>
      <c r="G4187" s="539">
        <v>45466.30972222222</v>
      </c>
      <c r="H4187" s="37"/>
    </row>
    <row r="4188" spans="1:8" x14ac:dyDescent="0.25">
      <c r="A4188" s="37" t="s">
        <v>9695</v>
      </c>
      <c r="B4188" s="37" t="s">
        <v>1033</v>
      </c>
      <c r="C4188" s="38" t="s">
        <v>9696</v>
      </c>
      <c r="D4188" s="38">
        <v>8531</v>
      </c>
      <c r="E4188" s="146" t="s">
        <v>5717</v>
      </c>
      <c r="F4188" s="541" t="s">
        <v>5718</v>
      </c>
      <c r="G4188" s="539">
        <v>45466.30972222222</v>
      </c>
      <c r="H4188" s="37"/>
    </row>
    <row r="4189" spans="1:8" x14ac:dyDescent="0.25">
      <c r="A4189" s="37" t="s">
        <v>9695</v>
      </c>
      <c r="B4189" s="37" t="s">
        <v>1033</v>
      </c>
      <c r="C4189" s="38" t="s">
        <v>9696</v>
      </c>
      <c r="D4189" s="38">
        <v>8531</v>
      </c>
      <c r="E4189" s="146" t="s">
        <v>1452</v>
      </c>
      <c r="F4189" s="541" t="s">
        <v>1453</v>
      </c>
      <c r="G4189" s="539">
        <v>45466.30972222222</v>
      </c>
      <c r="H4189" s="37"/>
    </row>
    <row r="4190" spans="1:8" x14ac:dyDescent="0.25">
      <c r="A4190" s="37" t="s">
        <v>9695</v>
      </c>
      <c r="B4190" s="37" t="s">
        <v>1033</v>
      </c>
      <c r="C4190" s="38" t="s">
        <v>9696</v>
      </c>
      <c r="D4190" s="38">
        <v>8531</v>
      </c>
      <c r="E4190" s="146" t="s">
        <v>5734</v>
      </c>
      <c r="F4190" s="541" t="s">
        <v>5735</v>
      </c>
      <c r="G4190" s="539">
        <v>45466.30972222222</v>
      </c>
      <c r="H4190" s="37"/>
    </row>
    <row r="4191" spans="1:8" x14ac:dyDescent="0.25">
      <c r="A4191" s="37" t="s">
        <v>9695</v>
      </c>
      <c r="B4191" s="37" t="s">
        <v>1033</v>
      </c>
      <c r="C4191" s="38" t="s">
        <v>9696</v>
      </c>
      <c r="D4191" s="38">
        <v>8531</v>
      </c>
      <c r="E4191" s="146" t="s">
        <v>5751</v>
      </c>
      <c r="F4191" s="541" t="s">
        <v>5752</v>
      </c>
      <c r="G4191" s="539">
        <v>45466.30972222222</v>
      </c>
      <c r="H4191" s="37"/>
    </row>
    <row r="4192" spans="1:8" x14ac:dyDescent="0.25">
      <c r="A4192" s="37" t="s">
        <v>9695</v>
      </c>
      <c r="B4192" s="37" t="s">
        <v>1033</v>
      </c>
      <c r="C4192" s="38" t="s">
        <v>9696</v>
      </c>
      <c r="D4192" s="38">
        <v>8531</v>
      </c>
      <c r="E4192" s="146" t="s">
        <v>5768</v>
      </c>
      <c r="F4192" s="541" t="s">
        <v>5769</v>
      </c>
      <c r="G4192" s="539">
        <v>45466.30972222222</v>
      </c>
      <c r="H4192" s="37"/>
    </row>
    <row r="4193" spans="1:8" x14ac:dyDescent="0.25">
      <c r="A4193" s="37" t="s">
        <v>9695</v>
      </c>
      <c r="B4193" s="37" t="s">
        <v>1033</v>
      </c>
      <c r="C4193" s="38" t="s">
        <v>9696</v>
      </c>
      <c r="D4193" s="38">
        <v>8531</v>
      </c>
      <c r="E4193" s="146" t="s">
        <v>5785</v>
      </c>
      <c r="F4193" s="541" t="s">
        <v>5786</v>
      </c>
      <c r="G4193" s="539">
        <v>45466.30972222222</v>
      </c>
      <c r="H4193" s="37"/>
    </row>
    <row r="4194" spans="1:8" x14ac:dyDescent="0.25">
      <c r="A4194" s="37" t="s">
        <v>9695</v>
      </c>
      <c r="B4194" s="37" t="s">
        <v>1033</v>
      </c>
      <c r="C4194" s="38" t="s">
        <v>9696</v>
      </c>
      <c r="D4194" s="38">
        <v>8531</v>
      </c>
      <c r="E4194" s="146" t="s">
        <v>5802</v>
      </c>
      <c r="F4194" s="541" t="s">
        <v>5803</v>
      </c>
      <c r="G4194" s="539">
        <v>45466.30972222222</v>
      </c>
      <c r="H4194" s="37"/>
    </row>
    <row r="4195" spans="1:8" x14ac:dyDescent="0.25">
      <c r="A4195" s="37" t="s">
        <v>9695</v>
      </c>
      <c r="B4195" s="37" t="s">
        <v>1033</v>
      </c>
      <c r="C4195" s="38" t="s">
        <v>9696</v>
      </c>
      <c r="D4195" s="38">
        <v>8531</v>
      </c>
      <c r="E4195" s="146" t="s">
        <v>5819</v>
      </c>
      <c r="F4195" s="541" t="s">
        <v>5820</v>
      </c>
      <c r="G4195" s="539">
        <v>45466.30972222222</v>
      </c>
      <c r="H4195" s="37"/>
    </row>
    <row r="4196" spans="1:8" x14ac:dyDescent="0.25">
      <c r="A4196" s="37" t="s">
        <v>9695</v>
      </c>
      <c r="B4196" s="37" t="s">
        <v>1033</v>
      </c>
      <c r="C4196" s="38" t="s">
        <v>9696</v>
      </c>
      <c r="D4196" s="38">
        <v>8531</v>
      </c>
      <c r="E4196" s="146" t="s">
        <v>5836</v>
      </c>
      <c r="F4196" s="541" t="s">
        <v>5837</v>
      </c>
      <c r="G4196" s="539">
        <v>45466.30972222222</v>
      </c>
      <c r="H4196" s="37"/>
    </row>
    <row r="4197" spans="1:8" x14ac:dyDescent="0.25">
      <c r="A4197" s="37" t="s">
        <v>9695</v>
      </c>
      <c r="B4197" s="37" t="s">
        <v>1033</v>
      </c>
      <c r="C4197" s="38" t="s">
        <v>9696</v>
      </c>
      <c r="D4197" s="38">
        <v>8531</v>
      </c>
      <c r="E4197" s="146" t="s">
        <v>5853</v>
      </c>
      <c r="F4197" s="541" t="s">
        <v>5854</v>
      </c>
      <c r="G4197" s="539">
        <v>45466.30972222222</v>
      </c>
      <c r="H4197" s="37"/>
    </row>
    <row r="4198" spans="1:8" x14ac:dyDescent="0.25">
      <c r="A4198" s="37" t="s">
        <v>9695</v>
      </c>
      <c r="B4198" s="37" t="s">
        <v>1033</v>
      </c>
      <c r="C4198" s="38" t="s">
        <v>9696</v>
      </c>
      <c r="D4198" s="38">
        <v>8531</v>
      </c>
      <c r="E4198" s="146" t="s">
        <v>5870</v>
      </c>
      <c r="F4198" s="541" t="s">
        <v>5871</v>
      </c>
      <c r="G4198" s="539">
        <v>45466.30972222222</v>
      </c>
      <c r="H4198" s="37"/>
    </row>
    <row r="4199" spans="1:8" x14ac:dyDescent="0.25">
      <c r="A4199" s="37" t="s">
        <v>9695</v>
      </c>
      <c r="B4199" s="37" t="s">
        <v>1033</v>
      </c>
      <c r="C4199" s="38" t="s">
        <v>9696</v>
      </c>
      <c r="D4199" s="38">
        <v>8531</v>
      </c>
      <c r="E4199" s="146" t="s">
        <v>5887</v>
      </c>
      <c r="F4199" s="541" t="s">
        <v>5888</v>
      </c>
      <c r="G4199" s="539">
        <v>45466.30972222222</v>
      </c>
      <c r="H4199" s="37"/>
    </row>
    <row r="4200" spans="1:8" x14ac:dyDescent="0.25">
      <c r="A4200" s="37" t="s">
        <v>9695</v>
      </c>
      <c r="B4200" s="37" t="s">
        <v>1033</v>
      </c>
      <c r="C4200" s="38" t="s">
        <v>9696</v>
      </c>
      <c r="D4200" s="38">
        <v>8531</v>
      </c>
      <c r="E4200" s="146" t="s">
        <v>1469</v>
      </c>
      <c r="F4200" s="541" t="s">
        <v>1470</v>
      </c>
      <c r="G4200" s="539">
        <v>45466.30972222222</v>
      </c>
      <c r="H4200" s="37"/>
    </row>
    <row r="4201" spans="1:8" x14ac:dyDescent="0.25">
      <c r="A4201" s="37" t="s">
        <v>9695</v>
      </c>
      <c r="B4201" s="37" t="s">
        <v>1033</v>
      </c>
      <c r="C4201" s="38" t="s">
        <v>9696</v>
      </c>
      <c r="D4201" s="38">
        <v>8531</v>
      </c>
      <c r="E4201" s="146" t="s">
        <v>5904</v>
      </c>
      <c r="F4201" s="541" t="s">
        <v>5905</v>
      </c>
      <c r="G4201" s="539">
        <v>45466.30972222222</v>
      </c>
      <c r="H4201" s="37"/>
    </row>
    <row r="4202" spans="1:8" x14ac:dyDescent="0.25">
      <c r="A4202" s="37" t="s">
        <v>9695</v>
      </c>
      <c r="B4202" s="37" t="s">
        <v>1033</v>
      </c>
      <c r="C4202" s="38" t="s">
        <v>9696</v>
      </c>
      <c r="D4202" s="38">
        <v>8531</v>
      </c>
      <c r="E4202" s="146" t="s">
        <v>5921</v>
      </c>
      <c r="F4202" s="541" t="s">
        <v>5922</v>
      </c>
      <c r="G4202" s="539">
        <v>45466.30972222222</v>
      </c>
      <c r="H4202" s="37"/>
    </row>
    <row r="4203" spans="1:8" x14ac:dyDescent="0.25">
      <c r="A4203" s="37" t="s">
        <v>9695</v>
      </c>
      <c r="B4203" s="37" t="s">
        <v>1033</v>
      </c>
      <c r="C4203" s="38" t="s">
        <v>9696</v>
      </c>
      <c r="D4203" s="38">
        <v>8531</v>
      </c>
      <c r="E4203" s="146" t="s">
        <v>5938</v>
      </c>
      <c r="F4203" s="541" t="s">
        <v>5939</v>
      </c>
      <c r="G4203" s="539">
        <v>45466.30972222222</v>
      </c>
      <c r="H4203" s="37"/>
    </row>
    <row r="4204" spans="1:8" x14ac:dyDescent="0.25">
      <c r="A4204" s="37" t="s">
        <v>9695</v>
      </c>
      <c r="B4204" s="37" t="s">
        <v>1033</v>
      </c>
      <c r="C4204" s="38" t="s">
        <v>9696</v>
      </c>
      <c r="D4204" s="38">
        <v>8531</v>
      </c>
      <c r="E4204" s="146" t="s">
        <v>5955</v>
      </c>
      <c r="F4204" s="541" t="s">
        <v>5956</v>
      </c>
      <c r="G4204" s="539">
        <v>45466.30972222222</v>
      </c>
      <c r="H4204" s="37"/>
    </row>
    <row r="4205" spans="1:8" x14ac:dyDescent="0.25">
      <c r="A4205" s="37" t="s">
        <v>9695</v>
      </c>
      <c r="B4205" s="37" t="s">
        <v>1033</v>
      </c>
      <c r="C4205" s="38" t="s">
        <v>9696</v>
      </c>
      <c r="D4205" s="38">
        <v>8531</v>
      </c>
      <c r="E4205" s="146" t="s">
        <v>5972</v>
      </c>
      <c r="F4205" s="541" t="s">
        <v>5973</v>
      </c>
      <c r="G4205" s="539">
        <v>45466.30972222222</v>
      </c>
      <c r="H4205" s="37"/>
    </row>
    <row r="4206" spans="1:8" x14ac:dyDescent="0.25">
      <c r="A4206" s="37" t="s">
        <v>9695</v>
      </c>
      <c r="B4206" s="37" t="s">
        <v>1033</v>
      </c>
      <c r="C4206" s="38" t="s">
        <v>9696</v>
      </c>
      <c r="D4206" s="38">
        <v>8531</v>
      </c>
      <c r="E4206" s="146" t="s">
        <v>5989</v>
      </c>
      <c r="F4206" s="541" t="s">
        <v>5990</v>
      </c>
      <c r="G4206" s="539">
        <v>45466.30972222222</v>
      </c>
      <c r="H4206" s="37"/>
    </row>
    <row r="4207" spans="1:8" x14ac:dyDescent="0.25">
      <c r="A4207" s="37" t="s">
        <v>9695</v>
      </c>
      <c r="B4207" s="37" t="s">
        <v>1033</v>
      </c>
      <c r="C4207" s="38" t="s">
        <v>9696</v>
      </c>
      <c r="D4207" s="38">
        <v>8531</v>
      </c>
      <c r="E4207" s="146" t="s">
        <v>6006</v>
      </c>
      <c r="F4207" s="541" t="s">
        <v>6007</v>
      </c>
      <c r="G4207" s="539">
        <v>45466.30972222222</v>
      </c>
      <c r="H4207" s="37"/>
    </row>
    <row r="4208" spans="1:8" x14ac:dyDescent="0.25">
      <c r="A4208" s="37" t="s">
        <v>9695</v>
      </c>
      <c r="B4208" s="37" t="s">
        <v>1033</v>
      </c>
      <c r="C4208" s="38" t="s">
        <v>9696</v>
      </c>
      <c r="D4208" s="38">
        <v>8531</v>
      </c>
      <c r="E4208" s="146" t="s">
        <v>6023</v>
      </c>
      <c r="F4208" s="541" t="s">
        <v>6024</v>
      </c>
      <c r="G4208" s="539">
        <v>45466.30972222222</v>
      </c>
      <c r="H4208" s="37"/>
    </row>
    <row r="4209" spans="1:8" x14ac:dyDescent="0.25">
      <c r="A4209" s="37" t="s">
        <v>9695</v>
      </c>
      <c r="B4209" s="37" t="s">
        <v>1033</v>
      </c>
      <c r="C4209" s="38" t="s">
        <v>9696</v>
      </c>
      <c r="D4209" s="38">
        <v>8531</v>
      </c>
      <c r="E4209" s="146" t="s">
        <v>6040</v>
      </c>
      <c r="F4209" s="541" t="s">
        <v>6041</v>
      </c>
      <c r="G4209" s="539">
        <v>45466.30972222222</v>
      </c>
      <c r="H4209" s="37"/>
    </row>
    <row r="4210" spans="1:8" x14ac:dyDescent="0.25">
      <c r="A4210" s="37" t="s">
        <v>9695</v>
      </c>
      <c r="B4210" s="37" t="s">
        <v>1033</v>
      </c>
      <c r="C4210" s="38" t="s">
        <v>9696</v>
      </c>
      <c r="D4210" s="38">
        <v>8531</v>
      </c>
      <c r="E4210" s="146" t="s">
        <v>6057</v>
      </c>
      <c r="F4210" s="541" t="s">
        <v>6058</v>
      </c>
      <c r="G4210" s="539">
        <v>45466.30972222222</v>
      </c>
      <c r="H4210" s="37"/>
    </row>
    <row r="4211" spans="1:8" x14ac:dyDescent="0.25">
      <c r="A4211" s="37" t="s">
        <v>9695</v>
      </c>
      <c r="B4211" s="37" t="s">
        <v>1033</v>
      </c>
      <c r="C4211" s="38" t="s">
        <v>9696</v>
      </c>
      <c r="D4211" s="38">
        <v>8531</v>
      </c>
      <c r="E4211" s="146" t="s">
        <v>1062</v>
      </c>
      <c r="F4211" s="541" t="s">
        <v>1063</v>
      </c>
      <c r="G4211" s="539">
        <v>45466.30972222222</v>
      </c>
      <c r="H4211" s="37"/>
    </row>
    <row r="4212" spans="1:8" x14ac:dyDescent="0.25">
      <c r="A4212" s="37" t="s">
        <v>9695</v>
      </c>
      <c r="B4212" s="37" t="s">
        <v>1033</v>
      </c>
      <c r="C4212" s="38" t="s">
        <v>9696</v>
      </c>
      <c r="D4212" s="38">
        <v>8531</v>
      </c>
      <c r="E4212" s="146" t="s">
        <v>1486</v>
      </c>
      <c r="F4212" s="541" t="s">
        <v>1487</v>
      </c>
      <c r="G4212" s="539">
        <v>45466.30972222222</v>
      </c>
      <c r="H4212" s="37"/>
    </row>
    <row r="4213" spans="1:8" x14ac:dyDescent="0.25">
      <c r="A4213" s="37" t="s">
        <v>9695</v>
      </c>
      <c r="B4213" s="37" t="s">
        <v>1033</v>
      </c>
      <c r="C4213" s="38" t="s">
        <v>9696</v>
      </c>
      <c r="D4213" s="38">
        <v>8531</v>
      </c>
      <c r="E4213" s="146" t="s">
        <v>6074</v>
      </c>
      <c r="F4213" s="541" t="s">
        <v>6075</v>
      </c>
      <c r="G4213" s="539">
        <v>45466.30972222222</v>
      </c>
      <c r="H4213" s="37"/>
    </row>
    <row r="4214" spans="1:8" x14ac:dyDescent="0.25">
      <c r="A4214" s="37" t="s">
        <v>9695</v>
      </c>
      <c r="B4214" s="37" t="s">
        <v>1033</v>
      </c>
      <c r="C4214" s="38" t="s">
        <v>9696</v>
      </c>
      <c r="D4214" s="38">
        <v>8531</v>
      </c>
      <c r="E4214" s="146" t="s">
        <v>6091</v>
      </c>
      <c r="F4214" s="541" t="s">
        <v>6092</v>
      </c>
      <c r="G4214" s="539">
        <v>45466.30972222222</v>
      </c>
      <c r="H4214" s="37"/>
    </row>
    <row r="4215" spans="1:8" x14ac:dyDescent="0.25">
      <c r="A4215" s="37" t="s">
        <v>9695</v>
      </c>
      <c r="B4215" s="37" t="s">
        <v>1033</v>
      </c>
      <c r="C4215" s="38" t="s">
        <v>9696</v>
      </c>
      <c r="D4215" s="38">
        <v>8531</v>
      </c>
      <c r="E4215" s="146" t="s">
        <v>6108</v>
      </c>
      <c r="F4215" s="541" t="s">
        <v>6109</v>
      </c>
      <c r="G4215" s="539">
        <v>45466.30972222222</v>
      </c>
      <c r="H4215" s="37"/>
    </row>
    <row r="4216" spans="1:8" x14ac:dyDescent="0.25">
      <c r="A4216" s="37" t="s">
        <v>9695</v>
      </c>
      <c r="B4216" s="37" t="s">
        <v>1033</v>
      </c>
      <c r="C4216" s="38" t="s">
        <v>9696</v>
      </c>
      <c r="D4216" s="38">
        <v>8531</v>
      </c>
      <c r="E4216" s="146" t="s">
        <v>6125</v>
      </c>
      <c r="F4216" s="541" t="s">
        <v>6126</v>
      </c>
      <c r="G4216" s="539">
        <v>45466.30972222222</v>
      </c>
      <c r="H4216" s="37"/>
    </row>
    <row r="4217" spans="1:8" x14ac:dyDescent="0.25">
      <c r="A4217" s="37" t="s">
        <v>9695</v>
      </c>
      <c r="B4217" s="37" t="s">
        <v>1033</v>
      </c>
      <c r="C4217" s="38" t="s">
        <v>9696</v>
      </c>
      <c r="D4217" s="38">
        <v>8531</v>
      </c>
      <c r="E4217" s="146" t="s">
        <v>6142</v>
      </c>
      <c r="F4217" s="541" t="s">
        <v>6143</v>
      </c>
      <c r="G4217" s="539">
        <v>45466.30972222222</v>
      </c>
      <c r="H4217" s="37"/>
    </row>
    <row r="4218" spans="1:8" x14ac:dyDescent="0.25">
      <c r="A4218" s="37" t="s">
        <v>9695</v>
      </c>
      <c r="B4218" s="37" t="s">
        <v>1033</v>
      </c>
      <c r="C4218" s="38" t="s">
        <v>9696</v>
      </c>
      <c r="D4218" s="38">
        <v>8531</v>
      </c>
      <c r="E4218" s="146" t="s">
        <v>6159</v>
      </c>
      <c r="F4218" s="541" t="s">
        <v>6160</v>
      </c>
      <c r="G4218" s="539">
        <v>45466.30972222222</v>
      </c>
      <c r="H4218" s="37"/>
    </row>
    <row r="4219" spans="1:8" x14ac:dyDescent="0.25">
      <c r="A4219" s="37" t="s">
        <v>9695</v>
      </c>
      <c r="B4219" s="37" t="s">
        <v>1033</v>
      </c>
      <c r="C4219" s="38" t="s">
        <v>9696</v>
      </c>
      <c r="D4219" s="38">
        <v>8531</v>
      </c>
      <c r="E4219" s="146" t="s">
        <v>6176</v>
      </c>
      <c r="F4219" s="541" t="s">
        <v>6177</v>
      </c>
      <c r="G4219" s="539">
        <v>45466.30972222222</v>
      </c>
      <c r="H4219" s="37"/>
    </row>
    <row r="4220" spans="1:8" x14ac:dyDescent="0.25">
      <c r="A4220" s="37" t="s">
        <v>9695</v>
      </c>
      <c r="B4220" s="37" t="s">
        <v>1033</v>
      </c>
      <c r="C4220" s="38" t="s">
        <v>9696</v>
      </c>
      <c r="D4220" s="38">
        <v>8531</v>
      </c>
      <c r="E4220" s="146" t="s">
        <v>6193</v>
      </c>
      <c r="F4220" s="541" t="s">
        <v>6194</v>
      </c>
      <c r="G4220" s="539">
        <v>45466.30972222222</v>
      </c>
      <c r="H4220" s="37"/>
    </row>
    <row r="4221" spans="1:8" x14ac:dyDescent="0.25">
      <c r="A4221" s="37" t="s">
        <v>9695</v>
      </c>
      <c r="B4221" s="37" t="s">
        <v>1033</v>
      </c>
      <c r="C4221" s="38" t="s">
        <v>9696</v>
      </c>
      <c r="D4221" s="38">
        <v>8531</v>
      </c>
      <c r="E4221" s="146" t="s">
        <v>6210</v>
      </c>
      <c r="F4221" s="541" t="s">
        <v>6211</v>
      </c>
      <c r="G4221" s="539">
        <v>45466.30972222222</v>
      </c>
      <c r="H4221" s="37"/>
    </row>
    <row r="4222" spans="1:8" x14ac:dyDescent="0.25">
      <c r="A4222" s="37" t="s">
        <v>9695</v>
      </c>
      <c r="B4222" s="37" t="s">
        <v>1033</v>
      </c>
      <c r="C4222" s="38" t="s">
        <v>9696</v>
      </c>
      <c r="D4222" s="38">
        <v>8531</v>
      </c>
      <c r="E4222" s="146" t="s">
        <v>6227</v>
      </c>
      <c r="F4222" s="541" t="s">
        <v>6228</v>
      </c>
      <c r="G4222" s="539">
        <v>45466.30972222222</v>
      </c>
      <c r="H4222" s="37"/>
    </row>
    <row r="4223" spans="1:8" x14ac:dyDescent="0.25">
      <c r="A4223" s="37" t="s">
        <v>9695</v>
      </c>
      <c r="B4223" s="37" t="s">
        <v>1033</v>
      </c>
      <c r="C4223" s="38" t="s">
        <v>9696</v>
      </c>
      <c r="D4223" s="38">
        <v>8531</v>
      </c>
      <c r="E4223" s="146" t="s">
        <v>1503</v>
      </c>
      <c r="F4223" s="541" t="s">
        <v>1504</v>
      </c>
      <c r="G4223" s="539">
        <v>45466.30972222222</v>
      </c>
      <c r="H4223" s="37"/>
    </row>
    <row r="4224" spans="1:8" x14ac:dyDescent="0.25">
      <c r="A4224" s="37" t="s">
        <v>9695</v>
      </c>
      <c r="B4224" s="37" t="s">
        <v>1033</v>
      </c>
      <c r="C4224" s="38" t="s">
        <v>9696</v>
      </c>
      <c r="D4224" s="38">
        <v>8531</v>
      </c>
      <c r="E4224" s="146" t="s">
        <v>6244</v>
      </c>
      <c r="F4224" s="541" t="s">
        <v>6245</v>
      </c>
      <c r="G4224" s="539">
        <v>45466.30972222222</v>
      </c>
      <c r="H4224" s="37"/>
    </row>
    <row r="4225" spans="1:8" x14ac:dyDescent="0.25">
      <c r="A4225" s="37" t="s">
        <v>9695</v>
      </c>
      <c r="B4225" s="37" t="s">
        <v>1033</v>
      </c>
      <c r="C4225" s="38" t="s">
        <v>9696</v>
      </c>
      <c r="D4225" s="38">
        <v>8531</v>
      </c>
      <c r="E4225" s="146" t="s">
        <v>6261</v>
      </c>
      <c r="F4225" s="541" t="s">
        <v>6262</v>
      </c>
      <c r="G4225" s="539">
        <v>45466.30972222222</v>
      </c>
      <c r="H4225" s="37"/>
    </row>
    <row r="4226" spans="1:8" x14ac:dyDescent="0.25">
      <c r="A4226" s="37" t="s">
        <v>9695</v>
      </c>
      <c r="B4226" s="37" t="s">
        <v>1033</v>
      </c>
      <c r="C4226" s="38" t="s">
        <v>9696</v>
      </c>
      <c r="D4226" s="38">
        <v>8531</v>
      </c>
      <c r="E4226" s="146" t="s">
        <v>6278</v>
      </c>
      <c r="F4226" s="541" t="s">
        <v>6279</v>
      </c>
      <c r="G4226" s="539">
        <v>45466.30972222222</v>
      </c>
      <c r="H4226" s="37"/>
    </row>
    <row r="4227" spans="1:8" x14ac:dyDescent="0.25">
      <c r="A4227" s="37" t="s">
        <v>9695</v>
      </c>
      <c r="B4227" s="37" t="s">
        <v>1033</v>
      </c>
      <c r="C4227" s="38" t="s">
        <v>9696</v>
      </c>
      <c r="D4227" s="38">
        <v>8531</v>
      </c>
      <c r="E4227" s="146" t="s">
        <v>6295</v>
      </c>
      <c r="F4227" s="541" t="s">
        <v>6296</v>
      </c>
      <c r="G4227" s="539">
        <v>45466.30972222222</v>
      </c>
      <c r="H4227" s="37"/>
    </row>
    <row r="4228" spans="1:8" x14ac:dyDescent="0.25">
      <c r="A4228" s="37" t="s">
        <v>9695</v>
      </c>
      <c r="B4228" s="37" t="s">
        <v>1033</v>
      </c>
      <c r="C4228" s="38" t="s">
        <v>9696</v>
      </c>
      <c r="D4228" s="38">
        <v>8531</v>
      </c>
      <c r="E4228" s="146" t="s">
        <v>6312</v>
      </c>
      <c r="F4228" s="541" t="s">
        <v>6313</v>
      </c>
      <c r="G4228" s="539">
        <v>45466.30972222222</v>
      </c>
      <c r="H4228" s="37"/>
    </row>
    <row r="4229" spans="1:8" x14ac:dyDescent="0.25">
      <c r="A4229" s="37" t="s">
        <v>9695</v>
      </c>
      <c r="B4229" s="37" t="s">
        <v>1033</v>
      </c>
      <c r="C4229" s="38" t="s">
        <v>9696</v>
      </c>
      <c r="D4229" s="38">
        <v>8531</v>
      </c>
      <c r="E4229" s="146" t="s">
        <v>6329</v>
      </c>
      <c r="F4229" s="541" t="s">
        <v>6330</v>
      </c>
      <c r="G4229" s="539">
        <v>45466.30972222222</v>
      </c>
      <c r="H4229" s="37"/>
    </row>
    <row r="4230" spans="1:8" x14ac:dyDescent="0.25">
      <c r="A4230" s="37" t="s">
        <v>9695</v>
      </c>
      <c r="B4230" s="37" t="s">
        <v>1033</v>
      </c>
      <c r="C4230" s="38" t="s">
        <v>9696</v>
      </c>
      <c r="D4230" s="38">
        <v>8531</v>
      </c>
      <c r="E4230" s="146" t="s">
        <v>6346</v>
      </c>
      <c r="F4230" s="541" t="s">
        <v>6347</v>
      </c>
      <c r="G4230" s="539">
        <v>45466.30972222222</v>
      </c>
      <c r="H4230" s="37"/>
    </row>
    <row r="4231" spans="1:8" x14ac:dyDescent="0.25">
      <c r="A4231" s="37" t="s">
        <v>9695</v>
      </c>
      <c r="B4231" s="37" t="s">
        <v>1033</v>
      </c>
      <c r="C4231" s="38" t="s">
        <v>9696</v>
      </c>
      <c r="D4231" s="38">
        <v>8531</v>
      </c>
      <c r="E4231" s="146" t="s">
        <v>6363</v>
      </c>
      <c r="F4231" s="541" t="s">
        <v>6364</v>
      </c>
      <c r="G4231" s="539">
        <v>45466.30972222222</v>
      </c>
      <c r="H4231" s="37"/>
    </row>
    <row r="4232" spans="1:8" x14ac:dyDescent="0.25">
      <c r="A4232" s="37" t="s">
        <v>9695</v>
      </c>
      <c r="B4232" s="37" t="s">
        <v>1033</v>
      </c>
      <c r="C4232" s="38" t="s">
        <v>9696</v>
      </c>
      <c r="D4232" s="38">
        <v>8531</v>
      </c>
      <c r="E4232" s="146" t="s">
        <v>6380</v>
      </c>
      <c r="F4232" s="541" t="s">
        <v>6381</v>
      </c>
      <c r="G4232" s="539">
        <v>45466.30972222222</v>
      </c>
      <c r="H4232" s="37"/>
    </row>
    <row r="4233" spans="1:8" x14ac:dyDescent="0.25">
      <c r="A4233" s="37" t="s">
        <v>9695</v>
      </c>
      <c r="B4233" s="37" t="s">
        <v>1033</v>
      </c>
      <c r="C4233" s="38" t="s">
        <v>9696</v>
      </c>
      <c r="D4233" s="38">
        <v>8531</v>
      </c>
      <c r="E4233" s="146" t="s">
        <v>6397</v>
      </c>
      <c r="F4233" s="541" t="s">
        <v>6398</v>
      </c>
      <c r="G4233" s="539">
        <v>45466.30972222222</v>
      </c>
      <c r="H4233" s="37"/>
    </row>
    <row r="4234" spans="1:8" x14ac:dyDescent="0.25">
      <c r="A4234" s="37" t="s">
        <v>9695</v>
      </c>
      <c r="B4234" s="37" t="s">
        <v>1033</v>
      </c>
      <c r="C4234" s="38" t="s">
        <v>9696</v>
      </c>
      <c r="D4234" s="38">
        <v>8531</v>
      </c>
      <c r="E4234" s="146" t="s">
        <v>1520</v>
      </c>
      <c r="F4234" s="541" t="s">
        <v>1521</v>
      </c>
      <c r="G4234" s="539">
        <v>45466.30972222222</v>
      </c>
      <c r="H4234" s="37"/>
    </row>
    <row r="4235" spans="1:8" x14ac:dyDescent="0.25">
      <c r="A4235" s="37" t="s">
        <v>9695</v>
      </c>
      <c r="B4235" s="37" t="s">
        <v>1033</v>
      </c>
      <c r="C4235" s="38" t="s">
        <v>9696</v>
      </c>
      <c r="D4235" s="38">
        <v>8531</v>
      </c>
      <c r="E4235" s="146" t="s">
        <v>6414</v>
      </c>
      <c r="F4235" s="541" t="s">
        <v>6415</v>
      </c>
      <c r="G4235" s="539">
        <v>45466.30972222222</v>
      </c>
      <c r="H4235" s="37"/>
    </row>
    <row r="4236" spans="1:8" x14ac:dyDescent="0.25">
      <c r="A4236" s="37" t="s">
        <v>9695</v>
      </c>
      <c r="B4236" s="37" t="s">
        <v>1033</v>
      </c>
      <c r="C4236" s="38" t="s">
        <v>9696</v>
      </c>
      <c r="D4236" s="38">
        <v>8531</v>
      </c>
      <c r="E4236" s="146" t="s">
        <v>6431</v>
      </c>
      <c r="F4236" s="541" t="s">
        <v>6432</v>
      </c>
      <c r="G4236" s="539">
        <v>45466.30972222222</v>
      </c>
      <c r="H4236" s="37"/>
    </row>
    <row r="4237" spans="1:8" x14ac:dyDescent="0.25">
      <c r="A4237" s="37" t="s">
        <v>9695</v>
      </c>
      <c r="B4237" s="37" t="s">
        <v>1033</v>
      </c>
      <c r="C4237" s="38" t="s">
        <v>9696</v>
      </c>
      <c r="D4237" s="38">
        <v>8531</v>
      </c>
      <c r="E4237" s="146" t="s">
        <v>6448</v>
      </c>
      <c r="F4237" s="541" t="s">
        <v>6449</v>
      </c>
      <c r="G4237" s="539">
        <v>45466.30972222222</v>
      </c>
      <c r="H4237" s="37"/>
    </row>
    <row r="4238" spans="1:8" x14ac:dyDescent="0.25">
      <c r="A4238" s="37" t="s">
        <v>9695</v>
      </c>
      <c r="B4238" s="37" t="s">
        <v>1033</v>
      </c>
      <c r="C4238" s="38" t="s">
        <v>9696</v>
      </c>
      <c r="D4238" s="38">
        <v>8531</v>
      </c>
      <c r="E4238" s="146" t="s">
        <v>6465</v>
      </c>
      <c r="F4238" s="541" t="s">
        <v>6466</v>
      </c>
      <c r="G4238" s="539">
        <v>45466.30972222222</v>
      </c>
      <c r="H4238" s="37"/>
    </row>
    <row r="4239" spans="1:8" x14ac:dyDescent="0.25">
      <c r="A4239" s="37" t="s">
        <v>9695</v>
      </c>
      <c r="B4239" s="37" t="s">
        <v>1033</v>
      </c>
      <c r="C4239" s="38" t="s">
        <v>9696</v>
      </c>
      <c r="D4239" s="38">
        <v>8531</v>
      </c>
      <c r="E4239" s="146" t="s">
        <v>6482</v>
      </c>
      <c r="F4239" s="541" t="s">
        <v>6483</v>
      </c>
      <c r="G4239" s="539">
        <v>45466.30972222222</v>
      </c>
      <c r="H4239" s="37"/>
    </row>
    <row r="4240" spans="1:8" x14ac:dyDescent="0.25">
      <c r="A4240" s="37" t="s">
        <v>9695</v>
      </c>
      <c r="B4240" s="37" t="s">
        <v>1033</v>
      </c>
      <c r="C4240" s="38" t="s">
        <v>9696</v>
      </c>
      <c r="D4240" s="38">
        <v>8531</v>
      </c>
      <c r="E4240" s="146" t="s">
        <v>6499</v>
      </c>
      <c r="F4240" s="541" t="s">
        <v>6500</v>
      </c>
      <c r="G4240" s="539">
        <v>45466.30972222222</v>
      </c>
      <c r="H4240" s="37"/>
    </row>
    <row r="4241" spans="1:8" x14ac:dyDescent="0.25">
      <c r="A4241" s="37" t="s">
        <v>9695</v>
      </c>
      <c r="B4241" s="37" t="s">
        <v>1033</v>
      </c>
      <c r="C4241" s="38" t="s">
        <v>9696</v>
      </c>
      <c r="D4241" s="38">
        <v>8531</v>
      </c>
      <c r="E4241" s="146" t="s">
        <v>6516</v>
      </c>
      <c r="F4241" s="541" t="s">
        <v>6517</v>
      </c>
      <c r="G4241" s="539">
        <v>45466.30972222222</v>
      </c>
      <c r="H4241" s="37"/>
    </row>
    <row r="4242" spans="1:8" x14ac:dyDescent="0.25">
      <c r="A4242" s="37" t="s">
        <v>9695</v>
      </c>
      <c r="B4242" s="37" t="s">
        <v>1033</v>
      </c>
      <c r="C4242" s="38" t="s">
        <v>9696</v>
      </c>
      <c r="D4242" s="38">
        <v>8531</v>
      </c>
      <c r="E4242" s="146" t="s">
        <v>6533</v>
      </c>
      <c r="F4242" s="541" t="s">
        <v>6534</v>
      </c>
      <c r="G4242" s="539">
        <v>45466.30972222222</v>
      </c>
      <c r="H4242" s="37"/>
    </row>
    <row r="4243" spans="1:8" x14ac:dyDescent="0.25">
      <c r="A4243" s="37" t="s">
        <v>9695</v>
      </c>
      <c r="B4243" s="37" t="s">
        <v>1033</v>
      </c>
      <c r="C4243" s="38" t="s">
        <v>9696</v>
      </c>
      <c r="D4243" s="38">
        <v>8531</v>
      </c>
      <c r="E4243" s="146" t="s">
        <v>6550</v>
      </c>
      <c r="F4243" s="541" t="s">
        <v>6551</v>
      </c>
      <c r="G4243" s="539">
        <v>45466.30972222222</v>
      </c>
      <c r="H4243" s="37"/>
    </row>
    <row r="4244" spans="1:8" x14ac:dyDescent="0.25">
      <c r="A4244" s="37" t="s">
        <v>9695</v>
      </c>
      <c r="B4244" s="37" t="s">
        <v>1033</v>
      </c>
      <c r="C4244" s="38" t="s">
        <v>9696</v>
      </c>
      <c r="D4244" s="38">
        <v>8531</v>
      </c>
      <c r="E4244" s="146" t="s">
        <v>6567</v>
      </c>
      <c r="F4244" s="541" t="s">
        <v>6568</v>
      </c>
      <c r="G4244" s="539">
        <v>45466.30972222222</v>
      </c>
      <c r="H4244" s="37"/>
    </row>
    <row r="4245" spans="1:8" x14ac:dyDescent="0.25">
      <c r="A4245" s="37" t="s">
        <v>9695</v>
      </c>
      <c r="B4245" s="37" t="s">
        <v>1033</v>
      </c>
      <c r="C4245" s="38" t="s">
        <v>9696</v>
      </c>
      <c r="D4245" s="38">
        <v>8531</v>
      </c>
      <c r="E4245" s="146" t="s">
        <v>1537</v>
      </c>
      <c r="F4245" s="541" t="s">
        <v>1538</v>
      </c>
      <c r="G4245" s="539">
        <v>45466.30972222222</v>
      </c>
      <c r="H4245" s="37"/>
    </row>
    <row r="4246" spans="1:8" x14ac:dyDescent="0.25">
      <c r="A4246" s="37" t="s">
        <v>9695</v>
      </c>
      <c r="B4246" s="37" t="s">
        <v>1033</v>
      </c>
      <c r="C4246" s="38" t="s">
        <v>9696</v>
      </c>
      <c r="D4246" s="38">
        <v>8531</v>
      </c>
      <c r="E4246" s="146" t="s">
        <v>6584</v>
      </c>
      <c r="F4246" s="541" t="s">
        <v>6585</v>
      </c>
      <c r="G4246" s="539">
        <v>45466.30972222222</v>
      </c>
      <c r="H4246" s="37"/>
    </row>
    <row r="4247" spans="1:8" x14ac:dyDescent="0.25">
      <c r="A4247" s="37" t="s">
        <v>9695</v>
      </c>
      <c r="B4247" s="37" t="s">
        <v>1033</v>
      </c>
      <c r="C4247" s="38" t="s">
        <v>9696</v>
      </c>
      <c r="D4247" s="38">
        <v>8531</v>
      </c>
      <c r="E4247" s="146" t="s">
        <v>6601</v>
      </c>
      <c r="F4247" s="541" t="s">
        <v>6602</v>
      </c>
      <c r="G4247" s="539">
        <v>45466.30972222222</v>
      </c>
      <c r="H4247" s="37"/>
    </row>
    <row r="4248" spans="1:8" x14ac:dyDescent="0.25">
      <c r="A4248" s="37" t="s">
        <v>9695</v>
      </c>
      <c r="B4248" s="37" t="s">
        <v>1033</v>
      </c>
      <c r="C4248" s="38" t="s">
        <v>9696</v>
      </c>
      <c r="D4248" s="38">
        <v>8531</v>
      </c>
      <c r="E4248" s="146" t="s">
        <v>6618</v>
      </c>
      <c r="F4248" s="541" t="s">
        <v>6619</v>
      </c>
      <c r="G4248" s="539">
        <v>45466.30972222222</v>
      </c>
      <c r="H4248" s="37"/>
    </row>
    <row r="4249" spans="1:8" x14ac:dyDescent="0.25">
      <c r="A4249" s="37" t="s">
        <v>9695</v>
      </c>
      <c r="B4249" s="37" t="s">
        <v>1033</v>
      </c>
      <c r="C4249" s="38" t="s">
        <v>9696</v>
      </c>
      <c r="D4249" s="38">
        <v>8531</v>
      </c>
      <c r="E4249" s="146" t="s">
        <v>6635</v>
      </c>
      <c r="F4249" s="541" t="s">
        <v>6636</v>
      </c>
      <c r="G4249" s="539">
        <v>45466.30972222222</v>
      </c>
      <c r="H4249" s="37"/>
    </row>
    <row r="4250" spans="1:8" x14ac:dyDescent="0.25">
      <c r="A4250" s="37" t="s">
        <v>9695</v>
      </c>
      <c r="B4250" s="37" t="s">
        <v>1033</v>
      </c>
      <c r="C4250" s="38" t="s">
        <v>9696</v>
      </c>
      <c r="D4250" s="38">
        <v>8531</v>
      </c>
      <c r="E4250" s="146" t="s">
        <v>6652</v>
      </c>
      <c r="F4250" s="541" t="s">
        <v>6653</v>
      </c>
      <c r="G4250" s="539">
        <v>45466.30972222222</v>
      </c>
      <c r="H4250" s="37"/>
    </row>
    <row r="4251" spans="1:8" x14ac:dyDescent="0.25">
      <c r="A4251" s="37" t="s">
        <v>9695</v>
      </c>
      <c r="B4251" s="37" t="s">
        <v>1033</v>
      </c>
      <c r="C4251" s="38" t="s">
        <v>9696</v>
      </c>
      <c r="D4251" s="38">
        <v>8531</v>
      </c>
      <c r="E4251" s="146" t="s">
        <v>6669</v>
      </c>
      <c r="F4251" s="541" t="s">
        <v>6670</v>
      </c>
      <c r="G4251" s="539">
        <v>45466.30972222222</v>
      </c>
      <c r="H4251" s="37"/>
    </row>
    <row r="4252" spans="1:8" x14ac:dyDescent="0.25">
      <c r="A4252" s="37" t="s">
        <v>9695</v>
      </c>
      <c r="B4252" s="37" t="s">
        <v>1033</v>
      </c>
      <c r="C4252" s="38" t="s">
        <v>9696</v>
      </c>
      <c r="D4252" s="38">
        <v>8531</v>
      </c>
      <c r="E4252" s="146" t="s">
        <v>6686</v>
      </c>
      <c r="F4252" s="541" t="s">
        <v>6687</v>
      </c>
      <c r="G4252" s="539">
        <v>45466.30972222222</v>
      </c>
      <c r="H4252" s="37"/>
    </row>
    <row r="4253" spans="1:8" x14ac:dyDescent="0.25">
      <c r="A4253" s="37" t="s">
        <v>9695</v>
      </c>
      <c r="B4253" s="37" t="s">
        <v>1033</v>
      </c>
      <c r="C4253" s="38" t="s">
        <v>9696</v>
      </c>
      <c r="D4253" s="38">
        <v>8531</v>
      </c>
      <c r="E4253" s="146" t="s">
        <v>6703</v>
      </c>
      <c r="F4253" s="541" t="s">
        <v>6704</v>
      </c>
      <c r="G4253" s="539">
        <v>45466.30972222222</v>
      </c>
      <c r="H4253" s="37"/>
    </row>
    <row r="4254" spans="1:8" x14ac:dyDescent="0.25">
      <c r="A4254" s="37" t="s">
        <v>9695</v>
      </c>
      <c r="B4254" s="37" t="s">
        <v>1033</v>
      </c>
      <c r="C4254" s="38" t="s">
        <v>9696</v>
      </c>
      <c r="D4254" s="38">
        <v>8531</v>
      </c>
      <c r="E4254" s="146" t="s">
        <v>6720</v>
      </c>
      <c r="F4254" s="541" t="s">
        <v>6721</v>
      </c>
      <c r="G4254" s="539">
        <v>45466.30972222222</v>
      </c>
      <c r="H4254" s="37"/>
    </row>
    <row r="4255" spans="1:8" x14ac:dyDescent="0.25">
      <c r="A4255" s="37" t="s">
        <v>9695</v>
      </c>
      <c r="B4255" s="37" t="s">
        <v>1033</v>
      </c>
      <c r="C4255" s="38" t="s">
        <v>9696</v>
      </c>
      <c r="D4255" s="38">
        <v>8531</v>
      </c>
      <c r="E4255" s="146" t="s">
        <v>6737</v>
      </c>
      <c r="F4255" s="541" t="s">
        <v>6738</v>
      </c>
      <c r="G4255" s="539">
        <v>45466.30972222222</v>
      </c>
      <c r="H4255" s="37"/>
    </row>
    <row r="4256" spans="1:8" x14ac:dyDescent="0.25">
      <c r="A4256" s="37" t="s">
        <v>9695</v>
      </c>
      <c r="B4256" s="37" t="s">
        <v>1033</v>
      </c>
      <c r="C4256" s="38" t="s">
        <v>9696</v>
      </c>
      <c r="D4256" s="38">
        <v>8531</v>
      </c>
      <c r="E4256" s="146" t="s">
        <v>1554</v>
      </c>
      <c r="F4256" s="541" t="s">
        <v>1555</v>
      </c>
      <c r="G4256" s="539">
        <v>45466.30972222222</v>
      </c>
      <c r="H4256" s="37"/>
    </row>
    <row r="4257" spans="1:8" x14ac:dyDescent="0.25">
      <c r="A4257" s="37" t="s">
        <v>9695</v>
      </c>
      <c r="B4257" s="37" t="s">
        <v>1033</v>
      </c>
      <c r="C4257" s="38" t="s">
        <v>9696</v>
      </c>
      <c r="D4257" s="38">
        <v>8531</v>
      </c>
      <c r="E4257" s="146" t="s">
        <v>6754</v>
      </c>
      <c r="F4257" s="541" t="s">
        <v>6755</v>
      </c>
      <c r="G4257" s="539">
        <v>45466.30972222222</v>
      </c>
      <c r="H4257" s="37"/>
    </row>
    <row r="4258" spans="1:8" x14ac:dyDescent="0.25">
      <c r="A4258" s="37" t="s">
        <v>9695</v>
      </c>
      <c r="B4258" s="37" t="s">
        <v>1033</v>
      </c>
      <c r="C4258" s="38" t="s">
        <v>9696</v>
      </c>
      <c r="D4258" s="38">
        <v>8531</v>
      </c>
      <c r="E4258" s="146" t="s">
        <v>6771</v>
      </c>
      <c r="F4258" s="541" t="s">
        <v>6772</v>
      </c>
      <c r="G4258" s="539">
        <v>45466.30972222222</v>
      </c>
      <c r="H4258" s="37"/>
    </row>
    <row r="4259" spans="1:8" x14ac:dyDescent="0.25">
      <c r="A4259" s="37" t="s">
        <v>9695</v>
      </c>
      <c r="B4259" s="37" t="s">
        <v>1033</v>
      </c>
      <c r="C4259" s="38" t="s">
        <v>9696</v>
      </c>
      <c r="D4259" s="38">
        <v>8531</v>
      </c>
      <c r="E4259" s="146" t="s">
        <v>6788</v>
      </c>
      <c r="F4259" s="541" t="s">
        <v>6789</v>
      </c>
      <c r="G4259" s="539">
        <v>45466.30972222222</v>
      </c>
      <c r="H4259" s="37"/>
    </row>
    <row r="4260" spans="1:8" x14ac:dyDescent="0.25">
      <c r="A4260" s="37" t="s">
        <v>9695</v>
      </c>
      <c r="B4260" s="37" t="s">
        <v>1033</v>
      </c>
      <c r="C4260" s="38" t="s">
        <v>9696</v>
      </c>
      <c r="D4260" s="38">
        <v>8531</v>
      </c>
      <c r="E4260" s="146" t="s">
        <v>6805</v>
      </c>
      <c r="F4260" s="541" t="s">
        <v>6806</v>
      </c>
      <c r="G4260" s="539">
        <v>45466.30972222222</v>
      </c>
      <c r="H4260" s="37"/>
    </row>
    <row r="4261" spans="1:8" x14ac:dyDescent="0.25">
      <c r="A4261" s="37" t="s">
        <v>9695</v>
      </c>
      <c r="B4261" s="37" t="s">
        <v>1033</v>
      </c>
      <c r="C4261" s="38" t="s">
        <v>9696</v>
      </c>
      <c r="D4261" s="38">
        <v>8531</v>
      </c>
      <c r="E4261" s="146" t="s">
        <v>6822</v>
      </c>
      <c r="F4261" s="541" t="s">
        <v>6823</v>
      </c>
      <c r="G4261" s="539">
        <v>45466.30972222222</v>
      </c>
      <c r="H4261" s="37"/>
    </row>
    <row r="4262" spans="1:8" x14ac:dyDescent="0.25">
      <c r="A4262" s="37" t="s">
        <v>9695</v>
      </c>
      <c r="B4262" s="37" t="s">
        <v>1033</v>
      </c>
      <c r="C4262" s="38" t="s">
        <v>9696</v>
      </c>
      <c r="D4262" s="38">
        <v>8531</v>
      </c>
      <c r="E4262" s="146" t="s">
        <v>6839</v>
      </c>
      <c r="F4262" s="541" t="s">
        <v>6840</v>
      </c>
      <c r="G4262" s="539">
        <v>45466.30972222222</v>
      </c>
      <c r="H4262" s="37"/>
    </row>
    <row r="4263" spans="1:8" x14ac:dyDescent="0.25">
      <c r="A4263" s="37" t="s">
        <v>9695</v>
      </c>
      <c r="B4263" s="37" t="s">
        <v>1033</v>
      </c>
      <c r="C4263" s="38" t="s">
        <v>9696</v>
      </c>
      <c r="D4263" s="38">
        <v>8531</v>
      </c>
      <c r="E4263" s="146" t="s">
        <v>6856</v>
      </c>
      <c r="F4263" s="541" t="s">
        <v>6857</v>
      </c>
      <c r="G4263" s="539">
        <v>45466.30972222222</v>
      </c>
      <c r="H4263" s="37"/>
    </row>
    <row r="4264" spans="1:8" x14ac:dyDescent="0.25">
      <c r="A4264" s="37" t="s">
        <v>9695</v>
      </c>
      <c r="B4264" s="37" t="s">
        <v>1033</v>
      </c>
      <c r="C4264" s="38" t="s">
        <v>9696</v>
      </c>
      <c r="D4264" s="38">
        <v>8531</v>
      </c>
      <c r="E4264" s="146" t="s">
        <v>6873</v>
      </c>
      <c r="F4264" s="541" t="s">
        <v>6874</v>
      </c>
      <c r="G4264" s="539">
        <v>45466.30972222222</v>
      </c>
      <c r="H4264" s="37"/>
    </row>
    <row r="4265" spans="1:8" x14ac:dyDescent="0.25">
      <c r="A4265" s="37" t="s">
        <v>9695</v>
      </c>
      <c r="B4265" s="37" t="s">
        <v>1033</v>
      </c>
      <c r="C4265" s="38" t="s">
        <v>9696</v>
      </c>
      <c r="D4265" s="38">
        <v>8531</v>
      </c>
      <c r="E4265" s="146" t="s">
        <v>6890</v>
      </c>
      <c r="F4265" s="541" t="s">
        <v>6891</v>
      </c>
      <c r="G4265" s="539">
        <v>45466.30972222222</v>
      </c>
      <c r="H4265" s="37"/>
    </row>
    <row r="4266" spans="1:8" x14ac:dyDescent="0.25">
      <c r="A4266" s="37" t="s">
        <v>9695</v>
      </c>
      <c r="B4266" s="37" t="s">
        <v>1033</v>
      </c>
      <c r="C4266" s="38" t="s">
        <v>9696</v>
      </c>
      <c r="D4266" s="38">
        <v>8531</v>
      </c>
      <c r="E4266" s="146" t="s">
        <v>6907</v>
      </c>
      <c r="F4266" s="541" t="s">
        <v>6908</v>
      </c>
      <c r="G4266" s="539">
        <v>45466.30972222222</v>
      </c>
      <c r="H4266" s="37"/>
    </row>
    <row r="4267" spans="1:8" x14ac:dyDescent="0.25">
      <c r="A4267" s="37" t="s">
        <v>9695</v>
      </c>
      <c r="B4267" s="37" t="s">
        <v>1033</v>
      </c>
      <c r="C4267" s="38" t="s">
        <v>9696</v>
      </c>
      <c r="D4267" s="38">
        <v>8531</v>
      </c>
      <c r="E4267" s="146" t="s">
        <v>1571</v>
      </c>
      <c r="F4267" s="541" t="s">
        <v>1572</v>
      </c>
      <c r="G4267" s="539">
        <v>45466.30972222222</v>
      </c>
      <c r="H4267" s="37"/>
    </row>
    <row r="4268" spans="1:8" x14ac:dyDescent="0.25">
      <c r="A4268" s="37" t="s">
        <v>9695</v>
      </c>
      <c r="B4268" s="37" t="s">
        <v>1033</v>
      </c>
      <c r="C4268" s="38" t="s">
        <v>9696</v>
      </c>
      <c r="D4268" s="38">
        <v>8531</v>
      </c>
      <c r="E4268" s="146" t="s">
        <v>6924</v>
      </c>
      <c r="F4268" s="541" t="s">
        <v>6925</v>
      </c>
      <c r="G4268" s="539">
        <v>45466.30972222222</v>
      </c>
      <c r="H4268" s="37"/>
    </row>
    <row r="4269" spans="1:8" x14ac:dyDescent="0.25">
      <c r="A4269" s="37" t="s">
        <v>9695</v>
      </c>
      <c r="B4269" s="37" t="s">
        <v>1033</v>
      </c>
      <c r="C4269" s="38" t="s">
        <v>9696</v>
      </c>
      <c r="D4269" s="38">
        <v>8531</v>
      </c>
      <c r="E4269" s="146" t="s">
        <v>6941</v>
      </c>
      <c r="F4269" s="541" t="s">
        <v>6942</v>
      </c>
      <c r="G4269" s="539">
        <v>45466.30972222222</v>
      </c>
      <c r="H4269" s="37"/>
    </row>
    <row r="4270" spans="1:8" x14ac:dyDescent="0.25">
      <c r="A4270" s="37" t="s">
        <v>9695</v>
      </c>
      <c r="B4270" s="37" t="s">
        <v>1033</v>
      </c>
      <c r="C4270" s="38" t="s">
        <v>9696</v>
      </c>
      <c r="D4270" s="38">
        <v>8531</v>
      </c>
      <c r="E4270" s="146" t="s">
        <v>6958</v>
      </c>
      <c r="F4270" s="541" t="s">
        <v>6959</v>
      </c>
      <c r="G4270" s="539">
        <v>45466.30972222222</v>
      </c>
      <c r="H4270" s="37"/>
    </row>
    <row r="4271" spans="1:8" x14ac:dyDescent="0.25">
      <c r="A4271" s="37" t="s">
        <v>9695</v>
      </c>
      <c r="B4271" s="37" t="s">
        <v>1033</v>
      </c>
      <c r="C4271" s="38" t="s">
        <v>9696</v>
      </c>
      <c r="D4271" s="38">
        <v>8531</v>
      </c>
      <c r="E4271" s="146" t="s">
        <v>6975</v>
      </c>
      <c r="F4271" s="541" t="s">
        <v>6976</v>
      </c>
      <c r="G4271" s="539">
        <v>45466.30972222222</v>
      </c>
      <c r="H4271" s="37"/>
    </row>
    <row r="4272" spans="1:8" x14ac:dyDescent="0.25">
      <c r="A4272" s="37" t="s">
        <v>9695</v>
      </c>
      <c r="B4272" s="37" t="s">
        <v>1033</v>
      </c>
      <c r="C4272" s="38" t="s">
        <v>9696</v>
      </c>
      <c r="D4272" s="38">
        <v>8531</v>
      </c>
      <c r="E4272" s="146" t="s">
        <v>6992</v>
      </c>
      <c r="F4272" s="541" t="s">
        <v>6993</v>
      </c>
      <c r="G4272" s="539">
        <v>45466.30972222222</v>
      </c>
      <c r="H4272" s="37"/>
    </row>
    <row r="4273" spans="1:8" x14ac:dyDescent="0.25">
      <c r="A4273" s="37" t="s">
        <v>9695</v>
      </c>
      <c r="B4273" s="37" t="s">
        <v>1033</v>
      </c>
      <c r="C4273" s="38" t="s">
        <v>9696</v>
      </c>
      <c r="D4273" s="38">
        <v>8531</v>
      </c>
      <c r="E4273" s="146" t="s">
        <v>7009</v>
      </c>
      <c r="F4273" s="541" t="s">
        <v>7010</v>
      </c>
      <c r="G4273" s="539">
        <v>45466.30972222222</v>
      </c>
      <c r="H4273" s="37"/>
    </row>
    <row r="4274" spans="1:8" x14ac:dyDescent="0.25">
      <c r="A4274" s="37" t="s">
        <v>9695</v>
      </c>
      <c r="B4274" s="37" t="s">
        <v>1033</v>
      </c>
      <c r="C4274" s="38" t="s">
        <v>9696</v>
      </c>
      <c r="D4274" s="38">
        <v>8531</v>
      </c>
      <c r="E4274" s="146" t="s">
        <v>7026</v>
      </c>
      <c r="F4274" s="541" t="s">
        <v>7027</v>
      </c>
      <c r="G4274" s="539">
        <v>45466.30972222222</v>
      </c>
      <c r="H4274" s="37"/>
    </row>
    <row r="4275" spans="1:8" x14ac:dyDescent="0.25">
      <c r="A4275" s="37" t="s">
        <v>9695</v>
      </c>
      <c r="B4275" s="37" t="s">
        <v>1033</v>
      </c>
      <c r="C4275" s="38" t="s">
        <v>9696</v>
      </c>
      <c r="D4275" s="38">
        <v>8531</v>
      </c>
      <c r="E4275" s="146" t="s">
        <v>7043</v>
      </c>
      <c r="F4275" s="541" t="s">
        <v>7044</v>
      </c>
      <c r="G4275" s="539">
        <v>45466.30972222222</v>
      </c>
      <c r="H4275" s="37"/>
    </row>
    <row r="4276" spans="1:8" x14ac:dyDescent="0.25">
      <c r="A4276" s="37" t="s">
        <v>9695</v>
      </c>
      <c r="B4276" s="37" t="s">
        <v>1033</v>
      </c>
      <c r="C4276" s="38" t="s">
        <v>9696</v>
      </c>
      <c r="D4276" s="38">
        <v>8531</v>
      </c>
      <c r="E4276" s="146" t="s">
        <v>7060</v>
      </c>
      <c r="F4276" s="541" t="s">
        <v>7061</v>
      </c>
      <c r="G4276" s="539">
        <v>45466.30972222222</v>
      </c>
      <c r="H4276" s="37"/>
    </row>
    <row r="4277" spans="1:8" x14ac:dyDescent="0.25">
      <c r="A4277" s="37" t="s">
        <v>9695</v>
      </c>
      <c r="B4277" s="37" t="s">
        <v>1033</v>
      </c>
      <c r="C4277" s="38" t="s">
        <v>9696</v>
      </c>
      <c r="D4277" s="38">
        <v>8531</v>
      </c>
      <c r="E4277" s="146" t="s">
        <v>7077</v>
      </c>
      <c r="F4277" s="541" t="s">
        <v>7078</v>
      </c>
      <c r="G4277" s="539">
        <v>45466.30972222222</v>
      </c>
      <c r="H4277" s="37"/>
    </row>
    <row r="4278" spans="1:8" x14ac:dyDescent="0.25">
      <c r="A4278" s="37" t="s">
        <v>9695</v>
      </c>
      <c r="B4278" s="37" t="s">
        <v>1033</v>
      </c>
      <c r="C4278" s="38" t="s">
        <v>9696</v>
      </c>
      <c r="D4278" s="38">
        <v>8531</v>
      </c>
      <c r="E4278" s="146" t="s">
        <v>1588</v>
      </c>
      <c r="F4278" s="541" t="s">
        <v>1589</v>
      </c>
      <c r="G4278" s="539">
        <v>45466.30972222222</v>
      </c>
      <c r="H4278" s="37"/>
    </row>
    <row r="4279" spans="1:8" x14ac:dyDescent="0.25">
      <c r="A4279" s="37" t="s">
        <v>9695</v>
      </c>
      <c r="B4279" s="37" t="s">
        <v>1033</v>
      </c>
      <c r="C4279" s="38" t="s">
        <v>9696</v>
      </c>
      <c r="D4279" s="38">
        <v>8531</v>
      </c>
      <c r="E4279" s="146" t="s">
        <v>7094</v>
      </c>
      <c r="F4279" s="541" t="s">
        <v>7095</v>
      </c>
      <c r="G4279" s="539">
        <v>45466.30972222222</v>
      </c>
      <c r="H4279" s="37"/>
    </row>
    <row r="4280" spans="1:8" x14ac:dyDescent="0.25">
      <c r="A4280" s="37" t="s">
        <v>9695</v>
      </c>
      <c r="B4280" s="37" t="s">
        <v>1033</v>
      </c>
      <c r="C4280" s="38" t="s">
        <v>9696</v>
      </c>
      <c r="D4280" s="38">
        <v>8531</v>
      </c>
      <c r="E4280" s="146" t="s">
        <v>7111</v>
      </c>
      <c r="F4280" s="541" t="s">
        <v>7112</v>
      </c>
      <c r="G4280" s="539">
        <v>45466.30972222222</v>
      </c>
      <c r="H4280" s="37"/>
    </row>
    <row r="4281" spans="1:8" x14ac:dyDescent="0.25">
      <c r="A4281" s="37" t="s">
        <v>9695</v>
      </c>
      <c r="B4281" s="37" t="s">
        <v>1033</v>
      </c>
      <c r="C4281" s="38" t="s">
        <v>9696</v>
      </c>
      <c r="D4281" s="38">
        <v>8531</v>
      </c>
      <c r="E4281" s="146" t="s">
        <v>7128</v>
      </c>
      <c r="F4281" s="541" t="s">
        <v>7129</v>
      </c>
      <c r="G4281" s="539">
        <v>45466.30972222222</v>
      </c>
      <c r="H4281" s="37"/>
    </row>
    <row r="4282" spans="1:8" x14ac:dyDescent="0.25">
      <c r="A4282" s="37" t="s">
        <v>9695</v>
      </c>
      <c r="B4282" s="37" t="s">
        <v>1033</v>
      </c>
      <c r="C4282" s="38" t="s">
        <v>9696</v>
      </c>
      <c r="D4282" s="38">
        <v>8531</v>
      </c>
      <c r="E4282" s="146" t="s">
        <v>7145</v>
      </c>
      <c r="F4282" s="541" t="s">
        <v>7146</v>
      </c>
      <c r="G4282" s="539">
        <v>45466.30972222222</v>
      </c>
      <c r="H4282" s="37"/>
    </row>
    <row r="4283" spans="1:8" x14ac:dyDescent="0.25">
      <c r="A4283" s="37" t="s">
        <v>9695</v>
      </c>
      <c r="B4283" s="37" t="s">
        <v>1033</v>
      </c>
      <c r="C4283" s="38" t="s">
        <v>9696</v>
      </c>
      <c r="D4283" s="38">
        <v>8531</v>
      </c>
      <c r="E4283" s="146" t="s">
        <v>7162</v>
      </c>
      <c r="F4283" s="541" t="s">
        <v>7163</v>
      </c>
      <c r="G4283" s="539">
        <v>45466.30972222222</v>
      </c>
      <c r="H4283" s="37"/>
    </row>
    <row r="4284" spans="1:8" x14ac:dyDescent="0.25">
      <c r="A4284" s="37" t="s">
        <v>9695</v>
      </c>
      <c r="B4284" s="37" t="s">
        <v>1033</v>
      </c>
      <c r="C4284" s="38" t="s">
        <v>9696</v>
      </c>
      <c r="D4284" s="38">
        <v>8531</v>
      </c>
      <c r="E4284" s="146" t="s">
        <v>7179</v>
      </c>
      <c r="F4284" s="541" t="s">
        <v>7180</v>
      </c>
      <c r="G4284" s="539">
        <v>45466.30972222222</v>
      </c>
      <c r="H4284" s="37"/>
    </row>
    <row r="4285" spans="1:8" x14ac:dyDescent="0.25">
      <c r="A4285" s="37" t="s">
        <v>9695</v>
      </c>
      <c r="B4285" s="37" t="s">
        <v>1033</v>
      </c>
      <c r="C4285" s="38" t="s">
        <v>9696</v>
      </c>
      <c r="D4285" s="38">
        <v>8531</v>
      </c>
      <c r="E4285" s="146" t="s">
        <v>7196</v>
      </c>
      <c r="F4285" s="541" t="s">
        <v>7197</v>
      </c>
      <c r="G4285" s="539">
        <v>45466.30972222222</v>
      </c>
      <c r="H4285" s="37"/>
    </row>
    <row r="4286" spans="1:8" x14ac:dyDescent="0.25">
      <c r="A4286" s="37" t="s">
        <v>9695</v>
      </c>
      <c r="B4286" s="37" t="s">
        <v>1033</v>
      </c>
      <c r="C4286" s="38" t="s">
        <v>9696</v>
      </c>
      <c r="D4286" s="38">
        <v>8531</v>
      </c>
      <c r="E4286" s="146" t="s">
        <v>7213</v>
      </c>
      <c r="F4286" s="541" t="s">
        <v>7214</v>
      </c>
      <c r="G4286" s="539">
        <v>45466.30972222222</v>
      </c>
      <c r="H4286" s="37"/>
    </row>
    <row r="4287" spans="1:8" x14ac:dyDescent="0.25">
      <c r="A4287" s="37" t="s">
        <v>9695</v>
      </c>
      <c r="B4287" s="37" t="s">
        <v>1033</v>
      </c>
      <c r="C4287" s="38" t="s">
        <v>9696</v>
      </c>
      <c r="D4287" s="38">
        <v>8531</v>
      </c>
      <c r="E4287" s="146" t="s">
        <v>7230</v>
      </c>
      <c r="F4287" s="541" t="s">
        <v>7231</v>
      </c>
      <c r="G4287" s="539">
        <v>45466.30972222222</v>
      </c>
      <c r="H4287" s="37"/>
    </row>
    <row r="4288" spans="1:8" x14ac:dyDescent="0.25">
      <c r="A4288" s="37" t="s">
        <v>9695</v>
      </c>
      <c r="B4288" s="37" t="s">
        <v>1033</v>
      </c>
      <c r="C4288" s="38" t="s">
        <v>9696</v>
      </c>
      <c r="D4288" s="38">
        <v>8531</v>
      </c>
      <c r="E4288" s="146" t="s">
        <v>7247</v>
      </c>
      <c r="F4288" s="541" t="s">
        <v>7248</v>
      </c>
      <c r="G4288" s="539">
        <v>45466.30972222222</v>
      </c>
      <c r="H4288" s="37"/>
    </row>
    <row r="4289" spans="1:8" x14ac:dyDescent="0.25">
      <c r="A4289" s="37" t="s">
        <v>9695</v>
      </c>
      <c r="B4289" s="37" t="s">
        <v>1033</v>
      </c>
      <c r="C4289" s="38" t="s">
        <v>9696</v>
      </c>
      <c r="D4289" s="38">
        <v>8531</v>
      </c>
      <c r="E4289" s="146" t="s">
        <v>1605</v>
      </c>
      <c r="F4289" s="541" t="s">
        <v>1606</v>
      </c>
      <c r="G4289" s="539">
        <v>45466.30972222222</v>
      </c>
      <c r="H4289" s="37"/>
    </row>
    <row r="4290" spans="1:8" x14ac:dyDescent="0.25">
      <c r="A4290" s="37" t="s">
        <v>9695</v>
      </c>
      <c r="B4290" s="37" t="s">
        <v>1033</v>
      </c>
      <c r="C4290" s="38" t="s">
        <v>9696</v>
      </c>
      <c r="D4290" s="38">
        <v>8531</v>
      </c>
      <c r="E4290" s="146" t="s">
        <v>7264</v>
      </c>
      <c r="F4290" s="541" t="s">
        <v>7265</v>
      </c>
      <c r="G4290" s="539">
        <v>45466.30972222222</v>
      </c>
      <c r="H4290" s="37"/>
    </row>
    <row r="4291" spans="1:8" x14ac:dyDescent="0.25">
      <c r="A4291" s="37" t="s">
        <v>9695</v>
      </c>
      <c r="B4291" s="37" t="s">
        <v>1033</v>
      </c>
      <c r="C4291" s="38" t="s">
        <v>9696</v>
      </c>
      <c r="D4291" s="38">
        <v>8531</v>
      </c>
      <c r="E4291" s="146" t="s">
        <v>7281</v>
      </c>
      <c r="F4291" s="541" t="s">
        <v>7282</v>
      </c>
      <c r="G4291" s="539">
        <v>45466.30972222222</v>
      </c>
      <c r="H4291" s="37"/>
    </row>
    <row r="4292" spans="1:8" x14ac:dyDescent="0.25">
      <c r="A4292" s="37" t="s">
        <v>9695</v>
      </c>
      <c r="B4292" s="37" t="s">
        <v>1033</v>
      </c>
      <c r="C4292" s="38" t="s">
        <v>9696</v>
      </c>
      <c r="D4292" s="38">
        <v>8531</v>
      </c>
      <c r="E4292" s="146" t="s">
        <v>7298</v>
      </c>
      <c r="F4292" s="541" t="s">
        <v>7299</v>
      </c>
      <c r="G4292" s="539">
        <v>45466.30972222222</v>
      </c>
      <c r="H4292" s="37"/>
    </row>
    <row r="4293" spans="1:8" x14ac:dyDescent="0.25">
      <c r="A4293" s="37" t="s">
        <v>9695</v>
      </c>
      <c r="B4293" s="37" t="s">
        <v>1033</v>
      </c>
      <c r="C4293" s="38" t="s">
        <v>9696</v>
      </c>
      <c r="D4293" s="38">
        <v>8531</v>
      </c>
      <c r="E4293" s="146" t="s">
        <v>7315</v>
      </c>
      <c r="F4293" s="541" t="s">
        <v>7316</v>
      </c>
      <c r="G4293" s="539">
        <v>45466.30972222222</v>
      </c>
      <c r="H4293" s="37"/>
    </row>
    <row r="4294" spans="1:8" x14ac:dyDescent="0.25">
      <c r="A4294" s="37" t="s">
        <v>9695</v>
      </c>
      <c r="B4294" s="37" t="s">
        <v>1033</v>
      </c>
      <c r="C4294" s="38" t="s">
        <v>9696</v>
      </c>
      <c r="D4294" s="38">
        <v>8531</v>
      </c>
      <c r="E4294" s="146" t="s">
        <v>7332</v>
      </c>
      <c r="F4294" s="541" t="s">
        <v>7333</v>
      </c>
      <c r="G4294" s="539">
        <v>45466.30972222222</v>
      </c>
      <c r="H4294" s="37"/>
    </row>
    <row r="4295" spans="1:8" x14ac:dyDescent="0.25">
      <c r="A4295" s="37" t="s">
        <v>9695</v>
      </c>
      <c r="B4295" s="37" t="s">
        <v>1033</v>
      </c>
      <c r="C4295" s="38" t="s">
        <v>9696</v>
      </c>
      <c r="D4295" s="38">
        <v>8531</v>
      </c>
      <c r="E4295" s="146" t="s">
        <v>7349</v>
      </c>
      <c r="F4295" s="541" t="s">
        <v>7350</v>
      </c>
      <c r="G4295" s="539">
        <v>45466.30972222222</v>
      </c>
      <c r="H4295" s="37"/>
    </row>
    <row r="4296" spans="1:8" x14ac:dyDescent="0.25">
      <c r="A4296" s="37" t="s">
        <v>9695</v>
      </c>
      <c r="B4296" s="37" t="s">
        <v>1033</v>
      </c>
      <c r="C4296" s="38" t="s">
        <v>9696</v>
      </c>
      <c r="D4296" s="38">
        <v>8531</v>
      </c>
      <c r="E4296" s="146" t="s">
        <v>7366</v>
      </c>
      <c r="F4296" s="541" t="s">
        <v>7367</v>
      </c>
      <c r="G4296" s="539">
        <v>45466.30972222222</v>
      </c>
      <c r="H4296" s="37"/>
    </row>
    <row r="4297" spans="1:8" x14ac:dyDescent="0.25">
      <c r="A4297" s="37" t="s">
        <v>9695</v>
      </c>
      <c r="B4297" s="37" t="s">
        <v>1033</v>
      </c>
      <c r="C4297" s="38" t="s">
        <v>9696</v>
      </c>
      <c r="D4297" s="38">
        <v>8531</v>
      </c>
      <c r="E4297" s="146" t="s">
        <v>7383</v>
      </c>
      <c r="F4297" s="541" t="s">
        <v>7384</v>
      </c>
      <c r="G4297" s="539">
        <v>45466.30972222222</v>
      </c>
      <c r="H4297" s="37"/>
    </row>
    <row r="4298" spans="1:8" x14ac:dyDescent="0.25">
      <c r="A4298" s="37" t="s">
        <v>9695</v>
      </c>
      <c r="B4298" s="37" t="s">
        <v>1033</v>
      </c>
      <c r="C4298" s="38" t="s">
        <v>9696</v>
      </c>
      <c r="D4298" s="38">
        <v>8531</v>
      </c>
      <c r="E4298" s="146" t="s">
        <v>7400</v>
      </c>
      <c r="F4298" s="541" t="s">
        <v>7401</v>
      </c>
      <c r="G4298" s="539">
        <v>45466.30972222222</v>
      </c>
      <c r="H4298" s="37"/>
    </row>
    <row r="4299" spans="1:8" x14ac:dyDescent="0.25">
      <c r="A4299" s="37" t="s">
        <v>9695</v>
      </c>
      <c r="B4299" s="37" t="s">
        <v>1033</v>
      </c>
      <c r="C4299" s="38" t="s">
        <v>9696</v>
      </c>
      <c r="D4299" s="38">
        <v>8531</v>
      </c>
      <c r="E4299" s="146" t="s">
        <v>7417</v>
      </c>
      <c r="F4299" s="541" t="s">
        <v>7418</v>
      </c>
      <c r="G4299" s="539">
        <v>45466.30972222222</v>
      </c>
      <c r="H4299" s="37"/>
    </row>
    <row r="4300" spans="1:8" x14ac:dyDescent="0.25">
      <c r="A4300" s="37" t="s">
        <v>9695</v>
      </c>
      <c r="B4300" s="37" t="s">
        <v>1033</v>
      </c>
      <c r="C4300" s="38" t="s">
        <v>9696</v>
      </c>
      <c r="D4300" s="38">
        <v>8531</v>
      </c>
      <c r="E4300" s="146" t="s">
        <v>1622</v>
      </c>
      <c r="F4300" s="541" t="s">
        <v>1623</v>
      </c>
      <c r="G4300" s="539">
        <v>45466.30972222222</v>
      </c>
      <c r="H4300" s="37"/>
    </row>
    <row r="4301" spans="1:8" x14ac:dyDescent="0.25">
      <c r="A4301" s="37" t="s">
        <v>9695</v>
      </c>
      <c r="B4301" s="37" t="s">
        <v>1033</v>
      </c>
      <c r="C4301" s="38" t="s">
        <v>9696</v>
      </c>
      <c r="D4301" s="38">
        <v>8531</v>
      </c>
      <c r="E4301" s="146" t="s">
        <v>7434</v>
      </c>
      <c r="F4301" s="541" t="s">
        <v>7435</v>
      </c>
      <c r="G4301" s="539">
        <v>45466.30972222222</v>
      </c>
      <c r="H4301" s="37"/>
    </row>
    <row r="4302" spans="1:8" x14ac:dyDescent="0.25">
      <c r="A4302" s="37" t="s">
        <v>9695</v>
      </c>
      <c r="B4302" s="37" t="s">
        <v>1033</v>
      </c>
      <c r="C4302" s="38" t="s">
        <v>9696</v>
      </c>
      <c r="D4302" s="38">
        <v>8531</v>
      </c>
      <c r="E4302" s="146" t="s">
        <v>7451</v>
      </c>
      <c r="F4302" s="541" t="s">
        <v>7452</v>
      </c>
      <c r="G4302" s="539">
        <v>45466.30972222222</v>
      </c>
      <c r="H4302" s="37"/>
    </row>
    <row r="4303" spans="1:8" x14ac:dyDescent="0.25">
      <c r="A4303" s="37" t="s">
        <v>9695</v>
      </c>
      <c r="B4303" s="37" t="s">
        <v>1033</v>
      </c>
      <c r="C4303" s="38" t="s">
        <v>9696</v>
      </c>
      <c r="D4303" s="38">
        <v>8531</v>
      </c>
      <c r="E4303" s="146" t="s">
        <v>7468</v>
      </c>
      <c r="F4303" s="541" t="s">
        <v>7469</v>
      </c>
      <c r="G4303" s="539">
        <v>45466.30972222222</v>
      </c>
      <c r="H4303" s="37"/>
    </row>
    <row r="4304" spans="1:8" x14ac:dyDescent="0.25">
      <c r="A4304" s="37" t="s">
        <v>9695</v>
      </c>
      <c r="B4304" s="37" t="s">
        <v>1033</v>
      </c>
      <c r="C4304" s="38" t="s">
        <v>9696</v>
      </c>
      <c r="D4304" s="38">
        <v>8531</v>
      </c>
      <c r="E4304" s="146" t="s">
        <v>7485</v>
      </c>
      <c r="F4304" s="541" t="s">
        <v>7486</v>
      </c>
      <c r="G4304" s="539">
        <v>45466.30972222222</v>
      </c>
      <c r="H4304" s="37"/>
    </row>
    <row r="4305" spans="1:8" x14ac:dyDescent="0.25">
      <c r="A4305" s="37" t="s">
        <v>9695</v>
      </c>
      <c r="B4305" s="37" t="s">
        <v>1033</v>
      </c>
      <c r="C4305" s="38" t="s">
        <v>9696</v>
      </c>
      <c r="D4305" s="38">
        <v>8531</v>
      </c>
      <c r="E4305" s="146" t="s">
        <v>7502</v>
      </c>
      <c r="F4305" s="541" t="s">
        <v>7503</v>
      </c>
      <c r="G4305" s="539">
        <v>45466.30972222222</v>
      </c>
      <c r="H4305" s="37"/>
    </row>
    <row r="4306" spans="1:8" x14ac:dyDescent="0.25">
      <c r="A4306" s="37" t="s">
        <v>9695</v>
      </c>
      <c r="B4306" s="37" t="s">
        <v>1033</v>
      </c>
      <c r="C4306" s="38" t="s">
        <v>9696</v>
      </c>
      <c r="D4306" s="38">
        <v>8531</v>
      </c>
      <c r="E4306" s="146" t="s">
        <v>7519</v>
      </c>
      <c r="F4306" s="541" t="s">
        <v>7520</v>
      </c>
      <c r="G4306" s="539">
        <v>45466.30972222222</v>
      </c>
      <c r="H4306" s="37"/>
    </row>
    <row r="4307" spans="1:8" x14ac:dyDescent="0.25">
      <c r="A4307" s="37" t="s">
        <v>9695</v>
      </c>
      <c r="B4307" s="37" t="s">
        <v>1033</v>
      </c>
      <c r="C4307" s="38" t="s">
        <v>9696</v>
      </c>
      <c r="D4307" s="38">
        <v>8531</v>
      </c>
      <c r="E4307" s="146" t="s">
        <v>7536</v>
      </c>
      <c r="F4307" s="541" t="s">
        <v>7537</v>
      </c>
      <c r="G4307" s="539">
        <v>45466.30972222222</v>
      </c>
      <c r="H4307" s="37"/>
    </row>
    <row r="4308" spans="1:8" x14ac:dyDescent="0.25">
      <c r="A4308" s="37" t="s">
        <v>9695</v>
      </c>
      <c r="B4308" s="37" t="s">
        <v>1033</v>
      </c>
      <c r="C4308" s="38" t="s">
        <v>9696</v>
      </c>
      <c r="D4308" s="38">
        <v>8531</v>
      </c>
      <c r="E4308" s="146" t="s">
        <v>7553</v>
      </c>
      <c r="F4308" s="541" t="s">
        <v>7554</v>
      </c>
      <c r="G4308" s="539">
        <v>45466.30972222222</v>
      </c>
      <c r="H4308" s="37"/>
    </row>
    <row r="4309" spans="1:8" x14ac:dyDescent="0.25">
      <c r="A4309" s="37" t="s">
        <v>9695</v>
      </c>
      <c r="B4309" s="37" t="s">
        <v>1033</v>
      </c>
      <c r="C4309" s="38" t="s">
        <v>9696</v>
      </c>
      <c r="D4309" s="38">
        <v>8531</v>
      </c>
      <c r="E4309" s="146" t="s">
        <v>7570</v>
      </c>
      <c r="F4309" s="541" t="s">
        <v>7571</v>
      </c>
      <c r="G4309" s="539">
        <v>45466.30972222222</v>
      </c>
      <c r="H4309" s="37"/>
    </row>
    <row r="4310" spans="1:8" x14ac:dyDescent="0.25">
      <c r="A4310" s="37" t="s">
        <v>9695</v>
      </c>
      <c r="B4310" s="37" t="s">
        <v>1033</v>
      </c>
      <c r="C4310" s="38" t="s">
        <v>9696</v>
      </c>
      <c r="D4310" s="38">
        <v>8531</v>
      </c>
      <c r="E4310" s="146" t="s">
        <v>7587</v>
      </c>
      <c r="F4310" s="541" t="s">
        <v>7588</v>
      </c>
      <c r="G4310" s="539">
        <v>45466.30972222222</v>
      </c>
      <c r="H4310" s="37"/>
    </row>
    <row r="4311" spans="1:8" x14ac:dyDescent="0.25">
      <c r="A4311" s="37" t="s">
        <v>9695</v>
      </c>
      <c r="B4311" s="37" t="s">
        <v>1033</v>
      </c>
      <c r="C4311" s="38" t="s">
        <v>9696</v>
      </c>
      <c r="D4311" s="38">
        <v>8531</v>
      </c>
      <c r="E4311" s="146" t="s">
        <v>1639</v>
      </c>
      <c r="F4311" s="541" t="s">
        <v>1640</v>
      </c>
      <c r="G4311" s="539">
        <v>45466.30972222222</v>
      </c>
      <c r="H4311" s="37"/>
    </row>
    <row r="4312" spans="1:8" x14ac:dyDescent="0.25">
      <c r="A4312" s="37" t="s">
        <v>9695</v>
      </c>
      <c r="B4312" s="37" t="s">
        <v>1033</v>
      </c>
      <c r="C4312" s="38" t="s">
        <v>9696</v>
      </c>
      <c r="D4312" s="38">
        <v>8531</v>
      </c>
      <c r="E4312" s="146" t="s">
        <v>7604</v>
      </c>
      <c r="F4312" s="541" t="s">
        <v>7605</v>
      </c>
      <c r="G4312" s="539">
        <v>45466.30972222222</v>
      </c>
      <c r="H4312" s="37"/>
    </row>
    <row r="4313" spans="1:8" x14ac:dyDescent="0.25">
      <c r="A4313" s="37" t="s">
        <v>9695</v>
      </c>
      <c r="B4313" s="37" t="s">
        <v>1033</v>
      </c>
      <c r="C4313" s="38" t="s">
        <v>9696</v>
      </c>
      <c r="D4313" s="38">
        <v>8531</v>
      </c>
      <c r="E4313" s="146" t="s">
        <v>7621</v>
      </c>
      <c r="F4313" s="541" t="s">
        <v>7622</v>
      </c>
      <c r="G4313" s="539">
        <v>45466.30972222222</v>
      </c>
      <c r="H4313" s="37"/>
    </row>
    <row r="4314" spans="1:8" x14ac:dyDescent="0.25">
      <c r="A4314" s="37" t="s">
        <v>9695</v>
      </c>
      <c r="B4314" s="37" t="s">
        <v>1033</v>
      </c>
      <c r="C4314" s="38" t="s">
        <v>9696</v>
      </c>
      <c r="D4314" s="38">
        <v>8531</v>
      </c>
      <c r="E4314" s="146" t="s">
        <v>7638</v>
      </c>
      <c r="F4314" s="541" t="s">
        <v>7639</v>
      </c>
      <c r="G4314" s="539">
        <v>45466.30972222222</v>
      </c>
      <c r="H4314" s="37"/>
    </row>
    <row r="4315" spans="1:8" x14ac:dyDescent="0.25">
      <c r="A4315" s="37" t="s">
        <v>9695</v>
      </c>
      <c r="B4315" s="37" t="s">
        <v>1033</v>
      </c>
      <c r="C4315" s="38" t="s">
        <v>9696</v>
      </c>
      <c r="D4315" s="38">
        <v>8531</v>
      </c>
      <c r="E4315" s="146" t="s">
        <v>7655</v>
      </c>
      <c r="F4315" s="541" t="s">
        <v>7656</v>
      </c>
      <c r="G4315" s="539">
        <v>45466.30972222222</v>
      </c>
      <c r="H4315" s="37"/>
    </row>
    <row r="4316" spans="1:8" x14ac:dyDescent="0.25">
      <c r="A4316" s="37" t="s">
        <v>9695</v>
      </c>
      <c r="B4316" s="37" t="s">
        <v>1033</v>
      </c>
      <c r="C4316" s="38" t="s">
        <v>9696</v>
      </c>
      <c r="D4316" s="38">
        <v>8531</v>
      </c>
      <c r="E4316" s="146" t="s">
        <v>7672</v>
      </c>
      <c r="F4316" s="541" t="s">
        <v>7673</v>
      </c>
      <c r="G4316" s="539">
        <v>45466.30972222222</v>
      </c>
      <c r="H4316" s="37"/>
    </row>
    <row r="4317" spans="1:8" x14ac:dyDescent="0.25">
      <c r="A4317" s="37" t="s">
        <v>9695</v>
      </c>
      <c r="B4317" s="37" t="s">
        <v>1033</v>
      </c>
      <c r="C4317" s="38" t="s">
        <v>9696</v>
      </c>
      <c r="D4317" s="38">
        <v>8531</v>
      </c>
      <c r="E4317" s="146" t="s">
        <v>7689</v>
      </c>
      <c r="F4317" s="541" t="s">
        <v>7690</v>
      </c>
      <c r="G4317" s="539">
        <v>45466.30972222222</v>
      </c>
      <c r="H4317" s="37"/>
    </row>
    <row r="4318" spans="1:8" x14ac:dyDescent="0.25">
      <c r="A4318" s="37" t="s">
        <v>9695</v>
      </c>
      <c r="B4318" s="37" t="s">
        <v>1033</v>
      </c>
      <c r="C4318" s="38" t="s">
        <v>9696</v>
      </c>
      <c r="D4318" s="38">
        <v>8531</v>
      </c>
      <c r="E4318" s="146" t="s">
        <v>7706</v>
      </c>
      <c r="F4318" s="541" t="s">
        <v>7707</v>
      </c>
      <c r="G4318" s="539">
        <v>45466.30972222222</v>
      </c>
      <c r="H4318" s="37"/>
    </row>
    <row r="4319" spans="1:8" x14ac:dyDescent="0.25">
      <c r="A4319" s="37" t="s">
        <v>9695</v>
      </c>
      <c r="B4319" s="37" t="s">
        <v>1033</v>
      </c>
      <c r="C4319" s="38" t="s">
        <v>9696</v>
      </c>
      <c r="D4319" s="38">
        <v>8531</v>
      </c>
      <c r="E4319" s="146" t="s">
        <v>7723</v>
      </c>
      <c r="F4319" s="541" t="s">
        <v>7724</v>
      </c>
      <c r="G4319" s="539">
        <v>45466.30972222222</v>
      </c>
      <c r="H4319" s="37"/>
    </row>
    <row r="4320" spans="1:8" x14ac:dyDescent="0.25">
      <c r="A4320" s="37" t="s">
        <v>9695</v>
      </c>
      <c r="B4320" s="37" t="s">
        <v>1033</v>
      </c>
      <c r="C4320" s="38" t="s">
        <v>9696</v>
      </c>
      <c r="D4320" s="38">
        <v>8531</v>
      </c>
      <c r="E4320" s="146" t="s">
        <v>7740</v>
      </c>
      <c r="F4320" s="541" t="s">
        <v>7741</v>
      </c>
      <c r="G4320" s="539">
        <v>45466.30972222222</v>
      </c>
      <c r="H4320" s="37"/>
    </row>
    <row r="4321" spans="1:8" x14ac:dyDescent="0.25">
      <c r="A4321" s="37" t="s">
        <v>9695</v>
      </c>
      <c r="B4321" s="37" t="s">
        <v>1033</v>
      </c>
      <c r="C4321" s="38" t="s">
        <v>9696</v>
      </c>
      <c r="D4321" s="38">
        <v>8531</v>
      </c>
      <c r="E4321" s="146" t="s">
        <v>7757</v>
      </c>
      <c r="F4321" s="541" t="s">
        <v>7758</v>
      </c>
      <c r="G4321" s="539">
        <v>45466.30972222222</v>
      </c>
      <c r="H4321" s="37"/>
    </row>
    <row r="4322" spans="1:8" x14ac:dyDescent="0.25">
      <c r="A4322" s="37" t="s">
        <v>9695</v>
      </c>
      <c r="B4322" s="37" t="s">
        <v>1033</v>
      </c>
      <c r="C4322" s="38" t="s">
        <v>9696</v>
      </c>
      <c r="D4322" s="38">
        <v>8531</v>
      </c>
      <c r="E4322" s="146" t="s">
        <v>1079</v>
      </c>
      <c r="F4322" s="541" t="s">
        <v>1080</v>
      </c>
      <c r="G4322" s="539">
        <v>45466.30972222222</v>
      </c>
      <c r="H4322" s="37"/>
    </row>
    <row r="4323" spans="1:8" x14ac:dyDescent="0.25">
      <c r="A4323" s="37" t="s">
        <v>9695</v>
      </c>
      <c r="B4323" s="37" t="s">
        <v>1033</v>
      </c>
      <c r="C4323" s="38" t="s">
        <v>9696</v>
      </c>
      <c r="D4323" s="38">
        <v>8531</v>
      </c>
      <c r="E4323" s="146" t="s">
        <v>1656</v>
      </c>
      <c r="F4323" s="541" t="s">
        <v>1657</v>
      </c>
      <c r="G4323" s="539">
        <v>45466.30972222222</v>
      </c>
      <c r="H4323" s="37"/>
    </row>
    <row r="4324" spans="1:8" x14ac:dyDescent="0.25">
      <c r="A4324" s="37" t="s">
        <v>9695</v>
      </c>
      <c r="B4324" s="37" t="s">
        <v>1033</v>
      </c>
      <c r="C4324" s="38" t="s">
        <v>9696</v>
      </c>
      <c r="D4324" s="38">
        <v>8531</v>
      </c>
      <c r="E4324" s="146" t="s">
        <v>7774</v>
      </c>
      <c r="F4324" s="541" t="s">
        <v>7775</v>
      </c>
      <c r="G4324" s="539">
        <v>45466.30972222222</v>
      </c>
      <c r="H4324" s="37"/>
    </row>
    <row r="4325" spans="1:8" x14ac:dyDescent="0.25">
      <c r="A4325" s="37" t="s">
        <v>9695</v>
      </c>
      <c r="B4325" s="37" t="s">
        <v>1033</v>
      </c>
      <c r="C4325" s="38" t="s">
        <v>9696</v>
      </c>
      <c r="D4325" s="38">
        <v>8531</v>
      </c>
      <c r="E4325" s="146" t="s">
        <v>7791</v>
      </c>
      <c r="F4325" s="541" t="s">
        <v>7792</v>
      </c>
      <c r="G4325" s="539">
        <v>45466.30972222222</v>
      </c>
      <c r="H4325" s="37"/>
    </row>
    <row r="4326" spans="1:8" x14ac:dyDescent="0.25">
      <c r="A4326" s="37" t="s">
        <v>9695</v>
      </c>
      <c r="B4326" s="37" t="s">
        <v>1033</v>
      </c>
      <c r="C4326" s="38" t="s">
        <v>9696</v>
      </c>
      <c r="D4326" s="38">
        <v>8531</v>
      </c>
      <c r="E4326" s="146" t="s">
        <v>7808</v>
      </c>
      <c r="F4326" s="541" t="s">
        <v>7809</v>
      </c>
      <c r="G4326" s="539">
        <v>45466.30972222222</v>
      </c>
      <c r="H4326" s="37"/>
    </row>
    <row r="4327" spans="1:8" x14ac:dyDescent="0.25">
      <c r="A4327" s="37" t="s">
        <v>9695</v>
      </c>
      <c r="B4327" s="37" t="s">
        <v>1033</v>
      </c>
      <c r="C4327" s="38" t="s">
        <v>9696</v>
      </c>
      <c r="D4327" s="38">
        <v>8531</v>
      </c>
      <c r="E4327" s="146" t="s">
        <v>7825</v>
      </c>
      <c r="F4327" s="541" t="s">
        <v>7826</v>
      </c>
      <c r="G4327" s="539">
        <v>45466.30972222222</v>
      </c>
      <c r="H4327" s="37"/>
    </row>
    <row r="4328" spans="1:8" x14ac:dyDescent="0.25">
      <c r="A4328" s="37" t="s">
        <v>9695</v>
      </c>
      <c r="B4328" s="37" t="s">
        <v>1033</v>
      </c>
      <c r="C4328" s="38" t="s">
        <v>9696</v>
      </c>
      <c r="D4328" s="38">
        <v>8531</v>
      </c>
      <c r="E4328" s="146" t="s">
        <v>7842</v>
      </c>
      <c r="F4328" s="541" t="s">
        <v>7843</v>
      </c>
      <c r="G4328" s="539">
        <v>45466.30972222222</v>
      </c>
      <c r="H4328" s="37"/>
    </row>
    <row r="4329" spans="1:8" x14ac:dyDescent="0.25">
      <c r="A4329" s="37" t="s">
        <v>9695</v>
      </c>
      <c r="B4329" s="37" t="s">
        <v>1033</v>
      </c>
      <c r="C4329" s="38" t="s">
        <v>9696</v>
      </c>
      <c r="D4329" s="38">
        <v>8531</v>
      </c>
      <c r="E4329" s="146" t="s">
        <v>7859</v>
      </c>
      <c r="F4329" s="541" t="s">
        <v>7860</v>
      </c>
      <c r="G4329" s="539">
        <v>45466.30972222222</v>
      </c>
      <c r="H4329" s="37"/>
    </row>
    <row r="4330" spans="1:8" x14ac:dyDescent="0.25">
      <c r="A4330" s="37" t="s">
        <v>9695</v>
      </c>
      <c r="B4330" s="37" t="s">
        <v>1033</v>
      </c>
      <c r="C4330" s="38" t="s">
        <v>9696</v>
      </c>
      <c r="D4330" s="38">
        <v>8531</v>
      </c>
      <c r="E4330" s="146" t="s">
        <v>7876</v>
      </c>
      <c r="F4330" s="541" t="s">
        <v>7877</v>
      </c>
      <c r="G4330" s="539">
        <v>45466.30972222222</v>
      </c>
      <c r="H4330" s="37"/>
    </row>
    <row r="4331" spans="1:8" x14ac:dyDescent="0.25">
      <c r="A4331" s="37" t="s">
        <v>9695</v>
      </c>
      <c r="B4331" s="37" t="s">
        <v>1033</v>
      </c>
      <c r="C4331" s="38" t="s">
        <v>9696</v>
      </c>
      <c r="D4331" s="38">
        <v>8531</v>
      </c>
      <c r="E4331" s="146" t="s">
        <v>7893</v>
      </c>
      <c r="F4331" s="541" t="s">
        <v>7894</v>
      </c>
      <c r="G4331" s="539">
        <v>45466.30972222222</v>
      </c>
      <c r="H4331" s="37"/>
    </row>
    <row r="4332" spans="1:8" x14ac:dyDescent="0.25">
      <c r="A4332" s="37" t="s">
        <v>9695</v>
      </c>
      <c r="B4332" s="37" t="s">
        <v>1033</v>
      </c>
      <c r="C4332" s="38" t="s">
        <v>9696</v>
      </c>
      <c r="D4332" s="38">
        <v>8531</v>
      </c>
      <c r="E4332" s="146" t="s">
        <v>7910</v>
      </c>
      <c r="F4332" s="541" t="s">
        <v>7911</v>
      </c>
      <c r="G4332" s="539">
        <v>45466.30972222222</v>
      </c>
      <c r="H4332" s="37"/>
    </row>
    <row r="4333" spans="1:8" x14ac:dyDescent="0.25">
      <c r="A4333" s="37" t="s">
        <v>9695</v>
      </c>
      <c r="B4333" s="37" t="s">
        <v>1033</v>
      </c>
      <c r="C4333" s="38" t="s">
        <v>9696</v>
      </c>
      <c r="D4333" s="38">
        <v>8531</v>
      </c>
      <c r="E4333" s="146" t="s">
        <v>7927</v>
      </c>
      <c r="F4333" s="541" t="s">
        <v>7928</v>
      </c>
      <c r="G4333" s="539">
        <v>45466.30972222222</v>
      </c>
      <c r="H4333" s="37"/>
    </row>
    <row r="4334" spans="1:8" x14ac:dyDescent="0.25">
      <c r="A4334" s="37" t="s">
        <v>9695</v>
      </c>
      <c r="B4334" s="37" t="s">
        <v>1033</v>
      </c>
      <c r="C4334" s="38" t="s">
        <v>9696</v>
      </c>
      <c r="D4334" s="38">
        <v>8531</v>
      </c>
      <c r="E4334" s="146" t="s">
        <v>1673</v>
      </c>
      <c r="F4334" s="541" t="s">
        <v>1674</v>
      </c>
      <c r="G4334" s="539">
        <v>45466.30972222222</v>
      </c>
      <c r="H4334" s="37"/>
    </row>
    <row r="4335" spans="1:8" x14ac:dyDescent="0.25">
      <c r="A4335" s="37" t="s">
        <v>9695</v>
      </c>
      <c r="B4335" s="37" t="s">
        <v>1033</v>
      </c>
      <c r="C4335" s="38" t="s">
        <v>9696</v>
      </c>
      <c r="D4335" s="38">
        <v>8531</v>
      </c>
      <c r="E4335" s="146" t="s">
        <v>7944</v>
      </c>
      <c r="F4335" s="541" t="s">
        <v>7945</v>
      </c>
      <c r="G4335" s="539">
        <v>45466.30972222222</v>
      </c>
      <c r="H4335" s="37"/>
    </row>
    <row r="4336" spans="1:8" x14ac:dyDescent="0.25">
      <c r="A4336" s="37" t="s">
        <v>9695</v>
      </c>
      <c r="B4336" s="37" t="s">
        <v>1033</v>
      </c>
      <c r="C4336" s="38" t="s">
        <v>9696</v>
      </c>
      <c r="D4336" s="38">
        <v>8531</v>
      </c>
      <c r="E4336" s="146" t="s">
        <v>7961</v>
      </c>
      <c r="F4336" s="541" t="s">
        <v>7962</v>
      </c>
      <c r="G4336" s="539">
        <v>45466.30972222222</v>
      </c>
      <c r="H4336" s="37"/>
    </row>
    <row r="4337" spans="1:8" x14ac:dyDescent="0.25">
      <c r="A4337" s="37" t="s">
        <v>9695</v>
      </c>
      <c r="B4337" s="37" t="s">
        <v>1033</v>
      </c>
      <c r="C4337" s="38" t="s">
        <v>9696</v>
      </c>
      <c r="D4337" s="38">
        <v>8531</v>
      </c>
      <c r="E4337" s="146" t="s">
        <v>7978</v>
      </c>
      <c r="F4337" s="541" t="s">
        <v>7979</v>
      </c>
      <c r="G4337" s="539">
        <v>45466.30972222222</v>
      </c>
      <c r="H4337" s="37"/>
    </row>
    <row r="4338" spans="1:8" x14ac:dyDescent="0.25">
      <c r="A4338" s="37" t="s">
        <v>9695</v>
      </c>
      <c r="B4338" s="37" t="s">
        <v>1033</v>
      </c>
      <c r="C4338" s="38" t="s">
        <v>9696</v>
      </c>
      <c r="D4338" s="38">
        <v>8531</v>
      </c>
      <c r="E4338" s="146" t="s">
        <v>7995</v>
      </c>
      <c r="F4338" s="541" t="s">
        <v>7996</v>
      </c>
      <c r="G4338" s="539">
        <v>45466.30972222222</v>
      </c>
      <c r="H4338" s="37"/>
    </row>
    <row r="4339" spans="1:8" x14ac:dyDescent="0.25">
      <c r="A4339" s="37" t="s">
        <v>9695</v>
      </c>
      <c r="B4339" s="37" t="s">
        <v>1033</v>
      </c>
      <c r="C4339" s="38" t="s">
        <v>9696</v>
      </c>
      <c r="D4339" s="38">
        <v>8531</v>
      </c>
      <c r="E4339" s="146" t="s">
        <v>8012</v>
      </c>
      <c r="F4339" s="541" t="s">
        <v>8013</v>
      </c>
      <c r="G4339" s="539">
        <v>45466.30972222222</v>
      </c>
      <c r="H4339" s="37"/>
    </row>
    <row r="4340" spans="1:8" x14ac:dyDescent="0.25">
      <c r="A4340" s="37" t="s">
        <v>9695</v>
      </c>
      <c r="B4340" s="37" t="s">
        <v>1033</v>
      </c>
      <c r="C4340" s="38" t="s">
        <v>9696</v>
      </c>
      <c r="D4340" s="38">
        <v>8531</v>
      </c>
      <c r="E4340" s="146" t="s">
        <v>8029</v>
      </c>
      <c r="F4340" s="541" t="s">
        <v>8030</v>
      </c>
      <c r="G4340" s="539">
        <v>45466.30972222222</v>
      </c>
      <c r="H4340" s="37"/>
    </row>
    <row r="4341" spans="1:8" x14ac:dyDescent="0.25">
      <c r="A4341" s="37" t="s">
        <v>9695</v>
      </c>
      <c r="B4341" s="37" t="s">
        <v>1033</v>
      </c>
      <c r="C4341" s="38" t="s">
        <v>9696</v>
      </c>
      <c r="D4341" s="38">
        <v>8531</v>
      </c>
      <c r="E4341" s="146" t="s">
        <v>8046</v>
      </c>
      <c r="F4341" s="541" t="s">
        <v>8047</v>
      </c>
      <c r="G4341" s="539">
        <v>45466.30972222222</v>
      </c>
      <c r="H4341" s="37"/>
    </row>
    <row r="4342" spans="1:8" x14ac:dyDescent="0.25">
      <c r="A4342" s="37" t="s">
        <v>9695</v>
      </c>
      <c r="B4342" s="37" t="s">
        <v>1033</v>
      </c>
      <c r="C4342" s="38" t="s">
        <v>9696</v>
      </c>
      <c r="D4342" s="38">
        <v>8531</v>
      </c>
      <c r="E4342" s="146" t="s">
        <v>8063</v>
      </c>
      <c r="F4342" s="541" t="s">
        <v>8064</v>
      </c>
      <c r="G4342" s="539">
        <v>45466.30972222222</v>
      </c>
      <c r="H4342" s="37"/>
    </row>
    <row r="4343" spans="1:8" x14ac:dyDescent="0.25">
      <c r="A4343" s="37" t="s">
        <v>9695</v>
      </c>
      <c r="B4343" s="37" t="s">
        <v>1033</v>
      </c>
      <c r="C4343" s="38" t="s">
        <v>9696</v>
      </c>
      <c r="D4343" s="38">
        <v>8531</v>
      </c>
      <c r="E4343" s="146" t="s">
        <v>8080</v>
      </c>
      <c r="F4343" s="541" t="s">
        <v>8081</v>
      </c>
      <c r="G4343" s="539">
        <v>45466.30972222222</v>
      </c>
      <c r="H4343" s="37"/>
    </row>
    <row r="4344" spans="1:8" x14ac:dyDescent="0.25">
      <c r="A4344" s="37" t="s">
        <v>9695</v>
      </c>
      <c r="B4344" s="37" t="s">
        <v>1033</v>
      </c>
      <c r="C4344" s="38" t="s">
        <v>9696</v>
      </c>
      <c r="D4344" s="38">
        <v>8531</v>
      </c>
      <c r="E4344" s="146" t="s">
        <v>8097</v>
      </c>
      <c r="F4344" s="541" t="s">
        <v>8098</v>
      </c>
      <c r="G4344" s="539">
        <v>45466.30972222222</v>
      </c>
      <c r="H4344" s="37"/>
    </row>
    <row r="4345" spans="1:8" x14ac:dyDescent="0.25">
      <c r="A4345" s="37" t="s">
        <v>9695</v>
      </c>
      <c r="B4345" s="37" t="s">
        <v>1033</v>
      </c>
      <c r="C4345" s="38" t="s">
        <v>9696</v>
      </c>
      <c r="D4345" s="38">
        <v>8531</v>
      </c>
      <c r="E4345" s="146" t="s">
        <v>1690</v>
      </c>
      <c r="F4345" s="541" t="s">
        <v>1691</v>
      </c>
      <c r="G4345" s="539">
        <v>45466.30972222222</v>
      </c>
      <c r="H4345" s="37"/>
    </row>
    <row r="4346" spans="1:8" x14ac:dyDescent="0.25">
      <c r="A4346" s="37" t="s">
        <v>9695</v>
      </c>
      <c r="B4346" s="37" t="s">
        <v>1033</v>
      </c>
      <c r="C4346" s="38" t="s">
        <v>9696</v>
      </c>
      <c r="D4346" s="38">
        <v>8531</v>
      </c>
      <c r="E4346" s="146" t="s">
        <v>8114</v>
      </c>
      <c r="F4346" s="541" t="s">
        <v>8115</v>
      </c>
      <c r="G4346" s="539">
        <v>45466.30972222222</v>
      </c>
      <c r="H4346" s="37"/>
    </row>
    <row r="4347" spans="1:8" x14ac:dyDescent="0.25">
      <c r="A4347" s="37" t="s">
        <v>9695</v>
      </c>
      <c r="B4347" s="37" t="s">
        <v>1033</v>
      </c>
      <c r="C4347" s="38" t="s">
        <v>9696</v>
      </c>
      <c r="D4347" s="38">
        <v>8531</v>
      </c>
      <c r="E4347" s="146" t="s">
        <v>8131</v>
      </c>
      <c r="F4347" s="541" t="s">
        <v>8132</v>
      </c>
      <c r="G4347" s="539">
        <v>45466.30972222222</v>
      </c>
      <c r="H4347" s="37"/>
    </row>
    <row r="4348" spans="1:8" x14ac:dyDescent="0.25">
      <c r="A4348" s="37" t="s">
        <v>9695</v>
      </c>
      <c r="B4348" s="37" t="s">
        <v>1033</v>
      </c>
      <c r="C4348" s="38" t="s">
        <v>9696</v>
      </c>
      <c r="D4348" s="38">
        <v>8531</v>
      </c>
      <c r="E4348" s="146" t="s">
        <v>8148</v>
      </c>
      <c r="F4348" s="541" t="s">
        <v>8149</v>
      </c>
      <c r="G4348" s="539">
        <v>45466.30972222222</v>
      </c>
      <c r="H4348" s="37"/>
    </row>
    <row r="4349" spans="1:8" x14ac:dyDescent="0.25">
      <c r="A4349" s="37" t="s">
        <v>9695</v>
      </c>
      <c r="B4349" s="37" t="s">
        <v>1033</v>
      </c>
      <c r="C4349" s="38" t="s">
        <v>9696</v>
      </c>
      <c r="D4349" s="38">
        <v>8531</v>
      </c>
      <c r="E4349" s="146" t="s">
        <v>8165</v>
      </c>
      <c r="F4349" s="541" t="s">
        <v>8166</v>
      </c>
      <c r="G4349" s="539">
        <v>45466.30972222222</v>
      </c>
      <c r="H4349" s="37"/>
    </row>
    <row r="4350" spans="1:8" x14ac:dyDescent="0.25">
      <c r="A4350" s="37" t="s">
        <v>9695</v>
      </c>
      <c r="B4350" s="37" t="s">
        <v>1033</v>
      </c>
      <c r="C4350" s="38" t="s">
        <v>9696</v>
      </c>
      <c r="D4350" s="38">
        <v>8531</v>
      </c>
      <c r="E4350" s="146" t="s">
        <v>8182</v>
      </c>
      <c r="F4350" s="541" t="s">
        <v>8183</v>
      </c>
      <c r="G4350" s="539">
        <v>45466.30972222222</v>
      </c>
      <c r="H4350" s="37"/>
    </row>
    <row r="4351" spans="1:8" x14ac:dyDescent="0.25">
      <c r="A4351" s="37" t="s">
        <v>9695</v>
      </c>
      <c r="B4351" s="37" t="s">
        <v>1033</v>
      </c>
      <c r="C4351" s="38" t="s">
        <v>9696</v>
      </c>
      <c r="D4351" s="38">
        <v>8531</v>
      </c>
      <c r="E4351" s="146" t="s">
        <v>8199</v>
      </c>
      <c r="F4351" s="541" t="s">
        <v>8200</v>
      </c>
      <c r="G4351" s="539">
        <v>45466.30972222222</v>
      </c>
      <c r="H4351" s="37"/>
    </row>
    <row r="4352" spans="1:8" x14ac:dyDescent="0.25">
      <c r="A4352" s="37" t="s">
        <v>9695</v>
      </c>
      <c r="B4352" s="37" t="s">
        <v>1033</v>
      </c>
      <c r="C4352" s="38" t="s">
        <v>9696</v>
      </c>
      <c r="D4352" s="38">
        <v>8531</v>
      </c>
      <c r="E4352" s="146" t="s">
        <v>8216</v>
      </c>
      <c r="F4352" s="541" t="s">
        <v>8217</v>
      </c>
      <c r="G4352" s="539">
        <v>45466.30972222222</v>
      </c>
      <c r="H4352" s="37"/>
    </row>
    <row r="4353" spans="1:8" x14ac:dyDescent="0.25">
      <c r="A4353" s="37" t="s">
        <v>9695</v>
      </c>
      <c r="B4353" s="37" t="s">
        <v>1033</v>
      </c>
      <c r="C4353" s="38" t="s">
        <v>9696</v>
      </c>
      <c r="D4353" s="38">
        <v>8531</v>
      </c>
      <c r="E4353" s="146" t="s">
        <v>8233</v>
      </c>
      <c r="F4353" s="541" t="s">
        <v>8234</v>
      </c>
      <c r="G4353" s="539">
        <v>45466.30972222222</v>
      </c>
      <c r="H4353" s="37"/>
    </row>
    <row r="4354" spans="1:8" x14ac:dyDescent="0.25">
      <c r="A4354" s="37" t="s">
        <v>9695</v>
      </c>
      <c r="B4354" s="37" t="s">
        <v>1033</v>
      </c>
      <c r="C4354" s="38" t="s">
        <v>9696</v>
      </c>
      <c r="D4354" s="38">
        <v>8531</v>
      </c>
      <c r="E4354" s="146" t="s">
        <v>8250</v>
      </c>
      <c r="F4354" s="541" t="s">
        <v>8251</v>
      </c>
      <c r="G4354" s="539">
        <v>45466.30972222222</v>
      </c>
      <c r="H4354" s="37"/>
    </row>
    <row r="4355" spans="1:8" x14ac:dyDescent="0.25">
      <c r="A4355" s="37" t="s">
        <v>9695</v>
      </c>
      <c r="B4355" s="37" t="s">
        <v>1033</v>
      </c>
      <c r="C4355" s="38" t="s">
        <v>9696</v>
      </c>
      <c r="D4355" s="38">
        <v>8531</v>
      </c>
      <c r="E4355" s="146" t="s">
        <v>8267</v>
      </c>
      <c r="F4355" s="541" t="s">
        <v>8268</v>
      </c>
      <c r="G4355" s="539">
        <v>45466.30972222222</v>
      </c>
      <c r="H4355" s="37"/>
    </row>
    <row r="4356" spans="1:8" x14ac:dyDescent="0.25">
      <c r="A4356" s="37" t="s">
        <v>9695</v>
      </c>
      <c r="B4356" s="37" t="s">
        <v>1033</v>
      </c>
      <c r="C4356" s="38" t="s">
        <v>9696</v>
      </c>
      <c r="D4356" s="38">
        <v>8531</v>
      </c>
      <c r="E4356" s="146" t="s">
        <v>1707</v>
      </c>
      <c r="F4356" s="541" t="s">
        <v>1708</v>
      </c>
      <c r="G4356" s="539">
        <v>45466.30972222222</v>
      </c>
      <c r="H4356" s="37"/>
    </row>
    <row r="4357" spans="1:8" x14ac:dyDescent="0.25">
      <c r="A4357" s="37" t="s">
        <v>9695</v>
      </c>
      <c r="B4357" s="37" t="s">
        <v>1033</v>
      </c>
      <c r="C4357" s="38" t="s">
        <v>9696</v>
      </c>
      <c r="D4357" s="38">
        <v>8531</v>
      </c>
      <c r="E4357" s="146" t="s">
        <v>8284</v>
      </c>
      <c r="F4357" s="541" t="s">
        <v>8285</v>
      </c>
      <c r="G4357" s="539">
        <v>45466.30972222222</v>
      </c>
      <c r="H4357" s="37"/>
    </row>
    <row r="4358" spans="1:8" x14ac:dyDescent="0.25">
      <c r="A4358" s="37" t="s">
        <v>9695</v>
      </c>
      <c r="B4358" s="37" t="s">
        <v>1033</v>
      </c>
      <c r="C4358" s="38" t="s">
        <v>9696</v>
      </c>
      <c r="D4358" s="38">
        <v>8531</v>
      </c>
      <c r="E4358" s="146" t="s">
        <v>8301</v>
      </c>
      <c r="F4358" s="541" t="s">
        <v>8302</v>
      </c>
      <c r="G4358" s="539">
        <v>45466.30972222222</v>
      </c>
      <c r="H4358" s="37"/>
    </row>
    <row r="4359" spans="1:8" x14ac:dyDescent="0.25">
      <c r="A4359" s="37" t="s">
        <v>9695</v>
      </c>
      <c r="B4359" s="37" t="s">
        <v>1033</v>
      </c>
      <c r="C4359" s="38" t="s">
        <v>9696</v>
      </c>
      <c r="D4359" s="38">
        <v>8531</v>
      </c>
      <c r="E4359" s="146" t="s">
        <v>8318</v>
      </c>
      <c r="F4359" s="541" t="s">
        <v>8319</v>
      </c>
      <c r="G4359" s="539">
        <v>45466.30972222222</v>
      </c>
      <c r="H4359" s="37"/>
    </row>
    <row r="4360" spans="1:8" x14ac:dyDescent="0.25">
      <c r="A4360" s="37" t="s">
        <v>9695</v>
      </c>
      <c r="B4360" s="37" t="s">
        <v>1033</v>
      </c>
      <c r="C4360" s="38" t="s">
        <v>9696</v>
      </c>
      <c r="D4360" s="38">
        <v>8531</v>
      </c>
      <c r="E4360" s="146" t="s">
        <v>8335</v>
      </c>
      <c r="F4360" s="541" t="s">
        <v>8336</v>
      </c>
      <c r="G4360" s="539">
        <v>45466.30972222222</v>
      </c>
      <c r="H4360" s="37"/>
    </row>
    <row r="4361" spans="1:8" x14ac:dyDescent="0.25">
      <c r="A4361" s="37" t="s">
        <v>9695</v>
      </c>
      <c r="B4361" s="37" t="s">
        <v>1033</v>
      </c>
      <c r="C4361" s="38" t="s">
        <v>9696</v>
      </c>
      <c r="D4361" s="38">
        <v>8531</v>
      </c>
      <c r="E4361" s="146" t="s">
        <v>8352</v>
      </c>
      <c r="F4361" s="541" t="s">
        <v>8353</v>
      </c>
      <c r="G4361" s="539">
        <v>45466.30972222222</v>
      </c>
      <c r="H4361" s="37"/>
    </row>
    <row r="4362" spans="1:8" x14ac:dyDescent="0.25">
      <c r="A4362" s="37" t="s">
        <v>9695</v>
      </c>
      <c r="B4362" s="37" t="s">
        <v>1033</v>
      </c>
      <c r="C4362" s="38" t="s">
        <v>9696</v>
      </c>
      <c r="D4362" s="38">
        <v>8531</v>
      </c>
      <c r="E4362" s="146" t="s">
        <v>8369</v>
      </c>
      <c r="F4362" s="541" t="s">
        <v>8370</v>
      </c>
      <c r="G4362" s="539">
        <v>45466.30972222222</v>
      </c>
      <c r="H4362" s="37"/>
    </row>
    <row r="4363" spans="1:8" x14ac:dyDescent="0.25">
      <c r="A4363" s="37" t="s">
        <v>9695</v>
      </c>
      <c r="B4363" s="37" t="s">
        <v>1033</v>
      </c>
      <c r="C4363" s="38" t="s">
        <v>9696</v>
      </c>
      <c r="D4363" s="38">
        <v>8531</v>
      </c>
      <c r="E4363" s="146" t="s">
        <v>8386</v>
      </c>
      <c r="F4363" s="541" t="s">
        <v>8387</v>
      </c>
      <c r="G4363" s="539">
        <v>45466.30972222222</v>
      </c>
      <c r="H4363" s="37"/>
    </row>
    <row r="4364" spans="1:8" x14ac:dyDescent="0.25">
      <c r="A4364" s="37" t="s">
        <v>9695</v>
      </c>
      <c r="B4364" s="37" t="s">
        <v>1033</v>
      </c>
      <c r="C4364" s="38" t="s">
        <v>9696</v>
      </c>
      <c r="D4364" s="38">
        <v>8531</v>
      </c>
      <c r="E4364" s="146" t="s">
        <v>10710</v>
      </c>
      <c r="F4364" s="541" t="s">
        <v>10711</v>
      </c>
      <c r="G4364" s="539">
        <v>45466.30972222222</v>
      </c>
      <c r="H4364" s="37"/>
    </row>
    <row r="4365" spans="1:8" x14ac:dyDescent="0.25">
      <c r="A4365" s="37" t="s">
        <v>9695</v>
      </c>
      <c r="B4365" s="37" t="s">
        <v>1033</v>
      </c>
      <c r="C4365" s="38" t="s">
        <v>9696</v>
      </c>
      <c r="D4365" s="38">
        <v>8531</v>
      </c>
      <c r="E4365" s="146" t="s">
        <v>10712</v>
      </c>
      <c r="F4365" s="541" t="s">
        <v>10713</v>
      </c>
      <c r="G4365" s="539">
        <v>45466.30972222222</v>
      </c>
      <c r="H4365" s="37"/>
    </row>
    <row r="4366" spans="1:8" x14ac:dyDescent="0.25">
      <c r="A4366" s="37" t="s">
        <v>9695</v>
      </c>
      <c r="B4366" s="37" t="s">
        <v>1033</v>
      </c>
      <c r="C4366" s="38" t="s">
        <v>9696</v>
      </c>
      <c r="D4366" s="38">
        <v>8531</v>
      </c>
      <c r="E4366" s="146" t="s">
        <v>10714</v>
      </c>
      <c r="F4366" s="541" t="s">
        <v>10715</v>
      </c>
      <c r="G4366" s="539">
        <v>45466.30972222222</v>
      </c>
      <c r="H4366" s="37"/>
    </row>
    <row r="4367" spans="1:8" x14ac:dyDescent="0.25">
      <c r="A4367" s="37" t="s">
        <v>9695</v>
      </c>
      <c r="B4367" s="37" t="s">
        <v>1033</v>
      </c>
      <c r="C4367" s="38" t="s">
        <v>9696</v>
      </c>
      <c r="D4367" s="38">
        <v>8531</v>
      </c>
      <c r="E4367" s="146" t="s">
        <v>1723</v>
      </c>
      <c r="F4367" s="541" t="s">
        <v>1724</v>
      </c>
      <c r="G4367" s="539">
        <v>45466.30972222222</v>
      </c>
      <c r="H4367" s="37"/>
    </row>
    <row r="4368" spans="1:8" x14ac:dyDescent="0.25">
      <c r="A4368" s="37" t="s">
        <v>9695</v>
      </c>
      <c r="B4368" s="37" t="s">
        <v>1033</v>
      </c>
      <c r="C4368" s="38" t="s">
        <v>9696</v>
      </c>
      <c r="D4368" s="38">
        <v>8531</v>
      </c>
      <c r="E4368" s="146" t="s">
        <v>10716</v>
      </c>
      <c r="F4368" s="541" t="s">
        <v>10717</v>
      </c>
      <c r="G4368" s="539">
        <v>45466.30972222222</v>
      </c>
      <c r="H4368" s="37"/>
    </row>
    <row r="4369" spans="1:8" x14ac:dyDescent="0.25">
      <c r="A4369" s="37" t="s">
        <v>9695</v>
      </c>
      <c r="B4369" s="37" t="s">
        <v>1033</v>
      </c>
      <c r="C4369" s="38" t="s">
        <v>9696</v>
      </c>
      <c r="D4369" s="38">
        <v>8531</v>
      </c>
      <c r="E4369" s="146" t="s">
        <v>10718</v>
      </c>
      <c r="F4369" s="541" t="s">
        <v>10719</v>
      </c>
      <c r="G4369" s="539">
        <v>45466.30972222222</v>
      </c>
      <c r="H4369" s="37"/>
    </row>
    <row r="4370" spans="1:8" x14ac:dyDescent="0.25">
      <c r="A4370" s="37" t="s">
        <v>9695</v>
      </c>
      <c r="B4370" s="37" t="s">
        <v>1033</v>
      </c>
      <c r="C4370" s="38" t="s">
        <v>9696</v>
      </c>
      <c r="D4370" s="38">
        <v>8531</v>
      </c>
      <c r="E4370" s="146" t="s">
        <v>10720</v>
      </c>
      <c r="F4370" s="541" t="s">
        <v>10721</v>
      </c>
      <c r="G4370" s="539">
        <v>45466.30972222222</v>
      </c>
      <c r="H4370" s="37"/>
    </row>
    <row r="4371" spans="1:8" x14ac:dyDescent="0.25">
      <c r="A4371" s="37" t="s">
        <v>9695</v>
      </c>
      <c r="B4371" s="37" t="s">
        <v>1033</v>
      </c>
      <c r="C4371" s="38" t="s">
        <v>9696</v>
      </c>
      <c r="D4371" s="38">
        <v>8531</v>
      </c>
      <c r="E4371" s="146" t="s">
        <v>10722</v>
      </c>
      <c r="F4371" s="541" t="s">
        <v>10723</v>
      </c>
      <c r="G4371" s="539">
        <v>45466.30972222222</v>
      </c>
      <c r="H4371" s="37"/>
    </row>
    <row r="4372" spans="1:8" x14ac:dyDescent="0.25">
      <c r="A4372" s="37" t="s">
        <v>9695</v>
      </c>
      <c r="B4372" s="37" t="s">
        <v>1033</v>
      </c>
      <c r="C4372" s="38" t="s">
        <v>9696</v>
      </c>
      <c r="D4372" s="38">
        <v>8531</v>
      </c>
      <c r="E4372" s="146" t="s">
        <v>10724</v>
      </c>
      <c r="F4372" s="541" t="s">
        <v>10725</v>
      </c>
      <c r="G4372" s="539">
        <v>45466.30972222222</v>
      </c>
      <c r="H4372" s="37"/>
    </row>
    <row r="4373" spans="1:8" x14ac:dyDescent="0.25">
      <c r="A4373" s="37" t="s">
        <v>9695</v>
      </c>
      <c r="B4373" s="37" t="s">
        <v>1033</v>
      </c>
      <c r="C4373" s="38" t="s">
        <v>9696</v>
      </c>
      <c r="D4373" s="38">
        <v>8531</v>
      </c>
      <c r="E4373" s="146" t="s">
        <v>10726</v>
      </c>
      <c r="F4373" s="541" t="s">
        <v>10727</v>
      </c>
      <c r="G4373" s="539">
        <v>45466.30972222222</v>
      </c>
      <c r="H4373" s="37"/>
    </row>
    <row r="4374" spans="1:8" x14ac:dyDescent="0.25">
      <c r="A4374" s="37" t="s">
        <v>9695</v>
      </c>
      <c r="B4374" s="37" t="s">
        <v>1033</v>
      </c>
      <c r="C4374" s="38" t="s">
        <v>9696</v>
      </c>
      <c r="D4374" s="38">
        <v>8531</v>
      </c>
      <c r="E4374" s="146" t="s">
        <v>10728</v>
      </c>
      <c r="F4374" s="541" t="s">
        <v>10729</v>
      </c>
      <c r="G4374" s="539">
        <v>45466.30972222222</v>
      </c>
      <c r="H4374" s="37"/>
    </row>
    <row r="4375" spans="1:8" x14ac:dyDescent="0.25">
      <c r="A4375" s="37" t="s">
        <v>9695</v>
      </c>
      <c r="B4375" s="37" t="s">
        <v>1033</v>
      </c>
      <c r="C4375" s="38" t="s">
        <v>9696</v>
      </c>
      <c r="D4375" s="38">
        <v>8531</v>
      </c>
      <c r="E4375" s="146" t="s">
        <v>10730</v>
      </c>
      <c r="F4375" s="541" t="s">
        <v>10731</v>
      </c>
      <c r="G4375" s="539">
        <v>45466.30972222222</v>
      </c>
      <c r="H4375" s="37"/>
    </row>
    <row r="4376" spans="1:8" x14ac:dyDescent="0.25">
      <c r="A4376" s="37" t="s">
        <v>9695</v>
      </c>
      <c r="B4376" s="37" t="s">
        <v>1033</v>
      </c>
      <c r="C4376" s="38" t="s">
        <v>9696</v>
      </c>
      <c r="D4376" s="38">
        <v>8531</v>
      </c>
      <c r="E4376" s="146" t="s">
        <v>10732</v>
      </c>
      <c r="F4376" s="541" t="s">
        <v>10733</v>
      </c>
      <c r="G4376" s="539">
        <v>45466.30972222222</v>
      </c>
      <c r="H4376" s="37"/>
    </row>
    <row r="4377" spans="1:8" x14ac:dyDescent="0.25">
      <c r="A4377" s="37" t="s">
        <v>9695</v>
      </c>
      <c r="B4377" s="37" t="s">
        <v>1033</v>
      </c>
      <c r="C4377" s="38" t="s">
        <v>9696</v>
      </c>
      <c r="D4377" s="38">
        <v>8531</v>
      </c>
      <c r="E4377" s="146" t="s">
        <v>10734</v>
      </c>
      <c r="F4377" s="541" t="s">
        <v>10735</v>
      </c>
      <c r="G4377" s="539">
        <v>45466.30972222222</v>
      </c>
      <c r="H4377" s="37"/>
    </row>
    <row r="4378" spans="1:8" x14ac:dyDescent="0.25">
      <c r="A4378" s="37" t="s">
        <v>9695</v>
      </c>
      <c r="B4378" s="37" t="s">
        <v>1033</v>
      </c>
      <c r="C4378" s="38" t="s">
        <v>9696</v>
      </c>
      <c r="D4378" s="38">
        <v>8531</v>
      </c>
      <c r="E4378" s="146" t="s">
        <v>1740</v>
      </c>
      <c r="F4378" s="541" t="s">
        <v>1741</v>
      </c>
      <c r="G4378" s="539">
        <v>45466.30972222222</v>
      </c>
      <c r="H4378" s="37"/>
    </row>
    <row r="4379" spans="1:8" x14ac:dyDescent="0.25">
      <c r="A4379" s="37" t="s">
        <v>9695</v>
      </c>
      <c r="B4379" s="37" t="s">
        <v>1033</v>
      </c>
      <c r="C4379" s="38" t="s">
        <v>9696</v>
      </c>
      <c r="D4379" s="38">
        <v>8531</v>
      </c>
      <c r="E4379" s="146" t="s">
        <v>1757</v>
      </c>
      <c r="F4379" s="541" t="s">
        <v>1758</v>
      </c>
      <c r="G4379" s="539">
        <v>45466.30972222222</v>
      </c>
      <c r="H4379" s="37"/>
    </row>
    <row r="4380" spans="1:8" x14ac:dyDescent="0.25">
      <c r="A4380" s="37" t="s">
        <v>9695</v>
      </c>
      <c r="B4380" s="37" t="s">
        <v>1033</v>
      </c>
      <c r="C4380" s="38" t="s">
        <v>9696</v>
      </c>
      <c r="D4380" s="38">
        <v>8531</v>
      </c>
      <c r="E4380" s="146" t="s">
        <v>1774</v>
      </c>
      <c r="F4380" s="541" t="s">
        <v>1775</v>
      </c>
      <c r="G4380" s="539">
        <v>45466.30972222222</v>
      </c>
      <c r="H4380" s="37"/>
    </row>
    <row r="4381" spans="1:8" x14ac:dyDescent="0.25">
      <c r="A4381" s="37" t="s">
        <v>9695</v>
      </c>
      <c r="B4381" s="37" t="s">
        <v>1033</v>
      </c>
      <c r="C4381" s="38" t="s">
        <v>9696</v>
      </c>
      <c r="D4381" s="38">
        <v>8531</v>
      </c>
      <c r="E4381" s="146" t="s">
        <v>1791</v>
      </c>
      <c r="F4381" s="541" t="s">
        <v>1792</v>
      </c>
      <c r="G4381" s="539">
        <v>45466.30972222222</v>
      </c>
      <c r="H4381" s="37"/>
    </row>
    <row r="4382" spans="1:8" x14ac:dyDescent="0.25">
      <c r="A4382" s="37" t="s">
        <v>9695</v>
      </c>
      <c r="B4382" s="37" t="s">
        <v>1033</v>
      </c>
      <c r="C4382" s="38" t="s">
        <v>9696</v>
      </c>
      <c r="D4382" s="38">
        <v>8531</v>
      </c>
      <c r="E4382" s="146" t="s">
        <v>1808</v>
      </c>
      <c r="F4382" s="541" t="s">
        <v>1809</v>
      </c>
      <c r="G4382" s="539">
        <v>45466.30972222222</v>
      </c>
      <c r="H4382" s="37"/>
    </row>
    <row r="4383" spans="1:8" x14ac:dyDescent="0.25">
      <c r="A4383" s="37" t="s">
        <v>9695</v>
      </c>
      <c r="B4383" s="37" t="s">
        <v>1033</v>
      </c>
      <c r="C4383" s="38" t="s">
        <v>9696</v>
      </c>
      <c r="D4383" s="38">
        <v>8531</v>
      </c>
      <c r="E4383" s="146" t="s">
        <v>1095</v>
      </c>
      <c r="F4383" s="541" t="s">
        <v>1096</v>
      </c>
      <c r="G4383" s="539">
        <v>45466.30972222222</v>
      </c>
      <c r="H4383" s="37"/>
    </row>
    <row r="4384" spans="1:8" x14ac:dyDescent="0.25">
      <c r="A4384" s="37" t="s">
        <v>9695</v>
      </c>
      <c r="B4384" s="37" t="s">
        <v>1033</v>
      </c>
      <c r="C4384" s="38" t="s">
        <v>9696</v>
      </c>
      <c r="D4384" s="38">
        <v>8531</v>
      </c>
      <c r="E4384" s="146" t="s">
        <v>1825</v>
      </c>
      <c r="F4384" s="541" t="s">
        <v>1826</v>
      </c>
      <c r="G4384" s="539">
        <v>45466.30972222222</v>
      </c>
      <c r="H4384" s="37"/>
    </row>
    <row r="4385" spans="1:8" x14ac:dyDescent="0.25">
      <c r="A4385" s="37" t="s">
        <v>9695</v>
      </c>
      <c r="B4385" s="37" t="s">
        <v>1033</v>
      </c>
      <c r="C4385" s="38" t="s">
        <v>9696</v>
      </c>
      <c r="D4385" s="38">
        <v>8531</v>
      </c>
      <c r="E4385" s="146" t="s">
        <v>1842</v>
      </c>
      <c r="F4385" s="541" t="s">
        <v>1843</v>
      </c>
      <c r="G4385" s="539">
        <v>45466.30972222222</v>
      </c>
      <c r="H4385" s="37"/>
    </row>
    <row r="4386" spans="1:8" x14ac:dyDescent="0.25">
      <c r="A4386" s="37" t="s">
        <v>9695</v>
      </c>
      <c r="B4386" s="37" t="s">
        <v>1033</v>
      </c>
      <c r="C4386" s="38" t="s">
        <v>9696</v>
      </c>
      <c r="D4386" s="38">
        <v>8531</v>
      </c>
      <c r="E4386" s="146" t="s">
        <v>1859</v>
      </c>
      <c r="F4386" s="541" t="s">
        <v>1860</v>
      </c>
      <c r="G4386" s="539">
        <v>45466.30972222222</v>
      </c>
      <c r="H4386" s="37"/>
    </row>
    <row r="4387" spans="1:8" x14ac:dyDescent="0.25">
      <c r="A4387" s="37" t="s">
        <v>9695</v>
      </c>
      <c r="B4387" s="37" t="s">
        <v>1033</v>
      </c>
      <c r="C4387" s="38" t="s">
        <v>9696</v>
      </c>
      <c r="D4387" s="38">
        <v>8531</v>
      </c>
      <c r="E4387" s="146" t="s">
        <v>1876</v>
      </c>
      <c r="F4387" s="541" t="s">
        <v>1877</v>
      </c>
      <c r="G4387" s="539">
        <v>45466.30972222222</v>
      </c>
      <c r="H4387" s="37"/>
    </row>
    <row r="4388" spans="1:8" x14ac:dyDescent="0.25">
      <c r="A4388" s="37" t="s">
        <v>9695</v>
      </c>
      <c r="B4388" s="37" t="s">
        <v>1033</v>
      </c>
      <c r="C4388" s="38" t="s">
        <v>9696</v>
      </c>
      <c r="D4388" s="38">
        <v>8531</v>
      </c>
      <c r="E4388" s="146" t="s">
        <v>1893</v>
      </c>
      <c r="F4388" s="541" t="s">
        <v>1894</v>
      </c>
      <c r="G4388" s="539">
        <v>45466.30972222222</v>
      </c>
      <c r="H4388" s="37"/>
    </row>
    <row r="4389" spans="1:8" x14ac:dyDescent="0.25">
      <c r="A4389" s="37" t="s">
        <v>9695</v>
      </c>
      <c r="B4389" s="37" t="s">
        <v>1033</v>
      </c>
      <c r="C4389" s="38" t="s">
        <v>9696</v>
      </c>
      <c r="D4389" s="38">
        <v>8531</v>
      </c>
      <c r="E4389" s="146" t="s">
        <v>1910</v>
      </c>
      <c r="F4389" s="541" t="s">
        <v>1911</v>
      </c>
      <c r="G4389" s="539">
        <v>45466.30972222222</v>
      </c>
      <c r="H4389" s="37"/>
    </row>
    <row r="4390" spans="1:8" x14ac:dyDescent="0.25">
      <c r="A4390" s="37" t="s">
        <v>9695</v>
      </c>
      <c r="B4390" s="37" t="s">
        <v>1033</v>
      </c>
      <c r="C4390" s="38" t="s">
        <v>9696</v>
      </c>
      <c r="D4390" s="38">
        <v>8531</v>
      </c>
      <c r="E4390" s="146" t="s">
        <v>1927</v>
      </c>
      <c r="F4390" s="541" t="s">
        <v>1928</v>
      </c>
      <c r="G4390" s="539">
        <v>45466.30972222222</v>
      </c>
      <c r="H4390" s="37"/>
    </row>
    <row r="4391" spans="1:8" x14ac:dyDescent="0.25">
      <c r="A4391" s="37" t="s">
        <v>9695</v>
      </c>
      <c r="B4391" s="37" t="s">
        <v>1033</v>
      </c>
      <c r="C4391" s="38" t="s">
        <v>9696</v>
      </c>
      <c r="D4391" s="38">
        <v>8531</v>
      </c>
      <c r="E4391" s="146" t="s">
        <v>1944</v>
      </c>
      <c r="F4391" s="541" t="s">
        <v>1945</v>
      </c>
      <c r="G4391" s="539">
        <v>45466.30972222222</v>
      </c>
      <c r="H4391" s="37"/>
    </row>
    <row r="4392" spans="1:8" x14ac:dyDescent="0.25">
      <c r="A4392" s="37" t="s">
        <v>9695</v>
      </c>
      <c r="B4392" s="37" t="s">
        <v>1033</v>
      </c>
      <c r="C4392" s="38" t="s">
        <v>9696</v>
      </c>
      <c r="D4392" s="38">
        <v>8531</v>
      </c>
      <c r="E4392" s="146" t="s">
        <v>1961</v>
      </c>
      <c r="F4392" s="541" t="s">
        <v>1962</v>
      </c>
      <c r="G4392" s="539">
        <v>45466.30972222222</v>
      </c>
      <c r="H4392" s="37"/>
    </row>
    <row r="4393" spans="1:8" x14ac:dyDescent="0.25">
      <c r="A4393" s="37" t="s">
        <v>9695</v>
      </c>
      <c r="B4393" s="37" t="s">
        <v>1033</v>
      </c>
      <c r="C4393" s="38" t="s">
        <v>9696</v>
      </c>
      <c r="D4393" s="38">
        <v>8531</v>
      </c>
      <c r="E4393" s="146" t="s">
        <v>1978</v>
      </c>
      <c r="F4393" s="541" t="s">
        <v>1979</v>
      </c>
      <c r="G4393" s="539">
        <v>45466.30972222222</v>
      </c>
      <c r="H4393" s="37"/>
    </row>
    <row r="4394" spans="1:8" x14ac:dyDescent="0.25">
      <c r="A4394" s="37" t="s">
        <v>9695</v>
      </c>
      <c r="B4394" s="37" t="s">
        <v>1033</v>
      </c>
      <c r="C4394" s="38" t="s">
        <v>9696</v>
      </c>
      <c r="D4394" s="38">
        <v>8531</v>
      </c>
      <c r="E4394" s="146" t="s">
        <v>1112</v>
      </c>
      <c r="F4394" s="541" t="s">
        <v>1113</v>
      </c>
      <c r="G4394" s="539">
        <v>45466.30972222222</v>
      </c>
      <c r="H4394" s="37"/>
    </row>
    <row r="4395" spans="1:8" x14ac:dyDescent="0.25">
      <c r="A4395" s="37" t="s">
        <v>9695</v>
      </c>
      <c r="B4395" s="37" t="s">
        <v>1033</v>
      </c>
      <c r="C4395" s="38" t="s">
        <v>9696</v>
      </c>
      <c r="D4395" s="38">
        <v>8531</v>
      </c>
      <c r="E4395" s="146" t="s">
        <v>1995</v>
      </c>
      <c r="F4395" s="541" t="s">
        <v>1996</v>
      </c>
      <c r="G4395" s="539">
        <v>45466.30972222222</v>
      </c>
      <c r="H4395" s="37"/>
    </row>
    <row r="4396" spans="1:8" x14ac:dyDescent="0.25">
      <c r="A4396" s="37" t="s">
        <v>9695</v>
      </c>
      <c r="B4396" s="37" t="s">
        <v>1033</v>
      </c>
      <c r="C4396" s="38" t="s">
        <v>9696</v>
      </c>
      <c r="D4396" s="38">
        <v>8531</v>
      </c>
      <c r="E4396" s="146" t="s">
        <v>2012</v>
      </c>
      <c r="F4396" s="541" t="s">
        <v>2013</v>
      </c>
      <c r="G4396" s="539">
        <v>45466.30972222222</v>
      </c>
      <c r="H4396" s="37"/>
    </row>
    <row r="4397" spans="1:8" x14ac:dyDescent="0.25">
      <c r="A4397" s="37" t="s">
        <v>9695</v>
      </c>
      <c r="B4397" s="37" t="s">
        <v>1033</v>
      </c>
      <c r="C4397" s="38" t="s">
        <v>9696</v>
      </c>
      <c r="D4397" s="38">
        <v>8531</v>
      </c>
      <c r="E4397" s="146" t="s">
        <v>2029</v>
      </c>
      <c r="F4397" s="541" t="s">
        <v>2030</v>
      </c>
      <c r="G4397" s="539">
        <v>45466.30972222222</v>
      </c>
      <c r="H4397" s="37"/>
    </row>
    <row r="4398" spans="1:8" x14ac:dyDescent="0.25">
      <c r="A4398" s="37" t="s">
        <v>9695</v>
      </c>
      <c r="B4398" s="37" t="s">
        <v>1033</v>
      </c>
      <c r="C4398" s="38" t="s">
        <v>9696</v>
      </c>
      <c r="D4398" s="38">
        <v>8531</v>
      </c>
      <c r="E4398" s="146" t="s">
        <v>2046</v>
      </c>
      <c r="F4398" s="541" t="s">
        <v>2047</v>
      </c>
      <c r="G4398" s="539">
        <v>45466.30972222222</v>
      </c>
      <c r="H4398" s="37"/>
    </row>
    <row r="4399" spans="1:8" x14ac:dyDescent="0.25">
      <c r="A4399" s="37" t="s">
        <v>9695</v>
      </c>
      <c r="B4399" s="37" t="s">
        <v>1033</v>
      </c>
      <c r="C4399" s="38" t="s">
        <v>9696</v>
      </c>
      <c r="D4399" s="38">
        <v>8531</v>
      </c>
      <c r="E4399" s="146" t="s">
        <v>2063</v>
      </c>
      <c r="F4399" s="541" t="s">
        <v>2064</v>
      </c>
      <c r="G4399" s="539">
        <v>45466.30972222222</v>
      </c>
      <c r="H4399" s="37"/>
    </row>
    <row r="4400" spans="1:8" x14ac:dyDescent="0.25">
      <c r="A4400" s="37" t="s">
        <v>9695</v>
      </c>
      <c r="B4400" s="37" t="s">
        <v>1033</v>
      </c>
      <c r="C4400" s="38" t="s">
        <v>9696</v>
      </c>
      <c r="D4400" s="38">
        <v>8531</v>
      </c>
      <c r="E4400" s="146" t="s">
        <v>2080</v>
      </c>
      <c r="F4400" s="541" t="s">
        <v>2081</v>
      </c>
      <c r="G4400" s="539">
        <v>45466.30972222222</v>
      </c>
      <c r="H4400" s="37"/>
    </row>
    <row r="4401" spans="1:8" x14ac:dyDescent="0.25">
      <c r="A4401" s="37" t="s">
        <v>9695</v>
      </c>
      <c r="B4401" s="37" t="s">
        <v>1033</v>
      </c>
      <c r="C4401" s="38" t="s">
        <v>9696</v>
      </c>
      <c r="D4401" s="38">
        <v>8531</v>
      </c>
      <c r="E4401" s="146" t="s">
        <v>2097</v>
      </c>
      <c r="F4401" s="541" t="s">
        <v>2098</v>
      </c>
      <c r="G4401" s="539">
        <v>45466.30972222222</v>
      </c>
      <c r="H4401" s="37"/>
    </row>
    <row r="4402" spans="1:8" x14ac:dyDescent="0.25">
      <c r="A4402" s="37" t="s">
        <v>9695</v>
      </c>
      <c r="B4402" s="37" t="s">
        <v>1033</v>
      </c>
      <c r="C4402" s="38" t="s">
        <v>9696</v>
      </c>
      <c r="D4402" s="38">
        <v>8531</v>
      </c>
      <c r="E4402" s="146" t="s">
        <v>2113</v>
      </c>
      <c r="F4402" s="541" t="s">
        <v>2114</v>
      </c>
      <c r="G4402" s="539">
        <v>45466.30972222222</v>
      </c>
      <c r="H4402" s="37"/>
    </row>
    <row r="4403" spans="1:8" x14ac:dyDescent="0.25">
      <c r="A4403" s="37" t="s">
        <v>9695</v>
      </c>
      <c r="B4403" s="37" t="s">
        <v>1033</v>
      </c>
      <c r="C4403" s="38" t="s">
        <v>9696</v>
      </c>
      <c r="D4403" s="38">
        <v>8531</v>
      </c>
      <c r="E4403" s="146" t="s">
        <v>2130</v>
      </c>
      <c r="F4403" s="541" t="s">
        <v>2131</v>
      </c>
      <c r="G4403" s="539">
        <v>45466.30972222222</v>
      </c>
      <c r="H4403" s="37"/>
    </row>
    <row r="4404" spans="1:8" x14ac:dyDescent="0.25">
      <c r="A4404" s="37" t="s">
        <v>9695</v>
      </c>
      <c r="B4404" s="37" t="s">
        <v>1033</v>
      </c>
      <c r="C4404" s="38" t="s">
        <v>9696</v>
      </c>
      <c r="D4404" s="38">
        <v>8531</v>
      </c>
      <c r="E4404" s="146" t="s">
        <v>2147</v>
      </c>
      <c r="F4404" s="541" t="s">
        <v>2148</v>
      </c>
      <c r="G4404" s="539">
        <v>45466.30972222222</v>
      </c>
      <c r="H4404" s="37"/>
    </row>
    <row r="4405" spans="1:8" x14ac:dyDescent="0.25">
      <c r="A4405" s="37" t="s">
        <v>9695</v>
      </c>
      <c r="B4405" s="37" t="s">
        <v>1033</v>
      </c>
      <c r="C4405" s="38" t="s">
        <v>9696</v>
      </c>
      <c r="D4405" s="38">
        <v>8531</v>
      </c>
      <c r="E4405" s="146" t="s">
        <v>1127</v>
      </c>
      <c r="F4405" s="541" t="s">
        <v>1128</v>
      </c>
      <c r="G4405" s="539">
        <v>45466.30972222222</v>
      </c>
      <c r="H4405" s="37"/>
    </row>
    <row r="4406" spans="1:8" x14ac:dyDescent="0.25">
      <c r="A4406" s="37" t="s">
        <v>9695</v>
      </c>
      <c r="B4406" s="37" t="s">
        <v>1033</v>
      </c>
      <c r="C4406" s="38" t="s">
        <v>9696</v>
      </c>
      <c r="D4406" s="38">
        <v>8531</v>
      </c>
      <c r="E4406" s="146" t="s">
        <v>2164</v>
      </c>
      <c r="F4406" s="541" t="s">
        <v>2165</v>
      </c>
      <c r="G4406" s="539">
        <v>45466.30972222222</v>
      </c>
      <c r="H4406" s="37"/>
    </row>
    <row r="4407" spans="1:8" x14ac:dyDescent="0.25">
      <c r="A4407" s="37" t="s">
        <v>9695</v>
      </c>
      <c r="B4407" s="37" t="s">
        <v>1033</v>
      </c>
      <c r="C4407" s="38" t="s">
        <v>9696</v>
      </c>
      <c r="D4407" s="38">
        <v>8531</v>
      </c>
      <c r="E4407" s="146" t="s">
        <v>2181</v>
      </c>
      <c r="F4407" s="541" t="s">
        <v>2182</v>
      </c>
      <c r="G4407" s="539">
        <v>45466.30972222222</v>
      </c>
      <c r="H4407" s="37"/>
    </row>
    <row r="4408" spans="1:8" x14ac:dyDescent="0.25">
      <c r="A4408" s="37" t="s">
        <v>9695</v>
      </c>
      <c r="B4408" s="37" t="s">
        <v>1033</v>
      </c>
      <c r="C4408" s="38" t="s">
        <v>9696</v>
      </c>
      <c r="D4408" s="38">
        <v>8531</v>
      </c>
      <c r="E4408" s="146" t="s">
        <v>2198</v>
      </c>
      <c r="F4408" s="541" t="s">
        <v>2199</v>
      </c>
      <c r="G4408" s="539">
        <v>45466.30972222222</v>
      </c>
      <c r="H4408" s="37"/>
    </row>
    <row r="4409" spans="1:8" x14ac:dyDescent="0.25">
      <c r="A4409" s="37" t="s">
        <v>9695</v>
      </c>
      <c r="B4409" s="37" t="s">
        <v>1033</v>
      </c>
      <c r="C4409" s="38" t="s">
        <v>9696</v>
      </c>
      <c r="D4409" s="38">
        <v>8531</v>
      </c>
      <c r="E4409" s="146" t="s">
        <v>2215</v>
      </c>
      <c r="F4409" s="541" t="s">
        <v>2216</v>
      </c>
      <c r="G4409" s="539">
        <v>45466.30972222222</v>
      </c>
      <c r="H4409" s="37"/>
    </row>
    <row r="4410" spans="1:8" x14ac:dyDescent="0.25">
      <c r="A4410" s="37" t="s">
        <v>9695</v>
      </c>
      <c r="B4410" s="37" t="s">
        <v>1033</v>
      </c>
      <c r="C4410" s="38" t="s">
        <v>9696</v>
      </c>
      <c r="D4410" s="38">
        <v>8531</v>
      </c>
      <c r="E4410" s="146" t="s">
        <v>2232</v>
      </c>
      <c r="F4410" s="541" t="s">
        <v>2233</v>
      </c>
      <c r="G4410" s="539">
        <v>45466.30972222222</v>
      </c>
      <c r="H4410" s="37"/>
    </row>
    <row r="4411" spans="1:8" x14ac:dyDescent="0.25">
      <c r="A4411" s="37" t="s">
        <v>9695</v>
      </c>
      <c r="B4411" s="37" t="s">
        <v>1033</v>
      </c>
      <c r="C4411" s="38" t="s">
        <v>9696</v>
      </c>
      <c r="D4411" s="38">
        <v>8531</v>
      </c>
      <c r="E4411" s="146" t="s">
        <v>2249</v>
      </c>
      <c r="F4411" s="541" t="s">
        <v>2250</v>
      </c>
      <c r="G4411" s="539">
        <v>45466.30972222222</v>
      </c>
      <c r="H4411" s="37"/>
    </row>
    <row r="4412" spans="1:8" x14ac:dyDescent="0.25">
      <c r="A4412" s="37" t="s">
        <v>9695</v>
      </c>
      <c r="B4412" s="37" t="s">
        <v>1033</v>
      </c>
      <c r="C4412" s="38" t="s">
        <v>9696</v>
      </c>
      <c r="D4412" s="38">
        <v>8531</v>
      </c>
      <c r="E4412" s="146" t="s">
        <v>2266</v>
      </c>
      <c r="F4412" s="541" t="s">
        <v>2267</v>
      </c>
      <c r="G4412" s="539">
        <v>45466.30972222222</v>
      </c>
      <c r="H4412" s="37"/>
    </row>
    <row r="4413" spans="1:8" x14ac:dyDescent="0.25">
      <c r="A4413" s="37" t="s">
        <v>9695</v>
      </c>
      <c r="B4413" s="37" t="s">
        <v>1033</v>
      </c>
      <c r="C4413" s="38" t="s">
        <v>9696</v>
      </c>
      <c r="D4413" s="38">
        <v>8531</v>
      </c>
      <c r="E4413" s="146" t="s">
        <v>2283</v>
      </c>
      <c r="F4413" s="541" t="s">
        <v>2284</v>
      </c>
      <c r="G4413" s="539">
        <v>45466.30972222222</v>
      </c>
      <c r="H4413" s="37"/>
    </row>
    <row r="4414" spans="1:8" x14ac:dyDescent="0.25">
      <c r="A4414" s="37" t="s">
        <v>9695</v>
      </c>
      <c r="B4414" s="37" t="s">
        <v>1033</v>
      </c>
      <c r="C4414" s="38" t="s">
        <v>9696</v>
      </c>
      <c r="D4414" s="38">
        <v>8531</v>
      </c>
      <c r="E4414" s="146" t="s">
        <v>2300</v>
      </c>
      <c r="F4414" s="541" t="s">
        <v>2301</v>
      </c>
      <c r="G4414" s="539">
        <v>45466.30972222222</v>
      </c>
      <c r="H4414" s="37"/>
    </row>
    <row r="4415" spans="1:8" x14ac:dyDescent="0.25">
      <c r="A4415" s="37" t="s">
        <v>9695</v>
      </c>
      <c r="B4415" s="37" t="s">
        <v>1033</v>
      </c>
      <c r="C4415" s="38" t="s">
        <v>9696</v>
      </c>
      <c r="D4415" s="38">
        <v>8531</v>
      </c>
      <c r="E4415" s="146" t="s">
        <v>2317</v>
      </c>
      <c r="F4415" s="541" t="s">
        <v>2318</v>
      </c>
      <c r="G4415" s="539">
        <v>45466.30972222222</v>
      </c>
      <c r="H4415" s="37"/>
    </row>
    <row r="4416" spans="1:8" x14ac:dyDescent="0.25">
      <c r="A4416" s="37" t="s">
        <v>9695</v>
      </c>
      <c r="B4416" s="37" t="s">
        <v>1033</v>
      </c>
      <c r="C4416" s="38" t="s">
        <v>9696</v>
      </c>
      <c r="D4416" s="38">
        <v>8531</v>
      </c>
      <c r="E4416" s="146" t="s">
        <v>1144</v>
      </c>
      <c r="F4416" s="541" t="s">
        <v>1145</v>
      </c>
      <c r="G4416" s="539">
        <v>45466.30972222222</v>
      </c>
      <c r="H4416" s="37"/>
    </row>
    <row r="4417" spans="1:8" x14ac:dyDescent="0.25">
      <c r="A4417" s="37" t="s">
        <v>9695</v>
      </c>
      <c r="B4417" s="37" t="s">
        <v>1033</v>
      </c>
      <c r="C4417" s="38" t="s">
        <v>9696</v>
      </c>
      <c r="D4417" s="38">
        <v>8531</v>
      </c>
      <c r="E4417" s="146" t="s">
        <v>2334</v>
      </c>
      <c r="F4417" s="541" t="s">
        <v>2335</v>
      </c>
      <c r="G4417" s="539">
        <v>45466.30972222222</v>
      </c>
      <c r="H4417" s="37"/>
    </row>
    <row r="4418" spans="1:8" x14ac:dyDescent="0.25">
      <c r="A4418" s="37" t="s">
        <v>9695</v>
      </c>
      <c r="B4418" s="37" t="s">
        <v>1033</v>
      </c>
      <c r="C4418" s="38" t="s">
        <v>9696</v>
      </c>
      <c r="D4418" s="38">
        <v>8531</v>
      </c>
      <c r="E4418" s="146" t="s">
        <v>2351</v>
      </c>
      <c r="F4418" s="541" t="s">
        <v>2352</v>
      </c>
      <c r="G4418" s="539">
        <v>45466.30972222222</v>
      </c>
      <c r="H4418" s="37"/>
    </row>
    <row r="4419" spans="1:8" x14ac:dyDescent="0.25">
      <c r="A4419" s="37" t="s">
        <v>9695</v>
      </c>
      <c r="B4419" s="37" t="s">
        <v>1033</v>
      </c>
      <c r="C4419" s="38" t="s">
        <v>9696</v>
      </c>
      <c r="D4419" s="38">
        <v>8531</v>
      </c>
      <c r="E4419" s="146" t="s">
        <v>2368</v>
      </c>
      <c r="F4419" s="541" t="s">
        <v>2369</v>
      </c>
      <c r="G4419" s="539">
        <v>45466.30972222222</v>
      </c>
      <c r="H4419" s="37"/>
    </row>
    <row r="4420" spans="1:8" x14ac:dyDescent="0.25">
      <c r="A4420" s="37" t="s">
        <v>9695</v>
      </c>
      <c r="B4420" s="37" t="s">
        <v>1033</v>
      </c>
      <c r="C4420" s="38" t="s">
        <v>9696</v>
      </c>
      <c r="D4420" s="38">
        <v>8531</v>
      </c>
      <c r="E4420" s="146" t="s">
        <v>2385</v>
      </c>
      <c r="F4420" s="541" t="s">
        <v>2386</v>
      </c>
      <c r="G4420" s="539">
        <v>45466.30972222222</v>
      </c>
      <c r="H4420" s="37"/>
    </row>
    <row r="4421" spans="1:8" x14ac:dyDescent="0.25">
      <c r="A4421" s="37" t="s">
        <v>9695</v>
      </c>
      <c r="B4421" s="37" t="s">
        <v>1033</v>
      </c>
      <c r="C4421" s="38" t="s">
        <v>9696</v>
      </c>
      <c r="D4421" s="38">
        <v>8531</v>
      </c>
      <c r="E4421" s="146" t="s">
        <v>2402</v>
      </c>
      <c r="F4421" s="541" t="s">
        <v>2403</v>
      </c>
      <c r="G4421" s="539">
        <v>45466.30972222222</v>
      </c>
      <c r="H4421" s="37"/>
    </row>
    <row r="4422" spans="1:8" x14ac:dyDescent="0.25">
      <c r="A4422" s="37" t="s">
        <v>9695</v>
      </c>
      <c r="B4422" s="37" t="s">
        <v>1033</v>
      </c>
      <c r="C4422" s="38" t="s">
        <v>9696</v>
      </c>
      <c r="D4422" s="38">
        <v>8531</v>
      </c>
      <c r="E4422" s="146" t="s">
        <v>2419</v>
      </c>
      <c r="F4422" s="541" t="s">
        <v>2420</v>
      </c>
      <c r="G4422" s="539">
        <v>45466.30972222222</v>
      </c>
      <c r="H4422" s="37"/>
    </row>
    <row r="4423" spans="1:8" x14ac:dyDescent="0.25">
      <c r="A4423" s="37" t="s">
        <v>9695</v>
      </c>
      <c r="B4423" s="37" t="s">
        <v>1033</v>
      </c>
      <c r="C4423" s="38" t="s">
        <v>9696</v>
      </c>
      <c r="D4423" s="38">
        <v>8531</v>
      </c>
      <c r="E4423" s="146" t="s">
        <v>2436</v>
      </c>
      <c r="F4423" s="541" t="s">
        <v>2437</v>
      </c>
      <c r="G4423" s="539">
        <v>45466.30972222222</v>
      </c>
      <c r="H4423" s="37"/>
    </row>
    <row r="4424" spans="1:8" x14ac:dyDescent="0.25">
      <c r="A4424" s="37" t="s">
        <v>9695</v>
      </c>
      <c r="B4424" s="37" t="s">
        <v>1033</v>
      </c>
      <c r="C4424" s="38" t="s">
        <v>9696</v>
      </c>
      <c r="D4424" s="38">
        <v>8531</v>
      </c>
      <c r="E4424" s="146" t="s">
        <v>2453</v>
      </c>
      <c r="F4424" s="541" t="s">
        <v>2454</v>
      </c>
      <c r="G4424" s="539">
        <v>45466.30972222222</v>
      </c>
      <c r="H4424" s="37"/>
    </row>
    <row r="4425" spans="1:8" x14ac:dyDescent="0.25">
      <c r="A4425" s="37" t="s">
        <v>9695</v>
      </c>
      <c r="B4425" s="37" t="s">
        <v>1033</v>
      </c>
      <c r="C4425" s="38" t="s">
        <v>9696</v>
      </c>
      <c r="D4425" s="38">
        <v>8531</v>
      </c>
      <c r="E4425" s="146" t="s">
        <v>2470</v>
      </c>
      <c r="F4425" s="541" t="s">
        <v>2471</v>
      </c>
      <c r="G4425" s="539">
        <v>45466.30972222222</v>
      </c>
      <c r="H4425" s="37"/>
    </row>
    <row r="4426" spans="1:8" x14ac:dyDescent="0.25">
      <c r="A4426" s="37" t="s">
        <v>9695</v>
      </c>
      <c r="B4426" s="37" t="s">
        <v>1033</v>
      </c>
      <c r="C4426" s="38" t="s">
        <v>9696</v>
      </c>
      <c r="D4426" s="38">
        <v>8531</v>
      </c>
      <c r="E4426" s="146" t="s">
        <v>2487</v>
      </c>
      <c r="F4426" s="541" t="s">
        <v>2488</v>
      </c>
      <c r="G4426" s="539">
        <v>45466.30972222222</v>
      </c>
      <c r="H4426" s="37"/>
    </row>
    <row r="4427" spans="1:8" x14ac:dyDescent="0.25">
      <c r="A4427" s="37" t="s">
        <v>9695</v>
      </c>
      <c r="B4427" s="37" t="s">
        <v>1033</v>
      </c>
      <c r="C4427" s="38" t="s">
        <v>9696</v>
      </c>
      <c r="D4427" s="38">
        <v>8531</v>
      </c>
      <c r="E4427" s="146" t="s">
        <v>1159</v>
      </c>
      <c r="F4427" s="541" t="s">
        <v>1160</v>
      </c>
      <c r="G4427" s="539">
        <v>45466.30972222222</v>
      </c>
      <c r="H4427" s="37"/>
    </row>
    <row r="4428" spans="1:8" x14ac:dyDescent="0.25">
      <c r="A4428" s="37" t="s">
        <v>9695</v>
      </c>
      <c r="B4428" s="37" t="s">
        <v>1033</v>
      </c>
      <c r="C4428" s="38" t="s">
        <v>9696</v>
      </c>
      <c r="D4428" s="38">
        <v>8531</v>
      </c>
      <c r="E4428" s="146" t="s">
        <v>2504</v>
      </c>
      <c r="F4428" s="541" t="s">
        <v>2505</v>
      </c>
      <c r="G4428" s="539">
        <v>45466.30972222222</v>
      </c>
      <c r="H4428" s="37"/>
    </row>
    <row r="4429" spans="1:8" x14ac:dyDescent="0.25">
      <c r="A4429" s="37" t="s">
        <v>9695</v>
      </c>
      <c r="B4429" s="37" t="s">
        <v>1033</v>
      </c>
      <c r="C4429" s="38" t="s">
        <v>9696</v>
      </c>
      <c r="D4429" s="38">
        <v>8531</v>
      </c>
      <c r="E4429" s="146" t="s">
        <v>2521</v>
      </c>
      <c r="F4429" s="541" t="s">
        <v>2522</v>
      </c>
      <c r="G4429" s="539">
        <v>45466.30972222222</v>
      </c>
      <c r="H4429" s="37"/>
    </row>
    <row r="4430" spans="1:8" x14ac:dyDescent="0.25">
      <c r="A4430" s="37" t="s">
        <v>9695</v>
      </c>
      <c r="B4430" s="37" t="s">
        <v>1033</v>
      </c>
      <c r="C4430" s="38" t="s">
        <v>9696</v>
      </c>
      <c r="D4430" s="38">
        <v>8531</v>
      </c>
      <c r="E4430" s="146" t="s">
        <v>2538</v>
      </c>
      <c r="F4430" s="541" t="s">
        <v>2539</v>
      </c>
      <c r="G4430" s="539">
        <v>45466.30972222222</v>
      </c>
      <c r="H4430" s="37"/>
    </row>
    <row r="4431" spans="1:8" x14ac:dyDescent="0.25">
      <c r="A4431" s="37" t="s">
        <v>9695</v>
      </c>
      <c r="B4431" s="37" t="s">
        <v>1033</v>
      </c>
      <c r="C4431" s="38" t="s">
        <v>9696</v>
      </c>
      <c r="D4431" s="38">
        <v>8531</v>
      </c>
      <c r="E4431" s="146" t="s">
        <v>2555</v>
      </c>
      <c r="F4431" s="541" t="s">
        <v>2556</v>
      </c>
      <c r="G4431" s="539">
        <v>45466.30972222222</v>
      </c>
      <c r="H4431" s="37"/>
    </row>
    <row r="4432" spans="1:8" x14ac:dyDescent="0.25">
      <c r="A4432" s="37" t="s">
        <v>9695</v>
      </c>
      <c r="B4432" s="37" t="s">
        <v>1033</v>
      </c>
      <c r="C4432" s="38" t="s">
        <v>9696</v>
      </c>
      <c r="D4432" s="38">
        <v>8531</v>
      </c>
      <c r="E4432" s="146" t="s">
        <v>2572</v>
      </c>
      <c r="F4432" s="541" t="s">
        <v>2573</v>
      </c>
      <c r="G4432" s="539">
        <v>45466.30972222222</v>
      </c>
      <c r="H4432" s="37"/>
    </row>
    <row r="4433" spans="1:8" x14ac:dyDescent="0.25">
      <c r="A4433" s="37" t="s">
        <v>9695</v>
      </c>
      <c r="B4433" s="37" t="s">
        <v>1033</v>
      </c>
      <c r="C4433" s="38" t="s">
        <v>9696</v>
      </c>
      <c r="D4433" s="38">
        <v>8531</v>
      </c>
      <c r="E4433" s="146" t="s">
        <v>2589</v>
      </c>
      <c r="F4433" s="541" t="s">
        <v>2590</v>
      </c>
      <c r="G4433" s="539">
        <v>45466.30972222222</v>
      </c>
      <c r="H4433" s="37"/>
    </row>
    <row r="4434" spans="1:8" x14ac:dyDescent="0.25">
      <c r="A4434" s="37" t="s">
        <v>9695</v>
      </c>
      <c r="B4434" s="37" t="s">
        <v>1033</v>
      </c>
      <c r="C4434" s="38" t="s">
        <v>9696</v>
      </c>
      <c r="D4434" s="38">
        <v>8531</v>
      </c>
      <c r="E4434" s="146" t="s">
        <v>2606</v>
      </c>
      <c r="F4434" s="541" t="s">
        <v>2607</v>
      </c>
      <c r="G4434" s="539">
        <v>45466.30972222222</v>
      </c>
      <c r="H4434" s="37"/>
    </row>
    <row r="4435" spans="1:8" x14ac:dyDescent="0.25">
      <c r="A4435" s="37" t="s">
        <v>9695</v>
      </c>
      <c r="B4435" s="37" t="s">
        <v>1033</v>
      </c>
      <c r="C4435" s="38" t="s">
        <v>9696</v>
      </c>
      <c r="D4435" s="38">
        <v>8531</v>
      </c>
      <c r="E4435" s="146" t="s">
        <v>2623</v>
      </c>
      <c r="F4435" s="541" t="s">
        <v>2624</v>
      </c>
      <c r="G4435" s="539">
        <v>45466.30972222222</v>
      </c>
      <c r="H4435" s="37"/>
    </row>
    <row r="4436" spans="1:8" x14ac:dyDescent="0.25">
      <c r="A4436" s="37" t="s">
        <v>9695</v>
      </c>
      <c r="B4436" s="37" t="s">
        <v>1033</v>
      </c>
      <c r="C4436" s="38" t="s">
        <v>9696</v>
      </c>
      <c r="D4436" s="38">
        <v>8531</v>
      </c>
      <c r="E4436" s="146" t="s">
        <v>2640</v>
      </c>
      <c r="F4436" s="541" t="s">
        <v>2641</v>
      </c>
      <c r="G4436" s="539">
        <v>45466.30972222222</v>
      </c>
      <c r="H4436" s="37"/>
    </row>
    <row r="4437" spans="1:8" x14ac:dyDescent="0.25">
      <c r="A4437" s="37" t="s">
        <v>9695</v>
      </c>
      <c r="B4437" s="37" t="s">
        <v>1033</v>
      </c>
      <c r="C4437" s="38" t="s">
        <v>9696</v>
      </c>
      <c r="D4437" s="38">
        <v>8531</v>
      </c>
      <c r="E4437" s="146" t="s">
        <v>2657</v>
      </c>
      <c r="F4437" s="541" t="s">
        <v>2658</v>
      </c>
      <c r="G4437" s="539">
        <v>45466.30972222222</v>
      </c>
      <c r="H4437" s="37"/>
    </row>
    <row r="4438" spans="1:8" x14ac:dyDescent="0.25">
      <c r="A4438" s="37" t="s">
        <v>9695</v>
      </c>
      <c r="B4438" s="37" t="s">
        <v>1033</v>
      </c>
      <c r="C4438" s="38" t="s">
        <v>9696</v>
      </c>
      <c r="D4438" s="38">
        <v>8531</v>
      </c>
      <c r="E4438" s="146" t="s">
        <v>1178</v>
      </c>
      <c r="F4438" s="541" t="s">
        <v>1179</v>
      </c>
      <c r="G4438" s="539">
        <v>45466.30972222222</v>
      </c>
      <c r="H4438" s="37"/>
    </row>
    <row r="4439" spans="1:8" x14ac:dyDescent="0.25">
      <c r="A4439" s="37" t="s">
        <v>9695</v>
      </c>
      <c r="B4439" s="37" t="s">
        <v>1033</v>
      </c>
      <c r="C4439" s="38" t="s">
        <v>9696</v>
      </c>
      <c r="D4439" s="38">
        <v>8531</v>
      </c>
      <c r="E4439" s="146" t="s">
        <v>2676</v>
      </c>
      <c r="F4439" s="541" t="s">
        <v>2677</v>
      </c>
      <c r="G4439" s="539">
        <v>45466.30972222222</v>
      </c>
      <c r="H4439" s="37"/>
    </row>
    <row r="4440" spans="1:8" x14ac:dyDescent="0.25">
      <c r="A4440" s="37" t="s">
        <v>9695</v>
      </c>
      <c r="B4440" s="37" t="s">
        <v>1033</v>
      </c>
      <c r="C4440" s="38" t="s">
        <v>9696</v>
      </c>
      <c r="D4440" s="38">
        <v>8531</v>
      </c>
      <c r="E4440" s="146" t="s">
        <v>2693</v>
      </c>
      <c r="F4440" s="541" t="s">
        <v>2694</v>
      </c>
      <c r="G4440" s="539">
        <v>45466.30972222222</v>
      </c>
      <c r="H4440" s="37"/>
    </row>
    <row r="4441" spans="1:8" x14ac:dyDescent="0.25">
      <c r="A4441" s="37" t="s">
        <v>9695</v>
      </c>
      <c r="B4441" s="37" t="s">
        <v>1033</v>
      </c>
      <c r="C4441" s="38" t="s">
        <v>9696</v>
      </c>
      <c r="D4441" s="38">
        <v>8531</v>
      </c>
      <c r="E4441" s="146" t="s">
        <v>2710</v>
      </c>
      <c r="F4441" s="541" t="s">
        <v>2711</v>
      </c>
      <c r="G4441" s="539">
        <v>45466.30972222222</v>
      </c>
      <c r="H4441" s="37"/>
    </row>
    <row r="4442" spans="1:8" x14ac:dyDescent="0.25">
      <c r="A4442" s="37" t="s">
        <v>9695</v>
      </c>
      <c r="B4442" s="37" t="s">
        <v>1033</v>
      </c>
      <c r="C4442" s="38" t="s">
        <v>9696</v>
      </c>
      <c r="D4442" s="38">
        <v>8531</v>
      </c>
      <c r="E4442" s="146" t="s">
        <v>2727</v>
      </c>
      <c r="F4442" s="541" t="s">
        <v>2728</v>
      </c>
      <c r="G4442" s="539">
        <v>45466.30972222222</v>
      </c>
      <c r="H4442" s="37"/>
    </row>
    <row r="4443" spans="1:8" x14ac:dyDescent="0.25">
      <c r="A4443" s="37" t="s">
        <v>9695</v>
      </c>
      <c r="B4443" s="37" t="s">
        <v>1033</v>
      </c>
      <c r="C4443" s="38" t="s">
        <v>9696</v>
      </c>
      <c r="D4443" s="38">
        <v>8531</v>
      </c>
      <c r="E4443" s="146" t="s">
        <v>2744</v>
      </c>
      <c r="F4443" s="541" t="s">
        <v>2745</v>
      </c>
      <c r="G4443" s="539">
        <v>45466.30972222222</v>
      </c>
      <c r="H4443" s="37"/>
    </row>
    <row r="4444" spans="1:8" x14ac:dyDescent="0.25">
      <c r="A4444" s="37" t="s">
        <v>9695</v>
      </c>
      <c r="B4444" s="37" t="s">
        <v>1033</v>
      </c>
      <c r="C4444" s="38" t="s">
        <v>9696</v>
      </c>
      <c r="D4444" s="38">
        <v>8531</v>
      </c>
      <c r="E4444" s="146" t="s">
        <v>2761</v>
      </c>
      <c r="F4444" s="541" t="s">
        <v>2762</v>
      </c>
      <c r="G4444" s="539">
        <v>45466.30972222222</v>
      </c>
      <c r="H4444" s="37"/>
    </row>
    <row r="4445" spans="1:8" x14ac:dyDescent="0.25">
      <c r="A4445" s="37" t="s">
        <v>9695</v>
      </c>
      <c r="B4445" s="37" t="s">
        <v>1033</v>
      </c>
      <c r="C4445" s="38" t="s">
        <v>9696</v>
      </c>
      <c r="D4445" s="38">
        <v>8531</v>
      </c>
      <c r="E4445" s="146" t="s">
        <v>2778</v>
      </c>
      <c r="F4445" s="541" t="s">
        <v>2779</v>
      </c>
      <c r="G4445" s="539">
        <v>45466.30972222222</v>
      </c>
      <c r="H4445" s="37"/>
    </row>
    <row r="4446" spans="1:8" x14ac:dyDescent="0.25">
      <c r="A4446" s="37" t="s">
        <v>9695</v>
      </c>
      <c r="B4446" s="37" t="s">
        <v>1033</v>
      </c>
      <c r="C4446" s="38" t="s">
        <v>9696</v>
      </c>
      <c r="D4446" s="38">
        <v>8531</v>
      </c>
      <c r="E4446" s="146" t="s">
        <v>2795</v>
      </c>
      <c r="F4446" s="541" t="s">
        <v>2796</v>
      </c>
      <c r="G4446" s="539">
        <v>45466.30972222222</v>
      </c>
      <c r="H4446" s="37"/>
    </row>
    <row r="4447" spans="1:8" x14ac:dyDescent="0.25">
      <c r="A4447" s="37" t="s">
        <v>9695</v>
      </c>
      <c r="B4447" s="37" t="s">
        <v>1033</v>
      </c>
      <c r="C4447" s="38" t="s">
        <v>9696</v>
      </c>
      <c r="D4447" s="38">
        <v>8531</v>
      </c>
      <c r="E4447" s="146" t="s">
        <v>2812</v>
      </c>
      <c r="F4447" s="541" t="s">
        <v>2813</v>
      </c>
      <c r="G4447" s="539">
        <v>45466.30972222222</v>
      </c>
      <c r="H4447" s="37"/>
    </row>
    <row r="4448" spans="1:8" x14ac:dyDescent="0.25">
      <c r="A4448" s="37" t="s">
        <v>9695</v>
      </c>
      <c r="B4448" s="37" t="s">
        <v>1033</v>
      </c>
      <c r="C4448" s="38" t="s">
        <v>9696</v>
      </c>
      <c r="D4448" s="38">
        <v>8531</v>
      </c>
      <c r="E4448" s="146" t="s">
        <v>2829</v>
      </c>
      <c r="F4448" s="541" t="s">
        <v>2830</v>
      </c>
      <c r="G4448" s="539">
        <v>45466.30972222222</v>
      </c>
      <c r="H4448" s="37"/>
    </row>
    <row r="4449" spans="1:8" x14ac:dyDescent="0.25">
      <c r="A4449" s="37" t="s">
        <v>9695</v>
      </c>
      <c r="B4449" s="37" t="s">
        <v>1033</v>
      </c>
      <c r="C4449" s="38" t="s">
        <v>9696</v>
      </c>
      <c r="D4449" s="38">
        <v>8531</v>
      </c>
      <c r="E4449" s="146" t="s">
        <v>1002</v>
      </c>
      <c r="F4449" s="541" t="s">
        <v>1195</v>
      </c>
      <c r="G4449" s="539">
        <v>45466.30972222222</v>
      </c>
      <c r="H4449" s="37"/>
    </row>
    <row r="4450" spans="1:8" x14ac:dyDescent="0.25">
      <c r="A4450" s="37" t="s">
        <v>9695</v>
      </c>
      <c r="B4450" s="37" t="s">
        <v>1033</v>
      </c>
      <c r="C4450" s="38" t="s">
        <v>9696</v>
      </c>
      <c r="D4450" s="38">
        <v>8531</v>
      </c>
      <c r="E4450" s="146" t="s">
        <v>2846</v>
      </c>
      <c r="F4450" s="541" t="s">
        <v>2847</v>
      </c>
      <c r="G4450" s="539">
        <v>45466.30972222222</v>
      </c>
      <c r="H4450" s="37"/>
    </row>
    <row r="4451" spans="1:8" x14ac:dyDescent="0.25">
      <c r="A4451" s="37" t="s">
        <v>9695</v>
      </c>
      <c r="B4451" s="37" t="s">
        <v>1033</v>
      </c>
      <c r="C4451" s="38" t="s">
        <v>9696</v>
      </c>
      <c r="D4451" s="38">
        <v>8531</v>
      </c>
      <c r="E4451" s="146" t="s">
        <v>2863</v>
      </c>
      <c r="F4451" s="541" t="s">
        <v>2864</v>
      </c>
      <c r="G4451" s="539">
        <v>45466.30972222222</v>
      </c>
      <c r="H4451" s="37"/>
    </row>
    <row r="4452" spans="1:8" x14ac:dyDescent="0.25">
      <c r="A4452" s="37" t="s">
        <v>9695</v>
      </c>
      <c r="B4452" s="37" t="s">
        <v>1033</v>
      </c>
      <c r="C4452" s="38" t="s">
        <v>9696</v>
      </c>
      <c r="D4452" s="38">
        <v>8531</v>
      </c>
      <c r="E4452" s="146" t="s">
        <v>2880</v>
      </c>
      <c r="F4452" s="541" t="s">
        <v>2881</v>
      </c>
      <c r="G4452" s="539">
        <v>45466.30972222222</v>
      </c>
      <c r="H4452" s="37"/>
    </row>
    <row r="4453" spans="1:8" x14ac:dyDescent="0.25">
      <c r="A4453" s="37" t="s">
        <v>9695</v>
      </c>
      <c r="B4453" s="37" t="s">
        <v>1033</v>
      </c>
      <c r="C4453" s="38" t="s">
        <v>9696</v>
      </c>
      <c r="D4453" s="38">
        <v>8531</v>
      </c>
      <c r="E4453" s="146" t="s">
        <v>2897</v>
      </c>
      <c r="F4453" s="541" t="s">
        <v>2898</v>
      </c>
      <c r="G4453" s="539">
        <v>45466.30972222222</v>
      </c>
      <c r="H4453" s="37"/>
    </row>
    <row r="4454" spans="1:8" x14ac:dyDescent="0.25">
      <c r="A4454" s="37" t="s">
        <v>9695</v>
      </c>
      <c r="B4454" s="37" t="s">
        <v>1033</v>
      </c>
      <c r="C4454" s="38" t="s">
        <v>9696</v>
      </c>
      <c r="D4454" s="38">
        <v>8531</v>
      </c>
      <c r="E4454" s="146" t="s">
        <v>2914</v>
      </c>
      <c r="F4454" s="541" t="s">
        <v>2915</v>
      </c>
      <c r="G4454" s="539">
        <v>45466.30972222222</v>
      </c>
      <c r="H4454" s="37"/>
    </row>
    <row r="4455" spans="1:8" x14ac:dyDescent="0.25">
      <c r="A4455" s="37" t="s">
        <v>9695</v>
      </c>
      <c r="B4455" s="37" t="s">
        <v>1033</v>
      </c>
      <c r="C4455" s="38" t="s">
        <v>9696</v>
      </c>
      <c r="D4455" s="38">
        <v>8531</v>
      </c>
      <c r="E4455" s="146" t="s">
        <v>2931</v>
      </c>
      <c r="F4455" s="541" t="s">
        <v>2932</v>
      </c>
      <c r="G4455" s="539">
        <v>45466.30972222222</v>
      </c>
      <c r="H4455" s="37"/>
    </row>
    <row r="4456" spans="1:8" x14ac:dyDescent="0.25">
      <c r="A4456" s="37" t="s">
        <v>9695</v>
      </c>
      <c r="B4456" s="37" t="s">
        <v>1033</v>
      </c>
      <c r="C4456" s="38" t="s">
        <v>9696</v>
      </c>
      <c r="D4456" s="38">
        <v>8531</v>
      </c>
      <c r="E4456" s="146" t="s">
        <v>2948</v>
      </c>
      <c r="F4456" s="541" t="s">
        <v>2949</v>
      </c>
      <c r="G4456" s="539">
        <v>45466.30972222222</v>
      </c>
      <c r="H4456" s="37"/>
    </row>
    <row r="4457" spans="1:8" x14ac:dyDescent="0.25">
      <c r="A4457" s="37" t="s">
        <v>9695</v>
      </c>
      <c r="B4457" s="37" t="s">
        <v>1033</v>
      </c>
      <c r="C4457" s="38" t="s">
        <v>9696</v>
      </c>
      <c r="D4457" s="38">
        <v>8531</v>
      </c>
      <c r="E4457" s="146" t="s">
        <v>2965</v>
      </c>
      <c r="F4457" s="541" t="s">
        <v>2966</v>
      </c>
      <c r="G4457" s="539">
        <v>45466.30972222222</v>
      </c>
      <c r="H4457" s="37"/>
    </row>
    <row r="4458" spans="1:8" x14ac:dyDescent="0.25">
      <c r="A4458" s="37" t="s">
        <v>9695</v>
      </c>
      <c r="B4458" s="37" t="s">
        <v>1033</v>
      </c>
      <c r="C4458" s="38" t="s">
        <v>9696</v>
      </c>
      <c r="D4458" s="38">
        <v>8531</v>
      </c>
      <c r="E4458" s="146" t="s">
        <v>2982</v>
      </c>
      <c r="F4458" s="541" t="s">
        <v>2983</v>
      </c>
      <c r="G4458" s="539">
        <v>45466.30972222222</v>
      </c>
      <c r="H4458" s="37"/>
    </row>
    <row r="4459" spans="1:8" x14ac:dyDescent="0.25">
      <c r="A4459" s="37" t="s">
        <v>9695</v>
      </c>
      <c r="B4459" s="37" t="s">
        <v>1033</v>
      </c>
      <c r="C4459" s="38" t="s">
        <v>9696</v>
      </c>
      <c r="D4459" s="38">
        <v>8531</v>
      </c>
      <c r="E4459" s="146" t="s">
        <v>2999</v>
      </c>
      <c r="F4459" s="541" t="s">
        <v>3000</v>
      </c>
      <c r="G4459" s="539">
        <v>45466.30972222222</v>
      </c>
      <c r="H4459" s="37"/>
    </row>
    <row r="4460" spans="1:8" x14ac:dyDescent="0.25">
      <c r="A4460" s="37" t="s">
        <v>9695</v>
      </c>
      <c r="B4460" s="37" t="s">
        <v>1033</v>
      </c>
      <c r="C4460" s="38" t="s">
        <v>9696</v>
      </c>
      <c r="D4460" s="38">
        <v>8531</v>
      </c>
      <c r="E4460" s="146" t="s">
        <v>1005</v>
      </c>
      <c r="F4460" s="541" t="s">
        <v>1208</v>
      </c>
      <c r="G4460" s="539">
        <v>45466.30972222222</v>
      </c>
      <c r="H4460" s="37"/>
    </row>
    <row r="4461" spans="1:8" x14ac:dyDescent="0.25">
      <c r="A4461" s="37" t="s">
        <v>9695</v>
      </c>
      <c r="B4461" s="37" t="s">
        <v>1033</v>
      </c>
      <c r="C4461" s="38" t="s">
        <v>9696</v>
      </c>
      <c r="D4461" s="38">
        <v>8531</v>
      </c>
      <c r="E4461" s="146" t="s">
        <v>3016</v>
      </c>
      <c r="F4461" s="541" t="s">
        <v>3017</v>
      </c>
      <c r="G4461" s="539">
        <v>45466.30972222222</v>
      </c>
      <c r="H4461" s="37"/>
    </row>
    <row r="4462" spans="1:8" x14ac:dyDescent="0.25">
      <c r="A4462" s="37" t="s">
        <v>9695</v>
      </c>
      <c r="B4462" s="37" t="s">
        <v>1033</v>
      </c>
      <c r="C4462" s="38" t="s">
        <v>9696</v>
      </c>
      <c r="D4462" s="38">
        <v>8531</v>
      </c>
      <c r="E4462" s="146" t="s">
        <v>3033</v>
      </c>
      <c r="F4462" s="541" t="s">
        <v>3034</v>
      </c>
      <c r="G4462" s="539">
        <v>45466.30972222222</v>
      </c>
      <c r="H4462" s="37"/>
    </row>
    <row r="4463" spans="1:8" x14ac:dyDescent="0.25">
      <c r="A4463" s="37" t="s">
        <v>9695</v>
      </c>
      <c r="B4463" s="37" t="s">
        <v>1033</v>
      </c>
      <c r="C4463" s="38" t="s">
        <v>9696</v>
      </c>
      <c r="D4463" s="38">
        <v>8531</v>
      </c>
      <c r="E4463" s="146" t="s">
        <v>3050</v>
      </c>
      <c r="F4463" s="541" t="s">
        <v>3051</v>
      </c>
      <c r="G4463" s="539">
        <v>45466.30972222222</v>
      </c>
      <c r="H4463" s="37"/>
    </row>
    <row r="4464" spans="1:8" x14ac:dyDescent="0.25">
      <c r="A4464" s="37" t="s">
        <v>9695</v>
      </c>
      <c r="B4464" s="37" t="s">
        <v>1033</v>
      </c>
      <c r="C4464" s="38" t="s">
        <v>9696</v>
      </c>
      <c r="D4464" s="38">
        <v>8531</v>
      </c>
      <c r="E4464" s="146" t="s">
        <v>3067</v>
      </c>
      <c r="F4464" s="541" t="s">
        <v>3068</v>
      </c>
      <c r="G4464" s="539">
        <v>45466.30972222222</v>
      </c>
      <c r="H4464" s="37"/>
    </row>
    <row r="4465" spans="1:8" x14ac:dyDescent="0.25">
      <c r="A4465" s="37" t="s">
        <v>9695</v>
      </c>
      <c r="B4465" s="37" t="s">
        <v>1033</v>
      </c>
      <c r="C4465" s="38" t="s">
        <v>9696</v>
      </c>
      <c r="D4465" s="38">
        <v>8531</v>
      </c>
      <c r="E4465" s="146" t="s">
        <v>3084</v>
      </c>
      <c r="F4465" s="541" t="s">
        <v>3085</v>
      </c>
      <c r="G4465" s="539">
        <v>45466.30972222222</v>
      </c>
      <c r="H4465" s="37"/>
    </row>
    <row r="4466" spans="1:8" x14ac:dyDescent="0.25">
      <c r="A4466" s="37" t="s">
        <v>9695</v>
      </c>
      <c r="B4466" s="37" t="s">
        <v>1033</v>
      </c>
      <c r="C4466" s="38" t="s">
        <v>9696</v>
      </c>
      <c r="D4466" s="38">
        <v>8531</v>
      </c>
      <c r="E4466" s="146" t="s">
        <v>3101</v>
      </c>
      <c r="F4466" s="541" t="s">
        <v>3102</v>
      </c>
      <c r="G4466" s="539">
        <v>45466.30972222222</v>
      </c>
      <c r="H4466" s="37"/>
    </row>
    <row r="4467" spans="1:8" x14ac:dyDescent="0.25">
      <c r="A4467" s="37" t="s">
        <v>9695</v>
      </c>
      <c r="B4467" s="37" t="s">
        <v>1033</v>
      </c>
      <c r="C4467" s="38" t="s">
        <v>9696</v>
      </c>
      <c r="D4467" s="38">
        <v>8531</v>
      </c>
      <c r="E4467" s="146" t="s">
        <v>3118</v>
      </c>
      <c r="F4467" s="541" t="s">
        <v>3119</v>
      </c>
      <c r="G4467" s="539">
        <v>45466.30972222222</v>
      </c>
      <c r="H4467" s="37"/>
    </row>
    <row r="4468" spans="1:8" x14ac:dyDescent="0.25">
      <c r="A4468" s="37" t="s">
        <v>9695</v>
      </c>
      <c r="B4468" s="37" t="s">
        <v>1033</v>
      </c>
      <c r="C4468" s="38" t="s">
        <v>9696</v>
      </c>
      <c r="D4468" s="38">
        <v>8531</v>
      </c>
      <c r="E4468" s="146" t="s">
        <v>3135</v>
      </c>
      <c r="F4468" s="541" t="s">
        <v>3136</v>
      </c>
      <c r="G4468" s="539">
        <v>45466.30972222222</v>
      </c>
      <c r="H4468" s="37"/>
    </row>
    <row r="4469" spans="1:8" x14ac:dyDescent="0.25">
      <c r="A4469" s="37" t="s">
        <v>9695</v>
      </c>
      <c r="B4469" s="37" t="s">
        <v>1033</v>
      </c>
      <c r="C4469" s="38" t="s">
        <v>9696</v>
      </c>
      <c r="D4469" s="38">
        <v>8531</v>
      </c>
      <c r="E4469" s="146" t="s">
        <v>3152</v>
      </c>
      <c r="F4469" s="541" t="s">
        <v>3153</v>
      </c>
      <c r="G4469" s="539">
        <v>45466.30972222222</v>
      </c>
      <c r="H4469" s="37"/>
    </row>
    <row r="4470" spans="1:8" x14ac:dyDescent="0.25">
      <c r="A4470" s="37" t="s">
        <v>9695</v>
      </c>
      <c r="B4470" s="37" t="s">
        <v>1033</v>
      </c>
      <c r="C4470" s="38" t="s">
        <v>9696</v>
      </c>
      <c r="D4470" s="38">
        <v>8531</v>
      </c>
      <c r="E4470" s="146" t="s">
        <v>3169</v>
      </c>
      <c r="F4470" s="541" t="s">
        <v>3170</v>
      </c>
      <c r="G4470" s="539">
        <v>45466.30972222222</v>
      </c>
      <c r="H4470" s="37"/>
    </row>
    <row r="4471" spans="1:8" x14ac:dyDescent="0.25">
      <c r="A4471" s="37" t="s">
        <v>9695</v>
      </c>
      <c r="B4471" s="37" t="s">
        <v>1033</v>
      </c>
      <c r="C4471" s="38" t="s">
        <v>9696</v>
      </c>
      <c r="D4471" s="38">
        <v>8531</v>
      </c>
      <c r="E4471" s="146" t="s">
        <v>1009</v>
      </c>
      <c r="F4471" s="541" t="s">
        <v>1221</v>
      </c>
      <c r="G4471" s="539">
        <v>45466.30972222222</v>
      </c>
      <c r="H4471" s="37"/>
    </row>
    <row r="4472" spans="1:8" x14ac:dyDescent="0.25">
      <c r="A4472" s="37" t="s">
        <v>9695</v>
      </c>
      <c r="B4472" s="37" t="s">
        <v>1033</v>
      </c>
      <c r="C4472" s="38" t="s">
        <v>9696</v>
      </c>
      <c r="D4472" s="38">
        <v>8531</v>
      </c>
      <c r="E4472" s="146" t="s">
        <v>3186</v>
      </c>
      <c r="F4472" s="541" t="s">
        <v>3187</v>
      </c>
      <c r="G4472" s="539">
        <v>45466.30972222222</v>
      </c>
      <c r="H4472" s="37"/>
    </row>
    <row r="4473" spans="1:8" x14ac:dyDescent="0.25">
      <c r="A4473" s="37" t="s">
        <v>9695</v>
      </c>
      <c r="B4473" s="37" t="s">
        <v>1033</v>
      </c>
      <c r="C4473" s="38" t="s">
        <v>9696</v>
      </c>
      <c r="D4473" s="38">
        <v>8531</v>
      </c>
      <c r="E4473" s="146" t="s">
        <v>3203</v>
      </c>
      <c r="F4473" s="541" t="s">
        <v>3204</v>
      </c>
      <c r="G4473" s="539">
        <v>45466.30972222222</v>
      </c>
      <c r="H4473" s="37"/>
    </row>
    <row r="4474" spans="1:8" x14ac:dyDescent="0.25">
      <c r="A4474" s="37" t="s">
        <v>9695</v>
      </c>
      <c r="B4474" s="37" t="s">
        <v>1033</v>
      </c>
      <c r="C4474" s="38" t="s">
        <v>9696</v>
      </c>
      <c r="D4474" s="38">
        <v>8531</v>
      </c>
      <c r="E4474" s="146" t="s">
        <v>3220</v>
      </c>
      <c r="F4474" s="541" t="s">
        <v>3221</v>
      </c>
      <c r="G4474" s="539">
        <v>45466.30972222222</v>
      </c>
      <c r="H4474" s="37"/>
    </row>
    <row r="4475" spans="1:8" x14ac:dyDescent="0.25">
      <c r="A4475" s="37" t="s">
        <v>9695</v>
      </c>
      <c r="B4475" s="37" t="s">
        <v>1033</v>
      </c>
      <c r="C4475" s="38" t="s">
        <v>9696</v>
      </c>
      <c r="D4475" s="38">
        <v>8531</v>
      </c>
      <c r="E4475" s="146" t="s">
        <v>3237</v>
      </c>
      <c r="F4475" s="541" t="s">
        <v>3238</v>
      </c>
      <c r="G4475" s="539">
        <v>45466.30972222222</v>
      </c>
      <c r="H4475" s="37"/>
    </row>
    <row r="4476" spans="1:8" x14ac:dyDescent="0.25">
      <c r="A4476" s="37" t="s">
        <v>9695</v>
      </c>
      <c r="B4476" s="37" t="s">
        <v>1033</v>
      </c>
      <c r="C4476" s="38" t="s">
        <v>9696</v>
      </c>
      <c r="D4476" s="38">
        <v>8531</v>
      </c>
      <c r="E4476" s="146" t="s">
        <v>3254</v>
      </c>
      <c r="F4476" s="541" t="s">
        <v>3255</v>
      </c>
      <c r="G4476" s="539">
        <v>45466.30972222222</v>
      </c>
      <c r="H4476" s="37"/>
    </row>
    <row r="4477" spans="1:8" x14ac:dyDescent="0.25">
      <c r="A4477" s="37" t="s">
        <v>9695</v>
      </c>
      <c r="B4477" s="37" t="s">
        <v>1033</v>
      </c>
      <c r="C4477" s="38" t="s">
        <v>9696</v>
      </c>
      <c r="D4477" s="38">
        <v>8531</v>
      </c>
      <c r="E4477" s="146" t="s">
        <v>3271</v>
      </c>
      <c r="F4477" s="541" t="s">
        <v>3272</v>
      </c>
      <c r="G4477" s="539">
        <v>45466.30972222222</v>
      </c>
      <c r="H4477" s="37"/>
    </row>
    <row r="4478" spans="1:8" x14ac:dyDescent="0.25">
      <c r="A4478" s="37" t="s">
        <v>9695</v>
      </c>
      <c r="B4478" s="37" t="s">
        <v>1033</v>
      </c>
      <c r="C4478" s="38" t="s">
        <v>9696</v>
      </c>
      <c r="D4478" s="38">
        <v>8531</v>
      </c>
      <c r="E4478" s="146" t="s">
        <v>3288</v>
      </c>
      <c r="F4478" s="541" t="s">
        <v>3289</v>
      </c>
      <c r="G4478" s="539">
        <v>45466.30972222222</v>
      </c>
      <c r="H4478" s="37"/>
    </row>
    <row r="4479" spans="1:8" x14ac:dyDescent="0.25">
      <c r="A4479" s="37" t="s">
        <v>9695</v>
      </c>
      <c r="B4479" s="37" t="s">
        <v>1033</v>
      </c>
      <c r="C4479" s="38" t="s">
        <v>9696</v>
      </c>
      <c r="D4479" s="38">
        <v>8531</v>
      </c>
      <c r="E4479" s="146" t="s">
        <v>3305</v>
      </c>
      <c r="F4479" s="541" t="s">
        <v>3306</v>
      </c>
      <c r="G4479" s="539">
        <v>45466.30972222222</v>
      </c>
      <c r="H4479" s="37"/>
    </row>
    <row r="4480" spans="1:8" x14ac:dyDescent="0.25">
      <c r="A4480" s="37" t="s">
        <v>9695</v>
      </c>
      <c r="B4480" s="37" t="s">
        <v>1033</v>
      </c>
      <c r="C4480" s="38" t="s">
        <v>9696</v>
      </c>
      <c r="D4480" s="38">
        <v>8531</v>
      </c>
      <c r="E4480" s="146" t="s">
        <v>3322</v>
      </c>
      <c r="F4480" s="541" t="s">
        <v>3323</v>
      </c>
      <c r="G4480" s="539">
        <v>45466.30972222222</v>
      </c>
      <c r="H4480" s="37"/>
    </row>
    <row r="4481" spans="1:8" x14ac:dyDescent="0.25">
      <c r="A4481" s="37" t="s">
        <v>9695</v>
      </c>
      <c r="B4481" s="37" t="s">
        <v>1033</v>
      </c>
      <c r="C4481" s="38" t="s">
        <v>9696</v>
      </c>
      <c r="D4481" s="38">
        <v>8531</v>
      </c>
      <c r="E4481" s="146" t="s">
        <v>3339</v>
      </c>
      <c r="F4481" s="541" t="s">
        <v>3340</v>
      </c>
      <c r="G4481" s="539">
        <v>45466.30972222222</v>
      </c>
      <c r="H4481" s="37"/>
    </row>
    <row r="4482" spans="1:8" x14ac:dyDescent="0.25">
      <c r="A4482" s="37" t="s">
        <v>9695</v>
      </c>
      <c r="B4482" s="37" t="s">
        <v>1033</v>
      </c>
      <c r="C4482" s="38" t="s">
        <v>9696</v>
      </c>
      <c r="D4482" s="38">
        <v>8531</v>
      </c>
      <c r="E4482" s="146" t="s">
        <v>1013</v>
      </c>
      <c r="F4482" s="541" t="s">
        <v>1234</v>
      </c>
      <c r="G4482" s="539">
        <v>45466.30972222222</v>
      </c>
      <c r="H4482" s="37"/>
    </row>
    <row r="4483" spans="1:8" x14ac:dyDescent="0.25">
      <c r="A4483" s="37" t="s">
        <v>9695</v>
      </c>
      <c r="B4483" s="37" t="s">
        <v>1033</v>
      </c>
      <c r="C4483" s="38" t="s">
        <v>9696</v>
      </c>
      <c r="D4483" s="38">
        <v>8531</v>
      </c>
      <c r="E4483" s="146" t="s">
        <v>3356</v>
      </c>
      <c r="F4483" s="541" t="s">
        <v>3357</v>
      </c>
      <c r="G4483" s="539">
        <v>45466.30972222222</v>
      </c>
      <c r="H4483" s="37"/>
    </row>
    <row r="4484" spans="1:8" x14ac:dyDescent="0.25">
      <c r="A4484" s="37" t="s">
        <v>9695</v>
      </c>
      <c r="B4484" s="37" t="s">
        <v>1033</v>
      </c>
      <c r="C4484" s="38" t="s">
        <v>9696</v>
      </c>
      <c r="D4484" s="38">
        <v>8531</v>
      </c>
      <c r="E4484" s="146" t="s">
        <v>3373</v>
      </c>
      <c r="F4484" s="541" t="s">
        <v>3374</v>
      </c>
      <c r="G4484" s="539">
        <v>45466.30972222222</v>
      </c>
      <c r="H4484" s="37"/>
    </row>
    <row r="4485" spans="1:8" x14ac:dyDescent="0.25">
      <c r="A4485" s="37" t="s">
        <v>9695</v>
      </c>
      <c r="B4485" s="37" t="s">
        <v>1033</v>
      </c>
      <c r="C4485" s="38" t="s">
        <v>9696</v>
      </c>
      <c r="D4485" s="38">
        <v>8531</v>
      </c>
      <c r="E4485" s="146" t="s">
        <v>3390</v>
      </c>
      <c r="F4485" s="541" t="s">
        <v>3391</v>
      </c>
      <c r="G4485" s="539">
        <v>45466.30972222222</v>
      </c>
      <c r="H4485" s="37"/>
    </row>
    <row r="4486" spans="1:8" x14ac:dyDescent="0.25">
      <c r="A4486" s="37" t="s">
        <v>9695</v>
      </c>
      <c r="B4486" s="37" t="s">
        <v>1033</v>
      </c>
      <c r="C4486" s="38" t="s">
        <v>9696</v>
      </c>
      <c r="D4486" s="38">
        <v>8531</v>
      </c>
      <c r="E4486" s="146" t="s">
        <v>3407</v>
      </c>
      <c r="F4486" s="541" t="s">
        <v>3408</v>
      </c>
      <c r="G4486" s="539">
        <v>45466.30972222222</v>
      </c>
      <c r="H4486" s="37"/>
    </row>
    <row r="4487" spans="1:8" x14ac:dyDescent="0.25">
      <c r="A4487" s="37" t="s">
        <v>9695</v>
      </c>
      <c r="B4487" s="37" t="s">
        <v>1033</v>
      </c>
      <c r="C4487" s="38" t="s">
        <v>9696</v>
      </c>
      <c r="D4487" s="38">
        <v>8531</v>
      </c>
      <c r="E4487" s="146" t="s">
        <v>3424</v>
      </c>
      <c r="F4487" s="541" t="s">
        <v>3425</v>
      </c>
      <c r="G4487" s="539">
        <v>45466.30972222222</v>
      </c>
      <c r="H4487" s="37"/>
    </row>
    <row r="4488" spans="1:8" x14ac:dyDescent="0.25">
      <c r="A4488" s="37" t="s">
        <v>9695</v>
      </c>
      <c r="B4488" s="37" t="s">
        <v>1033</v>
      </c>
      <c r="C4488" s="38" t="s">
        <v>9696</v>
      </c>
      <c r="D4488" s="38">
        <v>8531</v>
      </c>
      <c r="E4488" s="146" t="s">
        <v>3441</v>
      </c>
      <c r="F4488" s="541" t="s">
        <v>3442</v>
      </c>
      <c r="G4488" s="539">
        <v>45466.30972222222</v>
      </c>
      <c r="H4488" s="37"/>
    </row>
    <row r="4489" spans="1:8" x14ac:dyDescent="0.25">
      <c r="A4489" s="37" t="s">
        <v>9695</v>
      </c>
      <c r="B4489" s="37" t="s">
        <v>1033</v>
      </c>
      <c r="C4489" s="38" t="s">
        <v>9696</v>
      </c>
      <c r="D4489" s="38">
        <v>8531</v>
      </c>
      <c r="E4489" s="146" t="s">
        <v>3458</v>
      </c>
      <c r="F4489" s="541" t="s">
        <v>3459</v>
      </c>
      <c r="G4489" s="539">
        <v>45466.30972222222</v>
      </c>
      <c r="H4489" s="37"/>
    </row>
    <row r="4490" spans="1:8" x14ac:dyDescent="0.25">
      <c r="A4490" s="37" t="s">
        <v>9695</v>
      </c>
      <c r="B4490" s="37" t="s">
        <v>1033</v>
      </c>
      <c r="C4490" s="38" t="s">
        <v>9696</v>
      </c>
      <c r="D4490" s="38">
        <v>8531</v>
      </c>
      <c r="E4490" s="146" t="s">
        <v>3475</v>
      </c>
      <c r="F4490" s="541" t="s">
        <v>3476</v>
      </c>
      <c r="G4490" s="539">
        <v>45466.30972222222</v>
      </c>
      <c r="H4490" s="37"/>
    </row>
    <row r="4491" spans="1:8" x14ac:dyDescent="0.25">
      <c r="A4491" s="37" t="s">
        <v>9695</v>
      </c>
      <c r="B4491" s="37" t="s">
        <v>1033</v>
      </c>
      <c r="C4491" s="38" t="s">
        <v>9696</v>
      </c>
      <c r="D4491" s="38">
        <v>8531</v>
      </c>
      <c r="E4491" s="146" t="s">
        <v>3492</v>
      </c>
      <c r="F4491" s="541" t="s">
        <v>3493</v>
      </c>
      <c r="G4491" s="539">
        <v>45466.30972222222</v>
      </c>
      <c r="H4491" s="37"/>
    </row>
    <row r="4492" spans="1:8" x14ac:dyDescent="0.25">
      <c r="A4492" s="37" t="s">
        <v>9695</v>
      </c>
      <c r="B4492" s="37" t="s">
        <v>1033</v>
      </c>
      <c r="C4492" s="38" t="s">
        <v>9696</v>
      </c>
      <c r="D4492" s="38">
        <v>8531</v>
      </c>
      <c r="E4492" s="146" t="s">
        <v>3509</v>
      </c>
      <c r="F4492" s="541" t="s">
        <v>3510</v>
      </c>
      <c r="G4492" s="539">
        <v>45466.30972222222</v>
      </c>
      <c r="H4492" s="37"/>
    </row>
    <row r="4493" spans="1:8" x14ac:dyDescent="0.25">
      <c r="A4493" s="37" t="s">
        <v>9695</v>
      </c>
      <c r="B4493" s="37" t="s">
        <v>1033</v>
      </c>
      <c r="C4493" s="38" t="s">
        <v>9696</v>
      </c>
      <c r="D4493" s="38">
        <v>8531</v>
      </c>
      <c r="E4493" s="146" t="s">
        <v>1015</v>
      </c>
      <c r="F4493" s="541" t="s">
        <v>1247</v>
      </c>
      <c r="G4493" s="539">
        <v>45466.30972222222</v>
      </c>
      <c r="H4493" s="37"/>
    </row>
    <row r="4494" spans="1:8" x14ac:dyDescent="0.25">
      <c r="A4494" s="37" t="s">
        <v>9695</v>
      </c>
      <c r="B4494" s="37" t="s">
        <v>1033</v>
      </c>
      <c r="C4494" s="38" t="s">
        <v>9696</v>
      </c>
      <c r="D4494" s="38">
        <v>8531</v>
      </c>
      <c r="E4494" s="146" t="s">
        <v>3526</v>
      </c>
      <c r="F4494" s="541" t="s">
        <v>3527</v>
      </c>
      <c r="G4494" s="539">
        <v>45466.30972222222</v>
      </c>
      <c r="H4494" s="37"/>
    </row>
    <row r="4495" spans="1:8" x14ac:dyDescent="0.25">
      <c r="A4495" s="37" t="s">
        <v>9695</v>
      </c>
      <c r="B4495" s="37" t="s">
        <v>1033</v>
      </c>
      <c r="C4495" s="38" t="s">
        <v>9696</v>
      </c>
      <c r="D4495" s="38">
        <v>8531</v>
      </c>
      <c r="E4495" s="146" t="s">
        <v>3543</v>
      </c>
      <c r="F4495" s="541" t="s">
        <v>3544</v>
      </c>
      <c r="G4495" s="539">
        <v>45466.30972222222</v>
      </c>
      <c r="H4495" s="37"/>
    </row>
    <row r="4496" spans="1:8" x14ac:dyDescent="0.25">
      <c r="A4496" s="37" t="s">
        <v>9695</v>
      </c>
      <c r="B4496" s="37" t="s">
        <v>1033</v>
      </c>
      <c r="C4496" s="38" t="s">
        <v>9696</v>
      </c>
      <c r="D4496" s="38">
        <v>8531</v>
      </c>
      <c r="E4496" s="146" t="s">
        <v>3560</v>
      </c>
      <c r="F4496" s="541" t="s">
        <v>3561</v>
      </c>
      <c r="G4496" s="539">
        <v>45466.30972222222</v>
      </c>
      <c r="H4496" s="37"/>
    </row>
    <row r="4497" spans="1:8" x14ac:dyDescent="0.25">
      <c r="A4497" s="37" t="s">
        <v>9695</v>
      </c>
      <c r="B4497" s="37" t="s">
        <v>1033</v>
      </c>
      <c r="C4497" s="38" t="s">
        <v>9696</v>
      </c>
      <c r="D4497" s="38">
        <v>8531</v>
      </c>
      <c r="E4497" s="146" t="s">
        <v>3577</v>
      </c>
      <c r="F4497" s="541" t="s">
        <v>3578</v>
      </c>
      <c r="G4497" s="539">
        <v>45466.30972222222</v>
      </c>
      <c r="H4497" s="37"/>
    </row>
    <row r="4498" spans="1:8" x14ac:dyDescent="0.25">
      <c r="A4498" s="37" t="s">
        <v>9695</v>
      </c>
      <c r="B4498" s="37" t="s">
        <v>1033</v>
      </c>
      <c r="C4498" s="38" t="s">
        <v>9696</v>
      </c>
      <c r="D4498" s="38">
        <v>8531</v>
      </c>
      <c r="E4498" s="146" t="s">
        <v>3594</v>
      </c>
      <c r="F4498" s="541" t="s">
        <v>3595</v>
      </c>
      <c r="G4498" s="539">
        <v>45466.30972222222</v>
      </c>
      <c r="H4498" s="37"/>
    </row>
    <row r="4499" spans="1:8" x14ac:dyDescent="0.25">
      <c r="A4499" s="37" t="s">
        <v>9695</v>
      </c>
      <c r="B4499" s="37" t="s">
        <v>1033</v>
      </c>
      <c r="C4499" s="38" t="s">
        <v>9696</v>
      </c>
      <c r="D4499" s="38">
        <v>8531</v>
      </c>
      <c r="E4499" s="146" t="s">
        <v>3611</v>
      </c>
      <c r="F4499" s="541" t="s">
        <v>3612</v>
      </c>
      <c r="G4499" s="539">
        <v>45466.30972222222</v>
      </c>
      <c r="H4499" s="37"/>
    </row>
    <row r="4500" spans="1:8" x14ac:dyDescent="0.25">
      <c r="A4500" s="37" t="s">
        <v>9695</v>
      </c>
      <c r="B4500" s="37" t="s">
        <v>1033</v>
      </c>
      <c r="C4500" s="38" t="s">
        <v>9696</v>
      </c>
      <c r="D4500" s="38">
        <v>8531</v>
      </c>
      <c r="E4500" s="146" t="s">
        <v>3628</v>
      </c>
      <c r="F4500" s="541" t="s">
        <v>3629</v>
      </c>
      <c r="G4500" s="539">
        <v>45466.30972222222</v>
      </c>
      <c r="H4500" s="37"/>
    </row>
    <row r="4501" spans="1:8" x14ac:dyDescent="0.25">
      <c r="A4501" s="37" t="s">
        <v>9695</v>
      </c>
      <c r="B4501" s="37" t="s">
        <v>1033</v>
      </c>
      <c r="C4501" s="38" t="s">
        <v>9696</v>
      </c>
      <c r="D4501" s="38">
        <v>8531</v>
      </c>
      <c r="E4501" s="146" t="s">
        <v>3645</v>
      </c>
      <c r="F4501" s="541" t="s">
        <v>3646</v>
      </c>
      <c r="G4501" s="539">
        <v>45466.30972222222</v>
      </c>
      <c r="H4501" s="37"/>
    </row>
    <row r="4502" spans="1:8" x14ac:dyDescent="0.25">
      <c r="A4502" s="37" t="s">
        <v>9695</v>
      </c>
      <c r="B4502" s="37" t="s">
        <v>1033</v>
      </c>
      <c r="C4502" s="38" t="s">
        <v>9696</v>
      </c>
      <c r="D4502" s="38">
        <v>8531</v>
      </c>
      <c r="E4502" s="146" t="s">
        <v>3662</v>
      </c>
      <c r="F4502" s="541" t="s">
        <v>3663</v>
      </c>
      <c r="G4502" s="539">
        <v>45466.30972222222</v>
      </c>
      <c r="H4502" s="37"/>
    </row>
    <row r="4503" spans="1:8" x14ac:dyDescent="0.25">
      <c r="A4503" s="37" t="s">
        <v>9695</v>
      </c>
      <c r="B4503" s="37" t="s">
        <v>1033</v>
      </c>
      <c r="C4503" s="38" t="s">
        <v>9696</v>
      </c>
      <c r="D4503" s="38">
        <v>8531</v>
      </c>
      <c r="E4503" s="146" t="s">
        <v>3679</v>
      </c>
      <c r="F4503" s="541" t="s">
        <v>3680</v>
      </c>
      <c r="G4503" s="539">
        <v>45466.30972222222</v>
      </c>
      <c r="H4503" s="37"/>
    </row>
    <row r="4504" spans="1:8" x14ac:dyDescent="0.25">
      <c r="A4504" s="37" t="s">
        <v>9695</v>
      </c>
      <c r="B4504" s="37" t="s">
        <v>1033</v>
      </c>
      <c r="C4504" s="38" t="s">
        <v>9696</v>
      </c>
      <c r="D4504" s="38">
        <v>8531</v>
      </c>
      <c r="E4504" s="146" t="s">
        <v>1017</v>
      </c>
      <c r="F4504" s="541" t="s">
        <v>1260</v>
      </c>
      <c r="G4504" s="539">
        <v>45466.30972222222</v>
      </c>
      <c r="H4504" s="37"/>
    </row>
    <row r="4505" spans="1:8" x14ac:dyDescent="0.25">
      <c r="A4505" s="37" t="s">
        <v>9695</v>
      </c>
      <c r="B4505" s="37" t="s">
        <v>1033</v>
      </c>
      <c r="C4505" s="38" t="s">
        <v>9696</v>
      </c>
      <c r="D4505" s="38">
        <v>8531</v>
      </c>
      <c r="E4505" s="146" t="s">
        <v>3696</v>
      </c>
      <c r="F4505" s="541" t="s">
        <v>3697</v>
      </c>
      <c r="G4505" s="539">
        <v>45466.30972222222</v>
      </c>
      <c r="H4505" s="37"/>
    </row>
    <row r="4506" spans="1:8" x14ac:dyDescent="0.25">
      <c r="A4506" s="37" t="s">
        <v>9695</v>
      </c>
      <c r="B4506" s="37" t="s">
        <v>1033</v>
      </c>
      <c r="C4506" s="38" t="s">
        <v>9696</v>
      </c>
      <c r="D4506" s="38">
        <v>8531</v>
      </c>
      <c r="E4506" s="146" t="s">
        <v>3713</v>
      </c>
      <c r="F4506" s="541" t="s">
        <v>3714</v>
      </c>
      <c r="G4506" s="539">
        <v>45466.30972222222</v>
      </c>
      <c r="H4506" s="37"/>
    </row>
    <row r="4507" spans="1:8" x14ac:dyDescent="0.25">
      <c r="A4507" s="37" t="s">
        <v>9695</v>
      </c>
      <c r="B4507" s="37" t="s">
        <v>1033</v>
      </c>
      <c r="C4507" s="38" t="s">
        <v>9696</v>
      </c>
      <c r="D4507" s="38">
        <v>8531</v>
      </c>
      <c r="E4507" s="146" t="s">
        <v>3730</v>
      </c>
      <c r="F4507" s="541" t="s">
        <v>3731</v>
      </c>
      <c r="G4507" s="539">
        <v>45466.30972222222</v>
      </c>
      <c r="H4507" s="37"/>
    </row>
    <row r="4508" spans="1:8" x14ac:dyDescent="0.25">
      <c r="A4508" s="37" t="s">
        <v>9695</v>
      </c>
      <c r="B4508" s="37" t="s">
        <v>1033</v>
      </c>
      <c r="C4508" s="38" t="s">
        <v>9696</v>
      </c>
      <c r="D4508" s="38">
        <v>8531</v>
      </c>
      <c r="E4508" s="146" t="s">
        <v>3747</v>
      </c>
      <c r="F4508" s="541" t="s">
        <v>3748</v>
      </c>
      <c r="G4508" s="539">
        <v>45466.30972222222</v>
      </c>
      <c r="H4508" s="37"/>
    </row>
    <row r="4509" spans="1:8" x14ac:dyDescent="0.25">
      <c r="A4509" s="37" t="s">
        <v>9695</v>
      </c>
      <c r="B4509" s="37" t="s">
        <v>1033</v>
      </c>
      <c r="C4509" s="38" t="s">
        <v>9696</v>
      </c>
      <c r="D4509" s="38">
        <v>8531</v>
      </c>
      <c r="E4509" s="146" t="s">
        <v>3764</v>
      </c>
      <c r="F4509" s="541" t="s">
        <v>3765</v>
      </c>
      <c r="G4509" s="539">
        <v>45466.30972222222</v>
      </c>
      <c r="H4509" s="37"/>
    </row>
    <row r="4510" spans="1:8" x14ac:dyDescent="0.25">
      <c r="A4510" s="37" t="s">
        <v>9695</v>
      </c>
      <c r="B4510" s="37" t="s">
        <v>1033</v>
      </c>
      <c r="C4510" s="38" t="s">
        <v>9696</v>
      </c>
      <c r="D4510" s="38">
        <v>8531</v>
      </c>
      <c r="E4510" s="146" t="s">
        <v>3781</v>
      </c>
      <c r="F4510" s="541" t="s">
        <v>3782</v>
      </c>
      <c r="G4510" s="539">
        <v>45466.30972222222</v>
      </c>
      <c r="H4510" s="37"/>
    </row>
    <row r="4511" spans="1:8" x14ac:dyDescent="0.25">
      <c r="A4511" s="37" t="s">
        <v>9695</v>
      </c>
      <c r="B4511" s="37" t="s">
        <v>1033</v>
      </c>
      <c r="C4511" s="38" t="s">
        <v>9696</v>
      </c>
      <c r="D4511" s="38">
        <v>8531</v>
      </c>
      <c r="E4511" s="146" t="s">
        <v>3798</v>
      </c>
      <c r="F4511" s="541" t="s">
        <v>3799</v>
      </c>
      <c r="G4511" s="539">
        <v>45466.30972222222</v>
      </c>
      <c r="H4511" s="37"/>
    </row>
    <row r="4512" spans="1:8" x14ac:dyDescent="0.25">
      <c r="A4512" s="37" t="s">
        <v>9695</v>
      </c>
      <c r="B4512" s="37" t="s">
        <v>1033</v>
      </c>
      <c r="C4512" s="38" t="s">
        <v>9696</v>
      </c>
      <c r="D4512" s="38">
        <v>8531</v>
      </c>
      <c r="E4512" s="146" t="s">
        <v>3815</v>
      </c>
      <c r="F4512" s="541" t="s">
        <v>3816</v>
      </c>
      <c r="G4512" s="539">
        <v>45466.30972222222</v>
      </c>
      <c r="H4512" s="37"/>
    </row>
    <row r="4513" spans="1:8" x14ac:dyDescent="0.25">
      <c r="A4513" s="37" t="s">
        <v>9695</v>
      </c>
      <c r="B4513" s="37" t="s">
        <v>1033</v>
      </c>
      <c r="C4513" s="38" t="s">
        <v>9696</v>
      </c>
      <c r="D4513" s="38">
        <v>8531</v>
      </c>
      <c r="E4513" s="146" t="s">
        <v>3832</v>
      </c>
      <c r="F4513" s="541" t="s">
        <v>3833</v>
      </c>
      <c r="G4513" s="539">
        <v>45466.30972222222</v>
      </c>
      <c r="H4513" s="37"/>
    </row>
    <row r="4514" spans="1:8" x14ac:dyDescent="0.25">
      <c r="A4514" s="37" t="s">
        <v>9695</v>
      </c>
      <c r="B4514" s="37" t="s">
        <v>1033</v>
      </c>
      <c r="C4514" s="38" t="s">
        <v>9696</v>
      </c>
      <c r="D4514" s="38">
        <v>8531</v>
      </c>
      <c r="E4514" s="146" t="s">
        <v>3849</v>
      </c>
      <c r="F4514" s="541" t="s">
        <v>3850</v>
      </c>
      <c r="G4514" s="539">
        <v>45466.30972222222</v>
      </c>
      <c r="H4514" s="37"/>
    </row>
    <row r="4515" spans="1:8" x14ac:dyDescent="0.25">
      <c r="A4515" s="37" t="s">
        <v>9695</v>
      </c>
      <c r="B4515" s="37" t="s">
        <v>1033</v>
      </c>
      <c r="C4515" s="38" t="s">
        <v>9696</v>
      </c>
      <c r="D4515" s="38">
        <v>8531</v>
      </c>
      <c r="E4515" s="146" t="s">
        <v>1019</v>
      </c>
      <c r="F4515" s="541" t="s">
        <v>1275</v>
      </c>
      <c r="G4515" s="539">
        <v>45466.30972222222</v>
      </c>
      <c r="H4515" s="37"/>
    </row>
    <row r="4516" spans="1:8" x14ac:dyDescent="0.25">
      <c r="A4516" s="37" t="s">
        <v>9695</v>
      </c>
      <c r="B4516" s="37" t="s">
        <v>1033</v>
      </c>
      <c r="C4516" s="38" t="s">
        <v>9696</v>
      </c>
      <c r="D4516" s="38">
        <v>8531</v>
      </c>
      <c r="E4516" s="146" t="s">
        <v>3866</v>
      </c>
      <c r="F4516" s="541" t="s">
        <v>3867</v>
      </c>
      <c r="G4516" s="539">
        <v>45466.30972222222</v>
      </c>
      <c r="H4516" s="37"/>
    </row>
    <row r="4517" spans="1:8" x14ac:dyDescent="0.25">
      <c r="A4517" s="37" t="s">
        <v>9695</v>
      </c>
      <c r="B4517" s="37" t="s">
        <v>1033</v>
      </c>
      <c r="C4517" s="38" t="s">
        <v>9696</v>
      </c>
      <c r="D4517" s="38">
        <v>8531</v>
      </c>
      <c r="E4517" s="146" t="s">
        <v>3883</v>
      </c>
      <c r="F4517" s="541" t="s">
        <v>3884</v>
      </c>
      <c r="G4517" s="539">
        <v>45466.30972222222</v>
      </c>
      <c r="H4517" s="37"/>
    </row>
    <row r="4518" spans="1:8" x14ac:dyDescent="0.25">
      <c r="A4518" s="37" t="s">
        <v>9695</v>
      </c>
      <c r="B4518" s="37" t="s">
        <v>1033</v>
      </c>
      <c r="C4518" s="38" t="s">
        <v>9696</v>
      </c>
      <c r="D4518" s="38">
        <v>8531</v>
      </c>
      <c r="E4518" s="146" t="s">
        <v>3900</v>
      </c>
      <c r="F4518" s="541" t="s">
        <v>3901</v>
      </c>
      <c r="G4518" s="539">
        <v>45466.30972222222</v>
      </c>
      <c r="H4518" s="37"/>
    </row>
    <row r="4519" spans="1:8" x14ac:dyDescent="0.25">
      <c r="A4519" s="37" t="s">
        <v>9695</v>
      </c>
      <c r="B4519" s="37" t="s">
        <v>1033</v>
      </c>
      <c r="C4519" s="38" t="s">
        <v>9696</v>
      </c>
      <c r="D4519" s="38">
        <v>8531</v>
      </c>
      <c r="E4519" s="146" t="s">
        <v>3917</v>
      </c>
      <c r="F4519" s="541" t="s">
        <v>3918</v>
      </c>
      <c r="G4519" s="539">
        <v>45466.30972222222</v>
      </c>
      <c r="H4519" s="37"/>
    </row>
    <row r="4520" spans="1:8" x14ac:dyDescent="0.25">
      <c r="A4520" s="37" t="s">
        <v>9695</v>
      </c>
      <c r="B4520" s="37" t="s">
        <v>1033</v>
      </c>
      <c r="C4520" s="38" t="s">
        <v>9696</v>
      </c>
      <c r="D4520" s="38">
        <v>8531</v>
      </c>
      <c r="E4520" s="146" t="s">
        <v>3934</v>
      </c>
      <c r="F4520" s="541" t="s">
        <v>3935</v>
      </c>
      <c r="G4520" s="539">
        <v>45466.30972222222</v>
      </c>
      <c r="H4520" s="37"/>
    </row>
    <row r="4521" spans="1:8" x14ac:dyDescent="0.25">
      <c r="A4521" s="37" t="s">
        <v>9695</v>
      </c>
      <c r="B4521" s="37" t="s">
        <v>1033</v>
      </c>
      <c r="C4521" s="38" t="s">
        <v>9696</v>
      </c>
      <c r="D4521" s="38">
        <v>8531</v>
      </c>
      <c r="E4521" s="146" t="s">
        <v>3951</v>
      </c>
      <c r="F4521" s="541" t="s">
        <v>3952</v>
      </c>
      <c r="G4521" s="539">
        <v>45466.30972222222</v>
      </c>
      <c r="H4521" s="37"/>
    </row>
    <row r="4522" spans="1:8" x14ac:dyDescent="0.25">
      <c r="A4522" s="37" t="s">
        <v>9695</v>
      </c>
      <c r="B4522" s="37" t="s">
        <v>1033</v>
      </c>
      <c r="C4522" s="38" t="s">
        <v>9696</v>
      </c>
      <c r="D4522" s="38">
        <v>8531</v>
      </c>
      <c r="E4522" s="146" t="s">
        <v>3968</v>
      </c>
      <c r="F4522" s="541" t="s">
        <v>3969</v>
      </c>
      <c r="G4522" s="539">
        <v>45466.30972222222</v>
      </c>
      <c r="H4522" s="37"/>
    </row>
    <row r="4523" spans="1:8" x14ac:dyDescent="0.25">
      <c r="A4523" s="37" t="s">
        <v>9695</v>
      </c>
      <c r="B4523" s="37" t="s">
        <v>1033</v>
      </c>
      <c r="C4523" s="38" t="s">
        <v>9696</v>
      </c>
      <c r="D4523" s="38">
        <v>8531</v>
      </c>
      <c r="E4523" s="146" t="s">
        <v>3985</v>
      </c>
      <c r="F4523" s="541" t="s">
        <v>3986</v>
      </c>
      <c r="G4523" s="539">
        <v>45466.30972222222</v>
      </c>
      <c r="H4523" s="37"/>
    </row>
    <row r="4524" spans="1:8" x14ac:dyDescent="0.25">
      <c r="A4524" s="37" t="s">
        <v>9695</v>
      </c>
      <c r="B4524" s="37" t="s">
        <v>1033</v>
      </c>
      <c r="C4524" s="38" t="s">
        <v>9696</v>
      </c>
      <c r="D4524" s="38">
        <v>8531</v>
      </c>
      <c r="E4524" s="146" t="s">
        <v>4002</v>
      </c>
      <c r="F4524" s="541" t="s">
        <v>4003</v>
      </c>
      <c r="G4524" s="539">
        <v>45466.30972222222</v>
      </c>
      <c r="H4524" s="37"/>
    </row>
    <row r="4525" spans="1:8" x14ac:dyDescent="0.25">
      <c r="A4525" s="37" t="s">
        <v>9695</v>
      </c>
      <c r="B4525" s="37" t="s">
        <v>1033</v>
      </c>
      <c r="C4525" s="38" t="s">
        <v>9696</v>
      </c>
      <c r="D4525" s="38">
        <v>8531</v>
      </c>
      <c r="E4525" s="146" t="s">
        <v>4019</v>
      </c>
      <c r="F4525" s="541" t="s">
        <v>4020</v>
      </c>
      <c r="G4525" s="539">
        <v>45466.30972222222</v>
      </c>
      <c r="H4525" s="37"/>
    </row>
    <row r="4526" spans="1:8" x14ac:dyDescent="0.25">
      <c r="A4526" s="37" t="s">
        <v>9695</v>
      </c>
      <c r="B4526" s="37" t="s">
        <v>1033</v>
      </c>
      <c r="C4526" s="38" t="s">
        <v>9696</v>
      </c>
      <c r="D4526" s="38">
        <v>8531</v>
      </c>
      <c r="E4526" s="146" t="s">
        <v>1021</v>
      </c>
      <c r="F4526" s="541" t="s">
        <v>1290</v>
      </c>
      <c r="G4526" s="539">
        <v>45466.30972222222</v>
      </c>
      <c r="H4526" s="37"/>
    </row>
    <row r="4527" spans="1:8" x14ac:dyDescent="0.25">
      <c r="A4527" s="37" t="s">
        <v>9695</v>
      </c>
      <c r="B4527" s="37" t="s">
        <v>1033</v>
      </c>
      <c r="C4527" s="38" t="s">
        <v>9696</v>
      </c>
      <c r="D4527" s="38">
        <v>8531</v>
      </c>
      <c r="E4527" s="146" t="s">
        <v>4036</v>
      </c>
      <c r="F4527" s="541" t="s">
        <v>4037</v>
      </c>
      <c r="G4527" s="539">
        <v>45466.30972222222</v>
      </c>
      <c r="H4527" s="37"/>
    </row>
    <row r="4528" spans="1:8" x14ac:dyDescent="0.25">
      <c r="A4528" s="37" t="s">
        <v>9695</v>
      </c>
      <c r="B4528" s="37" t="s">
        <v>1033</v>
      </c>
      <c r="C4528" s="38" t="s">
        <v>9696</v>
      </c>
      <c r="D4528" s="38">
        <v>8531</v>
      </c>
      <c r="E4528" s="146" t="s">
        <v>4053</v>
      </c>
      <c r="F4528" s="541" t="s">
        <v>4054</v>
      </c>
      <c r="G4528" s="539">
        <v>45466.30972222222</v>
      </c>
      <c r="H4528" s="37"/>
    </row>
    <row r="4529" spans="1:8" x14ac:dyDescent="0.25">
      <c r="A4529" s="37" t="s">
        <v>9695</v>
      </c>
      <c r="B4529" s="37" t="s">
        <v>1033</v>
      </c>
      <c r="C4529" s="38" t="s">
        <v>9696</v>
      </c>
      <c r="D4529" s="38">
        <v>8531</v>
      </c>
      <c r="E4529" s="146" t="s">
        <v>4070</v>
      </c>
      <c r="F4529" s="541" t="s">
        <v>4071</v>
      </c>
      <c r="G4529" s="539">
        <v>45466.30972222222</v>
      </c>
      <c r="H4529" s="37"/>
    </row>
    <row r="4530" spans="1:8" x14ac:dyDescent="0.25">
      <c r="A4530" s="37" t="s">
        <v>9695</v>
      </c>
      <c r="B4530" s="37" t="s">
        <v>1033</v>
      </c>
      <c r="C4530" s="38" t="s">
        <v>9696</v>
      </c>
      <c r="D4530" s="38">
        <v>8531</v>
      </c>
      <c r="E4530" s="146" t="s">
        <v>4087</v>
      </c>
      <c r="F4530" s="541" t="s">
        <v>4088</v>
      </c>
      <c r="G4530" s="539">
        <v>45466.30972222222</v>
      </c>
      <c r="H4530" s="37"/>
    </row>
    <row r="4531" spans="1:8" x14ac:dyDescent="0.25">
      <c r="A4531" s="37" t="s">
        <v>9695</v>
      </c>
      <c r="B4531" s="37" t="s">
        <v>1033</v>
      </c>
      <c r="C4531" s="38" t="s">
        <v>9696</v>
      </c>
      <c r="D4531" s="38">
        <v>8531</v>
      </c>
      <c r="E4531" s="146" t="s">
        <v>4104</v>
      </c>
      <c r="F4531" s="541" t="s">
        <v>4105</v>
      </c>
      <c r="G4531" s="539">
        <v>45466.30972222222</v>
      </c>
      <c r="H4531" s="37"/>
    </row>
    <row r="4532" spans="1:8" x14ac:dyDescent="0.25">
      <c r="A4532" s="37" t="s">
        <v>9695</v>
      </c>
      <c r="B4532" s="37" t="s">
        <v>1033</v>
      </c>
      <c r="C4532" s="38" t="s">
        <v>9696</v>
      </c>
      <c r="D4532" s="38">
        <v>8531</v>
      </c>
      <c r="E4532" s="146" t="s">
        <v>4121</v>
      </c>
      <c r="F4532" s="541" t="s">
        <v>4122</v>
      </c>
      <c r="G4532" s="539">
        <v>45466.30972222222</v>
      </c>
      <c r="H4532" s="37"/>
    </row>
    <row r="4533" spans="1:8" x14ac:dyDescent="0.25">
      <c r="A4533" s="37" t="s">
        <v>9695</v>
      </c>
      <c r="B4533" s="37" t="s">
        <v>1033</v>
      </c>
      <c r="C4533" s="38" t="s">
        <v>9696</v>
      </c>
      <c r="D4533" s="38">
        <v>8531</v>
      </c>
      <c r="E4533" s="146" t="s">
        <v>4138</v>
      </c>
      <c r="F4533" s="541" t="s">
        <v>4139</v>
      </c>
      <c r="G4533" s="539">
        <v>45466.30972222222</v>
      </c>
      <c r="H4533" s="37"/>
    </row>
    <row r="4534" spans="1:8" x14ac:dyDescent="0.25">
      <c r="A4534" s="37" t="s">
        <v>9695</v>
      </c>
      <c r="B4534" s="37" t="s">
        <v>1033</v>
      </c>
      <c r="C4534" s="38" t="s">
        <v>9696</v>
      </c>
      <c r="D4534" s="38">
        <v>8531</v>
      </c>
      <c r="E4534" s="146" t="s">
        <v>4155</v>
      </c>
      <c r="F4534" s="541" t="s">
        <v>4156</v>
      </c>
      <c r="G4534" s="539">
        <v>45466.30972222222</v>
      </c>
      <c r="H4534" s="37"/>
    </row>
    <row r="4535" spans="1:8" x14ac:dyDescent="0.25">
      <c r="A4535" s="37" t="s">
        <v>9695</v>
      </c>
      <c r="B4535" s="37" t="s">
        <v>1033</v>
      </c>
      <c r="C4535" s="38" t="s">
        <v>9696</v>
      </c>
      <c r="D4535" s="38">
        <v>8531</v>
      </c>
      <c r="E4535" s="146" t="s">
        <v>4172</v>
      </c>
      <c r="F4535" s="541" t="s">
        <v>4173</v>
      </c>
      <c r="G4535" s="539">
        <v>45466.30972222222</v>
      </c>
      <c r="H4535" s="37"/>
    </row>
    <row r="4536" spans="1:8" x14ac:dyDescent="0.25">
      <c r="A4536" s="37" t="s">
        <v>9695</v>
      </c>
      <c r="B4536" s="37" t="s">
        <v>1033</v>
      </c>
      <c r="C4536" s="38" t="s">
        <v>9696</v>
      </c>
      <c r="D4536" s="38">
        <v>8531</v>
      </c>
      <c r="E4536" s="146" t="s">
        <v>4189</v>
      </c>
      <c r="F4536" s="541" t="s">
        <v>4190</v>
      </c>
      <c r="G4536" s="539">
        <v>45466.30972222222</v>
      </c>
      <c r="H4536" s="37"/>
    </row>
    <row r="4537" spans="1:8" x14ac:dyDescent="0.25">
      <c r="A4537" s="37" t="s">
        <v>9695</v>
      </c>
      <c r="B4537" s="37" t="s">
        <v>1033</v>
      </c>
      <c r="C4537" s="38" t="s">
        <v>9696</v>
      </c>
      <c r="D4537" s="38">
        <v>8531</v>
      </c>
      <c r="E4537" s="146" t="s">
        <v>1024</v>
      </c>
      <c r="F4537" s="541" t="s">
        <v>1305</v>
      </c>
      <c r="G4537" s="539">
        <v>45466.30972222222</v>
      </c>
      <c r="H4537" s="37"/>
    </row>
    <row r="4538" spans="1:8" x14ac:dyDescent="0.25">
      <c r="A4538" s="37" t="s">
        <v>9695</v>
      </c>
      <c r="B4538" s="37" t="s">
        <v>1033</v>
      </c>
      <c r="C4538" s="38" t="s">
        <v>9696</v>
      </c>
      <c r="D4538" s="38">
        <v>8531</v>
      </c>
      <c r="E4538" s="146" t="s">
        <v>4206</v>
      </c>
      <c r="F4538" s="541" t="s">
        <v>4207</v>
      </c>
      <c r="G4538" s="539">
        <v>45466.30972222222</v>
      </c>
      <c r="H4538" s="37"/>
    </row>
    <row r="4539" spans="1:8" x14ac:dyDescent="0.25">
      <c r="A4539" s="37" t="s">
        <v>9695</v>
      </c>
      <c r="B4539" s="37" t="s">
        <v>1033</v>
      </c>
      <c r="C4539" s="38" t="s">
        <v>9696</v>
      </c>
      <c r="D4539" s="38">
        <v>8531</v>
      </c>
      <c r="E4539" s="146" t="s">
        <v>4223</v>
      </c>
      <c r="F4539" s="541" t="s">
        <v>4224</v>
      </c>
      <c r="G4539" s="539">
        <v>45466.30972222222</v>
      </c>
      <c r="H4539" s="37"/>
    </row>
    <row r="4540" spans="1:8" x14ac:dyDescent="0.25">
      <c r="A4540" s="37" t="s">
        <v>9695</v>
      </c>
      <c r="B4540" s="37" t="s">
        <v>1033</v>
      </c>
      <c r="C4540" s="38" t="s">
        <v>9696</v>
      </c>
      <c r="D4540" s="38">
        <v>8531</v>
      </c>
      <c r="E4540" s="146" t="s">
        <v>4240</v>
      </c>
      <c r="F4540" s="541" t="s">
        <v>4241</v>
      </c>
      <c r="G4540" s="539">
        <v>45466.30972222222</v>
      </c>
      <c r="H4540" s="37"/>
    </row>
    <row r="4541" spans="1:8" x14ac:dyDescent="0.25">
      <c r="A4541" s="37" t="s">
        <v>9695</v>
      </c>
      <c r="B4541" s="37" t="s">
        <v>1033</v>
      </c>
      <c r="C4541" s="38" t="s">
        <v>9696</v>
      </c>
      <c r="D4541" s="38">
        <v>8531</v>
      </c>
      <c r="E4541" s="146" t="s">
        <v>4257</v>
      </c>
      <c r="F4541" s="541" t="s">
        <v>4258</v>
      </c>
      <c r="G4541" s="539">
        <v>45466.30972222222</v>
      </c>
      <c r="H4541" s="37"/>
    </row>
    <row r="4542" spans="1:8" x14ac:dyDescent="0.25">
      <c r="A4542" s="37" t="s">
        <v>9695</v>
      </c>
      <c r="B4542" s="37" t="s">
        <v>1033</v>
      </c>
      <c r="C4542" s="38" t="s">
        <v>9696</v>
      </c>
      <c r="D4542" s="38">
        <v>8531</v>
      </c>
      <c r="E4542" s="146" t="s">
        <v>4274</v>
      </c>
      <c r="F4542" s="541" t="s">
        <v>4275</v>
      </c>
      <c r="G4542" s="539">
        <v>45466.30972222222</v>
      </c>
      <c r="H4542" s="37"/>
    </row>
    <row r="4543" spans="1:8" x14ac:dyDescent="0.25">
      <c r="A4543" s="37" t="s">
        <v>9695</v>
      </c>
      <c r="B4543" s="37" t="s">
        <v>1033</v>
      </c>
      <c r="C4543" s="38" t="s">
        <v>9696</v>
      </c>
      <c r="D4543" s="38">
        <v>8531</v>
      </c>
      <c r="E4543" s="146" t="s">
        <v>4291</v>
      </c>
      <c r="F4543" s="541" t="s">
        <v>4292</v>
      </c>
      <c r="G4543" s="539">
        <v>45466.30972222222</v>
      </c>
      <c r="H4543" s="37"/>
    </row>
    <row r="4544" spans="1:8" x14ac:dyDescent="0.25">
      <c r="A4544" s="37" t="s">
        <v>9695</v>
      </c>
      <c r="B4544" s="37" t="s">
        <v>1033</v>
      </c>
      <c r="C4544" s="38" t="s">
        <v>9696</v>
      </c>
      <c r="D4544" s="38">
        <v>8531</v>
      </c>
      <c r="E4544" s="146" t="s">
        <v>4308</v>
      </c>
      <c r="F4544" s="541" t="s">
        <v>4309</v>
      </c>
      <c r="G4544" s="539">
        <v>45466.30972222222</v>
      </c>
      <c r="H4544" s="37"/>
    </row>
    <row r="4545" spans="1:8" x14ac:dyDescent="0.25">
      <c r="A4545" s="37" t="s">
        <v>9695</v>
      </c>
      <c r="B4545" s="37" t="s">
        <v>1033</v>
      </c>
      <c r="C4545" s="38" t="s">
        <v>9696</v>
      </c>
      <c r="D4545" s="38">
        <v>8531</v>
      </c>
      <c r="E4545" s="146" t="s">
        <v>4325</v>
      </c>
      <c r="F4545" s="541" t="s">
        <v>4326</v>
      </c>
      <c r="G4545" s="539">
        <v>45466.30972222222</v>
      </c>
      <c r="H4545" s="37"/>
    </row>
    <row r="4546" spans="1:8" x14ac:dyDescent="0.25">
      <c r="A4546" s="37" t="s">
        <v>9695</v>
      </c>
      <c r="B4546" s="37" t="s">
        <v>1033</v>
      </c>
      <c r="C4546" s="38" t="s">
        <v>9696</v>
      </c>
      <c r="D4546" s="38">
        <v>8531</v>
      </c>
      <c r="E4546" s="146" t="s">
        <v>4342</v>
      </c>
      <c r="F4546" s="541" t="s">
        <v>4343</v>
      </c>
      <c r="G4546" s="539">
        <v>45466.30972222222</v>
      </c>
      <c r="H4546" s="37"/>
    </row>
    <row r="4547" spans="1:8" x14ac:dyDescent="0.25">
      <c r="A4547" s="37" t="s">
        <v>9695</v>
      </c>
      <c r="B4547" s="37" t="s">
        <v>1033</v>
      </c>
      <c r="C4547" s="38" t="s">
        <v>9696</v>
      </c>
      <c r="D4547" s="38">
        <v>8531</v>
      </c>
      <c r="E4547" s="146" t="s">
        <v>4359</v>
      </c>
      <c r="F4547" s="541" t="s">
        <v>4360</v>
      </c>
      <c r="G4547" s="539">
        <v>45466.30972222222</v>
      </c>
      <c r="H4547" s="37"/>
    </row>
    <row r="4548" spans="1:8" x14ac:dyDescent="0.25">
      <c r="A4548" s="37" t="s">
        <v>9695</v>
      </c>
      <c r="B4548" s="37" t="s">
        <v>1033</v>
      </c>
      <c r="C4548" s="38" t="s">
        <v>9696</v>
      </c>
      <c r="D4548" s="38">
        <v>8531</v>
      </c>
      <c r="E4548" s="146" t="s">
        <v>1047</v>
      </c>
      <c r="F4548" s="541" t="s">
        <v>1048</v>
      </c>
      <c r="G4548" s="539">
        <v>45466.30972222222</v>
      </c>
      <c r="H4548" s="37"/>
    </row>
    <row r="4549" spans="1:8" x14ac:dyDescent="0.25">
      <c r="A4549" s="37" t="s">
        <v>9695</v>
      </c>
      <c r="B4549" s="37" t="s">
        <v>1033</v>
      </c>
      <c r="C4549" s="38" t="s">
        <v>9696</v>
      </c>
      <c r="D4549" s="38">
        <v>8531</v>
      </c>
      <c r="E4549" s="146" t="s">
        <v>1027</v>
      </c>
      <c r="F4549" s="541" t="s">
        <v>1320</v>
      </c>
      <c r="G4549" s="539">
        <v>45466.30972222222</v>
      </c>
      <c r="H4549" s="37"/>
    </row>
    <row r="4550" spans="1:8" x14ac:dyDescent="0.25">
      <c r="A4550" s="37" t="s">
        <v>9695</v>
      </c>
      <c r="B4550" s="37" t="s">
        <v>1033</v>
      </c>
      <c r="C4550" s="38" t="s">
        <v>9696</v>
      </c>
      <c r="D4550" s="38">
        <v>8531</v>
      </c>
      <c r="E4550" s="146" t="s">
        <v>4376</v>
      </c>
      <c r="F4550" s="541" t="s">
        <v>4377</v>
      </c>
      <c r="G4550" s="539">
        <v>45466.30972222222</v>
      </c>
      <c r="H4550" s="37"/>
    </row>
    <row r="4551" spans="1:8" x14ac:dyDescent="0.25">
      <c r="A4551" s="37" t="s">
        <v>9695</v>
      </c>
      <c r="B4551" s="37" t="s">
        <v>1033</v>
      </c>
      <c r="C4551" s="38" t="s">
        <v>9696</v>
      </c>
      <c r="D4551" s="38">
        <v>8531</v>
      </c>
      <c r="E4551" s="146" t="s">
        <v>4393</v>
      </c>
      <c r="F4551" s="541" t="s">
        <v>4394</v>
      </c>
      <c r="G4551" s="539">
        <v>45466.30972222222</v>
      </c>
      <c r="H4551" s="37"/>
    </row>
    <row r="4552" spans="1:8" x14ac:dyDescent="0.25">
      <c r="A4552" s="37" t="s">
        <v>9695</v>
      </c>
      <c r="B4552" s="37" t="s">
        <v>1033</v>
      </c>
      <c r="C4552" s="38" t="s">
        <v>9696</v>
      </c>
      <c r="D4552" s="38">
        <v>8531</v>
      </c>
      <c r="E4552" s="146" t="s">
        <v>4410</v>
      </c>
      <c r="F4552" s="541" t="s">
        <v>4411</v>
      </c>
      <c r="G4552" s="539">
        <v>45466.30972222222</v>
      </c>
      <c r="H4552" s="37"/>
    </row>
    <row r="4553" spans="1:8" x14ac:dyDescent="0.25">
      <c r="A4553" s="37" t="s">
        <v>9695</v>
      </c>
      <c r="B4553" s="37" t="s">
        <v>1033</v>
      </c>
      <c r="C4553" s="38" t="s">
        <v>9696</v>
      </c>
      <c r="D4553" s="38">
        <v>8531</v>
      </c>
      <c r="E4553" s="146" t="s">
        <v>4427</v>
      </c>
      <c r="F4553" s="541" t="s">
        <v>4428</v>
      </c>
      <c r="G4553" s="539">
        <v>45466.30972222222</v>
      </c>
      <c r="H4553" s="37"/>
    </row>
    <row r="4554" spans="1:8" x14ac:dyDescent="0.25">
      <c r="A4554" s="37" t="s">
        <v>9695</v>
      </c>
      <c r="B4554" s="37" t="s">
        <v>1033</v>
      </c>
      <c r="C4554" s="38" t="s">
        <v>9696</v>
      </c>
      <c r="D4554" s="38">
        <v>8531</v>
      </c>
      <c r="E4554" s="146" t="s">
        <v>4444</v>
      </c>
      <c r="F4554" s="541" t="s">
        <v>4445</v>
      </c>
      <c r="G4554" s="539">
        <v>45466.30972222222</v>
      </c>
      <c r="H4554" s="37"/>
    </row>
    <row r="4555" spans="1:8" x14ac:dyDescent="0.25">
      <c r="A4555" s="37" t="s">
        <v>9695</v>
      </c>
      <c r="B4555" s="37" t="s">
        <v>1033</v>
      </c>
      <c r="C4555" s="38" t="s">
        <v>9696</v>
      </c>
      <c r="D4555" s="38">
        <v>8531</v>
      </c>
      <c r="E4555" s="146" t="s">
        <v>4461</v>
      </c>
      <c r="F4555" s="541" t="s">
        <v>4462</v>
      </c>
      <c r="G4555" s="539">
        <v>45466.30972222222</v>
      </c>
      <c r="H4555" s="37"/>
    </row>
    <row r="4556" spans="1:8" x14ac:dyDescent="0.25">
      <c r="A4556" s="37" t="s">
        <v>9695</v>
      </c>
      <c r="B4556" s="37" t="s">
        <v>1033</v>
      </c>
      <c r="C4556" s="38" t="s">
        <v>9696</v>
      </c>
      <c r="D4556" s="38">
        <v>8531</v>
      </c>
      <c r="E4556" s="146" t="s">
        <v>4478</v>
      </c>
      <c r="F4556" s="541" t="s">
        <v>4479</v>
      </c>
      <c r="G4556" s="539">
        <v>45466.30972222222</v>
      </c>
      <c r="H4556" s="37"/>
    </row>
    <row r="4557" spans="1:8" x14ac:dyDescent="0.25">
      <c r="A4557" s="37" t="s">
        <v>9695</v>
      </c>
      <c r="B4557" s="37" t="s">
        <v>1033</v>
      </c>
      <c r="C4557" s="38" t="s">
        <v>9696</v>
      </c>
      <c r="D4557" s="38">
        <v>8531</v>
      </c>
      <c r="E4557" s="146" t="s">
        <v>4495</v>
      </c>
      <c r="F4557" s="541" t="s">
        <v>4496</v>
      </c>
      <c r="G4557" s="539">
        <v>45466.30972222222</v>
      </c>
      <c r="H4557" s="37"/>
    </row>
    <row r="4558" spans="1:8" x14ac:dyDescent="0.25">
      <c r="A4558" s="37" t="s">
        <v>9695</v>
      </c>
      <c r="B4558" s="37" t="s">
        <v>1033</v>
      </c>
      <c r="C4558" s="38" t="s">
        <v>9696</v>
      </c>
      <c r="D4558" s="38">
        <v>8531</v>
      </c>
      <c r="E4558" s="146" t="s">
        <v>4512</v>
      </c>
      <c r="F4558" s="541" t="s">
        <v>4513</v>
      </c>
      <c r="G4558" s="539">
        <v>45466.30972222222</v>
      </c>
      <c r="H4558" s="37"/>
    </row>
    <row r="4559" spans="1:8" x14ac:dyDescent="0.25">
      <c r="A4559" s="37" t="s">
        <v>9695</v>
      </c>
      <c r="B4559" s="37" t="s">
        <v>1033</v>
      </c>
      <c r="C4559" s="38" t="s">
        <v>9696</v>
      </c>
      <c r="D4559" s="38">
        <v>8531</v>
      </c>
      <c r="E4559" s="146" t="s">
        <v>4529</v>
      </c>
      <c r="F4559" s="541" t="s">
        <v>4530</v>
      </c>
      <c r="G4559" s="539">
        <v>45466.30972222222</v>
      </c>
      <c r="H4559" s="37"/>
    </row>
    <row r="4560" spans="1:8" x14ac:dyDescent="0.25">
      <c r="A4560" s="37" t="s">
        <v>9695</v>
      </c>
      <c r="B4560" s="37" t="s">
        <v>1033</v>
      </c>
      <c r="C4560" s="38" t="s">
        <v>9696</v>
      </c>
      <c r="D4560" s="38">
        <v>8531</v>
      </c>
      <c r="E4560" s="146" t="s">
        <v>1335</v>
      </c>
      <c r="F4560" s="541" t="s">
        <v>1336</v>
      </c>
      <c r="G4560" s="539">
        <v>45466.30972222222</v>
      </c>
      <c r="H4560" s="37"/>
    </row>
    <row r="4561" spans="1:8" x14ac:dyDescent="0.25">
      <c r="A4561" s="37" t="s">
        <v>9695</v>
      </c>
      <c r="B4561" s="37" t="s">
        <v>1033</v>
      </c>
      <c r="C4561" s="38" t="s">
        <v>9696</v>
      </c>
      <c r="D4561" s="38">
        <v>8531</v>
      </c>
      <c r="E4561" s="146" t="s">
        <v>4546</v>
      </c>
      <c r="F4561" s="541" t="s">
        <v>4547</v>
      </c>
      <c r="G4561" s="539">
        <v>45466.30972222222</v>
      </c>
      <c r="H4561" s="37"/>
    </row>
    <row r="4562" spans="1:8" x14ac:dyDescent="0.25">
      <c r="A4562" s="37" t="s">
        <v>9695</v>
      </c>
      <c r="B4562" s="37" t="s">
        <v>1033</v>
      </c>
      <c r="C4562" s="38" t="s">
        <v>9696</v>
      </c>
      <c r="D4562" s="38">
        <v>8531</v>
      </c>
      <c r="E4562" s="146" t="s">
        <v>4563</v>
      </c>
      <c r="F4562" s="541" t="s">
        <v>4564</v>
      </c>
      <c r="G4562" s="539">
        <v>45466.30972222222</v>
      </c>
      <c r="H4562" s="37"/>
    </row>
    <row r="4563" spans="1:8" x14ac:dyDescent="0.25">
      <c r="A4563" s="37" t="s">
        <v>9695</v>
      </c>
      <c r="B4563" s="37" t="s">
        <v>1033</v>
      </c>
      <c r="C4563" s="38" t="s">
        <v>9696</v>
      </c>
      <c r="D4563" s="38">
        <v>8531</v>
      </c>
      <c r="E4563" s="146" t="s">
        <v>4580</v>
      </c>
      <c r="F4563" s="541" t="s">
        <v>4581</v>
      </c>
      <c r="G4563" s="539">
        <v>45466.30972222222</v>
      </c>
      <c r="H4563" s="37"/>
    </row>
    <row r="4564" spans="1:8" x14ac:dyDescent="0.25">
      <c r="A4564" s="37" t="s">
        <v>9695</v>
      </c>
      <c r="B4564" s="37" t="s">
        <v>1033</v>
      </c>
      <c r="C4564" s="38" t="s">
        <v>9696</v>
      </c>
      <c r="D4564" s="38">
        <v>8531</v>
      </c>
      <c r="E4564" s="146" t="s">
        <v>4597</v>
      </c>
      <c r="F4564" s="541" t="s">
        <v>4598</v>
      </c>
      <c r="G4564" s="539">
        <v>45466.30972222222</v>
      </c>
      <c r="H4564" s="37"/>
    </row>
    <row r="4565" spans="1:8" x14ac:dyDescent="0.25">
      <c r="A4565" s="37" t="s">
        <v>9695</v>
      </c>
      <c r="B4565" s="37" t="s">
        <v>1033</v>
      </c>
      <c r="C4565" s="38" t="s">
        <v>9696</v>
      </c>
      <c r="D4565" s="38">
        <v>8531</v>
      </c>
      <c r="E4565" s="146" t="s">
        <v>4614</v>
      </c>
      <c r="F4565" s="541" t="s">
        <v>4615</v>
      </c>
      <c r="G4565" s="539">
        <v>45466.30972222222</v>
      </c>
      <c r="H4565" s="37"/>
    </row>
    <row r="4566" spans="1:8" x14ac:dyDescent="0.25">
      <c r="A4566" s="37" t="s">
        <v>9695</v>
      </c>
      <c r="B4566" s="37" t="s">
        <v>1033</v>
      </c>
      <c r="C4566" s="38" t="s">
        <v>9696</v>
      </c>
      <c r="D4566" s="38">
        <v>8531</v>
      </c>
      <c r="E4566" s="146" t="s">
        <v>4631</v>
      </c>
      <c r="F4566" s="541" t="s">
        <v>4632</v>
      </c>
      <c r="G4566" s="539">
        <v>45466.30972222222</v>
      </c>
      <c r="H4566" s="37"/>
    </row>
    <row r="4567" spans="1:8" x14ac:dyDescent="0.25">
      <c r="A4567" s="37" t="s">
        <v>9695</v>
      </c>
      <c r="B4567" s="37" t="s">
        <v>1033</v>
      </c>
      <c r="C4567" s="38" t="s">
        <v>9696</v>
      </c>
      <c r="D4567" s="38">
        <v>8531</v>
      </c>
      <c r="E4567" s="146" t="s">
        <v>4648</v>
      </c>
      <c r="F4567" s="541" t="s">
        <v>4649</v>
      </c>
      <c r="G4567" s="539">
        <v>45466.30972222222</v>
      </c>
      <c r="H4567" s="37"/>
    </row>
    <row r="4568" spans="1:8" x14ac:dyDescent="0.25">
      <c r="A4568" s="37" t="s">
        <v>9695</v>
      </c>
      <c r="B4568" s="37" t="s">
        <v>1033</v>
      </c>
      <c r="C4568" s="38" t="s">
        <v>9696</v>
      </c>
      <c r="D4568" s="38">
        <v>8531</v>
      </c>
      <c r="E4568" s="146" t="s">
        <v>4665</v>
      </c>
      <c r="F4568" s="541" t="s">
        <v>4666</v>
      </c>
      <c r="G4568" s="539">
        <v>45466.30972222222</v>
      </c>
      <c r="H4568" s="37"/>
    </row>
    <row r="4569" spans="1:8" x14ac:dyDescent="0.25">
      <c r="A4569" s="37" t="s">
        <v>9695</v>
      </c>
      <c r="B4569" s="37" t="s">
        <v>1033</v>
      </c>
      <c r="C4569" s="38" t="s">
        <v>9696</v>
      </c>
      <c r="D4569" s="38">
        <v>8531</v>
      </c>
      <c r="E4569" s="146" t="s">
        <v>4682</v>
      </c>
      <c r="F4569" s="541" t="s">
        <v>4683</v>
      </c>
      <c r="G4569" s="539">
        <v>45466.30972222222</v>
      </c>
      <c r="H4569" s="37"/>
    </row>
    <row r="4570" spans="1:8" x14ac:dyDescent="0.25">
      <c r="A4570" s="37" t="s">
        <v>9695</v>
      </c>
      <c r="B4570" s="37" t="s">
        <v>1033</v>
      </c>
      <c r="C4570" s="38" t="s">
        <v>9696</v>
      </c>
      <c r="D4570" s="38">
        <v>8531</v>
      </c>
      <c r="E4570" s="146" t="s">
        <v>4699</v>
      </c>
      <c r="F4570" s="541" t="s">
        <v>4700</v>
      </c>
      <c r="G4570" s="539">
        <v>45466.30972222222</v>
      </c>
      <c r="H4570" s="37"/>
    </row>
    <row r="4571" spans="1:8" x14ac:dyDescent="0.25">
      <c r="A4571" s="37" t="s">
        <v>9695</v>
      </c>
      <c r="B4571" s="37" t="s">
        <v>1033</v>
      </c>
      <c r="C4571" s="38" t="s">
        <v>9696</v>
      </c>
      <c r="D4571" s="38">
        <v>8531</v>
      </c>
      <c r="E4571" s="146" t="s">
        <v>1352</v>
      </c>
      <c r="F4571" s="541" t="s">
        <v>1353</v>
      </c>
      <c r="G4571" s="539">
        <v>45466.30972222222</v>
      </c>
      <c r="H4571" s="37"/>
    </row>
    <row r="4572" spans="1:8" x14ac:dyDescent="0.25">
      <c r="A4572" s="37" t="s">
        <v>9695</v>
      </c>
      <c r="B4572" s="37" t="s">
        <v>1033</v>
      </c>
      <c r="C4572" s="38" t="s">
        <v>9696</v>
      </c>
      <c r="D4572" s="38">
        <v>8531</v>
      </c>
      <c r="E4572" s="146" t="s">
        <v>4716</v>
      </c>
      <c r="F4572" s="541" t="s">
        <v>4717</v>
      </c>
      <c r="G4572" s="539">
        <v>45466.30972222222</v>
      </c>
      <c r="H4572" s="37"/>
    </row>
    <row r="4573" spans="1:8" x14ac:dyDescent="0.25">
      <c r="A4573" s="37" t="s">
        <v>9695</v>
      </c>
      <c r="B4573" s="37" t="s">
        <v>1033</v>
      </c>
      <c r="C4573" s="38" t="s">
        <v>9696</v>
      </c>
      <c r="D4573" s="38">
        <v>8531</v>
      </c>
      <c r="E4573" s="146" t="s">
        <v>4733</v>
      </c>
      <c r="F4573" s="541" t="s">
        <v>4734</v>
      </c>
      <c r="G4573" s="539">
        <v>45466.30972222222</v>
      </c>
      <c r="H4573" s="37"/>
    </row>
    <row r="4574" spans="1:8" x14ac:dyDescent="0.25">
      <c r="A4574" s="37" t="s">
        <v>9695</v>
      </c>
      <c r="B4574" s="37" t="s">
        <v>1033</v>
      </c>
      <c r="C4574" s="38" t="s">
        <v>9696</v>
      </c>
      <c r="D4574" s="38">
        <v>8531</v>
      </c>
      <c r="E4574" s="146" t="s">
        <v>4750</v>
      </c>
      <c r="F4574" s="541" t="s">
        <v>4751</v>
      </c>
      <c r="G4574" s="539">
        <v>45466.30972222222</v>
      </c>
      <c r="H4574" s="37"/>
    </row>
    <row r="4575" spans="1:8" x14ac:dyDescent="0.25">
      <c r="A4575" s="37" t="s">
        <v>9695</v>
      </c>
      <c r="B4575" s="37" t="s">
        <v>1033</v>
      </c>
      <c r="C4575" s="38" t="s">
        <v>9696</v>
      </c>
      <c r="D4575" s="38">
        <v>8531</v>
      </c>
      <c r="E4575" s="146" t="s">
        <v>4767</v>
      </c>
      <c r="F4575" s="541" t="s">
        <v>4768</v>
      </c>
      <c r="G4575" s="539">
        <v>45466.30972222222</v>
      </c>
      <c r="H4575" s="37"/>
    </row>
    <row r="4576" spans="1:8" x14ac:dyDescent="0.25">
      <c r="A4576" s="37" t="s">
        <v>9695</v>
      </c>
      <c r="B4576" s="37" t="s">
        <v>1033</v>
      </c>
      <c r="C4576" s="38" t="s">
        <v>9696</v>
      </c>
      <c r="D4576" s="38">
        <v>8531</v>
      </c>
      <c r="E4576" s="146" t="s">
        <v>4784</v>
      </c>
      <c r="F4576" s="541" t="s">
        <v>4785</v>
      </c>
      <c r="G4576" s="539">
        <v>45466.30972222222</v>
      </c>
      <c r="H4576" s="37"/>
    </row>
    <row r="4577" spans="1:8" x14ac:dyDescent="0.25">
      <c r="A4577" s="37" t="s">
        <v>9695</v>
      </c>
      <c r="B4577" s="37" t="s">
        <v>1033</v>
      </c>
      <c r="C4577" s="38" t="s">
        <v>9696</v>
      </c>
      <c r="D4577" s="38">
        <v>8531</v>
      </c>
      <c r="E4577" s="146" t="s">
        <v>4801</v>
      </c>
      <c r="F4577" s="541" t="s">
        <v>4802</v>
      </c>
      <c r="G4577" s="539">
        <v>45466.30972222222</v>
      </c>
      <c r="H4577" s="37"/>
    </row>
    <row r="4578" spans="1:8" x14ac:dyDescent="0.25">
      <c r="A4578" s="37" t="s">
        <v>9695</v>
      </c>
      <c r="B4578" s="37" t="s">
        <v>1033</v>
      </c>
      <c r="C4578" s="38" t="s">
        <v>9696</v>
      </c>
      <c r="D4578" s="38">
        <v>8531</v>
      </c>
      <c r="E4578" s="146" t="s">
        <v>4818</v>
      </c>
      <c r="F4578" s="541" t="s">
        <v>4819</v>
      </c>
      <c r="G4578" s="539">
        <v>45466.30972222222</v>
      </c>
      <c r="H4578" s="37"/>
    </row>
    <row r="4579" spans="1:8" x14ac:dyDescent="0.25">
      <c r="A4579" s="37" t="s">
        <v>9695</v>
      </c>
      <c r="B4579" s="37" t="s">
        <v>1033</v>
      </c>
      <c r="C4579" s="38" t="s">
        <v>9696</v>
      </c>
      <c r="D4579" s="38">
        <v>8531</v>
      </c>
      <c r="E4579" s="146" t="s">
        <v>4835</v>
      </c>
      <c r="F4579" s="541" t="s">
        <v>4836</v>
      </c>
      <c r="G4579" s="539">
        <v>45466.30972222222</v>
      </c>
      <c r="H4579" s="37"/>
    </row>
    <row r="4580" spans="1:8" x14ac:dyDescent="0.25">
      <c r="A4580" s="37" t="s">
        <v>9695</v>
      </c>
      <c r="B4580" s="37" t="s">
        <v>1033</v>
      </c>
      <c r="C4580" s="38" t="s">
        <v>9696</v>
      </c>
      <c r="D4580" s="38">
        <v>8531</v>
      </c>
      <c r="E4580" s="146" t="s">
        <v>4852</v>
      </c>
      <c r="F4580" s="541" t="s">
        <v>4853</v>
      </c>
      <c r="G4580" s="539">
        <v>45466.30972222222</v>
      </c>
      <c r="H4580" s="37"/>
    </row>
    <row r="4581" spans="1:8" x14ac:dyDescent="0.25">
      <c r="A4581" s="37" t="s">
        <v>9695</v>
      </c>
      <c r="B4581" s="37" t="s">
        <v>1033</v>
      </c>
      <c r="C4581" s="38" t="s">
        <v>9696</v>
      </c>
      <c r="D4581" s="38">
        <v>8531</v>
      </c>
      <c r="E4581" s="146" t="s">
        <v>4869</v>
      </c>
      <c r="F4581" s="541" t="s">
        <v>4870</v>
      </c>
      <c r="G4581" s="539">
        <v>45466.30972222222</v>
      </c>
      <c r="H4581" s="37"/>
    </row>
    <row r="4582" spans="1:8" x14ac:dyDescent="0.25">
      <c r="A4582" s="37" t="s">
        <v>9695</v>
      </c>
      <c r="B4582" s="37" t="s">
        <v>1033</v>
      </c>
      <c r="C4582" s="38" t="s">
        <v>9696</v>
      </c>
      <c r="D4582" s="38">
        <v>8531</v>
      </c>
      <c r="E4582" s="146" t="s">
        <v>1369</v>
      </c>
      <c r="F4582" s="541" t="s">
        <v>1370</v>
      </c>
      <c r="G4582" s="539">
        <v>45466.30972222222</v>
      </c>
      <c r="H4582" s="37"/>
    </row>
    <row r="4583" spans="1:8" x14ac:dyDescent="0.25">
      <c r="A4583" s="37" t="s">
        <v>9695</v>
      </c>
      <c r="B4583" s="37" t="s">
        <v>1033</v>
      </c>
      <c r="C4583" s="38" t="s">
        <v>9696</v>
      </c>
      <c r="D4583" s="38">
        <v>8531</v>
      </c>
      <c r="E4583" s="146" t="s">
        <v>4886</v>
      </c>
      <c r="F4583" s="541" t="s">
        <v>4887</v>
      </c>
      <c r="G4583" s="539">
        <v>45466.30972222222</v>
      </c>
      <c r="H4583" s="37"/>
    </row>
    <row r="4584" spans="1:8" x14ac:dyDescent="0.25">
      <c r="A4584" s="37" t="s">
        <v>9695</v>
      </c>
      <c r="B4584" s="37" t="s">
        <v>1033</v>
      </c>
      <c r="C4584" s="38" t="s">
        <v>9696</v>
      </c>
      <c r="D4584" s="38">
        <v>8531</v>
      </c>
      <c r="E4584" s="146" t="s">
        <v>4903</v>
      </c>
      <c r="F4584" s="541" t="s">
        <v>4904</v>
      </c>
      <c r="G4584" s="539">
        <v>45466.30972222222</v>
      </c>
      <c r="H4584" s="37"/>
    </row>
    <row r="4585" spans="1:8" x14ac:dyDescent="0.25">
      <c r="A4585" s="37" t="s">
        <v>9695</v>
      </c>
      <c r="B4585" s="37" t="s">
        <v>1033</v>
      </c>
      <c r="C4585" s="38" t="s">
        <v>9696</v>
      </c>
      <c r="D4585" s="38">
        <v>8531</v>
      </c>
      <c r="E4585" s="146" t="s">
        <v>4920</v>
      </c>
      <c r="F4585" s="541" t="s">
        <v>4921</v>
      </c>
      <c r="G4585" s="539">
        <v>45466.30972222222</v>
      </c>
      <c r="H4585" s="37"/>
    </row>
    <row r="4586" spans="1:8" x14ac:dyDescent="0.25">
      <c r="A4586" s="37" t="s">
        <v>9695</v>
      </c>
      <c r="B4586" s="37" t="s">
        <v>1033</v>
      </c>
      <c r="C4586" s="38" t="s">
        <v>9696</v>
      </c>
      <c r="D4586" s="38">
        <v>8531</v>
      </c>
      <c r="E4586" s="146" t="s">
        <v>4937</v>
      </c>
      <c r="F4586" s="541" t="s">
        <v>4938</v>
      </c>
      <c r="G4586" s="539">
        <v>45466.30972222222</v>
      </c>
      <c r="H4586" s="37"/>
    </row>
    <row r="4587" spans="1:8" x14ac:dyDescent="0.25">
      <c r="A4587" s="37" t="s">
        <v>9695</v>
      </c>
      <c r="B4587" s="37" t="s">
        <v>1033</v>
      </c>
      <c r="C4587" s="38" t="s">
        <v>9696</v>
      </c>
      <c r="D4587" s="38">
        <v>8531</v>
      </c>
      <c r="E4587" s="146" t="s">
        <v>4954</v>
      </c>
      <c r="F4587" s="541" t="s">
        <v>4955</v>
      </c>
      <c r="G4587" s="539">
        <v>45466.30972222222</v>
      </c>
      <c r="H4587" s="37"/>
    </row>
    <row r="4588" spans="1:8" x14ac:dyDescent="0.25">
      <c r="A4588" s="37" t="s">
        <v>9695</v>
      </c>
      <c r="B4588" s="37" t="s">
        <v>1033</v>
      </c>
      <c r="C4588" s="38" t="s">
        <v>9696</v>
      </c>
      <c r="D4588" s="38">
        <v>8531</v>
      </c>
      <c r="E4588" s="146" t="s">
        <v>4971</v>
      </c>
      <c r="F4588" s="541" t="s">
        <v>4972</v>
      </c>
      <c r="G4588" s="539">
        <v>45466.30972222222</v>
      </c>
      <c r="H4588" s="37"/>
    </row>
    <row r="4589" spans="1:8" x14ac:dyDescent="0.25">
      <c r="A4589" s="37" t="s">
        <v>9695</v>
      </c>
      <c r="B4589" s="37" t="s">
        <v>1033</v>
      </c>
      <c r="C4589" s="38" t="s">
        <v>9696</v>
      </c>
      <c r="D4589" s="38">
        <v>8531</v>
      </c>
      <c r="E4589" s="146" t="s">
        <v>4988</v>
      </c>
      <c r="F4589" s="541" t="s">
        <v>4989</v>
      </c>
      <c r="G4589" s="539">
        <v>45466.30972222222</v>
      </c>
      <c r="H4589" s="37"/>
    </row>
    <row r="4590" spans="1:8" x14ac:dyDescent="0.25">
      <c r="A4590" s="37" t="s">
        <v>9695</v>
      </c>
      <c r="B4590" s="37" t="s">
        <v>1033</v>
      </c>
      <c r="C4590" s="38" t="s">
        <v>9696</v>
      </c>
      <c r="D4590" s="38">
        <v>8531</v>
      </c>
      <c r="E4590" s="146" t="s">
        <v>5005</v>
      </c>
      <c r="F4590" s="541" t="s">
        <v>5006</v>
      </c>
      <c r="G4590" s="539">
        <v>45466.30972222222</v>
      </c>
      <c r="H4590" s="37"/>
    </row>
    <row r="4591" spans="1:8" x14ac:dyDescent="0.25">
      <c r="A4591" s="37" t="s">
        <v>9695</v>
      </c>
      <c r="B4591" s="37" t="s">
        <v>1033</v>
      </c>
      <c r="C4591" s="38" t="s">
        <v>9696</v>
      </c>
      <c r="D4591" s="38">
        <v>8531</v>
      </c>
      <c r="E4591" s="146" t="s">
        <v>5022</v>
      </c>
      <c r="F4591" s="541" t="s">
        <v>5023</v>
      </c>
      <c r="G4591" s="539">
        <v>45466.30972222222</v>
      </c>
      <c r="H4591" s="37"/>
    </row>
    <row r="4592" spans="1:8" x14ac:dyDescent="0.25">
      <c r="A4592" s="37" t="s">
        <v>9695</v>
      </c>
      <c r="B4592" s="37" t="s">
        <v>1033</v>
      </c>
      <c r="C4592" s="38" t="s">
        <v>9696</v>
      </c>
      <c r="D4592" s="38">
        <v>8531</v>
      </c>
      <c r="E4592" s="146" t="s">
        <v>5039</v>
      </c>
      <c r="F4592" s="541" t="s">
        <v>5040</v>
      </c>
      <c r="G4592" s="539">
        <v>45466.30972222222</v>
      </c>
      <c r="H4592" s="37"/>
    </row>
    <row r="4593" spans="1:8" x14ac:dyDescent="0.25">
      <c r="A4593" s="37" t="s">
        <v>9695</v>
      </c>
      <c r="B4593" s="37" t="s">
        <v>1033</v>
      </c>
      <c r="C4593" s="38" t="s">
        <v>9696</v>
      </c>
      <c r="D4593" s="38">
        <v>8531</v>
      </c>
      <c r="E4593" s="146" t="s">
        <v>1386</v>
      </c>
      <c r="F4593" s="541" t="s">
        <v>1387</v>
      </c>
      <c r="G4593" s="539">
        <v>45466.30972222222</v>
      </c>
      <c r="H4593" s="37"/>
    </row>
    <row r="4594" spans="1:8" x14ac:dyDescent="0.25">
      <c r="A4594" s="37" t="s">
        <v>9695</v>
      </c>
      <c r="B4594" s="37" t="s">
        <v>1033</v>
      </c>
      <c r="C4594" s="38" t="s">
        <v>9696</v>
      </c>
      <c r="D4594" s="38">
        <v>8531</v>
      </c>
      <c r="E4594" s="146" t="s">
        <v>5056</v>
      </c>
      <c r="F4594" s="541" t="s">
        <v>5057</v>
      </c>
      <c r="G4594" s="539">
        <v>45466.30972222222</v>
      </c>
      <c r="H4594" s="37"/>
    </row>
    <row r="4595" spans="1:8" x14ac:dyDescent="0.25">
      <c r="A4595" s="37" t="s">
        <v>9695</v>
      </c>
      <c r="B4595" s="37" t="s">
        <v>1033</v>
      </c>
      <c r="C4595" s="38" t="s">
        <v>9696</v>
      </c>
      <c r="D4595" s="38">
        <v>8531</v>
      </c>
      <c r="E4595" s="146" t="s">
        <v>5073</v>
      </c>
      <c r="F4595" s="541" t="s">
        <v>5074</v>
      </c>
      <c r="G4595" s="539">
        <v>45466.30972222222</v>
      </c>
      <c r="H4595" s="37"/>
    </row>
    <row r="4596" spans="1:8" x14ac:dyDescent="0.25">
      <c r="A4596" s="37" t="s">
        <v>9695</v>
      </c>
      <c r="B4596" s="37" t="s">
        <v>1033</v>
      </c>
      <c r="C4596" s="38" t="s">
        <v>9696</v>
      </c>
      <c r="D4596" s="38">
        <v>8531</v>
      </c>
      <c r="E4596" s="146" t="s">
        <v>5090</v>
      </c>
      <c r="F4596" s="541" t="s">
        <v>5091</v>
      </c>
      <c r="G4596" s="539">
        <v>45466.30972222222</v>
      </c>
      <c r="H4596" s="37"/>
    </row>
    <row r="4597" spans="1:8" x14ac:dyDescent="0.25">
      <c r="A4597" s="37" t="s">
        <v>9695</v>
      </c>
      <c r="B4597" s="37" t="s">
        <v>1033</v>
      </c>
      <c r="C4597" s="38" t="s">
        <v>9696</v>
      </c>
      <c r="D4597" s="38">
        <v>8531</v>
      </c>
      <c r="E4597" s="146" t="s">
        <v>5107</v>
      </c>
      <c r="F4597" s="541" t="s">
        <v>5108</v>
      </c>
      <c r="G4597" s="539">
        <v>45466.30972222222</v>
      </c>
      <c r="H4597" s="37"/>
    </row>
    <row r="4598" spans="1:8" x14ac:dyDescent="0.25">
      <c r="A4598" s="37" t="s">
        <v>9695</v>
      </c>
      <c r="B4598" s="37" t="s">
        <v>1033</v>
      </c>
      <c r="C4598" s="38" t="s">
        <v>9696</v>
      </c>
      <c r="D4598" s="38">
        <v>8531</v>
      </c>
      <c r="E4598" s="146" t="s">
        <v>5124</v>
      </c>
      <c r="F4598" s="541" t="s">
        <v>5125</v>
      </c>
      <c r="G4598" s="539">
        <v>45466.30972222222</v>
      </c>
      <c r="H4598" s="37"/>
    </row>
    <row r="4599" spans="1:8" x14ac:dyDescent="0.25">
      <c r="A4599" s="37" t="s">
        <v>9695</v>
      </c>
      <c r="B4599" s="37" t="s">
        <v>1033</v>
      </c>
      <c r="C4599" s="38" t="s">
        <v>9696</v>
      </c>
      <c r="D4599" s="38">
        <v>8531</v>
      </c>
      <c r="E4599" s="146" t="s">
        <v>5141</v>
      </c>
      <c r="F4599" s="541" t="s">
        <v>5142</v>
      </c>
      <c r="G4599" s="539">
        <v>45466.30972222222</v>
      </c>
      <c r="H4599" s="37"/>
    </row>
    <row r="4600" spans="1:8" x14ac:dyDescent="0.25">
      <c r="A4600" s="37" t="s">
        <v>9695</v>
      </c>
      <c r="B4600" s="37" t="s">
        <v>1033</v>
      </c>
      <c r="C4600" s="38" t="s">
        <v>9696</v>
      </c>
      <c r="D4600" s="38">
        <v>8531</v>
      </c>
      <c r="E4600" s="146" t="s">
        <v>5158</v>
      </c>
      <c r="F4600" s="541" t="s">
        <v>5159</v>
      </c>
      <c r="G4600" s="539">
        <v>45466.30972222222</v>
      </c>
      <c r="H4600" s="37"/>
    </row>
    <row r="4601" spans="1:8" x14ac:dyDescent="0.25">
      <c r="A4601" s="37" t="s">
        <v>9695</v>
      </c>
      <c r="B4601" s="37" t="s">
        <v>1033</v>
      </c>
      <c r="C4601" s="38" t="s">
        <v>9696</v>
      </c>
      <c r="D4601" s="38">
        <v>8531</v>
      </c>
      <c r="E4601" s="146" t="s">
        <v>5175</v>
      </c>
      <c r="F4601" s="541" t="s">
        <v>5176</v>
      </c>
      <c r="G4601" s="539">
        <v>45466.30972222222</v>
      </c>
      <c r="H4601" s="37"/>
    </row>
    <row r="4602" spans="1:8" x14ac:dyDescent="0.25">
      <c r="A4602" s="37" t="s">
        <v>9695</v>
      </c>
      <c r="B4602" s="37" t="s">
        <v>1033</v>
      </c>
      <c r="C4602" s="38" t="s">
        <v>9696</v>
      </c>
      <c r="D4602" s="38">
        <v>8531</v>
      </c>
      <c r="E4602" s="146" t="s">
        <v>5192</v>
      </c>
      <c r="F4602" s="541" t="s">
        <v>5193</v>
      </c>
      <c r="G4602" s="539">
        <v>45466.30972222222</v>
      </c>
      <c r="H4602" s="37"/>
    </row>
    <row r="4603" spans="1:8" x14ac:dyDescent="0.25">
      <c r="A4603" s="37" t="s">
        <v>9695</v>
      </c>
      <c r="B4603" s="37" t="s">
        <v>1033</v>
      </c>
      <c r="C4603" s="38" t="s">
        <v>9696</v>
      </c>
      <c r="D4603" s="38">
        <v>8531</v>
      </c>
      <c r="E4603" s="146" t="s">
        <v>5209</v>
      </c>
      <c r="F4603" s="541" t="s">
        <v>5210</v>
      </c>
      <c r="G4603" s="539">
        <v>45466.30972222222</v>
      </c>
      <c r="H4603" s="37"/>
    </row>
    <row r="4604" spans="1:8" x14ac:dyDescent="0.25">
      <c r="A4604" s="37" t="s">
        <v>9695</v>
      </c>
      <c r="B4604" s="37" t="s">
        <v>1033</v>
      </c>
      <c r="C4604" s="38" t="s">
        <v>9696</v>
      </c>
      <c r="D4604" s="38">
        <v>8531</v>
      </c>
      <c r="E4604" s="146" t="s">
        <v>1403</v>
      </c>
      <c r="F4604" s="541" t="s">
        <v>1404</v>
      </c>
      <c r="G4604" s="539">
        <v>45466.30972222222</v>
      </c>
      <c r="H4604" s="37"/>
    </row>
    <row r="4605" spans="1:8" x14ac:dyDescent="0.25">
      <c r="A4605" s="37" t="s">
        <v>9695</v>
      </c>
      <c r="B4605" s="37" t="s">
        <v>1033</v>
      </c>
      <c r="C4605" s="38" t="s">
        <v>9696</v>
      </c>
      <c r="D4605" s="38">
        <v>8531</v>
      </c>
      <c r="E4605" s="146" t="s">
        <v>5226</v>
      </c>
      <c r="F4605" s="541" t="s">
        <v>5227</v>
      </c>
      <c r="G4605" s="539">
        <v>45466.30972222222</v>
      </c>
      <c r="H4605" s="37"/>
    </row>
    <row r="4606" spans="1:8" x14ac:dyDescent="0.25">
      <c r="A4606" s="37" t="s">
        <v>9695</v>
      </c>
      <c r="B4606" s="37" t="s">
        <v>1033</v>
      </c>
      <c r="C4606" s="38" t="s">
        <v>9696</v>
      </c>
      <c r="D4606" s="38">
        <v>8531</v>
      </c>
      <c r="E4606" s="146" t="s">
        <v>5243</v>
      </c>
      <c r="F4606" s="541" t="s">
        <v>5244</v>
      </c>
      <c r="G4606" s="539">
        <v>45466.30972222222</v>
      </c>
      <c r="H4606" s="37"/>
    </row>
    <row r="4607" spans="1:8" x14ac:dyDescent="0.25">
      <c r="A4607" s="37" t="s">
        <v>9695</v>
      </c>
      <c r="B4607" s="37" t="s">
        <v>1033</v>
      </c>
      <c r="C4607" s="38" t="s">
        <v>9696</v>
      </c>
      <c r="D4607" s="38">
        <v>8531</v>
      </c>
      <c r="E4607" s="146" t="s">
        <v>5260</v>
      </c>
      <c r="F4607" s="541" t="s">
        <v>5261</v>
      </c>
      <c r="G4607" s="539">
        <v>45466.30972222222</v>
      </c>
      <c r="H4607" s="37"/>
    </row>
    <row r="4608" spans="1:8" x14ac:dyDescent="0.25">
      <c r="A4608" s="37" t="s">
        <v>9695</v>
      </c>
      <c r="B4608" s="37" t="s">
        <v>1033</v>
      </c>
      <c r="C4608" s="38" t="s">
        <v>9696</v>
      </c>
      <c r="D4608" s="38">
        <v>8531</v>
      </c>
      <c r="E4608" s="146" t="s">
        <v>5277</v>
      </c>
      <c r="F4608" s="541" t="s">
        <v>5278</v>
      </c>
      <c r="G4608" s="539">
        <v>45466.30972222222</v>
      </c>
      <c r="H4608" s="37"/>
    </row>
    <row r="4609" spans="1:8" x14ac:dyDescent="0.25">
      <c r="A4609" s="37" t="s">
        <v>9695</v>
      </c>
      <c r="B4609" s="37" t="s">
        <v>1033</v>
      </c>
      <c r="C4609" s="38" t="s">
        <v>9696</v>
      </c>
      <c r="D4609" s="38">
        <v>8531</v>
      </c>
      <c r="E4609" s="146" t="s">
        <v>5294</v>
      </c>
      <c r="F4609" s="541" t="s">
        <v>5295</v>
      </c>
      <c r="G4609" s="539">
        <v>45466.30972222222</v>
      </c>
      <c r="H4609" s="37"/>
    </row>
    <row r="4610" spans="1:8" x14ac:dyDescent="0.25">
      <c r="A4610" s="37" t="s">
        <v>9695</v>
      </c>
      <c r="B4610" s="37" t="s">
        <v>1033</v>
      </c>
      <c r="C4610" s="38" t="s">
        <v>9696</v>
      </c>
      <c r="D4610" s="38">
        <v>8531</v>
      </c>
      <c r="E4610" s="146" t="s">
        <v>5311</v>
      </c>
      <c r="F4610" s="541" t="s">
        <v>5312</v>
      </c>
      <c r="G4610" s="539">
        <v>45466.30972222222</v>
      </c>
      <c r="H4610" s="37"/>
    </row>
    <row r="4611" spans="1:8" x14ac:dyDescent="0.25">
      <c r="A4611" s="37" t="s">
        <v>9695</v>
      </c>
      <c r="B4611" s="37" t="s">
        <v>1033</v>
      </c>
      <c r="C4611" s="38" t="s">
        <v>9696</v>
      </c>
      <c r="D4611" s="38">
        <v>8531</v>
      </c>
      <c r="E4611" s="146" t="s">
        <v>5328</v>
      </c>
      <c r="F4611" s="541" t="s">
        <v>5329</v>
      </c>
      <c r="G4611" s="539">
        <v>45466.30972222222</v>
      </c>
      <c r="H4611" s="37"/>
    </row>
    <row r="4612" spans="1:8" x14ac:dyDescent="0.25">
      <c r="A4612" s="37" t="s">
        <v>9695</v>
      </c>
      <c r="B4612" s="37" t="s">
        <v>1033</v>
      </c>
      <c r="C4612" s="38" t="s">
        <v>9696</v>
      </c>
      <c r="D4612" s="38">
        <v>8531</v>
      </c>
      <c r="E4612" s="146" t="s">
        <v>5345</v>
      </c>
      <c r="F4612" s="541" t="s">
        <v>5346</v>
      </c>
      <c r="G4612" s="539">
        <v>45466.30972222222</v>
      </c>
      <c r="H4612" s="37"/>
    </row>
    <row r="4613" spans="1:8" x14ac:dyDescent="0.25">
      <c r="A4613" s="37" t="s">
        <v>9695</v>
      </c>
      <c r="B4613" s="37" t="s">
        <v>1033</v>
      </c>
      <c r="C4613" s="38" t="s">
        <v>9696</v>
      </c>
      <c r="D4613" s="38">
        <v>8531</v>
      </c>
      <c r="E4613" s="146" t="s">
        <v>5362</v>
      </c>
      <c r="F4613" s="541" t="s">
        <v>5363</v>
      </c>
      <c r="G4613" s="539">
        <v>45466.30972222222</v>
      </c>
      <c r="H4613" s="37"/>
    </row>
    <row r="4614" spans="1:8" x14ac:dyDescent="0.25">
      <c r="A4614" s="37" t="s">
        <v>9695</v>
      </c>
      <c r="B4614" s="37" t="s">
        <v>1033</v>
      </c>
      <c r="C4614" s="38" t="s">
        <v>9696</v>
      </c>
      <c r="D4614" s="38">
        <v>8531</v>
      </c>
      <c r="E4614" s="146" t="s">
        <v>5379</v>
      </c>
      <c r="F4614" s="541" t="s">
        <v>5380</v>
      </c>
      <c r="G4614" s="539">
        <v>45466.30972222222</v>
      </c>
      <c r="H4614" s="37"/>
    </row>
    <row r="4615" spans="1:8" x14ac:dyDescent="0.25">
      <c r="A4615" s="37" t="s">
        <v>9695</v>
      </c>
      <c r="B4615" s="37" t="s">
        <v>1033</v>
      </c>
      <c r="C4615" s="38" t="s">
        <v>9696</v>
      </c>
      <c r="D4615" s="38">
        <v>8531</v>
      </c>
      <c r="E4615" s="146" t="s">
        <v>1420</v>
      </c>
      <c r="F4615" s="541" t="s">
        <v>1421</v>
      </c>
      <c r="G4615" s="539">
        <v>45466.30972222222</v>
      </c>
      <c r="H4615" s="37"/>
    </row>
    <row r="4616" spans="1:8" x14ac:dyDescent="0.25">
      <c r="A4616" s="37" t="s">
        <v>9695</v>
      </c>
      <c r="B4616" s="37" t="s">
        <v>1033</v>
      </c>
      <c r="C4616" s="38" t="s">
        <v>9696</v>
      </c>
      <c r="D4616" s="38">
        <v>8531</v>
      </c>
      <c r="E4616" s="146" t="s">
        <v>5396</v>
      </c>
      <c r="F4616" s="541" t="s">
        <v>5397</v>
      </c>
      <c r="G4616" s="539">
        <v>45466.30972222222</v>
      </c>
      <c r="H4616" s="37"/>
    </row>
    <row r="4617" spans="1:8" x14ac:dyDescent="0.25">
      <c r="A4617" s="37" t="s">
        <v>9695</v>
      </c>
      <c r="B4617" s="37" t="s">
        <v>1033</v>
      </c>
      <c r="C4617" s="38" t="s">
        <v>9696</v>
      </c>
      <c r="D4617" s="38">
        <v>8531</v>
      </c>
      <c r="E4617" s="146" t="s">
        <v>5413</v>
      </c>
      <c r="F4617" s="541" t="s">
        <v>5414</v>
      </c>
      <c r="G4617" s="539">
        <v>45466.30972222222</v>
      </c>
      <c r="H4617" s="37"/>
    </row>
    <row r="4618" spans="1:8" x14ac:dyDescent="0.25">
      <c r="A4618" s="37" t="s">
        <v>9695</v>
      </c>
      <c r="B4618" s="37" t="s">
        <v>1033</v>
      </c>
      <c r="C4618" s="38" t="s">
        <v>9696</v>
      </c>
      <c r="D4618" s="38">
        <v>8531</v>
      </c>
      <c r="E4618" s="146" t="s">
        <v>5430</v>
      </c>
      <c r="F4618" s="541" t="s">
        <v>5431</v>
      </c>
      <c r="G4618" s="539">
        <v>45466.30972222222</v>
      </c>
      <c r="H4618" s="37"/>
    </row>
    <row r="4619" spans="1:8" x14ac:dyDescent="0.25">
      <c r="A4619" s="37" t="s">
        <v>9695</v>
      </c>
      <c r="B4619" s="37" t="s">
        <v>1033</v>
      </c>
      <c r="C4619" s="38" t="s">
        <v>9696</v>
      </c>
      <c r="D4619" s="38">
        <v>8531</v>
      </c>
      <c r="E4619" s="146" t="s">
        <v>5447</v>
      </c>
      <c r="F4619" s="541" t="s">
        <v>5448</v>
      </c>
      <c r="G4619" s="539">
        <v>45466.30972222222</v>
      </c>
      <c r="H4619" s="37"/>
    </row>
    <row r="4620" spans="1:8" x14ac:dyDescent="0.25">
      <c r="A4620" s="37" t="s">
        <v>9695</v>
      </c>
      <c r="B4620" s="37" t="s">
        <v>1033</v>
      </c>
      <c r="C4620" s="38" t="s">
        <v>9696</v>
      </c>
      <c r="D4620" s="38">
        <v>8531</v>
      </c>
      <c r="E4620" s="146" t="s">
        <v>5464</v>
      </c>
      <c r="F4620" s="541" t="s">
        <v>5465</v>
      </c>
      <c r="G4620" s="539">
        <v>45466.30972222222</v>
      </c>
      <c r="H4620" s="37"/>
    </row>
    <row r="4621" spans="1:8" x14ac:dyDescent="0.25">
      <c r="A4621" s="37" t="s">
        <v>9695</v>
      </c>
      <c r="B4621" s="37" t="s">
        <v>1033</v>
      </c>
      <c r="C4621" s="38" t="s">
        <v>9696</v>
      </c>
      <c r="D4621" s="38">
        <v>8531</v>
      </c>
      <c r="E4621" s="146" t="s">
        <v>5481</v>
      </c>
      <c r="F4621" s="541" t="s">
        <v>5482</v>
      </c>
      <c r="G4621" s="539">
        <v>45466.30972222222</v>
      </c>
      <c r="H4621" s="37"/>
    </row>
    <row r="4622" spans="1:8" x14ac:dyDescent="0.25">
      <c r="A4622" s="37" t="s">
        <v>9695</v>
      </c>
      <c r="B4622" s="37" t="s">
        <v>1033</v>
      </c>
      <c r="C4622" s="38" t="s">
        <v>9696</v>
      </c>
      <c r="D4622" s="38">
        <v>8531</v>
      </c>
      <c r="E4622" s="146" t="s">
        <v>5498</v>
      </c>
      <c r="F4622" s="541" t="s">
        <v>5499</v>
      </c>
      <c r="G4622" s="539">
        <v>45466.30972222222</v>
      </c>
      <c r="H4622" s="37"/>
    </row>
    <row r="4623" spans="1:8" x14ac:dyDescent="0.25">
      <c r="A4623" s="37" t="s">
        <v>9695</v>
      </c>
      <c r="B4623" s="37" t="s">
        <v>1033</v>
      </c>
      <c r="C4623" s="38" t="s">
        <v>9696</v>
      </c>
      <c r="D4623" s="38">
        <v>8531</v>
      </c>
      <c r="E4623" s="146" t="s">
        <v>5515</v>
      </c>
      <c r="F4623" s="541" t="s">
        <v>5516</v>
      </c>
      <c r="G4623" s="539">
        <v>45466.30972222222</v>
      </c>
      <c r="H4623" s="37"/>
    </row>
    <row r="4624" spans="1:8" x14ac:dyDescent="0.25">
      <c r="A4624" s="37" t="s">
        <v>9695</v>
      </c>
      <c r="B4624" s="37" t="s">
        <v>1033</v>
      </c>
      <c r="C4624" s="38" t="s">
        <v>9696</v>
      </c>
      <c r="D4624" s="38">
        <v>8531</v>
      </c>
      <c r="E4624" s="146" t="s">
        <v>5532</v>
      </c>
      <c r="F4624" s="541" t="s">
        <v>5533</v>
      </c>
      <c r="G4624" s="539">
        <v>45466.30972222222</v>
      </c>
      <c r="H4624" s="37"/>
    </row>
    <row r="4625" spans="1:8" x14ac:dyDescent="0.25">
      <c r="A4625" s="37" t="s">
        <v>9695</v>
      </c>
      <c r="B4625" s="37" t="s">
        <v>1033</v>
      </c>
      <c r="C4625" s="38" t="s">
        <v>9696</v>
      </c>
      <c r="D4625" s="38">
        <v>8531</v>
      </c>
      <c r="E4625" s="146" t="s">
        <v>5549</v>
      </c>
      <c r="F4625" s="541" t="s">
        <v>5550</v>
      </c>
      <c r="G4625" s="539">
        <v>45466.30972222222</v>
      </c>
      <c r="H4625" s="37"/>
    </row>
    <row r="4626" spans="1:8" x14ac:dyDescent="0.25">
      <c r="A4626" s="37" t="s">
        <v>9695</v>
      </c>
      <c r="B4626" s="37" t="s">
        <v>1033</v>
      </c>
      <c r="C4626" s="38" t="s">
        <v>9696</v>
      </c>
      <c r="D4626" s="38">
        <v>8531</v>
      </c>
      <c r="E4626" s="146" t="s">
        <v>1437</v>
      </c>
      <c r="F4626" s="541" t="s">
        <v>1438</v>
      </c>
      <c r="G4626" s="539">
        <v>45466.30972222222</v>
      </c>
      <c r="H4626" s="37"/>
    </row>
    <row r="4627" spans="1:8" x14ac:dyDescent="0.25">
      <c r="A4627" s="37" t="s">
        <v>9695</v>
      </c>
      <c r="B4627" s="37" t="s">
        <v>1033</v>
      </c>
      <c r="C4627" s="38" t="s">
        <v>9696</v>
      </c>
      <c r="D4627" s="38">
        <v>8531</v>
      </c>
      <c r="E4627" s="146" t="s">
        <v>5566</v>
      </c>
      <c r="F4627" s="541" t="s">
        <v>5567</v>
      </c>
      <c r="G4627" s="539">
        <v>45466.30972222222</v>
      </c>
      <c r="H4627" s="37"/>
    </row>
    <row r="4628" spans="1:8" x14ac:dyDescent="0.25">
      <c r="A4628" s="37" t="s">
        <v>9695</v>
      </c>
      <c r="B4628" s="37" t="s">
        <v>1033</v>
      </c>
      <c r="C4628" s="38" t="s">
        <v>9696</v>
      </c>
      <c r="D4628" s="38">
        <v>8531</v>
      </c>
      <c r="E4628" s="146" t="s">
        <v>5583</v>
      </c>
      <c r="F4628" s="541" t="s">
        <v>5584</v>
      </c>
      <c r="G4628" s="539">
        <v>45466.30972222222</v>
      </c>
      <c r="H4628" s="37"/>
    </row>
    <row r="4629" spans="1:8" x14ac:dyDescent="0.25">
      <c r="A4629" s="37" t="s">
        <v>9695</v>
      </c>
      <c r="B4629" s="37" t="s">
        <v>1033</v>
      </c>
      <c r="C4629" s="38" t="s">
        <v>9696</v>
      </c>
      <c r="D4629" s="38">
        <v>8531</v>
      </c>
      <c r="E4629" s="146" t="s">
        <v>5600</v>
      </c>
      <c r="F4629" s="541" t="s">
        <v>5601</v>
      </c>
      <c r="G4629" s="539">
        <v>45466.30972222222</v>
      </c>
      <c r="H4629" s="37"/>
    </row>
    <row r="4630" spans="1:8" x14ac:dyDescent="0.25">
      <c r="A4630" s="37" t="s">
        <v>9695</v>
      </c>
      <c r="B4630" s="37" t="s">
        <v>1033</v>
      </c>
      <c r="C4630" s="38" t="s">
        <v>9696</v>
      </c>
      <c r="D4630" s="38">
        <v>8531</v>
      </c>
      <c r="E4630" s="146" t="s">
        <v>5617</v>
      </c>
      <c r="F4630" s="541" t="s">
        <v>5618</v>
      </c>
      <c r="G4630" s="539">
        <v>45466.30972222222</v>
      </c>
      <c r="H4630" s="37"/>
    </row>
    <row r="4631" spans="1:8" x14ac:dyDescent="0.25">
      <c r="A4631" s="37" t="s">
        <v>9695</v>
      </c>
      <c r="B4631" s="37" t="s">
        <v>1033</v>
      </c>
      <c r="C4631" s="38" t="s">
        <v>9696</v>
      </c>
      <c r="D4631" s="38">
        <v>8531</v>
      </c>
      <c r="E4631" s="146" t="s">
        <v>5634</v>
      </c>
      <c r="F4631" s="541" t="s">
        <v>5635</v>
      </c>
      <c r="G4631" s="539">
        <v>45466.30972222222</v>
      </c>
      <c r="H4631" s="37"/>
    </row>
    <row r="4632" spans="1:8" x14ac:dyDescent="0.25">
      <c r="A4632" s="37" t="s">
        <v>9695</v>
      </c>
      <c r="B4632" s="37" t="s">
        <v>1033</v>
      </c>
      <c r="C4632" s="38" t="s">
        <v>9696</v>
      </c>
      <c r="D4632" s="38">
        <v>8531</v>
      </c>
      <c r="E4632" s="146" t="s">
        <v>5651</v>
      </c>
      <c r="F4632" s="541" t="s">
        <v>5652</v>
      </c>
      <c r="G4632" s="539">
        <v>45466.30972222222</v>
      </c>
      <c r="H4632" s="37"/>
    </row>
    <row r="4633" spans="1:8" x14ac:dyDescent="0.25">
      <c r="A4633" s="37" t="s">
        <v>9695</v>
      </c>
      <c r="B4633" s="37" t="s">
        <v>1033</v>
      </c>
      <c r="C4633" s="38" t="s">
        <v>9696</v>
      </c>
      <c r="D4633" s="38">
        <v>8531</v>
      </c>
      <c r="E4633" s="146" t="s">
        <v>5668</v>
      </c>
      <c r="F4633" s="541" t="s">
        <v>5669</v>
      </c>
      <c r="G4633" s="539">
        <v>45466.30972222222</v>
      </c>
      <c r="H4633" s="37"/>
    </row>
    <row r="4634" spans="1:8" x14ac:dyDescent="0.25">
      <c r="A4634" s="37" t="s">
        <v>9695</v>
      </c>
      <c r="B4634" s="37" t="s">
        <v>1033</v>
      </c>
      <c r="C4634" s="38" t="s">
        <v>9696</v>
      </c>
      <c r="D4634" s="38">
        <v>8531</v>
      </c>
      <c r="E4634" s="146" t="s">
        <v>5685</v>
      </c>
      <c r="F4634" s="541" t="s">
        <v>5686</v>
      </c>
      <c r="G4634" s="539">
        <v>45466.30972222222</v>
      </c>
      <c r="H4634" s="37"/>
    </row>
    <row r="4635" spans="1:8" x14ac:dyDescent="0.25">
      <c r="A4635" s="37" t="s">
        <v>9695</v>
      </c>
      <c r="B4635" s="37" t="s">
        <v>1033</v>
      </c>
      <c r="C4635" s="38" t="s">
        <v>9696</v>
      </c>
      <c r="D4635" s="38">
        <v>8531</v>
      </c>
      <c r="E4635" s="146" t="s">
        <v>5702</v>
      </c>
      <c r="F4635" s="541" t="s">
        <v>5703</v>
      </c>
      <c r="G4635" s="539">
        <v>45466.30972222222</v>
      </c>
      <c r="H4635" s="37"/>
    </row>
    <row r="4636" spans="1:8" x14ac:dyDescent="0.25">
      <c r="A4636" s="37" t="s">
        <v>9695</v>
      </c>
      <c r="B4636" s="37" t="s">
        <v>1033</v>
      </c>
      <c r="C4636" s="38" t="s">
        <v>9696</v>
      </c>
      <c r="D4636" s="38">
        <v>8531</v>
      </c>
      <c r="E4636" s="146" t="s">
        <v>5719</v>
      </c>
      <c r="F4636" s="541" t="s">
        <v>5720</v>
      </c>
      <c r="G4636" s="539">
        <v>45466.30972222222</v>
      </c>
      <c r="H4636" s="37"/>
    </row>
    <row r="4637" spans="1:8" x14ac:dyDescent="0.25">
      <c r="A4637" s="37" t="s">
        <v>9695</v>
      </c>
      <c r="B4637" s="37" t="s">
        <v>1033</v>
      </c>
      <c r="C4637" s="38" t="s">
        <v>9696</v>
      </c>
      <c r="D4637" s="38">
        <v>8531</v>
      </c>
      <c r="E4637" s="146" t="s">
        <v>1454</v>
      </c>
      <c r="F4637" s="541" t="s">
        <v>1455</v>
      </c>
      <c r="G4637" s="539">
        <v>45466.30972222222</v>
      </c>
      <c r="H4637" s="37"/>
    </row>
    <row r="4638" spans="1:8" x14ac:dyDescent="0.25">
      <c r="A4638" s="37" t="s">
        <v>9695</v>
      </c>
      <c r="B4638" s="37" t="s">
        <v>1033</v>
      </c>
      <c r="C4638" s="38" t="s">
        <v>9696</v>
      </c>
      <c r="D4638" s="38">
        <v>8531</v>
      </c>
      <c r="E4638" s="146" t="s">
        <v>5736</v>
      </c>
      <c r="F4638" s="541" t="s">
        <v>5737</v>
      </c>
      <c r="G4638" s="539">
        <v>45466.30972222222</v>
      </c>
      <c r="H4638" s="37"/>
    </row>
    <row r="4639" spans="1:8" x14ac:dyDescent="0.25">
      <c r="A4639" s="37" t="s">
        <v>9695</v>
      </c>
      <c r="B4639" s="37" t="s">
        <v>1033</v>
      </c>
      <c r="C4639" s="38" t="s">
        <v>9696</v>
      </c>
      <c r="D4639" s="38">
        <v>8531</v>
      </c>
      <c r="E4639" s="146" t="s">
        <v>5753</v>
      </c>
      <c r="F4639" s="541" t="s">
        <v>5754</v>
      </c>
      <c r="G4639" s="539">
        <v>45466.30972222222</v>
      </c>
      <c r="H4639" s="37"/>
    </row>
    <row r="4640" spans="1:8" x14ac:dyDescent="0.25">
      <c r="A4640" s="37" t="s">
        <v>9695</v>
      </c>
      <c r="B4640" s="37" t="s">
        <v>1033</v>
      </c>
      <c r="C4640" s="38" t="s">
        <v>9696</v>
      </c>
      <c r="D4640" s="38">
        <v>8531</v>
      </c>
      <c r="E4640" s="146" t="s">
        <v>5770</v>
      </c>
      <c r="F4640" s="541" t="s">
        <v>5771</v>
      </c>
      <c r="G4640" s="539">
        <v>45466.30972222222</v>
      </c>
      <c r="H4640" s="37"/>
    </row>
    <row r="4641" spans="1:8" x14ac:dyDescent="0.25">
      <c r="A4641" s="37" t="s">
        <v>9695</v>
      </c>
      <c r="B4641" s="37" t="s">
        <v>1033</v>
      </c>
      <c r="C4641" s="38" t="s">
        <v>9696</v>
      </c>
      <c r="D4641" s="38">
        <v>8531</v>
      </c>
      <c r="E4641" s="146" t="s">
        <v>5787</v>
      </c>
      <c r="F4641" s="541" t="s">
        <v>5788</v>
      </c>
      <c r="G4641" s="539">
        <v>45466.30972222222</v>
      </c>
      <c r="H4641" s="37"/>
    </row>
    <row r="4642" spans="1:8" x14ac:dyDescent="0.25">
      <c r="A4642" s="37" t="s">
        <v>9695</v>
      </c>
      <c r="B4642" s="37" t="s">
        <v>1033</v>
      </c>
      <c r="C4642" s="38" t="s">
        <v>9696</v>
      </c>
      <c r="D4642" s="38">
        <v>8531</v>
      </c>
      <c r="E4642" s="146" t="s">
        <v>5804</v>
      </c>
      <c r="F4642" s="541" t="s">
        <v>5805</v>
      </c>
      <c r="G4642" s="539">
        <v>45466.30972222222</v>
      </c>
      <c r="H4642" s="37"/>
    </row>
    <row r="4643" spans="1:8" x14ac:dyDescent="0.25">
      <c r="A4643" s="37" t="s">
        <v>9695</v>
      </c>
      <c r="B4643" s="37" t="s">
        <v>1033</v>
      </c>
      <c r="C4643" s="38" t="s">
        <v>9696</v>
      </c>
      <c r="D4643" s="38">
        <v>8531</v>
      </c>
      <c r="E4643" s="146" t="s">
        <v>5821</v>
      </c>
      <c r="F4643" s="541" t="s">
        <v>5822</v>
      </c>
      <c r="G4643" s="539">
        <v>45466.30972222222</v>
      </c>
      <c r="H4643" s="37"/>
    </row>
    <row r="4644" spans="1:8" x14ac:dyDescent="0.25">
      <c r="A4644" s="37" t="s">
        <v>9695</v>
      </c>
      <c r="B4644" s="37" t="s">
        <v>1033</v>
      </c>
      <c r="C4644" s="38" t="s">
        <v>9696</v>
      </c>
      <c r="D4644" s="38">
        <v>8531</v>
      </c>
      <c r="E4644" s="146" t="s">
        <v>5838</v>
      </c>
      <c r="F4644" s="541" t="s">
        <v>5839</v>
      </c>
      <c r="G4644" s="539">
        <v>45466.30972222222</v>
      </c>
      <c r="H4644" s="37"/>
    </row>
    <row r="4645" spans="1:8" x14ac:dyDescent="0.25">
      <c r="A4645" s="37" t="s">
        <v>9695</v>
      </c>
      <c r="B4645" s="37" t="s">
        <v>1033</v>
      </c>
      <c r="C4645" s="38" t="s">
        <v>9696</v>
      </c>
      <c r="D4645" s="38">
        <v>8531</v>
      </c>
      <c r="E4645" s="146" t="s">
        <v>5855</v>
      </c>
      <c r="F4645" s="541" t="s">
        <v>5856</v>
      </c>
      <c r="G4645" s="539">
        <v>45466.30972222222</v>
      </c>
      <c r="H4645" s="37"/>
    </row>
    <row r="4646" spans="1:8" x14ac:dyDescent="0.25">
      <c r="A4646" s="37" t="s">
        <v>9695</v>
      </c>
      <c r="B4646" s="37" t="s">
        <v>1033</v>
      </c>
      <c r="C4646" s="38" t="s">
        <v>9696</v>
      </c>
      <c r="D4646" s="38">
        <v>8531</v>
      </c>
      <c r="E4646" s="146" t="s">
        <v>5872</v>
      </c>
      <c r="F4646" s="541" t="s">
        <v>5873</v>
      </c>
      <c r="G4646" s="539">
        <v>45466.30972222222</v>
      </c>
      <c r="H4646" s="37"/>
    </row>
    <row r="4647" spans="1:8" x14ac:dyDescent="0.25">
      <c r="A4647" s="37" t="s">
        <v>9695</v>
      </c>
      <c r="B4647" s="37" t="s">
        <v>1033</v>
      </c>
      <c r="C4647" s="38" t="s">
        <v>9696</v>
      </c>
      <c r="D4647" s="38">
        <v>8531</v>
      </c>
      <c r="E4647" s="146" t="s">
        <v>5889</v>
      </c>
      <c r="F4647" s="541" t="s">
        <v>5890</v>
      </c>
      <c r="G4647" s="539">
        <v>45466.30972222222</v>
      </c>
      <c r="H4647" s="37"/>
    </row>
    <row r="4648" spans="1:8" x14ac:dyDescent="0.25">
      <c r="A4648" s="37" t="s">
        <v>9695</v>
      </c>
      <c r="B4648" s="37" t="s">
        <v>1033</v>
      </c>
      <c r="C4648" s="38" t="s">
        <v>9696</v>
      </c>
      <c r="D4648" s="38">
        <v>8531</v>
      </c>
      <c r="E4648" s="146" t="s">
        <v>1471</v>
      </c>
      <c r="F4648" s="541" t="s">
        <v>1472</v>
      </c>
      <c r="G4648" s="539">
        <v>45466.30972222222</v>
      </c>
      <c r="H4648" s="37"/>
    </row>
    <row r="4649" spans="1:8" x14ac:dyDescent="0.25">
      <c r="A4649" s="37" t="s">
        <v>9695</v>
      </c>
      <c r="B4649" s="37" t="s">
        <v>1033</v>
      </c>
      <c r="C4649" s="38" t="s">
        <v>9696</v>
      </c>
      <c r="D4649" s="38">
        <v>8531</v>
      </c>
      <c r="E4649" s="146" t="s">
        <v>5906</v>
      </c>
      <c r="F4649" s="541" t="s">
        <v>5907</v>
      </c>
      <c r="G4649" s="539">
        <v>45466.30972222222</v>
      </c>
      <c r="H4649" s="37"/>
    </row>
    <row r="4650" spans="1:8" x14ac:dyDescent="0.25">
      <c r="A4650" s="37" t="s">
        <v>9695</v>
      </c>
      <c r="B4650" s="37" t="s">
        <v>1033</v>
      </c>
      <c r="C4650" s="38" t="s">
        <v>9696</v>
      </c>
      <c r="D4650" s="38">
        <v>8531</v>
      </c>
      <c r="E4650" s="146" t="s">
        <v>5923</v>
      </c>
      <c r="F4650" s="541" t="s">
        <v>5924</v>
      </c>
      <c r="G4650" s="539">
        <v>45466.30972222222</v>
      </c>
      <c r="H4650" s="37"/>
    </row>
    <row r="4651" spans="1:8" x14ac:dyDescent="0.25">
      <c r="A4651" s="37" t="s">
        <v>9695</v>
      </c>
      <c r="B4651" s="37" t="s">
        <v>1033</v>
      </c>
      <c r="C4651" s="38" t="s">
        <v>9696</v>
      </c>
      <c r="D4651" s="38">
        <v>8531</v>
      </c>
      <c r="E4651" s="146" t="s">
        <v>5940</v>
      </c>
      <c r="F4651" s="541" t="s">
        <v>5941</v>
      </c>
      <c r="G4651" s="539">
        <v>45466.30972222222</v>
      </c>
      <c r="H4651" s="37"/>
    </row>
    <row r="4652" spans="1:8" x14ac:dyDescent="0.25">
      <c r="A4652" s="37" t="s">
        <v>9695</v>
      </c>
      <c r="B4652" s="37" t="s">
        <v>1033</v>
      </c>
      <c r="C4652" s="38" t="s">
        <v>9696</v>
      </c>
      <c r="D4652" s="38">
        <v>8531</v>
      </c>
      <c r="E4652" s="146" t="s">
        <v>5957</v>
      </c>
      <c r="F4652" s="541" t="s">
        <v>5958</v>
      </c>
      <c r="G4652" s="539">
        <v>45466.30972222222</v>
      </c>
      <c r="H4652" s="37"/>
    </row>
    <row r="4653" spans="1:8" x14ac:dyDescent="0.25">
      <c r="A4653" s="37" t="s">
        <v>9695</v>
      </c>
      <c r="B4653" s="37" t="s">
        <v>1033</v>
      </c>
      <c r="C4653" s="38" t="s">
        <v>9696</v>
      </c>
      <c r="D4653" s="38">
        <v>8531</v>
      </c>
      <c r="E4653" s="146" t="s">
        <v>5974</v>
      </c>
      <c r="F4653" s="541" t="s">
        <v>5975</v>
      </c>
      <c r="G4653" s="539">
        <v>45466.30972222222</v>
      </c>
      <c r="H4653" s="37"/>
    </row>
    <row r="4654" spans="1:8" x14ac:dyDescent="0.25">
      <c r="A4654" s="37" t="s">
        <v>9695</v>
      </c>
      <c r="B4654" s="37" t="s">
        <v>1033</v>
      </c>
      <c r="C4654" s="38" t="s">
        <v>9696</v>
      </c>
      <c r="D4654" s="38">
        <v>8531</v>
      </c>
      <c r="E4654" s="146" t="s">
        <v>5991</v>
      </c>
      <c r="F4654" s="541" t="s">
        <v>5992</v>
      </c>
      <c r="G4654" s="539">
        <v>45466.30972222222</v>
      </c>
      <c r="H4654" s="37"/>
    </row>
    <row r="4655" spans="1:8" x14ac:dyDescent="0.25">
      <c r="A4655" s="37" t="s">
        <v>9695</v>
      </c>
      <c r="B4655" s="37" t="s">
        <v>1033</v>
      </c>
      <c r="C4655" s="38" t="s">
        <v>9696</v>
      </c>
      <c r="D4655" s="38">
        <v>8531</v>
      </c>
      <c r="E4655" s="146" t="s">
        <v>6008</v>
      </c>
      <c r="F4655" s="541" t="s">
        <v>6009</v>
      </c>
      <c r="G4655" s="539">
        <v>45466.30972222222</v>
      </c>
      <c r="H4655" s="37"/>
    </row>
    <row r="4656" spans="1:8" x14ac:dyDescent="0.25">
      <c r="A4656" s="37" t="s">
        <v>9695</v>
      </c>
      <c r="B4656" s="37" t="s">
        <v>1033</v>
      </c>
      <c r="C4656" s="38" t="s">
        <v>9696</v>
      </c>
      <c r="D4656" s="38">
        <v>8531</v>
      </c>
      <c r="E4656" s="146" t="s">
        <v>6025</v>
      </c>
      <c r="F4656" s="541" t="s">
        <v>6026</v>
      </c>
      <c r="G4656" s="539">
        <v>45466.30972222222</v>
      </c>
      <c r="H4656" s="37"/>
    </row>
    <row r="4657" spans="1:8" x14ac:dyDescent="0.25">
      <c r="A4657" s="37" t="s">
        <v>9695</v>
      </c>
      <c r="B4657" s="37" t="s">
        <v>1033</v>
      </c>
      <c r="C4657" s="38" t="s">
        <v>9696</v>
      </c>
      <c r="D4657" s="38">
        <v>8531</v>
      </c>
      <c r="E4657" s="146" t="s">
        <v>6042</v>
      </c>
      <c r="F4657" s="541" t="s">
        <v>6043</v>
      </c>
      <c r="G4657" s="539">
        <v>45466.30972222222</v>
      </c>
      <c r="H4657" s="37"/>
    </row>
    <row r="4658" spans="1:8" x14ac:dyDescent="0.25">
      <c r="A4658" s="37" t="s">
        <v>9695</v>
      </c>
      <c r="B4658" s="37" t="s">
        <v>1033</v>
      </c>
      <c r="C4658" s="38" t="s">
        <v>9696</v>
      </c>
      <c r="D4658" s="38">
        <v>8531</v>
      </c>
      <c r="E4658" s="146" t="s">
        <v>6059</v>
      </c>
      <c r="F4658" s="541" t="s">
        <v>6060</v>
      </c>
      <c r="G4658" s="539">
        <v>45466.30972222222</v>
      </c>
      <c r="H4658" s="37"/>
    </row>
    <row r="4659" spans="1:8" x14ac:dyDescent="0.25">
      <c r="A4659" s="37" t="s">
        <v>9695</v>
      </c>
      <c r="B4659" s="37" t="s">
        <v>1033</v>
      </c>
      <c r="C4659" s="38" t="s">
        <v>9696</v>
      </c>
      <c r="D4659" s="38">
        <v>8531</v>
      </c>
      <c r="E4659" s="146" t="s">
        <v>1064</v>
      </c>
      <c r="F4659" s="541" t="s">
        <v>1065</v>
      </c>
      <c r="G4659" s="539">
        <v>45466.30972222222</v>
      </c>
      <c r="H4659" s="37"/>
    </row>
    <row r="4660" spans="1:8" x14ac:dyDescent="0.25">
      <c r="A4660" s="37" t="s">
        <v>9695</v>
      </c>
      <c r="B4660" s="37" t="s">
        <v>1033</v>
      </c>
      <c r="C4660" s="38" t="s">
        <v>9696</v>
      </c>
      <c r="D4660" s="38">
        <v>8531</v>
      </c>
      <c r="E4660" s="146" t="s">
        <v>1488</v>
      </c>
      <c r="F4660" s="541" t="s">
        <v>1489</v>
      </c>
      <c r="G4660" s="539">
        <v>45466.30972222222</v>
      </c>
      <c r="H4660" s="37"/>
    </row>
    <row r="4661" spans="1:8" x14ac:dyDescent="0.25">
      <c r="A4661" s="37" t="s">
        <v>9695</v>
      </c>
      <c r="B4661" s="37" t="s">
        <v>1033</v>
      </c>
      <c r="C4661" s="38" t="s">
        <v>9696</v>
      </c>
      <c r="D4661" s="38">
        <v>8531</v>
      </c>
      <c r="E4661" s="146" t="s">
        <v>6076</v>
      </c>
      <c r="F4661" s="541" t="s">
        <v>6077</v>
      </c>
      <c r="G4661" s="539">
        <v>45466.30972222222</v>
      </c>
      <c r="H4661" s="37"/>
    </row>
    <row r="4662" spans="1:8" x14ac:dyDescent="0.25">
      <c r="A4662" s="37" t="s">
        <v>9695</v>
      </c>
      <c r="B4662" s="37" t="s">
        <v>1033</v>
      </c>
      <c r="C4662" s="38" t="s">
        <v>9696</v>
      </c>
      <c r="D4662" s="38">
        <v>8531</v>
      </c>
      <c r="E4662" s="146" t="s">
        <v>6093</v>
      </c>
      <c r="F4662" s="541" t="s">
        <v>6094</v>
      </c>
      <c r="G4662" s="539">
        <v>45466.30972222222</v>
      </c>
      <c r="H4662" s="37"/>
    </row>
    <row r="4663" spans="1:8" x14ac:dyDescent="0.25">
      <c r="A4663" s="37" t="s">
        <v>9695</v>
      </c>
      <c r="B4663" s="37" t="s">
        <v>1033</v>
      </c>
      <c r="C4663" s="38" t="s">
        <v>9696</v>
      </c>
      <c r="D4663" s="38">
        <v>8531</v>
      </c>
      <c r="E4663" s="146" t="s">
        <v>6110</v>
      </c>
      <c r="F4663" s="541" t="s">
        <v>6111</v>
      </c>
      <c r="G4663" s="539">
        <v>45466.30972222222</v>
      </c>
      <c r="H4663" s="37"/>
    </row>
    <row r="4664" spans="1:8" x14ac:dyDescent="0.25">
      <c r="A4664" s="37" t="s">
        <v>9695</v>
      </c>
      <c r="B4664" s="37" t="s">
        <v>1033</v>
      </c>
      <c r="C4664" s="38" t="s">
        <v>9696</v>
      </c>
      <c r="D4664" s="38">
        <v>8531</v>
      </c>
      <c r="E4664" s="146" t="s">
        <v>6127</v>
      </c>
      <c r="F4664" s="541" t="s">
        <v>6128</v>
      </c>
      <c r="G4664" s="539">
        <v>45466.30972222222</v>
      </c>
      <c r="H4664" s="37"/>
    </row>
    <row r="4665" spans="1:8" x14ac:dyDescent="0.25">
      <c r="A4665" s="37" t="s">
        <v>9695</v>
      </c>
      <c r="B4665" s="37" t="s">
        <v>1033</v>
      </c>
      <c r="C4665" s="38" t="s">
        <v>9696</v>
      </c>
      <c r="D4665" s="38">
        <v>8531</v>
      </c>
      <c r="E4665" s="146" t="s">
        <v>6144</v>
      </c>
      <c r="F4665" s="541" t="s">
        <v>6145</v>
      </c>
      <c r="G4665" s="539">
        <v>45466.30972222222</v>
      </c>
      <c r="H4665" s="37"/>
    </row>
    <row r="4666" spans="1:8" x14ac:dyDescent="0.25">
      <c r="A4666" s="37" t="s">
        <v>9695</v>
      </c>
      <c r="B4666" s="37" t="s">
        <v>1033</v>
      </c>
      <c r="C4666" s="38" t="s">
        <v>9696</v>
      </c>
      <c r="D4666" s="38">
        <v>8531</v>
      </c>
      <c r="E4666" s="146" t="s">
        <v>6161</v>
      </c>
      <c r="F4666" s="541" t="s">
        <v>6162</v>
      </c>
      <c r="G4666" s="539">
        <v>45466.30972222222</v>
      </c>
      <c r="H4666" s="37"/>
    </row>
    <row r="4667" spans="1:8" x14ac:dyDescent="0.25">
      <c r="A4667" s="37" t="s">
        <v>9695</v>
      </c>
      <c r="B4667" s="37" t="s">
        <v>1033</v>
      </c>
      <c r="C4667" s="38" t="s">
        <v>9696</v>
      </c>
      <c r="D4667" s="38">
        <v>8531</v>
      </c>
      <c r="E4667" s="146" t="s">
        <v>6178</v>
      </c>
      <c r="F4667" s="541" t="s">
        <v>6179</v>
      </c>
      <c r="G4667" s="539">
        <v>45466.30972222222</v>
      </c>
      <c r="H4667" s="37"/>
    </row>
    <row r="4668" spans="1:8" x14ac:dyDescent="0.25">
      <c r="A4668" s="37" t="s">
        <v>9695</v>
      </c>
      <c r="B4668" s="37" t="s">
        <v>1033</v>
      </c>
      <c r="C4668" s="38" t="s">
        <v>9696</v>
      </c>
      <c r="D4668" s="38">
        <v>8531</v>
      </c>
      <c r="E4668" s="146" t="s">
        <v>6195</v>
      </c>
      <c r="F4668" s="541" t="s">
        <v>6196</v>
      </c>
      <c r="G4668" s="539">
        <v>45466.30972222222</v>
      </c>
      <c r="H4668" s="37"/>
    </row>
    <row r="4669" spans="1:8" x14ac:dyDescent="0.25">
      <c r="A4669" s="37" t="s">
        <v>9695</v>
      </c>
      <c r="B4669" s="37" t="s">
        <v>1033</v>
      </c>
      <c r="C4669" s="38" t="s">
        <v>9696</v>
      </c>
      <c r="D4669" s="38">
        <v>8531</v>
      </c>
      <c r="E4669" s="146" t="s">
        <v>6212</v>
      </c>
      <c r="F4669" s="541" t="s">
        <v>6213</v>
      </c>
      <c r="G4669" s="539">
        <v>45466.30972222222</v>
      </c>
      <c r="H4669" s="37"/>
    </row>
    <row r="4670" spans="1:8" x14ac:dyDescent="0.25">
      <c r="A4670" s="37" t="s">
        <v>9695</v>
      </c>
      <c r="B4670" s="37" t="s">
        <v>1033</v>
      </c>
      <c r="C4670" s="38" t="s">
        <v>9696</v>
      </c>
      <c r="D4670" s="38">
        <v>8531</v>
      </c>
      <c r="E4670" s="146" t="s">
        <v>6229</v>
      </c>
      <c r="F4670" s="541" t="s">
        <v>6230</v>
      </c>
      <c r="G4670" s="539">
        <v>45466.30972222222</v>
      </c>
      <c r="H4670" s="37"/>
    </row>
    <row r="4671" spans="1:8" x14ac:dyDescent="0.25">
      <c r="A4671" s="37" t="s">
        <v>9695</v>
      </c>
      <c r="B4671" s="37" t="s">
        <v>1033</v>
      </c>
      <c r="C4671" s="38" t="s">
        <v>9696</v>
      </c>
      <c r="D4671" s="38">
        <v>8531</v>
      </c>
      <c r="E4671" s="146" t="s">
        <v>1505</v>
      </c>
      <c r="F4671" s="541" t="s">
        <v>1506</v>
      </c>
      <c r="G4671" s="539">
        <v>45466.30972222222</v>
      </c>
      <c r="H4671" s="37"/>
    </row>
    <row r="4672" spans="1:8" x14ac:dyDescent="0.25">
      <c r="A4672" s="37" t="s">
        <v>9695</v>
      </c>
      <c r="B4672" s="37" t="s">
        <v>1033</v>
      </c>
      <c r="C4672" s="38" t="s">
        <v>9696</v>
      </c>
      <c r="D4672" s="38">
        <v>8531</v>
      </c>
      <c r="E4672" s="146" t="s">
        <v>6246</v>
      </c>
      <c r="F4672" s="541" t="s">
        <v>6247</v>
      </c>
      <c r="G4672" s="539">
        <v>45466.30972222222</v>
      </c>
      <c r="H4672" s="37"/>
    </row>
    <row r="4673" spans="1:8" x14ac:dyDescent="0.25">
      <c r="A4673" s="37" t="s">
        <v>9695</v>
      </c>
      <c r="B4673" s="37" t="s">
        <v>1033</v>
      </c>
      <c r="C4673" s="38" t="s">
        <v>9696</v>
      </c>
      <c r="D4673" s="38">
        <v>8531</v>
      </c>
      <c r="E4673" s="146" t="s">
        <v>6263</v>
      </c>
      <c r="F4673" s="541" t="s">
        <v>6264</v>
      </c>
      <c r="G4673" s="539">
        <v>45466.30972222222</v>
      </c>
      <c r="H4673" s="37"/>
    </row>
    <row r="4674" spans="1:8" x14ac:dyDescent="0.25">
      <c r="A4674" s="37" t="s">
        <v>9695</v>
      </c>
      <c r="B4674" s="37" t="s">
        <v>1033</v>
      </c>
      <c r="C4674" s="38" t="s">
        <v>9696</v>
      </c>
      <c r="D4674" s="38">
        <v>8531</v>
      </c>
      <c r="E4674" s="146" t="s">
        <v>6280</v>
      </c>
      <c r="F4674" s="541" t="s">
        <v>6281</v>
      </c>
      <c r="G4674" s="539">
        <v>45466.30972222222</v>
      </c>
      <c r="H4674" s="37"/>
    </row>
    <row r="4675" spans="1:8" x14ac:dyDescent="0.25">
      <c r="A4675" s="37" t="s">
        <v>9695</v>
      </c>
      <c r="B4675" s="37" t="s">
        <v>1033</v>
      </c>
      <c r="C4675" s="38" t="s">
        <v>9696</v>
      </c>
      <c r="D4675" s="38">
        <v>8531</v>
      </c>
      <c r="E4675" s="146" t="s">
        <v>6297</v>
      </c>
      <c r="F4675" s="541" t="s">
        <v>6298</v>
      </c>
      <c r="G4675" s="539">
        <v>45466.30972222222</v>
      </c>
      <c r="H4675" s="37"/>
    </row>
    <row r="4676" spans="1:8" x14ac:dyDescent="0.25">
      <c r="A4676" s="37" t="s">
        <v>9695</v>
      </c>
      <c r="B4676" s="37" t="s">
        <v>1033</v>
      </c>
      <c r="C4676" s="38" t="s">
        <v>9696</v>
      </c>
      <c r="D4676" s="38">
        <v>8531</v>
      </c>
      <c r="E4676" s="146" t="s">
        <v>6314</v>
      </c>
      <c r="F4676" s="541" t="s">
        <v>6315</v>
      </c>
      <c r="G4676" s="539">
        <v>45466.30972222222</v>
      </c>
      <c r="H4676" s="37"/>
    </row>
    <row r="4677" spans="1:8" x14ac:dyDescent="0.25">
      <c r="A4677" s="37" t="s">
        <v>9695</v>
      </c>
      <c r="B4677" s="37" t="s">
        <v>1033</v>
      </c>
      <c r="C4677" s="38" t="s">
        <v>9696</v>
      </c>
      <c r="D4677" s="38">
        <v>8531</v>
      </c>
      <c r="E4677" s="146" t="s">
        <v>6331</v>
      </c>
      <c r="F4677" s="541" t="s">
        <v>6332</v>
      </c>
      <c r="G4677" s="539">
        <v>45466.30972222222</v>
      </c>
      <c r="H4677" s="37"/>
    </row>
    <row r="4678" spans="1:8" x14ac:dyDescent="0.25">
      <c r="A4678" s="37" t="s">
        <v>9695</v>
      </c>
      <c r="B4678" s="37" t="s">
        <v>1033</v>
      </c>
      <c r="C4678" s="38" t="s">
        <v>9696</v>
      </c>
      <c r="D4678" s="38">
        <v>8531</v>
      </c>
      <c r="E4678" s="146" t="s">
        <v>6348</v>
      </c>
      <c r="F4678" s="541" t="s">
        <v>6349</v>
      </c>
      <c r="G4678" s="539">
        <v>45466.30972222222</v>
      </c>
      <c r="H4678" s="37"/>
    </row>
    <row r="4679" spans="1:8" x14ac:dyDescent="0.25">
      <c r="A4679" s="37" t="s">
        <v>9695</v>
      </c>
      <c r="B4679" s="37" t="s">
        <v>1033</v>
      </c>
      <c r="C4679" s="38" t="s">
        <v>9696</v>
      </c>
      <c r="D4679" s="38">
        <v>8531</v>
      </c>
      <c r="E4679" s="146" t="s">
        <v>6365</v>
      </c>
      <c r="F4679" s="541" t="s">
        <v>6366</v>
      </c>
      <c r="G4679" s="539">
        <v>45466.30972222222</v>
      </c>
      <c r="H4679" s="37"/>
    </row>
    <row r="4680" spans="1:8" x14ac:dyDescent="0.25">
      <c r="A4680" s="37" t="s">
        <v>9695</v>
      </c>
      <c r="B4680" s="37" t="s">
        <v>1033</v>
      </c>
      <c r="C4680" s="38" t="s">
        <v>9696</v>
      </c>
      <c r="D4680" s="38">
        <v>8531</v>
      </c>
      <c r="E4680" s="146" t="s">
        <v>6382</v>
      </c>
      <c r="F4680" s="541" t="s">
        <v>6383</v>
      </c>
      <c r="G4680" s="539">
        <v>45466.30972222222</v>
      </c>
      <c r="H4680" s="37"/>
    </row>
    <row r="4681" spans="1:8" x14ac:dyDescent="0.25">
      <c r="A4681" s="37" t="s">
        <v>9695</v>
      </c>
      <c r="B4681" s="37" t="s">
        <v>1033</v>
      </c>
      <c r="C4681" s="38" t="s">
        <v>9696</v>
      </c>
      <c r="D4681" s="38">
        <v>8531</v>
      </c>
      <c r="E4681" s="146" t="s">
        <v>6399</v>
      </c>
      <c r="F4681" s="541" t="s">
        <v>6400</v>
      </c>
      <c r="G4681" s="539">
        <v>45466.30972222222</v>
      </c>
      <c r="H4681" s="37"/>
    </row>
    <row r="4682" spans="1:8" x14ac:dyDescent="0.25">
      <c r="A4682" s="37" t="s">
        <v>9695</v>
      </c>
      <c r="B4682" s="37" t="s">
        <v>1033</v>
      </c>
      <c r="C4682" s="38" t="s">
        <v>9696</v>
      </c>
      <c r="D4682" s="38">
        <v>8531</v>
      </c>
      <c r="E4682" s="146" t="s">
        <v>1522</v>
      </c>
      <c r="F4682" s="541" t="s">
        <v>1523</v>
      </c>
      <c r="G4682" s="539">
        <v>45466.30972222222</v>
      </c>
      <c r="H4682" s="37"/>
    </row>
    <row r="4683" spans="1:8" x14ac:dyDescent="0.25">
      <c r="A4683" s="37" t="s">
        <v>9695</v>
      </c>
      <c r="B4683" s="37" t="s">
        <v>1033</v>
      </c>
      <c r="C4683" s="38" t="s">
        <v>9696</v>
      </c>
      <c r="D4683" s="38">
        <v>8531</v>
      </c>
      <c r="E4683" s="146" t="s">
        <v>6416</v>
      </c>
      <c r="F4683" s="541" t="s">
        <v>6417</v>
      </c>
      <c r="G4683" s="539">
        <v>45466.30972222222</v>
      </c>
      <c r="H4683" s="37"/>
    </row>
    <row r="4684" spans="1:8" x14ac:dyDescent="0.25">
      <c r="A4684" s="37" t="s">
        <v>9695</v>
      </c>
      <c r="B4684" s="37" t="s">
        <v>1033</v>
      </c>
      <c r="C4684" s="38" t="s">
        <v>9696</v>
      </c>
      <c r="D4684" s="38">
        <v>8531</v>
      </c>
      <c r="E4684" s="146" t="s">
        <v>6433</v>
      </c>
      <c r="F4684" s="541" t="s">
        <v>6434</v>
      </c>
      <c r="G4684" s="539">
        <v>45466.30972222222</v>
      </c>
      <c r="H4684" s="37"/>
    </row>
    <row r="4685" spans="1:8" x14ac:dyDescent="0.25">
      <c r="A4685" s="37" t="s">
        <v>9695</v>
      </c>
      <c r="B4685" s="37" t="s">
        <v>1033</v>
      </c>
      <c r="C4685" s="38" t="s">
        <v>9696</v>
      </c>
      <c r="D4685" s="38">
        <v>8531</v>
      </c>
      <c r="E4685" s="146" t="s">
        <v>6450</v>
      </c>
      <c r="F4685" s="541" t="s">
        <v>6451</v>
      </c>
      <c r="G4685" s="539">
        <v>45466.30972222222</v>
      </c>
      <c r="H4685" s="37"/>
    </row>
    <row r="4686" spans="1:8" x14ac:dyDescent="0.25">
      <c r="A4686" s="37" t="s">
        <v>9695</v>
      </c>
      <c r="B4686" s="37" t="s">
        <v>1033</v>
      </c>
      <c r="C4686" s="38" t="s">
        <v>9696</v>
      </c>
      <c r="D4686" s="38">
        <v>8531</v>
      </c>
      <c r="E4686" s="146" t="s">
        <v>6467</v>
      </c>
      <c r="F4686" s="541" t="s">
        <v>6468</v>
      </c>
      <c r="G4686" s="539">
        <v>45466.30972222222</v>
      </c>
      <c r="H4686" s="37"/>
    </row>
    <row r="4687" spans="1:8" x14ac:dyDescent="0.25">
      <c r="A4687" s="37" t="s">
        <v>9695</v>
      </c>
      <c r="B4687" s="37" t="s">
        <v>1033</v>
      </c>
      <c r="C4687" s="38" t="s">
        <v>9696</v>
      </c>
      <c r="D4687" s="38">
        <v>8531</v>
      </c>
      <c r="E4687" s="146" t="s">
        <v>6484</v>
      </c>
      <c r="F4687" s="541" t="s">
        <v>6485</v>
      </c>
      <c r="G4687" s="539">
        <v>45466.30972222222</v>
      </c>
      <c r="H4687" s="37"/>
    </row>
    <row r="4688" spans="1:8" x14ac:dyDescent="0.25">
      <c r="A4688" s="37" t="s">
        <v>9695</v>
      </c>
      <c r="B4688" s="37" t="s">
        <v>1033</v>
      </c>
      <c r="C4688" s="38" t="s">
        <v>9696</v>
      </c>
      <c r="D4688" s="38">
        <v>8531</v>
      </c>
      <c r="E4688" s="146" t="s">
        <v>6501</v>
      </c>
      <c r="F4688" s="541" t="s">
        <v>6502</v>
      </c>
      <c r="G4688" s="539">
        <v>45466.30972222222</v>
      </c>
      <c r="H4688" s="37"/>
    </row>
    <row r="4689" spans="1:8" x14ac:dyDescent="0.25">
      <c r="A4689" s="37" t="s">
        <v>9695</v>
      </c>
      <c r="B4689" s="37" t="s">
        <v>1033</v>
      </c>
      <c r="C4689" s="38" t="s">
        <v>9696</v>
      </c>
      <c r="D4689" s="38">
        <v>8531</v>
      </c>
      <c r="E4689" s="146" t="s">
        <v>6518</v>
      </c>
      <c r="F4689" s="541" t="s">
        <v>6519</v>
      </c>
      <c r="G4689" s="539">
        <v>45466.30972222222</v>
      </c>
      <c r="H4689" s="37"/>
    </row>
    <row r="4690" spans="1:8" x14ac:dyDescent="0.25">
      <c r="A4690" s="37" t="s">
        <v>9695</v>
      </c>
      <c r="B4690" s="37" t="s">
        <v>1033</v>
      </c>
      <c r="C4690" s="38" t="s">
        <v>9696</v>
      </c>
      <c r="D4690" s="38">
        <v>8531</v>
      </c>
      <c r="E4690" s="146" t="s">
        <v>6535</v>
      </c>
      <c r="F4690" s="541" t="s">
        <v>6536</v>
      </c>
      <c r="G4690" s="539">
        <v>45466.30972222222</v>
      </c>
      <c r="H4690" s="37"/>
    </row>
    <row r="4691" spans="1:8" x14ac:dyDescent="0.25">
      <c r="A4691" s="37" t="s">
        <v>9695</v>
      </c>
      <c r="B4691" s="37" t="s">
        <v>1033</v>
      </c>
      <c r="C4691" s="38" t="s">
        <v>9696</v>
      </c>
      <c r="D4691" s="38">
        <v>8531</v>
      </c>
      <c r="E4691" s="146" t="s">
        <v>6552</v>
      </c>
      <c r="F4691" s="541" t="s">
        <v>6553</v>
      </c>
      <c r="G4691" s="539">
        <v>45466.30972222222</v>
      </c>
      <c r="H4691" s="37"/>
    </row>
    <row r="4692" spans="1:8" x14ac:dyDescent="0.25">
      <c r="A4692" s="37" t="s">
        <v>9695</v>
      </c>
      <c r="B4692" s="37" t="s">
        <v>1033</v>
      </c>
      <c r="C4692" s="38" t="s">
        <v>9696</v>
      </c>
      <c r="D4692" s="38">
        <v>8531</v>
      </c>
      <c r="E4692" s="146" t="s">
        <v>6569</v>
      </c>
      <c r="F4692" s="541" t="s">
        <v>6570</v>
      </c>
      <c r="G4692" s="539">
        <v>45466.30972222222</v>
      </c>
      <c r="H4692" s="37"/>
    </row>
    <row r="4693" spans="1:8" x14ac:dyDescent="0.25">
      <c r="A4693" s="37" t="s">
        <v>9695</v>
      </c>
      <c r="B4693" s="37" t="s">
        <v>1033</v>
      </c>
      <c r="C4693" s="38" t="s">
        <v>9696</v>
      </c>
      <c r="D4693" s="38">
        <v>8531</v>
      </c>
      <c r="E4693" s="146" t="s">
        <v>1539</v>
      </c>
      <c r="F4693" s="541" t="s">
        <v>1540</v>
      </c>
      <c r="G4693" s="539">
        <v>45466.30972222222</v>
      </c>
      <c r="H4693" s="37"/>
    </row>
    <row r="4694" spans="1:8" x14ac:dyDescent="0.25">
      <c r="A4694" s="37" t="s">
        <v>9695</v>
      </c>
      <c r="B4694" s="37" t="s">
        <v>1033</v>
      </c>
      <c r="C4694" s="38" t="s">
        <v>9696</v>
      </c>
      <c r="D4694" s="38">
        <v>8531</v>
      </c>
      <c r="E4694" s="146" t="s">
        <v>6586</v>
      </c>
      <c r="F4694" s="541" t="s">
        <v>6587</v>
      </c>
      <c r="G4694" s="539">
        <v>45466.30972222222</v>
      </c>
      <c r="H4694" s="37"/>
    </row>
    <row r="4695" spans="1:8" x14ac:dyDescent="0.25">
      <c r="A4695" s="37" t="s">
        <v>9695</v>
      </c>
      <c r="B4695" s="37" t="s">
        <v>1033</v>
      </c>
      <c r="C4695" s="38" t="s">
        <v>9696</v>
      </c>
      <c r="D4695" s="38">
        <v>8531</v>
      </c>
      <c r="E4695" s="146" t="s">
        <v>6603</v>
      </c>
      <c r="F4695" s="541" t="s">
        <v>6604</v>
      </c>
      <c r="G4695" s="539">
        <v>45466.30972222222</v>
      </c>
      <c r="H4695" s="37"/>
    </row>
    <row r="4696" spans="1:8" x14ac:dyDescent="0.25">
      <c r="A4696" s="37" t="s">
        <v>9695</v>
      </c>
      <c r="B4696" s="37" t="s">
        <v>1033</v>
      </c>
      <c r="C4696" s="38" t="s">
        <v>9696</v>
      </c>
      <c r="D4696" s="38">
        <v>8531</v>
      </c>
      <c r="E4696" s="146" t="s">
        <v>6620</v>
      </c>
      <c r="F4696" s="541" t="s">
        <v>6621</v>
      </c>
      <c r="G4696" s="539">
        <v>45466.30972222222</v>
      </c>
      <c r="H4696" s="37"/>
    </row>
    <row r="4697" spans="1:8" x14ac:dyDescent="0.25">
      <c r="A4697" s="37" t="s">
        <v>9695</v>
      </c>
      <c r="B4697" s="37" t="s">
        <v>1033</v>
      </c>
      <c r="C4697" s="38" t="s">
        <v>9696</v>
      </c>
      <c r="D4697" s="38">
        <v>8531</v>
      </c>
      <c r="E4697" s="146" t="s">
        <v>6637</v>
      </c>
      <c r="F4697" s="541" t="s">
        <v>6638</v>
      </c>
      <c r="G4697" s="539">
        <v>45466.30972222222</v>
      </c>
      <c r="H4697" s="37"/>
    </row>
    <row r="4698" spans="1:8" x14ac:dyDescent="0.25">
      <c r="A4698" s="37" t="s">
        <v>9695</v>
      </c>
      <c r="B4698" s="37" t="s">
        <v>1033</v>
      </c>
      <c r="C4698" s="38" t="s">
        <v>9696</v>
      </c>
      <c r="D4698" s="38">
        <v>8531</v>
      </c>
      <c r="E4698" s="146" t="s">
        <v>6654</v>
      </c>
      <c r="F4698" s="541" t="s">
        <v>6655</v>
      </c>
      <c r="G4698" s="539">
        <v>45466.30972222222</v>
      </c>
      <c r="H4698" s="37"/>
    </row>
    <row r="4699" spans="1:8" x14ac:dyDescent="0.25">
      <c r="A4699" s="37" t="s">
        <v>9695</v>
      </c>
      <c r="B4699" s="37" t="s">
        <v>1033</v>
      </c>
      <c r="C4699" s="38" t="s">
        <v>9696</v>
      </c>
      <c r="D4699" s="38">
        <v>8531</v>
      </c>
      <c r="E4699" s="146" t="s">
        <v>6671</v>
      </c>
      <c r="F4699" s="541" t="s">
        <v>6672</v>
      </c>
      <c r="G4699" s="539">
        <v>45466.30972222222</v>
      </c>
      <c r="H4699" s="37"/>
    </row>
    <row r="4700" spans="1:8" x14ac:dyDescent="0.25">
      <c r="A4700" s="37" t="s">
        <v>9695</v>
      </c>
      <c r="B4700" s="37" t="s">
        <v>1033</v>
      </c>
      <c r="C4700" s="38" t="s">
        <v>9696</v>
      </c>
      <c r="D4700" s="38">
        <v>8531</v>
      </c>
      <c r="E4700" s="146" t="s">
        <v>6688</v>
      </c>
      <c r="F4700" s="541" t="s">
        <v>6689</v>
      </c>
      <c r="G4700" s="539">
        <v>45466.30972222222</v>
      </c>
      <c r="H4700" s="37"/>
    </row>
    <row r="4701" spans="1:8" x14ac:dyDescent="0.25">
      <c r="A4701" s="37" t="s">
        <v>9695</v>
      </c>
      <c r="B4701" s="37" t="s">
        <v>1033</v>
      </c>
      <c r="C4701" s="38" t="s">
        <v>9696</v>
      </c>
      <c r="D4701" s="38">
        <v>8531</v>
      </c>
      <c r="E4701" s="146" t="s">
        <v>6705</v>
      </c>
      <c r="F4701" s="541" t="s">
        <v>6706</v>
      </c>
      <c r="G4701" s="539">
        <v>45466.30972222222</v>
      </c>
      <c r="H4701" s="37"/>
    </row>
    <row r="4702" spans="1:8" x14ac:dyDescent="0.25">
      <c r="A4702" s="37" t="s">
        <v>9695</v>
      </c>
      <c r="B4702" s="37" t="s">
        <v>1033</v>
      </c>
      <c r="C4702" s="38" t="s">
        <v>9696</v>
      </c>
      <c r="D4702" s="38">
        <v>8531</v>
      </c>
      <c r="E4702" s="146" t="s">
        <v>6722</v>
      </c>
      <c r="F4702" s="541" t="s">
        <v>6723</v>
      </c>
      <c r="G4702" s="539">
        <v>45466.30972222222</v>
      </c>
      <c r="H4702" s="37"/>
    </row>
    <row r="4703" spans="1:8" x14ac:dyDescent="0.25">
      <c r="A4703" s="37" t="s">
        <v>9695</v>
      </c>
      <c r="B4703" s="37" t="s">
        <v>1033</v>
      </c>
      <c r="C4703" s="38" t="s">
        <v>9696</v>
      </c>
      <c r="D4703" s="38">
        <v>8531</v>
      </c>
      <c r="E4703" s="146" t="s">
        <v>6739</v>
      </c>
      <c r="F4703" s="541" t="s">
        <v>6740</v>
      </c>
      <c r="G4703" s="539">
        <v>45466.30972222222</v>
      </c>
      <c r="H4703" s="37"/>
    </row>
    <row r="4704" spans="1:8" x14ac:dyDescent="0.25">
      <c r="A4704" s="37" t="s">
        <v>9695</v>
      </c>
      <c r="B4704" s="37" t="s">
        <v>1033</v>
      </c>
      <c r="C4704" s="38" t="s">
        <v>9696</v>
      </c>
      <c r="D4704" s="38">
        <v>8531</v>
      </c>
      <c r="E4704" s="146" t="s">
        <v>1556</v>
      </c>
      <c r="F4704" s="541" t="s">
        <v>1557</v>
      </c>
      <c r="G4704" s="539">
        <v>45466.30972222222</v>
      </c>
      <c r="H4704" s="37"/>
    </row>
    <row r="4705" spans="1:8" x14ac:dyDescent="0.25">
      <c r="A4705" s="37" t="s">
        <v>9695</v>
      </c>
      <c r="B4705" s="37" t="s">
        <v>1033</v>
      </c>
      <c r="C4705" s="38" t="s">
        <v>9696</v>
      </c>
      <c r="D4705" s="38">
        <v>8531</v>
      </c>
      <c r="E4705" s="146" t="s">
        <v>6756</v>
      </c>
      <c r="F4705" s="541" t="s">
        <v>6757</v>
      </c>
      <c r="G4705" s="539">
        <v>45466.30972222222</v>
      </c>
      <c r="H4705" s="37"/>
    </row>
    <row r="4706" spans="1:8" x14ac:dyDescent="0.25">
      <c r="A4706" s="37" t="s">
        <v>9695</v>
      </c>
      <c r="B4706" s="37" t="s">
        <v>1033</v>
      </c>
      <c r="C4706" s="38" t="s">
        <v>9696</v>
      </c>
      <c r="D4706" s="38">
        <v>8531</v>
      </c>
      <c r="E4706" s="146" t="s">
        <v>6773</v>
      </c>
      <c r="F4706" s="541" t="s">
        <v>6774</v>
      </c>
      <c r="G4706" s="539">
        <v>45466.30972222222</v>
      </c>
      <c r="H4706" s="37"/>
    </row>
    <row r="4707" spans="1:8" x14ac:dyDescent="0.25">
      <c r="A4707" s="37" t="s">
        <v>9695</v>
      </c>
      <c r="B4707" s="37" t="s">
        <v>1033</v>
      </c>
      <c r="C4707" s="38" t="s">
        <v>9696</v>
      </c>
      <c r="D4707" s="38">
        <v>8531</v>
      </c>
      <c r="E4707" s="146" t="s">
        <v>6790</v>
      </c>
      <c r="F4707" s="541" t="s">
        <v>6791</v>
      </c>
      <c r="G4707" s="539">
        <v>45466.30972222222</v>
      </c>
      <c r="H4707" s="37"/>
    </row>
    <row r="4708" spans="1:8" x14ac:dyDescent="0.25">
      <c r="A4708" s="37" t="s">
        <v>9695</v>
      </c>
      <c r="B4708" s="37" t="s">
        <v>1033</v>
      </c>
      <c r="C4708" s="38" t="s">
        <v>9696</v>
      </c>
      <c r="D4708" s="38">
        <v>8531</v>
      </c>
      <c r="E4708" s="146" t="s">
        <v>6807</v>
      </c>
      <c r="F4708" s="541" t="s">
        <v>6808</v>
      </c>
      <c r="G4708" s="539">
        <v>45466.30972222222</v>
      </c>
      <c r="H4708" s="37"/>
    </row>
    <row r="4709" spans="1:8" x14ac:dyDescent="0.25">
      <c r="A4709" s="37" t="s">
        <v>9695</v>
      </c>
      <c r="B4709" s="37" t="s">
        <v>1033</v>
      </c>
      <c r="C4709" s="38" t="s">
        <v>9696</v>
      </c>
      <c r="D4709" s="38">
        <v>8531</v>
      </c>
      <c r="E4709" s="146" t="s">
        <v>6824</v>
      </c>
      <c r="F4709" s="541" t="s">
        <v>6825</v>
      </c>
      <c r="G4709" s="539">
        <v>45466.30972222222</v>
      </c>
      <c r="H4709" s="37"/>
    </row>
    <row r="4710" spans="1:8" x14ac:dyDescent="0.25">
      <c r="A4710" s="37" t="s">
        <v>9695</v>
      </c>
      <c r="B4710" s="37" t="s">
        <v>1033</v>
      </c>
      <c r="C4710" s="38" t="s">
        <v>9696</v>
      </c>
      <c r="D4710" s="38">
        <v>8531</v>
      </c>
      <c r="E4710" s="146" t="s">
        <v>6841</v>
      </c>
      <c r="F4710" s="541" t="s">
        <v>6842</v>
      </c>
      <c r="G4710" s="539">
        <v>45466.30972222222</v>
      </c>
      <c r="H4710" s="37"/>
    </row>
    <row r="4711" spans="1:8" x14ac:dyDescent="0.25">
      <c r="A4711" s="37" t="s">
        <v>9695</v>
      </c>
      <c r="B4711" s="37" t="s">
        <v>1033</v>
      </c>
      <c r="C4711" s="38" t="s">
        <v>9696</v>
      </c>
      <c r="D4711" s="38">
        <v>8531</v>
      </c>
      <c r="E4711" s="146" t="s">
        <v>6858</v>
      </c>
      <c r="F4711" s="541" t="s">
        <v>6859</v>
      </c>
      <c r="G4711" s="539">
        <v>45466.30972222222</v>
      </c>
      <c r="H4711" s="37"/>
    </row>
    <row r="4712" spans="1:8" x14ac:dyDescent="0.25">
      <c r="A4712" s="37" t="s">
        <v>9695</v>
      </c>
      <c r="B4712" s="37" t="s">
        <v>1033</v>
      </c>
      <c r="C4712" s="38" t="s">
        <v>9696</v>
      </c>
      <c r="D4712" s="38">
        <v>8531</v>
      </c>
      <c r="E4712" s="146" t="s">
        <v>6875</v>
      </c>
      <c r="F4712" s="541" t="s">
        <v>6876</v>
      </c>
      <c r="G4712" s="539">
        <v>45466.30972222222</v>
      </c>
      <c r="H4712" s="37"/>
    </row>
    <row r="4713" spans="1:8" x14ac:dyDescent="0.25">
      <c r="A4713" s="37" t="s">
        <v>9695</v>
      </c>
      <c r="B4713" s="37" t="s">
        <v>1033</v>
      </c>
      <c r="C4713" s="38" t="s">
        <v>9696</v>
      </c>
      <c r="D4713" s="38">
        <v>8531</v>
      </c>
      <c r="E4713" s="146" t="s">
        <v>6892</v>
      </c>
      <c r="F4713" s="541" t="s">
        <v>6893</v>
      </c>
      <c r="G4713" s="539">
        <v>45466.30972222222</v>
      </c>
      <c r="H4713" s="37"/>
    </row>
    <row r="4714" spans="1:8" x14ac:dyDescent="0.25">
      <c r="A4714" s="37" t="s">
        <v>9695</v>
      </c>
      <c r="B4714" s="37" t="s">
        <v>1033</v>
      </c>
      <c r="C4714" s="38" t="s">
        <v>9696</v>
      </c>
      <c r="D4714" s="38">
        <v>8531</v>
      </c>
      <c r="E4714" s="146" t="s">
        <v>6909</v>
      </c>
      <c r="F4714" s="541" t="s">
        <v>6910</v>
      </c>
      <c r="G4714" s="539">
        <v>45466.30972222222</v>
      </c>
      <c r="H4714" s="37"/>
    </row>
    <row r="4715" spans="1:8" x14ac:dyDescent="0.25">
      <c r="A4715" s="37" t="s">
        <v>9695</v>
      </c>
      <c r="B4715" s="37" t="s">
        <v>1033</v>
      </c>
      <c r="C4715" s="38" t="s">
        <v>9696</v>
      </c>
      <c r="D4715" s="38">
        <v>8531</v>
      </c>
      <c r="E4715" s="146" t="s">
        <v>1573</v>
      </c>
      <c r="F4715" s="541" t="s">
        <v>1574</v>
      </c>
      <c r="G4715" s="539">
        <v>45466.30972222222</v>
      </c>
      <c r="H4715" s="37"/>
    </row>
    <row r="4716" spans="1:8" x14ac:dyDescent="0.25">
      <c r="A4716" s="37" t="s">
        <v>9695</v>
      </c>
      <c r="B4716" s="37" t="s">
        <v>1033</v>
      </c>
      <c r="C4716" s="38" t="s">
        <v>9696</v>
      </c>
      <c r="D4716" s="38">
        <v>8531</v>
      </c>
      <c r="E4716" s="146" t="s">
        <v>6926</v>
      </c>
      <c r="F4716" s="541" t="s">
        <v>6927</v>
      </c>
      <c r="G4716" s="539">
        <v>45466.30972222222</v>
      </c>
      <c r="H4716" s="37"/>
    </row>
    <row r="4717" spans="1:8" x14ac:dyDescent="0.25">
      <c r="A4717" s="37" t="s">
        <v>9695</v>
      </c>
      <c r="B4717" s="37" t="s">
        <v>1033</v>
      </c>
      <c r="C4717" s="38" t="s">
        <v>9696</v>
      </c>
      <c r="D4717" s="38">
        <v>8531</v>
      </c>
      <c r="E4717" s="146" t="s">
        <v>6943</v>
      </c>
      <c r="F4717" s="541" t="s">
        <v>6944</v>
      </c>
      <c r="G4717" s="539">
        <v>45466.30972222222</v>
      </c>
      <c r="H4717" s="37"/>
    </row>
    <row r="4718" spans="1:8" x14ac:dyDescent="0.25">
      <c r="A4718" s="37" t="s">
        <v>9695</v>
      </c>
      <c r="B4718" s="37" t="s">
        <v>1033</v>
      </c>
      <c r="C4718" s="38" t="s">
        <v>9696</v>
      </c>
      <c r="D4718" s="38">
        <v>8531</v>
      </c>
      <c r="E4718" s="146" t="s">
        <v>6960</v>
      </c>
      <c r="F4718" s="541" t="s">
        <v>6961</v>
      </c>
      <c r="G4718" s="539">
        <v>45466.30972222222</v>
      </c>
      <c r="H4718" s="37"/>
    </row>
    <row r="4719" spans="1:8" x14ac:dyDescent="0.25">
      <c r="A4719" s="37" t="s">
        <v>9695</v>
      </c>
      <c r="B4719" s="37" t="s">
        <v>1033</v>
      </c>
      <c r="C4719" s="38" t="s">
        <v>9696</v>
      </c>
      <c r="D4719" s="38">
        <v>8531</v>
      </c>
      <c r="E4719" s="146" t="s">
        <v>6977</v>
      </c>
      <c r="F4719" s="541" t="s">
        <v>6978</v>
      </c>
      <c r="G4719" s="539">
        <v>45466.30972222222</v>
      </c>
      <c r="H4719" s="37"/>
    </row>
    <row r="4720" spans="1:8" x14ac:dyDescent="0.25">
      <c r="A4720" s="37" t="s">
        <v>9695</v>
      </c>
      <c r="B4720" s="37" t="s">
        <v>1033</v>
      </c>
      <c r="C4720" s="38" t="s">
        <v>9696</v>
      </c>
      <c r="D4720" s="38">
        <v>8531</v>
      </c>
      <c r="E4720" s="146" t="s">
        <v>6994</v>
      </c>
      <c r="F4720" s="541" t="s">
        <v>6995</v>
      </c>
      <c r="G4720" s="539">
        <v>45466.30972222222</v>
      </c>
      <c r="H4720" s="37"/>
    </row>
    <row r="4721" spans="1:8" x14ac:dyDescent="0.25">
      <c r="A4721" s="37" t="s">
        <v>9695</v>
      </c>
      <c r="B4721" s="37" t="s">
        <v>1033</v>
      </c>
      <c r="C4721" s="38" t="s">
        <v>9696</v>
      </c>
      <c r="D4721" s="38">
        <v>8531</v>
      </c>
      <c r="E4721" s="146" t="s">
        <v>7011</v>
      </c>
      <c r="F4721" s="541" t="s">
        <v>7012</v>
      </c>
      <c r="G4721" s="539">
        <v>45466.30972222222</v>
      </c>
      <c r="H4721" s="37"/>
    </row>
    <row r="4722" spans="1:8" x14ac:dyDescent="0.25">
      <c r="A4722" s="37" t="s">
        <v>9695</v>
      </c>
      <c r="B4722" s="37" t="s">
        <v>1033</v>
      </c>
      <c r="C4722" s="38" t="s">
        <v>9696</v>
      </c>
      <c r="D4722" s="38">
        <v>8531</v>
      </c>
      <c r="E4722" s="146" t="s">
        <v>7028</v>
      </c>
      <c r="F4722" s="541" t="s">
        <v>7029</v>
      </c>
      <c r="G4722" s="539">
        <v>45466.30972222222</v>
      </c>
      <c r="H4722" s="37"/>
    </row>
    <row r="4723" spans="1:8" x14ac:dyDescent="0.25">
      <c r="A4723" s="37" t="s">
        <v>9695</v>
      </c>
      <c r="B4723" s="37" t="s">
        <v>1033</v>
      </c>
      <c r="C4723" s="38" t="s">
        <v>9696</v>
      </c>
      <c r="D4723" s="38">
        <v>8531</v>
      </c>
      <c r="E4723" s="146" t="s">
        <v>7045</v>
      </c>
      <c r="F4723" s="541" t="s">
        <v>7046</v>
      </c>
      <c r="G4723" s="539">
        <v>45466.30972222222</v>
      </c>
      <c r="H4723" s="37"/>
    </row>
    <row r="4724" spans="1:8" x14ac:dyDescent="0.25">
      <c r="A4724" s="37" t="s">
        <v>9695</v>
      </c>
      <c r="B4724" s="37" t="s">
        <v>1033</v>
      </c>
      <c r="C4724" s="38" t="s">
        <v>9696</v>
      </c>
      <c r="D4724" s="38">
        <v>8531</v>
      </c>
      <c r="E4724" s="146" t="s">
        <v>7062</v>
      </c>
      <c r="F4724" s="541" t="s">
        <v>7063</v>
      </c>
      <c r="G4724" s="539">
        <v>45466.30972222222</v>
      </c>
      <c r="H4724" s="37"/>
    </row>
    <row r="4725" spans="1:8" x14ac:dyDescent="0.25">
      <c r="A4725" s="37" t="s">
        <v>9695</v>
      </c>
      <c r="B4725" s="37" t="s">
        <v>1033</v>
      </c>
      <c r="C4725" s="38" t="s">
        <v>9696</v>
      </c>
      <c r="D4725" s="38">
        <v>8531</v>
      </c>
      <c r="E4725" s="146" t="s">
        <v>7079</v>
      </c>
      <c r="F4725" s="541" t="s">
        <v>7080</v>
      </c>
      <c r="G4725" s="539">
        <v>45466.30972222222</v>
      </c>
      <c r="H4725" s="37"/>
    </row>
    <row r="4726" spans="1:8" x14ac:dyDescent="0.25">
      <c r="A4726" s="37" t="s">
        <v>9695</v>
      </c>
      <c r="B4726" s="37" t="s">
        <v>1033</v>
      </c>
      <c r="C4726" s="38" t="s">
        <v>9696</v>
      </c>
      <c r="D4726" s="38">
        <v>8531</v>
      </c>
      <c r="E4726" s="146" t="s">
        <v>1590</v>
      </c>
      <c r="F4726" s="541" t="s">
        <v>1591</v>
      </c>
      <c r="G4726" s="539">
        <v>45466.30972222222</v>
      </c>
      <c r="H4726" s="37"/>
    </row>
    <row r="4727" spans="1:8" x14ac:dyDescent="0.25">
      <c r="A4727" s="37" t="s">
        <v>9695</v>
      </c>
      <c r="B4727" s="37" t="s">
        <v>1033</v>
      </c>
      <c r="C4727" s="38" t="s">
        <v>9696</v>
      </c>
      <c r="D4727" s="38">
        <v>8531</v>
      </c>
      <c r="E4727" s="146" t="s">
        <v>7096</v>
      </c>
      <c r="F4727" s="541" t="s">
        <v>7097</v>
      </c>
      <c r="G4727" s="539">
        <v>45466.30972222222</v>
      </c>
      <c r="H4727" s="37"/>
    </row>
    <row r="4728" spans="1:8" x14ac:dyDescent="0.25">
      <c r="A4728" s="37" t="s">
        <v>9695</v>
      </c>
      <c r="B4728" s="37" t="s">
        <v>1033</v>
      </c>
      <c r="C4728" s="38" t="s">
        <v>9696</v>
      </c>
      <c r="D4728" s="38">
        <v>8531</v>
      </c>
      <c r="E4728" s="146" t="s">
        <v>7113</v>
      </c>
      <c r="F4728" s="541" t="s">
        <v>7114</v>
      </c>
      <c r="G4728" s="539">
        <v>45466.30972222222</v>
      </c>
      <c r="H4728" s="37"/>
    </row>
    <row r="4729" spans="1:8" x14ac:dyDescent="0.25">
      <c r="A4729" s="37" t="s">
        <v>9695</v>
      </c>
      <c r="B4729" s="37" t="s">
        <v>1033</v>
      </c>
      <c r="C4729" s="38" t="s">
        <v>9696</v>
      </c>
      <c r="D4729" s="38">
        <v>8531</v>
      </c>
      <c r="E4729" s="146" t="s">
        <v>7130</v>
      </c>
      <c r="F4729" s="541" t="s">
        <v>7131</v>
      </c>
      <c r="G4729" s="539">
        <v>45466.30972222222</v>
      </c>
      <c r="H4729" s="37"/>
    </row>
    <row r="4730" spans="1:8" x14ac:dyDescent="0.25">
      <c r="A4730" s="37" t="s">
        <v>9695</v>
      </c>
      <c r="B4730" s="37" t="s">
        <v>1033</v>
      </c>
      <c r="C4730" s="38" t="s">
        <v>9696</v>
      </c>
      <c r="D4730" s="38">
        <v>8531</v>
      </c>
      <c r="E4730" s="146" t="s">
        <v>7147</v>
      </c>
      <c r="F4730" s="541" t="s">
        <v>7148</v>
      </c>
      <c r="G4730" s="539">
        <v>45466.30972222222</v>
      </c>
      <c r="H4730" s="37"/>
    </row>
    <row r="4731" spans="1:8" x14ac:dyDescent="0.25">
      <c r="A4731" s="37" t="s">
        <v>9695</v>
      </c>
      <c r="B4731" s="37" t="s">
        <v>1033</v>
      </c>
      <c r="C4731" s="38" t="s">
        <v>9696</v>
      </c>
      <c r="D4731" s="38">
        <v>8531</v>
      </c>
      <c r="E4731" s="146" t="s">
        <v>7164</v>
      </c>
      <c r="F4731" s="541" t="s">
        <v>7165</v>
      </c>
      <c r="G4731" s="539">
        <v>45466.30972222222</v>
      </c>
      <c r="H4731" s="37"/>
    </row>
    <row r="4732" spans="1:8" x14ac:dyDescent="0.25">
      <c r="A4732" s="37" t="s">
        <v>9695</v>
      </c>
      <c r="B4732" s="37" t="s">
        <v>1033</v>
      </c>
      <c r="C4732" s="38" t="s">
        <v>9696</v>
      </c>
      <c r="D4732" s="38">
        <v>8531</v>
      </c>
      <c r="E4732" s="146" t="s">
        <v>7181</v>
      </c>
      <c r="F4732" s="541" t="s">
        <v>7182</v>
      </c>
      <c r="G4732" s="539">
        <v>45466.30972222222</v>
      </c>
      <c r="H4732" s="37"/>
    </row>
    <row r="4733" spans="1:8" x14ac:dyDescent="0.25">
      <c r="A4733" s="37" t="s">
        <v>9695</v>
      </c>
      <c r="B4733" s="37" t="s">
        <v>1033</v>
      </c>
      <c r="C4733" s="38" t="s">
        <v>9696</v>
      </c>
      <c r="D4733" s="38">
        <v>8531</v>
      </c>
      <c r="E4733" s="146" t="s">
        <v>7198</v>
      </c>
      <c r="F4733" s="541" t="s">
        <v>7199</v>
      </c>
      <c r="G4733" s="539">
        <v>45466.30972222222</v>
      </c>
      <c r="H4733" s="37"/>
    </row>
    <row r="4734" spans="1:8" x14ac:dyDescent="0.25">
      <c r="A4734" s="37" t="s">
        <v>9695</v>
      </c>
      <c r="B4734" s="37" t="s">
        <v>1033</v>
      </c>
      <c r="C4734" s="38" t="s">
        <v>9696</v>
      </c>
      <c r="D4734" s="38">
        <v>8531</v>
      </c>
      <c r="E4734" s="146" t="s">
        <v>7215</v>
      </c>
      <c r="F4734" s="541" t="s">
        <v>7216</v>
      </c>
      <c r="G4734" s="539">
        <v>45466.30972222222</v>
      </c>
      <c r="H4734" s="37"/>
    </row>
    <row r="4735" spans="1:8" x14ac:dyDescent="0.25">
      <c r="A4735" s="37" t="s">
        <v>9695</v>
      </c>
      <c r="B4735" s="37" t="s">
        <v>1033</v>
      </c>
      <c r="C4735" s="38" t="s">
        <v>9696</v>
      </c>
      <c r="D4735" s="38">
        <v>8531</v>
      </c>
      <c r="E4735" s="146" t="s">
        <v>7232</v>
      </c>
      <c r="F4735" s="541" t="s">
        <v>7233</v>
      </c>
      <c r="G4735" s="539">
        <v>45466.30972222222</v>
      </c>
      <c r="H4735" s="37"/>
    </row>
    <row r="4736" spans="1:8" x14ac:dyDescent="0.25">
      <c r="A4736" s="37" t="s">
        <v>9695</v>
      </c>
      <c r="B4736" s="37" t="s">
        <v>1033</v>
      </c>
      <c r="C4736" s="38" t="s">
        <v>9696</v>
      </c>
      <c r="D4736" s="38">
        <v>8531</v>
      </c>
      <c r="E4736" s="146" t="s">
        <v>7249</v>
      </c>
      <c r="F4736" s="541" t="s">
        <v>7250</v>
      </c>
      <c r="G4736" s="539">
        <v>45466.30972222222</v>
      </c>
      <c r="H4736" s="37"/>
    </row>
    <row r="4737" spans="1:8" x14ac:dyDescent="0.25">
      <c r="A4737" s="37" t="s">
        <v>9695</v>
      </c>
      <c r="B4737" s="37" t="s">
        <v>1033</v>
      </c>
      <c r="C4737" s="38" t="s">
        <v>9696</v>
      </c>
      <c r="D4737" s="38">
        <v>8531</v>
      </c>
      <c r="E4737" s="146" t="s">
        <v>1607</v>
      </c>
      <c r="F4737" s="541" t="s">
        <v>1608</v>
      </c>
      <c r="G4737" s="539">
        <v>45466.30972222222</v>
      </c>
      <c r="H4737" s="37"/>
    </row>
    <row r="4738" spans="1:8" x14ac:dyDescent="0.25">
      <c r="A4738" s="37" t="s">
        <v>9695</v>
      </c>
      <c r="B4738" s="37" t="s">
        <v>1033</v>
      </c>
      <c r="C4738" s="38" t="s">
        <v>9696</v>
      </c>
      <c r="D4738" s="38">
        <v>8531</v>
      </c>
      <c r="E4738" s="146" t="s">
        <v>7266</v>
      </c>
      <c r="F4738" s="541" t="s">
        <v>7267</v>
      </c>
      <c r="G4738" s="539">
        <v>45466.30972222222</v>
      </c>
      <c r="H4738" s="37"/>
    </row>
    <row r="4739" spans="1:8" x14ac:dyDescent="0.25">
      <c r="A4739" s="37" t="s">
        <v>9695</v>
      </c>
      <c r="B4739" s="37" t="s">
        <v>1033</v>
      </c>
      <c r="C4739" s="38" t="s">
        <v>9696</v>
      </c>
      <c r="D4739" s="38">
        <v>8531</v>
      </c>
      <c r="E4739" s="146" t="s">
        <v>7283</v>
      </c>
      <c r="F4739" s="541" t="s">
        <v>7284</v>
      </c>
      <c r="G4739" s="539">
        <v>45466.30972222222</v>
      </c>
      <c r="H4739" s="37"/>
    </row>
    <row r="4740" spans="1:8" x14ac:dyDescent="0.25">
      <c r="A4740" s="37" t="s">
        <v>9695</v>
      </c>
      <c r="B4740" s="37" t="s">
        <v>1033</v>
      </c>
      <c r="C4740" s="38" t="s">
        <v>9696</v>
      </c>
      <c r="D4740" s="38">
        <v>8531</v>
      </c>
      <c r="E4740" s="146" t="s">
        <v>7300</v>
      </c>
      <c r="F4740" s="541" t="s">
        <v>7301</v>
      </c>
      <c r="G4740" s="539">
        <v>45466.30972222222</v>
      </c>
      <c r="H4740" s="37"/>
    </row>
    <row r="4741" spans="1:8" x14ac:dyDescent="0.25">
      <c r="A4741" s="37" t="s">
        <v>9695</v>
      </c>
      <c r="B4741" s="37" t="s">
        <v>1033</v>
      </c>
      <c r="C4741" s="38" t="s">
        <v>9696</v>
      </c>
      <c r="D4741" s="38">
        <v>8531</v>
      </c>
      <c r="E4741" s="146" t="s">
        <v>7317</v>
      </c>
      <c r="F4741" s="541" t="s">
        <v>7318</v>
      </c>
      <c r="G4741" s="539">
        <v>45466.30972222222</v>
      </c>
      <c r="H4741" s="37"/>
    </row>
    <row r="4742" spans="1:8" x14ac:dyDescent="0.25">
      <c r="A4742" s="37" t="s">
        <v>9695</v>
      </c>
      <c r="B4742" s="37" t="s">
        <v>1033</v>
      </c>
      <c r="C4742" s="38" t="s">
        <v>9696</v>
      </c>
      <c r="D4742" s="38">
        <v>8531</v>
      </c>
      <c r="E4742" s="146" t="s">
        <v>7334</v>
      </c>
      <c r="F4742" s="541" t="s">
        <v>7335</v>
      </c>
      <c r="G4742" s="539">
        <v>45466.30972222222</v>
      </c>
      <c r="H4742" s="37"/>
    </row>
    <row r="4743" spans="1:8" x14ac:dyDescent="0.25">
      <c r="A4743" s="37" t="s">
        <v>9695</v>
      </c>
      <c r="B4743" s="37" t="s">
        <v>1033</v>
      </c>
      <c r="C4743" s="38" t="s">
        <v>9696</v>
      </c>
      <c r="D4743" s="38">
        <v>8531</v>
      </c>
      <c r="E4743" s="146" t="s">
        <v>7351</v>
      </c>
      <c r="F4743" s="541" t="s">
        <v>7352</v>
      </c>
      <c r="G4743" s="539">
        <v>45466.30972222222</v>
      </c>
      <c r="H4743" s="37"/>
    </row>
    <row r="4744" spans="1:8" x14ac:dyDescent="0.25">
      <c r="A4744" s="37" t="s">
        <v>9695</v>
      </c>
      <c r="B4744" s="37" t="s">
        <v>1033</v>
      </c>
      <c r="C4744" s="38" t="s">
        <v>9696</v>
      </c>
      <c r="D4744" s="38">
        <v>8531</v>
      </c>
      <c r="E4744" s="146" t="s">
        <v>7368</v>
      </c>
      <c r="F4744" s="541" t="s">
        <v>7369</v>
      </c>
      <c r="G4744" s="539">
        <v>45466.30972222222</v>
      </c>
      <c r="H4744" s="37"/>
    </row>
    <row r="4745" spans="1:8" x14ac:dyDescent="0.25">
      <c r="A4745" s="37" t="s">
        <v>9695</v>
      </c>
      <c r="B4745" s="37" t="s">
        <v>1033</v>
      </c>
      <c r="C4745" s="38" t="s">
        <v>9696</v>
      </c>
      <c r="D4745" s="38">
        <v>8531</v>
      </c>
      <c r="E4745" s="146" t="s">
        <v>7385</v>
      </c>
      <c r="F4745" s="541" t="s">
        <v>7386</v>
      </c>
      <c r="G4745" s="539">
        <v>45466.30972222222</v>
      </c>
      <c r="H4745" s="37"/>
    </row>
    <row r="4746" spans="1:8" x14ac:dyDescent="0.25">
      <c r="A4746" s="37" t="s">
        <v>9695</v>
      </c>
      <c r="B4746" s="37" t="s">
        <v>1033</v>
      </c>
      <c r="C4746" s="38" t="s">
        <v>9696</v>
      </c>
      <c r="D4746" s="38">
        <v>8531</v>
      </c>
      <c r="E4746" s="146" t="s">
        <v>7402</v>
      </c>
      <c r="F4746" s="541" t="s">
        <v>7403</v>
      </c>
      <c r="G4746" s="539">
        <v>45466.30972222222</v>
      </c>
      <c r="H4746" s="37"/>
    </row>
    <row r="4747" spans="1:8" x14ac:dyDescent="0.25">
      <c r="A4747" s="37" t="s">
        <v>9695</v>
      </c>
      <c r="B4747" s="37" t="s">
        <v>1033</v>
      </c>
      <c r="C4747" s="38" t="s">
        <v>9696</v>
      </c>
      <c r="D4747" s="38">
        <v>8531</v>
      </c>
      <c r="E4747" s="146" t="s">
        <v>7419</v>
      </c>
      <c r="F4747" s="541" t="s">
        <v>7420</v>
      </c>
      <c r="G4747" s="539">
        <v>45466.30972222222</v>
      </c>
      <c r="H4747" s="37"/>
    </row>
    <row r="4748" spans="1:8" x14ac:dyDescent="0.25">
      <c r="A4748" s="37" t="s">
        <v>9695</v>
      </c>
      <c r="B4748" s="37" t="s">
        <v>1033</v>
      </c>
      <c r="C4748" s="38" t="s">
        <v>9696</v>
      </c>
      <c r="D4748" s="38">
        <v>8531</v>
      </c>
      <c r="E4748" s="146" t="s">
        <v>1624</v>
      </c>
      <c r="F4748" s="541" t="s">
        <v>1625</v>
      </c>
      <c r="G4748" s="539">
        <v>45466.30972222222</v>
      </c>
      <c r="H4748" s="37"/>
    </row>
    <row r="4749" spans="1:8" x14ac:dyDescent="0.25">
      <c r="A4749" s="37" t="s">
        <v>9695</v>
      </c>
      <c r="B4749" s="37" t="s">
        <v>1033</v>
      </c>
      <c r="C4749" s="38" t="s">
        <v>9696</v>
      </c>
      <c r="D4749" s="38">
        <v>8531</v>
      </c>
      <c r="E4749" s="146" t="s">
        <v>7436</v>
      </c>
      <c r="F4749" s="541" t="s">
        <v>7437</v>
      </c>
      <c r="G4749" s="539">
        <v>45466.30972222222</v>
      </c>
      <c r="H4749" s="37"/>
    </row>
    <row r="4750" spans="1:8" x14ac:dyDescent="0.25">
      <c r="A4750" s="37" t="s">
        <v>9695</v>
      </c>
      <c r="B4750" s="37" t="s">
        <v>1033</v>
      </c>
      <c r="C4750" s="38" t="s">
        <v>9696</v>
      </c>
      <c r="D4750" s="38">
        <v>8531</v>
      </c>
      <c r="E4750" s="146" t="s">
        <v>7453</v>
      </c>
      <c r="F4750" s="541" t="s">
        <v>7454</v>
      </c>
      <c r="G4750" s="539">
        <v>45466.30972222222</v>
      </c>
      <c r="H4750" s="37"/>
    </row>
    <row r="4751" spans="1:8" x14ac:dyDescent="0.25">
      <c r="A4751" s="37" t="s">
        <v>9695</v>
      </c>
      <c r="B4751" s="37" t="s">
        <v>1033</v>
      </c>
      <c r="C4751" s="38" t="s">
        <v>9696</v>
      </c>
      <c r="D4751" s="38">
        <v>8531</v>
      </c>
      <c r="E4751" s="146" t="s">
        <v>7470</v>
      </c>
      <c r="F4751" s="541" t="s">
        <v>7471</v>
      </c>
      <c r="G4751" s="539">
        <v>45466.30972222222</v>
      </c>
      <c r="H4751" s="37"/>
    </row>
    <row r="4752" spans="1:8" x14ac:dyDescent="0.25">
      <c r="A4752" s="37" t="s">
        <v>9695</v>
      </c>
      <c r="B4752" s="37" t="s">
        <v>1033</v>
      </c>
      <c r="C4752" s="38" t="s">
        <v>9696</v>
      </c>
      <c r="D4752" s="38">
        <v>8531</v>
      </c>
      <c r="E4752" s="146" t="s">
        <v>7487</v>
      </c>
      <c r="F4752" s="541" t="s">
        <v>7488</v>
      </c>
      <c r="G4752" s="539">
        <v>45466.30972222222</v>
      </c>
      <c r="H4752" s="37"/>
    </row>
    <row r="4753" spans="1:8" x14ac:dyDescent="0.25">
      <c r="A4753" s="37" t="s">
        <v>9695</v>
      </c>
      <c r="B4753" s="37" t="s">
        <v>1033</v>
      </c>
      <c r="C4753" s="38" t="s">
        <v>9696</v>
      </c>
      <c r="D4753" s="38">
        <v>8531</v>
      </c>
      <c r="E4753" s="146" t="s">
        <v>7504</v>
      </c>
      <c r="F4753" s="541" t="s">
        <v>7505</v>
      </c>
      <c r="G4753" s="539">
        <v>45466.30972222222</v>
      </c>
      <c r="H4753" s="37"/>
    </row>
    <row r="4754" spans="1:8" x14ac:dyDescent="0.25">
      <c r="A4754" s="37" t="s">
        <v>9695</v>
      </c>
      <c r="B4754" s="37" t="s">
        <v>1033</v>
      </c>
      <c r="C4754" s="38" t="s">
        <v>9696</v>
      </c>
      <c r="D4754" s="38">
        <v>8531</v>
      </c>
      <c r="E4754" s="146" t="s">
        <v>7521</v>
      </c>
      <c r="F4754" s="541" t="s">
        <v>7522</v>
      </c>
      <c r="G4754" s="539">
        <v>45466.30972222222</v>
      </c>
      <c r="H4754" s="37"/>
    </row>
    <row r="4755" spans="1:8" x14ac:dyDescent="0.25">
      <c r="A4755" s="37" t="s">
        <v>9695</v>
      </c>
      <c r="B4755" s="37" t="s">
        <v>1033</v>
      </c>
      <c r="C4755" s="38" t="s">
        <v>9696</v>
      </c>
      <c r="D4755" s="38">
        <v>8531</v>
      </c>
      <c r="E4755" s="146" t="s">
        <v>7538</v>
      </c>
      <c r="F4755" s="541" t="s">
        <v>7539</v>
      </c>
      <c r="G4755" s="539">
        <v>45466.30972222222</v>
      </c>
      <c r="H4755" s="37"/>
    </row>
    <row r="4756" spans="1:8" x14ac:dyDescent="0.25">
      <c r="A4756" s="37" t="s">
        <v>9695</v>
      </c>
      <c r="B4756" s="37" t="s">
        <v>1033</v>
      </c>
      <c r="C4756" s="38" t="s">
        <v>9696</v>
      </c>
      <c r="D4756" s="38">
        <v>8531</v>
      </c>
      <c r="E4756" s="146" t="s">
        <v>7555</v>
      </c>
      <c r="F4756" s="541" t="s">
        <v>7556</v>
      </c>
      <c r="G4756" s="539">
        <v>45466.30972222222</v>
      </c>
      <c r="H4756" s="37"/>
    </row>
    <row r="4757" spans="1:8" x14ac:dyDescent="0.25">
      <c r="A4757" s="37" t="s">
        <v>9695</v>
      </c>
      <c r="B4757" s="37" t="s">
        <v>1033</v>
      </c>
      <c r="C4757" s="38" t="s">
        <v>9696</v>
      </c>
      <c r="D4757" s="38">
        <v>8531</v>
      </c>
      <c r="E4757" s="146" t="s">
        <v>7572</v>
      </c>
      <c r="F4757" s="541" t="s">
        <v>7573</v>
      </c>
      <c r="G4757" s="539">
        <v>45466.30972222222</v>
      </c>
      <c r="H4757" s="37"/>
    </row>
    <row r="4758" spans="1:8" x14ac:dyDescent="0.25">
      <c r="A4758" s="37" t="s">
        <v>9695</v>
      </c>
      <c r="B4758" s="37" t="s">
        <v>1033</v>
      </c>
      <c r="C4758" s="38" t="s">
        <v>9696</v>
      </c>
      <c r="D4758" s="38">
        <v>8531</v>
      </c>
      <c r="E4758" s="146" t="s">
        <v>7589</v>
      </c>
      <c r="F4758" s="541" t="s">
        <v>7590</v>
      </c>
      <c r="G4758" s="539">
        <v>45466.30972222222</v>
      </c>
      <c r="H4758" s="37"/>
    </row>
    <row r="4759" spans="1:8" x14ac:dyDescent="0.25">
      <c r="A4759" s="37" t="s">
        <v>9695</v>
      </c>
      <c r="B4759" s="37" t="s">
        <v>1033</v>
      </c>
      <c r="C4759" s="38" t="s">
        <v>9696</v>
      </c>
      <c r="D4759" s="38">
        <v>8531</v>
      </c>
      <c r="E4759" s="146" t="s">
        <v>1641</v>
      </c>
      <c r="F4759" s="541" t="s">
        <v>1642</v>
      </c>
      <c r="G4759" s="539">
        <v>45466.30972222222</v>
      </c>
      <c r="H4759" s="37"/>
    </row>
    <row r="4760" spans="1:8" x14ac:dyDescent="0.25">
      <c r="A4760" s="37" t="s">
        <v>9695</v>
      </c>
      <c r="B4760" s="37" t="s">
        <v>1033</v>
      </c>
      <c r="C4760" s="38" t="s">
        <v>9696</v>
      </c>
      <c r="D4760" s="38">
        <v>8531</v>
      </c>
      <c r="E4760" s="146" t="s">
        <v>7606</v>
      </c>
      <c r="F4760" s="541" t="s">
        <v>7607</v>
      </c>
      <c r="G4760" s="539">
        <v>45466.30972222222</v>
      </c>
      <c r="H4760" s="37"/>
    </row>
    <row r="4761" spans="1:8" x14ac:dyDescent="0.25">
      <c r="A4761" s="37" t="s">
        <v>9695</v>
      </c>
      <c r="B4761" s="37" t="s">
        <v>1033</v>
      </c>
      <c r="C4761" s="38" t="s">
        <v>9696</v>
      </c>
      <c r="D4761" s="38">
        <v>8531</v>
      </c>
      <c r="E4761" s="146" t="s">
        <v>7623</v>
      </c>
      <c r="F4761" s="541" t="s">
        <v>7624</v>
      </c>
      <c r="G4761" s="539">
        <v>45466.30972222222</v>
      </c>
      <c r="H4761" s="37"/>
    </row>
    <row r="4762" spans="1:8" x14ac:dyDescent="0.25">
      <c r="A4762" s="37" t="s">
        <v>9695</v>
      </c>
      <c r="B4762" s="37" t="s">
        <v>1033</v>
      </c>
      <c r="C4762" s="38" t="s">
        <v>9696</v>
      </c>
      <c r="D4762" s="38">
        <v>8531</v>
      </c>
      <c r="E4762" s="146" t="s">
        <v>7640</v>
      </c>
      <c r="F4762" s="541" t="s">
        <v>7641</v>
      </c>
      <c r="G4762" s="539">
        <v>45466.30972222222</v>
      </c>
      <c r="H4762" s="37"/>
    </row>
    <row r="4763" spans="1:8" x14ac:dyDescent="0.25">
      <c r="A4763" s="37" t="s">
        <v>9695</v>
      </c>
      <c r="B4763" s="37" t="s">
        <v>1033</v>
      </c>
      <c r="C4763" s="38" t="s">
        <v>9696</v>
      </c>
      <c r="D4763" s="38">
        <v>8531</v>
      </c>
      <c r="E4763" s="146" t="s">
        <v>7657</v>
      </c>
      <c r="F4763" s="541" t="s">
        <v>7658</v>
      </c>
      <c r="G4763" s="539">
        <v>45466.30972222222</v>
      </c>
      <c r="H4763" s="37"/>
    </row>
    <row r="4764" spans="1:8" x14ac:dyDescent="0.25">
      <c r="A4764" s="37" t="s">
        <v>9695</v>
      </c>
      <c r="B4764" s="37" t="s">
        <v>1033</v>
      </c>
      <c r="C4764" s="38" t="s">
        <v>9696</v>
      </c>
      <c r="D4764" s="38">
        <v>8531</v>
      </c>
      <c r="E4764" s="146" t="s">
        <v>7674</v>
      </c>
      <c r="F4764" s="541" t="s">
        <v>7675</v>
      </c>
      <c r="G4764" s="539">
        <v>45466.30972222222</v>
      </c>
      <c r="H4764" s="37"/>
    </row>
    <row r="4765" spans="1:8" x14ac:dyDescent="0.25">
      <c r="A4765" s="37" t="s">
        <v>9695</v>
      </c>
      <c r="B4765" s="37" t="s">
        <v>1033</v>
      </c>
      <c r="C4765" s="38" t="s">
        <v>9696</v>
      </c>
      <c r="D4765" s="38">
        <v>8531</v>
      </c>
      <c r="E4765" s="146" t="s">
        <v>7691</v>
      </c>
      <c r="F4765" s="541" t="s">
        <v>7692</v>
      </c>
      <c r="G4765" s="539">
        <v>45466.30972222222</v>
      </c>
      <c r="H4765" s="37"/>
    </row>
    <row r="4766" spans="1:8" x14ac:dyDescent="0.25">
      <c r="A4766" s="37" t="s">
        <v>9695</v>
      </c>
      <c r="B4766" s="37" t="s">
        <v>1033</v>
      </c>
      <c r="C4766" s="38" t="s">
        <v>9696</v>
      </c>
      <c r="D4766" s="38">
        <v>8531</v>
      </c>
      <c r="E4766" s="146" t="s">
        <v>7708</v>
      </c>
      <c r="F4766" s="541" t="s">
        <v>7709</v>
      </c>
      <c r="G4766" s="539">
        <v>45466.30972222222</v>
      </c>
      <c r="H4766" s="37"/>
    </row>
    <row r="4767" spans="1:8" x14ac:dyDescent="0.25">
      <c r="A4767" s="37" t="s">
        <v>9695</v>
      </c>
      <c r="B4767" s="37" t="s">
        <v>1033</v>
      </c>
      <c r="C4767" s="38" t="s">
        <v>9696</v>
      </c>
      <c r="D4767" s="38">
        <v>8531</v>
      </c>
      <c r="E4767" s="146" t="s">
        <v>7725</v>
      </c>
      <c r="F4767" s="541" t="s">
        <v>7726</v>
      </c>
      <c r="G4767" s="539">
        <v>45466.30972222222</v>
      </c>
      <c r="H4767" s="37"/>
    </row>
    <row r="4768" spans="1:8" x14ac:dyDescent="0.25">
      <c r="A4768" s="37" t="s">
        <v>9695</v>
      </c>
      <c r="B4768" s="37" t="s">
        <v>1033</v>
      </c>
      <c r="C4768" s="38" t="s">
        <v>9696</v>
      </c>
      <c r="D4768" s="38">
        <v>8531</v>
      </c>
      <c r="E4768" s="146" t="s">
        <v>7742</v>
      </c>
      <c r="F4768" s="541" t="s">
        <v>7743</v>
      </c>
      <c r="G4768" s="539">
        <v>45466.30972222222</v>
      </c>
      <c r="H4768" s="37"/>
    </row>
    <row r="4769" spans="1:8" x14ac:dyDescent="0.25">
      <c r="A4769" s="37" t="s">
        <v>9695</v>
      </c>
      <c r="B4769" s="37" t="s">
        <v>1033</v>
      </c>
      <c r="C4769" s="38" t="s">
        <v>9696</v>
      </c>
      <c r="D4769" s="38">
        <v>8531</v>
      </c>
      <c r="E4769" s="146" t="s">
        <v>7759</v>
      </c>
      <c r="F4769" s="541" t="s">
        <v>7760</v>
      </c>
      <c r="G4769" s="539">
        <v>45466.30972222222</v>
      </c>
      <c r="H4769" s="37"/>
    </row>
    <row r="4770" spans="1:8" x14ac:dyDescent="0.25">
      <c r="A4770" s="37" t="s">
        <v>9695</v>
      </c>
      <c r="B4770" s="37" t="s">
        <v>1033</v>
      </c>
      <c r="C4770" s="38" t="s">
        <v>9696</v>
      </c>
      <c r="D4770" s="38">
        <v>8531</v>
      </c>
      <c r="E4770" s="146" t="s">
        <v>1081</v>
      </c>
      <c r="F4770" s="541" t="s">
        <v>1082</v>
      </c>
      <c r="G4770" s="539">
        <v>45466.30972222222</v>
      </c>
      <c r="H4770" s="37"/>
    </row>
    <row r="4771" spans="1:8" x14ac:dyDescent="0.25">
      <c r="A4771" s="37" t="s">
        <v>9695</v>
      </c>
      <c r="B4771" s="37" t="s">
        <v>1033</v>
      </c>
      <c r="C4771" s="38" t="s">
        <v>9696</v>
      </c>
      <c r="D4771" s="38">
        <v>8531</v>
      </c>
      <c r="E4771" s="146" t="s">
        <v>1658</v>
      </c>
      <c r="F4771" s="541" t="s">
        <v>1659</v>
      </c>
      <c r="G4771" s="539">
        <v>45466.30972222222</v>
      </c>
      <c r="H4771" s="37"/>
    </row>
    <row r="4772" spans="1:8" x14ac:dyDescent="0.25">
      <c r="A4772" s="37" t="s">
        <v>9695</v>
      </c>
      <c r="B4772" s="37" t="s">
        <v>1033</v>
      </c>
      <c r="C4772" s="38" t="s">
        <v>9696</v>
      </c>
      <c r="D4772" s="38">
        <v>8531</v>
      </c>
      <c r="E4772" s="146" t="s">
        <v>7776</v>
      </c>
      <c r="F4772" s="541" t="s">
        <v>7777</v>
      </c>
      <c r="G4772" s="539">
        <v>45466.30972222222</v>
      </c>
      <c r="H4772" s="37"/>
    </row>
    <row r="4773" spans="1:8" x14ac:dyDescent="0.25">
      <c r="A4773" s="37" t="s">
        <v>9695</v>
      </c>
      <c r="B4773" s="37" t="s">
        <v>1033</v>
      </c>
      <c r="C4773" s="38" t="s">
        <v>9696</v>
      </c>
      <c r="D4773" s="38">
        <v>8531</v>
      </c>
      <c r="E4773" s="146" t="s">
        <v>7793</v>
      </c>
      <c r="F4773" s="541" t="s">
        <v>7794</v>
      </c>
      <c r="G4773" s="539">
        <v>45466.30972222222</v>
      </c>
      <c r="H4773" s="37"/>
    </row>
    <row r="4774" spans="1:8" x14ac:dyDescent="0.25">
      <c r="A4774" s="37" t="s">
        <v>9695</v>
      </c>
      <c r="B4774" s="37" t="s">
        <v>1033</v>
      </c>
      <c r="C4774" s="38" t="s">
        <v>9696</v>
      </c>
      <c r="D4774" s="38">
        <v>8531</v>
      </c>
      <c r="E4774" s="146" t="s">
        <v>7810</v>
      </c>
      <c r="F4774" s="541" t="s">
        <v>7811</v>
      </c>
      <c r="G4774" s="539">
        <v>45466.30972222222</v>
      </c>
      <c r="H4774" s="37"/>
    </row>
    <row r="4775" spans="1:8" x14ac:dyDescent="0.25">
      <c r="A4775" s="37" t="s">
        <v>9695</v>
      </c>
      <c r="B4775" s="37" t="s">
        <v>1033</v>
      </c>
      <c r="C4775" s="38" t="s">
        <v>9696</v>
      </c>
      <c r="D4775" s="38">
        <v>8531</v>
      </c>
      <c r="E4775" s="146" t="s">
        <v>7827</v>
      </c>
      <c r="F4775" s="541" t="s">
        <v>7828</v>
      </c>
      <c r="G4775" s="539">
        <v>45466.30972222222</v>
      </c>
      <c r="H4775" s="37"/>
    </row>
    <row r="4776" spans="1:8" x14ac:dyDescent="0.25">
      <c r="A4776" s="37" t="s">
        <v>9695</v>
      </c>
      <c r="B4776" s="37" t="s">
        <v>1033</v>
      </c>
      <c r="C4776" s="38" t="s">
        <v>9696</v>
      </c>
      <c r="D4776" s="38">
        <v>8531</v>
      </c>
      <c r="E4776" s="146" t="s">
        <v>7844</v>
      </c>
      <c r="F4776" s="541" t="s">
        <v>7845</v>
      </c>
      <c r="G4776" s="539">
        <v>45466.30972222222</v>
      </c>
      <c r="H4776" s="37"/>
    </row>
    <row r="4777" spans="1:8" x14ac:dyDescent="0.25">
      <c r="A4777" s="37" t="s">
        <v>9695</v>
      </c>
      <c r="B4777" s="37" t="s">
        <v>1033</v>
      </c>
      <c r="C4777" s="38" t="s">
        <v>9696</v>
      </c>
      <c r="D4777" s="38">
        <v>8531</v>
      </c>
      <c r="E4777" s="146" t="s">
        <v>7861</v>
      </c>
      <c r="F4777" s="541" t="s">
        <v>7862</v>
      </c>
      <c r="G4777" s="539">
        <v>45466.30972222222</v>
      </c>
      <c r="H4777" s="37"/>
    </row>
    <row r="4778" spans="1:8" x14ac:dyDescent="0.25">
      <c r="A4778" s="37" t="s">
        <v>9695</v>
      </c>
      <c r="B4778" s="37" t="s">
        <v>1033</v>
      </c>
      <c r="C4778" s="38" t="s">
        <v>9696</v>
      </c>
      <c r="D4778" s="38">
        <v>8531</v>
      </c>
      <c r="E4778" s="146" t="s">
        <v>7878</v>
      </c>
      <c r="F4778" s="541" t="s">
        <v>7879</v>
      </c>
      <c r="G4778" s="539">
        <v>45466.30972222222</v>
      </c>
      <c r="H4778" s="37"/>
    </row>
    <row r="4779" spans="1:8" x14ac:dyDescent="0.25">
      <c r="A4779" s="37" t="s">
        <v>9695</v>
      </c>
      <c r="B4779" s="37" t="s">
        <v>1033</v>
      </c>
      <c r="C4779" s="38" t="s">
        <v>9696</v>
      </c>
      <c r="D4779" s="38">
        <v>8531</v>
      </c>
      <c r="E4779" s="146" t="s">
        <v>7895</v>
      </c>
      <c r="F4779" s="541" t="s">
        <v>7896</v>
      </c>
      <c r="G4779" s="539">
        <v>45466.30972222222</v>
      </c>
      <c r="H4779" s="37"/>
    </row>
    <row r="4780" spans="1:8" x14ac:dyDescent="0.25">
      <c r="A4780" s="37" t="s">
        <v>9695</v>
      </c>
      <c r="B4780" s="37" t="s">
        <v>1033</v>
      </c>
      <c r="C4780" s="38" t="s">
        <v>9696</v>
      </c>
      <c r="D4780" s="38">
        <v>8531</v>
      </c>
      <c r="E4780" s="146" t="s">
        <v>7912</v>
      </c>
      <c r="F4780" s="541" t="s">
        <v>7913</v>
      </c>
      <c r="G4780" s="539">
        <v>45466.30972222222</v>
      </c>
      <c r="H4780" s="37"/>
    </row>
    <row r="4781" spans="1:8" x14ac:dyDescent="0.25">
      <c r="A4781" s="37" t="s">
        <v>9695</v>
      </c>
      <c r="B4781" s="37" t="s">
        <v>1033</v>
      </c>
      <c r="C4781" s="38" t="s">
        <v>9696</v>
      </c>
      <c r="D4781" s="38">
        <v>8531</v>
      </c>
      <c r="E4781" s="146" t="s">
        <v>7929</v>
      </c>
      <c r="F4781" s="541" t="s">
        <v>7930</v>
      </c>
      <c r="G4781" s="539">
        <v>45466.30972222222</v>
      </c>
      <c r="H4781" s="37"/>
    </row>
    <row r="4782" spans="1:8" x14ac:dyDescent="0.25">
      <c r="A4782" s="37" t="s">
        <v>9695</v>
      </c>
      <c r="B4782" s="37" t="s">
        <v>1033</v>
      </c>
      <c r="C4782" s="38" t="s">
        <v>9696</v>
      </c>
      <c r="D4782" s="38">
        <v>8531</v>
      </c>
      <c r="E4782" s="146" t="s">
        <v>1675</v>
      </c>
      <c r="F4782" s="541" t="s">
        <v>1676</v>
      </c>
      <c r="G4782" s="539">
        <v>45466.30972222222</v>
      </c>
      <c r="H4782" s="37"/>
    </row>
    <row r="4783" spans="1:8" x14ac:dyDescent="0.25">
      <c r="A4783" s="37" t="s">
        <v>9695</v>
      </c>
      <c r="B4783" s="37" t="s">
        <v>1033</v>
      </c>
      <c r="C4783" s="38" t="s">
        <v>9696</v>
      </c>
      <c r="D4783" s="38">
        <v>8531</v>
      </c>
      <c r="E4783" s="146" t="s">
        <v>7946</v>
      </c>
      <c r="F4783" s="541" t="s">
        <v>7947</v>
      </c>
      <c r="G4783" s="539">
        <v>45466.30972222222</v>
      </c>
      <c r="H4783" s="37"/>
    </row>
    <row r="4784" spans="1:8" x14ac:dyDescent="0.25">
      <c r="A4784" s="37" t="s">
        <v>9695</v>
      </c>
      <c r="B4784" s="37" t="s">
        <v>1033</v>
      </c>
      <c r="C4784" s="38" t="s">
        <v>9696</v>
      </c>
      <c r="D4784" s="38">
        <v>8531</v>
      </c>
      <c r="E4784" s="146" t="s">
        <v>7963</v>
      </c>
      <c r="F4784" s="541" t="s">
        <v>7964</v>
      </c>
      <c r="G4784" s="539">
        <v>45466.30972222222</v>
      </c>
      <c r="H4784" s="37"/>
    </row>
    <row r="4785" spans="1:8" x14ac:dyDescent="0.25">
      <c r="A4785" s="37" t="s">
        <v>9695</v>
      </c>
      <c r="B4785" s="37" t="s">
        <v>1033</v>
      </c>
      <c r="C4785" s="38" t="s">
        <v>9696</v>
      </c>
      <c r="D4785" s="38">
        <v>8531</v>
      </c>
      <c r="E4785" s="146" t="s">
        <v>7980</v>
      </c>
      <c r="F4785" s="541" t="s">
        <v>7981</v>
      </c>
      <c r="G4785" s="539">
        <v>45466.30972222222</v>
      </c>
      <c r="H4785" s="37"/>
    </row>
    <row r="4786" spans="1:8" x14ac:dyDescent="0.25">
      <c r="A4786" s="37" t="s">
        <v>9695</v>
      </c>
      <c r="B4786" s="37" t="s">
        <v>1033</v>
      </c>
      <c r="C4786" s="38" t="s">
        <v>9696</v>
      </c>
      <c r="D4786" s="38">
        <v>8531</v>
      </c>
      <c r="E4786" s="146" t="s">
        <v>7997</v>
      </c>
      <c r="F4786" s="541" t="s">
        <v>7998</v>
      </c>
      <c r="G4786" s="539">
        <v>45466.30972222222</v>
      </c>
      <c r="H4786" s="37"/>
    </row>
    <row r="4787" spans="1:8" x14ac:dyDescent="0.25">
      <c r="A4787" s="37" t="s">
        <v>9695</v>
      </c>
      <c r="B4787" s="37" t="s">
        <v>1033</v>
      </c>
      <c r="C4787" s="38" t="s">
        <v>9696</v>
      </c>
      <c r="D4787" s="38">
        <v>8531</v>
      </c>
      <c r="E4787" s="146" t="s">
        <v>8014</v>
      </c>
      <c r="F4787" s="541" t="s">
        <v>8015</v>
      </c>
      <c r="G4787" s="539">
        <v>45466.30972222222</v>
      </c>
      <c r="H4787" s="37"/>
    </row>
    <row r="4788" spans="1:8" x14ac:dyDescent="0.25">
      <c r="A4788" s="37" t="s">
        <v>9695</v>
      </c>
      <c r="B4788" s="37" t="s">
        <v>1033</v>
      </c>
      <c r="C4788" s="38" t="s">
        <v>9696</v>
      </c>
      <c r="D4788" s="38">
        <v>8531</v>
      </c>
      <c r="E4788" s="146" t="s">
        <v>8031</v>
      </c>
      <c r="F4788" s="541" t="s">
        <v>8032</v>
      </c>
      <c r="G4788" s="539">
        <v>45466.30972222222</v>
      </c>
      <c r="H4788" s="37"/>
    </row>
    <row r="4789" spans="1:8" x14ac:dyDescent="0.25">
      <c r="A4789" s="37" t="s">
        <v>9695</v>
      </c>
      <c r="B4789" s="37" t="s">
        <v>1033</v>
      </c>
      <c r="C4789" s="38" t="s">
        <v>9696</v>
      </c>
      <c r="D4789" s="38">
        <v>8531</v>
      </c>
      <c r="E4789" s="146" t="s">
        <v>8048</v>
      </c>
      <c r="F4789" s="541" t="s">
        <v>8049</v>
      </c>
      <c r="G4789" s="539">
        <v>45466.30972222222</v>
      </c>
      <c r="H4789" s="37"/>
    </row>
    <row r="4790" spans="1:8" x14ac:dyDescent="0.25">
      <c r="A4790" s="37" t="s">
        <v>9695</v>
      </c>
      <c r="B4790" s="37" t="s">
        <v>1033</v>
      </c>
      <c r="C4790" s="38" t="s">
        <v>9696</v>
      </c>
      <c r="D4790" s="38">
        <v>8531</v>
      </c>
      <c r="E4790" s="146" t="s">
        <v>8065</v>
      </c>
      <c r="F4790" s="541" t="s">
        <v>8066</v>
      </c>
      <c r="G4790" s="539">
        <v>45466.30972222222</v>
      </c>
      <c r="H4790" s="37"/>
    </row>
    <row r="4791" spans="1:8" x14ac:dyDescent="0.25">
      <c r="A4791" s="37" t="s">
        <v>9695</v>
      </c>
      <c r="B4791" s="37" t="s">
        <v>1033</v>
      </c>
      <c r="C4791" s="38" t="s">
        <v>9696</v>
      </c>
      <c r="D4791" s="38">
        <v>8531</v>
      </c>
      <c r="E4791" s="146" t="s">
        <v>8082</v>
      </c>
      <c r="F4791" s="541" t="s">
        <v>8083</v>
      </c>
      <c r="G4791" s="539">
        <v>45466.30972222222</v>
      </c>
      <c r="H4791" s="37"/>
    </row>
    <row r="4792" spans="1:8" x14ac:dyDescent="0.25">
      <c r="A4792" s="37" t="s">
        <v>9695</v>
      </c>
      <c r="B4792" s="37" t="s">
        <v>1033</v>
      </c>
      <c r="C4792" s="38" t="s">
        <v>9696</v>
      </c>
      <c r="D4792" s="38">
        <v>8531</v>
      </c>
      <c r="E4792" s="146" t="s">
        <v>8099</v>
      </c>
      <c r="F4792" s="541" t="s">
        <v>8100</v>
      </c>
      <c r="G4792" s="539">
        <v>45466.30972222222</v>
      </c>
      <c r="H4792" s="37"/>
    </row>
    <row r="4793" spans="1:8" x14ac:dyDescent="0.25">
      <c r="A4793" s="37" t="s">
        <v>9695</v>
      </c>
      <c r="B4793" s="37" t="s">
        <v>1033</v>
      </c>
      <c r="C4793" s="38" t="s">
        <v>9696</v>
      </c>
      <c r="D4793" s="38">
        <v>8531</v>
      </c>
      <c r="E4793" s="146" t="s">
        <v>1692</v>
      </c>
      <c r="F4793" s="541" t="s">
        <v>1693</v>
      </c>
      <c r="G4793" s="539">
        <v>45466.30972222222</v>
      </c>
      <c r="H4793" s="37"/>
    </row>
    <row r="4794" spans="1:8" x14ac:dyDescent="0.25">
      <c r="A4794" s="37" t="s">
        <v>9695</v>
      </c>
      <c r="B4794" s="37" t="s">
        <v>1033</v>
      </c>
      <c r="C4794" s="38" t="s">
        <v>9696</v>
      </c>
      <c r="D4794" s="38">
        <v>8531</v>
      </c>
      <c r="E4794" s="146" t="s">
        <v>8116</v>
      </c>
      <c r="F4794" s="541" t="s">
        <v>8117</v>
      </c>
      <c r="G4794" s="539">
        <v>45466.30972222222</v>
      </c>
      <c r="H4794" s="37"/>
    </row>
    <row r="4795" spans="1:8" x14ac:dyDescent="0.25">
      <c r="A4795" s="37" t="s">
        <v>9695</v>
      </c>
      <c r="B4795" s="37" t="s">
        <v>1033</v>
      </c>
      <c r="C4795" s="38" t="s">
        <v>9696</v>
      </c>
      <c r="D4795" s="38">
        <v>8531</v>
      </c>
      <c r="E4795" s="146" t="s">
        <v>8133</v>
      </c>
      <c r="F4795" s="541" t="s">
        <v>8134</v>
      </c>
      <c r="G4795" s="539">
        <v>45466.30972222222</v>
      </c>
      <c r="H4795" s="37"/>
    </row>
    <row r="4796" spans="1:8" x14ac:dyDescent="0.25">
      <c r="A4796" s="37" t="s">
        <v>9695</v>
      </c>
      <c r="B4796" s="37" t="s">
        <v>1033</v>
      </c>
      <c r="C4796" s="38" t="s">
        <v>9696</v>
      </c>
      <c r="D4796" s="38">
        <v>8531</v>
      </c>
      <c r="E4796" s="146" t="s">
        <v>8150</v>
      </c>
      <c r="F4796" s="541" t="s">
        <v>8151</v>
      </c>
      <c r="G4796" s="539">
        <v>45466.30972222222</v>
      </c>
      <c r="H4796" s="37"/>
    </row>
    <row r="4797" spans="1:8" x14ac:dyDescent="0.25">
      <c r="A4797" s="37" t="s">
        <v>9695</v>
      </c>
      <c r="B4797" s="37" t="s">
        <v>1033</v>
      </c>
      <c r="C4797" s="38" t="s">
        <v>9696</v>
      </c>
      <c r="D4797" s="38">
        <v>8531</v>
      </c>
      <c r="E4797" s="146" t="s">
        <v>8167</v>
      </c>
      <c r="F4797" s="541" t="s">
        <v>8168</v>
      </c>
      <c r="G4797" s="539">
        <v>45466.30972222222</v>
      </c>
      <c r="H4797" s="37"/>
    </row>
    <row r="4798" spans="1:8" x14ac:dyDescent="0.25">
      <c r="A4798" s="37" t="s">
        <v>9695</v>
      </c>
      <c r="B4798" s="37" t="s">
        <v>1033</v>
      </c>
      <c r="C4798" s="38" t="s">
        <v>9696</v>
      </c>
      <c r="D4798" s="38">
        <v>8531</v>
      </c>
      <c r="E4798" s="146" t="s">
        <v>8184</v>
      </c>
      <c r="F4798" s="541" t="s">
        <v>8185</v>
      </c>
      <c r="G4798" s="539">
        <v>45466.30972222222</v>
      </c>
      <c r="H4798" s="37"/>
    </row>
    <row r="4799" spans="1:8" x14ac:dyDescent="0.25">
      <c r="A4799" s="37" t="s">
        <v>9695</v>
      </c>
      <c r="B4799" s="37" t="s">
        <v>1033</v>
      </c>
      <c r="C4799" s="38" t="s">
        <v>9696</v>
      </c>
      <c r="D4799" s="38">
        <v>8531</v>
      </c>
      <c r="E4799" s="146" t="s">
        <v>8201</v>
      </c>
      <c r="F4799" s="541" t="s">
        <v>8202</v>
      </c>
      <c r="G4799" s="539">
        <v>45466.30972222222</v>
      </c>
      <c r="H4799" s="37"/>
    </row>
    <row r="4800" spans="1:8" x14ac:dyDescent="0.25">
      <c r="A4800" s="37" t="s">
        <v>9695</v>
      </c>
      <c r="B4800" s="37" t="s">
        <v>1033</v>
      </c>
      <c r="C4800" s="38" t="s">
        <v>9696</v>
      </c>
      <c r="D4800" s="38">
        <v>8531</v>
      </c>
      <c r="E4800" s="146" t="s">
        <v>8218</v>
      </c>
      <c r="F4800" s="541" t="s">
        <v>8219</v>
      </c>
      <c r="G4800" s="539">
        <v>45466.30972222222</v>
      </c>
      <c r="H4800" s="37"/>
    </row>
    <row r="4801" spans="1:8" x14ac:dyDescent="0.25">
      <c r="A4801" s="37" t="s">
        <v>9695</v>
      </c>
      <c r="B4801" s="37" t="s">
        <v>1033</v>
      </c>
      <c r="C4801" s="38" t="s">
        <v>9696</v>
      </c>
      <c r="D4801" s="38">
        <v>8531</v>
      </c>
      <c r="E4801" s="146" t="s">
        <v>8235</v>
      </c>
      <c r="F4801" s="541" t="s">
        <v>8236</v>
      </c>
      <c r="G4801" s="539">
        <v>45466.30972222222</v>
      </c>
      <c r="H4801" s="37"/>
    </row>
    <row r="4802" spans="1:8" x14ac:dyDescent="0.25">
      <c r="A4802" s="37" t="s">
        <v>9695</v>
      </c>
      <c r="B4802" s="37" t="s">
        <v>1033</v>
      </c>
      <c r="C4802" s="38" t="s">
        <v>9696</v>
      </c>
      <c r="D4802" s="38">
        <v>8531</v>
      </c>
      <c r="E4802" s="146" t="s">
        <v>8252</v>
      </c>
      <c r="F4802" s="541" t="s">
        <v>8253</v>
      </c>
      <c r="G4802" s="539">
        <v>45466.30972222222</v>
      </c>
      <c r="H4802" s="37"/>
    </row>
    <row r="4803" spans="1:8" x14ac:dyDescent="0.25">
      <c r="A4803" s="37" t="s">
        <v>9695</v>
      </c>
      <c r="B4803" s="37" t="s">
        <v>1033</v>
      </c>
      <c r="C4803" s="38" t="s">
        <v>9696</v>
      </c>
      <c r="D4803" s="38">
        <v>8531</v>
      </c>
      <c r="E4803" s="146" t="s">
        <v>8269</v>
      </c>
      <c r="F4803" s="541" t="s">
        <v>8270</v>
      </c>
      <c r="G4803" s="539">
        <v>45466.30972222222</v>
      </c>
      <c r="H4803" s="37"/>
    </row>
    <row r="4804" spans="1:8" x14ac:dyDescent="0.25">
      <c r="A4804" s="37" t="s">
        <v>9695</v>
      </c>
      <c r="B4804" s="37" t="s">
        <v>1033</v>
      </c>
      <c r="C4804" s="38" t="s">
        <v>9696</v>
      </c>
      <c r="D4804" s="38">
        <v>8531</v>
      </c>
      <c r="E4804" s="146" t="s">
        <v>1709</v>
      </c>
      <c r="F4804" s="541" t="s">
        <v>1710</v>
      </c>
      <c r="G4804" s="539">
        <v>45466.30972222222</v>
      </c>
      <c r="H4804" s="37"/>
    </row>
    <row r="4805" spans="1:8" x14ac:dyDescent="0.25">
      <c r="A4805" s="37" t="s">
        <v>9695</v>
      </c>
      <c r="B4805" s="37" t="s">
        <v>1033</v>
      </c>
      <c r="C4805" s="38" t="s">
        <v>9696</v>
      </c>
      <c r="D4805" s="38">
        <v>8531</v>
      </c>
      <c r="E4805" s="146" t="s">
        <v>8286</v>
      </c>
      <c r="F4805" s="541" t="s">
        <v>8287</v>
      </c>
      <c r="G4805" s="539">
        <v>45466.30972222222</v>
      </c>
      <c r="H4805" s="37"/>
    </row>
    <row r="4806" spans="1:8" x14ac:dyDescent="0.25">
      <c r="A4806" s="37" t="s">
        <v>9695</v>
      </c>
      <c r="B4806" s="37" t="s">
        <v>1033</v>
      </c>
      <c r="C4806" s="38" t="s">
        <v>9696</v>
      </c>
      <c r="D4806" s="38">
        <v>8531</v>
      </c>
      <c r="E4806" s="146" t="s">
        <v>8303</v>
      </c>
      <c r="F4806" s="541" t="s">
        <v>8304</v>
      </c>
      <c r="G4806" s="539">
        <v>45466.30972222222</v>
      </c>
      <c r="H4806" s="37"/>
    </row>
    <row r="4807" spans="1:8" x14ac:dyDescent="0.25">
      <c r="A4807" s="37" t="s">
        <v>9695</v>
      </c>
      <c r="B4807" s="37" t="s">
        <v>1033</v>
      </c>
      <c r="C4807" s="38" t="s">
        <v>9696</v>
      </c>
      <c r="D4807" s="38">
        <v>8531</v>
      </c>
      <c r="E4807" s="146" t="s">
        <v>8320</v>
      </c>
      <c r="F4807" s="541" t="s">
        <v>8321</v>
      </c>
      <c r="G4807" s="539">
        <v>45466.30972222222</v>
      </c>
      <c r="H4807" s="37"/>
    </row>
    <row r="4808" spans="1:8" x14ac:dyDescent="0.25">
      <c r="A4808" s="37" t="s">
        <v>9695</v>
      </c>
      <c r="B4808" s="37" t="s">
        <v>1033</v>
      </c>
      <c r="C4808" s="38" t="s">
        <v>9696</v>
      </c>
      <c r="D4808" s="38">
        <v>8531</v>
      </c>
      <c r="E4808" s="146" t="s">
        <v>8337</v>
      </c>
      <c r="F4808" s="541" t="s">
        <v>8338</v>
      </c>
      <c r="G4808" s="539">
        <v>45466.30972222222</v>
      </c>
      <c r="H4808" s="37"/>
    </row>
    <row r="4809" spans="1:8" x14ac:dyDescent="0.25">
      <c r="A4809" s="37" t="s">
        <v>9695</v>
      </c>
      <c r="B4809" s="37" t="s">
        <v>1033</v>
      </c>
      <c r="C4809" s="38" t="s">
        <v>9696</v>
      </c>
      <c r="D4809" s="38">
        <v>8531</v>
      </c>
      <c r="E4809" s="146" t="s">
        <v>8354</v>
      </c>
      <c r="F4809" s="541" t="s">
        <v>8355</v>
      </c>
      <c r="G4809" s="539">
        <v>45466.30972222222</v>
      </c>
      <c r="H4809" s="37"/>
    </row>
    <row r="4810" spans="1:8" x14ac:dyDescent="0.25">
      <c r="A4810" s="37" t="s">
        <v>9695</v>
      </c>
      <c r="B4810" s="37" t="s">
        <v>1033</v>
      </c>
      <c r="C4810" s="38" t="s">
        <v>9696</v>
      </c>
      <c r="D4810" s="38">
        <v>8531</v>
      </c>
      <c r="E4810" s="146" t="s">
        <v>8371</v>
      </c>
      <c r="F4810" s="541" t="s">
        <v>8372</v>
      </c>
      <c r="G4810" s="539">
        <v>45466.30972222222</v>
      </c>
      <c r="H4810" s="37"/>
    </row>
    <row r="4811" spans="1:8" x14ac:dyDescent="0.25">
      <c r="A4811" s="37" t="s">
        <v>9695</v>
      </c>
      <c r="B4811" s="37" t="s">
        <v>1033</v>
      </c>
      <c r="C4811" s="38" t="s">
        <v>9696</v>
      </c>
      <c r="D4811" s="38">
        <v>8531</v>
      </c>
      <c r="E4811" s="146" t="s">
        <v>8388</v>
      </c>
      <c r="F4811" s="541" t="s">
        <v>8389</v>
      </c>
      <c r="G4811" s="539">
        <v>45466.30972222222</v>
      </c>
      <c r="H4811" s="37"/>
    </row>
    <row r="4812" spans="1:8" x14ac:dyDescent="0.25">
      <c r="A4812" s="37" t="s">
        <v>9695</v>
      </c>
      <c r="B4812" s="37" t="s">
        <v>1033</v>
      </c>
      <c r="C4812" s="38" t="s">
        <v>9696</v>
      </c>
      <c r="D4812" s="38">
        <v>8531</v>
      </c>
      <c r="E4812" s="146" t="s">
        <v>10736</v>
      </c>
      <c r="F4812" s="541" t="s">
        <v>10737</v>
      </c>
      <c r="G4812" s="539">
        <v>45466.30972222222</v>
      </c>
      <c r="H4812" s="37"/>
    </row>
    <row r="4813" spans="1:8" x14ac:dyDescent="0.25">
      <c r="A4813" s="37" t="s">
        <v>9695</v>
      </c>
      <c r="B4813" s="37" t="s">
        <v>1033</v>
      </c>
      <c r="C4813" s="38" t="s">
        <v>9696</v>
      </c>
      <c r="D4813" s="38">
        <v>8531</v>
      </c>
      <c r="E4813" s="146" t="s">
        <v>10738</v>
      </c>
      <c r="F4813" s="541" t="s">
        <v>10739</v>
      </c>
      <c r="G4813" s="539">
        <v>45466.30972222222</v>
      </c>
      <c r="H4813" s="37"/>
    </row>
    <row r="4814" spans="1:8" x14ac:dyDescent="0.25">
      <c r="A4814" s="37" t="s">
        <v>9695</v>
      </c>
      <c r="B4814" s="37" t="s">
        <v>1033</v>
      </c>
      <c r="C4814" s="38" t="s">
        <v>9696</v>
      </c>
      <c r="D4814" s="38">
        <v>8531</v>
      </c>
      <c r="E4814" s="146" t="s">
        <v>10740</v>
      </c>
      <c r="F4814" s="541" t="s">
        <v>10741</v>
      </c>
      <c r="G4814" s="539">
        <v>45466.30972222222</v>
      </c>
      <c r="H4814" s="37"/>
    </row>
    <row r="4815" spans="1:8" x14ac:dyDescent="0.25">
      <c r="A4815" s="37" t="s">
        <v>9695</v>
      </c>
      <c r="B4815" s="37" t="s">
        <v>1033</v>
      </c>
      <c r="C4815" s="38" t="s">
        <v>9696</v>
      </c>
      <c r="D4815" s="38">
        <v>8531</v>
      </c>
      <c r="E4815" s="146" t="s">
        <v>1725</v>
      </c>
      <c r="F4815" s="541" t="s">
        <v>1726</v>
      </c>
      <c r="G4815" s="539">
        <v>45466.30972222222</v>
      </c>
      <c r="H4815" s="37"/>
    </row>
    <row r="4816" spans="1:8" x14ac:dyDescent="0.25">
      <c r="A4816" s="37" t="s">
        <v>9695</v>
      </c>
      <c r="B4816" s="37" t="s">
        <v>1033</v>
      </c>
      <c r="C4816" s="38" t="s">
        <v>9696</v>
      </c>
      <c r="D4816" s="38">
        <v>8531</v>
      </c>
      <c r="E4816" s="146" t="s">
        <v>10742</v>
      </c>
      <c r="F4816" s="541" t="s">
        <v>10743</v>
      </c>
      <c r="G4816" s="539">
        <v>45466.30972222222</v>
      </c>
      <c r="H4816" s="37"/>
    </row>
    <row r="4817" spans="1:8" x14ac:dyDescent="0.25">
      <c r="A4817" s="37" t="s">
        <v>9695</v>
      </c>
      <c r="B4817" s="37" t="s">
        <v>1033</v>
      </c>
      <c r="C4817" s="38" t="s">
        <v>9696</v>
      </c>
      <c r="D4817" s="38">
        <v>8531</v>
      </c>
      <c r="E4817" s="146" t="s">
        <v>10744</v>
      </c>
      <c r="F4817" s="541" t="s">
        <v>10745</v>
      </c>
      <c r="G4817" s="539">
        <v>45466.30972222222</v>
      </c>
      <c r="H4817" s="37"/>
    </row>
    <row r="4818" spans="1:8" x14ac:dyDescent="0.25">
      <c r="A4818" s="37" t="s">
        <v>9695</v>
      </c>
      <c r="B4818" s="37" t="s">
        <v>1033</v>
      </c>
      <c r="C4818" s="38" t="s">
        <v>9696</v>
      </c>
      <c r="D4818" s="38">
        <v>8531</v>
      </c>
      <c r="E4818" s="146" t="s">
        <v>10746</v>
      </c>
      <c r="F4818" s="541" t="s">
        <v>10747</v>
      </c>
      <c r="G4818" s="539">
        <v>45466.30972222222</v>
      </c>
      <c r="H4818" s="37"/>
    </row>
    <row r="4819" spans="1:8" x14ac:dyDescent="0.25">
      <c r="A4819" s="37" t="s">
        <v>9695</v>
      </c>
      <c r="B4819" s="37" t="s">
        <v>1033</v>
      </c>
      <c r="C4819" s="38" t="s">
        <v>9696</v>
      </c>
      <c r="D4819" s="38">
        <v>8531</v>
      </c>
      <c r="E4819" s="146" t="s">
        <v>10748</v>
      </c>
      <c r="F4819" s="541" t="s">
        <v>10749</v>
      </c>
      <c r="G4819" s="539">
        <v>45466.30972222222</v>
      </c>
      <c r="H4819" s="37"/>
    </row>
    <row r="4820" spans="1:8" x14ac:dyDescent="0.25">
      <c r="A4820" s="37" t="s">
        <v>9695</v>
      </c>
      <c r="B4820" s="37" t="s">
        <v>1033</v>
      </c>
      <c r="C4820" s="38" t="s">
        <v>9696</v>
      </c>
      <c r="D4820" s="38">
        <v>8531</v>
      </c>
      <c r="E4820" s="146" t="s">
        <v>10750</v>
      </c>
      <c r="F4820" s="541" t="s">
        <v>10751</v>
      </c>
      <c r="G4820" s="539">
        <v>45466.30972222222</v>
      </c>
      <c r="H4820" s="37"/>
    </row>
    <row r="4821" spans="1:8" x14ac:dyDescent="0.25">
      <c r="A4821" s="37" t="s">
        <v>9695</v>
      </c>
      <c r="B4821" s="37" t="s">
        <v>1033</v>
      </c>
      <c r="C4821" s="38" t="s">
        <v>9696</v>
      </c>
      <c r="D4821" s="38">
        <v>8531</v>
      </c>
      <c r="E4821" s="146" t="s">
        <v>10752</v>
      </c>
      <c r="F4821" s="541" t="s">
        <v>10753</v>
      </c>
      <c r="G4821" s="539">
        <v>45466.30972222222</v>
      </c>
      <c r="H4821" s="37"/>
    </row>
    <row r="4822" spans="1:8" x14ac:dyDescent="0.25">
      <c r="A4822" s="37" t="s">
        <v>9695</v>
      </c>
      <c r="B4822" s="37" t="s">
        <v>1033</v>
      </c>
      <c r="C4822" s="38" t="s">
        <v>9696</v>
      </c>
      <c r="D4822" s="38">
        <v>8531</v>
      </c>
      <c r="E4822" s="146" t="s">
        <v>10754</v>
      </c>
      <c r="F4822" s="541" t="s">
        <v>10755</v>
      </c>
      <c r="G4822" s="539">
        <v>45466.30972222222</v>
      </c>
      <c r="H4822" s="37"/>
    </row>
    <row r="4823" spans="1:8" x14ac:dyDescent="0.25">
      <c r="A4823" s="37" t="s">
        <v>9695</v>
      </c>
      <c r="B4823" s="37" t="s">
        <v>1033</v>
      </c>
      <c r="C4823" s="38" t="s">
        <v>9696</v>
      </c>
      <c r="D4823" s="38">
        <v>8531</v>
      </c>
      <c r="E4823" s="146" t="s">
        <v>10756</v>
      </c>
      <c r="F4823" s="541" t="s">
        <v>10757</v>
      </c>
      <c r="G4823" s="539">
        <v>45466.30972222222</v>
      </c>
      <c r="H4823" s="37"/>
    </row>
    <row r="4824" spans="1:8" x14ac:dyDescent="0.25">
      <c r="A4824" s="37" t="s">
        <v>9695</v>
      </c>
      <c r="B4824" s="37" t="s">
        <v>1033</v>
      </c>
      <c r="C4824" s="38" t="s">
        <v>9696</v>
      </c>
      <c r="D4824" s="38">
        <v>8531</v>
      </c>
      <c r="E4824" s="146" t="s">
        <v>10758</v>
      </c>
      <c r="F4824" s="541" t="s">
        <v>10759</v>
      </c>
      <c r="G4824" s="539">
        <v>45466.30972222222</v>
      </c>
      <c r="H4824" s="37"/>
    </row>
    <row r="4825" spans="1:8" x14ac:dyDescent="0.25">
      <c r="A4825" s="37" t="s">
        <v>9695</v>
      </c>
      <c r="B4825" s="37" t="s">
        <v>1033</v>
      </c>
      <c r="C4825" s="38" t="s">
        <v>9696</v>
      </c>
      <c r="D4825" s="38">
        <v>8531</v>
      </c>
      <c r="E4825" s="146" t="s">
        <v>10760</v>
      </c>
      <c r="F4825" s="541" t="s">
        <v>10761</v>
      </c>
      <c r="G4825" s="539">
        <v>45466.30972222222</v>
      </c>
      <c r="H4825" s="37"/>
    </row>
    <row r="4826" spans="1:8" x14ac:dyDescent="0.25">
      <c r="A4826" s="37" t="s">
        <v>9695</v>
      </c>
      <c r="B4826" s="37" t="s">
        <v>1033</v>
      </c>
      <c r="C4826" s="38" t="s">
        <v>9696</v>
      </c>
      <c r="D4826" s="38">
        <v>8531</v>
      </c>
      <c r="E4826" s="146" t="s">
        <v>1742</v>
      </c>
      <c r="F4826" s="541" t="s">
        <v>1743</v>
      </c>
      <c r="G4826" s="539">
        <v>45466.30972222222</v>
      </c>
      <c r="H4826" s="37"/>
    </row>
    <row r="4827" spans="1:8" x14ac:dyDescent="0.25">
      <c r="A4827" s="37" t="s">
        <v>9695</v>
      </c>
      <c r="B4827" s="37" t="s">
        <v>1033</v>
      </c>
      <c r="C4827" s="38" t="s">
        <v>9696</v>
      </c>
      <c r="D4827" s="38">
        <v>8531</v>
      </c>
      <c r="E4827" s="146" t="s">
        <v>1759</v>
      </c>
      <c r="F4827" s="541" t="s">
        <v>1760</v>
      </c>
      <c r="G4827" s="539">
        <v>45466.30972222222</v>
      </c>
      <c r="H4827" s="37"/>
    </row>
    <row r="4828" spans="1:8" x14ac:dyDescent="0.25">
      <c r="A4828" s="37" t="s">
        <v>9695</v>
      </c>
      <c r="B4828" s="37" t="s">
        <v>1033</v>
      </c>
      <c r="C4828" s="38" t="s">
        <v>9696</v>
      </c>
      <c r="D4828" s="38">
        <v>8531</v>
      </c>
      <c r="E4828" s="146" t="s">
        <v>1776</v>
      </c>
      <c r="F4828" s="541" t="s">
        <v>1777</v>
      </c>
      <c r="G4828" s="539">
        <v>45466.30972222222</v>
      </c>
      <c r="H4828" s="37"/>
    </row>
    <row r="4829" spans="1:8" x14ac:dyDescent="0.25">
      <c r="A4829" s="37" t="s">
        <v>9695</v>
      </c>
      <c r="B4829" s="37" t="s">
        <v>1033</v>
      </c>
      <c r="C4829" s="38" t="s">
        <v>9696</v>
      </c>
      <c r="D4829" s="38">
        <v>8531</v>
      </c>
      <c r="E4829" s="146" t="s">
        <v>1793</v>
      </c>
      <c r="F4829" s="541" t="s">
        <v>1794</v>
      </c>
      <c r="G4829" s="539">
        <v>45466.30972222222</v>
      </c>
      <c r="H4829" s="37"/>
    </row>
    <row r="4830" spans="1:8" x14ac:dyDescent="0.25">
      <c r="A4830" s="37" t="s">
        <v>9695</v>
      </c>
      <c r="B4830" s="37" t="s">
        <v>1033</v>
      </c>
      <c r="C4830" s="38" t="s">
        <v>9696</v>
      </c>
      <c r="D4830" s="38">
        <v>8531</v>
      </c>
      <c r="E4830" s="146" t="s">
        <v>1810</v>
      </c>
      <c r="F4830" s="541" t="s">
        <v>1811</v>
      </c>
      <c r="G4830" s="539">
        <v>45466.30972222222</v>
      </c>
      <c r="H4830" s="37"/>
    </row>
    <row r="4831" spans="1:8" x14ac:dyDescent="0.25">
      <c r="A4831" s="37" t="s">
        <v>9695</v>
      </c>
      <c r="B4831" s="37" t="s">
        <v>1033</v>
      </c>
      <c r="C4831" s="38" t="s">
        <v>9696</v>
      </c>
      <c r="D4831" s="38">
        <v>8531</v>
      </c>
      <c r="E4831" s="146" t="s">
        <v>1097</v>
      </c>
      <c r="F4831" s="541" t="s">
        <v>1098</v>
      </c>
      <c r="G4831" s="539">
        <v>45466.30972222222</v>
      </c>
      <c r="H4831" s="37"/>
    </row>
    <row r="4832" spans="1:8" x14ac:dyDescent="0.25">
      <c r="A4832" s="37" t="s">
        <v>9695</v>
      </c>
      <c r="B4832" s="37" t="s">
        <v>1033</v>
      </c>
      <c r="C4832" s="38" t="s">
        <v>9696</v>
      </c>
      <c r="D4832" s="38">
        <v>8531</v>
      </c>
      <c r="E4832" s="146" t="s">
        <v>1827</v>
      </c>
      <c r="F4832" s="541" t="s">
        <v>1828</v>
      </c>
      <c r="G4832" s="539">
        <v>45466.30972222222</v>
      </c>
      <c r="H4832" s="37"/>
    </row>
    <row r="4833" spans="1:8" x14ac:dyDescent="0.25">
      <c r="A4833" s="37" t="s">
        <v>9695</v>
      </c>
      <c r="B4833" s="37" t="s">
        <v>1033</v>
      </c>
      <c r="C4833" s="38" t="s">
        <v>9696</v>
      </c>
      <c r="D4833" s="38">
        <v>8531</v>
      </c>
      <c r="E4833" s="146" t="s">
        <v>1844</v>
      </c>
      <c r="F4833" s="541" t="s">
        <v>1845</v>
      </c>
      <c r="G4833" s="539">
        <v>45466.30972222222</v>
      </c>
      <c r="H4833" s="37"/>
    </row>
    <row r="4834" spans="1:8" x14ac:dyDescent="0.25">
      <c r="A4834" s="37" t="s">
        <v>9695</v>
      </c>
      <c r="B4834" s="37" t="s">
        <v>1033</v>
      </c>
      <c r="C4834" s="38" t="s">
        <v>9696</v>
      </c>
      <c r="D4834" s="38">
        <v>8531</v>
      </c>
      <c r="E4834" s="146" t="s">
        <v>1861</v>
      </c>
      <c r="F4834" s="541" t="s">
        <v>1862</v>
      </c>
      <c r="G4834" s="539">
        <v>45466.30972222222</v>
      </c>
      <c r="H4834" s="37"/>
    </row>
    <row r="4835" spans="1:8" x14ac:dyDescent="0.25">
      <c r="A4835" s="37" t="s">
        <v>9695</v>
      </c>
      <c r="B4835" s="37" t="s">
        <v>1033</v>
      </c>
      <c r="C4835" s="38" t="s">
        <v>9696</v>
      </c>
      <c r="D4835" s="38">
        <v>8531</v>
      </c>
      <c r="E4835" s="146" t="s">
        <v>1878</v>
      </c>
      <c r="F4835" s="541" t="s">
        <v>1879</v>
      </c>
      <c r="G4835" s="539">
        <v>45466.30972222222</v>
      </c>
      <c r="H4835" s="37"/>
    </row>
    <row r="4836" spans="1:8" x14ac:dyDescent="0.25">
      <c r="A4836" s="37" t="s">
        <v>9695</v>
      </c>
      <c r="B4836" s="37" t="s">
        <v>1033</v>
      </c>
      <c r="C4836" s="38" t="s">
        <v>9696</v>
      </c>
      <c r="D4836" s="38">
        <v>8531</v>
      </c>
      <c r="E4836" s="146" t="s">
        <v>1895</v>
      </c>
      <c r="F4836" s="541" t="s">
        <v>1896</v>
      </c>
      <c r="G4836" s="539">
        <v>45466.30972222222</v>
      </c>
      <c r="H4836" s="37"/>
    </row>
    <row r="4837" spans="1:8" x14ac:dyDescent="0.25">
      <c r="A4837" s="37" t="s">
        <v>9695</v>
      </c>
      <c r="B4837" s="37" t="s">
        <v>1033</v>
      </c>
      <c r="C4837" s="38" t="s">
        <v>9696</v>
      </c>
      <c r="D4837" s="38">
        <v>8531</v>
      </c>
      <c r="E4837" s="146" t="s">
        <v>1912</v>
      </c>
      <c r="F4837" s="541" t="s">
        <v>1913</v>
      </c>
      <c r="G4837" s="539">
        <v>45466.30972222222</v>
      </c>
      <c r="H4837" s="37"/>
    </row>
    <row r="4838" spans="1:8" x14ac:dyDescent="0.25">
      <c r="A4838" s="37" t="s">
        <v>9695</v>
      </c>
      <c r="B4838" s="37" t="s">
        <v>1033</v>
      </c>
      <c r="C4838" s="38" t="s">
        <v>9696</v>
      </c>
      <c r="D4838" s="38">
        <v>8531</v>
      </c>
      <c r="E4838" s="146" t="s">
        <v>1929</v>
      </c>
      <c r="F4838" s="541" t="s">
        <v>1930</v>
      </c>
      <c r="G4838" s="539">
        <v>45466.30972222222</v>
      </c>
      <c r="H4838" s="37"/>
    </row>
    <row r="4839" spans="1:8" x14ac:dyDescent="0.25">
      <c r="A4839" s="37" t="s">
        <v>9695</v>
      </c>
      <c r="B4839" s="37" t="s">
        <v>1033</v>
      </c>
      <c r="C4839" s="38" t="s">
        <v>9696</v>
      </c>
      <c r="D4839" s="38">
        <v>8531</v>
      </c>
      <c r="E4839" s="146" t="s">
        <v>1946</v>
      </c>
      <c r="F4839" s="541" t="s">
        <v>1947</v>
      </c>
      <c r="G4839" s="539">
        <v>45466.30972222222</v>
      </c>
      <c r="H4839" s="37"/>
    </row>
    <row r="4840" spans="1:8" x14ac:dyDescent="0.25">
      <c r="A4840" s="37" t="s">
        <v>9695</v>
      </c>
      <c r="B4840" s="37" t="s">
        <v>1033</v>
      </c>
      <c r="C4840" s="38" t="s">
        <v>9696</v>
      </c>
      <c r="D4840" s="38">
        <v>8531</v>
      </c>
      <c r="E4840" s="146" t="s">
        <v>1963</v>
      </c>
      <c r="F4840" s="541" t="s">
        <v>1964</v>
      </c>
      <c r="G4840" s="539">
        <v>45466.30972222222</v>
      </c>
      <c r="H4840" s="37"/>
    </row>
    <row r="4841" spans="1:8" x14ac:dyDescent="0.25">
      <c r="A4841" s="37" t="s">
        <v>9695</v>
      </c>
      <c r="B4841" s="37" t="s">
        <v>1033</v>
      </c>
      <c r="C4841" s="38" t="s">
        <v>9696</v>
      </c>
      <c r="D4841" s="38">
        <v>8531</v>
      </c>
      <c r="E4841" s="146" t="s">
        <v>1980</v>
      </c>
      <c r="F4841" s="541" t="s">
        <v>1981</v>
      </c>
      <c r="G4841" s="539">
        <v>45466.30972222222</v>
      </c>
      <c r="H4841" s="37"/>
    </row>
    <row r="4842" spans="1:8" x14ac:dyDescent="0.25">
      <c r="A4842" s="37" t="s">
        <v>9695</v>
      </c>
      <c r="B4842" s="37" t="s">
        <v>1033</v>
      </c>
      <c r="C4842" s="38" t="s">
        <v>9696</v>
      </c>
      <c r="D4842" s="38">
        <v>8531</v>
      </c>
      <c r="E4842" s="146" t="s">
        <v>1114</v>
      </c>
      <c r="F4842" s="541" t="s">
        <v>1115</v>
      </c>
      <c r="G4842" s="539">
        <v>45466.30972222222</v>
      </c>
      <c r="H4842" s="37"/>
    </row>
    <row r="4843" spans="1:8" x14ac:dyDescent="0.25">
      <c r="A4843" s="37" t="s">
        <v>9695</v>
      </c>
      <c r="B4843" s="37" t="s">
        <v>1033</v>
      </c>
      <c r="C4843" s="38" t="s">
        <v>9696</v>
      </c>
      <c r="D4843" s="38">
        <v>8531</v>
      </c>
      <c r="E4843" s="146" t="s">
        <v>1997</v>
      </c>
      <c r="F4843" s="541" t="s">
        <v>1998</v>
      </c>
      <c r="G4843" s="539">
        <v>45466.30972222222</v>
      </c>
      <c r="H4843" s="37"/>
    </row>
    <row r="4844" spans="1:8" x14ac:dyDescent="0.25">
      <c r="A4844" s="37" t="s">
        <v>9695</v>
      </c>
      <c r="B4844" s="37" t="s">
        <v>1033</v>
      </c>
      <c r="C4844" s="38" t="s">
        <v>9696</v>
      </c>
      <c r="D4844" s="38">
        <v>8531</v>
      </c>
      <c r="E4844" s="146" t="s">
        <v>2014</v>
      </c>
      <c r="F4844" s="541" t="s">
        <v>2015</v>
      </c>
      <c r="G4844" s="539">
        <v>45466.30972222222</v>
      </c>
      <c r="H4844" s="37"/>
    </row>
    <row r="4845" spans="1:8" x14ac:dyDescent="0.25">
      <c r="A4845" s="37" t="s">
        <v>9695</v>
      </c>
      <c r="B4845" s="37" t="s">
        <v>1033</v>
      </c>
      <c r="C4845" s="38" t="s">
        <v>9696</v>
      </c>
      <c r="D4845" s="38">
        <v>8531</v>
      </c>
      <c r="E4845" s="146" t="s">
        <v>2031</v>
      </c>
      <c r="F4845" s="541" t="s">
        <v>2032</v>
      </c>
      <c r="G4845" s="539">
        <v>45466.30972222222</v>
      </c>
      <c r="H4845" s="37"/>
    </row>
    <row r="4846" spans="1:8" x14ac:dyDescent="0.25">
      <c r="A4846" s="37" t="s">
        <v>9695</v>
      </c>
      <c r="B4846" s="37" t="s">
        <v>1033</v>
      </c>
      <c r="C4846" s="38" t="s">
        <v>9696</v>
      </c>
      <c r="D4846" s="38">
        <v>8531</v>
      </c>
      <c r="E4846" s="146" t="s">
        <v>2048</v>
      </c>
      <c r="F4846" s="541" t="s">
        <v>2049</v>
      </c>
      <c r="G4846" s="539">
        <v>45466.30972222222</v>
      </c>
      <c r="H4846" s="37"/>
    </row>
    <row r="4847" spans="1:8" x14ac:dyDescent="0.25">
      <c r="A4847" s="37" t="s">
        <v>9695</v>
      </c>
      <c r="B4847" s="37" t="s">
        <v>1033</v>
      </c>
      <c r="C4847" s="38" t="s">
        <v>9696</v>
      </c>
      <c r="D4847" s="38">
        <v>8531</v>
      </c>
      <c r="E4847" s="146" t="s">
        <v>2065</v>
      </c>
      <c r="F4847" s="541" t="s">
        <v>2066</v>
      </c>
      <c r="G4847" s="539">
        <v>45466.30972222222</v>
      </c>
      <c r="H4847" s="37"/>
    </row>
    <row r="4848" spans="1:8" x14ac:dyDescent="0.25">
      <c r="A4848" s="37" t="s">
        <v>9695</v>
      </c>
      <c r="B4848" s="37" t="s">
        <v>1033</v>
      </c>
      <c r="C4848" s="38" t="s">
        <v>9696</v>
      </c>
      <c r="D4848" s="38">
        <v>8531</v>
      </c>
      <c r="E4848" s="146" t="s">
        <v>2082</v>
      </c>
      <c r="F4848" s="541" t="s">
        <v>2083</v>
      </c>
      <c r="G4848" s="539">
        <v>45466.30972222222</v>
      </c>
      <c r="H4848" s="37"/>
    </row>
    <row r="4849" spans="1:8" x14ac:dyDescent="0.25">
      <c r="A4849" s="37" t="s">
        <v>9695</v>
      </c>
      <c r="B4849" s="37" t="s">
        <v>1033</v>
      </c>
      <c r="C4849" s="38" t="s">
        <v>9696</v>
      </c>
      <c r="D4849" s="38">
        <v>8531</v>
      </c>
      <c r="E4849" s="146" t="s">
        <v>2099</v>
      </c>
      <c r="F4849" s="541" t="s">
        <v>2100</v>
      </c>
      <c r="G4849" s="539">
        <v>45466.30972222222</v>
      </c>
      <c r="H4849" s="37"/>
    </row>
    <row r="4850" spans="1:8" x14ac:dyDescent="0.25">
      <c r="A4850" s="37" t="s">
        <v>9695</v>
      </c>
      <c r="B4850" s="37" t="s">
        <v>1033</v>
      </c>
      <c r="C4850" s="38" t="s">
        <v>9696</v>
      </c>
      <c r="D4850" s="38">
        <v>8531</v>
      </c>
      <c r="E4850" s="146" t="s">
        <v>2115</v>
      </c>
      <c r="F4850" s="541" t="s">
        <v>2116</v>
      </c>
      <c r="G4850" s="539">
        <v>45466.30972222222</v>
      </c>
      <c r="H4850" s="37"/>
    </row>
    <row r="4851" spans="1:8" x14ac:dyDescent="0.25">
      <c r="A4851" s="37" t="s">
        <v>9695</v>
      </c>
      <c r="B4851" s="37" t="s">
        <v>1033</v>
      </c>
      <c r="C4851" s="38" t="s">
        <v>9696</v>
      </c>
      <c r="D4851" s="38">
        <v>8531</v>
      </c>
      <c r="E4851" s="146" t="s">
        <v>2132</v>
      </c>
      <c r="F4851" s="541" t="s">
        <v>2133</v>
      </c>
      <c r="G4851" s="539">
        <v>45466.30972222222</v>
      </c>
      <c r="H4851" s="37"/>
    </row>
    <row r="4852" spans="1:8" x14ac:dyDescent="0.25">
      <c r="A4852" s="37" t="s">
        <v>9695</v>
      </c>
      <c r="B4852" s="37" t="s">
        <v>1033</v>
      </c>
      <c r="C4852" s="38" t="s">
        <v>9696</v>
      </c>
      <c r="D4852" s="38">
        <v>8531</v>
      </c>
      <c r="E4852" s="146" t="s">
        <v>2149</v>
      </c>
      <c r="F4852" s="541" t="s">
        <v>2150</v>
      </c>
      <c r="G4852" s="539">
        <v>45466.30972222222</v>
      </c>
      <c r="H4852" s="37"/>
    </row>
    <row r="4853" spans="1:8" x14ac:dyDescent="0.25">
      <c r="A4853" s="37" t="s">
        <v>9695</v>
      </c>
      <c r="B4853" s="37" t="s">
        <v>1033</v>
      </c>
      <c r="C4853" s="38" t="s">
        <v>9696</v>
      </c>
      <c r="D4853" s="38">
        <v>8531</v>
      </c>
      <c r="E4853" s="146" t="s">
        <v>1129</v>
      </c>
      <c r="F4853" s="541" t="s">
        <v>1130</v>
      </c>
      <c r="G4853" s="539">
        <v>45466.30972222222</v>
      </c>
      <c r="H4853" s="37"/>
    </row>
    <row r="4854" spans="1:8" x14ac:dyDescent="0.25">
      <c r="A4854" s="37" t="s">
        <v>9695</v>
      </c>
      <c r="B4854" s="37" t="s">
        <v>1033</v>
      </c>
      <c r="C4854" s="38" t="s">
        <v>9696</v>
      </c>
      <c r="D4854" s="38">
        <v>8531</v>
      </c>
      <c r="E4854" s="146" t="s">
        <v>2166</v>
      </c>
      <c r="F4854" s="541" t="s">
        <v>2167</v>
      </c>
      <c r="G4854" s="539">
        <v>45466.30972222222</v>
      </c>
      <c r="H4854" s="37"/>
    </row>
    <row r="4855" spans="1:8" x14ac:dyDescent="0.25">
      <c r="A4855" s="37" t="s">
        <v>9695</v>
      </c>
      <c r="B4855" s="37" t="s">
        <v>1033</v>
      </c>
      <c r="C4855" s="38" t="s">
        <v>9696</v>
      </c>
      <c r="D4855" s="38">
        <v>8531</v>
      </c>
      <c r="E4855" s="146" t="s">
        <v>2183</v>
      </c>
      <c r="F4855" s="541" t="s">
        <v>2184</v>
      </c>
      <c r="G4855" s="539">
        <v>45466.30972222222</v>
      </c>
      <c r="H4855" s="37"/>
    </row>
    <row r="4856" spans="1:8" x14ac:dyDescent="0.25">
      <c r="A4856" s="37" t="s">
        <v>9695</v>
      </c>
      <c r="B4856" s="37" t="s">
        <v>1033</v>
      </c>
      <c r="C4856" s="38" t="s">
        <v>9696</v>
      </c>
      <c r="D4856" s="38">
        <v>8531</v>
      </c>
      <c r="E4856" s="146" t="s">
        <v>2200</v>
      </c>
      <c r="F4856" s="541" t="s">
        <v>2201</v>
      </c>
      <c r="G4856" s="539">
        <v>45466.30972222222</v>
      </c>
      <c r="H4856" s="37"/>
    </row>
    <row r="4857" spans="1:8" x14ac:dyDescent="0.25">
      <c r="A4857" s="37" t="s">
        <v>9695</v>
      </c>
      <c r="B4857" s="37" t="s">
        <v>1033</v>
      </c>
      <c r="C4857" s="38" t="s">
        <v>9696</v>
      </c>
      <c r="D4857" s="38">
        <v>8531</v>
      </c>
      <c r="E4857" s="146" t="s">
        <v>2217</v>
      </c>
      <c r="F4857" s="541" t="s">
        <v>2218</v>
      </c>
      <c r="G4857" s="539">
        <v>45466.30972222222</v>
      </c>
      <c r="H4857" s="37"/>
    </row>
    <row r="4858" spans="1:8" x14ac:dyDescent="0.25">
      <c r="A4858" s="37" t="s">
        <v>9695</v>
      </c>
      <c r="B4858" s="37" t="s">
        <v>1033</v>
      </c>
      <c r="C4858" s="38" t="s">
        <v>9696</v>
      </c>
      <c r="D4858" s="38">
        <v>8531</v>
      </c>
      <c r="E4858" s="146" t="s">
        <v>2234</v>
      </c>
      <c r="F4858" s="541" t="s">
        <v>2235</v>
      </c>
      <c r="G4858" s="539">
        <v>45466.30972222222</v>
      </c>
      <c r="H4858" s="37"/>
    </row>
    <row r="4859" spans="1:8" x14ac:dyDescent="0.25">
      <c r="A4859" s="37" t="s">
        <v>9695</v>
      </c>
      <c r="B4859" s="37" t="s">
        <v>1033</v>
      </c>
      <c r="C4859" s="38" t="s">
        <v>9696</v>
      </c>
      <c r="D4859" s="38">
        <v>8531</v>
      </c>
      <c r="E4859" s="146" t="s">
        <v>2251</v>
      </c>
      <c r="F4859" s="541" t="s">
        <v>2252</v>
      </c>
      <c r="G4859" s="539">
        <v>45466.30972222222</v>
      </c>
      <c r="H4859" s="37"/>
    </row>
    <row r="4860" spans="1:8" x14ac:dyDescent="0.25">
      <c r="A4860" s="37" t="s">
        <v>9695</v>
      </c>
      <c r="B4860" s="37" t="s">
        <v>1033</v>
      </c>
      <c r="C4860" s="38" t="s">
        <v>9696</v>
      </c>
      <c r="D4860" s="38">
        <v>8531</v>
      </c>
      <c r="E4860" s="146" t="s">
        <v>2268</v>
      </c>
      <c r="F4860" s="541" t="s">
        <v>2269</v>
      </c>
      <c r="G4860" s="539">
        <v>45466.30972222222</v>
      </c>
      <c r="H4860" s="37"/>
    </row>
    <row r="4861" spans="1:8" x14ac:dyDescent="0.25">
      <c r="A4861" s="37" t="s">
        <v>9695</v>
      </c>
      <c r="B4861" s="37" t="s">
        <v>1033</v>
      </c>
      <c r="C4861" s="38" t="s">
        <v>9696</v>
      </c>
      <c r="D4861" s="38">
        <v>8531</v>
      </c>
      <c r="E4861" s="146" t="s">
        <v>2285</v>
      </c>
      <c r="F4861" s="541" t="s">
        <v>2286</v>
      </c>
      <c r="G4861" s="539">
        <v>45466.30972222222</v>
      </c>
      <c r="H4861" s="37"/>
    </row>
    <row r="4862" spans="1:8" x14ac:dyDescent="0.25">
      <c r="A4862" s="37" t="s">
        <v>9695</v>
      </c>
      <c r="B4862" s="37" t="s">
        <v>1033</v>
      </c>
      <c r="C4862" s="38" t="s">
        <v>9696</v>
      </c>
      <c r="D4862" s="38">
        <v>8531</v>
      </c>
      <c r="E4862" s="146" t="s">
        <v>2302</v>
      </c>
      <c r="F4862" s="541" t="s">
        <v>2303</v>
      </c>
      <c r="G4862" s="539">
        <v>45466.30972222222</v>
      </c>
      <c r="H4862" s="37"/>
    </row>
    <row r="4863" spans="1:8" x14ac:dyDescent="0.25">
      <c r="A4863" s="37" t="s">
        <v>9695</v>
      </c>
      <c r="B4863" s="37" t="s">
        <v>1033</v>
      </c>
      <c r="C4863" s="38" t="s">
        <v>9696</v>
      </c>
      <c r="D4863" s="38">
        <v>8531</v>
      </c>
      <c r="E4863" s="146" t="s">
        <v>2319</v>
      </c>
      <c r="F4863" s="541" t="s">
        <v>2320</v>
      </c>
      <c r="G4863" s="539">
        <v>45466.30972222222</v>
      </c>
      <c r="H4863" s="37"/>
    </row>
    <row r="4864" spans="1:8" x14ac:dyDescent="0.25">
      <c r="A4864" s="37" t="s">
        <v>9695</v>
      </c>
      <c r="B4864" s="37" t="s">
        <v>1033</v>
      </c>
      <c r="C4864" s="38" t="s">
        <v>9696</v>
      </c>
      <c r="D4864" s="38">
        <v>8531</v>
      </c>
      <c r="E4864" s="146" t="s">
        <v>1146</v>
      </c>
      <c r="F4864" s="541" t="s">
        <v>1147</v>
      </c>
      <c r="G4864" s="539">
        <v>45466.30972222222</v>
      </c>
      <c r="H4864" s="37"/>
    </row>
    <row r="4865" spans="1:8" x14ac:dyDescent="0.25">
      <c r="A4865" s="37" t="s">
        <v>9695</v>
      </c>
      <c r="B4865" s="37" t="s">
        <v>1033</v>
      </c>
      <c r="C4865" s="38" t="s">
        <v>9696</v>
      </c>
      <c r="D4865" s="38">
        <v>8531</v>
      </c>
      <c r="E4865" s="146" t="s">
        <v>2336</v>
      </c>
      <c r="F4865" s="541" t="s">
        <v>2337</v>
      </c>
      <c r="G4865" s="539">
        <v>45466.30972222222</v>
      </c>
      <c r="H4865" s="37"/>
    </row>
    <row r="4866" spans="1:8" x14ac:dyDescent="0.25">
      <c r="A4866" s="37" t="s">
        <v>9695</v>
      </c>
      <c r="B4866" s="37" t="s">
        <v>1033</v>
      </c>
      <c r="C4866" s="38" t="s">
        <v>9696</v>
      </c>
      <c r="D4866" s="38">
        <v>8531</v>
      </c>
      <c r="E4866" s="146" t="s">
        <v>2353</v>
      </c>
      <c r="F4866" s="541" t="s">
        <v>2354</v>
      </c>
      <c r="G4866" s="539">
        <v>45466.30972222222</v>
      </c>
      <c r="H4866" s="37"/>
    </row>
    <row r="4867" spans="1:8" x14ac:dyDescent="0.25">
      <c r="A4867" s="37" t="s">
        <v>9695</v>
      </c>
      <c r="B4867" s="37" t="s">
        <v>1033</v>
      </c>
      <c r="C4867" s="38" t="s">
        <v>9696</v>
      </c>
      <c r="D4867" s="38">
        <v>8531</v>
      </c>
      <c r="E4867" s="146" t="s">
        <v>2370</v>
      </c>
      <c r="F4867" s="541" t="s">
        <v>2371</v>
      </c>
      <c r="G4867" s="539">
        <v>45466.30972222222</v>
      </c>
      <c r="H4867" s="37"/>
    </row>
    <row r="4868" spans="1:8" x14ac:dyDescent="0.25">
      <c r="A4868" s="37" t="s">
        <v>9695</v>
      </c>
      <c r="B4868" s="37" t="s">
        <v>1033</v>
      </c>
      <c r="C4868" s="38" t="s">
        <v>9696</v>
      </c>
      <c r="D4868" s="38">
        <v>8531</v>
      </c>
      <c r="E4868" s="146" t="s">
        <v>2387</v>
      </c>
      <c r="F4868" s="541" t="s">
        <v>2388</v>
      </c>
      <c r="G4868" s="539">
        <v>45466.30972222222</v>
      </c>
      <c r="H4868" s="37"/>
    </row>
    <row r="4869" spans="1:8" x14ac:dyDescent="0.25">
      <c r="A4869" s="37" t="s">
        <v>9695</v>
      </c>
      <c r="B4869" s="37" t="s">
        <v>1033</v>
      </c>
      <c r="C4869" s="38" t="s">
        <v>9696</v>
      </c>
      <c r="D4869" s="38">
        <v>8531</v>
      </c>
      <c r="E4869" s="146" t="s">
        <v>2404</v>
      </c>
      <c r="F4869" s="541" t="s">
        <v>2405</v>
      </c>
      <c r="G4869" s="539">
        <v>45466.30972222222</v>
      </c>
      <c r="H4869" s="37"/>
    </row>
    <row r="4870" spans="1:8" x14ac:dyDescent="0.25">
      <c r="A4870" s="37" t="s">
        <v>9695</v>
      </c>
      <c r="B4870" s="37" t="s">
        <v>1033</v>
      </c>
      <c r="C4870" s="38" t="s">
        <v>9696</v>
      </c>
      <c r="D4870" s="38">
        <v>8531</v>
      </c>
      <c r="E4870" s="146" t="s">
        <v>2421</v>
      </c>
      <c r="F4870" s="541" t="s">
        <v>2422</v>
      </c>
      <c r="G4870" s="539">
        <v>45466.30972222222</v>
      </c>
      <c r="H4870" s="37"/>
    </row>
    <row r="4871" spans="1:8" x14ac:dyDescent="0.25">
      <c r="A4871" s="37" t="s">
        <v>9695</v>
      </c>
      <c r="B4871" s="37" t="s">
        <v>1033</v>
      </c>
      <c r="C4871" s="38" t="s">
        <v>9696</v>
      </c>
      <c r="D4871" s="38">
        <v>8531</v>
      </c>
      <c r="E4871" s="146" t="s">
        <v>2438</v>
      </c>
      <c r="F4871" s="541" t="s">
        <v>2439</v>
      </c>
      <c r="G4871" s="539">
        <v>45466.30972222222</v>
      </c>
      <c r="H4871" s="37"/>
    </row>
    <row r="4872" spans="1:8" x14ac:dyDescent="0.25">
      <c r="A4872" s="37" t="s">
        <v>9695</v>
      </c>
      <c r="B4872" s="37" t="s">
        <v>1033</v>
      </c>
      <c r="C4872" s="38" t="s">
        <v>9696</v>
      </c>
      <c r="D4872" s="38">
        <v>8531</v>
      </c>
      <c r="E4872" s="146" t="s">
        <v>2455</v>
      </c>
      <c r="F4872" s="541" t="s">
        <v>2456</v>
      </c>
      <c r="G4872" s="539">
        <v>45466.30972222222</v>
      </c>
      <c r="H4872" s="37"/>
    </row>
    <row r="4873" spans="1:8" x14ac:dyDescent="0.25">
      <c r="A4873" s="37" t="s">
        <v>9695</v>
      </c>
      <c r="B4873" s="37" t="s">
        <v>1033</v>
      </c>
      <c r="C4873" s="38" t="s">
        <v>9696</v>
      </c>
      <c r="D4873" s="38">
        <v>8531</v>
      </c>
      <c r="E4873" s="146" t="s">
        <v>2472</v>
      </c>
      <c r="F4873" s="541" t="s">
        <v>2473</v>
      </c>
      <c r="G4873" s="539">
        <v>45466.30972222222</v>
      </c>
      <c r="H4873" s="37"/>
    </row>
    <row r="4874" spans="1:8" x14ac:dyDescent="0.25">
      <c r="A4874" s="37" t="s">
        <v>9695</v>
      </c>
      <c r="B4874" s="37" t="s">
        <v>1033</v>
      </c>
      <c r="C4874" s="38" t="s">
        <v>9696</v>
      </c>
      <c r="D4874" s="38">
        <v>8531</v>
      </c>
      <c r="E4874" s="146" t="s">
        <v>2489</v>
      </c>
      <c r="F4874" s="541" t="s">
        <v>2490</v>
      </c>
      <c r="G4874" s="539">
        <v>45466.30972222222</v>
      </c>
      <c r="H4874" s="37"/>
    </row>
    <row r="4875" spans="1:8" x14ac:dyDescent="0.25">
      <c r="A4875" s="37" t="s">
        <v>9695</v>
      </c>
      <c r="B4875" s="37" t="s">
        <v>1033</v>
      </c>
      <c r="C4875" s="38" t="s">
        <v>9696</v>
      </c>
      <c r="D4875" s="38">
        <v>8531</v>
      </c>
      <c r="E4875" s="146" t="s">
        <v>1161</v>
      </c>
      <c r="F4875" s="541" t="s">
        <v>1162</v>
      </c>
      <c r="G4875" s="539">
        <v>45466.30972222222</v>
      </c>
      <c r="H4875" s="37"/>
    </row>
    <row r="4876" spans="1:8" x14ac:dyDescent="0.25">
      <c r="A4876" s="37" t="s">
        <v>9695</v>
      </c>
      <c r="B4876" s="37" t="s">
        <v>1033</v>
      </c>
      <c r="C4876" s="38" t="s">
        <v>9696</v>
      </c>
      <c r="D4876" s="38">
        <v>8531</v>
      </c>
      <c r="E4876" s="146" t="s">
        <v>2506</v>
      </c>
      <c r="F4876" s="541" t="s">
        <v>2507</v>
      </c>
      <c r="G4876" s="539">
        <v>45466.30972222222</v>
      </c>
      <c r="H4876" s="37"/>
    </row>
    <row r="4877" spans="1:8" x14ac:dyDescent="0.25">
      <c r="A4877" s="37" t="s">
        <v>9695</v>
      </c>
      <c r="B4877" s="37" t="s">
        <v>1033</v>
      </c>
      <c r="C4877" s="38" t="s">
        <v>9696</v>
      </c>
      <c r="D4877" s="38">
        <v>8531</v>
      </c>
      <c r="E4877" s="146" t="s">
        <v>2523</v>
      </c>
      <c r="F4877" s="541" t="s">
        <v>2524</v>
      </c>
      <c r="G4877" s="539">
        <v>45466.30972222222</v>
      </c>
      <c r="H4877" s="37"/>
    </row>
    <row r="4878" spans="1:8" x14ac:dyDescent="0.25">
      <c r="A4878" s="37" t="s">
        <v>9695</v>
      </c>
      <c r="B4878" s="37" t="s">
        <v>1033</v>
      </c>
      <c r="C4878" s="38" t="s">
        <v>9696</v>
      </c>
      <c r="D4878" s="38">
        <v>8531</v>
      </c>
      <c r="E4878" s="146" t="s">
        <v>2540</v>
      </c>
      <c r="F4878" s="541" t="s">
        <v>2541</v>
      </c>
      <c r="G4878" s="539">
        <v>45466.30972222222</v>
      </c>
      <c r="H4878" s="37"/>
    </row>
    <row r="4879" spans="1:8" x14ac:dyDescent="0.25">
      <c r="A4879" s="37" t="s">
        <v>9695</v>
      </c>
      <c r="B4879" s="37" t="s">
        <v>1033</v>
      </c>
      <c r="C4879" s="38" t="s">
        <v>9696</v>
      </c>
      <c r="D4879" s="38">
        <v>8531</v>
      </c>
      <c r="E4879" s="146" t="s">
        <v>2557</v>
      </c>
      <c r="F4879" s="541" t="s">
        <v>2558</v>
      </c>
      <c r="G4879" s="539">
        <v>45466.30972222222</v>
      </c>
      <c r="H4879" s="37"/>
    </row>
    <row r="4880" spans="1:8" x14ac:dyDescent="0.25">
      <c r="A4880" s="37" t="s">
        <v>9695</v>
      </c>
      <c r="B4880" s="37" t="s">
        <v>1033</v>
      </c>
      <c r="C4880" s="38" t="s">
        <v>9696</v>
      </c>
      <c r="D4880" s="38">
        <v>8531</v>
      </c>
      <c r="E4880" s="146" t="s">
        <v>2574</v>
      </c>
      <c r="F4880" s="541" t="s">
        <v>2575</v>
      </c>
      <c r="G4880" s="539">
        <v>45466.30972222222</v>
      </c>
      <c r="H4880" s="37"/>
    </row>
    <row r="4881" spans="1:8" x14ac:dyDescent="0.25">
      <c r="A4881" s="37" t="s">
        <v>9695</v>
      </c>
      <c r="B4881" s="37" t="s">
        <v>1033</v>
      </c>
      <c r="C4881" s="38" t="s">
        <v>9696</v>
      </c>
      <c r="D4881" s="38">
        <v>8531</v>
      </c>
      <c r="E4881" s="146" t="s">
        <v>2591</v>
      </c>
      <c r="F4881" s="541" t="s">
        <v>2592</v>
      </c>
      <c r="G4881" s="539">
        <v>45466.30972222222</v>
      </c>
      <c r="H4881" s="37"/>
    </row>
    <row r="4882" spans="1:8" x14ac:dyDescent="0.25">
      <c r="A4882" s="37" t="s">
        <v>9695</v>
      </c>
      <c r="B4882" s="37" t="s">
        <v>1033</v>
      </c>
      <c r="C4882" s="38" t="s">
        <v>9696</v>
      </c>
      <c r="D4882" s="38">
        <v>8531</v>
      </c>
      <c r="E4882" s="146" t="s">
        <v>2608</v>
      </c>
      <c r="F4882" s="541" t="s">
        <v>2609</v>
      </c>
      <c r="G4882" s="539">
        <v>45466.30972222222</v>
      </c>
      <c r="H4882" s="37"/>
    </row>
    <row r="4883" spans="1:8" x14ac:dyDescent="0.25">
      <c r="A4883" s="37" t="s">
        <v>9695</v>
      </c>
      <c r="B4883" s="37" t="s">
        <v>1033</v>
      </c>
      <c r="C4883" s="38" t="s">
        <v>9696</v>
      </c>
      <c r="D4883" s="38">
        <v>8531</v>
      </c>
      <c r="E4883" s="146" t="s">
        <v>2625</v>
      </c>
      <c r="F4883" s="541" t="s">
        <v>2626</v>
      </c>
      <c r="G4883" s="539">
        <v>45466.30972222222</v>
      </c>
      <c r="H4883" s="37"/>
    </row>
    <row r="4884" spans="1:8" x14ac:dyDescent="0.25">
      <c r="A4884" s="37" t="s">
        <v>9695</v>
      </c>
      <c r="B4884" s="37" t="s">
        <v>1033</v>
      </c>
      <c r="C4884" s="38" t="s">
        <v>9696</v>
      </c>
      <c r="D4884" s="38">
        <v>8531</v>
      </c>
      <c r="E4884" s="146" t="s">
        <v>2642</v>
      </c>
      <c r="F4884" s="541" t="s">
        <v>2643</v>
      </c>
      <c r="G4884" s="539">
        <v>45466.30972222222</v>
      </c>
      <c r="H4884" s="37"/>
    </row>
    <row r="4885" spans="1:8" x14ac:dyDescent="0.25">
      <c r="A4885" s="37" t="s">
        <v>9695</v>
      </c>
      <c r="B4885" s="37" t="s">
        <v>1033</v>
      </c>
      <c r="C4885" s="38" t="s">
        <v>9696</v>
      </c>
      <c r="D4885" s="38">
        <v>8531</v>
      </c>
      <c r="E4885" s="146" t="s">
        <v>2659</v>
      </c>
      <c r="F4885" s="541" t="s">
        <v>2660</v>
      </c>
      <c r="G4885" s="539">
        <v>45466.30972222222</v>
      </c>
      <c r="H4885" s="37"/>
    </row>
    <row r="4886" spans="1:8" x14ac:dyDescent="0.25">
      <c r="A4886" s="37" t="s">
        <v>9695</v>
      </c>
      <c r="B4886" s="37" t="s">
        <v>1033</v>
      </c>
      <c r="C4886" s="38" t="s">
        <v>9696</v>
      </c>
      <c r="D4886" s="38">
        <v>8531</v>
      </c>
      <c r="E4886" s="146" t="s">
        <v>1180</v>
      </c>
      <c r="F4886" s="541" t="s">
        <v>1181</v>
      </c>
      <c r="G4886" s="539">
        <v>45466.30972222222</v>
      </c>
      <c r="H4886" s="37"/>
    </row>
    <row r="4887" spans="1:8" x14ac:dyDescent="0.25">
      <c r="A4887" s="37" t="s">
        <v>9695</v>
      </c>
      <c r="B4887" s="37" t="s">
        <v>1033</v>
      </c>
      <c r="C4887" s="38" t="s">
        <v>9696</v>
      </c>
      <c r="D4887" s="38">
        <v>8531</v>
      </c>
      <c r="E4887" s="146" t="s">
        <v>2678</v>
      </c>
      <c r="F4887" s="541" t="s">
        <v>2679</v>
      </c>
      <c r="G4887" s="539">
        <v>45466.30972222222</v>
      </c>
      <c r="H4887" s="37"/>
    </row>
    <row r="4888" spans="1:8" x14ac:dyDescent="0.25">
      <c r="A4888" s="37" t="s">
        <v>9695</v>
      </c>
      <c r="B4888" s="37" t="s">
        <v>1033</v>
      </c>
      <c r="C4888" s="38" t="s">
        <v>9696</v>
      </c>
      <c r="D4888" s="38">
        <v>8531</v>
      </c>
      <c r="E4888" s="146" t="s">
        <v>2695</v>
      </c>
      <c r="F4888" s="541" t="s">
        <v>2696</v>
      </c>
      <c r="G4888" s="539">
        <v>45466.30972222222</v>
      </c>
      <c r="H4888" s="37"/>
    </row>
    <row r="4889" spans="1:8" x14ac:dyDescent="0.25">
      <c r="A4889" s="37" t="s">
        <v>9695</v>
      </c>
      <c r="B4889" s="37" t="s">
        <v>1033</v>
      </c>
      <c r="C4889" s="38" t="s">
        <v>9696</v>
      </c>
      <c r="D4889" s="38">
        <v>8531</v>
      </c>
      <c r="E4889" s="146" t="s">
        <v>2712</v>
      </c>
      <c r="F4889" s="541" t="s">
        <v>2713</v>
      </c>
      <c r="G4889" s="539">
        <v>45466.30972222222</v>
      </c>
      <c r="H4889" s="37"/>
    </row>
    <row r="4890" spans="1:8" x14ac:dyDescent="0.25">
      <c r="A4890" s="37" t="s">
        <v>9695</v>
      </c>
      <c r="B4890" s="37" t="s">
        <v>1033</v>
      </c>
      <c r="C4890" s="38" t="s">
        <v>9696</v>
      </c>
      <c r="D4890" s="38">
        <v>8531</v>
      </c>
      <c r="E4890" s="146" t="s">
        <v>2729</v>
      </c>
      <c r="F4890" s="541" t="s">
        <v>2730</v>
      </c>
      <c r="G4890" s="539">
        <v>45466.30972222222</v>
      </c>
      <c r="H4890" s="37"/>
    </row>
    <row r="4891" spans="1:8" x14ac:dyDescent="0.25">
      <c r="A4891" s="37" t="s">
        <v>9695</v>
      </c>
      <c r="B4891" s="37" t="s">
        <v>1033</v>
      </c>
      <c r="C4891" s="38" t="s">
        <v>9696</v>
      </c>
      <c r="D4891" s="38">
        <v>8531</v>
      </c>
      <c r="E4891" s="146" t="s">
        <v>2746</v>
      </c>
      <c r="F4891" s="541" t="s">
        <v>2747</v>
      </c>
      <c r="G4891" s="539">
        <v>45466.30972222222</v>
      </c>
      <c r="H4891" s="37"/>
    </row>
    <row r="4892" spans="1:8" x14ac:dyDescent="0.25">
      <c r="A4892" s="37" t="s">
        <v>9695</v>
      </c>
      <c r="B4892" s="37" t="s">
        <v>1033</v>
      </c>
      <c r="C4892" s="38" t="s">
        <v>9696</v>
      </c>
      <c r="D4892" s="38">
        <v>8531</v>
      </c>
      <c r="E4892" s="146" t="s">
        <v>2763</v>
      </c>
      <c r="F4892" s="541" t="s">
        <v>2764</v>
      </c>
      <c r="G4892" s="539">
        <v>45466.30972222222</v>
      </c>
      <c r="H4892" s="37"/>
    </row>
    <row r="4893" spans="1:8" x14ac:dyDescent="0.25">
      <c r="A4893" s="37" t="s">
        <v>9695</v>
      </c>
      <c r="B4893" s="37" t="s">
        <v>1033</v>
      </c>
      <c r="C4893" s="38" t="s">
        <v>9696</v>
      </c>
      <c r="D4893" s="38">
        <v>8531</v>
      </c>
      <c r="E4893" s="146" t="s">
        <v>2780</v>
      </c>
      <c r="F4893" s="541" t="s">
        <v>2781</v>
      </c>
      <c r="G4893" s="539">
        <v>45466.30972222222</v>
      </c>
      <c r="H4893" s="37"/>
    </row>
    <row r="4894" spans="1:8" x14ac:dyDescent="0.25">
      <c r="A4894" s="37" t="s">
        <v>9695</v>
      </c>
      <c r="B4894" s="37" t="s">
        <v>1033</v>
      </c>
      <c r="C4894" s="38" t="s">
        <v>9696</v>
      </c>
      <c r="D4894" s="38">
        <v>8531</v>
      </c>
      <c r="E4894" s="146" t="s">
        <v>2797</v>
      </c>
      <c r="F4894" s="541" t="s">
        <v>2798</v>
      </c>
      <c r="G4894" s="539">
        <v>45466.30972222222</v>
      </c>
      <c r="H4894" s="37"/>
    </row>
    <row r="4895" spans="1:8" x14ac:dyDescent="0.25">
      <c r="A4895" s="37" t="s">
        <v>9695</v>
      </c>
      <c r="B4895" s="37" t="s">
        <v>1033</v>
      </c>
      <c r="C4895" s="38" t="s">
        <v>9696</v>
      </c>
      <c r="D4895" s="38">
        <v>8531</v>
      </c>
      <c r="E4895" s="146" t="s">
        <v>2814</v>
      </c>
      <c r="F4895" s="541" t="s">
        <v>2815</v>
      </c>
      <c r="G4895" s="539">
        <v>45466.30972222222</v>
      </c>
      <c r="H4895" s="37"/>
    </row>
    <row r="4896" spans="1:8" x14ac:dyDescent="0.25">
      <c r="A4896" s="37" t="s">
        <v>9695</v>
      </c>
      <c r="B4896" s="37" t="s">
        <v>1033</v>
      </c>
      <c r="C4896" s="38" t="s">
        <v>9696</v>
      </c>
      <c r="D4896" s="38">
        <v>8531</v>
      </c>
      <c r="E4896" s="146" t="s">
        <v>2831</v>
      </c>
      <c r="F4896" s="541" t="s">
        <v>2832</v>
      </c>
      <c r="G4896" s="539">
        <v>45466.30972222222</v>
      </c>
      <c r="H4896" s="37"/>
    </row>
    <row r="4897" spans="1:8" x14ac:dyDescent="0.25">
      <c r="A4897" s="37" t="s">
        <v>9695</v>
      </c>
      <c r="B4897" s="37" t="s">
        <v>1033</v>
      </c>
      <c r="C4897" s="38" t="s">
        <v>9696</v>
      </c>
      <c r="D4897" s="38">
        <v>8531</v>
      </c>
      <c r="E4897" s="146" t="s">
        <v>1004</v>
      </c>
      <c r="F4897" s="541" t="s">
        <v>1196</v>
      </c>
      <c r="G4897" s="539">
        <v>45466.30972222222</v>
      </c>
      <c r="H4897" s="37"/>
    </row>
    <row r="4898" spans="1:8" x14ac:dyDescent="0.25">
      <c r="A4898" s="37" t="s">
        <v>9695</v>
      </c>
      <c r="B4898" s="37" t="s">
        <v>1033</v>
      </c>
      <c r="C4898" s="38" t="s">
        <v>9696</v>
      </c>
      <c r="D4898" s="38">
        <v>8531</v>
      </c>
      <c r="E4898" s="146" t="s">
        <v>2848</v>
      </c>
      <c r="F4898" s="541" t="s">
        <v>2849</v>
      </c>
      <c r="G4898" s="539">
        <v>45466.30972222222</v>
      </c>
      <c r="H4898" s="37"/>
    </row>
    <row r="4899" spans="1:8" x14ac:dyDescent="0.25">
      <c r="A4899" s="37" t="s">
        <v>9695</v>
      </c>
      <c r="B4899" s="37" t="s">
        <v>1033</v>
      </c>
      <c r="C4899" s="38" t="s">
        <v>9696</v>
      </c>
      <c r="D4899" s="38">
        <v>8531</v>
      </c>
      <c r="E4899" s="146" t="s">
        <v>2865</v>
      </c>
      <c r="F4899" s="541" t="s">
        <v>2866</v>
      </c>
      <c r="G4899" s="539">
        <v>45466.30972222222</v>
      </c>
      <c r="H4899" s="37"/>
    </row>
    <row r="4900" spans="1:8" x14ac:dyDescent="0.25">
      <c r="A4900" s="37" t="s">
        <v>9695</v>
      </c>
      <c r="B4900" s="37" t="s">
        <v>1033</v>
      </c>
      <c r="C4900" s="38" t="s">
        <v>9696</v>
      </c>
      <c r="D4900" s="38">
        <v>8531</v>
      </c>
      <c r="E4900" s="146" t="s">
        <v>2882</v>
      </c>
      <c r="F4900" s="541" t="s">
        <v>2883</v>
      </c>
      <c r="G4900" s="539">
        <v>45466.30972222222</v>
      </c>
      <c r="H4900" s="37"/>
    </row>
    <row r="4901" spans="1:8" x14ac:dyDescent="0.25">
      <c r="A4901" s="37" t="s">
        <v>9695</v>
      </c>
      <c r="B4901" s="37" t="s">
        <v>1033</v>
      </c>
      <c r="C4901" s="38" t="s">
        <v>9696</v>
      </c>
      <c r="D4901" s="38">
        <v>8531</v>
      </c>
      <c r="E4901" s="146" t="s">
        <v>2899</v>
      </c>
      <c r="F4901" s="541" t="s">
        <v>2900</v>
      </c>
      <c r="G4901" s="539">
        <v>45466.30972222222</v>
      </c>
      <c r="H4901" s="37"/>
    </row>
    <row r="4902" spans="1:8" x14ac:dyDescent="0.25">
      <c r="A4902" s="37" t="s">
        <v>9695</v>
      </c>
      <c r="B4902" s="37" t="s">
        <v>1033</v>
      </c>
      <c r="C4902" s="38" t="s">
        <v>9696</v>
      </c>
      <c r="D4902" s="38">
        <v>8531</v>
      </c>
      <c r="E4902" s="146" t="s">
        <v>2916</v>
      </c>
      <c r="F4902" s="541" t="s">
        <v>2917</v>
      </c>
      <c r="G4902" s="539">
        <v>45466.30972222222</v>
      </c>
      <c r="H4902" s="37"/>
    </row>
    <row r="4903" spans="1:8" x14ac:dyDescent="0.25">
      <c r="A4903" s="37" t="s">
        <v>9695</v>
      </c>
      <c r="B4903" s="37" t="s">
        <v>1033</v>
      </c>
      <c r="C4903" s="38" t="s">
        <v>9696</v>
      </c>
      <c r="D4903" s="38">
        <v>8531</v>
      </c>
      <c r="E4903" s="146" t="s">
        <v>2933</v>
      </c>
      <c r="F4903" s="541" t="s">
        <v>2934</v>
      </c>
      <c r="G4903" s="539">
        <v>45466.30972222222</v>
      </c>
      <c r="H4903" s="37"/>
    </row>
    <row r="4904" spans="1:8" x14ac:dyDescent="0.25">
      <c r="A4904" s="37" t="s">
        <v>9695</v>
      </c>
      <c r="B4904" s="37" t="s">
        <v>1033</v>
      </c>
      <c r="C4904" s="38" t="s">
        <v>9696</v>
      </c>
      <c r="D4904" s="38">
        <v>8531</v>
      </c>
      <c r="E4904" s="146" t="s">
        <v>2950</v>
      </c>
      <c r="F4904" s="541" t="s">
        <v>2951</v>
      </c>
      <c r="G4904" s="539">
        <v>45466.30972222222</v>
      </c>
      <c r="H4904" s="37"/>
    </row>
    <row r="4905" spans="1:8" x14ac:dyDescent="0.25">
      <c r="A4905" s="37" t="s">
        <v>9695</v>
      </c>
      <c r="B4905" s="37" t="s">
        <v>1033</v>
      </c>
      <c r="C4905" s="38" t="s">
        <v>9696</v>
      </c>
      <c r="D4905" s="38">
        <v>8531</v>
      </c>
      <c r="E4905" s="146" t="s">
        <v>2967</v>
      </c>
      <c r="F4905" s="541" t="s">
        <v>2968</v>
      </c>
      <c r="G4905" s="539">
        <v>45466.30972222222</v>
      </c>
      <c r="H4905" s="37"/>
    </row>
    <row r="4906" spans="1:8" x14ac:dyDescent="0.25">
      <c r="A4906" s="37" t="s">
        <v>9695</v>
      </c>
      <c r="B4906" s="37" t="s">
        <v>1033</v>
      </c>
      <c r="C4906" s="38" t="s">
        <v>9696</v>
      </c>
      <c r="D4906" s="38">
        <v>8531</v>
      </c>
      <c r="E4906" s="146" t="s">
        <v>2984</v>
      </c>
      <c r="F4906" s="541" t="s">
        <v>2985</v>
      </c>
      <c r="G4906" s="539">
        <v>45466.30972222222</v>
      </c>
      <c r="H4906" s="37"/>
    </row>
    <row r="4907" spans="1:8" x14ac:dyDescent="0.25">
      <c r="A4907" s="37" t="s">
        <v>9695</v>
      </c>
      <c r="B4907" s="37" t="s">
        <v>1033</v>
      </c>
      <c r="C4907" s="38" t="s">
        <v>9696</v>
      </c>
      <c r="D4907" s="38">
        <v>8531</v>
      </c>
      <c r="E4907" s="146" t="s">
        <v>3001</v>
      </c>
      <c r="F4907" s="541" t="s">
        <v>3002</v>
      </c>
      <c r="G4907" s="539">
        <v>45466.30972222222</v>
      </c>
      <c r="H4907" s="37"/>
    </row>
    <row r="4908" spans="1:8" x14ac:dyDescent="0.25">
      <c r="A4908" s="37" t="s">
        <v>9695</v>
      </c>
      <c r="B4908" s="37" t="s">
        <v>1033</v>
      </c>
      <c r="C4908" s="38" t="s">
        <v>9696</v>
      </c>
      <c r="D4908" s="38">
        <v>8531</v>
      </c>
      <c r="E4908" s="146" t="s">
        <v>1007</v>
      </c>
      <c r="F4908" s="541" t="s">
        <v>1209</v>
      </c>
      <c r="G4908" s="539">
        <v>45466.30972222222</v>
      </c>
      <c r="H4908" s="37"/>
    </row>
    <row r="4909" spans="1:8" x14ac:dyDescent="0.25">
      <c r="A4909" s="37" t="s">
        <v>9695</v>
      </c>
      <c r="B4909" s="37" t="s">
        <v>1033</v>
      </c>
      <c r="C4909" s="38" t="s">
        <v>9696</v>
      </c>
      <c r="D4909" s="38">
        <v>8531</v>
      </c>
      <c r="E4909" s="146" t="s">
        <v>3018</v>
      </c>
      <c r="F4909" s="541" t="s">
        <v>3019</v>
      </c>
      <c r="G4909" s="539">
        <v>45466.30972222222</v>
      </c>
      <c r="H4909" s="37"/>
    </row>
    <row r="4910" spans="1:8" x14ac:dyDescent="0.25">
      <c r="A4910" s="37" t="s">
        <v>9695</v>
      </c>
      <c r="B4910" s="37" t="s">
        <v>1033</v>
      </c>
      <c r="C4910" s="38" t="s">
        <v>9696</v>
      </c>
      <c r="D4910" s="38">
        <v>8531</v>
      </c>
      <c r="E4910" s="146" t="s">
        <v>3035</v>
      </c>
      <c r="F4910" s="541" t="s">
        <v>3036</v>
      </c>
      <c r="G4910" s="539">
        <v>45466.30972222222</v>
      </c>
      <c r="H4910" s="37"/>
    </row>
    <row r="4911" spans="1:8" x14ac:dyDescent="0.25">
      <c r="A4911" s="37" t="s">
        <v>9695</v>
      </c>
      <c r="B4911" s="37" t="s">
        <v>1033</v>
      </c>
      <c r="C4911" s="38" t="s">
        <v>9696</v>
      </c>
      <c r="D4911" s="38">
        <v>8531</v>
      </c>
      <c r="E4911" s="146" t="s">
        <v>3052</v>
      </c>
      <c r="F4911" s="541" t="s">
        <v>3053</v>
      </c>
      <c r="G4911" s="539">
        <v>45466.30972222222</v>
      </c>
      <c r="H4911" s="37"/>
    </row>
    <row r="4912" spans="1:8" x14ac:dyDescent="0.25">
      <c r="A4912" s="37" t="s">
        <v>9695</v>
      </c>
      <c r="B4912" s="37" t="s">
        <v>1033</v>
      </c>
      <c r="C4912" s="38" t="s">
        <v>9696</v>
      </c>
      <c r="D4912" s="38">
        <v>8531</v>
      </c>
      <c r="E4912" s="146" t="s">
        <v>3069</v>
      </c>
      <c r="F4912" s="541" t="s">
        <v>3070</v>
      </c>
      <c r="G4912" s="539">
        <v>45466.30972222222</v>
      </c>
      <c r="H4912" s="37"/>
    </row>
    <row r="4913" spans="1:8" x14ac:dyDescent="0.25">
      <c r="A4913" s="37" t="s">
        <v>9695</v>
      </c>
      <c r="B4913" s="37" t="s">
        <v>1033</v>
      </c>
      <c r="C4913" s="38" t="s">
        <v>9696</v>
      </c>
      <c r="D4913" s="38">
        <v>8531</v>
      </c>
      <c r="E4913" s="146" t="s">
        <v>3086</v>
      </c>
      <c r="F4913" s="541" t="s">
        <v>3087</v>
      </c>
      <c r="G4913" s="539">
        <v>45466.30972222222</v>
      </c>
      <c r="H4913" s="37"/>
    </row>
    <row r="4914" spans="1:8" x14ac:dyDescent="0.25">
      <c r="A4914" s="37" t="s">
        <v>9695</v>
      </c>
      <c r="B4914" s="37" t="s">
        <v>1033</v>
      </c>
      <c r="C4914" s="38" t="s">
        <v>9696</v>
      </c>
      <c r="D4914" s="38">
        <v>8531</v>
      </c>
      <c r="E4914" s="146" t="s">
        <v>3103</v>
      </c>
      <c r="F4914" s="541" t="s">
        <v>3104</v>
      </c>
      <c r="G4914" s="539">
        <v>45466.30972222222</v>
      </c>
      <c r="H4914" s="37"/>
    </row>
    <row r="4915" spans="1:8" x14ac:dyDescent="0.25">
      <c r="A4915" s="37" t="s">
        <v>9695</v>
      </c>
      <c r="B4915" s="37" t="s">
        <v>1033</v>
      </c>
      <c r="C4915" s="38" t="s">
        <v>9696</v>
      </c>
      <c r="D4915" s="38">
        <v>8531</v>
      </c>
      <c r="E4915" s="146" t="s">
        <v>3120</v>
      </c>
      <c r="F4915" s="541" t="s">
        <v>3121</v>
      </c>
      <c r="G4915" s="539">
        <v>45466.30972222222</v>
      </c>
      <c r="H4915" s="37"/>
    </row>
    <row r="4916" spans="1:8" x14ac:dyDescent="0.25">
      <c r="A4916" s="37" t="s">
        <v>9695</v>
      </c>
      <c r="B4916" s="37" t="s">
        <v>1033</v>
      </c>
      <c r="C4916" s="38" t="s">
        <v>9696</v>
      </c>
      <c r="D4916" s="38">
        <v>8531</v>
      </c>
      <c r="E4916" s="146" t="s">
        <v>3137</v>
      </c>
      <c r="F4916" s="541" t="s">
        <v>3138</v>
      </c>
      <c r="G4916" s="539">
        <v>45466.30972222222</v>
      </c>
      <c r="H4916" s="37"/>
    </row>
    <row r="4917" spans="1:8" x14ac:dyDescent="0.25">
      <c r="A4917" s="37" t="s">
        <v>9695</v>
      </c>
      <c r="B4917" s="37" t="s">
        <v>1033</v>
      </c>
      <c r="C4917" s="38" t="s">
        <v>9696</v>
      </c>
      <c r="D4917" s="38">
        <v>8531</v>
      </c>
      <c r="E4917" s="146" t="s">
        <v>3154</v>
      </c>
      <c r="F4917" s="541" t="s">
        <v>3155</v>
      </c>
      <c r="G4917" s="539">
        <v>45466.30972222222</v>
      </c>
      <c r="H4917" s="37"/>
    </row>
    <row r="4918" spans="1:8" x14ac:dyDescent="0.25">
      <c r="A4918" s="37" t="s">
        <v>9695</v>
      </c>
      <c r="B4918" s="37" t="s">
        <v>1033</v>
      </c>
      <c r="C4918" s="38" t="s">
        <v>9696</v>
      </c>
      <c r="D4918" s="38">
        <v>8531</v>
      </c>
      <c r="E4918" s="146" t="s">
        <v>3171</v>
      </c>
      <c r="F4918" s="541" t="s">
        <v>3172</v>
      </c>
      <c r="G4918" s="539">
        <v>45466.30972222222</v>
      </c>
      <c r="H4918" s="37"/>
    </row>
    <row r="4919" spans="1:8" x14ac:dyDescent="0.25">
      <c r="A4919" s="37" t="s">
        <v>9695</v>
      </c>
      <c r="B4919" s="37" t="s">
        <v>1033</v>
      </c>
      <c r="C4919" s="38" t="s">
        <v>9696</v>
      </c>
      <c r="D4919" s="38">
        <v>8531</v>
      </c>
      <c r="E4919" s="146" t="s">
        <v>1011</v>
      </c>
      <c r="F4919" s="541" t="s">
        <v>1222</v>
      </c>
      <c r="G4919" s="539">
        <v>45466.30972222222</v>
      </c>
      <c r="H4919" s="37"/>
    </row>
    <row r="4920" spans="1:8" x14ac:dyDescent="0.25">
      <c r="A4920" s="37" t="s">
        <v>9695</v>
      </c>
      <c r="B4920" s="37" t="s">
        <v>1033</v>
      </c>
      <c r="C4920" s="38" t="s">
        <v>9696</v>
      </c>
      <c r="D4920" s="38">
        <v>8531</v>
      </c>
      <c r="E4920" s="146" t="s">
        <v>3188</v>
      </c>
      <c r="F4920" s="541" t="s">
        <v>3189</v>
      </c>
      <c r="G4920" s="539">
        <v>45466.30972222222</v>
      </c>
      <c r="H4920" s="37"/>
    </row>
    <row r="4921" spans="1:8" x14ac:dyDescent="0.25">
      <c r="A4921" s="37" t="s">
        <v>9695</v>
      </c>
      <c r="B4921" s="37" t="s">
        <v>1033</v>
      </c>
      <c r="C4921" s="38" t="s">
        <v>9696</v>
      </c>
      <c r="D4921" s="38">
        <v>8531</v>
      </c>
      <c r="E4921" s="146" t="s">
        <v>3205</v>
      </c>
      <c r="F4921" s="541" t="s">
        <v>3206</v>
      </c>
      <c r="G4921" s="539">
        <v>45466.30972222222</v>
      </c>
      <c r="H4921" s="37"/>
    </row>
    <row r="4922" spans="1:8" x14ac:dyDescent="0.25">
      <c r="A4922" s="37" t="s">
        <v>9695</v>
      </c>
      <c r="B4922" s="37" t="s">
        <v>1033</v>
      </c>
      <c r="C4922" s="38" t="s">
        <v>9696</v>
      </c>
      <c r="D4922" s="38">
        <v>8531</v>
      </c>
      <c r="E4922" s="146" t="s">
        <v>3222</v>
      </c>
      <c r="F4922" s="541" t="s">
        <v>3223</v>
      </c>
      <c r="G4922" s="539">
        <v>45466.30972222222</v>
      </c>
      <c r="H4922" s="37"/>
    </row>
    <row r="4923" spans="1:8" x14ac:dyDescent="0.25">
      <c r="A4923" s="37" t="s">
        <v>9695</v>
      </c>
      <c r="B4923" s="37" t="s">
        <v>1033</v>
      </c>
      <c r="C4923" s="38" t="s">
        <v>9696</v>
      </c>
      <c r="D4923" s="38">
        <v>8531</v>
      </c>
      <c r="E4923" s="146" t="s">
        <v>3239</v>
      </c>
      <c r="F4923" s="541" t="s">
        <v>3240</v>
      </c>
      <c r="G4923" s="539">
        <v>45466.30972222222</v>
      </c>
      <c r="H4923" s="37"/>
    </row>
    <row r="4924" spans="1:8" x14ac:dyDescent="0.25">
      <c r="A4924" s="37" t="s">
        <v>9695</v>
      </c>
      <c r="B4924" s="37" t="s">
        <v>1033</v>
      </c>
      <c r="C4924" s="38" t="s">
        <v>9696</v>
      </c>
      <c r="D4924" s="38">
        <v>8531</v>
      </c>
      <c r="E4924" s="146" t="s">
        <v>3256</v>
      </c>
      <c r="F4924" s="541" t="s">
        <v>3257</v>
      </c>
      <c r="G4924" s="539">
        <v>45466.30972222222</v>
      </c>
      <c r="H4924" s="37"/>
    </row>
    <row r="4925" spans="1:8" x14ac:dyDescent="0.25">
      <c r="A4925" s="37" t="s">
        <v>9695</v>
      </c>
      <c r="B4925" s="37" t="s">
        <v>1033</v>
      </c>
      <c r="C4925" s="38" t="s">
        <v>9696</v>
      </c>
      <c r="D4925" s="38">
        <v>8531</v>
      </c>
      <c r="E4925" s="146" t="s">
        <v>3273</v>
      </c>
      <c r="F4925" s="541" t="s">
        <v>3274</v>
      </c>
      <c r="G4925" s="539">
        <v>45466.30972222222</v>
      </c>
      <c r="H4925" s="37"/>
    </row>
    <row r="4926" spans="1:8" x14ac:dyDescent="0.25">
      <c r="A4926" s="37" t="s">
        <v>9695</v>
      </c>
      <c r="B4926" s="37" t="s">
        <v>1033</v>
      </c>
      <c r="C4926" s="38" t="s">
        <v>9696</v>
      </c>
      <c r="D4926" s="38">
        <v>8531</v>
      </c>
      <c r="E4926" s="146" t="s">
        <v>3290</v>
      </c>
      <c r="F4926" s="541" t="s">
        <v>3291</v>
      </c>
      <c r="G4926" s="539">
        <v>45466.30972222222</v>
      </c>
      <c r="H4926" s="37"/>
    </row>
    <row r="4927" spans="1:8" x14ac:dyDescent="0.25">
      <c r="A4927" s="37" t="s">
        <v>9695</v>
      </c>
      <c r="B4927" s="37" t="s">
        <v>1033</v>
      </c>
      <c r="C4927" s="38" t="s">
        <v>9696</v>
      </c>
      <c r="D4927" s="38">
        <v>8531</v>
      </c>
      <c r="E4927" s="146" t="s">
        <v>3307</v>
      </c>
      <c r="F4927" s="541" t="s">
        <v>3308</v>
      </c>
      <c r="G4927" s="539">
        <v>45466.30972222222</v>
      </c>
      <c r="H4927" s="37"/>
    </row>
    <row r="4928" spans="1:8" x14ac:dyDescent="0.25">
      <c r="A4928" s="37" t="s">
        <v>9695</v>
      </c>
      <c r="B4928" s="37" t="s">
        <v>1033</v>
      </c>
      <c r="C4928" s="38" t="s">
        <v>9696</v>
      </c>
      <c r="D4928" s="38">
        <v>8531</v>
      </c>
      <c r="E4928" s="146" t="s">
        <v>3324</v>
      </c>
      <c r="F4928" s="541" t="s">
        <v>3325</v>
      </c>
      <c r="G4928" s="539">
        <v>45466.30972222222</v>
      </c>
      <c r="H4928" s="37"/>
    </row>
    <row r="4929" spans="1:8" x14ac:dyDescent="0.25">
      <c r="A4929" s="37" t="s">
        <v>9695</v>
      </c>
      <c r="B4929" s="37" t="s">
        <v>1033</v>
      </c>
      <c r="C4929" s="38" t="s">
        <v>9696</v>
      </c>
      <c r="D4929" s="38">
        <v>8531</v>
      </c>
      <c r="E4929" s="146" t="s">
        <v>3341</v>
      </c>
      <c r="F4929" s="541" t="s">
        <v>3342</v>
      </c>
      <c r="G4929" s="539">
        <v>45466.30972222222</v>
      </c>
      <c r="H4929" s="37"/>
    </row>
    <row r="4930" spans="1:8" x14ac:dyDescent="0.25">
      <c r="A4930" s="37" t="s">
        <v>9695</v>
      </c>
      <c r="B4930" s="37" t="s">
        <v>1033</v>
      </c>
      <c r="C4930" s="38" t="s">
        <v>9696</v>
      </c>
      <c r="D4930" s="38">
        <v>8531</v>
      </c>
      <c r="E4930" s="146" t="s">
        <v>1014</v>
      </c>
      <c r="F4930" s="541" t="s">
        <v>1235</v>
      </c>
      <c r="G4930" s="539">
        <v>45466.30972222222</v>
      </c>
      <c r="H4930" s="37"/>
    </row>
    <row r="4931" spans="1:8" x14ac:dyDescent="0.25">
      <c r="A4931" s="37" t="s">
        <v>9695</v>
      </c>
      <c r="B4931" s="37" t="s">
        <v>1033</v>
      </c>
      <c r="C4931" s="38" t="s">
        <v>9696</v>
      </c>
      <c r="D4931" s="38">
        <v>8531</v>
      </c>
      <c r="E4931" s="146" t="s">
        <v>3358</v>
      </c>
      <c r="F4931" s="541" t="s">
        <v>3359</v>
      </c>
      <c r="G4931" s="539">
        <v>45466.30972222222</v>
      </c>
      <c r="H4931" s="37"/>
    </row>
    <row r="4932" spans="1:8" x14ac:dyDescent="0.25">
      <c r="A4932" s="37" t="s">
        <v>9695</v>
      </c>
      <c r="B4932" s="37" t="s">
        <v>1033</v>
      </c>
      <c r="C4932" s="38" t="s">
        <v>9696</v>
      </c>
      <c r="D4932" s="38">
        <v>8531</v>
      </c>
      <c r="E4932" s="146" t="s">
        <v>3375</v>
      </c>
      <c r="F4932" s="541" t="s">
        <v>3376</v>
      </c>
      <c r="G4932" s="539">
        <v>45466.30972222222</v>
      </c>
      <c r="H4932" s="37"/>
    </row>
    <row r="4933" spans="1:8" x14ac:dyDescent="0.25">
      <c r="A4933" s="37" t="s">
        <v>9695</v>
      </c>
      <c r="B4933" s="37" t="s">
        <v>1033</v>
      </c>
      <c r="C4933" s="38" t="s">
        <v>9696</v>
      </c>
      <c r="D4933" s="38">
        <v>8531</v>
      </c>
      <c r="E4933" s="146" t="s">
        <v>3392</v>
      </c>
      <c r="F4933" s="541" t="s">
        <v>3393</v>
      </c>
      <c r="G4933" s="539">
        <v>45466.30972222222</v>
      </c>
      <c r="H4933" s="37"/>
    </row>
    <row r="4934" spans="1:8" x14ac:dyDescent="0.25">
      <c r="A4934" s="37" t="s">
        <v>9695</v>
      </c>
      <c r="B4934" s="37" t="s">
        <v>1033</v>
      </c>
      <c r="C4934" s="38" t="s">
        <v>9696</v>
      </c>
      <c r="D4934" s="38">
        <v>8531</v>
      </c>
      <c r="E4934" s="146" t="s">
        <v>3409</v>
      </c>
      <c r="F4934" s="541" t="s">
        <v>3410</v>
      </c>
      <c r="G4934" s="539">
        <v>45466.30972222222</v>
      </c>
      <c r="H4934" s="37"/>
    </row>
    <row r="4935" spans="1:8" x14ac:dyDescent="0.25">
      <c r="A4935" s="37" t="s">
        <v>9695</v>
      </c>
      <c r="B4935" s="37" t="s">
        <v>1033</v>
      </c>
      <c r="C4935" s="38" t="s">
        <v>9696</v>
      </c>
      <c r="D4935" s="38">
        <v>8531</v>
      </c>
      <c r="E4935" s="146" t="s">
        <v>3426</v>
      </c>
      <c r="F4935" s="541" t="s">
        <v>3427</v>
      </c>
      <c r="G4935" s="539">
        <v>45466.30972222222</v>
      </c>
      <c r="H4935" s="37"/>
    </row>
    <row r="4936" spans="1:8" x14ac:dyDescent="0.25">
      <c r="A4936" s="37" t="s">
        <v>9695</v>
      </c>
      <c r="B4936" s="37" t="s">
        <v>1033</v>
      </c>
      <c r="C4936" s="38" t="s">
        <v>9696</v>
      </c>
      <c r="D4936" s="38">
        <v>8531</v>
      </c>
      <c r="E4936" s="146" t="s">
        <v>3443</v>
      </c>
      <c r="F4936" s="541" t="s">
        <v>3444</v>
      </c>
      <c r="G4936" s="539">
        <v>45466.30972222222</v>
      </c>
      <c r="H4936" s="37"/>
    </row>
    <row r="4937" spans="1:8" x14ac:dyDescent="0.25">
      <c r="A4937" s="37" t="s">
        <v>9695</v>
      </c>
      <c r="B4937" s="37" t="s">
        <v>1033</v>
      </c>
      <c r="C4937" s="38" t="s">
        <v>9696</v>
      </c>
      <c r="D4937" s="38">
        <v>8531</v>
      </c>
      <c r="E4937" s="146" t="s">
        <v>3460</v>
      </c>
      <c r="F4937" s="541" t="s">
        <v>3461</v>
      </c>
      <c r="G4937" s="539">
        <v>45466.30972222222</v>
      </c>
      <c r="H4937" s="37"/>
    </row>
    <row r="4938" spans="1:8" x14ac:dyDescent="0.25">
      <c r="A4938" s="37" t="s">
        <v>9695</v>
      </c>
      <c r="B4938" s="37" t="s">
        <v>1033</v>
      </c>
      <c r="C4938" s="38" t="s">
        <v>9696</v>
      </c>
      <c r="D4938" s="38">
        <v>8531</v>
      </c>
      <c r="E4938" s="146" t="s">
        <v>3477</v>
      </c>
      <c r="F4938" s="541" t="s">
        <v>3478</v>
      </c>
      <c r="G4938" s="539">
        <v>45466.30972222222</v>
      </c>
      <c r="H4938" s="37"/>
    </row>
    <row r="4939" spans="1:8" x14ac:dyDescent="0.25">
      <c r="A4939" s="37" t="s">
        <v>9695</v>
      </c>
      <c r="B4939" s="37" t="s">
        <v>1033</v>
      </c>
      <c r="C4939" s="38" t="s">
        <v>9696</v>
      </c>
      <c r="D4939" s="38">
        <v>8531</v>
      </c>
      <c r="E4939" s="146" t="s">
        <v>3494</v>
      </c>
      <c r="F4939" s="541" t="s">
        <v>3495</v>
      </c>
      <c r="G4939" s="539">
        <v>45466.30972222222</v>
      </c>
      <c r="H4939" s="37"/>
    </row>
    <row r="4940" spans="1:8" x14ac:dyDescent="0.25">
      <c r="A4940" s="37" t="s">
        <v>9695</v>
      </c>
      <c r="B4940" s="37" t="s">
        <v>1033</v>
      </c>
      <c r="C4940" s="38" t="s">
        <v>9696</v>
      </c>
      <c r="D4940" s="38">
        <v>8531</v>
      </c>
      <c r="E4940" s="146" t="s">
        <v>3511</v>
      </c>
      <c r="F4940" s="541" t="s">
        <v>3512</v>
      </c>
      <c r="G4940" s="539">
        <v>45466.30972222222</v>
      </c>
      <c r="H4940" s="37"/>
    </row>
    <row r="4941" spans="1:8" x14ac:dyDescent="0.25">
      <c r="A4941" s="37" t="s">
        <v>9695</v>
      </c>
      <c r="B4941" s="37" t="s">
        <v>1033</v>
      </c>
      <c r="C4941" s="38" t="s">
        <v>9696</v>
      </c>
      <c r="D4941" s="38">
        <v>8531</v>
      </c>
      <c r="E4941" s="146" t="s">
        <v>1016</v>
      </c>
      <c r="F4941" s="541" t="s">
        <v>1248</v>
      </c>
      <c r="G4941" s="539">
        <v>45466.30972222222</v>
      </c>
      <c r="H4941" s="37"/>
    </row>
    <row r="4942" spans="1:8" x14ac:dyDescent="0.25">
      <c r="A4942" s="37" t="s">
        <v>9695</v>
      </c>
      <c r="B4942" s="37" t="s">
        <v>1033</v>
      </c>
      <c r="C4942" s="38" t="s">
        <v>9696</v>
      </c>
      <c r="D4942" s="38">
        <v>8531</v>
      </c>
      <c r="E4942" s="146" t="s">
        <v>3528</v>
      </c>
      <c r="F4942" s="541" t="s">
        <v>3529</v>
      </c>
      <c r="G4942" s="539">
        <v>45466.30972222222</v>
      </c>
      <c r="H4942" s="37"/>
    </row>
    <row r="4943" spans="1:8" x14ac:dyDescent="0.25">
      <c r="A4943" s="37" t="s">
        <v>9695</v>
      </c>
      <c r="B4943" s="37" t="s">
        <v>1033</v>
      </c>
      <c r="C4943" s="38" t="s">
        <v>9696</v>
      </c>
      <c r="D4943" s="38">
        <v>8531</v>
      </c>
      <c r="E4943" s="146" t="s">
        <v>3545</v>
      </c>
      <c r="F4943" s="541" t="s">
        <v>3546</v>
      </c>
      <c r="G4943" s="539">
        <v>45466.30972222222</v>
      </c>
      <c r="H4943" s="37"/>
    </row>
    <row r="4944" spans="1:8" x14ac:dyDescent="0.25">
      <c r="A4944" s="37" t="s">
        <v>9695</v>
      </c>
      <c r="B4944" s="37" t="s">
        <v>1033</v>
      </c>
      <c r="C4944" s="38" t="s">
        <v>9696</v>
      </c>
      <c r="D4944" s="38">
        <v>8531</v>
      </c>
      <c r="E4944" s="146" t="s">
        <v>3562</v>
      </c>
      <c r="F4944" s="541" t="s">
        <v>3563</v>
      </c>
      <c r="G4944" s="539">
        <v>45466.30972222222</v>
      </c>
      <c r="H4944" s="37"/>
    </row>
    <row r="4945" spans="1:8" x14ac:dyDescent="0.25">
      <c r="A4945" s="37" t="s">
        <v>9695</v>
      </c>
      <c r="B4945" s="37" t="s">
        <v>1033</v>
      </c>
      <c r="C4945" s="38" t="s">
        <v>9696</v>
      </c>
      <c r="D4945" s="38">
        <v>8531</v>
      </c>
      <c r="E4945" s="146" t="s">
        <v>3579</v>
      </c>
      <c r="F4945" s="541" t="s">
        <v>3580</v>
      </c>
      <c r="G4945" s="539">
        <v>45466.30972222222</v>
      </c>
      <c r="H4945" s="37"/>
    </row>
    <row r="4946" spans="1:8" x14ac:dyDescent="0.25">
      <c r="A4946" s="37" t="s">
        <v>9695</v>
      </c>
      <c r="B4946" s="37" t="s">
        <v>1033</v>
      </c>
      <c r="C4946" s="38" t="s">
        <v>9696</v>
      </c>
      <c r="D4946" s="38">
        <v>8531</v>
      </c>
      <c r="E4946" s="146" t="s">
        <v>3596</v>
      </c>
      <c r="F4946" s="541" t="s">
        <v>3597</v>
      </c>
      <c r="G4946" s="539">
        <v>45466.30972222222</v>
      </c>
      <c r="H4946" s="37"/>
    </row>
    <row r="4947" spans="1:8" x14ac:dyDescent="0.25">
      <c r="A4947" s="37" t="s">
        <v>9695</v>
      </c>
      <c r="B4947" s="37" t="s">
        <v>1033</v>
      </c>
      <c r="C4947" s="38" t="s">
        <v>9696</v>
      </c>
      <c r="D4947" s="38">
        <v>8531</v>
      </c>
      <c r="E4947" s="146" t="s">
        <v>3613</v>
      </c>
      <c r="F4947" s="541" t="s">
        <v>3614</v>
      </c>
      <c r="G4947" s="539">
        <v>45466.30972222222</v>
      </c>
      <c r="H4947" s="37"/>
    </row>
    <row r="4948" spans="1:8" x14ac:dyDescent="0.25">
      <c r="A4948" s="37" t="s">
        <v>9695</v>
      </c>
      <c r="B4948" s="37" t="s">
        <v>1033</v>
      </c>
      <c r="C4948" s="38" t="s">
        <v>9696</v>
      </c>
      <c r="D4948" s="38">
        <v>8531</v>
      </c>
      <c r="E4948" s="146" t="s">
        <v>3630</v>
      </c>
      <c r="F4948" s="541" t="s">
        <v>3631</v>
      </c>
      <c r="G4948" s="539">
        <v>45466.30972222222</v>
      </c>
      <c r="H4948" s="37"/>
    </row>
    <row r="4949" spans="1:8" x14ac:dyDescent="0.25">
      <c r="A4949" s="37" t="s">
        <v>9695</v>
      </c>
      <c r="B4949" s="37" t="s">
        <v>1033</v>
      </c>
      <c r="C4949" s="38" t="s">
        <v>9696</v>
      </c>
      <c r="D4949" s="38">
        <v>8531</v>
      </c>
      <c r="E4949" s="146" t="s">
        <v>3647</v>
      </c>
      <c r="F4949" s="541" t="s">
        <v>3648</v>
      </c>
      <c r="G4949" s="539">
        <v>45466.30972222222</v>
      </c>
      <c r="H4949" s="37"/>
    </row>
    <row r="4950" spans="1:8" x14ac:dyDescent="0.25">
      <c r="A4950" s="37" t="s">
        <v>9695</v>
      </c>
      <c r="B4950" s="37" t="s">
        <v>1033</v>
      </c>
      <c r="C4950" s="38" t="s">
        <v>9696</v>
      </c>
      <c r="D4950" s="38">
        <v>8531</v>
      </c>
      <c r="E4950" s="146" t="s">
        <v>3664</v>
      </c>
      <c r="F4950" s="541" t="s">
        <v>3665</v>
      </c>
      <c r="G4950" s="539">
        <v>45466.30972222222</v>
      </c>
      <c r="H4950" s="37"/>
    </row>
    <row r="4951" spans="1:8" x14ac:dyDescent="0.25">
      <c r="A4951" s="37" t="s">
        <v>9695</v>
      </c>
      <c r="B4951" s="37" t="s">
        <v>1033</v>
      </c>
      <c r="C4951" s="38" t="s">
        <v>9696</v>
      </c>
      <c r="D4951" s="38">
        <v>8531</v>
      </c>
      <c r="E4951" s="146" t="s">
        <v>3681</v>
      </c>
      <c r="F4951" s="541" t="s">
        <v>3682</v>
      </c>
      <c r="G4951" s="539">
        <v>45466.30972222222</v>
      </c>
      <c r="H4951" s="37"/>
    </row>
    <row r="4952" spans="1:8" x14ac:dyDescent="0.25">
      <c r="A4952" s="37" t="s">
        <v>9695</v>
      </c>
      <c r="B4952" s="37" t="s">
        <v>1033</v>
      </c>
      <c r="C4952" s="38" t="s">
        <v>9696</v>
      </c>
      <c r="D4952" s="38">
        <v>8531</v>
      </c>
      <c r="E4952" s="146" t="s">
        <v>1018</v>
      </c>
      <c r="F4952" s="541" t="s">
        <v>1261</v>
      </c>
      <c r="G4952" s="539">
        <v>45466.30972222222</v>
      </c>
      <c r="H4952" s="37"/>
    </row>
    <row r="4953" spans="1:8" x14ac:dyDescent="0.25">
      <c r="A4953" s="37" t="s">
        <v>9695</v>
      </c>
      <c r="B4953" s="37" t="s">
        <v>1033</v>
      </c>
      <c r="C4953" s="38" t="s">
        <v>9696</v>
      </c>
      <c r="D4953" s="38">
        <v>8531</v>
      </c>
      <c r="E4953" s="146" t="s">
        <v>3698</v>
      </c>
      <c r="F4953" s="541" t="s">
        <v>3699</v>
      </c>
      <c r="G4953" s="539">
        <v>45466.30972222222</v>
      </c>
      <c r="H4953" s="37"/>
    </row>
    <row r="4954" spans="1:8" x14ac:dyDescent="0.25">
      <c r="A4954" s="37" t="s">
        <v>9695</v>
      </c>
      <c r="B4954" s="37" t="s">
        <v>1033</v>
      </c>
      <c r="C4954" s="38" t="s">
        <v>9696</v>
      </c>
      <c r="D4954" s="38">
        <v>8531</v>
      </c>
      <c r="E4954" s="146" t="s">
        <v>3715</v>
      </c>
      <c r="F4954" s="541" t="s">
        <v>3716</v>
      </c>
      <c r="G4954" s="539">
        <v>45466.30972222222</v>
      </c>
      <c r="H4954" s="37"/>
    </row>
    <row r="4955" spans="1:8" x14ac:dyDescent="0.25">
      <c r="A4955" s="37" t="s">
        <v>9695</v>
      </c>
      <c r="B4955" s="37" t="s">
        <v>1033</v>
      </c>
      <c r="C4955" s="38" t="s">
        <v>9696</v>
      </c>
      <c r="D4955" s="38">
        <v>8531</v>
      </c>
      <c r="E4955" s="146" t="s">
        <v>3732</v>
      </c>
      <c r="F4955" s="541" t="s">
        <v>3733</v>
      </c>
      <c r="G4955" s="539">
        <v>45466.30972222222</v>
      </c>
      <c r="H4955" s="37"/>
    </row>
    <row r="4956" spans="1:8" x14ac:dyDescent="0.25">
      <c r="A4956" s="37" t="s">
        <v>9695</v>
      </c>
      <c r="B4956" s="37" t="s">
        <v>1033</v>
      </c>
      <c r="C4956" s="38" t="s">
        <v>9696</v>
      </c>
      <c r="D4956" s="38">
        <v>8531</v>
      </c>
      <c r="E4956" s="146" t="s">
        <v>3749</v>
      </c>
      <c r="F4956" s="541" t="s">
        <v>3750</v>
      </c>
      <c r="G4956" s="539">
        <v>45466.30972222222</v>
      </c>
      <c r="H4956" s="37"/>
    </row>
    <row r="4957" spans="1:8" x14ac:dyDescent="0.25">
      <c r="A4957" s="37" t="s">
        <v>9695</v>
      </c>
      <c r="B4957" s="37" t="s">
        <v>1033</v>
      </c>
      <c r="C4957" s="38" t="s">
        <v>9696</v>
      </c>
      <c r="D4957" s="38">
        <v>8531</v>
      </c>
      <c r="E4957" s="146" t="s">
        <v>3766</v>
      </c>
      <c r="F4957" s="541" t="s">
        <v>3767</v>
      </c>
      <c r="G4957" s="539">
        <v>45466.30972222222</v>
      </c>
      <c r="H4957" s="37"/>
    </row>
    <row r="4958" spans="1:8" x14ac:dyDescent="0.25">
      <c r="A4958" s="37" t="s">
        <v>9695</v>
      </c>
      <c r="B4958" s="37" t="s">
        <v>1033</v>
      </c>
      <c r="C4958" s="38" t="s">
        <v>9696</v>
      </c>
      <c r="D4958" s="38">
        <v>8531</v>
      </c>
      <c r="E4958" s="146" t="s">
        <v>3783</v>
      </c>
      <c r="F4958" s="541" t="s">
        <v>3784</v>
      </c>
      <c r="G4958" s="539">
        <v>45466.30972222222</v>
      </c>
      <c r="H4958" s="37"/>
    </row>
    <row r="4959" spans="1:8" x14ac:dyDescent="0.25">
      <c r="A4959" s="37" t="s">
        <v>9695</v>
      </c>
      <c r="B4959" s="37" t="s">
        <v>1033</v>
      </c>
      <c r="C4959" s="38" t="s">
        <v>9696</v>
      </c>
      <c r="D4959" s="38">
        <v>8531</v>
      </c>
      <c r="E4959" s="146" t="s">
        <v>3800</v>
      </c>
      <c r="F4959" s="541" t="s">
        <v>3801</v>
      </c>
      <c r="G4959" s="539">
        <v>45466.30972222222</v>
      </c>
      <c r="H4959" s="37"/>
    </row>
    <row r="4960" spans="1:8" x14ac:dyDescent="0.25">
      <c r="A4960" s="37" t="s">
        <v>9695</v>
      </c>
      <c r="B4960" s="37" t="s">
        <v>1033</v>
      </c>
      <c r="C4960" s="38" t="s">
        <v>9696</v>
      </c>
      <c r="D4960" s="38">
        <v>8531</v>
      </c>
      <c r="E4960" s="146" t="s">
        <v>3817</v>
      </c>
      <c r="F4960" s="541" t="s">
        <v>3818</v>
      </c>
      <c r="G4960" s="539">
        <v>45466.30972222222</v>
      </c>
      <c r="H4960" s="37"/>
    </row>
    <row r="4961" spans="1:8" x14ac:dyDescent="0.25">
      <c r="A4961" s="37" t="s">
        <v>9695</v>
      </c>
      <c r="B4961" s="37" t="s">
        <v>1033</v>
      </c>
      <c r="C4961" s="38" t="s">
        <v>9696</v>
      </c>
      <c r="D4961" s="38">
        <v>8531</v>
      </c>
      <c r="E4961" s="146" t="s">
        <v>3834</v>
      </c>
      <c r="F4961" s="541" t="s">
        <v>3835</v>
      </c>
      <c r="G4961" s="539">
        <v>45466.30972222222</v>
      </c>
      <c r="H4961" s="37"/>
    </row>
    <row r="4962" spans="1:8" x14ac:dyDescent="0.25">
      <c r="A4962" s="37" t="s">
        <v>9695</v>
      </c>
      <c r="B4962" s="37" t="s">
        <v>1033</v>
      </c>
      <c r="C4962" s="38" t="s">
        <v>9696</v>
      </c>
      <c r="D4962" s="38">
        <v>8531</v>
      </c>
      <c r="E4962" s="146" t="s">
        <v>3851</v>
      </c>
      <c r="F4962" s="541" t="s">
        <v>3852</v>
      </c>
      <c r="G4962" s="539">
        <v>45466.30972222222</v>
      </c>
      <c r="H4962" s="37"/>
    </row>
    <row r="4963" spans="1:8" x14ac:dyDescent="0.25">
      <c r="A4963" s="37" t="s">
        <v>9695</v>
      </c>
      <c r="B4963" s="37" t="s">
        <v>1033</v>
      </c>
      <c r="C4963" s="38" t="s">
        <v>9696</v>
      </c>
      <c r="D4963" s="38">
        <v>8531</v>
      </c>
      <c r="E4963" s="146" t="s">
        <v>1020</v>
      </c>
      <c r="F4963" s="541" t="s">
        <v>1276</v>
      </c>
      <c r="G4963" s="539">
        <v>45466.30972222222</v>
      </c>
      <c r="H4963" s="37"/>
    </row>
    <row r="4964" spans="1:8" x14ac:dyDescent="0.25">
      <c r="A4964" s="37" t="s">
        <v>9695</v>
      </c>
      <c r="B4964" s="37" t="s">
        <v>1033</v>
      </c>
      <c r="C4964" s="38" t="s">
        <v>9696</v>
      </c>
      <c r="D4964" s="38">
        <v>8531</v>
      </c>
      <c r="E4964" s="146" t="s">
        <v>3868</v>
      </c>
      <c r="F4964" s="541" t="s">
        <v>3869</v>
      </c>
      <c r="G4964" s="539">
        <v>45466.30972222222</v>
      </c>
      <c r="H4964" s="37"/>
    </row>
    <row r="4965" spans="1:8" x14ac:dyDescent="0.25">
      <c r="A4965" s="37" t="s">
        <v>9695</v>
      </c>
      <c r="B4965" s="37" t="s">
        <v>1033</v>
      </c>
      <c r="C4965" s="38" t="s">
        <v>9696</v>
      </c>
      <c r="D4965" s="38">
        <v>8531</v>
      </c>
      <c r="E4965" s="146" t="s">
        <v>3885</v>
      </c>
      <c r="F4965" s="541" t="s">
        <v>3886</v>
      </c>
      <c r="G4965" s="539">
        <v>45466.30972222222</v>
      </c>
      <c r="H4965" s="37"/>
    </row>
    <row r="4966" spans="1:8" x14ac:dyDescent="0.25">
      <c r="A4966" s="37" t="s">
        <v>9695</v>
      </c>
      <c r="B4966" s="37" t="s">
        <v>1033</v>
      </c>
      <c r="C4966" s="38" t="s">
        <v>9696</v>
      </c>
      <c r="D4966" s="38">
        <v>8531</v>
      </c>
      <c r="E4966" s="146" t="s">
        <v>3902</v>
      </c>
      <c r="F4966" s="541" t="s">
        <v>3903</v>
      </c>
      <c r="G4966" s="539">
        <v>45466.30972222222</v>
      </c>
      <c r="H4966" s="37"/>
    </row>
    <row r="4967" spans="1:8" x14ac:dyDescent="0.25">
      <c r="A4967" s="37" t="s">
        <v>9695</v>
      </c>
      <c r="B4967" s="37" t="s">
        <v>1033</v>
      </c>
      <c r="C4967" s="38" t="s">
        <v>9696</v>
      </c>
      <c r="D4967" s="38">
        <v>8531</v>
      </c>
      <c r="E4967" s="146" t="s">
        <v>3919</v>
      </c>
      <c r="F4967" s="541" t="s">
        <v>3920</v>
      </c>
      <c r="G4967" s="539">
        <v>45466.30972222222</v>
      </c>
      <c r="H4967" s="37"/>
    </row>
    <row r="4968" spans="1:8" x14ac:dyDescent="0.25">
      <c r="A4968" s="37" t="s">
        <v>9695</v>
      </c>
      <c r="B4968" s="37" t="s">
        <v>1033</v>
      </c>
      <c r="C4968" s="38" t="s">
        <v>9696</v>
      </c>
      <c r="D4968" s="38">
        <v>8531</v>
      </c>
      <c r="E4968" s="146" t="s">
        <v>3936</v>
      </c>
      <c r="F4968" s="541" t="s">
        <v>3937</v>
      </c>
      <c r="G4968" s="539">
        <v>45466.30972222222</v>
      </c>
      <c r="H4968" s="37"/>
    </row>
    <row r="4969" spans="1:8" x14ac:dyDescent="0.25">
      <c r="A4969" s="37" t="s">
        <v>9695</v>
      </c>
      <c r="B4969" s="37" t="s">
        <v>1033</v>
      </c>
      <c r="C4969" s="38" t="s">
        <v>9696</v>
      </c>
      <c r="D4969" s="38">
        <v>8531</v>
      </c>
      <c r="E4969" s="146" t="s">
        <v>3953</v>
      </c>
      <c r="F4969" s="541" t="s">
        <v>3954</v>
      </c>
      <c r="G4969" s="539">
        <v>45466.30972222222</v>
      </c>
      <c r="H4969" s="37"/>
    </row>
    <row r="4970" spans="1:8" x14ac:dyDescent="0.25">
      <c r="A4970" s="37" t="s">
        <v>9695</v>
      </c>
      <c r="B4970" s="37" t="s">
        <v>1033</v>
      </c>
      <c r="C4970" s="38" t="s">
        <v>9696</v>
      </c>
      <c r="D4970" s="38">
        <v>8531</v>
      </c>
      <c r="E4970" s="146" t="s">
        <v>3970</v>
      </c>
      <c r="F4970" s="541" t="s">
        <v>3971</v>
      </c>
      <c r="G4970" s="539">
        <v>45466.30972222222</v>
      </c>
      <c r="H4970" s="37"/>
    </row>
    <row r="4971" spans="1:8" x14ac:dyDescent="0.25">
      <c r="A4971" s="37" t="s">
        <v>9695</v>
      </c>
      <c r="B4971" s="37" t="s">
        <v>1033</v>
      </c>
      <c r="C4971" s="38" t="s">
        <v>9696</v>
      </c>
      <c r="D4971" s="38">
        <v>8531</v>
      </c>
      <c r="E4971" s="146" t="s">
        <v>3987</v>
      </c>
      <c r="F4971" s="541" t="s">
        <v>3988</v>
      </c>
      <c r="G4971" s="539">
        <v>45466.30972222222</v>
      </c>
      <c r="H4971" s="37"/>
    </row>
    <row r="4972" spans="1:8" x14ac:dyDescent="0.25">
      <c r="A4972" s="37" t="s">
        <v>9695</v>
      </c>
      <c r="B4972" s="37" t="s">
        <v>1033</v>
      </c>
      <c r="C4972" s="38" t="s">
        <v>9696</v>
      </c>
      <c r="D4972" s="38">
        <v>8531</v>
      </c>
      <c r="E4972" s="146" t="s">
        <v>4004</v>
      </c>
      <c r="F4972" s="541" t="s">
        <v>4005</v>
      </c>
      <c r="G4972" s="539">
        <v>45466.30972222222</v>
      </c>
      <c r="H4972" s="37"/>
    </row>
    <row r="4973" spans="1:8" x14ac:dyDescent="0.25">
      <c r="A4973" s="37" t="s">
        <v>9695</v>
      </c>
      <c r="B4973" s="37" t="s">
        <v>1033</v>
      </c>
      <c r="C4973" s="38" t="s">
        <v>9696</v>
      </c>
      <c r="D4973" s="38">
        <v>8531</v>
      </c>
      <c r="E4973" s="146" t="s">
        <v>4021</v>
      </c>
      <c r="F4973" s="541" t="s">
        <v>4022</v>
      </c>
      <c r="G4973" s="539">
        <v>45466.30972222222</v>
      </c>
      <c r="H4973" s="37"/>
    </row>
    <row r="4974" spans="1:8" x14ac:dyDescent="0.25">
      <c r="A4974" s="37" t="s">
        <v>9695</v>
      </c>
      <c r="B4974" s="37" t="s">
        <v>1033</v>
      </c>
      <c r="C4974" s="38" t="s">
        <v>9696</v>
      </c>
      <c r="D4974" s="38">
        <v>8531</v>
      </c>
      <c r="E4974" s="146" t="s">
        <v>1023</v>
      </c>
      <c r="F4974" s="541" t="s">
        <v>1291</v>
      </c>
      <c r="G4974" s="539">
        <v>45466.30972222222</v>
      </c>
      <c r="H4974" s="37"/>
    </row>
    <row r="4975" spans="1:8" x14ac:dyDescent="0.25">
      <c r="A4975" s="37" t="s">
        <v>9695</v>
      </c>
      <c r="B4975" s="37" t="s">
        <v>1033</v>
      </c>
      <c r="C4975" s="38" t="s">
        <v>9696</v>
      </c>
      <c r="D4975" s="38">
        <v>8531</v>
      </c>
      <c r="E4975" s="146" t="s">
        <v>4038</v>
      </c>
      <c r="F4975" s="541" t="s">
        <v>4039</v>
      </c>
      <c r="G4975" s="539">
        <v>45466.30972222222</v>
      </c>
      <c r="H4975" s="37"/>
    </row>
    <row r="4976" spans="1:8" x14ac:dyDescent="0.25">
      <c r="A4976" s="37" t="s">
        <v>9695</v>
      </c>
      <c r="B4976" s="37" t="s">
        <v>1033</v>
      </c>
      <c r="C4976" s="38" t="s">
        <v>9696</v>
      </c>
      <c r="D4976" s="38">
        <v>8531</v>
      </c>
      <c r="E4976" s="146" t="s">
        <v>4055</v>
      </c>
      <c r="F4976" s="541" t="s">
        <v>4056</v>
      </c>
      <c r="G4976" s="539">
        <v>45466.30972222222</v>
      </c>
      <c r="H4976" s="37"/>
    </row>
    <row r="4977" spans="1:8" x14ac:dyDescent="0.25">
      <c r="A4977" s="37" t="s">
        <v>9695</v>
      </c>
      <c r="B4977" s="37" t="s">
        <v>1033</v>
      </c>
      <c r="C4977" s="38" t="s">
        <v>9696</v>
      </c>
      <c r="D4977" s="38">
        <v>8531</v>
      </c>
      <c r="E4977" s="146" t="s">
        <v>4072</v>
      </c>
      <c r="F4977" s="541" t="s">
        <v>4073</v>
      </c>
      <c r="G4977" s="539">
        <v>45466.30972222222</v>
      </c>
      <c r="H4977" s="37"/>
    </row>
    <row r="4978" spans="1:8" x14ac:dyDescent="0.25">
      <c r="A4978" s="37" t="s">
        <v>9695</v>
      </c>
      <c r="B4978" s="37" t="s">
        <v>1033</v>
      </c>
      <c r="C4978" s="38" t="s">
        <v>9696</v>
      </c>
      <c r="D4978" s="38">
        <v>8531</v>
      </c>
      <c r="E4978" s="146" t="s">
        <v>4089</v>
      </c>
      <c r="F4978" s="541" t="s">
        <v>4090</v>
      </c>
      <c r="G4978" s="539">
        <v>45466.30972222222</v>
      </c>
      <c r="H4978" s="37"/>
    </row>
    <row r="4979" spans="1:8" x14ac:dyDescent="0.25">
      <c r="A4979" s="37" t="s">
        <v>9695</v>
      </c>
      <c r="B4979" s="37" t="s">
        <v>1033</v>
      </c>
      <c r="C4979" s="38" t="s">
        <v>9696</v>
      </c>
      <c r="D4979" s="38">
        <v>8531</v>
      </c>
      <c r="E4979" s="146" t="s">
        <v>4106</v>
      </c>
      <c r="F4979" s="541" t="s">
        <v>4107</v>
      </c>
      <c r="G4979" s="539">
        <v>45466.30972222222</v>
      </c>
      <c r="H4979" s="37"/>
    </row>
    <row r="4980" spans="1:8" x14ac:dyDescent="0.25">
      <c r="A4980" s="37" t="s">
        <v>9695</v>
      </c>
      <c r="B4980" s="37" t="s">
        <v>1033</v>
      </c>
      <c r="C4980" s="38" t="s">
        <v>9696</v>
      </c>
      <c r="D4980" s="38">
        <v>8531</v>
      </c>
      <c r="E4980" s="146" t="s">
        <v>4123</v>
      </c>
      <c r="F4980" s="541" t="s">
        <v>4124</v>
      </c>
      <c r="G4980" s="539">
        <v>45466.30972222222</v>
      </c>
      <c r="H4980" s="37"/>
    </row>
    <row r="4981" spans="1:8" x14ac:dyDescent="0.25">
      <c r="A4981" s="37" t="s">
        <v>9695</v>
      </c>
      <c r="B4981" s="37" t="s">
        <v>1033</v>
      </c>
      <c r="C4981" s="38" t="s">
        <v>9696</v>
      </c>
      <c r="D4981" s="38">
        <v>8531</v>
      </c>
      <c r="E4981" s="146" t="s">
        <v>4140</v>
      </c>
      <c r="F4981" s="541" t="s">
        <v>4141</v>
      </c>
      <c r="G4981" s="539">
        <v>45466.30972222222</v>
      </c>
      <c r="H4981" s="37"/>
    </row>
    <row r="4982" spans="1:8" x14ac:dyDescent="0.25">
      <c r="A4982" s="37" t="s">
        <v>9695</v>
      </c>
      <c r="B4982" s="37" t="s">
        <v>1033</v>
      </c>
      <c r="C4982" s="38" t="s">
        <v>9696</v>
      </c>
      <c r="D4982" s="38">
        <v>8531</v>
      </c>
      <c r="E4982" s="146" t="s">
        <v>4157</v>
      </c>
      <c r="F4982" s="541" t="s">
        <v>4158</v>
      </c>
      <c r="G4982" s="539">
        <v>45466.30972222222</v>
      </c>
      <c r="H4982" s="37"/>
    </row>
    <row r="4983" spans="1:8" x14ac:dyDescent="0.25">
      <c r="A4983" s="37" t="s">
        <v>9695</v>
      </c>
      <c r="B4983" s="37" t="s">
        <v>1033</v>
      </c>
      <c r="C4983" s="38" t="s">
        <v>9696</v>
      </c>
      <c r="D4983" s="38">
        <v>8531</v>
      </c>
      <c r="E4983" s="146" t="s">
        <v>4174</v>
      </c>
      <c r="F4983" s="541" t="s">
        <v>4175</v>
      </c>
      <c r="G4983" s="539">
        <v>45466.30972222222</v>
      </c>
      <c r="H4983" s="37"/>
    </row>
    <row r="4984" spans="1:8" x14ac:dyDescent="0.25">
      <c r="A4984" s="37" t="s">
        <v>9695</v>
      </c>
      <c r="B4984" s="37" t="s">
        <v>1033</v>
      </c>
      <c r="C4984" s="38" t="s">
        <v>9696</v>
      </c>
      <c r="D4984" s="38">
        <v>8531</v>
      </c>
      <c r="E4984" s="146" t="s">
        <v>4191</v>
      </c>
      <c r="F4984" s="541" t="s">
        <v>4192</v>
      </c>
      <c r="G4984" s="539">
        <v>45466.30972222222</v>
      </c>
      <c r="H4984" s="37"/>
    </row>
    <row r="4985" spans="1:8" x14ac:dyDescent="0.25">
      <c r="A4985" s="37" t="s">
        <v>9695</v>
      </c>
      <c r="B4985" s="37" t="s">
        <v>1033</v>
      </c>
      <c r="C4985" s="38" t="s">
        <v>9696</v>
      </c>
      <c r="D4985" s="38">
        <v>8531</v>
      </c>
      <c r="E4985" s="146" t="s">
        <v>1026</v>
      </c>
      <c r="F4985" s="541" t="s">
        <v>1306</v>
      </c>
      <c r="G4985" s="539">
        <v>45466.30972222222</v>
      </c>
      <c r="H4985" s="37"/>
    </row>
    <row r="4986" spans="1:8" x14ac:dyDescent="0.25">
      <c r="A4986" s="37" t="s">
        <v>9695</v>
      </c>
      <c r="B4986" s="37" t="s">
        <v>1033</v>
      </c>
      <c r="C4986" s="38" t="s">
        <v>9696</v>
      </c>
      <c r="D4986" s="38">
        <v>8531</v>
      </c>
      <c r="E4986" s="146" t="s">
        <v>4208</v>
      </c>
      <c r="F4986" s="541" t="s">
        <v>4209</v>
      </c>
      <c r="G4986" s="539">
        <v>45466.30972222222</v>
      </c>
      <c r="H4986" s="37"/>
    </row>
    <row r="4987" spans="1:8" x14ac:dyDescent="0.25">
      <c r="A4987" s="37" t="s">
        <v>9695</v>
      </c>
      <c r="B4987" s="37" t="s">
        <v>1033</v>
      </c>
      <c r="C4987" s="38" t="s">
        <v>9696</v>
      </c>
      <c r="D4987" s="38">
        <v>8531</v>
      </c>
      <c r="E4987" s="146" t="s">
        <v>4225</v>
      </c>
      <c r="F4987" s="541" t="s">
        <v>4226</v>
      </c>
      <c r="G4987" s="539">
        <v>45466.30972222222</v>
      </c>
      <c r="H4987" s="37"/>
    </row>
    <row r="4988" spans="1:8" x14ac:dyDescent="0.25">
      <c r="A4988" s="37" t="s">
        <v>9695</v>
      </c>
      <c r="B4988" s="37" t="s">
        <v>1033</v>
      </c>
      <c r="C4988" s="38" t="s">
        <v>9696</v>
      </c>
      <c r="D4988" s="38">
        <v>8531</v>
      </c>
      <c r="E4988" s="146" t="s">
        <v>4242</v>
      </c>
      <c r="F4988" s="541" t="s">
        <v>4243</v>
      </c>
      <c r="G4988" s="539">
        <v>45466.30972222222</v>
      </c>
      <c r="H4988" s="37"/>
    </row>
    <row r="4989" spans="1:8" x14ac:dyDescent="0.25">
      <c r="A4989" s="37" t="s">
        <v>9695</v>
      </c>
      <c r="B4989" s="37" t="s">
        <v>1033</v>
      </c>
      <c r="C4989" s="38" t="s">
        <v>9696</v>
      </c>
      <c r="D4989" s="38">
        <v>8531</v>
      </c>
      <c r="E4989" s="146" t="s">
        <v>4259</v>
      </c>
      <c r="F4989" s="541" t="s">
        <v>4260</v>
      </c>
      <c r="G4989" s="539">
        <v>45466.30972222222</v>
      </c>
      <c r="H4989" s="37"/>
    </row>
    <row r="4990" spans="1:8" x14ac:dyDescent="0.25">
      <c r="A4990" s="37" t="s">
        <v>9695</v>
      </c>
      <c r="B4990" s="37" t="s">
        <v>1033</v>
      </c>
      <c r="C4990" s="38" t="s">
        <v>9696</v>
      </c>
      <c r="D4990" s="38">
        <v>8531</v>
      </c>
      <c r="E4990" s="146" t="s">
        <v>4276</v>
      </c>
      <c r="F4990" s="541" t="s">
        <v>4277</v>
      </c>
      <c r="G4990" s="539">
        <v>45466.30972222222</v>
      </c>
      <c r="H4990" s="37"/>
    </row>
    <row r="4991" spans="1:8" x14ac:dyDescent="0.25">
      <c r="A4991" s="37" t="s">
        <v>9695</v>
      </c>
      <c r="B4991" s="37" t="s">
        <v>1033</v>
      </c>
      <c r="C4991" s="38" t="s">
        <v>9696</v>
      </c>
      <c r="D4991" s="38">
        <v>8531</v>
      </c>
      <c r="E4991" s="146" t="s">
        <v>4293</v>
      </c>
      <c r="F4991" s="541" t="s">
        <v>4294</v>
      </c>
      <c r="G4991" s="539">
        <v>45466.30972222222</v>
      </c>
      <c r="H4991" s="37"/>
    </row>
    <row r="4992" spans="1:8" x14ac:dyDescent="0.25">
      <c r="A4992" s="37" t="s">
        <v>9695</v>
      </c>
      <c r="B4992" s="37" t="s">
        <v>1033</v>
      </c>
      <c r="C4992" s="38" t="s">
        <v>9696</v>
      </c>
      <c r="D4992" s="38">
        <v>8531</v>
      </c>
      <c r="E4992" s="146" t="s">
        <v>4310</v>
      </c>
      <c r="F4992" s="541" t="s">
        <v>4311</v>
      </c>
      <c r="G4992" s="539">
        <v>45466.30972222222</v>
      </c>
      <c r="H4992" s="37"/>
    </row>
    <row r="4993" spans="1:8" x14ac:dyDescent="0.25">
      <c r="A4993" s="37" t="s">
        <v>9695</v>
      </c>
      <c r="B4993" s="37" t="s">
        <v>1033</v>
      </c>
      <c r="C4993" s="38" t="s">
        <v>9696</v>
      </c>
      <c r="D4993" s="38">
        <v>8531</v>
      </c>
      <c r="E4993" s="146" t="s">
        <v>4327</v>
      </c>
      <c r="F4993" s="541" t="s">
        <v>4328</v>
      </c>
      <c r="G4993" s="539">
        <v>45466.30972222222</v>
      </c>
      <c r="H4993" s="37"/>
    </row>
    <row r="4994" spans="1:8" x14ac:dyDescent="0.25">
      <c r="A4994" s="37" t="s">
        <v>9695</v>
      </c>
      <c r="B4994" s="37" t="s">
        <v>1033</v>
      </c>
      <c r="C4994" s="38" t="s">
        <v>9696</v>
      </c>
      <c r="D4994" s="38">
        <v>8531</v>
      </c>
      <c r="E4994" s="146" t="s">
        <v>4344</v>
      </c>
      <c r="F4994" s="541" t="s">
        <v>4345</v>
      </c>
      <c r="G4994" s="539">
        <v>45466.30972222222</v>
      </c>
      <c r="H4994" s="37"/>
    </row>
    <row r="4995" spans="1:8" x14ac:dyDescent="0.25">
      <c r="A4995" s="37" t="s">
        <v>9695</v>
      </c>
      <c r="B4995" s="37" t="s">
        <v>1033</v>
      </c>
      <c r="C4995" s="38" t="s">
        <v>9696</v>
      </c>
      <c r="D4995" s="38">
        <v>8531</v>
      </c>
      <c r="E4995" s="146" t="s">
        <v>4361</v>
      </c>
      <c r="F4995" s="541" t="s">
        <v>4362</v>
      </c>
      <c r="G4995" s="539">
        <v>45466.30972222222</v>
      </c>
      <c r="H4995" s="37"/>
    </row>
    <row r="4996" spans="1:8" x14ac:dyDescent="0.25">
      <c r="A4996" s="37" t="s">
        <v>9695</v>
      </c>
      <c r="B4996" s="37" t="s">
        <v>1033</v>
      </c>
      <c r="C4996" s="38" t="s">
        <v>9696</v>
      </c>
      <c r="D4996" s="38">
        <v>8531</v>
      </c>
      <c r="E4996" s="146" t="s">
        <v>1049</v>
      </c>
      <c r="F4996" s="541" t="s">
        <v>1050</v>
      </c>
      <c r="G4996" s="539">
        <v>45466.30972222222</v>
      </c>
      <c r="H4996" s="37"/>
    </row>
    <row r="4997" spans="1:8" x14ac:dyDescent="0.25">
      <c r="A4997" s="37" t="s">
        <v>9695</v>
      </c>
      <c r="B4997" s="37" t="s">
        <v>1033</v>
      </c>
      <c r="C4997" s="38" t="s">
        <v>9696</v>
      </c>
      <c r="D4997" s="38">
        <v>8531</v>
      </c>
      <c r="E4997" s="146" t="s">
        <v>1029</v>
      </c>
      <c r="F4997" s="541" t="s">
        <v>1321</v>
      </c>
      <c r="G4997" s="539">
        <v>45466.30972222222</v>
      </c>
      <c r="H4997" s="37"/>
    </row>
    <row r="4998" spans="1:8" x14ac:dyDescent="0.25">
      <c r="A4998" s="37" t="s">
        <v>9695</v>
      </c>
      <c r="B4998" s="37" t="s">
        <v>1033</v>
      </c>
      <c r="C4998" s="38" t="s">
        <v>9696</v>
      </c>
      <c r="D4998" s="38">
        <v>8531</v>
      </c>
      <c r="E4998" s="146" t="s">
        <v>4378</v>
      </c>
      <c r="F4998" s="541" t="s">
        <v>4379</v>
      </c>
      <c r="G4998" s="539">
        <v>45466.30972222222</v>
      </c>
      <c r="H4998" s="37"/>
    </row>
    <row r="4999" spans="1:8" x14ac:dyDescent="0.25">
      <c r="A4999" s="37" t="s">
        <v>9695</v>
      </c>
      <c r="B4999" s="37" t="s">
        <v>1033</v>
      </c>
      <c r="C4999" s="38" t="s">
        <v>9696</v>
      </c>
      <c r="D4999" s="38">
        <v>8531</v>
      </c>
      <c r="E4999" s="146" t="s">
        <v>4395</v>
      </c>
      <c r="F4999" s="541" t="s">
        <v>4396</v>
      </c>
      <c r="G4999" s="539">
        <v>45466.30972222222</v>
      </c>
      <c r="H4999" s="37"/>
    </row>
    <row r="5000" spans="1:8" x14ac:dyDescent="0.25">
      <c r="A5000" s="37" t="s">
        <v>9695</v>
      </c>
      <c r="B5000" s="37" t="s">
        <v>1033</v>
      </c>
      <c r="C5000" s="38" t="s">
        <v>9696</v>
      </c>
      <c r="D5000" s="38">
        <v>8531</v>
      </c>
      <c r="E5000" s="146" t="s">
        <v>4412</v>
      </c>
      <c r="F5000" s="541" t="s">
        <v>4413</v>
      </c>
      <c r="G5000" s="539">
        <v>45466.30972222222</v>
      </c>
      <c r="H5000" s="37"/>
    </row>
    <row r="5001" spans="1:8" x14ac:dyDescent="0.25">
      <c r="A5001" s="37" t="s">
        <v>9695</v>
      </c>
      <c r="B5001" s="37" t="s">
        <v>1033</v>
      </c>
      <c r="C5001" s="38" t="s">
        <v>9696</v>
      </c>
      <c r="D5001" s="38">
        <v>8531</v>
      </c>
      <c r="E5001" s="146" t="s">
        <v>4429</v>
      </c>
      <c r="F5001" s="541" t="s">
        <v>4430</v>
      </c>
      <c r="G5001" s="539">
        <v>45466.30972222222</v>
      </c>
      <c r="H5001" s="37"/>
    </row>
    <row r="5002" spans="1:8" x14ac:dyDescent="0.25">
      <c r="A5002" s="37" t="s">
        <v>9695</v>
      </c>
      <c r="B5002" s="37" t="s">
        <v>1033</v>
      </c>
      <c r="C5002" s="38" t="s">
        <v>9696</v>
      </c>
      <c r="D5002" s="38">
        <v>8531</v>
      </c>
      <c r="E5002" s="146" t="s">
        <v>4446</v>
      </c>
      <c r="F5002" s="541" t="s">
        <v>4447</v>
      </c>
      <c r="G5002" s="539">
        <v>45466.30972222222</v>
      </c>
      <c r="H5002" s="37"/>
    </row>
    <row r="5003" spans="1:8" x14ac:dyDescent="0.25">
      <c r="A5003" s="37" t="s">
        <v>9695</v>
      </c>
      <c r="B5003" s="37" t="s">
        <v>1033</v>
      </c>
      <c r="C5003" s="38" t="s">
        <v>9696</v>
      </c>
      <c r="D5003" s="38">
        <v>8531</v>
      </c>
      <c r="E5003" s="146" t="s">
        <v>4463</v>
      </c>
      <c r="F5003" s="541" t="s">
        <v>4464</v>
      </c>
      <c r="G5003" s="539">
        <v>45466.30972222222</v>
      </c>
      <c r="H5003" s="37"/>
    </row>
    <row r="5004" spans="1:8" x14ac:dyDescent="0.25">
      <c r="A5004" s="37" t="s">
        <v>9695</v>
      </c>
      <c r="B5004" s="37" t="s">
        <v>1033</v>
      </c>
      <c r="C5004" s="38" t="s">
        <v>9696</v>
      </c>
      <c r="D5004" s="38">
        <v>8531</v>
      </c>
      <c r="E5004" s="146" t="s">
        <v>4480</v>
      </c>
      <c r="F5004" s="541" t="s">
        <v>4481</v>
      </c>
      <c r="G5004" s="539">
        <v>45466.30972222222</v>
      </c>
      <c r="H5004" s="37"/>
    </row>
    <row r="5005" spans="1:8" x14ac:dyDescent="0.25">
      <c r="A5005" s="37" t="s">
        <v>9695</v>
      </c>
      <c r="B5005" s="37" t="s">
        <v>1033</v>
      </c>
      <c r="C5005" s="38" t="s">
        <v>9696</v>
      </c>
      <c r="D5005" s="38">
        <v>8531</v>
      </c>
      <c r="E5005" s="146" t="s">
        <v>4497</v>
      </c>
      <c r="F5005" s="541" t="s">
        <v>4498</v>
      </c>
      <c r="G5005" s="539">
        <v>45466.30972222222</v>
      </c>
      <c r="H5005" s="37"/>
    </row>
    <row r="5006" spans="1:8" x14ac:dyDescent="0.25">
      <c r="A5006" s="37" t="s">
        <v>9695</v>
      </c>
      <c r="B5006" s="37" t="s">
        <v>1033</v>
      </c>
      <c r="C5006" s="38" t="s">
        <v>9696</v>
      </c>
      <c r="D5006" s="38">
        <v>8531</v>
      </c>
      <c r="E5006" s="146" t="s">
        <v>4514</v>
      </c>
      <c r="F5006" s="541" t="s">
        <v>4515</v>
      </c>
      <c r="G5006" s="539">
        <v>45466.30972222222</v>
      </c>
      <c r="H5006" s="37"/>
    </row>
    <row r="5007" spans="1:8" x14ac:dyDescent="0.25">
      <c r="A5007" s="37" t="s">
        <v>9695</v>
      </c>
      <c r="B5007" s="37" t="s">
        <v>1033</v>
      </c>
      <c r="C5007" s="38" t="s">
        <v>9696</v>
      </c>
      <c r="D5007" s="38">
        <v>8531</v>
      </c>
      <c r="E5007" s="146" t="s">
        <v>4531</v>
      </c>
      <c r="F5007" s="541" t="s">
        <v>4532</v>
      </c>
      <c r="G5007" s="539">
        <v>45466.30972222222</v>
      </c>
      <c r="H5007" s="37"/>
    </row>
    <row r="5008" spans="1:8" x14ac:dyDescent="0.25">
      <c r="A5008" s="37" t="s">
        <v>9695</v>
      </c>
      <c r="B5008" s="37" t="s">
        <v>1033</v>
      </c>
      <c r="C5008" s="38" t="s">
        <v>9696</v>
      </c>
      <c r="D5008" s="38">
        <v>8531</v>
      </c>
      <c r="E5008" s="146" t="s">
        <v>1337</v>
      </c>
      <c r="F5008" s="541" t="s">
        <v>1338</v>
      </c>
      <c r="G5008" s="539">
        <v>45466.30972222222</v>
      </c>
      <c r="H5008" s="37"/>
    </row>
    <row r="5009" spans="1:8" x14ac:dyDescent="0.25">
      <c r="A5009" s="37" t="s">
        <v>9695</v>
      </c>
      <c r="B5009" s="37" t="s">
        <v>1033</v>
      </c>
      <c r="C5009" s="38" t="s">
        <v>9696</v>
      </c>
      <c r="D5009" s="38">
        <v>8531</v>
      </c>
      <c r="E5009" s="146" t="s">
        <v>4548</v>
      </c>
      <c r="F5009" s="541" t="s">
        <v>4549</v>
      </c>
      <c r="G5009" s="539">
        <v>45466.30972222222</v>
      </c>
      <c r="H5009" s="37"/>
    </row>
    <row r="5010" spans="1:8" x14ac:dyDescent="0.25">
      <c r="A5010" s="37" t="s">
        <v>9695</v>
      </c>
      <c r="B5010" s="37" t="s">
        <v>1033</v>
      </c>
      <c r="C5010" s="38" t="s">
        <v>9696</v>
      </c>
      <c r="D5010" s="38">
        <v>8531</v>
      </c>
      <c r="E5010" s="146" t="s">
        <v>4565</v>
      </c>
      <c r="F5010" s="541" t="s">
        <v>4566</v>
      </c>
      <c r="G5010" s="539">
        <v>45466.30972222222</v>
      </c>
      <c r="H5010" s="37"/>
    </row>
    <row r="5011" spans="1:8" x14ac:dyDescent="0.25">
      <c r="A5011" s="37" t="s">
        <v>9695</v>
      </c>
      <c r="B5011" s="37" t="s">
        <v>1033</v>
      </c>
      <c r="C5011" s="38" t="s">
        <v>9696</v>
      </c>
      <c r="D5011" s="38">
        <v>8531</v>
      </c>
      <c r="E5011" s="146" t="s">
        <v>4582</v>
      </c>
      <c r="F5011" s="541" t="s">
        <v>4583</v>
      </c>
      <c r="G5011" s="539">
        <v>45466.30972222222</v>
      </c>
      <c r="H5011" s="37"/>
    </row>
    <row r="5012" spans="1:8" x14ac:dyDescent="0.25">
      <c r="A5012" s="37" t="s">
        <v>9695</v>
      </c>
      <c r="B5012" s="37" t="s">
        <v>1033</v>
      </c>
      <c r="C5012" s="38" t="s">
        <v>9696</v>
      </c>
      <c r="D5012" s="38">
        <v>8531</v>
      </c>
      <c r="E5012" s="146" t="s">
        <v>4599</v>
      </c>
      <c r="F5012" s="541" t="s">
        <v>4600</v>
      </c>
      <c r="G5012" s="539">
        <v>45466.30972222222</v>
      </c>
      <c r="H5012" s="37"/>
    </row>
    <row r="5013" spans="1:8" x14ac:dyDescent="0.25">
      <c r="A5013" s="37" t="s">
        <v>9695</v>
      </c>
      <c r="B5013" s="37" t="s">
        <v>1033</v>
      </c>
      <c r="C5013" s="38" t="s">
        <v>9696</v>
      </c>
      <c r="D5013" s="38">
        <v>8531</v>
      </c>
      <c r="E5013" s="146" t="s">
        <v>4616</v>
      </c>
      <c r="F5013" s="541" t="s">
        <v>4617</v>
      </c>
      <c r="G5013" s="539">
        <v>45466.30972222222</v>
      </c>
      <c r="H5013" s="37"/>
    </row>
    <row r="5014" spans="1:8" x14ac:dyDescent="0.25">
      <c r="A5014" s="37" t="s">
        <v>9695</v>
      </c>
      <c r="B5014" s="37" t="s">
        <v>1033</v>
      </c>
      <c r="C5014" s="38" t="s">
        <v>9696</v>
      </c>
      <c r="D5014" s="38">
        <v>8531</v>
      </c>
      <c r="E5014" s="146" t="s">
        <v>4633</v>
      </c>
      <c r="F5014" s="541" t="s">
        <v>4634</v>
      </c>
      <c r="G5014" s="539">
        <v>45466.30972222222</v>
      </c>
      <c r="H5014" s="37"/>
    </row>
    <row r="5015" spans="1:8" x14ac:dyDescent="0.25">
      <c r="A5015" s="37" t="s">
        <v>9695</v>
      </c>
      <c r="B5015" s="37" t="s">
        <v>1033</v>
      </c>
      <c r="C5015" s="38" t="s">
        <v>9696</v>
      </c>
      <c r="D5015" s="38">
        <v>8531</v>
      </c>
      <c r="E5015" s="146" t="s">
        <v>4650</v>
      </c>
      <c r="F5015" s="541" t="s">
        <v>4651</v>
      </c>
      <c r="G5015" s="539">
        <v>45466.30972222222</v>
      </c>
      <c r="H5015" s="37"/>
    </row>
    <row r="5016" spans="1:8" x14ac:dyDescent="0.25">
      <c r="A5016" s="37" t="s">
        <v>9695</v>
      </c>
      <c r="B5016" s="37" t="s">
        <v>1033</v>
      </c>
      <c r="C5016" s="38" t="s">
        <v>9696</v>
      </c>
      <c r="D5016" s="38">
        <v>8531</v>
      </c>
      <c r="E5016" s="146" t="s">
        <v>4667</v>
      </c>
      <c r="F5016" s="541" t="s">
        <v>4668</v>
      </c>
      <c r="G5016" s="539">
        <v>45466.30972222222</v>
      </c>
      <c r="H5016" s="37"/>
    </row>
    <row r="5017" spans="1:8" x14ac:dyDescent="0.25">
      <c r="A5017" s="37" t="s">
        <v>9695</v>
      </c>
      <c r="B5017" s="37" t="s">
        <v>1033</v>
      </c>
      <c r="C5017" s="38" t="s">
        <v>9696</v>
      </c>
      <c r="D5017" s="38">
        <v>8531</v>
      </c>
      <c r="E5017" s="146" t="s">
        <v>4684</v>
      </c>
      <c r="F5017" s="541" t="s">
        <v>4685</v>
      </c>
      <c r="G5017" s="539">
        <v>45466.30972222222</v>
      </c>
      <c r="H5017" s="37"/>
    </row>
    <row r="5018" spans="1:8" x14ac:dyDescent="0.25">
      <c r="A5018" s="37" t="s">
        <v>9695</v>
      </c>
      <c r="B5018" s="37" t="s">
        <v>1033</v>
      </c>
      <c r="C5018" s="38" t="s">
        <v>9696</v>
      </c>
      <c r="D5018" s="38">
        <v>8531</v>
      </c>
      <c r="E5018" s="146" t="s">
        <v>4701</v>
      </c>
      <c r="F5018" s="541" t="s">
        <v>4702</v>
      </c>
      <c r="G5018" s="539">
        <v>45466.30972222222</v>
      </c>
      <c r="H5018" s="37"/>
    </row>
    <row r="5019" spans="1:8" x14ac:dyDescent="0.25">
      <c r="A5019" s="37" t="s">
        <v>9695</v>
      </c>
      <c r="B5019" s="37" t="s">
        <v>1033</v>
      </c>
      <c r="C5019" s="38" t="s">
        <v>9696</v>
      </c>
      <c r="D5019" s="38">
        <v>8531</v>
      </c>
      <c r="E5019" s="146" t="s">
        <v>1354</v>
      </c>
      <c r="F5019" s="541" t="s">
        <v>1355</v>
      </c>
      <c r="G5019" s="539">
        <v>45466.30972222222</v>
      </c>
      <c r="H5019" s="37"/>
    </row>
    <row r="5020" spans="1:8" x14ac:dyDescent="0.25">
      <c r="A5020" s="37" t="s">
        <v>9695</v>
      </c>
      <c r="B5020" s="37" t="s">
        <v>1033</v>
      </c>
      <c r="C5020" s="38" t="s">
        <v>9696</v>
      </c>
      <c r="D5020" s="38">
        <v>8531</v>
      </c>
      <c r="E5020" s="146" t="s">
        <v>4718</v>
      </c>
      <c r="F5020" s="541" t="s">
        <v>4719</v>
      </c>
      <c r="G5020" s="539">
        <v>45466.30972222222</v>
      </c>
      <c r="H5020" s="37"/>
    </row>
    <row r="5021" spans="1:8" x14ac:dyDescent="0.25">
      <c r="A5021" s="37" t="s">
        <v>9695</v>
      </c>
      <c r="B5021" s="37" t="s">
        <v>1033</v>
      </c>
      <c r="C5021" s="38" t="s">
        <v>9696</v>
      </c>
      <c r="D5021" s="38">
        <v>8531</v>
      </c>
      <c r="E5021" s="146" t="s">
        <v>4735</v>
      </c>
      <c r="F5021" s="541" t="s">
        <v>4736</v>
      </c>
      <c r="G5021" s="539">
        <v>45466.30972222222</v>
      </c>
      <c r="H5021" s="37"/>
    </row>
    <row r="5022" spans="1:8" x14ac:dyDescent="0.25">
      <c r="A5022" s="37" t="s">
        <v>9695</v>
      </c>
      <c r="B5022" s="37" t="s">
        <v>1033</v>
      </c>
      <c r="C5022" s="38" t="s">
        <v>9696</v>
      </c>
      <c r="D5022" s="38">
        <v>8531</v>
      </c>
      <c r="E5022" s="146" t="s">
        <v>4752</v>
      </c>
      <c r="F5022" s="541" t="s">
        <v>4753</v>
      </c>
      <c r="G5022" s="539">
        <v>45466.30972222222</v>
      </c>
      <c r="H5022" s="37"/>
    </row>
    <row r="5023" spans="1:8" x14ac:dyDescent="0.25">
      <c r="A5023" s="37" t="s">
        <v>9695</v>
      </c>
      <c r="B5023" s="37" t="s">
        <v>1033</v>
      </c>
      <c r="C5023" s="38" t="s">
        <v>9696</v>
      </c>
      <c r="D5023" s="38">
        <v>8531</v>
      </c>
      <c r="E5023" s="146" t="s">
        <v>4769</v>
      </c>
      <c r="F5023" s="541" t="s">
        <v>4770</v>
      </c>
      <c r="G5023" s="539">
        <v>45466.30972222222</v>
      </c>
      <c r="H5023" s="37"/>
    </row>
    <row r="5024" spans="1:8" x14ac:dyDescent="0.25">
      <c r="A5024" s="37" t="s">
        <v>9695</v>
      </c>
      <c r="B5024" s="37" t="s">
        <v>1033</v>
      </c>
      <c r="C5024" s="38" t="s">
        <v>9696</v>
      </c>
      <c r="D5024" s="38">
        <v>8531</v>
      </c>
      <c r="E5024" s="146" t="s">
        <v>4786</v>
      </c>
      <c r="F5024" s="541" t="s">
        <v>4787</v>
      </c>
      <c r="G5024" s="539">
        <v>45466.30972222222</v>
      </c>
      <c r="H5024" s="37"/>
    </row>
    <row r="5025" spans="1:8" x14ac:dyDescent="0.25">
      <c r="A5025" s="37" t="s">
        <v>9695</v>
      </c>
      <c r="B5025" s="37" t="s">
        <v>1033</v>
      </c>
      <c r="C5025" s="38" t="s">
        <v>9696</v>
      </c>
      <c r="D5025" s="38">
        <v>8531</v>
      </c>
      <c r="E5025" s="146" t="s">
        <v>4803</v>
      </c>
      <c r="F5025" s="541" t="s">
        <v>4804</v>
      </c>
      <c r="G5025" s="539">
        <v>45466.30972222222</v>
      </c>
      <c r="H5025" s="37"/>
    </row>
    <row r="5026" spans="1:8" x14ac:dyDescent="0.25">
      <c r="A5026" s="37" t="s">
        <v>9695</v>
      </c>
      <c r="B5026" s="37" t="s">
        <v>1033</v>
      </c>
      <c r="C5026" s="38" t="s">
        <v>9696</v>
      </c>
      <c r="D5026" s="38">
        <v>8531</v>
      </c>
      <c r="E5026" s="146" t="s">
        <v>4820</v>
      </c>
      <c r="F5026" s="541" t="s">
        <v>4821</v>
      </c>
      <c r="G5026" s="539">
        <v>45466.30972222222</v>
      </c>
      <c r="H5026" s="37"/>
    </row>
    <row r="5027" spans="1:8" x14ac:dyDescent="0.25">
      <c r="A5027" s="37" t="s">
        <v>9695</v>
      </c>
      <c r="B5027" s="37" t="s">
        <v>1033</v>
      </c>
      <c r="C5027" s="38" t="s">
        <v>9696</v>
      </c>
      <c r="D5027" s="38">
        <v>8531</v>
      </c>
      <c r="E5027" s="146" t="s">
        <v>4837</v>
      </c>
      <c r="F5027" s="541" t="s">
        <v>4838</v>
      </c>
      <c r="G5027" s="539">
        <v>45466.30972222222</v>
      </c>
      <c r="H5027" s="37"/>
    </row>
    <row r="5028" spans="1:8" x14ac:dyDescent="0.25">
      <c r="A5028" s="37" t="s">
        <v>9695</v>
      </c>
      <c r="B5028" s="37" t="s">
        <v>1033</v>
      </c>
      <c r="C5028" s="38" t="s">
        <v>9696</v>
      </c>
      <c r="D5028" s="38">
        <v>8531</v>
      </c>
      <c r="E5028" s="146" t="s">
        <v>4854</v>
      </c>
      <c r="F5028" s="541" t="s">
        <v>4855</v>
      </c>
      <c r="G5028" s="539">
        <v>45466.30972222222</v>
      </c>
      <c r="H5028" s="37"/>
    </row>
    <row r="5029" spans="1:8" x14ac:dyDescent="0.25">
      <c r="A5029" s="37" t="s">
        <v>9695</v>
      </c>
      <c r="B5029" s="37" t="s">
        <v>1033</v>
      </c>
      <c r="C5029" s="38" t="s">
        <v>9696</v>
      </c>
      <c r="D5029" s="38">
        <v>8531</v>
      </c>
      <c r="E5029" s="146" t="s">
        <v>4871</v>
      </c>
      <c r="F5029" s="541" t="s">
        <v>4872</v>
      </c>
      <c r="G5029" s="539">
        <v>45466.30972222222</v>
      </c>
      <c r="H5029" s="37"/>
    </row>
    <row r="5030" spans="1:8" x14ac:dyDescent="0.25">
      <c r="A5030" s="37" t="s">
        <v>9695</v>
      </c>
      <c r="B5030" s="37" t="s">
        <v>1033</v>
      </c>
      <c r="C5030" s="38" t="s">
        <v>9696</v>
      </c>
      <c r="D5030" s="38">
        <v>8531</v>
      </c>
      <c r="E5030" s="146" t="s">
        <v>1371</v>
      </c>
      <c r="F5030" s="541" t="s">
        <v>1372</v>
      </c>
      <c r="G5030" s="539">
        <v>45466.30972222222</v>
      </c>
      <c r="H5030" s="37"/>
    </row>
    <row r="5031" spans="1:8" x14ac:dyDescent="0.25">
      <c r="A5031" s="37" t="s">
        <v>9695</v>
      </c>
      <c r="B5031" s="37" t="s">
        <v>1033</v>
      </c>
      <c r="C5031" s="38" t="s">
        <v>9696</v>
      </c>
      <c r="D5031" s="38">
        <v>8531</v>
      </c>
      <c r="E5031" s="146" t="s">
        <v>4888</v>
      </c>
      <c r="F5031" s="541" t="s">
        <v>4889</v>
      </c>
      <c r="G5031" s="539">
        <v>45466.30972222222</v>
      </c>
      <c r="H5031" s="37"/>
    </row>
    <row r="5032" spans="1:8" x14ac:dyDescent="0.25">
      <c r="A5032" s="37" t="s">
        <v>9695</v>
      </c>
      <c r="B5032" s="37" t="s">
        <v>1033</v>
      </c>
      <c r="C5032" s="38" t="s">
        <v>9696</v>
      </c>
      <c r="D5032" s="38">
        <v>8531</v>
      </c>
      <c r="E5032" s="146" t="s">
        <v>4905</v>
      </c>
      <c r="F5032" s="541" t="s">
        <v>4906</v>
      </c>
      <c r="G5032" s="539">
        <v>45466.30972222222</v>
      </c>
      <c r="H5032" s="37"/>
    </row>
    <row r="5033" spans="1:8" x14ac:dyDescent="0.25">
      <c r="A5033" s="37" t="s">
        <v>9695</v>
      </c>
      <c r="B5033" s="37" t="s">
        <v>1033</v>
      </c>
      <c r="C5033" s="38" t="s">
        <v>9696</v>
      </c>
      <c r="D5033" s="38">
        <v>8531</v>
      </c>
      <c r="E5033" s="146" t="s">
        <v>4922</v>
      </c>
      <c r="F5033" s="541" t="s">
        <v>4923</v>
      </c>
      <c r="G5033" s="539">
        <v>45466.30972222222</v>
      </c>
      <c r="H5033" s="37"/>
    </row>
    <row r="5034" spans="1:8" x14ac:dyDescent="0.25">
      <c r="A5034" s="37" t="s">
        <v>9695</v>
      </c>
      <c r="B5034" s="37" t="s">
        <v>1033</v>
      </c>
      <c r="C5034" s="38" t="s">
        <v>9696</v>
      </c>
      <c r="D5034" s="38">
        <v>8531</v>
      </c>
      <c r="E5034" s="146" t="s">
        <v>4939</v>
      </c>
      <c r="F5034" s="541" t="s">
        <v>4940</v>
      </c>
      <c r="G5034" s="539">
        <v>45466.30972222222</v>
      </c>
      <c r="H5034" s="37"/>
    </row>
    <row r="5035" spans="1:8" x14ac:dyDescent="0.25">
      <c r="A5035" s="37" t="s">
        <v>9695</v>
      </c>
      <c r="B5035" s="37" t="s">
        <v>1033</v>
      </c>
      <c r="C5035" s="38" t="s">
        <v>9696</v>
      </c>
      <c r="D5035" s="38">
        <v>8531</v>
      </c>
      <c r="E5035" s="146" t="s">
        <v>4956</v>
      </c>
      <c r="F5035" s="541" t="s">
        <v>4957</v>
      </c>
      <c r="G5035" s="539">
        <v>45466.30972222222</v>
      </c>
      <c r="H5035" s="37"/>
    </row>
    <row r="5036" spans="1:8" x14ac:dyDescent="0.25">
      <c r="A5036" s="37" t="s">
        <v>9695</v>
      </c>
      <c r="B5036" s="37" t="s">
        <v>1033</v>
      </c>
      <c r="C5036" s="38" t="s">
        <v>9696</v>
      </c>
      <c r="D5036" s="38">
        <v>8531</v>
      </c>
      <c r="E5036" s="146" t="s">
        <v>4973</v>
      </c>
      <c r="F5036" s="541" t="s">
        <v>4974</v>
      </c>
      <c r="G5036" s="539">
        <v>45466.30972222222</v>
      </c>
      <c r="H5036" s="37"/>
    </row>
    <row r="5037" spans="1:8" x14ac:dyDescent="0.25">
      <c r="A5037" s="37" t="s">
        <v>9695</v>
      </c>
      <c r="B5037" s="37" t="s">
        <v>1033</v>
      </c>
      <c r="C5037" s="38" t="s">
        <v>9696</v>
      </c>
      <c r="D5037" s="38">
        <v>8531</v>
      </c>
      <c r="E5037" s="146" t="s">
        <v>4990</v>
      </c>
      <c r="F5037" s="541" t="s">
        <v>4991</v>
      </c>
      <c r="G5037" s="539">
        <v>45466.30972222222</v>
      </c>
      <c r="H5037" s="37"/>
    </row>
    <row r="5038" spans="1:8" x14ac:dyDescent="0.25">
      <c r="A5038" s="37" t="s">
        <v>9695</v>
      </c>
      <c r="B5038" s="37" t="s">
        <v>1033</v>
      </c>
      <c r="C5038" s="38" t="s">
        <v>9696</v>
      </c>
      <c r="D5038" s="38">
        <v>8531</v>
      </c>
      <c r="E5038" s="146" t="s">
        <v>5007</v>
      </c>
      <c r="F5038" s="541" t="s">
        <v>5008</v>
      </c>
      <c r="G5038" s="539">
        <v>45466.30972222222</v>
      </c>
      <c r="H5038" s="37"/>
    </row>
    <row r="5039" spans="1:8" x14ac:dyDescent="0.25">
      <c r="A5039" s="37" t="s">
        <v>9695</v>
      </c>
      <c r="B5039" s="37" t="s">
        <v>1033</v>
      </c>
      <c r="C5039" s="38" t="s">
        <v>9696</v>
      </c>
      <c r="D5039" s="38">
        <v>8531</v>
      </c>
      <c r="E5039" s="146" t="s">
        <v>5024</v>
      </c>
      <c r="F5039" s="541" t="s">
        <v>5025</v>
      </c>
      <c r="G5039" s="539">
        <v>45466.30972222222</v>
      </c>
      <c r="H5039" s="37"/>
    </row>
    <row r="5040" spans="1:8" x14ac:dyDescent="0.25">
      <c r="A5040" s="37" t="s">
        <v>9695</v>
      </c>
      <c r="B5040" s="37" t="s">
        <v>1033</v>
      </c>
      <c r="C5040" s="38" t="s">
        <v>9696</v>
      </c>
      <c r="D5040" s="38">
        <v>8531</v>
      </c>
      <c r="E5040" s="146" t="s">
        <v>5041</v>
      </c>
      <c r="F5040" s="541" t="s">
        <v>5042</v>
      </c>
      <c r="G5040" s="539">
        <v>45466.30972222222</v>
      </c>
      <c r="H5040" s="37"/>
    </row>
    <row r="5041" spans="1:8" x14ac:dyDescent="0.25">
      <c r="A5041" s="37" t="s">
        <v>9695</v>
      </c>
      <c r="B5041" s="37" t="s">
        <v>1033</v>
      </c>
      <c r="C5041" s="38" t="s">
        <v>9696</v>
      </c>
      <c r="D5041" s="38">
        <v>8531</v>
      </c>
      <c r="E5041" s="146" t="s">
        <v>1388</v>
      </c>
      <c r="F5041" s="541" t="s">
        <v>1389</v>
      </c>
      <c r="G5041" s="539">
        <v>45466.30972222222</v>
      </c>
      <c r="H5041" s="37"/>
    </row>
    <row r="5042" spans="1:8" x14ac:dyDescent="0.25">
      <c r="A5042" s="37" t="s">
        <v>9695</v>
      </c>
      <c r="B5042" s="37" t="s">
        <v>1033</v>
      </c>
      <c r="C5042" s="38" t="s">
        <v>9696</v>
      </c>
      <c r="D5042" s="38">
        <v>8531</v>
      </c>
      <c r="E5042" s="146" t="s">
        <v>5058</v>
      </c>
      <c r="F5042" s="541" t="s">
        <v>5059</v>
      </c>
      <c r="G5042" s="539">
        <v>45466.30972222222</v>
      </c>
      <c r="H5042" s="37"/>
    </row>
    <row r="5043" spans="1:8" x14ac:dyDescent="0.25">
      <c r="A5043" s="37" t="s">
        <v>9695</v>
      </c>
      <c r="B5043" s="37" t="s">
        <v>1033</v>
      </c>
      <c r="C5043" s="38" t="s">
        <v>9696</v>
      </c>
      <c r="D5043" s="38">
        <v>8531</v>
      </c>
      <c r="E5043" s="146" t="s">
        <v>5075</v>
      </c>
      <c r="F5043" s="541" t="s">
        <v>5076</v>
      </c>
      <c r="G5043" s="539">
        <v>45466.30972222222</v>
      </c>
      <c r="H5043" s="37"/>
    </row>
    <row r="5044" spans="1:8" x14ac:dyDescent="0.25">
      <c r="A5044" s="37" t="s">
        <v>9695</v>
      </c>
      <c r="B5044" s="37" t="s">
        <v>1033</v>
      </c>
      <c r="C5044" s="38" t="s">
        <v>9696</v>
      </c>
      <c r="D5044" s="38">
        <v>8531</v>
      </c>
      <c r="E5044" s="146" t="s">
        <v>5092</v>
      </c>
      <c r="F5044" s="541" t="s">
        <v>5093</v>
      </c>
      <c r="G5044" s="539">
        <v>45466.30972222222</v>
      </c>
      <c r="H5044" s="37"/>
    </row>
    <row r="5045" spans="1:8" x14ac:dyDescent="0.25">
      <c r="A5045" s="37" t="s">
        <v>9695</v>
      </c>
      <c r="B5045" s="37" t="s">
        <v>1033</v>
      </c>
      <c r="C5045" s="38" t="s">
        <v>9696</v>
      </c>
      <c r="D5045" s="38">
        <v>8531</v>
      </c>
      <c r="E5045" s="146" t="s">
        <v>5109</v>
      </c>
      <c r="F5045" s="541" t="s">
        <v>5110</v>
      </c>
      <c r="G5045" s="539">
        <v>45466.30972222222</v>
      </c>
      <c r="H5045" s="37"/>
    </row>
    <row r="5046" spans="1:8" x14ac:dyDescent="0.25">
      <c r="A5046" s="37" t="s">
        <v>9695</v>
      </c>
      <c r="B5046" s="37" t="s">
        <v>1033</v>
      </c>
      <c r="C5046" s="38" t="s">
        <v>9696</v>
      </c>
      <c r="D5046" s="38">
        <v>8531</v>
      </c>
      <c r="E5046" s="146" t="s">
        <v>5126</v>
      </c>
      <c r="F5046" s="541" t="s">
        <v>5127</v>
      </c>
      <c r="G5046" s="539">
        <v>45466.30972222222</v>
      </c>
      <c r="H5046" s="37"/>
    </row>
    <row r="5047" spans="1:8" x14ac:dyDescent="0.25">
      <c r="A5047" s="37" t="s">
        <v>9695</v>
      </c>
      <c r="B5047" s="37" t="s">
        <v>1033</v>
      </c>
      <c r="C5047" s="38" t="s">
        <v>9696</v>
      </c>
      <c r="D5047" s="38">
        <v>8531</v>
      </c>
      <c r="E5047" s="146" t="s">
        <v>5143</v>
      </c>
      <c r="F5047" s="541" t="s">
        <v>5144</v>
      </c>
      <c r="G5047" s="539">
        <v>45466.30972222222</v>
      </c>
      <c r="H5047" s="37"/>
    </row>
    <row r="5048" spans="1:8" x14ac:dyDescent="0.25">
      <c r="A5048" s="37" t="s">
        <v>9695</v>
      </c>
      <c r="B5048" s="37" t="s">
        <v>1033</v>
      </c>
      <c r="C5048" s="38" t="s">
        <v>9696</v>
      </c>
      <c r="D5048" s="38">
        <v>8531</v>
      </c>
      <c r="E5048" s="146" t="s">
        <v>5160</v>
      </c>
      <c r="F5048" s="541" t="s">
        <v>5161</v>
      </c>
      <c r="G5048" s="539">
        <v>45466.30972222222</v>
      </c>
      <c r="H5048" s="37"/>
    </row>
    <row r="5049" spans="1:8" x14ac:dyDescent="0.25">
      <c r="A5049" s="37" t="s">
        <v>9695</v>
      </c>
      <c r="B5049" s="37" t="s">
        <v>1033</v>
      </c>
      <c r="C5049" s="38" t="s">
        <v>9696</v>
      </c>
      <c r="D5049" s="38">
        <v>8531</v>
      </c>
      <c r="E5049" s="146" t="s">
        <v>5177</v>
      </c>
      <c r="F5049" s="541" t="s">
        <v>5178</v>
      </c>
      <c r="G5049" s="539">
        <v>45466.30972222222</v>
      </c>
      <c r="H5049" s="37"/>
    </row>
    <row r="5050" spans="1:8" x14ac:dyDescent="0.25">
      <c r="A5050" s="37" t="s">
        <v>9695</v>
      </c>
      <c r="B5050" s="37" t="s">
        <v>1033</v>
      </c>
      <c r="C5050" s="38" t="s">
        <v>9696</v>
      </c>
      <c r="D5050" s="38">
        <v>8531</v>
      </c>
      <c r="E5050" s="146" t="s">
        <v>5194</v>
      </c>
      <c r="F5050" s="541" t="s">
        <v>5195</v>
      </c>
      <c r="G5050" s="539">
        <v>45466.30972222222</v>
      </c>
      <c r="H5050" s="37"/>
    </row>
    <row r="5051" spans="1:8" x14ac:dyDescent="0.25">
      <c r="A5051" s="37" t="s">
        <v>9695</v>
      </c>
      <c r="B5051" s="37" t="s">
        <v>1033</v>
      </c>
      <c r="C5051" s="38" t="s">
        <v>9696</v>
      </c>
      <c r="D5051" s="38">
        <v>8531</v>
      </c>
      <c r="E5051" s="146" t="s">
        <v>5211</v>
      </c>
      <c r="F5051" s="541" t="s">
        <v>5212</v>
      </c>
      <c r="G5051" s="539">
        <v>45466.30972222222</v>
      </c>
      <c r="H5051" s="37"/>
    </row>
    <row r="5052" spans="1:8" x14ac:dyDescent="0.25">
      <c r="A5052" s="37" t="s">
        <v>9695</v>
      </c>
      <c r="B5052" s="37" t="s">
        <v>1033</v>
      </c>
      <c r="C5052" s="38" t="s">
        <v>9696</v>
      </c>
      <c r="D5052" s="38">
        <v>8531</v>
      </c>
      <c r="E5052" s="146" t="s">
        <v>1405</v>
      </c>
      <c r="F5052" s="541" t="s">
        <v>1406</v>
      </c>
      <c r="G5052" s="539">
        <v>45466.30972222222</v>
      </c>
      <c r="H5052" s="37"/>
    </row>
    <row r="5053" spans="1:8" x14ac:dyDescent="0.25">
      <c r="A5053" s="37" t="s">
        <v>9695</v>
      </c>
      <c r="B5053" s="37" t="s">
        <v>1033</v>
      </c>
      <c r="C5053" s="38" t="s">
        <v>9696</v>
      </c>
      <c r="D5053" s="38">
        <v>8531</v>
      </c>
      <c r="E5053" s="146" t="s">
        <v>5228</v>
      </c>
      <c r="F5053" s="541" t="s">
        <v>5229</v>
      </c>
      <c r="G5053" s="539">
        <v>45466.30972222222</v>
      </c>
      <c r="H5053" s="37"/>
    </row>
    <row r="5054" spans="1:8" x14ac:dyDescent="0.25">
      <c r="A5054" s="37" t="s">
        <v>9695</v>
      </c>
      <c r="B5054" s="37" t="s">
        <v>1033</v>
      </c>
      <c r="C5054" s="38" t="s">
        <v>9696</v>
      </c>
      <c r="D5054" s="38">
        <v>8531</v>
      </c>
      <c r="E5054" s="146" t="s">
        <v>5245</v>
      </c>
      <c r="F5054" s="541" t="s">
        <v>5246</v>
      </c>
      <c r="G5054" s="539">
        <v>45466.30972222222</v>
      </c>
      <c r="H5054" s="37"/>
    </row>
    <row r="5055" spans="1:8" x14ac:dyDescent="0.25">
      <c r="A5055" s="37" t="s">
        <v>9695</v>
      </c>
      <c r="B5055" s="37" t="s">
        <v>1033</v>
      </c>
      <c r="C5055" s="38" t="s">
        <v>9696</v>
      </c>
      <c r="D5055" s="38">
        <v>8531</v>
      </c>
      <c r="E5055" s="146" t="s">
        <v>5262</v>
      </c>
      <c r="F5055" s="541" t="s">
        <v>5263</v>
      </c>
      <c r="G5055" s="539">
        <v>45466.30972222222</v>
      </c>
      <c r="H5055" s="37"/>
    </row>
    <row r="5056" spans="1:8" x14ac:dyDescent="0.25">
      <c r="A5056" s="37" t="s">
        <v>9695</v>
      </c>
      <c r="B5056" s="37" t="s">
        <v>1033</v>
      </c>
      <c r="C5056" s="38" t="s">
        <v>9696</v>
      </c>
      <c r="D5056" s="38">
        <v>8531</v>
      </c>
      <c r="E5056" s="146" t="s">
        <v>5279</v>
      </c>
      <c r="F5056" s="541" t="s">
        <v>5280</v>
      </c>
      <c r="G5056" s="539">
        <v>45466.30972222222</v>
      </c>
      <c r="H5056" s="37"/>
    </row>
    <row r="5057" spans="1:8" x14ac:dyDescent="0.25">
      <c r="A5057" s="37" t="s">
        <v>9695</v>
      </c>
      <c r="B5057" s="37" t="s">
        <v>1033</v>
      </c>
      <c r="C5057" s="38" t="s">
        <v>9696</v>
      </c>
      <c r="D5057" s="38">
        <v>8531</v>
      </c>
      <c r="E5057" s="146" t="s">
        <v>5296</v>
      </c>
      <c r="F5057" s="541" t="s">
        <v>5297</v>
      </c>
      <c r="G5057" s="539">
        <v>45466.30972222222</v>
      </c>
      <c r="H5057" s="37"/>
    </row>
    <row r="5058" spans="1:8" x14ac:dyDescent="0.25">
      <c r="A5058" s="37" t="s">
        <v>9695</v>
      </c>
      <c r="B5058" s="37" t="s">
        <v>1033</v>
      </c>
      <c r="C5058" s="38" t="s">
        <v>9696</v>
      </c>
      <c r="D5058" s="38">
        <v>8531</v>
      </c>
      <c r="E5058" s="146" t="s">
        <v>5313</v>
      </c>
      <c r="F5058" s="541" t="s">
        <v>5314</v>
      </c>
      <c r="G5058" s="539">
        <v>45466.30972222222</v>
      </c>
      <c r="H5058" s="37"/>
    </row>
    <row r="5059" spans="1:8" x14ac:dyDescent="0.25">
      <c r="A5059" s="37" t="s">
        <v>9695</v>
      </c>
      <c r="B5059" s="37" t="s">
        <v>1033</v>
      </c>
      <c r="C5059" s="38" t="s">
        <v>9696</v>
      </c>
      <c r="D5059" s="38">
        <v>8531</v>
      </c>
      <c r="E5059" s="146" t="s">
        <v>5330</v>
      </c>
      <c r="F5059" s="541" t="s">
        <v>5331</v>
      </c>
      <c r="G5059" s="539">
        <v>45466.30972222222</v>
      </c>
      <c r="H5059" s="37"/>
    </row>
    <row r="5060" spans="1:8" x14ac:dyDescent="0.25">
      <c r="A5060" s="37" t="s">
        <v>9695</v>
      </c>
      <c r="B5060" s="37" t="s">
        <v>1033</v>
      </c>
      <c r="C5060" s="38" t="s">
        <v>9696</v>
      </c>
      <c r="D5060" s="38">
        <v>8531</v>
      </c>
      <c r="E5060" s="146" t="s">
        <v>5347</v>
      </c>
      <c r="F5060" s="541" t="s">
        <v>5348</v>
      </c>
      <c r="G5060" s="539">
        <v>45466.30972222222</v>
      </c>
      <c r="H5060" s="37"/>
    </row>
    <row r="5061" spans="1:8" x14ac:dyDescent="0.25">
      <c r="A5061" s="37" t="s">
        <v>9695</v>
      </c>
      <c r="B5061" s="37" t="s">
        <v>1033</v>
      </c>
      <c r="C5061" s="38" t="s">
        <v>9696</v>
      </c>
      <c r="D5061" s="38">
        <v>8531</v>
      </c>
      <c r="E5061" s="146" t="s">
        <v>5364</v>
      </c>
      <c r="F5061" s="541" t="s">
        <v>5365</v>
      </c>
      <c r="G5061" s="539">
        <v>45466.30972222222</v>
      </c>
      <c r="H5061" s="37"/>
    </row>
    <row r="5062" spans="1:8" x14ac:dyDescent="0.25">
      <c r="A5062" s="37" t="s">
        <v>9695</v>
      </c>
      <c r="B5062" s="37" t="s">
        <v>1033</v>
      </c>
      <c r="C5062" s="38" t="s">
        <v>9696</v>
      </c>
      <c r="D5062" s="38">
        <v>8531</v>
      </c>
      <c r="E5062" s="146" t="s">
        <v>5381</v>
      </c>
      <c r="F5062" s="541" t="s">
        <v>5382</v>
      </c>
      <c r="G5062" s="539">
        <v>45466.30972222222</v>
      </c>
      <c r="H5062" s="37"/>
    </row>
    <row r="5063" spans="1:8" x14ac:dyDescent="0.25">
      <c r="A5063" s="37" t="s">
        <v>9695</v>
      </c>
      <c r="B5063" s="37" t="s">
        <v>1033</v>
      </c>
      <c r="C5063" s="38" t="s">
        <v>9696</v>
      </c>
      <c r="D5063" s="38">
        <v>8531</v>
      </c>
      <c r="E5063" s="146" t="s">
        <v>1422</v>
      </c>
      <c r="F5063" s="541" t="s">
        <v>1423</v>
      </c>
      <c r="G5063" s="539">
        <v>45466.30972222222</v>
      </c>
      <c r="H5063" s="37"/>
    </row>
    <row r="5064" spans="1:8" x14ac:dyDescent="0.25">
      <c r="A5064" s="37" t="s">
        <v>9695</v>
      </c>
      <c r="B5064" s="37" t="s">
        <v>1033</v>
      </c>
      <c r="C5064" s="38" t="s">
        <v>9696</v>
      </c>
      <c r="D5064" s="38">
        <v>8531</v>
      </c>
      <c r="E5064" s="146" t="s">
        <v>5398</v>
      </c>
      <c r="F5064" s="541" t="s">
        <v>5399</v>
      </c>
      <c r="G5064" s="539">
        <v>45466.30972222222</v>
      </c>
      <c r="H5064" s="37"/>
    </row>
    <row r="5065" spans="1:8" x14ac:dyDescent="0.25">
      <c r="A5065" s="37" t="s">
        <v>9695</v>
      </c>
      <c r="B5065" s="37" t="s">
        <v>1033</v>
      </c>
      <c r="C5065" s="38" t="s">
        <v>9696</v>
      </c>
      <c r="D5065" s="38">
        <v>8531</v>
      </c>
      <c r="E5065" s="146" t="s">
        <v>5415</v>
      </c>
      <c r="F5065" s="541" t="s">
        <v>5416</v>
      </c>
      <c r="G5065" s="539">
        <v>45466.30972222222</v>
      </c>
      <c r="H5065" s="37"/>
    </row>
    <row r="5066" spans="1:8" x14ac:dyDescent="0.25">
      <c r="A5066" s="37" t="s">
        <v>9695</v>
      </c>
      <c r="B5066" s="37" t="s">
        <v>1033</v>
      </c>
      <c r="C5066" s="38" t="s">
        <v>9696</v>
      </c>
      <c r="D5066" s="38">
        <v>8531</v>
      </c>
      <c r="E5066" s="146" t="s">
        <v>5432</v>
      </c>
      <c r="F5066" s="541" t="s">
        <v>5433</v>
      </c>
      <c r="G5066" s="539">
        <v>45466.30972222222</v>
      </c>
      <c r="H5066" s="37"/>
    </row>
    <row r="5067" spans="1:8" x14ac:dyDescent="0.25">
      <c r="A5067" s="37" t="s">
        <v>9695</v>
      </c>
      <c r="B5067" s="37" t="s">
        <v>1033</v>
      </c>
      <c r="C5067" s="38" t="s">
        <v>9696</v>
      </c>
      <c r="D5067" s="38">
        <v>8531</v>
      </c>
      <c r="E5067" s="146" t="s">
        <v>5449</v>
      </c>
      <c r="F5067" s="541" t="s">
        <v>5450</v>
      </c>
      <c r="G5067" s="539">
        <v>45466.30972222222</v>
      </c>
      <c r="H5067" s="37"/>
    </row>
    <row r="5068" spans="1:8" x14ac:dyDescent="0.25">
      <c r="A5068" s="37" t="s">
        <v>9695</v>
      </c>
      <c r="B5068" s="37" t="s">
        <v>1033</v>
      </c>
      <c r="C5068" s="38" t="s">
        <v>9696</v>
      </c>
      <c r="D5068" s="38">
        <v>8531</v>
      </c>
      <c r="E5068" s="146" t="s">
        <v>5466</v>
      </c>
      <c r="F5068" s="541" t="s">
        <v>5467</v>
      </c>
      <c r="G5068" s="539">
        <v>45466.30972222222</v>
      </c>
      <c r="H5068" s="37"/>
    </row>
    <row r="5069" spans="1:8" x14ac:dyDescent="0.25">
      <c r="A5069" s="37" t="s">
        <v>9695</v>
      </c>
      <c r="B5069" s="37" t="s">
        <v>1033</v>
      </c>
      <c r="C5069" s="38" t="s">
        <v>9696</v>
      </c>
      <c r="D5069" s="38">
        <v>8531</v>
      </c>
      <c r="E5069" s="146" t="s">
        <v>5483</v>
      </c>
      <c r="F5069" s="541" t="s">
        <v>5484</v>
      </c>
      <c r="G5069" s="539">
        <v>45466.30972222222</v>
      </c>
      <c r="H5069" s="37"/>
    </row>
    <row r="5070" spans="1:8" x14ac:dyDescent="0.25">
      <c r="A5070" s="37" t="s">
        <v>9695</v>
      </c>
      <c r="B5070" s="37" t="s">
        <v>1033</v>
      </c>
      <c r="C5070" s="38" t="s">
        <v>9696</v>
      </c>
      <c r="D5070" s="38">
        <v>8531</v>
      </c>
      <c r="E5070" s="146" t="s">
        <v>5500</v>
      </c>
      <c r="F5070" s="541" t="s">
        <v>5501</v>
      </c>
      <c r="G5070" s="539">
        <v>45466.30972222222</v>
      </c>
      <c r="H5070" s="37"/>
    </row>
    <row r="5071" spans="1:8" x14ac:dyDescent="0.25">
      <c r="A5071" s="37" t="s">
        <v>9695</v>
      </c>
      <c r="B5071" s="37" t="s">
        <v>1033</v>
      </c>
      <c r="C5071" s="38" t="s">
        <v>9696</v>
      </c>
      <c r="D5071" s="38">
        <v>8531</v>
      </c>
      <c r="E5071" s="146" t="s">
        <v>5517</v>
      </c>
      <c r="F5071" s="541" t="s">
        <v>5518</v>
      </c>
      <c r="G5071" s="539">
        <v>45466.30972222222</v>
      </c>
      <c r="H5071" s="37"/>
    </row>
    <row r="5072" spans="1:8" x14ac:dyDescent="0.25">
      <c r="A5072" s="37" t="s">
        <v>9695</v>
      </c>
      <c r="B5072" s="37" t="s">
        <v>1033</v>
      </c>
      <c r="C5072" s="38" t="s">
        <v>9696</v>
      </c>
      <c r="D5072" s="38">
        <v>8531</v>
      </c>
      <c r="E5072" s="146" t="s">
        <v>5534</v>
      </c>
      <c r="F5072" s="541" t="s">
        <v>5535</v>
      </c>
      <c r="G5072" s="539">
        <v>45466.30972222222</v>
      </c>
      <c r="H5072" s="37"/>
    </row>
    <row r="5073" spans="1:8" x14ac:dyDescent="0.25">
      <c r="A5073" s="37" t="s">
        <v>9695</v>
      </c>
      <c r="B5073" s="37" t="s">
        <v>1033</v>
      </c>
      <c r="C5073" s="38" t="s">
        <v>9696</v>
      </c>
      <c r="D5073" s="38">
        <v>8531</v>
      </c>
      <c r="E5073" s="146" t="s">
        <v>5551</v>
      </c>
      <c r="F5073" s="541" t="s">
        <v>5552</v>
      </c>
      <c r="G5073" s="539">
        <v>45466.30972222222</v>
      </c>
      <c r="H5073" s="37"/>
    </row>
    <row r="5074" spans="1:8" x14ac:dyDescent="0.25">
      <c r="A5074" s="37" t="s">
        <v>9695</v>
      </c>
      <c r="B5074" s="37" t="s">
        <v>1033</v>
      </c>
      <c r="C5074" s="38" t="s">
        <v>9696</v>
      </c>
      <c r="D5074" s="38">
        <v>8531</v>
      </c>
      <c r="E5074" s="146" t="s">
        <v>1439</v>
      </c>
      <c r="F5074" s="541" t="s">
        <v>1440</v>
      </c>
      <c r="G5074" s="539">
        <v>45466.30972222222</v>
      </c>
      <c r="H5074" s="37"/>
    </row>
    <row r="5075" spans="1:8" x14ac:dyDescent="0.25">
      <c r="A5075" s="37" t="s">
        <v>9695</v>
      </c>
      <c r="B5075" s="37" t="s">
        <v>1033</v>
      </c>
      <c r="C5075" s="38" t="s">
        <v>9696</v>
      </c>
      <c r="D5075" s="38">
        <v>8531</v>
      </c>
      <c r="E5075" s="146" t="s">
        <v>5568</v>
      </c>
      <c r="F5075" s="541" t="s">
        <v>5569</v>
      </c>
      <c r="G5075" s="539">
        <v>45466.30972222222</v>
      </c>
      <c r="H5075" s="37"/>
    </row>
    <row r="5076" spans="1:8" x14ac:dyDescent="0.25">
      <c r="A5076" s="37" t="s">
        <v>9695</v>
      </c>
      <c r="B5076" s="37" t="s">
        <v>1033</v>
      </c>
      <c r="C5076" s="38" t="s">
        <v>9696</v>
      </c>
      <c r="D5076" s="38">
        <v>8531</v>
      </c>
      <c r="E5076" s="146" t="s">
        <v>5585</v>
      </c>
      <c r="F5076" s="541" t="s">
        <v>5586</v>
      </c>
      <c r="G5076" s="539">
        <v>45466.30972222222</v>
      </c>
      <c r="H5076" s="37"/>
    </row>
    <row r="5077" spans="1:8" x14ac:dyDescent="0.25">
      <c r="A5077" s="37" t="s">
        <v>9695</v>
      </c>
      <c r="B5077" s="37" t="s">
        <v>1033</v>
      </c>
      <c r="C5077" s="38" t="s">
        <v>9696</v>
      </c>
      <c r="D5077" s="38">
        <v>8531</v>
      </c>
      <c r="E5077" s="146" t="s">
        <v>5602</v>
      </c>
      <c r="F5077" s="541" t="s">
        <v>5603</v>
      </c>
      <c r="G5077" s="539">
        <v>45466.30972222222</v>
      </c>
      <c r="H5077" s="37"/>
    </row>
    <row r="5078" spans="1:8" x14ac:dyDescent="0.25">
      <c r="A5078" s="37" t="s">
        <v>9695</v>
      </c>
      <c r="B5078" s="37" t="s">
        <v>1033</v>
      </c>
      <c r="C5078" s="38" t="s">
        <v>9696</v>
      </c>
      <c r="D5078" s="38">
        <v>8531</v>
      </c>
      <c r="E5078" s="146" t="s">
        <v>5619</v>
      </c>
      <c r="F5078" s="541" t="s">
        <v>5620</v>
      </c>
      <c r="G5078" s="539">
        <v>45466.30972222222</v>
      </c>
      <c r="H5078" s="37"/>
    </row>
    <row r="5079" spans="1:8" x14ac:dyDescent="0.25">
      <c r="A5079" s="37" t="s">
        <v>9695</v>
      </c>
      <c r="B5079" s="37" t="s">
        <v>1033</v>
      </c>
      <c r="C5079" s="38" t="s">
        <v>9696</v>
      </c>
      <c r="D5079" s="38">
        <v>8531</v>
      </c>
      <c r="E5079" s="146" t="s">
        <v>5636</v>
      </c>
      <c r="F5079" s="541" t="s">
        <v>5637</v>
      </c>
      <c r="G5079" s="539">
        <v>45466.30972222222</v>
      </c>
      <c r="H5079" s="37"/>
    </row>
    <row r="5080" spans="1:8" x14ac:dyDescent="0.25">
      <c r="A5080" s="37" t="s">
        <v>9695</v>
      </c>
      <c r="B5080" s="37" t="s">
        <v>1033</v>
      </c>
      <c r="C5080" s="38" t="s">
        <v>9696</v>
      </c>
      <c r="D5080" s="38">
        <v>8531</v>
      </c>
      <c r="E5080" s="146" t="s">
        <v>5653</v>
      </c>
      <c r="F5080" s="541" t="s">
        <v>5654</v>
      </c>
      <c r="G5080" s="539">
        <v>45466.30972222222</v>
      </c>
      <c r="H5080" s="37"/>
    </row>
    <row r="5081" spans="1:8" x14ac:dyDescent="0.25">
      <c r="A5081" s="37" t="s">
        <v>9695</v>
      </c>
      <c r="B5081" s="37" t="s">
        <v>1033</v>
      </c>
      <c r="C5081" s="38" t="s">
        <v>9696</v>
      </c>
      <c r="D5081" s="38">
        <v>8531</v>
      </c>
      <c r="E5081" s="146" t="s">
        <v>5670</v>
      </c>
      <c r="F5081" s="541" t="s">
        <v>5671</v>
      </c>
      <c r="G5081" s="539">
        <v>45466.30972222222</v>
      </c>
      <c r="H5081" s="37"/>
    </row>
    <row r="5082" spans="1:8" x14ac:dyDescent="0.25">
      <c r="A5082" s="37" t="s">
        <v>9695</v>
      </c>
      <c r="B5082" s="37" t="s">
        <v>1033</v>
      </c>
      <c r="C5082" s="38" t="s">
        <v>9696</v>
      </c>
      <c r="D5082" s="38">
        <v>8531</v>
      </c>
      <c r="E5082" s="146" t="s">
        <v>5687</v>
      </c>
      <c r="F5082" s="541" t="s">
        <v>5688</v>
      </c>
      <c r="G5082" s="539">
        <v>45466.30972222222</v>
      </c>
      <c r="H5082" s="37"/>
    </row>
    <row r="5083" spans="1:8" x14ac:dyDescent="0.25">
      <c r="A5083" s="37" t="s">
        <v>9695</v>
      </c>
      <c r="B5083" s="37" t="s">
        <v>1033</v>
      </c>
      <c r="C5083" s="38" t="s">
        <v>9696</v>
      </c>
      <c r="D5083" s="38">
        <v>8531</v>
      </c>
      <c r="E5083" s="146" t="s">
        <v>5704</v>
      </c>
      <c r="F5083" s="541" t="s">
        <v>5705</v>
      </c>
      <c r="G5083" s="539">
        <v>45466.30972222222</v>
      </c>
      <c r="H5083" s="37"/>
    </row>
    <row r="5084" spans="1:8" x14ac:dyDescent="0.25">
      <c r="A5084" s="37" t="s">
        <v>9695</v>
      </c>
      <c r="B5084" s="37" t="s">
        <v>1033</v>
      </c>
      <c r="C5084" s="38" t="s">
        <v>9696</v>
      </c>
      <c r="D5084" s="38">
        <v>8531</v>
      </c>
      <c r="E5084" s="146" t="s">
        <v>5721</v>
      </c>
      <c r="F5084" s="541" t="s">
        <v>5722</v>
      </c>
      <c r="G5084" s="539">
        <v>45466.30972222222</v>
      </c>
      <c r="H5084" s="37"/>
    </row>
    <row r="5085" spans="1:8" x14ac:dyDescent="0.25">
      <c r="A5085" s="37" t="s">
        <v>9695</v>
      </c>
      <c r="B5085" s="37" t="s">
        <v>1033</v>
      </c>
      <c r="C5085" s="38" t="s">
        <v>9696</v>
      </c>
      <c r="D5085" s="38">
        <v>8531</v>
      </c>
      <c r="E5085" s="146" t="s">
        <v>1456</v>
      </c>
      <c r="F5085" s="541" t="s">
        <v>1457</v>
      </c>
      <c r="G5085" s="539">
        <v>45466.30972222222</v>
      </c>
      <c r="H5085" s="37"/>
    </row>
    <row r="5086" spans="1:8" x14ac:dyDescent="0.25">
      <c r="A5086" s="37" t="s">
        <v>9695</v>
      </c>
      <c r="B5086" s="37" t="s">
        <v>1033</v>
      </c>
      <c r="C5086" s="38" t="s">
        <v>9696</v>
      </c>
      <c r="D5086" s="38">
        <v>8531</v>
      </c>
      <c r="E5086" s="146" t="s">
        <v>5738</v>
      </c>
      <c r="F5086" s="541" t="s">
        <v>5739</v>
      </c>
      <c r="G5086" s="539">
        <v>45466.30972222222</v>
      </c>
      <c r="H5086" s="37"/>
    </row>
    <row r="5087" spans="1:8" x14ac:dyDescent="0.25">
      <c r="A5087" s="37" t="s">
        <v>9695</v>
      </c>
      <c r="B5087" s="37" t="s">
        <v>1033</v>
      </c>
      <c r="C5087" s="38" t="s">
        <v>9696</v>
      </c>
      <c r="D5087" s="38">
        <v>8531</v>
      </c>
      <c r="E5087" s="146" t="s">
        <v>5755</v>
      </c>
      <c r="F5087" s="541" t="s">
        <v>5756</v>
      </c>
      <c r="G5087" s="539">
        <v>45466.30972222222</v>
      </c>
      <c r="H5087" s="37"/>
    </row>
    <row r="5088" spans="1:8" x14ac:dyDescent="0.25">
      <c r="A5088" s="37" t="s">
        <v>9695</v>
      </c>
      <c r="B5088" s="37" t="s">
        <v>1033</v>
      </c>
      <c r="C5088" s="38" t="s">
        <v>9696</v>
      </c>
      <c r="D5088" s="38">
        <v>8531</v>
      </c>
      <c r="E5088" s="146" t="s">
        <v>5772</v>
      </c>
      <c r="F5088" s="541" t="s">
        <v>5773</v>
      </c>
      <c r="G5088" s="539">
        <v>45466.30972222222</v>
      </c>
      <c r="H5088" s="37"/>
    </row>
    <row r="5089" spans="1:8" x14ac:dyDescent="0.25">
      <c r="A5089" s="37" t="s">
        <v>9695</v>
      </c>
      <c r="B5089" s="37" t="s">
        <v>1033</v>
      </c>
      <c r="C5089" s="38" t="s">
        <v>9696</v>
      </c>
      <c r="D5089" s="38">
        <v>8531</v>
      </c>
      <c r="E5089" s="146" t="s">
        <v>5789</v>
      </c>
      <c r="F5089" s="541" t="s">
        <v>5790</v>
      </c>
      <c r="G5089" s="539">
        <v>45466.30972222222</v>
      </c>
      <c r="H5089" s="37"/>
    </row>
    <row r="5090" spans="1:8" x14ac:dyDescent="0.25">
      <c r="A5090" s="37" t="s">
        <v>9695</v>
      </c>
      <c r="B5090" s="37" t="s">
        <v>1033</v>
      </c>
      <c r="C5090" s="38" t="s">
        <v>9696</v>
      </c>
      <c r="D5090" s="38">
        <v>8531</v>
      </c>
      <c r="E5090" s="146" t="s">
        <v>5806</v>
      </c>
      <c r="F5090" s="541" t="s">
        <v>5807</v>
      </c>
      <c r="G5090" s="539">
        <v>45466.30972222222</v>
      </c>
      <c r="H5090" s="37"/>
    </row>
    <row r="5091" spans="1:8" x14ac:dyDescent="0.25">
      <c r="A5091" s="37" t="s">
        <v>9695</v>
      </c>
      <c r="B5091" s="37" t="s">
        <v>1033</v>
      </c>
      <c r="C5091" s="38" t="s">
        <v>9696</v>
      </c>
      <c r="D5091" s="38">
        <v>8531</v>
      </c>
      <c r="E5091" s="146" t="s">
        <v>5823</v>
      </c>
      <c r="F5091" s="541" t="s">
        <v>5824</v>
      </c>
      <c r="G5091" s="539">
        <v>45466.30972222222</v>
      </c>
      <c r="H5091" s="37"/>
    </row>
    <row r="5092" spans="1:8" x14ac:dyDescent="0.25">
      <c r="A5092" s="37" t="s">
        <v>9695</v>
      </c>
      <c r="B5092" s="37" t="s">
        <v>1033</v>
      </c>
      <c r="C5092" s="38" t="s">
        <v>9696</v>
      </c>
      <c r="D5092" s="38">
        <v>8531</v>
      </c>
      <c r="E5092" s="146" t="s">
        <v>5840</v>
      </c>
      <c r="F5092" s="541" t="s">
        <v>5841</v>
      </c>
      <c r="G5092" s="539">
        <v>45466.30972222222</v>
      </c>
      <c r="H5092" s="37"/>
    </row>
    <row r="5093" spans="1:8" x14ac:dyDescent="0.25">
      <c r="A5093" s="37" t="s">
        <v>9695</v>
      </c>
      <c r="B5093" s="37" t="s">
        <v>1033</v>
      </c>
      <c r="C5093" s="38" t="s">
        <v>9696</v>
      </c>
      <c r="D5093" s="38">
        <v>8531</v>
      </c>
      <c r="E5093" s="146" t="s">
        <v>5857</v>
      </c>
      <c r="F5093" s="541" t="s">
        <v>5858</v>
      </c>
      <c r="G5093" s="539">
        <v>45466.30972222222</v>
      </c>
      <c r="H5093" s="37"/>
    </row>
    <row r="5094" spans="1:8" x14ac:dyDescent="0.25">
      <c r="A5094" s="37" t="s">
        <v>9695</v>
      </c>
      <c r="B5094" s="37" t="s">
        <v>1033</v>
      </c>
      <c r="C5094" s="38" t="s">
        <v>9696</v>
      </c>
      <c r="D5094" s="38">
        <v>8531</v>
      </c>
      <c r="E5094" s="146" t="s">
        <v>5874</v>
      </c>
      <c r="F5094" s="541" t="s">
        <v>5875</v>
      </c>
      <c r="G5094" s="539">
        <v>45466.30972222222</v>
      </c>
      <c r="H5094" s="37"/>
    </row>
    <row r="5095" spans="1:8" x14ac:dyDescent="0.25">
      <c r="A5095" s="37" t="s">
        <v>9695</v>
      </c>
      <c r="B5095" s="37" t="s">
        <v>1033</v>
      </c>
      <c r="C5095" s="38" t="s">
        <v>9696</v>
      </c>
      <c r="D5095" s="38">
        <v>8531</v>
      </c>
      <c r="E5095" s="146" t="s">
        <v>5891</v>
      </c>
      <c r="F5095" s="541" t="s">
        <v>5892</v>
      </c>
      <c r="G5095" s="539">
        <v>45466.30972222222</v>
      </c>
      <c r="H5095" s="37"/>
    </row>
    <row r="5096" spans="1:8" x14ac:dyDescent="0.25">
      <c r="A5096" s="37" t="s">
        <v>9695</v>
      </c>
      <c r="B5096" s="37" t="s">
        <v>1033</v>
      </c>
      <c r="C5096" s="38" t="s">
        <v>9696</v>
      </c>
      <c r="D5096" s="38">
        <v>8531</v>
      </c>
      <c r="E5096" s="146" t="s">
        <v>1473</v>
      </c>
      <c r="F5096" s="541" t="s">
        <v>1474</v>
      </c>
      <c r="G5096" s="539">
        <v>45466.30972222222</v>
      </c>
      <c r="H5096" s="37"/>
    </row>
    <row r="5097" spans="1:8" x14ac:dyDescent="0.25">
      <c r="A5097" s="37" t="s">
        <v>9695</v>
      </c>
      <c r="B5097" s="37" t="s">
        <v>1033</v>
      </c>
      <c r="C5097" s="38" t="s">
        <v>9696</v>
      </c>
      <c r="D5097" s="38">
        <v>8531</v>
      </c>
      <c r="E5097" s="146" t="s">
        <v>5908</v>
      </c>
      <c r="F5097" s="541" t="s">
        <v>5909</v>
      </c>
      <c r="G5097" s="539">
        <v>45466.30972222222</v>
      </c>
      <c r="H5097" s="37"/>
    </row>
    <row r="5098" spans="1:8" x14ac:dyDescent="0.25">
      <c r="A5098" s="37" t="s">
        <v>9695</v>
      </c>
      <c r="B5098" s="37" t="s">
        <v>1033</v>
      </c>
      <c r="C5098" s="38" t="s">
        <v>9696</v>
      </c>
      <c r="D5098" s="38">
        <v>8531</v>
      </c>
      <c r="E5098" s="146" t="s">
        <v>5925</v>
      </c>
      <c r="F5098" s="541" t="s">
        <v>5926</v>
      </c>
      <c r="G5098" s="539">
        <v>45466.30972222222</v>
      </c>
      <c r="H5098" s="37"/>
    </row>
    <row r="5099" spans="1:8" x14ac:dyDescent="0.25">
      <c r="A5099" s="37" t="s">
        <v>9695</v>
      </c>
      <c r="B5099" s="37" t="s">
        <v>1033</v>
      </c>
      <c r="C5099" s="38" t="s">
        <v>9696</v>
      </c>
      <c r="D5099" s="38">
        <v>8531</v>
      </c>
      <c r="E5099" s="146" t="s">
        <v>5942</v>
      </c>
      <c r="F5099" s="541" t="s">
        <v>5943</v>
      </c>
      <c r="G5099" s="539">
        <v>45466.30972222222</v>
      </c>
      <c r="H5099" s="37"/>
    </row>
    <row r="5100" spans="1:8" x14ac:dyDescent="0.25">
      <c r="A5100" s="37" t="s">
        <v>9695</v>
      </c>
      <c r="B5100" s="37" t="s">
        <v>1033</v>
      </c>
      <c r="C5100" s="38" t="s">
        <v>9696</v>
      </c>
      <c r="D5100" s="38">
        <v>8531</v>
      </c>
      <c r="E5100" s="146" t="s">
        <v>5959</v>
      </c>
      <c r="F5100" s="541" t="s">
        <v>5960</v>
      </c>
      <c r="G5100" s="539">
        <v>45466.30972222222</v>
      </c>
      <c r="H5100" s="37"/>
    </row>
    <row r="5101" spans="1:8" x14ac:dyDescent="0.25">
      <c r="A5101" s="37" t="s">
        <v>9695</v>
      </c>
      <c r="B5101" s="37" t="s">
        <v>1033</v>
      </c>
      <c r="C5101" s="38" t="s">
        <v>9696</v>
      </c>
      <c r="D5101" s="38">
        <v>8531</v>
      </c>
      <c r="E5101" s="146" t="s">
        <v>5976</v>
      </c>
      <c r="F5101" s="541" t="s">
        <v>5977</v>
      </c>
      <c r="G5101" s="539">
        <v>45466.30972222222</v>
      </c>
      <c r="H5101" s="37"/>
    </row>
    <row r="5102" spans="1:8" x14ac:dyDescent="0.25">
      <c r="A5102" s="37" t="s">
        <v>9695</v>
      </c>
      <c r="B5102" s="37" t="s">
        <v>1033</v>
      </c>
      <c r="C5102" s="38" t="s">
        <v>9696</v>
      </c>
      <c r="D5102" s="38">
        <v>8531</v>
      </c>
      <c r="E5102" s="146" t="s">
        <v>5993</v>
      </c>
      <c r="F5102" s="541" t="s">
        <v>5994</v>
      </c>
      <c r="G5102" s="539">
        <v>45466.30972222222</v>
      </c>
      <c r="H5102" s="37"/>
    </row>
    <row r="5103" spans="1:8" x14ac:dyDescent="0.25">
      <c r="A5103" s="37" t="s">
        <v>9695</v>
      </c>
      <c r="B5103" s="37" t="s">
        <v>1033</v>
      </c>
      <c r="C5103" s="38" t="s">
        <v>9696</v>
      </c>
      <c r="D5103" s="38">
        <v>8531</v>
      </c>
      <c r="E5103" s="146" t="s">
        <v>6010</v>
      </c>
      <c r="F5103" s="541" t="s">
        <v>6011</v>
      </c>
      <c r="G5103" s="539">
        <v>45466.30972222222</v>
      </c>
      <c r="H5103" s="37"/>
    </row>
    <row r="5104" spans="1:8" x14ac:dyDescent="0.25">
      <c r="A5104" s="37" t="s">
        <v>9695</v>
      </c>
      <c r="B5104" s="37" t="s">
        <v>1033</v>
      </c>
      <c r="C5104" s="38" t="s">
        <v>9696</v>
      </c>
      <c r="D5104" s="38">
        <v>8531</v>
      </c>
      <c r="E5104" s="146" t="s">
        <v>6027</v>
      </c>
      <c r="F5104" s="541" t="s">
        <v>6028</v>
      </c>
      <c r="G5104" s="539">
        <v>45466.30972222222</v>
      </c>
      <c r="H5104" s="37"/>
    </row>
    <row r="5105" spans="1:8" x14ac:dyDescent="0.25">
      <c r="A5105" s="37" t="s">
        <v>9695</v>
      </c>
      <c r="B5105" s="37" t="s">
        <v>1033</v>
      </c>
      <c r="C5105" s="38" t="s">
        <v>9696</v>
      </c>
      <c r="D5105" s="38">
        <v>8531</v>
      </c>
      <c r="E5105" s="146" t="s">
        <v>6044</v>
      </c>
      <c r="F5105" s="541" t="s">
        <v>6045</v>
      </c>
      <c r="G5105" s="539">
        <v>45466.30972222222</v>
      </c>
      <c r="H5105" s="37"/>
    </row>
    <row r="5106" spans="1:8" x14ac:dyDescent="0.25">
      <c r="A5106" s="37" t="s">
        <v>9695</v>
      </c>
      <c r="B5106" s="37" t="s">
        <v>1033</v>
      </c>
      <c r="C5106" s="38" t="s">
        <v>9696</v>
      </c>
      <c r="D5106" s="38">
        <v>8531</v>
      </c>
      <c r="E5106" s="146" t="s">
        <v>6061</v>
      </c>
      <c r="F5106" s="541" t="s">
        <v>6062</v>
      </c>
      <c r="G5106" s="539">
        <v>45466.30972222222</v>
      </c>
      <c r="H5106" s="37"/>
    </row>
    <row r="5107" spans="1:8" x14ac:dyDescent="0.25">
      <c r="A5107" s="37" t="s">
        <v>9695</v>
      </c>
      <c r="B5107" s="37" t="s">
        <v>1033</v>
      </c>
      <c r="C5107" s="38" t="s">
        <v>9696</v>
      </c>
      <c r="D5107" s="38">
        <v>8531</v>
      </c>
      <c r="E5107" s="146" t="s">
        <v>1066</v>
      </c>
      <c r="F5107" s="541" t="s">
        <v>1067</v>
      </c>
      <c r="G5107" s="539">
        <v>45466.30972222222</v>
      </c>
      <c r="H5107" s="37"/>
    </row>
    <row r="5108" spans="1:8" x14ac:dyDescent="0.25">
      <c r="A5108" s="37" t="s">
        <v>9695</v>
      </c>
      <c r="B5108" s="37" t="s">
        <v>1033</v>
      </c>
      <c r="C5108" s="38" t="s">
        <v>9696</v>
      </c>
      <c r="D5108" s="38">
        <v>8531</v>
      </c>
      <c r="E5108" s="146" t="s">
        <v>1490</v>
      </c>
      <c r="F5108" s="541" t="s">
        <v>1491</v>
      </c>
      <c r="G5108" s="539">
        <v>45466.30972222222</v>
      </c>
      <c r="H5108" s="37"/>
    </row>
    <row r="5109" spans="1:8" x14ac:dyDescent="0.25">
      <c r="A5109" s="37" t="s">
        <v>9695</v>
      </c>
      <c r="B5109" s="37" t="s">
        <v>1033</v>
      </c>
      <c r="C5109" s="38" t="s">
        <v>9696</v>
      </c>
      <c r="D5109" s="38">
        <v>8531</v>
      </c>
      <c r="E5109" s="146" t="s">
        <v>6078</v>
      </c>
      <c r="F5109" s="541" t="s">
        <v>6079</v>
      </c>
      <c r="G5109" s="539">
        <v>45466.30972222222</v>
      </c>
      <c r="H5109" s="37"/>
    </row>
    <row r="5110" spans="1:8" x14ac:dyDescent="0.25">
      <c r="A5110" s="37" t="s">
        <v>9695</v>
      </c>
      <c r="B5110" s="37" t="s">
        <v>1033</v>
      </c>
      <c r="C5110" s="38" t="s">
        <v>9696</v>
      </c>
      <c r="D5110" s="38">
        <v>8531</v>
      </c>
      <c r="E5110" s="146" t="s">
        <v>6095</v>
      </c>
      <c r="F5110" s="541" t="s">
        <v>6096</v>
      </c>
      <c r="G5110" s="539">
        <v>45466.30972222222</v>
      </c>
      <c r="H5110" s="37"/>
    </row>
    <row r="5111" spans="1:8" x14ac:dyDescent="0.25">
      <c r="A5111" s="37" t="s">
        <v>9695</v>
      </c>
      <c r="B5111" s="37" t="s">
        <v>1033</v>
      </c>
      <c r="C5111" s="38" t="s">
        <v>9696</v>
      </c>
      <c r="D5111" s="38">
        <v>8531</v>
      </c>
      <c r="E5111" s="146" t="s">
        <v>6112</v>
      </c>
      <c r="F5111" s="541" t="s">
        <v>6113</v>
      </c>
      <c r="G5111" s="539">
        <v>45466.30972222222</v>
      </c>
      <c r="H5111" s="37"/>
    </row>
    <row r="5112" spans="1:8" x14ac:dyDescent="0.25">
      <c r="A5112" s="37" t="s">
        <v>9695</v>
      </c>
      <c r="B5112" s="37" t="s">
        <v>1033</v>
      </c>
      <c r="C5112" s="38" t="s">
        <v>9696</v>
      </c>
      <c r="D5112" s="38">
        <v>8531</v>
      </c>
      <c r="E5112" s="146" t="s">
        <v>6129</v>
      </c>
      <c r="F5112" s="541" t="s">
        <v>6130</v>
      </c>
      <c r="G5112" s="539">
        <v>45466.30972222222</v>
      </c>
      <c r="H5112" s="37"/>
    </row>
    <row r="5113" spans="1:8" x14ac:dyDescent="0.25">
      <c r="A5113" s="37" t="s">
        <v>9695</v>
      </c>
      <c r="B5113" s="37" t="s">
        <v>1033</v>
      </c>
      <c r="C5113" s="38" t="s">
        <v>9696</v>
      </c>
      <c r="D5113" s="38">
        <v>8531</v>
      </c>
      <c r="E5113" s="146" t="s">
        <v>6146</v>
      </c>
      <c r="F5113" s="541" t="s">
        <v>6147</v>
      </c>
      <c r="G5113" s="539">
        <v>45466.30972222222</v>
      </c>
      <c r="H5113" s="37"/>
    </row>
    <row r="5114" spans="1:8" x14ac:dyDescent="0.25">
      <c r="A5114" s="37" t="s">
        <v>9695</v>
      </c>
      <c r="B5114" s="37" t="s">
        <v>1033</v>
      </c>
      <c r="C5114" s="38" t="s">
        <v>9696</v>
      </c>
      <c r="D5114" s="38">
        <v>8531</v>
      </c>
      <c r="E5114" s="146" t="s">
        <v>6163</v>
      </c>
      <c r="F5114" s="541" t="s">
        <v>6164</v>
      </c>
      <c r="G5114" s="539">
        <v>45466.30972222222</v>
      </c>
      <c r="H5114" s="37"/>
    </row>
    <row r="5115" spans="1:8" x14ac:dyDescent="0.25">
      <c r="A5115" s="37" t="s">
        <v>9695</v>
      </c>
      <c r="B5115" s="37" t="s">
        <v>1033</v>
      </c>
      <c r="C5115" s="38" t="s">
        <v>9696</v>
      </c>
      <c r="D5115" s="38">
        <v>8531</v>
      </c>
      <c r="E5115" s="146" t="s">
        <v>6180</v>
      </c>
      <c r="F5115" s="541" t="s">
        <v>6181</v>
      </c>
      <c r="G5115" s="539">
        <v>45466.30972222222</v>
      </c>
      <c r="H5115" s="37"/>
    </row>
    <row r="5116" spans="1:8" x14ac:dyDescent="0.25">
      <c r="A5116" s="37" t="s">
        <v>9695</v>
      </c>
      <c r="B5116" s="37" t="s">
        <v>1033</v>
      </c>
      <c r="C5116" s="38" t="s">
        <v>9696</v>
      </c>
      <c r="D5116" s="38">
        <v>8531</v>
      </c>
      <c r="E5116" s="146" t="s">
        <v>6197</v>
      </c>
      <c r="F5116" s="541" t="s">
        <v>6198</v>
      </c>
      <c r="G5116" s="539">
        <v>45466.30972222222</v>
      </c>
      <c r="H5116" s="37"/>
    </row>
    <row r="5117" spans="1:8" x14ac:dyDescent="0.25">
      <c r="A5117" s="37" t="s">
        <v>9695</v>
      </c>
      <c r="B5117" s="37" t="s">
        <v>1033</v>
      </c>
      <c r="C5117" s="38" t="s">
        <v>9696</v>
      </c>
      <c r="D5117" s="38">
        <v>8531</v>
      </c>
      <c r="E5117" s="146" t="s">
        <v>6214</v>
      </c>
      <c r="F5117" s="541" t="s">
        <v>6215</v>
      </c>
      <c r="G5117" s="539">
        <v>45466.30972222222</v>
      </c>
      <c r="H5117" s="37"/>
    </row>
    <row r="5118" spans="1:8" x14ac:dyDescent="0.25">
      <c r="A5118" s="37" t="s">
        <v>9695</v>
      </c>
      <c r="B5118" s="37" t="s">
        <v>1033</v>
      </c>
      <c r="C5118" s="38" t="s">
        <v>9696</v>
      </c>
      <c r="D5118" s="38">
        <v>8531</v>
      </c>
      <c r="E5118" s="146" t="s">
        <v>6231</v>
      </c>
      <c r="F5118" s="541" t="s">
        <v>6232</v>
      </c>
      <c r="G5118" s="539">
        <v>45466.30972222222</v>
      </c>
      <c r="H5118" s="37"/>
    </row>
    <row r="5119" spans="1:8" x14ac:dyDescent="0.25">
      <c r="A5119" s="37" t="s">
        <v>9695</v>
      </c>
      <c r="B5119" s="37" t="s">
        <v>1033</v>
      </c>
      <c r="C5119" s="38" t="s">
        <v>9696</v>
      </c>
      <c r="D5119" s="38">
        <v>8531</v>
      </c>
      <c r="E5119" s="146" t="s">
        <v>1507</v>
      </c>
      <c r="F5119" s="541" t="s">
        <v>1508</v>
      </c>
      <c r="G5119" s="539">
        <v>45466.30972222222</v>
      </c>
      <c r="H5119" s="37"/>
    </row>
    <row r="5120" spans="1:8" x14ac:dyDescent="0.25">
      <c r="A5120" s="37" t="s">
        <v>9695</v>
      </c>
      <c r="B5120" s="37" t="s">
        <v>1033</v>
      </c>
      <c r="C5120" s="38" t="s">
        <v>9696</v>
      </c>
      <c r="D5120" s="38">
        <v>8531</v>
      </c>
      <c r="E5120" s="146" t="s">
        <v>6248</v>
      </c>
      <c r="F5120" s="541" t="s">
        <v>6249</v>
      </c>
      <c r="G5120" s="539">
        <v>45466.30972222222</v>
      </c>
      <c r="H5120" s="37"/>
    </row>
    <row r="5121" spans="1:8" x14ac:dyDescent="0.25">
      <c r="A5121" s="37" t="s">
        <v>9695</v>
      </c>
      <c r="B5121" s="37" t="s">
        <v>1033</v>
      </c>
      <c r="C5121" s="38" t="s">
        <v>9696</v>
      </c>
      <c r="D5121" s="38">
        <v>8531</v>
      </c>
      <c r="E5121" s="146" t="s">
        <v>6265</v>
      </c>
      <c r="F5121" s="541" t="s">
        <v>6266</v>
      </c>
      <c r="G5121" s="539">
        <v>45466.30972222222</v>
      </c>
      <c r="H5121" s="37"/>
    </row>
    <row r="5122" spans="1:8" x14ac:dyDescent="0.25">
      <c r="A5122" s="37" t="s">
        <v>9695</v>
      </c>
      <c r="B5122" s="37" t="s">
        <v>1033</v>
      </c>
      <c r="C5122" s="38" t="s">
        <v>9696</v>
      </c>
      <c r="D5122" s="38">
        <v>8531</v>
      </c>
      <c r="E5122" s="146" t="s">
        <v>6282</v>
      </c>
      <c r="F5122" s="541" t="s">
        <v>6283</v>
      </c>
      <c r="G5122" s="539">
        <v>45466.30972222222</v>
      </c>
      <c r="H5122" s="37"/>
    </row>
    <row r="5123" spans="1:8" x14ac:dyDescent="0.25">
      <c r="A5123" s="37" t="s">
        <v>9695</v>
      </c>
      <c r="B5123" s="37" t="s">
        <v>1033</v>
      </c>
      <c r="C5123" s="38" t="s">
        <v>9696</v>
      </c>
      <c r="D5123" s="38">
        <v>8531</v>
      </c>
      <c r="E5123" s="146" t="s">
        <v>6299</v>
      </c>
      <c r="F5123" s="541" t="s">
        <v>6300</v>
      </c>
      <c r="G5123" s="539">
        <v>45466.30972222222</v>
      </c>
      <c r="H5123" s="37"/>
    </row>
    <row r="5124" spans="1:8" x14ac:dyDescent="0.25">
      <c r="A5124" s="37" t="s">
        <v>9695</v>
      </c>
      <c r="B5124" s="37" t="s">
        <v>1033</v>
      </c>
      <c r="C5124" s="38" t="s">
        <v>9696</v>
      </c>
      <c r="D5124" s="38">
        <v>8531</v>
      </c>
      <c r="E5124" s="146" t="s">
        <v>6316</v>
      </c>
      <c r="F5124" s="541" t="s">
        <v>6317</v>
      </c>
      <c r="G5124" s="539">
        <v>45466.30972222222</v>
      </c>
      <c r="H5124" s="37"/>
    </row>
    <row r="5125" spans="1:8" x14ac:dyDescent="0.25">
      <c r="A5125" s="37" t="s">
        <v>9695</v>
      </c>
      <c r="B5125" s="37" t="s">
        <v>1033</v>
      </c>
      <c r="C5125" s="38" t="s">
        <v>9696</v>
      </c>
      <c r="D5125" s="38">
        <v>8531</v>
      </c>
      <c r="E5125" s="146" t="s">
        <v>6333</v>
      </c>
      <c r="F5125" s="541" t="s">
        <v>6334</v>
      </c>
      <c r="G5125" s="539">
        <v>45466.30972222222</v>
      </c>
      <c r="H5125" s="37"/>
    </row>
    <row r="5126" spans="1:8" x14ac:dyDescent="0.25">
      <c r="A5126" s="37" t="s">
        <v>9695</v>
      </c>
      <c r="B5126" s="37" t="s">
        <v>1033</v>
      </c>
      <c r="C5126" s="38" t="s">
        <v>9696</v>
      </c>
      <c r="D5126" s="38">
        <v>8531</v>
      </c>
      <c r="E5126" s="146" t="s">
        <v>6350</v>
      </c>
      <c r="F5126" s="541" t="s">
        <v>6351</v>
      </c>
      <c r="G5126" s="539">
        <v>45466.30972222222</v>
      </c>
      <c r="H5126" s="37"/>
    </row>
    <row r="5127" spans="1:8" x14ac:dyDescent="0.25">
      <c r="A5127" s="37" t="s">
        <v>9695</v>
      </c>
      <c r="B5127" s="37" t="s">
        <v>1033</v>
      </c>
      <c r="C5127" s="38" t="s">
        <v>9696</v>
      </c>
      <c r="D5127" s="38">
        <v>8531</v>
      </c>
      <c r="E5127" s="146" t="s">
        <v>6367</v>
      </c>
      <c r="F5127" s="541" t="s">
        <v>6368</v>
      </c>
      <c r="G5127" s="539">
        <v>45466.30972222222</v>
      </c>
      <c r="H5127" s="37"/>
    </row>
    <row r="5128" spans="1:8" x14ac:dyDescent="0.25">
      <c r="A5128" s="37" t="s">
        <v>9695</v>
      </c>
      <c r="B5128" s="37" t="s">
        <v>1033</v>
      </c>
      <c r="C5128" s="38" t="s">
        <v>9696</v>
      </c>
      <c r="D5128" s="38">
        <v>8531</v>
      </c>
      <c r="E5128" s="146" t="s">
        <v>6384</v>
      </c>
      <c r="F5128" s="541" t="s">
        <v>6385</v>
      </c>
      <c r="G5128" s="539">
        <v>45466.30972222222</v>
      </c>
      <c r="H5128" s="37"/>
    </row>
    <row r="5129" spans="1:8" x14ac:dyDescent="0.25">
      <c r="A5129" s="37" t="s">
        <v>9695</v>
      </c>
      <c r="B5129" s="37" t="s">
        <v>1033</v>
      </c>
      <c r="C5129" s="38" t="s">
        <v>9696</v>
      </c>
      <c r="D5129" s="38">
        <v>8531</v>
      </c>
      <c r="E5129" s="146" t="s">
        <v>6401</v>
      </c>
      <c r="F5129" s="541" t="s">
        <v>6402</v>
      </c>
      <c r="G5129" s="539">
        <v>45466.30972222222</v>
      </c>
      <c r="H5129" s="37"/>
    </row>
    <row r="5130" spans="1:8" x14ac:dyDescent="0.25">
      <c r="A5130" s="37" t="s">
        <v>9695</v>
      </c>
      <c r="B5130" s="37" t="s">
        <v>1033</v>
      </c>
      <c r="C5130" s="38" t="s">
        <v>9696</v>
      </c>
      <c r="D5130" s="38">
        <v>8531</v>
      </c>
      <c r="E5130" s="146" t="s">
        <v>1524</v>
      </c>
      <c r="F5130" s="541" t="s">
        <v>1525</v>
      </c>
      <c r="G5130" s="539">
        <v>45466.30972222222</v>
      </c>
      <c r="H5130" s="37"/>
    </row>
    <row r="5131" spans="1:8" x14ac:dyDescent="0.25">
      <c r="A5131" s="37" t="s">
        <v>9695</v>
      </c>
      <c r="B5131" s="37" t="s">
        <v>1033</v>
      </c>
      <c r="C5131" s="38" t="s">
        <v>9696</v>
      </c>
      <c r="D5131" s="38">
        <v>8531</v>
      </c>
      <c r="E5131" s="146" t="s">
        <v>6418</v>
      </c>
      <c r="F5131" s="541" t="s">
        <v>6419</v>
      </c>
      <c r="G5131" s="539">
        <v>45466.30972222222</v>
      </c>
      <c r="H5131" s="37"/>
    </row>
    <row r="5132" spans="1:8" x14ac:dyDescent="0.25">
      <c r="A5132" s="37" t="s">
        <v>9695</v>
      </c>
      <c r="B5132" s="37" t="s">
        <v>1033</v>
      </c>
      <c r="C5132" s="38" t="s">
        <v>9696</v>
      </c>
      <c r="D5132" s="38">
        <v>8531</v>
      </c>
      <c r="E5132" s="146" t="s">
        <v>6435</v>
      </c>
      <c r="F5132" s="541" t="s">
        <v>6436</v>
      </c>
      <c r="G5132" s="539">
        <v>45466.30972222222</v>
      </c>
      <c r="H5132" s="37"/>
    </row>
    <row r="5133" spans="1:8" x14ac:dyDescent="0.25">
      <c r="A5133" s="37" t="s">
        <v>9695</v>
      </c>
      <c r="B5133" s="37" t="s">
        <v>1033</v>
      </c>
      <c r="C5133" s="38" t="s">
        <v>9696</v>
      </c>
      <c r="D5133" s="38">
        <v>8531</v>
      </c>
      <c r="E5133" s="146" t="s">
        <v>6452</v>
      </c>
      <c r="F5133" s="541" t="s">
        <v>6453</v>
      </c>
      <c r="G5133" s="539">
        <v>45466.30972222222</v>
      </c>
      <c r="H5133" s="37"/>
    </row>
    <row r="5134" spans="1:8" x14ac:dyDescent="0.25">
      <c r="A5134" s="37" t="s">
        <v>9695</v>
      </c>
      <c r="B5134" s="37" t="s">
        <v>1033</v>
      </c>
      <c r="C5134" s="38" t="s">
        <v>9696</v>
      </c>
      <c r="D5134" s="38">
        <v>8531</v>
      </c>
      <c r="E5134" s="146" t="s">
        <v>6469</v>
      </c>
      <c r="F5134" s="541" t="s">
        <v>6470</v>
      </c>
      <c r="G5134" s="539">
        <v>45466.30972222222</v>
      </c>
      <c r="H5134" s="37"/>
    </row>
    <row r="5135" spans="1:8" x14ac:dyDescent="0.25">
      <c r="A5135" s="37" t="s">
        <v>9695</v>
      </c>
      <c r="B5135" s="37" t="s">
        <v>1033</v>
      </c>
      <c r="C5135" s="38" t="s">
        <v>9696</v>
      </c>
      <c r="D5135" s="38">
        <v>8531</v>
      </c>
      <c r="E5135" s="146" t="s">
        <v>6486</v>
      </c>
      <c r="F5135" s="541" t="s">
        <v>6487</v>
      </c>
      <c r="G5135" s="539">
        <v>45466.30972222222</v>
      </c>
      <c r="H5135" s="37"/>
    </row>
    <row r="5136" spans="1:8" x14ac:dyDescent="0.25">
      <c r="A5136" s="37" t="s">
        <v>9695</v>
      </c>
      <c r="B5136" s="37" t="s">
        <v>1033</v>
      </c>
      <c r="C5136" s="38" t="s">
        <v>9696</v>
      </c>
      <c r="D5136" s="38">
        <v>8531</v>
      </c>
      <c r="E5136" s="146" t="s">
        <v>6503</v>
      </c>
      <c r="F5136" s="541" t="s">
        <v>6504</v>
      </c>
      <c r="G5136" s="539">
        <v>45466.30972222222</v>
      </c>
      <c r="H5136" s="37"/>
    </row>
    <row r="5137" spans="1:8" x14ac:dyDescent="0.25">
      <c r="A5137" s="37" t="s">
        <v>9695</v>
      </c>
      <c r="B5137" s="37" t="s">
        <v>1033</v>
      </c>
      <c r="C5137" s="38" t="s">
        <v>9696</v>
      </c>
      <c r="D5137" s="38">
        <v>8531</v>
      </c>
      <c r="E5137" s="146" t="s">
        <v>6520</v>
      </c>
      <c r="F5137" s="541" t="s">
        <v>6521</v>
      </c>
      <c r="G5137" s="539">
        <v>45466.30972222222</v>
      </c>
      <c r="H5137" s="37"/>
    </row>
    <row r="5138" spans="1:8" x14ac:dyDescent="0.25">
      <c r="A5138" s="37" t="s">
        <v>9695</v>
      </c>
      <c r="B5138" s="37" t="s">
        <v>1033</v>
      </c>
      <c r="C5138" s="38" t="s">
        <v>9696</v>
      </c>
      <c r="D5138" s="38">
        <v>8531</v>
      </c>
      <c r="E5138" s="146" t="s">
        <v>6537</v>
      </c>
      <c r="F5138" s="541" t="s">
        <v>6538</v>
      </c>
      <c r="G5138" s="539">
        <v>45466.30972222222</v>
      </c>
      <c r="H5138" s="37"/>
    </row>
    <row r="5139" spans="1:8" x14ac:dyDescent="0.25">
      <c r="A5139" s="37" t="s">
        <v>9695</v>
      </c>
      <c r="B5139" s="37" t="s">
        <v>1033</v>
      </c>
      <c r="C5139" s="38" t="s">
        <v>9696</v>
      </c>
      <c r="D5139" s="38">
        <v>8531</v>
      </c>
      <c r="E5139" s="146" t="s">
        <v>6554</v>
      </c>
      <c r="F5139" s="541" t="s">
        <v>6555</v>
      </c>
      <c r="G5139" s="539">
        <v>45466.30972222222</v>
      </c>
      <c r="H5139" s="37"/>
    </row>
    <row r="5140" spans="1:8" x14ac:dyDescent="0.25">
      <c r="A5140" s="37" t="s">
        <v>9695</v>
      </c>
      <c r="B5140" s="37" t="s">
        <v>1033</v>
      </c>
      <c r="C5140" s="38" t="s">
        <v>9696</v>
      </c>
      <c r="D5140" s="38">
        <v>8531</v>
      </c>
      <c r="E5140" s="146" t="s">
        <v>6571</v>
      </c>
      <c r="F5140" s="541" t="s">
        <v>6572</v>
      </c>
      <c r="G5140" s="539">
        <v>45466.30972222222</v>
      </c>
      <c r="H5140" s="37"/>
    </row>
    <row r="5141" spans="1:8" x14ac:dyDescent="0.25">
      <c r="A5141" s="37" t="s">
        <v>9695</v>
      </c>
      <c r="B5141" s="37" t="s">
        <v>1033</v>
      </c>
      <c r="C5141" s="38" t="s">
        <v>9696</v>
      </c>
      <c r="D5141" s="38">
        <v>8531</v>
      </c>
      <c r="E5141" s="146" t="s">
        <v>1541</v>
      </c>
      <c r="F5141" s="541" t="s">
        <v>1542</v>
      </c>
      <c r="G5141" s="539">
        <v>45466.30972222222</v>
      </c>
      <c r="H5141" s="37"/>
    </row>
    <row r="5142" spans="1:8" x14ac:dyDescent="0.25">
      <c r="A5142" s="37" t="s">
        <v>9695</v>
      </c>
      <c r="B5142" s="37" t="s">
        <v>1033</v>
      </c>
      <c r="C5142" s="38" t="s">
        <v>9696</v>
      </c>
      <c r="D5142" s="38">
        <v>8531</v>
      </c>
      <c r="E5142" s="146" t="s">
        <v>6588</v>
      </c>
      <c r="F5142" s="541" t="s">
        <v>6589</v>
      </c>
      <c r="G5142" s="539">
        <v>45466.30972222222</v>
      </c>
      <c r="H5142" s="37"/>
    </row>
    <row r="5143" spans="1:8" x14ac:dyDescent="0.25">
      <c r="A5143" s="37" t="s">
        <v>9695</v>
      </c>
      <c r="B5143" s="37" t="s">
        <v>1033</v>
      </c>
      <c r="C5143" s="38" t="s">
        <v>9696</v>
      </c>
      <c r="D5143" s="38">
        <v>8531</v>
      </c>
      <c r="E5143" s="146" t="s">
        <v>6605</v>
      </c>
      <c r="F5143" s="541" t="s">
        <v>6606</v>
      </c>
      <c r="G5143" s="539">
        <v>45466.30972222222</v>
      </c>
      <c r="H5143" s="37"/>
    </row>
    <row r="5144" spans="1:8" x14ac:dyDescent="0.25">
      <c r="A5144" s="37" t="s">
        <v>9695</v>
      </c>
      <c r="B5144" s="37" t="s">
        <v>1033</v>
      </c>
      <c r="C5144" s="38" t="s">
        <v>9696</v>
      </c>
      <c r="D5144" s="38">
        <v>8531</v>
      </c>
      <c r="E5144" s="146" t="s">
        <v>6622</v>
      </c>
      <c r="F5144" s="541" t="s">
        <v>6623</v>
      </c>
      <c r="G5144" s="539">
        <v>45466.30972222222</v>
      </c>
      <c r="H5144" s="37"/>
    </row>
    <row r="5145" spans="1:8" x14ac:dyDescent="0.25">
      <c r="A5145" s="37" t="s">
        <v>9695</v>
      </c>
      <c r="B5145" s="37" t="s">
        <v>1033</v>
      </c>
      <c r="C5145" s="38" t="s">
        <v>9696</v>
      </c>
      <c r="D5145" s="38">
        <v>8531</v>
      </c>
      <c r="E5145" s="146" t="s">
        <v>6639</v>
      </c>
      <c r="F5145" s="541" t="s">
        <v>6640</v>
      </c>
      <c r="G5145" s="539">
        <v>45466.30972222222</v>
      </c>
      <c r="H5145" s="37"/>
    </row>
    <row r="5146" spans="1:8" x14ac:dyDescent="0.25">
      <c r="A5146" s="37" t="s">
        <v>9695</v>
      </c>
      <c r="B5146" s="37" t="s">
        <v>1033</v>
      </c>
      <c r="C5146" s="38" t="s">
        <v>9696</v>
      </c>
      <c r="D5146" s="38">
        <v>8531</v>
      </c>
      <c r="E5146" s="146" t="s">
        <v>6656</v>
      </c>
      <c r="F5146" s="541" t="s">
        <v>6657</v>
      </c>
      <c r="G5146" s="539">
        <v>45466.30972222222</v>
      </c>
      <c r="H5146" s="37"/>
    </row>
    <row r="5147" spans="1:8" x14ac:dyDescent="0.25">
      <c r="A5147" s="37" t="s">
        <v>9695</v>
      </c>
      <c r="B5147" s="37" t="s">
        <v>1033</v>
      </c>
      <c r="C5147" s="38" t="s">
        <v>9696</v>
      </c>
      <c r="D5147" s="38">
        <v>8531</v>
      </c>
      <c r="E5147" s="146" t="s">
        <v>6673</v>
      </c>
      <c r="F5147" s="541" t="s">
        <v>6674</v>
      </c>
      <c r="G5147" s="539">
        <v>45466.30972222222</v>
      </c>
      <c r="H5147" s="37"/>
    </row>
    <row r="5148" spans="1:8" x14ac:dyDescent="0.25">
      <c r="A5148" s="37" t="s">
        <v>9695</v>
      </c>
      <c r="B5148" s="37" t="s">
        <v>1033</v>
      </c>
      <c r="C5148" s="38" t="s">
        <v>9696</v>
      </c>
      <c r="D5148" s="38">
        <v>8531</v>
      </c>
      <c r="E5148" s="146" t="s">
        <v>6690</v>
      </c>
      <c r="F5148" s="541" t="s">
        <v>6691</v>
      </c>
      <c r="G5148" s="539">
        <v>45466.30972222222</v>
      </c>
      <c r="H5148" s="37"/>
    </row>
    <row r="5149" spans="1:8" x14ac:dyDescent="0.25">
      <c r="A5149" s="37" t="s">
        <v>9695</v>
      </c>
      <c r="B5149" s="37" t="s">
        <v>1033</v>
      </c>
      <c r="C5149" s="38" t="s">
        <v>9696</v>
      </c>
      <c r="D5149" s="38">
        <v>8531</v>
      </c>
      <c r="E5149" s="146" t="s">
        <v>6707</v>
      </c>
      <c r="F5149" s="541" t="s">
        <v>6708</v>
      </c>
      <c r="G5149" s="539">
        <v>45466.30972222222</v>
      </c>
      <c r="H5149" s="37"/>
    </row>
    <row r="5150" spans="1:8" x14ac:dyDescent="0.25">
      <c r="A5150" s="37" t="s">
        <v>9695</v>
      </c>
      <c r="B5150" s="37" t="s">
        <v>1033</v>
      </c>
      <c r="C5150" s="38" t="s">
        <v>9696</v>
      </c>
      <c r="D5150" s="38">
        <v>8531</v>
      </c>
      <c r="E5150" s="146" t="s">
        <v>6724</v>
      </c>
      <c r="F5150" s="541" t="s">
        <v>6725</v>
      </c>
      <c r="G5150" s="539">
        <v>45466.30972222222</v>
      </c>
      <c r="H5150" s="37"/>
    </row>
    <row r="5151" spans="1:8" x14ac:dyDescent="0.25">
      <c r="A5151" s="37" t="s">
        <v>9695</v>
      </c>
      <c r="B5151" s="37" t="s">
        <v>1033</v>
      </c>
      <c r="C5151" s="38" t="s">
        <v>9696</v>
      </c>
      <c r="D5151" s="38">
        <v>8531</v>
      </c>
      <c r="E5151" s="146" t="s">
        <v>6741</v>
      </c>
      <c r="F5151" s="541" t="s">
        <v>6742</v>
      </c>
      <c r="G5151" s="539">
        <v>45466.30972222222</v>
      </c>
      <c r="H5151" s="37"/>
    </row>
    <row r="5152" spans="1:8" x14ac:dyDescent="0.25">
      <c r="A5152" s="37" t="s">
        <v>9695</v>
      </c>
      <c r="B5152" s="37" t="s">
        <v>1033</v>
      </c>
      <c r="C5152" s="38" t="s">
        <v>9696</v>
      </c>
      <c r="D5152" s="38">
        <v>8531</v>
      </c>
      <c r="E5152" s="146" t="s">
        <v>1558</v>
      </c>
      <c r="F5152" s="541" t="s">
        <v>1559</v>
      </c>
      <c r="G5152" s="539">
        <v>45466.30972222222</v>
      </c>
      <c r="H5152" s="37"/>
    </row>
    <row r="5153" spans="1:8" x14ac:dyDescent="0.25">
      <c r="A5153" s="37" t="s">
        <v>9695</v>
      </c>
      <c r="B5153" s="37" t="s">
        <v>1033</v>
      </c>
      <c r="C5153" s="38" t="s">
        <v>9696</v>
      </c>
      <c r="D5153" s="38">
        <v>8531</v>
      </c>
      <c r="E5153" s="146" t="s">
        <v>6758</v>
      </c>
      <c r="F5153" s="541" t="s">
        <v>6759</v>
      </c>
      <c r="G5153" s="539">
        <v>45466.30972222222</v>
      </c>
      <c r="H5153" s="37"/>
    </row>
    <row r="5154" spans="1:8" x14ac:dyDescent="0.25">
      <c r="A5154" s="37" t="s">
        <v>9695</v>
      </c>
      <c r="B5154" s="37" t="s">
        <v>1033</v>
      </c>
      <c r="C5154" s="38" t="s">
        <v>9696</v>
      </c>
      <c r="D5154" s="38">
        <v>8531</v>
      </c>
      <c r="E5154" s="146" t="s">
        <v>6775</v>
      </c>
      <c r="F5154" s="541" t="s">
        <v>6776</v>
      </c>
      <c r="G5154" s="539">
        <v>45466.30972222222</v>
      </c>
      <c r="H5154" s="37"/>
    </row>
    <row r="5155" spans="1:8" x14ac:dyDescent="0.25">
      <c r="A5155" s="37" t="s">
        <v>9695</v>
      </c>
      <c r="B5155" s="37" t="s">
        <v>1033</v>
      </c>
      <c r="C5155" s="38" t="s">
        <v>9696</v>
      </c>
      <c r="D5155" s="38">
        <v>8531</v>
      </c>
      <c r="E5155" s="146" t="s">
        <v>6792</v>
      </c>
      <c r="F5155" s="541" t="s">
        <v>6793</v>
      </c>
      <c r="G5155" s="539">
        <v>45466.30972222222</v>
      </c>
      <c r="H5155" s="37"/>
    </row>
    <row r="5156" spans="1:8" x14ac:dyDescent="0.25">
      <c r="A5156" s="37" t="s">
        <v>9695</v>
      </c>
      <c r="B5156" s="37" t="s">
        <v>1033</v>
      </c>
      <c r="C5156" s="38" t="s">
        <v>9696</v>
      </c>
      <c r="D5156" s="38">
        <v>8531</v>
      </c>
      <c r="E5156" s="146" t="s">
        <v>6809</v>
      </c>
      <c r="F5156" s="541" t="s">
        <v>6810</v>
      </c>
      <c r="G5156" s="539">
        <v>45466.30972222222</v>
      </c>
      <c r="H5156" s="37"/>
    </row>
    <row r="5157" spans="1:8" x14ac:dyDescent="0.25">
      <c r="A5157" s="37" t="s">
        <v>9695</v>
      </c>
      <c r="B5157" s="37" t="s">
        <v>1033</v>
      </c>
      <c r="C5157" s="38" t="s">
        <v>9696</v>
      </c>
      <c r="D5157" s="38">
        <v>8531</v>
      </c>
      <c r="E5157" s="146" t="s">
        <v>6826</v>
      </c>
      <c r="F5157" s="541" t="s">
        <v>6827</v>
      </c>
      <c r="G5157" s="539">
        <v>45466.30972222222</v>
      </c>
      <c r="H5157" s="37"/>
    </row>
    <row r="5158" spans="1:8" x14ac:dyDescent="0.25">
      <c r="A5158" s="37" t="s">
        <v>9695</v>
      </c>
      <c r="B5158" s="37" t="s">
        <v>1033</v>
      </c>
      <c r="C5158" s="38" t="s">
        <v>9696</v>
      </c>
      <c r="D5158" s="38">
        <v>8531</v>
      </c>
      <c r="E5158" s="146" t="s">
        <v>6843</v>
      </c>
      <c r="F5158" s="541" t="s">
        <v>6844</v>
      </c>
      <c r="G5158" s="539">
        <v>45466.30972222222</v>
      </c>
      <c r="H5158" s="37"/>
    </row>
    <row r="5159" spans="1:8" x14ac:dyDescent="0.25">
      <c r="A5159" s="37" t="s">
        <v>9695</v>
      </c>
      <c r="B5159" s="37" t="s">
        <v>1033</v>
      </c>
      <c r="C5159" s="38" t="s">
        <v>9696</v>
      </c>
      <c r="D5159" s="38">
        <v>8531</v>
      </c>
      <c r="E5159" s="146" t="s">
        <v>6860</v>
      </c>
      <c r="F5159" s="541" t="s">
        <v>6861</v>
      </c>
      <c r="G5159" s="539">
        <v>45466.30972222222</v>
      </c>
      <c r="H5159" s="37"/>
    </row>
    <row r="5160" spans="1:8" x14ac:dyDescent="0.25">
      <c r="A5160" s="37" t="s">
        <v>9695</v>
      </c>
      <c r="B5160" s="37" t="s">
        <v>1033</v>
      </c>
      <c r="C5160" s="38" t="s">
        <v>9696</v>
      </c>
      <c r="D5160" s="38">
        <v>8531</v>
      </c>
      <c r="E5160" s="146" t="s">
        <v>6877</v>
      </c>
      <c r="F5160" s="541" t="s">
        <v>6878</v>
      </c>
      <c r="G5160" s="539">
        <v>45466.30972222222</v>
      </c>
      <c r="H5160" s="37"/>
    </row>
    <row r="5161" spans="1:8" x14ac:dyDescent="0.25">
      <c r="A5161" s="37" t="s">
        <v>9695</v>
      </c>
      <c r="B5161" s="37" t="s">
        <v>1033</v>
      </c>
      <c r="C5161" s="38" t="s">
        <v>9696</v>
      </c>
      <c r="D5161" s="38">
        <v>8531</v>
      </c>
      <c r="E5161" s="146" t="s">
        <v>6894</v>
      </c>
      <c r="F5161" s="541" t="s">
        <v>6895</v>
      </c>
      <c r="G5161" s="539">
        <v>45466.30972222222</v>
      </c>
      <c r="H5161" s="37"/>
    </row>
    <row r="5162" spans="1:8" x14ac:dyDescent="0.25">
      <c r="A5162" s="37" t="s">
        <v>9695</v>
      </c>
      <c r="B5162" s="37" t="s">
        <v>1033</v>
      </c>
      <c r="C5162" s="38" t="s">
        <v>9696</v>
      </c>
      <c r="D5162" s="38">
        <v>8531</v>
      </c>
      <c r="E5162" s="146" t="s">
        <v>6911</v>
      </c>
      <c r="F5162" s="541" t="s">
        <v>6912</v>
      </c>
      <c r="G5162" s="539">
        <v>45466.30972222222</v>
      </c>
      <c r="H5162" s="37"/>
    </row>
    <row r="5163" spans="1:8" x14ac:dyDescent="0.25">
      <c r="A5163" s="37" t="s">
        <v>9695</v>
      </c>
      <c r="B5163" s="37" t="s">
        <v>1033</v>
      </c>
      <c r="C5163" s="38" t="s">
        <v>9696</v>
      </c>
      <c r="D5163" s="38">
        <v>8531</v>
      </c>
      <c r="E5163" s="146" t="s">
        <v>1575</v>
      </c>
      <c r="F5163" s="541" t="s">
        <v>1576</v>
      </c>
      <c r="G5163" s="539">
        <v>45466.30972222222</v>
      </c>
      <c r="H5163" s="37"/>
    </row>
    <row r="5164" spans="1:8" x14ac:dyDescent="0.25">
      <c r="A5164" s="37" t="s">
        <v>9695</v>
      </c>
      <c r="B5164" s="37" t="s">
        <v>1033</v>
      </c>
      <c r="C5164" s="38" t="s">
        <v>9696</v>
      </c>
      <c r="D5164" s="38">
        <v>8531</v>
      </c>
      <c r="E5164" s="146" t="s">
        <v>6928</v>
      </c>
      <c r="F5164" s="541" t="s">
        <v>6929</v>
      </c>
      <c r="G5164" s="539">
        <v>45466.30972222222</v>
      </c>
      <c r="H5164" s="37"/>
    </row>
    <row r="5165" spans="1:8" x14ac:dyDescent="0.25">
      <c r="A5165" s="37" t="s">
        <v>9695</v>
      </c>
      <c r="B5165" s="37" t="s">
        <v>1033</v>
      </c>
      <c r="C5165" s="38" t="s">
        <v>9696</v>
      </c>
      <c r="D5165" s="38">
        <v>8531</v>
      </c>
      <c r="E5165" s="146" t="s">
        <v>6945</v>
      </c>
      <c r="F5165" s="541" t="s">
        <v>6946</v>
      </c>
      <c r="G5165" s="539">
        <v>45466.30972222222</v>
      </c>
      <c r="H5165" s="37"/>
    </row>
    <row r="5166" spans="1:8" x14ac:dyDescent="0.25">
      <c r="A5166" s="37" t="s">
        <v>9695</v>
      </c>
      <c r="B5166" s="37" t="s">
        <v>1033</v>
      </c>
      <c r="C5166" s="38" t="s">
        <v>9696</v>
      </c>
      <c r="D5166" s="38">
        <v>8531</v>
      </c>
      <c r="E5166" s="146" t="s">
        <v>6962</v>
      </c>
      <c r="F5166" s="541" t="s">
        <v>6963</v>
      </c>
      <c r="G5166" s="539">
        <v>45466.30972222222</v>
      </c>
      <c r="H5166" s="37"/>
    </row>
    <row r="5167" spans="1:8" x14ac:dyDescent="0.25">
      <c r="A5167" s="37" t="s">
        <v>9695</v>
      </c>
      <c r="B5167" s="37" t="s">
        <v>1033</v>
      </c>
      <c r="C5167" s="38" t="s">
        <v>9696</v>
      </c>
      <c r="D5167" s="38">
        <v>8531</v>
      </c>
      <c r="E5167" s="146" t="s">
        <v>6979</v>
      </c>
      <c r="F5167" s="541" t="s">
        <v>6980</v>
      </c>
      <c r="G5167" s="539">
        <v>45466.30972222222</v>
      </c>
      <c r="H5167" s="37"/>
    </row>
    <row r="5168" spans="1:8" x14ac:dyDescent="0.25">
      <c r="A5168" s="37" t="s">
        <v>9695</v>
      </c>
      <c r="B5168" s="37" t="s">
        <v>1033</v>
      </c>
      <c r="C5168" s="38" t="s">
        <v>9696</v>
      </c>
      <c r="D5168" s="38">
        <v>8531</v>
      </c>
      <c r="E5168" s="146" t="s">
        <v>6996</v>
      </c>
      <c r="F5168" s="541" t="s">
        <v>6997</v>
      </c>
      <c r="G5168" s="539">
        <v>45466.30972222222</v>
      </c>
      <c r="H5168" s="37"/>
    </row>
    <row r="5169" spans="1:8" x14ac:dyDescent="0.25">
      <c r="A5169" s="37" t="s">
        <v>9695</v>
      </c>
      <c r="B5169" s="37" t="s">
        <v>1033</v>
      </c>
      <c r="C5169" s="38" t="s">
        <v>9696</v>
      </c>
      <c r="D5169" s="38">
        <v>8531</v>
      </c>
      <c r="E5169" s="146" t="s">
        <v>7013</v>
      </c>
      <c r="F5169" s="541" t="s">
        <v>7014</v>
      </c>
      <c r="G5169" s="539">
        <v>45466.30972222222</v>
      </c>
      <c r="H5169" s="37"/>
    </row>
    <row r="5170" spans="1:8" x14ac:dyDescent="0.25">
      <c r="A5170" s="37" t="s">
        <v>9695</v>
      </c>
      <c r="B5170" s="37" t="s">
        <v>1033</v>
      </c>
      <c r="C5170" s="38" t="s">
        <v>9696</v>
      </c>
      <c r="D5170" s="38">
        <v>8531</v>
      </c>
      <c r="E5170" s="146" t="s">
        <v>7030</v>
      </c>
      <c r="F5170" s="541" t="s">
        <v>7031</v>
      </c>
      <c r="G5170" s="539">
        <v>45466.30972222222</v>
      </c>
      <c r="H5170" s="37"/>
    </row>
    <row r="5171" spans="1:8" x14ac:dyDescent="0.25">
      <c r="A5171" s="37" t="s">
        <v>9695</v>
      </c>
      <c r="B5171" s="37" t="s">
        <v>1033</v>
      </c>
      <c r="C5171" s="38" t="s">
        <v>9696</v>
      </c>
      <c r="D5171" s="38">
        <v>8531</v>
      </c>
      <c r="E5171" s="146" t="s">
        <v>7047</v>
      </c>
      <c r="F5171" s="541" t="s">
        <v>7048</v>
      </c>
      <c r="G5171" s="539">
        <v>45466.30972222222</v>
      </c>
      <c r="H5171" s="37"/>
    </row>
    <row r="5172" spans="1:8" x14ac:dyDescent="0.25">
      <c r="A5172" s="37" t="s">
        <v>9695</v>
      </c>
      <c r="B5172" s="37" t="s">
        <v>1033</v>
      </c>
      <c r="C5172" s="38" t="s">
        <v>9696</v>
      </c>
      <c r="D5172" s="38">
        <v>8531</v>
      </c>
      <c r="E5172" s="146" t="s">
        <v>7064</v>
      </c>
      <c r="F5172" s="541" t="s">
        <v>7065</v>
      </c>
      <c r="G5172" s="539">
        <v>45466.30972222222</v>
      </c>
      <c r="H5172" s="37"/>
    </row>
    <row r="5173" spans="1:8" x14ac:dyDescent="0.25">
      <c r="A5173" s="37" t="s">
        <v>9695</v>
      </c>
      <c r="B5173" s="37" t="s">
        <v>1033</v>
      </c>
      <c r="C5173" s="38" t="s">
        <v>9696</v>
      </c>
      <c r="D5173" s="38">
        <v>8531</v>
      </c>
      <c r="E5173" s="146" t="s">
        <v>7081</v>
      </c>
      <c r="F5173" s="541" t="s">
        <v>7082</v>
      </c>
      <c r="G5173" s="539">
        <v>45466.30972222222</v>
      </c>
      <c r="H5173" s="37"/>
    </row>
    <row r="5174" spans="1:8" x14ac:dyDescent="0.25">
      <c r="A5174" s="37" t="s">
        <v>9695</v>
      </c>
      <c r="B5174" s="37" t="s">
        <v>1033</v>
      </c>
      <c r="C5174" s="38" t="s">
        <v>9696</v>
      </c>
      <c r="D5174" s="38">
        <v>8531</v>
      </c>
      <c r="E5174" s="146" t="s">
        <v>1592</v>
      </c>
      <c r="F5174" s="541" t="s">
        <v>1593</v>
      </c>
      <c r="G5174" s="539">
        <v>45466.30972222222</v>
      </c>
      <c r="H5174" s="37"/>
    </row>
    <row r="5175" spans="1:8" x14ac:dyDescent="0.25">
      <c r="A5175" s="37" t="s">
        <v>9695</v>
      </c>
      <c r="B5175" s="37" t="s">
        <v>1033</v>
      </c>
      <c r="C5175" s="38" t="s">
        <v>9696</v>
      </c>
      <c r="D5175" s="38">
        <v>8531</v>
      </c>
      <c r="E5175" s="146" t="s">
        <v>7098</v>
      </c>
      <c r="F5175" s="541" t="s">
        <v>7099</v>
      </c>
      <c r="G5175" s="539">
        <v>45466.30972222222</v>
      </c>
      <c r="H5175" s="37"/>
    </row>
    <row r="5176" spans="1:8" x14ac:dyDescent="0.25">
      <c r="A5176" s="37" t="s">
        <v>9695</v>
      </c>
      <c r="B5176" s="37" t="s">
        <v>1033</v>
      </c>
      <c r="C5176" s="38" t="s">
        <v>9696</v>
      </c>
      <c r="D5176" s="38">
        <v>8531</v>
      </c>
      <c r="E5176" s="146" t="s">
        <v>7115</v>
      </c>
      <c r="F5176" s="541" t="s">
        <v>7116</v>
      </c>
      <c r="G5176" s="539">
        <v>45466.30972222222</v>
      </c>
      <c r="H5176" s="37"/>
    </row>
    <row r="5177" spans="1:8" x14ac:dyDescent="0.25">
      <c r="A5177" s="37" t="s">
        <v>9695</v>
      </c>
      <c r="B5177" s="37" t="s">
        <v>1033</v>
      </c>
      <c r="C5177" s="38" t="s">
        <v>9696</v>
      </c>
      <c r="D5177" s="38">
        <v>8531</v>
      </c>
      <c r="E5177" s="146" t="s">
        <v>7132</v>
      </c>
      <c r="F5177" s="541" t="s">
        <v>7133</v>
      </c>
      <c r="G5177" s="539">
        <v>45466.30972222222</v>
      </c>
      <c r="H5177" s="37"/>
    </row>
    <row r="5178" spans="1:8" x14ac:dyDescent="0.25">
      <c r="A5178" s="37" t="s">
        <v>9695</v>
      </c>
      <c r="B5178" s="37" t="s">
        <v>1033</v>
      </c>
      <c r="C5178" s="38" t="s">
        <v>9696</v>
      </c>
      <c r="D5178" s="38">
        <v>8531</v>
      </c>
      <c r="E5178" s="146" t="s">
        <v>7149</v>
      </c>
      <c r="F5178" s="541" t="s">
        <v>7150</v>
      </c>
      <c r="G5178" s="539">
        <v>45466.30972222222</v>
      </c>
      <c r="H5178" s="37"/>
    </row>
    <row r="5179" spans="1:8" x14ac:dyDescent="0.25">
      <c r="A5179" s="37" t="s">
        <v>9695</v>
      </c>
      <c r="B5179" s="37" t="s">
        <v>1033</v>
      </c>
      <c r="C5179" s="38" t="s">
        <v>9696</v>
      </c>
      <c r="D5179" s="38">
        <v>8531</v>
      </c>
      <c r="E5179" s="146" t="s">
        <v>7166</v>
      </c>
      <c r="F5179" s="541" t="s">
        <v>7167</v>
      </c>
      <c r="G5179" s="539">
        <v>45466.30972222222</v>
      </c>
      <c r="H5179" s="37"/>
    </row>
    <row r="5180" spans="1:8" x14ac:dyDescent="0.25">
      <c r="A5180" s="37" t="s">
        <v>9695</v>
      </c>
      <c r="B5180" s="37" t="s">
        <v>1033</v>
      </c>
      <c r="C5180" s="38" t="s">
        <v>9696</v>
      </c>
      <c r="D5180" s="38">
        <v>8531</v>
      </c>
      <c r="E5180" s="146" t="s">
        <v>7183</v>
      </c>
      <c r="F5180" s="541" t="s">
        <v>7184</v>
      </c>
      <c r="G5180" s="539">
        <v>45466.30972222222</v>
      </c>
      <c r="H5180" s="37"/>
    </row>
    <row r="5181" spans="1:8" x14ac:dyDescent="0.25">
      <c r="A5181" s="37" t="s">
        <v>9695</v>
      </c>
      <c r="B5181" s="37" t="s">
        <v>1033</v>
      </c>
      <c r="C5181" s="38" t="s">
        <v>9696</v>
      </c>
      <c r="D5181" s="38">
        <v>8531</v>
      </c>
      <c r="E5181" s="146" t="s">
        <v>7200</v>
      </c>
      <c r="F5181" s="541" t="s">
        <v>7201</v>
      </c>
      <c r="G5181" s="539">
        <v>45466.30972222222</v>
      </c>
      <c r="H5181" s="37"/>
    </row>
    <row r="5182" spans="1:8" x14ac:dyDescent="0.25">
      <c r="A5182" s="37" t="s">
        <v>9695</v>
      </c>
      <c r="B5182" s="37" t="s">
        <v>1033</v>
      </c>
      <c r="C5182" s="38" t="s">
        <v>9696</v>
      </c>
      <c r="D5182" s="38">
        <v>8531</v>
      </c>
      <c r="E5182" s="146" t="s">
        <v>7217</v>
      </c>
      <c r="F5182" s="541" t="s">
        <v>7218</v>
      </c>
      <c r="G5182" s="539">
        <v>45466.30972222222</v>
      </c>
      <c r="H5182" s="37"/>
    </row>
    <row r="5183" spans="1:8" x14ac:dyDescent="0.25">
      <c r="A5183" s="37" t="s">
        <v>9695</v>
      </c>
      <c r="B5183" s="37" t="s">
        <v>1033</v>
      </c>
      <c r="C5183" s="38" t="s">
        <v>9696</v>
      </c>
      <c r="D5183" s="38">
        <v>8531</v>
      </c>
      <c r="E5183" s="146" t="s">
        <v>7234</v>
      </c>
      <c r="F5183" s="541" t="s">
        <v>7235</v>
      </c>
      <c r="G5183" s="539">
        <v>45466.30972222222</v>
      </c>
      <c r="H5183" s="37"/>
    </row>
    <row r="5184" spans="1:8" x14ac:dyDescent="0.25">
      <c r="A5184" s="37" t="s">
        <v>9695</v>
      </c>
      <c r="B5184" s="37" t="s">
        <v>1033</v>
      </c>
      <c r="C5184" s="38" t="s">
        <v>9696</v>
      </c>
      <c r="D5184" s="38">
        <v>8531</v>
      </c>
      <c r="E5184" s="146" t="s">
        <v>7251</v>
      </c>
      <c r="F5184" s="541" t="s">
        <v>7252</v>
      </c>
      <c r="G5184" s="539">
        <v>45466.30972222222</v>
      </c>
      <c r="H5184" s="37"/>
    </row>
    <row r="5185" spans="1:8" x14ac:dyDescent="0.25">
      <c r="A5185" s="37" t="s">
        <v>9695</v>
      </c>
      <c r="B5185" s="37" t="s">
        <v>1033</v>
      </c>
      <c r="C5185" s="38" t="s">
        <v>9696</v>
      </c>
      <c r="D5185" s="38">
        <v>8531</v>
      </c>
      <c r="E5185" s="146" t="s">
        <v>1609</v>
      </c>
      <c r="F5185" s="541" t="s">
        <v>1610</v>
      </c>
      <c r="G5185" s="539">
        <v>45466.30972222222</v>
      </c>
      <c r="H5185" s="37"/>
    </row>
    <row r="5186" spans="1:8" x14ac:dyDescent="0.25">
      <c r="A5186" s="37" t="s">
        <v>9695</v>
      </c>
      <c r="B5186" s="37" t="s">
        <v>1033</v>
      </c>
      <c r="C5186" s="38" t="s">
        <v>9696</v>
      </c>
      <c r="D5186" s="38">
        <v>8531</v>
      </c>
      <c r="E5186" s="146" t="s">
        <v>7268</v>
      </c>
      <c r="F5186" s="541" t="s">
        <v>7269</v>
      </c>
      <c r="G5186" s="539">
        <v>45466.30972222222</v>
      </c>
      <c r="H5186" s="37"/>
    </row>
    <row r="5187" spans="1:8" x14ac:dyDescent="0.25">
      <c r="A5187" s="37" t="s">
        <v>9695</v>
      </c>
      <c r="B5187" s="37" t="s">
        <v>1033</v>
      </c>
      <c r="C5187" s="38" t="s">
        <v>9696</v>
      </c>
      <c r="D5187" s="38">
        <v>8531</v>
      </c>
      <c r="E5187" s="146" t="s">
        <v>7285</v>
      </c>
      <c r="F5187" s="541" t="s">
        <v>7286</v>
      </c>
      <c r="G5187" s="539">
        <v>45466.30972222222</v>
      </c>
      <c r="H5187" s="37"/>
    </row>
    <row r="5188" spans="1:8" x14ac:dyDescent="0.25">
      <c r="A5188" s="37" t="s">
        <v>9695</v>
      </c>
      <c r="B5188" s="37" t="s">
        <v>1033</v>
      </c>
      <c r="C5188" s="38" t="s">
        <v>9696</v>
      </c>
      <c r="D5188" s="38">
        <v>8531</v>
      </c>
      <c r="E5188" s="146" t="s">
        <v>7302</v>
      </c>
      <c r="F5188" s="541" t="s">
        <v>7303</v>
      </c>
      <c r="G5188" s="539">
        <v>45466.30972222222</v>
      </c>
      <c r="H5188" s="37"/>
    </row>
    <row r="5189" spans="1:8" x14ac:dyDescent="0.25">
      <c r="A5189" s="37" t="s">
        <v>9695</v>
      </c>
      <c r="B5189" s="37" t="s">
        <v>1033</v>
      </c>
      <c r="C5189" s="38" t="s">
        <v>9696</v>
      </c>
      <c r="D5189" s="38">
        <v>8531</v>
      </c>
      <c r="E5189" s="146" t="s">
        <v>7319</v>
      </c>
      <c r="F5189" s="541" t="s">
        <v>7320</v>
      </c>
      <c r="G5189" s="539">
        <v>45466.30972222222</v>
      </c>
      <c r="H5189" s="37"/>
    </row>
    <row r="5190" spans="1:8" x14ac:dyDescent="0.25">
      <c r="A5190" s="37" t="s">
        <v>9695</v>
      </c>
      <c r="B5190" s="37" t="s">
        <v>1033</v>
      </c>
      <c r="C5190" s="38" t="s">
        <v>9696</v>
      </c>
      <c r="D5190" s="38">
        <v>8531</v>
      </c>
      <c r="E5190" s="146" t="s">
        <v>7336</v>
      </c>
      <c r="F5190" s="541" t="s">
        <v>7337</v>
      </c>
      <c r="G5190" s="539">
        <v>45466.30972222222</v>
      </c>
      <c r="H5190" s="37"/>
    </row>
    <row r="5191" spans="1:8" x14ac:dyDescent="0.25">
      <c r="A5191" s="37" t="s">
        <v>9695</v>
      </c>
      <c r="B5191" s="37" t="s">
        <v>1033</v>
      </c>
      <c r="C5191" s="38" t="s">
        <v>9696</v>
      </c>
      <c r="D5191" s="38">
        <v>8531</v>
      </c>
      <c r="E5191" s="146" t="s">
        <v>7353</v>
      </c>
      <c r="F5191" s="541" t="s">
        <v>7354</v>
      </c>
      <c r="G5191" s="539">
        <v>45466.30972222222</v>
      </c>
      <c r="H5191" s="37"/>
    </row>
    <row r="5192" spans="1:8" x14ac:dyDescent="0.25">
      <c r="A5192" s="37" t="s">
        <v>9695</v>
      </c>
      <c r="B5192" s="37" t="s">
        <v>1033</v>
      </c>
      <c r="C5192" s="38" t="s">
        <v>9696</v>
      </c>
      <c r="D5192" s="38">
        <v>8531</v>
      </c>
      <c r="E5192" s="146" t="s">
        <v>7370</v>
      </c>
      <c r="F5192" s="541" t="s">
        <v>7371</v>
      </c>
      <c r="G5192" s="539">
        <v>45466.30972222222</v>
      </c>
      <c r="H5192" s="37"/>
    </row>
    <row r="5193" spans="1:8" x14ac:dyDescent="0.25">
      <c r="A5193" s="37" t="s">
        <v>9695</v>
      </c>
      <c r="B5193" s="37" t="s">
        <v>1033</v>
      </c>
      <c r="C5193" s="38" t="s">
        <v>9696</v>
      </c>
      <c r="D5193" s="38">
        <v>8531</v>
      </c>
      <c r="E5193" s="146" t="s">
        <v>7387</v>
      </c>
      <c r="F5193" s="541" t="s">
        <v>7388</v>
      </c>
      <c r="G5193" s="539">
        <v>45466.30972222222</v>
      </c>
      <c r="H5193" s="37"/>
    </row>
    <row r="5194" spans="1:8" x14ac:dyDescent="0.25">
      <c r="A5194" s="37" t="s">
        <v>9695</v>
      </c>
      <c r="B5194" s="37" t="s">
        <v>1033</v>
      </c>
      <c r="C5194" s="38" t="s">
        <v>9696</v>
      </c>
      <c r="D5194" s="38">
        <v>8531</v>
      </c>
      <c r="E5194" s="146" t="s">
        <v>7404</v>
      </c>
      <c r="F5194" s="541" t="s">
        <v>7405</v>
      </c>
      <c r="G5194" s="539">
        <v>45466.30972222222</v>
      </c>
      <c r="H5194" s="37"/>
    </row>
    <row r="5195" spans="1:8" x14ac:dyDescent="0.25">
      <c r="A5195" s="37" t="s">
        <v>9695</v>
      </c>
      <c r="B5195" s="37" t="s">
        <v>1033</v>
      </c>
      <c r="C5195" s="38" t="s">
        <v>9696</v>
      </c>
      <c r="D5195" s="38">
        <v>8531</v>
      </c>
      <c r="E5195" s="146" t="s">
        <v>7421</v>
      </c>
      <c r="F5195" s="541" t="s">
        <v>7422</v>
      </c>
      <c r="G5195" s="539">
        <v>45466.30972222222</v>
      </c>
      <c r="H5195" s="37"/>
    </row>
    <row r="5196" spans="1:8" x14ac:dyDescent="0.25">
      <c r="A5196" s="37" t="s">
        <v>9695</v>
      </c>
      <c r="B5196" s="37" t="s">
        <v>1033</v>
      </c>
      <c r="C5196" s="38" t="s">
        <v>9696</v>
      </c>
      <c r="D5196" s="38">
        <v>8531</v>
      </c>
      <c r="E5196" s="146" t="s">
        <v>1626</v>
      </c>
      <c r="F5196" s="541" t="s">
        <v>1627</v>
      </c>
      <c r="G5196" s="539">
        <v>45466.30972222222</v>
      </c>
      <c r="H5196" s="37"/>
    </row>
    <row r="5197" spans="1:8" x14ac:dyDescent="0.25">
      <c r="A5197" s="37" t="s">
        <v>9695</v>
      </c>
      <c r="B5197" s="37" t="s">
        <v>1033</v>
      </c>
      <c r="C5197" s="38" t="s">
        <v>9696</v>
      </c>
      <c r="D5197" s="38">
        <v>8531</v>
      </c>
      <c r="E5197" s="146" t="s">
        <v>7438</v>
      </c>
      <c r="F5197" s="541" t="s">
        <v>7439</v>
      </c>
      <c r="G5197" s="539">
        <v>45466.30972222222</v>
      </c>
      <c r="H5197" s="37"/>
    </row>
    <row r="5198" spans="1:8" x14ac:dyDescent="0.25">
      <c r="A5198" s="37" t="s">
        <v>9695</v>
      </c>
      <c r="B5198" s="37" t="s">
        <v>1033</v>
      </c>
      <c r="C5198" s="38" t="s">
        <v>9696</v>
      </c>
      <c r="D5198" s="38">
        <v>8531</v>
      </c>
      <c r="E5198" s="146" t="s">
        <v>7455</v>
      </c>
      <c r="F5198" s="541" t="s">
        <v>7456</v>
      </c>
      <c r="G5198" s="539">
        <v>45466.30972222222</v>
      </c>
      <c r="H5198" s="37"/>
    </row>
    <row r="5199" spans="1:8" x14ac:dyDescent="0.25">
      <c r="A5199" s="37" t="s">
        <v>9695</v>
      </c>
      <c r="B5199" s="37" t="s">
        <v>1033</v>
      </c>
      <c r="C5199" s="38" t="s">
        <v>9696</v>
      </c>
      <c r="D5199" s="38">
        <v>8531</v>
      </c>
      <c r="E5199" s="146" t="s">
        <v>7472</v>
      </c>
      <c r="F5199" s="541" t="s">
        <v>7473</v>
      </c>
      <c r="G5199" s="539">
        <v>45466.30972222222</v>
      </c>
      <c r="H5199" s="37"/>
    </row>
    <row r="5200" spans="1:8" x14ac:dyDescent="0.25">
      <c r="A5200" s="37" t="s">
        <v>9695</v>
      </c>
      <c r="B5200" s="37" t="s">
        <v>1033</v>
      </c>
      <c r="C5200" s="38" t="s">
        <v>9696</v>
      </c>
      <c r="D5200" s="38">
        <v>8531</v>
      </c>
      <c r="E5200" s="146" t="s">
        <v>7489</v>
      </c>
      <c r="F5200" s="541" t="s">
        <v>7490</v>
      </c>
      <c r="G5200" s="539">
        <v>45466.30972222222</v>
      </c>
      <c r="H5200" s="37"/>
    </row>
    <row r="5201" spans="1:8" x14ac:dyDescent="0.25">
      <c r="A5201" s="37" t="s">
        <v>9695</v>
      </c>
      <c r="B5201" s="37" t="s">
        <v>1033</v>
      </c>
      <c r="C5201" s="38" t="s">
        <v>9696</v>
      </c>
      <c r="D5201" s="38">
        <v>8531</v>
      </c>
      <c r="E5201" s="146" t="s">
        <v>7506</v>
      </c>
      <c r="F5201" s="541" t="s">
        <v>7507</v>
      </c>
      <c r="G5201" s="539">
        <v>45466.30972222222</v>
      </c>
      <c r="H5201" s="37"/>
    </row>
    <row r="5202" spans="1:8" x14ac:dyDescent="0.25">
      <c r="A5202" s="37" t="s">
        <v>9695</v>
      </c>
      <c r="B5202" s="37" t="s">
        <v>1033</v>
      </c>
      <c r="C5202" s="38" t="s">
        <v>9696</v>
      </c>
      <c r="D5202" s="38">
        <v>8531</v>
      </c>
      <c r="E5202" s="146" t="s">
        <v>7523</v>
      </c>
      <c r="F5202" s="541" t="s">
        <v>7524</v>
      </c>
      <c r="G5202" s="539">
        <v>45466.30972222222</v>
      </c>
      <c r="H5202" s="37"/>
    </row>
    <row r="5203" spans="1:8" x14ac:dyDescent="0.25">
      <c r="A5203" s="37" t="s">
        <v>9695</v>
      </c>
      <c r="B5203" s="37" t="s">
        <v>1033</v>
      </c>
      <c r="C5203" s="38" t="s">
        <v>9696</v>
      </c>
      <c r="D5203" s="38">
        <v>8531</v>
      </c>
      <c r="E5203" s="146" t="s">
        <v>7540</v>
      </c>
      <c r="F5203" s="541" t="s">
        <v>7541</v>
      </c>
      <c r="G5203" s="539">
        <v>45466.30972222222</v>
      </c>
      <c r="H5203" s="37"/>
    </row>
    <row r="5204" spans="1:8" x14ac:dyDescent="0.25">
      <c r="A5204" s="37" t="s">
        <v>9695</v>
      </c>
      <c r="B5204" s="37" t="s">
        <v>1033</v>
      </c>
      <c r="C5204" s="38" t="s">
        <v>9696</v>
      </c>
      <c r="D5204" s="38">
        <v>8531</v>
      </c>
      <c r="E5204" s="146" t="s">
        <v>7557</v>
      </c>
      <c r="F5204" s="541" t="s">
        <v>7558</v>
      </c>
      <c r="G5204" s="539">
        <v>45466.30972222222</v>
      </c>
      <c r="H5204" s="37"/>
    </row>
    <row r="5205" spans="1:8" x14ac:dyDescent="0.25">
      <c r="A5205" s="37" t="s">
        <v>9695</v>
      </c>
      <c r="B5205" s="37" t="s">
        <v>1033</v>
      </c>
      <c r="C5205" s="38" t="s">
        <v>9696</v>
      </c>
      <c r="D5205" s="38">
        <v>8531</v>
      </c>
      <c r="E5205" s="146" t="s">
        <v>7574</v>
      </c>
      <c r="F5205" s="541" t="s">
        <v>7575</v>
      </c>
      <c r="G5205" s="539">
        <v>45466.30972222222</v>
      </c>
      <c r="H5205" s="37"/>
    </row>
    <row r="5206" spans="1:8" x14ac:dyDescent="0.25">
      <c r="A5206" s="37" t="s">
        <v>9695</v>
      </c>
      <c r="B5206" s="37" t="s">
        <v>1033</v>
      </c>
      <c r="C5206" s="38" t="s">
        <v>9696</v>
      </c>
      <c r="D5206" s="38">
        <v>8531</v>
      </c>
      <c r="E5206" s="146" t="s">
        <v>7591</v>
      </c>
      <c r="F5206" s="541" t="s">
        <v>7592</v>
      </c>
      <c r="G5206" s="539">
        <v>45466.30972222222</v>
      </c>
      <c r="H5206" s="37"/>
    </row>
    <row r="5207" spans="1:8" x14ac:dyDescent="0.25">
      <c r="A5207" s="37" t="s">
        <v>9695</v>
      </c>
      <c r="B5207" s="37" t="s">
        <v>1033</v>
      </c>
      <c r="C5207" s="38" t="s">
        <v>9696</v>
      </c>
      <c r="D5207" s="38">
        <v>8531</v>
      </c>
      <c r="E5207" s="146" t="s">
        <v>1643</v>
      </c>
      <c r="F5207" s="541" t="s">
        <v>1644</v>
      </c>
      <c r="G5207" s="539">
        <v>45466.30972222222</v>
      </c>
      <c r="H5207" s="37"/>
    </row>
    <row r="5208" spans="1:8" x14ac:dyDescent="0.25">
      <c r="A5208" s="37" t="s">
        <v>9695</v>
      </c>
      <c r="B5208" s="37" t="s">
        <v>1033</v>
      </c>
      <c r="C5208" s="38" t="s">
        <v>9696</v>
      </c>
      <c r="D5208" s="38">
        <v>8531</v>
      </c>
      <c r="E5208" s="146" t="s">
        <v>7608</v>
      </c>
      <c r="F5208" s="541" t="s">
        <v>7609</v>
      </c>
      <c r="G5208" s="539">
        <v>45466.30972222222</v>
      </c>
      <c r="H5208" s="37"/>
    </row>
    <row r="5209" spans="1:8" x14ac:dyDescent="0.25">
      <c r="A5209" s="37" t="s">
        <v>9695</v>
      </c>
      <c r="B5209" s="37" t="s">
        <v>1033</v>
      </c>
      <c r="C5209" s="38" t="s">
        <v>9696</v>
      </c>
      <c r="D5209" s="38">
        <v>8531</v>
      </c>
      <c r="E5209" s="146" t="s">
        <v>7625</v>
      </c>
      <c r="F5209" s="541" t="s">
        <v>7626</v>
      </c>
      <c r="G5209" s="539">
        <v>45466.30972222222</v>
      </c>
      <c r="H5209" s="37"/>
    </row>
    <row r="5210" spans="1:8" x14ac:dyDescent="0.25">
      <c r="A5210" s="37" t="s">
        <v>9695</v>
      </c>
      <c r="B5210" s="37" t="s">
        <v>1033</v>
      </c>
      <c r="C5210" s="38" t="s">
        <v>9696</v>
      </c>
      <c r="D5210" s="38">
        <v>8531</v>
      </c>
      <c r="E5210" s="146" t="s">
        <v>7642</v>
      </c>
      <c r="F5210" s="541" t="s">
        <v>7643</v>
      </c>
      <c r="G5210" s="539">
        <v>45466.30972222222</v>
      </c>
      <c r="H5210" s="37"/>
    </row>
    <row r="5211" spans="1:8" x14ac:dyDescent="0.25">
      <c r="A5211" s="37" t="s">
        <v>9695</v>
      </c>
      <c r="B5211" s="37" t="s">
        <v>1033</v>
      </c>
      <c r="C5211" s="38" t="s">
        <v>9696</v>
      </c>
      <c r="D5211" s="38">
        <v>8531</v>
      </c>
      <c r="E5211" s="146" t="s">
        <v>7659</v>
      </c>
      <c r="F5211" s="541" t="s">
        <v>7660</v>
      </c>
      <c r="G5211" s="539">
        <v>45466.30972222222</v>
      </c>
      <c r="H5211" s="37"/>
    </row>
    <row r="5212" spans="1:8" x14ac:dyDescent="0.25">
      <c r="A5212" s="37" t="s">
        <v>9695</v>
      </c>
      <c r="B5212" s="37" t="s">
        <v>1033</v>
      </c>
      <c r="C5212" s="38" t="s">
        <v>9696</v>
      </c>
      <c r="D5212" s="38">
        <v>8531</v>
      </c>
      <c r="E5212" s="146" t="s">
        <v>7676</v>
      </c>
      <c r="F5212" s="541" t="s">
        <v>7677</v>
      </c>
      <c r="G5212" s="539">
        <v>45466.30972222222</v>
      </c>
      <c r="H5212" s="37"/>
    </row>
    <row r="5213" spans="1:8" x14ac:dyDescent="0.25">
      <c r="A5213" s="37" t="s">
        <v>9695</v>
      </c>
      <c r="B5213" s="37" t="s">
        <v>1033</v>
      </c>
      <c r="C5213" s="38" t="s">
        <v>9696</v>
      </c>
      <c r="D5213" s="38">
        <v>8531</v>
      </c>
      <c r="E5213" s="146" t="s">
        <v>7693</v>
      </c>
      <c r="F5213" s="541" t="s">
        <v>7694</v>
      </c>
      <c r="G5213" s="539">
        <v>45466.30972222222</v>
      </c>
      <c r="H5213" s="37"/>
    </row>
    <row r="5214" spans="1:8" x14ac:dyDescent="0.25">
      <c r="A5214" s="37" t="s">
        <v>9695</v>
      </c>
      <c r="B5214" s="37" t="s">
        <v>1033</v>
      </c>
      <c r="C5214" s="38" t="s">
        <v>9696</v>
      </c>
      <c r="D5214" s="38">
        <v>8531</v>
      </c>
      <c r="E5214" s="146" t="s">
        <v>7710</v>
      </c>
      <c r="F5214" s="541" t="s">
        <v>7711</v>
      </c>
      <c r="G5214" s="539">
        <v>45466.30972222222</v>
      </c>
      <c r="H5214" s="37"/>
    </row>
    <row r="5215" spans="1:8" x14ac:dyDescent="0.25">
      <c r="A5215" s="37" t="s">
        <v>9695</v>
      </c>
      <c r="B5215" s="37" t="s">
        <v>1033</v>
      </c>
      <c r="C5215" s="38" t="s">
        <v>9696</v>
      </c>
      <c r="D5215" s="38">
        <v>8531</v>
      </c>
      <c r="E5215" s="146" t="s">
        <v>7727</v>
      </c>
      <c r="F5215" s="541" t="s">
        <v>7728</v>
      </c>
      <c r="G5215" s="539">
        <v>45466.30972222222</v>
      </c>
      <c r="H5215" s="37"/>
    </row>
    <row r="5216" spans="1:8" x14ac:dyDescent="0.25">
      <c r="A5216" s="37" t="s">
        <v>9695</v>
      </c>
      <c r="B5216" s="37" t="s">
        <v>1033</v>
      </c>
      <c r="C5216" s="38" t="s">
        <v>9696</v>
      </c>
      <c r="D5216" s="38">
        <v>8531</v>
      </c>
      <c r="E5216" s="146" t="s">
        <v>7744</v>
      </c>
      <c r="F5216" s="541" t="s">
        <v>7745</v>
      </c>
      <c r="G5216" s="539">
        <v>45466.30972222222</v>
      </c>
      <c r="H5216" s="37"/>
    </row>
    <row r="5217" spans="1:8" x14ac:dyDescent="0.25">
      <c r="A5217" s="37" t="s">
        <v>9695</v>
      </c>
      <c r="B5217" s="37" t="s">
        <v>1033</v>
      </c>
      <c r="C5217" s="38" t="s">
        <v>9696</v>
      </c>
      <c r="D5217" s="38">
        <v>8531</v>
      </c>
      <c r="E5217" s="146" t="s">
        <v>7761</v>
      </c>
      <c r="F5217" s="541" t="s">
        <v>7762</v>
      </c>
      <c r="G5217" s="539">
        <v>45466.30972222222</v>
      </c>
      <c r="H5217" s="37"/>
    </row>
    <row r="5218" spans="1:8" x14ac:dyDescent="0.25">
      <c r="A5218" s="37" t="s">
        <v>9695</v>
      </c>
      <c r="B5218" s="37" t="s">
        <v>1033</v>
      </c>
      <c r="C5218" s="38" t="s">
        <v>9696</v>
      </c>
      <c r="D5218" s="38">
        <v>8531</v>
      </c>
      <c r="E5218" s="146" t="s">
        <v>1083</v>
      </c>
      <c r="F5218" s="541" t="s">
        <v>1084</v>
      </c>
      <c r="G5218" s="539">
        <v>45466.30972222222</v>
      </c>
      <c r="H5218" s="37"/>
    </row>
    <row r="5219" spans="1:8" x14ac:dyDescent="0.25">
      <c r="A5219" s="37" t="s">
        <v>9695</v>
      </c>
      <c r="B5219" s="37" t="s">
        <v>1033</v>
      </c>
      <c r="C5219" s="38" t="s">
        <v>9696</v>
      </c>
      <c r="D5219" s="38">
        <v>8531</v>
      </c>
      <c r="E5219" s="146" t="s">
        <v>1660</v>
      </c>
      <c r="F5219" s="541" t="s">
        <v>1661</v>
      </c>
      <c r="G5219" s="539">
        <v>45466.30972222222</v>
      </c>
      <c r="H5219" s="37"/>
    </row>
    <row r="5220" spans="1:8" x14ac:dyDescent="0.25">
      <c r="A5220" s="37" t="s">
        <v>9695</v>
      </c>
      <c r="B5220" s="37" t="s">
        <v>1033</v>
      </c>
      <c r="C5220" s="38" t="s">
        <v>9696</v>
      </c>
      <c r="D5220" s="38">
        <v>8531</v>
      </c>
      <c r="E5220" s="146" t="s">
        <v>7778</v>
      </c>
      <c r="F5220" s="541" t="s">
        <v>7779</v>
      </c>
      <c r="G5220" s="539">
        <v>45466.30972222222</v>
      </c>
      <c r="H5220" s="37"/>
    </row>
    <row r="5221" spans="1:8" x14ac:dyDescent="0.25">
      <c r="A5221" s="37" t="s">
        <v>9695</v>
      </c>
      <c r="B5221" s="37" t="s">
        <v>1033</v>
      </c>
      <c r="C5221" s="38" t="s">
        <v>9696</v>
      </c>
      <c r="D5221" s="38">
        <v>8531</v>
      </c>
      <c r="E5221" s="146" t="s">
        <v>7795</v>
      </c>
      <c r="F5221" s="541" t="s">
        <v>7796</v>
      </c>
      <c r="G5221" s="539">
        <v>45466.30972222222</v>
      </c>
      <c r="H5221" s="37"/>
    </row>
    <row r="5222" spans="1:8" x14ac:dyDescent="0.25">
      <c r="A5222" s="37" t="s">
        <v>9695</v>
      </c>
      <c r="B5222" s="37" t="s">
        <v>1033</v>
      </c>
      <c r="C5222" s="38" t="s">
        <v>9696</v>
      </c>
      <c r="D5222" s="38">
        <v>8531</v>
      </c>
      <c r="E5222" s="146" t="s">
        <v>7812</v>
      </c>
      <c r="F5222" s="541" t="s">
        <v>7813</v>
      </c>
      <c r="G5222" s="539">
        <v>45466.30972222222</v>
      </c>
      <c r="H5222" s="37"/>
    </row>
    <row r="5223" spans="1:8" x14ac:dyDescent="0.25">
      <c r="A5223" s="37" t="s">
        <v>9695</v>
      </c>
      <c r="B5223" s="37" t="s">
        <v>1033</v>
      </c>
      <c r="C5223" s="38" t="s">
        <v>9696</v>
      </c>
      <c r="D5223" s="38">
        <v>8531</v>
      </c>
      <c r="E5223" s="146" t="s">
        <v>7829</v>
      </c>
      <c r="F5223" s="541" t="s">
        <v>7830</v>
      </c>
      <c r="G5223" s="539">
        <v>45466.30972222222</v>
      </c>
      <c r="H5223" s="37"/>
    </row>
    <row r="5224" spans="1:8" x14ac:dyDescent="0.25">
      <c r="A5224" s="37" t="s">
        <v>9695</v>
      </c>
      <c r="B5224" s="37" t="s">
        <v>1033</v>
      </c>
      <c r="C5224" s="38" t="s">
        <v>9696</v>
      </c>
      <c r="D5224" s="38">
        <v>8531</v>
      </c>
      <c r="E5224" s="146" t="s">
        <v>7846</v>
      </c>
      <c r="F5224" s="541" t="s">
        <v>7847</v>
      </c>
      <c r="G5224" s="539">
        <v>45466.30972222222</v>
      </c>
      <c r="H5224" s="37"/>
    </row>
    <row r="5225" spans="1:8" x14ac:dyDescent="0.25">
      <c r="A5225" s="37" t="s">
        <v>9695</v>
      </c>
      <c r="B5225" s="37" t="s">
        <v>1033</v>
      </c>
      <c r="C5225" s="38" t="s">
        <v>9696</v>
      </c>
      <c r="D5225" s="38">
        <v>8531</v>
      </c>
      <c r="E5225" s="146" t="s">
        <v>7863</v>
      </c>
      <c r="F5225" s="541" t="s">
        <v>7864</v>
      </c>
      <c r="G5225" s="539">
        <v>45466.30972222222</v>
      </c>
      <c r="H5225" s="37"/>
    </row>
    <row r="5226" spans="1:8" x14ac:dyDescent="0.25">
      <c r="A5226" s="37" t="s">
        <v>9695</v>
      </c>
      <c r="B5226" s="37" t="s">
        <v>1033</v>
      </c>
      <c r="C5226" s="38" t="s">
        <v>9696</v>
      </c>
      <c r="D5226" s="38">
        <v>8531</v>
      </c>
      <c r="E5226" s="146" t="s">
        <v>7880</v>
      </c>
      <c r="F5226" s="541" t="s">
        <v>7881</v>
      </c>
      <c r="G5226" s="539">
        <v>45466.30972222222</v>
      </c>
      <c r="H5226" s="37"/>
    </row>
    <row r="5227" spans="1:8" x14ac:dyDescent="0.25">
      <c r="A5227" s="37" t="s">
        <v>9695</v>
      </c>
      <c r="B5227" s="37" t="s">
        <v>1033</v>
      </c>
      <c r="C5227" s="38" t="s">
        <v>9696</v>
      </c>
      <c r="D5227" s="38">
        <v>8531</v>
      </c>
      <c r="E5227" s="146" t="s">
        <v>7897</v>
      </c>
      <c r="F5227" s="541" t="s">
        <v>7898</v>
      </c>
      <c r="G5227" s="539">
        <v>45466.30972222222</v>
      </c>
      <c r="H5227" s="37"/>
    </row>
    <row r="5228" spans="1:8" x14ac:dyDescent="0.25">
      <c r="A5228" s="37" t="s">
        <v>9695</v>
      </c>
      <c r="B5228" s="37" t="s">
        <v>1033</v>
      </c>
      <c r="C5228" s="38" t="s">
        <v>9696</v>
      </c>
      <c r="D5228" s="38">
        <v>8531</v>
      </c>
      <c r="E5228" s="146" t="s">
        <v>7914</v>
      </c>
      <c r="F5228" s="541" t="s">
        <v>7915</v>
      </c>
      <c r="G5228" s="539">
        <v>45466.30972222222</v>
      </c>
      <c r="H5228" s="37"/>
    </row>
    <row r="5229" spans="1:8" x14ac:dyDescent="0.25">
      <c r="A5229" s="37" t="s">
        <v>9695</v>
      </c>
      <c r="B5229" s="37" t="s">
        <v>1033</v>
      </c>
      <c r="C5229" s="38" t="s">
        <v>9696</v>
      </c>
      <c r="D5229" s="38">
        <v>8531</v>
      </c>
      <c r="E5229" s="146" t="s">
        <v>7931</v>
      </c>
      <c r="F5229" s="541" t="s">
        <v>7932</v>
      </c>
      <c r="G5229" s="539">
        <v>45466.30972222222</v>
      </c>
      <c r="H5229" s="37"/>
    </row>
    <row r="5230" spans="1:8" x14ac:dyDescent="0.25">
      <c r="A5230" s="37" t="s">
        <v>9695</v>
      </c>
      <c r="B5230" s="37" t="s">
        <v>1033</v>
      </c>
      <c r="C5230" s="38" t="s">
        <v>9696</v>
      </c>
      <c r="D5230" s="38">
        <v>8531</v>
      </c>
      <c r="E5230" s="146" t="s">
        <v>1677</v>
      </c>
      <c r="F5230" s="541" t="s">
        <v>1678</v>
      </c>
      <c r="G5230" s="539">
        <v>45466.30972222222</v>
      </c>
      <c r="H5230" s="37"/>
    </row>
    <row r="5231" spans="1:8" x14ac:dyDescent="0.25">
      <c r="A5231" s="37" t="s">
        <v>9695</v>
      </c>
      <c r="B5231" s="37" t="s">
        <v>1033</v>
      </c>
      <c r="C5231" s="38" t="s">
        <v>9696</v>
      </c>
      <c r="D5231" s="38">
        <v>8531</v>
      </c>
      <c r="E5231" s="146" t="s">
        <v>7948</v>
      </c>
      <c r="F5231" s="541" t="s">
        <v>7949</v>
      </c>
      <c r="G5231" s="539">
        <v>45466.30972222222</v>
      </c>
      <c r="H5231" s="37"/>
    </row>
    <row r="5232" spans="1:8" x14ac:dyDescent="0.25">
      <c r="A5232" s="37" t="s">
        <v>9695</v>
      </c>
      <c r="B5232" s="37" t="s">
        <v>1033</v>
      </c>
      <c r="C5232" s="38" t="s">
        <v>9696</v>
      </c>
      <c r="D5232" s="38">
        <v>8531</v>
      </c>
      <c r="E5232" s="146" t="s">
        <v>7965</v>
      </c>
      <c r="F5232" s="541" t="s">
        <v>7966</v>
      </c>
      <c r="G5232" s="539">
        <v>45466.30972222222</v>
      </c>
      <c r="H5232" s="37"/>
    </row>
    <row r="5233" spans="1:8" x14ac:dyDescent="0.25">
      <c r="A5233" s="37" t="s">
        <v>9695</v>
      </c>
      <c r="B5233" s="37" t="s">
        <v>1033</v>
      </c>
      <c r="C5233" s="38" t="s">
        <v>9696</v>
      </c>
      <c r="D5233" s="38">
        <v>8531</v>
      </c>
      <c r="E5233" s="146" t="s">
        <v>7982</v>
      </c>
      <c r="F5233" s="541" t="s">
        <v>7983</v>
      </c>
      <c r="G5233" s="539">
        <v>45466.30972222222</v>
      </c>
      <c r="H5233" s="37"/>
    </row>
    <row r="5234" spans="1:8" x14ac:dyDescent="0.25">
      <c r="A5234" s="37" t="s">
        <v>9695</v>
      </c>
      <c r="B5234" s="37" t="s">
        <v>1033</v>
      </c>
      <c r="C5234" s="38" t="s">
        <v>9696</v>
      </c>
      <c r="D5234" s="38">
        <v>8531</v>
      </c>
      <c r="E5234" s="146" t="s">
        <v>7999</v>
      </c>
      <c r="F5234" s="541" t="s">
        <v>8000</v>
      </c>
      <c r="G5234" s="539">
        <v>45466.30972222222</v>
      </c>
      <c r="H5234" s="37"/>
    </row>
    <row r="5235" spans="1:8" x14ac:dyDescent="0.25">
      <c r="A5235" s="37" t="s">
        <v>9695</v>
      </c>
      <c r="B5235" s="37" t="s">
        <v>1033</v>
      </c>
      <c r="C5235" s="38" t="s">
        <v>9696</v>
      </c>
      <c r="D5235" s="38">
        <v>8531</v>
      </c>
      <c r="E5235" s="146" t="s">
        <v>8016</v>
      </c>
      <c r="F5235" s="541" t="s">
        <v>8017</v>
      </c>
      <c r="G5235" s="539">
        <v>45466.30972222222</v>
      </c>
      <c r="H5235" s="37"/>
    </row>
    <row r="5236" spans="1:8" x14ac:dyDescent="0.25">
      <c r="A5236" s="37" t="s">
        <v>9695</v>
      </c>
      <c r="B5236" s="37" t="s">
        <v>1033</v>
      </c>
      <c r="C5236" s="38" t="s">
        <v>9696</v>
      </c>
      <c r="D5236" s="38">
        <v>8531</v>
      </c>
      <c r="E5236" s="146" t="s">
        <v>8033</v>
      </c>
      <c r="F5236" s="541" t="s">
        <v>8034</v>
      </c>
      <c r="G5236" s="539">
        <v>45466.30972222222</v>
      </c>
      <c r="H5236" s="37"/>
    </row>
    <row r="5237" spans="1:8" x14ac:dyDescent="0.25">
      <c r="A5237" s="37" t="s">
        <v>9695</v>
      </c>
      <c r="B5237" s="37" t="s">
        <v>1033</v>
      </c>
      <c r="C5237" s="38" t="s">
        <v>9696</v>
      </c>
      <c r="D5237" s="38">
        <v>8531</v>
      </c>
      <c r="E5237" s="146" t="s">
        <v>8050</v>
      </c>
      <c r="F5237" s="541" t="s">
        <v>8051</v>
      </c>
      <c r="G5237" s="539">
        <v>45466.30972222222</v>
      </c>
      <c r="H5237" s="37"/>
    </row>
    <row r="5238" spans="1:8" x14ac:dyDescent="0.25">
      <c r="A5238" s="37" t="s">
        <v>9695</v>
      </c>
      <c r="B5238" s="37" t="s">
        <v>1033</v>
      </c>
      <c r="C5238" s="38" t="s">
        <v>9696</v>
      </c>
      <c r="D5238" s="38">
        <v>8531</v>
      </c>
      <c r="E5238" s="146" t="s">
        <v>8067</v>
      </c>
      <c r="F5238" s="541" t="s">
        <v>8068</v>
      </c>
      <c r="G5238" s="539">
        <v>45466.30972222222</v>
      </c>
      <c r="H5238" s="37"/>
    </row>
    <row r="5239" spans="1:8" x14ac:dyDescent="0.25">
      <c r="A5239" s="37" t="s">
        <v>9695</v>
      </c>
      <c r="B5239" s="37" t="s">
        <v>1033</v>
      </c>
      <c r="C5239" s="38" t="s">
        <v>9696</v>
      </c>
      <c r="D5239" s="38">
        <v>8531</v>
      </c>
      <c r="E5239" s="146" t="s">
        <v>8084</v>
      </c>
      <c r="F5239" s="541" t="s">
        <v>8085</v>
      </c>
      <c r="G5239" s="539">
        <v>45466.30972222222</v>
      </c>
      <c r="H5239" s="37"/>
    </row>
    <row r="5240" spans="1:8" x14ac:dyDescent="0.25">
      <c r="A5240" s="37" t="s">
        <v>9695</v>
      </c>
      <c r="B5240" s="37" t="s">
        <v>1033</v>
      </c>
      <c r="C5240" s="38" t="s">
        <v>9696</v>
      </c>
      <c r="D5240" s="38">
        <v>8531</v>
      </c>
      <c r="E5240" s="146" t="s">
        <v>8101</v>
      </c>
      <c r="F5240" s="541" t="s">
        <v>8102</v>
      </c>
      <c r="G5240" s="539">
        <v>45466.30972222222</v>
      </c>
      <c r="H5240" s="37"/>
    </row>
    <row r="5241" spans="1:8" x14ac:dyDescent="0.25">
      <c r="A5241" s="37" t="s">
        <v>9695</v>
      </c>
      <c r="B5241" s="37" t="s">
        <v>1033</v>
      </c>
      <c r="C5241" s="38" t="s">
        <v>9696</v>
      </c>
      <c r="D5241" s="38">
        <v>8531</v>
      </c>
      <c r="E5241" s="146" t="s">
        <v>1694</v>
      </c>
      <c r="F5241" s="541" t="s">
        <v>1695</v>
      </c>
      <c r="G5241" s="539">
        <v>45466.30972222222</v>
      </c>
      <c r="H5241" s="37"/>
    </row>
    <row r="5242" spans="1:8" x14ac:dyDescent="0.25">
      <c r="A5242" s="37" t="s">
        <v>9695</v>
      </c>
      <c r="B5242" s="37" t="s">
        <v>1033</v>
      </c>
      <c r="C5242" s="38" t="s">
        <v>9696</v>
      </c>
      <c r="D5242" s="38">
        <v>8531</v>
      </c>
      <c r="E5242" s="146" t="s">
        <v>8118</v>
      </c>
      <c r="F5242" s="541" t="s">
        <v>8119</v>
      </c>
      <c r="G5242" s="539">
        <v>45466.30972222222</v>
      </c>
      <c r="H5242" s="37"/>
    </row>
    <row r="5243" spans="1:8" x14ac:dyDescent="0.25">
      <c r="A5243" s="37" t="s">
        <v>9695</v>
      </c>
      <c r="B5243" s="37" t="s">
        <v>1033</v>
      </c>
      <c r="C5243" s="38" t="s">
        <v>9696</v>
      </c>
      <c r="D5243" s="38">
        <v>8531</v>
      </c>
      <c r="E5243" s="146" t="s">
        <v>8135</v>
      </c>
      <c r="F5243" s="541" t="s">
        <v>8136</v>
      </c>
      <c r="G5243" s="539">
        <v>45466.30972222222</v>
      </c>
      <c r="H5243" s="37"/>
    </row>
    <row r="5244" spans="1:8" x14ac:dyDescent="0.25">
      <c r="A5244" s="37" t="s">
        <v>9695</v>
      </c>
      <c r="B5244" s="37" t="s">
        <v>1033</v>
      </c>
      <c r="C5244" s="38" t="s">
        <v>9696</v>
      </c>
      <c r="D5244" s="38">
        <v>8531</v>
      </c>
      <c r="E5244" s="146" t="s">
        <v>8152</v>
      </c>
      <c r="F5244" s="541" t="s">
        <v>8153</v>
      </c>
      <c r="G5244" s="539">
        <v>45466.30972222222</v>
      </c>
      <c r="H5244" s="37"/>
    </row>
    <row r="5245" spans="1:8" x14ac:dyDescent="0.25">
      <c r="A5245" s="37" t="s">
        <v>9695</v>
      </c>
      <c r="B5245" s="37" t="s">
        <v>1033</v>
      </c>
      <c r="C5245" s="38" t="s">
        <v>9696</v>
      </c>
      <c r="D5245" s="38">
        <v>8531</v>
      </c>
      <c r="E5245" s="146" t="s">
        <v>8169</v>
      </c>
      <c r="F5245" s="541" t="s">
        <v>8170</v>
      </c>
      <c r="G5245" s="539">
        <v>45466.30972222222</v>
      </c>
      <c r="H5245" s="37"/>
    </row>
    <row r="5246" spans="1:8" x14ac:dyDescent="0.25">
      <c r="A5246" s="37" t="s">
        <v>9695</v>
      </c>
      <c r="B5246" s="37" t="s">
        <v>1033</v>
      </c>
      <c r="C5246" s="38" t="s">
        <v>9696</v>
      </c>
      <c r="D5246" s="38">
        <v>8531</v>
      </c>
      <c r="E5246" s="146" t="s">
        <v>8186</v>
      </c>
      <c r="F5246" s="541" t="s">
        <v>8187</v>
      </c>
      <c r="G5246" s="539">
        <v>45466.30972222222</v>
      </c>
      <c r="H5246" s="37"/>
    </row>
    <row r="5247" spans="1:8" x14ac:dyDescent="0.25">
      <c r="A5247" s="37" t="s">
        <v>9695</v>
      </c>
      <c r="B5247" s="37" t="s">
        <v>1033</v>
      </c>
      <c r="C5247" s="38" t="s">
        <v>9696</v>
      </c>
      <c r="D5247" s="38">
        <v>8531</v>
      </c>
      <c r="E5247" s="146" t="s">
        <v>8203</v>
      </c>
      <c r="F5247" s="541" t="s">
        <v>8204</v>
      </c>
      <c r="G5247" s="539">
        <v>45466.30972222222</v>
      </c>
      <c r="H5247" s="37"/>
    </row>
    <row r="5248" spans="1:8" x14ac:dyDescent="0.25">
      <c r="A5248" s="37" t="s">
        <v>9695</v>
      </c>
      <c r="B5248" s="37" t="s">
        <v>1033</v>
      </c>
      <c r="C5248" s="38" t="s">
        <v>9696</v>
      </c>
      <c r="D5248" s="38">
        <v>8531</v>
      </c>
      <c r="E5248" s="146" t="s">
        <v>8220</v>
      </c>
      <c r="F5248" s="541" t="s">
        <v>8221</v>
      </c>
      <c r="G5248" s="539">
        <v>45466.30972222222</v>
      </c>
      <c r="H5248" s="37"/>
    </row>
    <row r="5249" spans="1:8" x14ac:dyDescent="0.25">
      <c r="A5249" s="37" t="s">
        <v>9695</v>
      </c>
      <c r="B5249" s="37" t="s">
        <v>1033</v>
      </c>
      <c r="C5249" s="38" t="s">
        <v>9696</v>
      </c>
      <c r="D5249" s="38">
        <v>8531</v>
      </c>
      <c r="E5249" s="146" t="s">
        <v>8237</v>
      </c>
      <c r="F5249" s="541" t="s">
        <v>8238</v>
      </c>
      <c r="G5249" s="539">
        <v>45466.30972222222</v>
      </c>
      <c r="H5249" s="37"/>
    </row>
    <row r="5250" spans="1:8" x14ac:dyDescent="0.25">
      <c r="A5250" s="37" t="s">
        <v>9695</v>
      </c>
      <c r="B5250" s="37" t="s">
        <v>1033</v>
      </c>
      <c r="C5250" s="38" t="s">
        <v>9696</v>
      </c>
      <c r="D5250" s="38">
        <v>8531</v>
      </c>
      <c r="E5250" s="146" t="s">
        <v>8254</v>
      </c>
      <c r="F5250" s="541" t="s">
        <v>8255</v>
      </c>
      <c r="G5250" s="539">
        <v>45466.30972222222</v>
      </c>
      <c r="H5250" s="37"/>
    </row>
    <row r="5251" spans="1:8" x14ac:dyDescent="0.25">
      <c r="A5251" s="37" t="s">
        <v>9695</v>
      </c>
      <c r="B5251" s="37" t="s">
        <v>1033</v>
      </c>
      <c r="C5251" s="38" t="s">
        <v>9696</v>
      </c>
      <c r="D5251" s="38">
        <v>8531</v>
      </c>
      <c r="E5251" s="146" t="s">
        <v>8271</v>
      </c>
      <c r="F5251" s="541" t="s">
        <v>8272</v>
      </c>
      <c r="G5251" s="539">
        <v>45466.30972222222</v>
      </c>
      <c r="H5251" s="37"/>
    </row>
    <row r="5252" spans="1:8" x14ac:dyDescent="0.25">
      <c r="A5252" s="37" t="s">
        <v>9695</v>
      </c>
      <c r="B5252" s="37" t="s">
        <v>1033</v>
      </c>
      <c r="C5252" s="38" t="s">
        <v>9696</v>
      </c>
      <c r="D5252" s="38">
        <v>8531</v>
      </c>
      <c r="E5252" s="146" t="s">
        <v>1711</v>
      </c>
      <c r="F5252" s="541" t="s">
        <v>1712</v>
      </c>
      <c r="G5252" s="539">
        <v>45466.30972222222</v>
      </c>
      <c r="H5252" s="37"/>
    </row>
    <row r="5253" spans="1:8" x14ac:dyDescent="0.25">
      <c r="A5253" s="37" t="s">
        <v>9695</v>
      </c>
      <c r="B5253" s="37" t="s">
        <v>1033</v>
      </c>
      <c r="C5253" s="38" t="s">
        <v>9696</v>
      </c>
      <c r="D5253" s="38">
        <v>8531</v>
      </c>
      <c r="E5253" s="146" t="s">
        <v>8288</v>
      </c>
      <c r="F5253" s="541" t="s">
        <v>8289</v>
      </c>
      <c r="G5253" s="539">
        <v>45466.30972222222</v>
      </c>
      <c r="H5253" s="37"/>
    </row>
    <row r="5254" spans="1:8" x14ac:dyDescent="0.25">
      <c r="A5254" s="37" t="s">
        <v>9695</v>
      </c>
      <c r="B5254" s="37" t="s">
        <v>1033</v>
      </c>
      <c r="C5254" s="38" t="s">
        <v>9696</v>
      </c>
      <c r="D5254" s="38">
        <v>8531</v>
      </c>
      <c r="E5254" s="146" t="s">
        <v>8305</v>
      </c>
      <c r="F5254" s="541" t="s">
        <v>8306</v>
      </c>
      <c r="G5254" s="539">
        <v>45466.30972222222</v>
      </c>
      <c r="H5254" s="37"/>
    </row>
    <row r="5255" spans="1:8" x14ac:dyDescent="0.25">
      <c r="A5255" s="37" t="s">
        <v>9695</v>
      </c>
      <c r="B5255" s="37" t="s">
        <v>1033</v>
      </c>
      <c r="C5255" s="38" t="s">
        <v>9696</v>
      </c>
      <c r="D5255" s="38">
        <v>8531</v>
      </c>
      <c r="E5255" s="146" t="s">
        <v>8322</v>
      </c>
      <c r="F5255" s="541" t="s">
        <v>8323</v>
      </c>
      <c r="G5255" s="539">
        <v>45466.30972222222</v>
      </c>
      <c r="H5255" s="37"/>
    </row>
    <row r="5256" spans="1:8" x14ac:dyDescent="0.25">
      <c r="A5256" s="37" t="s">
        <v>9695</v>
      </c>
      <c r="B5256" s="37" t="s">
        <v>1033</v>
      </c>
      <c r="C5256" s="38" t="s">
        <v>9696</v>
      </c>
      <c r="D5256" s="38">
        <v>8531</v>
      </c>
      <c r="E5256" s="146" t="s">
        <v>8339</v>
      </c>
      <c r="F5256" s="541" t="s">
        <v>8340</v>
      </c>
      <c r="G5256" s="539">
        <v>45466.30972222222</v>
      </c>
      <c r="H5256" s="37"/>
    </row>
    <row r="5257" spans="1:8" x14ac:dyDescent="0.25">
      <c r="A5257" s="37" t="s">
        <v>9695</v>
      </c>
      <c r="B5257" s="37" t="s">
        <v>1033</v>
      </c>
      <c r="C5257" s="38" t="s">
        <v>9696</v>
      </c>
      <c r="D5257" s="38">
        <v>8531</v>
      </c>
      <c r="E5257" s="146" t="s">
        <v>8356</v>
      </c>
      <c r="F5257" s="541" t="s">
        <v>8357</v>
      </c>
      <c r="G5257" s="539">
        <v>45466.30972222222</v>
      </c>
      <c r="H5257" s="37"/>
    </row>
    <row r="5258" spans="1:8" x14ac:dyDescent="0.25">
      <c r="A5258" s="37" t="s">
        <v>9695</v>
      </c>
      <c r="B5258" s="37" t="s">
        <v>1033</v>
      </c>
      <c r="C5258" s="38" t="s">
        <v>9696</v>
      </c>
      <c r="D5258" s="38">
        <v>8531</v>
      </c>
      <c r="E5258" s="146" t="s">
        <v>8373</v>
      </c>
      <c r="F5258" s="541" t="s">
        <v>8374</v>
      </c>
      <c r="G5258" s="539">
        <v>45466.30972222222</v>
      </c>
      <c r="H5258" s="37"/>
    </row>
    <row r="5259" spans="1:8" x14ac:dyDescent="0.25">
      <c r="A5259" s="37" t="s">
        <v>9695</v>
      </c>
      <c r="B5259" s="37" t="s">
        <v>1033</v>
      </c>
      <c r="C5259" s="38" t="s">
        <v>9696</v>
      </c>
      <c r="D5259" s="38">
        <v>8531</v>
      </c>
      <c r="E5259" s="146" t="s">
        <v>8390</v>
      </c>
      <c r="F5259" s="541" t="s">
        <v>8391</v>
      </c>
      <c r="G5259" s="539">
        <v>45466.30972222222</v>
      </c>
      <c r="H5259" s="37"/>
    </row>
    <row r="5260" spans="1:8" x14ac:dyDescent="0.25">
      <c r="A5260" s="37" t="s">
        <v>9695</v>
      </c>
      <c r="B5260" s="37" t="s">
        <v>1033</v>
      </c>
      <c r="C5260" s="38" t="s">
        <v>9696</v>
      </c>
      <c r="D5260" s="38">
        <v>8531</v>
      </c>
      <c r="E5260" s="146" t="s">
        <v>10762</v>
      </c>
      <c r="F5260" s="541" t="s">
        <v>10763</v>
      </c>
      <c r="G5260" s="539">
        <v>45466.30972222222</v>
      </c>
      <c r="H5260" s="37"/>
    </row>
    <row r="5261" spans="1:8" x14ac:dyDescent="0.25">
      <c r="A5261" s="37" t="s">
        <v>9695</v>
      </c>
      <c r="B5261" s="37" t="s">
        <v>1033</v>
      </c>
      <c r="C5261" s="38" t="s">
        <v>9696</v>
      </c>
      <c r="D5261" s="38">
        <v>8531</v>
      </c>
      <c r="E5261" s="146" t="s">
        <v>10764</v>
      </c>
      <c r="F5261" s="541" t="s">
        <v>10765</v>
      </c>
      <c r="G5261" s="539">
        <v>45466.30972222222</v>
      </c>
      <c r="H5261" s="37"/>
    </row>
    <row r="5262" spans="1:8" x14ac:dyDescent="0.25">
      <c r="A5262" s="37" t="s">
        <v>9695</v>
      </c>
      <c r="B5262" s="37" t="s">
        <v>1033</v>
      </c>
      <c r="C5262" s="38" t="s">
        <v>9696</v>
      </c>
      <c r="D5262" s="38">
        <v>8531</v>
      </c>
      <c r="E5262" s="146" t="s">
        <v>10766</v>
      </c>
      <c r="F5262" s="541" t="s">
        <v>10767</v>
      </c>
      <c r="G5262" s="539">
        <v>45466.30972222222</v>
      </c>
      <c r="H5262" s="37"/>
    </row>
    <row r="5263" spans="1:8" x14ac:dyDescent="0.25">
      <c r="A5263" s="37" t="s">
        <v>9695</v>
      </c>
      <c r="B5263" s="37" t="s">
        <v>1033</v>
      </c>
      <c r="C5263" s="38" t="s">
        <v>9696</v>
      </c>
      <c r="D5263" s="38">
        <v>8531</v>
      </c>
      <c r="E5263" s="146" t="s">
        <v>1727</v>
      </c>
      <c r="F5263" s="541" t="s">
        <v>1728</v>
      </c>
      <c r="G5263" s="539">
        <v>45466.30972222222</v>
      </c>
      <c r="H5263" s="37"/>
    </row>
    <row r="5264" spans="1:8" x14ac:dyDescent="0.25">
      <c r="A5264" s="37" t="s">
        <v>9695</v>
      </c>
      <c r="B5264" s="37" t="s">
        <v>1033</v>
      </c>
      <c r="C5264" s="38" t="s">
        <v>9696</v>
      </c>
      <c r="D5264" s="38">
        <v>8531</v>
      </c>
      <c r="E5264" s="146" t="s">
        <v>10768</v>
      </c>
      <c r="F5264" s="541" t="s">
        <v>10769</v>
      </c>
      <c r="G5264" s="539">
        <v>45466.30972222222</v>
      </c>
      <c r="H5264" s="37"/>
    </row>
    <row r="5265" spans="1:8" x14ac:dyDescent="0.25">
      <c r="A5265" s="37" t="s">
        <v>9695</v>
      </c>
      <c r="B5265" s="37" t="s">
        <v>1033</v>
      </c>
      <c r="C5265" s="38" t="s">
        <v>9696</v>
      </c>
      <c r="D5265" s="38">
        <v>8531</v>
      </c>
      <c r="E5265" s="146" t="s">
        <v>10770</v>
      </c>
      <c r="F5265" s="541" t="s">
        <v>10771</v>
      </c>
      <c r="G5265" s="539">
        <v>45466.30972222222</v>
      </c>
      <c r="H5265" s="37"/>
    </row>
    <row r="5266" spans="1:8" x14ac:dyDescent="0.25">
      <c r="A5266" s="37" t="s">
        <v>9695</v>
      </c>
      <c r="B5266" s="37" t="s">
        <v>1033</v>
      </c>
      <c r="C5266" s="38" t="s">
        <v>9696</v>
      </c>
      <c r="D5266" s="38">
        <v>8531</v>
      </c>
      <c r="E5266" s="146" t="s">
        <v>10772</v>
      </c>
      <c r="F5266" s="541" t="s">
        <v>10773</v>
      </c>
      <c r="G5266" s="539">
        <v>45466.30972222222</v>
      </c>
      <c r="H5266" s="37"/>
    </row>
    <row r="5267" spans="1:8" x14ac:dyDescent="0.25">
      <c r="A5267" s="37" t="s">
        <v>9695</v>
      </c>
      <c r="B5267" s="37" t="s">
        <v>1033</v>
      </c>
      <c r="C5267" s="38" t="s">
        <v>9696</v>
      </c>
      <c r="D5267" s="38">
        <v>8531</v>
      </c>
      <c r="E5267" s="146" t="s">
        <v>10774</v>
      </c>
      <c r="F5267" s="541" t="s">
        <v>10775</v>
      </c>
      <c r="G5267" s="539">
        <v>45466.30972222222</v>
      </c>
      <c r="H5267" s="37"/>
    </row>
    <row r="5268" spans="1:8" x14ac:dyDescent="0.25">
      <c r="A5268" s="37" t="s">
        <v>9695</v>
      </c>
      <c r="B5268" s="37" t="s">
        <v>1033</v>
      </c>
      <c r="C5268" s="38" t="s">
        <v>9696</v>
      </c>
      <c r="D5268" s="38">
        <v>8531</v>
      </c>
      <c r="E5268" s="146" t="s">
        <v>10776</v>
      </c>
      <c r="F5268" s="541" t="s">
        <v>10777</v>
      </c>
      <c r="G5268" s="539">
        <v>45466.30972222222</v>
      </c>
      <c r="H5268" s="37"/>
    </row>
    <row r="5269" spans="1:8" x14ac:dyDescent="0.25">
      <c r="A5269" s="37" t="s">
        <v>9695</v>
      </c>
      <c r="B5269" s="37" t="s">
        <v>1033</v>
      </c>
      <c r="C5269" s="38" t="s">
        <v>9696</v>
      </c>
      <c r="D5269" s="38">
        <v>8531</v>
      </c>
      <c r="E5269" s="146" t="s">
        <v>10778</v>
      </c>
      <c r="F5269" s="541" t="s">
        <v>10779</v>
      </c>
      <c r="G5269" s="539">
        <v>45466.30972222222</v>
      </c>
      <c r="H5269" s="37"/>
    </row>
    <row r="5270" spans="1:8" x14ac:dyDescent="0.25">
      <c r="A5270" s="37" t="s">
        <v>9695</v>
      </c>
      <c r="B5270" s="37" t="s">
        <v>1033</v>
      </c>
      <c r="C5270" s="38" t="s">
        <v>9696</v>
      </c>
      <c r="D5270" s="38">
        <v>8531</v>
      </c>
      <c r="E5270" s="146" t="s">
        <v>10780</v>
      </c>
      <c r="F5270" s="541" t="s">
        <v>10781</v>
      </c>
      <c r="G5270" s="539">
        <v>45466.30972222222</v>
      </c>
      <c r="H5270" s="37"/>
    </row>
    <row r="5271" spans="1:8" x14ac:dyDescent="0.25">
      <c r="A5271" s="37" t="s">
        <v>9695</v>
      </c>
      <c r="B5271" s="37" t="s">
        <v>1033</v>
      </c>
      <c r="C5271" s="38" t="s">
        <v>9696</v>
      </c>
      <c r="D5271" s="38">
        <v>8531</v>
      </c>
      <c r="E5271" s="146" t="s">
        <v>10782</v>
      </c>
      <c r="F5271" s="541" t="s">
        <v>10783</v>
      </c>
      <c r="G5271" s="539">
        <v>45466.30972222222</v>
      </c>
      <c r="H5271" s="37"/>
    </row>
    <row r="5272" spans="1:8" x14ac:dyDescent="0.25">
      <c r="A5272" s="37" t="s">
        <v>9695</v>
      </c>
      <c r="B5272" s="37" t="s">
        <v>1033</v>
      </c>
      <c r="C5272" s="38" t="s">
        <v>9696</v>
      </c>
      <c r="D5272" s="38">
        <v>8531</v>
      </c>
      <c r="E5272" s="146" t="s">
        <v>10784</v>
      </c>
      <c r="F5272" s="541" t="s">
        <v>10785</v>
      </c>
      <c r="G5272" s="539">
        <v>45466.30972222222</v>
      </c>
      <c r="H5272" s="37"/>
    </row>
    <row r="5273" spans="1:8" x14ac:dyDescent="0.25">
      <c r="A5273" s="37" t="s">
        <v>9695</v>
      </c>
      <c r="B5273" s="37" t="s">
        <v>1033</v>
      </c>
      <c r="C5273" s="38" t="s">
        <v>9696</v>
      </c>
      <c r="D5273" s="38">
        <v>8531</v>
      </c>
      <c r="E5273" s="146" t="s">
        <v>10786</v>
      </c>
      <c r="F5273" s="541" t="s">
        <v>10787</v>
      </c>
      <c r="G5273" s="539">
        <v>45466.30972222222</v>
      </c>
      <c r="H5273" s="37"/>
    </row>
    <row r="5274" spans="1:8" x14ac:dyDescent="0.25">
      <c r="A5274" s="37" t="s">
        <v>9695</v>
      </c>
      <c r="B5274" s="37" t="s">
        <v>1033</v>
      </c>
      <c r="C5274" s="38" t="s">
        <v>9696</v>
      </c>
      <c r="D5274" s="38">
        <v>8531</v>
      </c>
      <c r="E5274" s="146" t="s">
        <v>1744</v>
      </c>
      <c r="F5274" s="541" t="s">
        <v>1745</v>
      </c>
      <c r="G5274" s="539">
        <v>45466.30972222222</v>
      </c>
      <c r="H5274" s="37"/>
    </row>
    <row r="5275" spans="1:8" x14ac:dyDescent="0.25">
      <c r="A5275" s="37" t="s">
        <v>9695</v>
      </c>
      <c r="B5275" s="37" t="s">
        <v>1033</v>
      </c>
      <c r="C5275" s="38" t="s">
        <v>9696</v>
      </c>
      <c r="D5275" s="38">
        <v>8531</v>
      </c>
      <c r="E5275" s="146" t="s">
        <v>1761</v>
      </c>
      <c r="F5275" s="541" t="s">
        <v>1762</v>
      </c>
      <c r="G5275" s="539">
        <v>45466.30972222222</v>
      </c>
      <c r="H5275" s="37"/>
    </row>
    <row r="5276" spans="1:8" x14ac:dyDescent="0.25">
      <c r="A5276" s="37" t="s">
        <v>9695</v>
      </c>
      <c r="B5276" s="37" t="s">
        <v>1033</v>
      </c>
      <c r="C5276" s="38" t="s">
        <v>9696</v>
      </c>
      <c r="D5276" s="38">
        <v>8531</v>
      </c>
      <c r="E5276" s="146" t="s">
        <v>1778</v>
      </c>
      <c r="F5276" s="541" t="s">
        <v>1779</v>
      </c>
      <c r="G5276" s="539">
        <v>45466.30972222222</v>
      </c>
      <c r="H5276" s="37"/>
    </row>
    <row r="5277" spans="1:8" x14ac:dyDescent="0.25">
      <c r="A5277" s="37" t="s">
        <v>9695</v>
      </c>
      <c r="B5277" s="37" t="s">
        <v>1033</v>
      </c>
      <c r="C5277" s="38" t="s">
        <v>9696</v>
      </c>
      <c r="D5277" s="38">
        <v>8531</v>
      </c>
      <c r="E5277" s="146" t="s">
        <v>1795</v>
      </c>
      <c r="F5277" s="541" t="s">
        <v>1796</v>
      </c>
      <c r="G5277" s="539">
        <v>45466.30972222222</v>
      </c>
      <c r="H5277" s="37"/>
    </row>
    <row r="5278" spans="1:8" x14ac:dyDescent="0.25">
      <c r="A5278" s="37" t="s">
        <v>9695</v>
      </c>
      <c r="B5278" s="37" t="s">
        <v>1033</v>
      </c>
      <c r="C5278" s="38" t="s">
        <v>9696</v>
      </c>
      <c r="D5278" s="38">
        <v>8531</v>
      </c>
      <c r="E5278" s="146" t="s">
        <v>1812</v>
      </c>
      <c r="F5278" s="541" t="s">
        <v>1813</v>
      </c>
      <c r="G5278" s="539">
        <v>45466.30972222222</v>
      </c>
      <c r="H5278" s="37"/>
    </row>
    <row r="5279" spans="1:8" x14ac:dyDescent="0.25">
      <c r="A5279" s="37" t="s">
        <v>9695</v>
      </c>
      <c r="B5279" s="37" t="s">
        <v>1033</v>
      </c>
      <c r="C5279" s="38" t="s">
        <v>9696</v>
      </c>
      <c r="D5279" s="38">
        <v>8531</v>
      </c>
      <c r="E5279" s="146" t="s">
        <v>1099</v>
      </c>
      <c r="F5279" s="541" t="s">
        <v>1100</v>
      </c>
      <c r="G5279" s="539">
        <v>45466.30972222222</v>
      </c>
      <c r="H5279" s="37"/>
    </row>
    <row r="5280" spans="1:8" x14ac:dyDescent="0.25">
      <c r="A5280" s="37" t="s">
        <v>9695</v>
      </c>
      <c r="B5280" s="37" t="s">
        <v>1033</v>
      </c>
      <c r="C5280" s="38" t="s">
        <v>9696</v>
      </c>
      <c r="D5280" s="38">
        <v>8531</v>
      </c>
      <c r="E5280" s="146" t="s">
        <v>1829</v>
      </c>
      <c r="F5280" s="541" t="s">
        <v>1830</v>
      </c>
      <c r="G5280" s="539">
        <v>45466.30972222222</v>
      </c>
      <c r="H5280" s="37"/>
    </row>
    <row r="5281" spans="1:8" x14ac:dyDescent="0.25">
      <c r="A5281" s="37" t="s">
        <v>9695</v>
      </c>
      <c r="B5281" s="37" t="s">
        <v>1033</v>
      </c>
      <c r="C5281" s="38" t="s">
        <v>9696</v>
      </c>
      <c r="D5281" s="38">
        <v>8531</v>
      </c>
      <c r="E5281" s="146" t="s">
        <v>1846</v>
      </c>
      <c r="F5281" s="541" t="s">
        <v>1847</v>
      </c>
      <c r="G5281" s="539">
        <v>45466.30972222222</v>
      </c>
      <c r="H5281" s="37"/>
    </row>
    <row r="5282" spans="1:8" x14ac:dyDescent="0.25">
      <c r="A5282" s="37" t="s">
        <v>9695</v>
      </c>
      <c r="B5282" s="37" t="s">
        <v>1033</v>
      </c>
      <c r="C5282" s="38" t="s">
        <v>9696</v>
      </c>
      <c r="D5282" s="38">
        <v>8531</v>
      </c>
      <c r="E5282" s="146" t="s">
        <v>1863</v>
      </c>
      <c r="F5282" s="541" t="s">
        <v>1864</v>
      </c>
      <c r="G5282" s="539">
        <v>45466.30972222222</v>
      </c>
      <c r="H5282" s="37"/>
    </row>
    <row r="5283" spans="1:8" x14ac:dyDescent="0.25">
      <c r="A5283" s="37" t="s">
        <v>9695</v>
      </c>
      <c r="B5283" s="37" t="s">
        <v>1033</v>
      </c>
      <c r="C5283" s="38" t="s">
        <v>9696</v>
      </c>
      <c r="D5283" s="38">
        <v>8531</v>
      </c>
      <c r="E5283" s="146" t="s">
        <v>1880</v>
      </c>
      <c r="F5283" s="541" t="s">
        <v>1881</v>
      </c>
      <c r="G5283" s="539">
        <v>45466.30972222222</v>
      </c>
      <c r="H5283" s="37"/>
    </row>
    <row r="5284" spans="1:8" x14ac:dyDescent="0.25">
      <c r="A5284" s="37" t="s">
        <v>9695</v>
      </c>
      <c r="B5284" s="37" t="s">
        <v>1033</v>
      </c>
      <c r="C5284" s="38" t="s">
        <v>9696</v>
      </c>
      <c r="D5284" s="38">
        <v>8531</v>
      </c>
      <c r="E5284" s="146" t="s">
        <v>1897</v>
      </c>
      <c r="F5284" s="541" t="s">
        <v>1898</v>
      </c>
      <c r="G5284" s="539">
        <v>45466.30972222222</v>
      </c>
      <c r="H5284" s="37"/>
    </row>
    <row r="5285" spans="1:8" x14ac:dyDescent="0.25">
      <c r="A5285" s="37" t="s">
        <v>9695</v>
      </c>
      <c r="B5285" s="37" t="s">
        <v>1033</v>
      </c>
      <c r="C5285" s="38" t="s">
        <v>9696</v>
      </c>
      <c r="D5285" s="38">
        <v>8531</v>
      </c>
      <c r="E5285" s="146" t="s">
        <v>1914</v>
      </c>
      <c r="F5285" s="541" t="s">
        <v>1915</v>
      </c>
      <c r="G5285" s="539">
        <v>45466.30972222222</v>
      </c>
      <c r="H5285" s="37"/>
    </row>
    <row r="5286" spans="1:8" x14ac:dyDescent="0.25">
      <c r="A5286" s="37" t="s">
        <v>9695</v>
      </c>
      <c r="B5286" s="37" t="s">
        <v>1033</v>
      </c>
      <c r="C5286" s="38" t="s">
        <v>9696</v>
      </c>
      <c r="D5286" s="38">
        <v>8531</v>
      </c>
      <c r="E5286" s="146" t="s">
        <v>1931</v>
      </c>
      <c r="F5286" s="541" t="s">
        <v>1932</v>
      </c>
      <c r="G5286" s="539">
        <v>45466.30972222222</v>
      </c>
      <c r="H5286" s="37"/>
    </row>
    <row r="5287" spans="1:8" x14ac:dyDescent="0.25">
      <c r="A5287" s="37" t="s">
        <v>9695</v>
      </c>
      <c r="B5287" s="37" t="s">
        <v>1033</v>
      </c>
      <c r="C5287" s="38" t="s">
        <v>9696</v>
      </c>
      <c r="D5287" s="38">
        <v>8531</v>
      </c>
      <c r="E5287" s="146" t="s">
        <v>1948</v>
      </c>
      <c r="F5287" s="541" t="s">
        <v>1949</v>
      </c>
      <c r="G5287" s="539">
        <v>45466.30972222222</v>
      </c>
      <c r="H5287" s="37"/>
    </row>
    <row r="5288" spans="1:8" x14ac:dyDescent="0.25">
      <c r="A5288" s="37" t="s">
        <v>9695</v>
      </c>
      <c r="B5288" s="37" t="s">
        <v>1033</v>
      </c>
      <c r="C5288" s="38" t="s">
        <v>9696</v>
      </c>
      <c r="D5288" s="38">
        <v>8531</v>
      </c>
      <c r="E5288" s="146" t="s">
        <v>1965</v>
      </c>
      <c r="F5288" s="541" t="s">
        <v>1966</v>
      </c>
      <c r="G5288" s="539">
        <v>45466.30972222222</v>
      </c>
      <c r="H5288" s="37"/>
    </row>
    <row r="5289" spans="1:8" x14ac:dyDescent="0.25">
      <c r="A5289" s="37" t="s">
        <v>9695</v>
      </c>
      <c r="B5289" s="37" t="s">
        <v>1033</v>
      </c>
      <c r="C5289" s="38" t="s">
        <v>9696</v>
      </c>
      <c r="D5289" s="38">
        <v>8531</v>
      </c>
      <c r="E5289" s="146" t="s">
        <v>1982</v>
      </c>
      <c r="F5289" s="541" t="s">
        <v>1983</v>
      </c>
      <c r="G5289" s="539">
        <v>45466.30972222222</v>
      </c>
      <c r="H5289" s="37"/>
    </row>
    <row r="5290" spans="1:8" x14ac:dyDescent="0.25">
      <c r="A5290" s="37" t="s">
        <v>9695</v>
      </c>
      <c r="B5290" s="37" t="s">
        <v>1033</v>
      </c>
      <c r="C5290" s="38" t="s">
        <v>9696</v>
      </c>
      <c r="D5290" s="38">
        <v>8531</v>
      </c>
      <c r="E5290" s="146" t="s">
        <v>1116</v>
      </c>
      <c r="F5290" s="541" t="s">
        <v>1117</v>
      </c>
      <c r="G5290" s="539">
        <v>45466.30972222222</v>
      </c>
      <c r="H5290" s="37"/>
    </row>
    <row r="5291" spans="1:8" x14ac:dyDescent="0.25">
      <c r="A5291" s="37" t="s">
        <v>9695</v>
      </c>
      <c r="B5291" s="37" t="s">
        <v>1033</v>
      </c>
      <c r="C5291" s="38" t="s">
        <v>9696</v>
      </c>
      <c r="D5291" s="38">
        <v>8531</v>
      </c>
      <c r="E5291" s="146" t="s">
        <v>1999</v>
      </c>
      <c r="F5291" s="541" t="s">
        <v>2000</v>
      </c>
      <c r="G5291" s="539">
        <v>45466.30972222222</v>
      </c>
      <c r="H5291" s="37"/>
    </row>
    <row r="5292" spans="1:8" x14ac:dyDescent="0.25">
      <c r="A5292" s="37" t="s">
        <v>9695</v>
      </c>
      <c r="B5292" s="37" t="s">
        <v>1033</v>
      </c>
      <c r="C5292" s="38" t="s">
        <v>9696</v>
      </c>
      <c r="D5292" s="38">
        <v>8531</v>
      </c>
      <c r="E5292" s="146" t="s">
        <v>2016</v>
      </c>
      <c r="F5292" s="541" t="s">
        <v>2017</v>
      </c>
      <c r="G5292" s="539">
        <v>45466.30972222222</v>
      </c>
      <c r="H5292" s="37"/>
    </row>
    <row r="5293" spans="1:8" x14ac:dyDescent="0.25">
      <c r="A5293" s="37" t="s">
        <v>9695</v>
      </c>
      <c r="B5293" s="37" t="s">
        <v>1033</v>
      </c>
      <c r="C5293" s="38" t="s">
        <v>9696</v>
      </c>
      <c r="D5293" s="38">
        <v>8531</v>
      </c>
      <c r="E5293" s="146" t="s">
        <v>2033</v>
      </c>
      <c r="F5293" s="541" t="s">
        <v>2034</v>
      </c>
      <c r="G5293" s="539">
        <v>45466.30972222222</v>
      </c>
      <c r="H5293" s="37"/>
    </row>
    <row r="5294" spans="1:8" x14ac:dyDescent="0.25">
      <c r="A5294" s="37" t="s">
        <v>9695</v>
      </c>
      <c r="B5294" s="37" t="s">
        <v>1033</v>
      </c>
      <c r="C5294" s="38" t="s">
        <v>9696</v>
      </c>
      <c r="D5294" s="38">
        <v>8531</v>
      </c>
      <c r="E5294" s="146" t="s">
        <v>2050</v>
      </c>
      <c r="F5294" s="541" t="s">
        <v>2051</v>
      </c>
      <c r="G5294" s="539">
        <v>45466.30972222222</v>
      </c>
      <c r="H5294" s="37"/>
    </row>
    <row r="5295" spans="1:8" x14ac:dyDescent="0.25">
      <c r="A5295" s="37" t="s">
        <v>9695</v>
      </c>
      <c r="B5295" s="37" t="s">
        <v>1033</v>
      </c>
      <c r="C5295" s="38" t="s">
        <v>9696</v>
      </c>
      <c r="D5295" s="38">
        <v>8531</v>
      </c>
      <c r="E5295" s="146" t="s">
        <v>2067</v>
      </c>
      <c r="F5295" s="541" t="s">
        <v>2068</v>
      </c>
      <c r="G5295" s="539">
        <v>45466.30972222222</v>
      </c>
      <c r="H5295" s="37"/>
    </row>
    <row r="5296" spans="1:8" x14ac:dyDescent="0.25">
      <c r="A5296" s="37" t="s">
        <v>9695</v>
      </c>
      <c r="B5296" s="37" t="s">
        <v>1033</v>
      </c>
      <c r="C5296" s="38" t="s">
        <v>9696</v>
      </c>
      <c r="D5296" s="38">
        <v>8531</v>
      </c>
      <c r="E5296" s="146" t="s">
        <v>2084</v>
      </c>
      <c r="F5296" s="541" t="s">
        <v>2085</v>
      </c>
      <c r="G5296" s="539">
        <v>45466.30972222222</v>
      </c>
      <c r="H5296" s="37"/>
    </row>
    <row r="5297" spans="1:8" x14ac:dyDescent="0.25">
      <c r="A5297" s="37" t="s">
        <v>9695</v>
      </c>
      <c r="B5297" s="37" t="s">
        <v>1033</v>
      </c>
      <c r="C5297" s="38" t="s">
        <v>9696</v>
      </c>
      <c r="D5297" s="38">
        <v>8531</v>
      </c>
      <c r="E5297" s="146" t="s">
        <v>2101</v>
      </c>
      <c r="F5297" s="541" t="s">
        <v>2102</v>
      </c>
      <c r="G5297" s="539">
        <v>45466.30972222222</v>
      </c>
      <c r="H5297" s="37"/>
    </row>
    <row r="5298" spans="1:8" x14ac:dyDescent="0.25">
      <c r="A5298" s="37" t="s">
        <v>9695</v>
      </c>
      <c r="B5298" s="37" t="s">
        <v>1033</v>
      </c>
      <c r="C5298" s="38" t="s">
        <v>9696</v>
      </c>
      <c r="D5298" s="38">
        <v>8531</v>
      </c>
      <c r="E5298" s="146" t="s">
        <v>2117</v>
      </c>
      <c r="F5298" s="541" t="s">
        <v>2118</v>
      </c>
      <c r="G5298" s="539">
        <v>45466.30972222222</v>
      </c>
      <c r="H5298" s="37"/>
    </row>
    <row r="5299" spans="1:8" x14ac:dyDescent="0.25">
      <c r="A5299" s="37" t="s">
        <v>9695</v>
      </c>
      <c r="B5299" s="37" t="s">
        <v>1033</v>
      </c>
      <c r="C5299" s="38" t="s">
        <v>9696</v>
      </c>
      <c r="D5299" s="38">
        <v>8531</v>
      </c>
      <c r="E5299" s="146" t="s">
        <v>2134</v>
      </c>
      <c r="F5299" s="541" t="s">
        <v>2135</v>
      </c>
      <c r="G5299" s="539">
        <v>45466.30972222222</v>
      </c>
      <c r="H5299" s="37"/>
    </row>
    <row r="5300" spans="1:8" x14ac:dyDescent="0.25">
      <c r="A5300" s="37" t="s">
        <v>9695</v>
      </c>
      <c r="B5300" s="37" t="s">
        <v>1033</v>
      </c>
      <c r="C5300" s="38" t="s">
        <v>9696</v>
      </c>
      <c r="D5300" s="38">
        <v>8531</v>
      </c>
      <c r="E5300" s="146" t="s">
        <v>2151</v>
      </c>
      <c r="F5300" s="541" t="s">
        <v>2152</v>
      </c>
      <c r="G5300" s="539">
        <v>45466.30972222222</v>
      </c>
      <c r="H5300" s="37"/>
    </row>
    <row r="5301" spans="1:8" x14ac:dyDescent="0.25">
      <c r="A5301" s="37" t="s">
        <v>9695</v>
      </c>
      <c r="B5301" s="37" t="s">
        <v>1033</v>
      </c>
      <c r="C5301" s="38" t="s">
        <v>9696</v>
      </c>
      <c r="D5301" s="38">
        <v>8531</v>
      </c>
      <c r="E5301" s="146" t="s">
        <v>1131</v>
      </c>
      <c r="F5301" s="541" t="s">
        <v>1132</v>
      </c>
      <c r="G5301" s="539">
        <v>45466.30972222222</v>
      </c>
      <c r="H5301" s="37"/>
    </row>
    <row r="5302" spans="1:8" x14ac:dyDescent="0.25">
      <c r="A5302" s="37" t="s">
        <v>9695</v>
      </c>
      <c r="B5302" s="37" t="s">
        <v>1033</v>
      </c>
      <c r="C5302" s="38" t="s">
        <v>9696</v>
      </c>
      <c r="D5302" s="38">
        <v>8531</v>
      </c>
      <c r="E5302" s="146" t="s">
        <v>2168</v>
      </c>
      <c r="F5302" s="541" t="s">
        <v>2169</v>
      </c>
      <c r="G5302" s="539">
        <v>45466.30972222222</v>
      </c>
      <c r="H5302" s="37"/>
    </row>
    <row r="5303" spans="1:8" x14ac:dyDescent="0.25">
      <c r="A5303" s="37" t="s">
        <v>9695</v>
      </c>
      <c r="B5303" s="37" t="s">
        <v>1033</v>
      </c>
      <c r="C5303" s="38" t="s">
        <v>9696</v>
      </c>
      <c r="D5303" s="38">
        <v>8531</v>
      </c>
      <c r="E5303" s="146" t="s">
        <v>2185</v>
      </c>
      <c r="F5303" s="541" t="s">
        <v>2186</v>
      </c>
      <c r="G5303" s="539">
        <v>45466.30972222222</v>
      </c>
      <c r="H5303" s="37"/>
    </row>
    <row r="5304" spans="1:8" x14ac:dyDescent="0.25">
      <c r="A5304" s="37" t="s">
        <v>9695</v>
      </c>
      <c r="B5304" s="37" t="s">
        <v>1033</v>
      </c>
      <c r="C5304" s="38" t="s">
        <v>9696</v>
      </c>
      <c r="D5304" s="38">
        <v>8531</v>
      </c>
      <c r="E5304" s="146" t="s">
        <v>2202</v>
      </c>
      <c r="F5304" s="541" t="s">
        <v>2203</v>
      </c>
      <c r="G5304" s="539">
        <v>45466.30972222222</v>
      </c>
      <c r="H5304" s="37"/>
    </row>
    <row r="5305" spans="1:8" x14ac:dyDescent="0.25">
      <c r="A5305" s="37" t="s">
        <v>9695</v>
      </c>
      <c r="B5305" s="37" t="s">
        <v>1033</v>
      </c>
      <c r="C5305" s="38" t="s">
        <v>9696</v>
      </c>
      <c r="D5305" s="38">
        <v>8531</v>
      </c>
      <c r="E5305" s="146" t="s">
        <v>2219</v>
      </c>
      <c r="F5305" s="541" t="s">
        <v>2220</v>
      </c>
      <c r="G5305" s="539">
        <v>45466.30972222222</v>
      </c>
      <c r="H5305" s="37"/>
    </row>
    <row r="5306" spans="1:8" x14ac:dyDescent="0.25">
      <c r="A5306" s="37" t="s">
        <v>9695</v>
      </c>
      <c r="B5306" s="37" t="s">
        <v>1033</v>
      </c>
      <c r="C5306" s="38" t="s">
        <v>9696</v>
      </c>
      <c r="D5306" s="38">
        <v>8531</v>
      </c>
      <c r="E5306" s="146" t="s">
        <v>2236</v>
      </c>
      <c r="F5306" s="541" t="s">
        <v>2237</v>
      </c>
      <c r="G5306" s="539">
        <v>45466.30972222222</v>
      </c>
      <c r="H5306" s="37"/>
    </row>
    <row r="5307" spans="1:8" x14ac:dyDescent="0.25">
      <c r="A5307" s="37" t="s">
        <v>9695</v>
      </c>
      <c r="B5307" s="37" t="s">
        <v>1033</v>
      </c>
      <c r="C5307" s="38" t="s">
        <v>9696</v>
      </c>
      <c r="D5307" s="38">
        <v>8531</v>
      </c>
      <c r="E5307" s="146" t="s">
        <v>2253</v>
      </c>
      <c r="F5307" s="541" t="s">
        <v>2254</v>
      </c>
      <c r="G5307" s="539">
        <v>45466.30972222222</v>
      </c>
      <c r="H5307" s="37"/>
    </row>
    <row r="5308" spans="1:8" x14ac:dyDescent="0.25">
      <c r="A5308" s="37" t="s">
        <v>9695</v>
      </c>
      <c r="B5308" s="37" t="s">
        <v>1033</v>
      </c>
      <c r="C5308" s="38" t="s">
        <v>9696</v>
      </c>
      <c r="D5308" s="38">
        <v>8531</v>
      </c>
      <c r="E5308" s="146" t="s">
        <v>2270</v>
      </c>
      <c r="F5308" s="541" t="s">
        <v>2271</v>
      </c>
      <c r="G5308" s="539">
        <v>45466.30972222222</v>
      </c>
      <c r="H5308" s="37"/>
    </row>
    <row r="5309" spans="1:8" x14ac:dyDescent="0.25">
      <c r="A5309" s="37" t="s">
        <v>9695</v>
      </c>
      <c r="B5309" s="37" t="s">
        <v>1033</v>
      </c>
      <c r="C5309" s="38" t="s">
        <v>9696</v>
      </c>
      <c r="D5309" s="38">
        <v>8531</v>
      </c>
      <c r="E5309" s="146" t="s">
        <v>2287</v>
      </c>
      <c r="F5309" s="541" t="s">
        <v>2288</v>
      </c>
      <c r="G5309" s="539">
        <v>45466.30972222222</v>
      </c>
      <c r="H5309" s="37"/>
    </row>
    <row r="5310" spans="1:8" x14ac:dyDescent="0.25">
      <c r="A5310" s="37" t="s">
        <v>9695</v>
      </c>
      <c r="B5310" s="37" t="s">
        <v>1033</v>
      </c>
      <c r="C5310" s="38" t="s">
        <v>9696</v>
      </c>
      <c r="D5310" s="38">
        <v>8531</v>
      </c>
      <c r="E5310" s="146" t="s">
        <v>2304</v>
      </c>
      <c r="F5310" s="541" t="s">
        <v>2305</v>
      </c>
      <c r="G5310" s="539">
        <v>45466.30972222222</v>
      </c>
      <c r="H5310" s="37"/>
    </row>
    <row r="5311" spans="1:8" x14ac:dyDescent="0.25">
      <c r="A5311" s="37" t="s">
        <v>9695</v>
      </c>
      <c r="B5311" s="37" t="s">
        <v>1033</v>
      </c>
      <c r="C5311" s="38" t="s">
        <v>9696</v>
      </c>
      <c r="D5311" s="38">
        <v>8531</v>
      </c>
      <c r="E5311" s="146" t="s">
        <v>2321</v>
      </c>
      <c r="F5311" s="541" t="s">
        <v>2322</v>
      </c>
      <c r="G5311" s="539">
        <v>45466.30972222222</v>
      </c>
      <c r="H5311" s="37"/>
    </row>
    <row r="5312" spans="1:8" x14ac:dyDescent="0.25">
      <c r="A5312" s="37" t="s">
        <v>9695</v>
      </c>
      <c r="B5312" s="37" t="s">
        <v>1033</v>
      </c>
      <c r="C5312" s="38" t="s">
        <v>9696</v>
      </c>
      <c r="D5312" s="38">
        <v>8531</v>
      </c>
      <c r="E5312" s="146" t="s">
        <v>1148</v>
      </c>
      <c r="F5312" s="541" t="s">
        <v>1149</v>
      </c>
      <c r="G5312" s="539">
        <v>45466.30972222222</v>
      </c>
      <c r="H5312" s="37"/>
    </row>
    <row r="5313" spans="1:8" x14ac:dyDescent="0.25">
      <c r="A5313" s="37" t="s">
        <v>9695</v>
      </c>
      <c r="B5313" s="37" t="s">
        <v>1033</v>
      </c>
      <c r="C5313" s="38" t="s">
        <v>9696</v>
      </c>
      <c r="D5313" s="38">
        <v>8531</v>
      </c>
      <c r="E5313" s="146" t="s">
        <v>2338</v>
      </c>
      <c r="F5313" s="541" t="s">
        <v>2339</v>
      </c>
      <c r="G5313" s="539">
        <v>45466.30972222222</v>
      </c>
      <c r="H5313" s="37"/>
    </row>
    <row r="5314" spans="1:8" x14ac:dyDescent="0.25">
      <c r="A5314" s="37" t="s">
        <v>9695</v>
      </c>
      <c r="B5314" s="37" t="s">
        <v>1033</v>
      </c>
      <c r="C5314" s="38" t="s">
        <v>9696</v>
      </c>
      <c r="D5314" s="38">
        <v>8531</v>
      </c>
      <c r="E5314" s="146" t="s">
        <v>2355</v>
      </c>
      <c r="F5314" s="541" t="s">
        <v>2356</v>
      </c>
      <c r="G5314" s="539">
        <v>45466.30972222222</v>
      </c>
      <c r="H5314" s="37"/>
    </row>
    <row r="5315" spans="1:8" x14ac:dyDescent="0.25">
      <c r="A5315" s="37" t="s">
        <v>9695</v>
      </c>
      <c r="B5315" s="37" t="s">
        <v>1033</v>
      </c>
      <c r="C5315" s="38" t="s">
        <v>9696</v>
      </c>
      <c r="D5315" s="38">
        <v>8531</v>
      </c>
      <c r="E5315" s="146" t="s">
        <v>2372</v>
      </c>
      <c r="F5315" s="541" t="s">
        <v>2373</v>
      </c>
      <c r="G5315" s="539">
        <v>45466.30972222222</v>
      </c>
      <c r="H5315" s="37"/>
    </row>
    <row r="5316" spans="1:8" x14ac:dyDescent="0.25">
      <c r="A5316" s="37" t="s">
        <v>9695</v>
      </c>
      <c r="B5316" s="37" t="s">
        <v>1033</v>
      </c>
      <c r="C5316" s="38" t="s">
        <v>9696</v>
      </c>
      <c r="D5316" s="38">
        <v>8531</v>
      </c>
      <c r="E5316" s="146" t="s">
        <v>2389</v>
      </c>
      <c r="F5316" s="541" t="s">
        <v>2390</v>
      </c>
      <c r="G5316" s="539">
        <v>45466.30972222222</v>
      </c>
      <c r="H5316" s="37"/>
    </row>
    <row r="5317" spans="1:8" x14ac:dyDescent="0.25">
      <c r="A5317" s="37" t="s">
        <v>9695</v>
      </c>
      <c r="B5317" s="37" t="s">
        <v>1033</v>
      </c>
      <c r="C5317" s="38" t="s">
        <v>9696</v>
      </c>
      <c r="D5317" s="38">
        <v>8531</v>
      </c>
      <c r="E5317" s="146" t="s">
        <v>2406</v>
      </c>
      <c r="F5317" s="541" t="s">
        <v>2407</v>
      </c>
      <c r="G5317" s="539">
        <v>45466.30972222222</v>
      </c>
      <c r="H5317" s="37"/>
    </row>
    <row r="5318" spans="1:8" x14ac:dyDescent="0.25">
      <c r="A5318" s="37" t="s">
        <v>9695</v>
      </c>
      <c r="B5318" s="37" t="s">
        <v>1033</v>
      </c>
      <c r="C5318" s="38" t="s">
        <v>9696</v>
      </c>
      <c r="D5318" s="38">
        <v>8531</v>
      </c>
      <c r="E5318" s="146" t="s">
        <v>2423</v>
      </c>
      <c r="F5318" s="541" t="s">
        <v>2424</v>
      </c>
      <c r="G5318" s="539">
        <v>45466.30972222222</v>
      </c>
      <c r="H5318" s="37"/>
    </row>
    <row r="5319" spans="1:8" x14ac:dyDescent="0.25">
      <c r="A5319" s="37" t="s">
        <v>9695</v>
      </c>
      <c r="B5319" s="37" t="s">
        <v>1033</v>
      </c>
      <c r="C5319" s="38" t="s">
        <v>9696</v>
      </c>
      <c r="D5319" s="38">
        <v>8531</v>
      </c>
      <c r="E5319" s="146" t="s">
        <v>2440</v>
      </c>
      <c r="F5319" s="541" t="s">
        <v>2441</v>
      </c>
      <c r="G5319" s="539">
        <v>45466.30972222222</v>
      </c>
      <c r="H5319" s="37"/>
    </row>
    <row r="5320" spans="1:8" x14ac:dyDescent="0.25">
      <c r="A5320" s="37" t="s">
        <v>9695</v>
      </c>
      <c r="B5320" s="37" t="s">
        <v>1033</v>
      </c>
      <c r="C5320" s="38" t="s">
        <v>9696</v>
      </c>
      <c r="D5320" s="38">
        <v>8531</v>
      </c>
      <c r="E5320" s="146" t="s">
        <v>2457</v>
      </c>
      <c r="F5320" s="541" t="s">
        <v>2458</v>
      </c>
      <c r="G5320" s="539">
        <v>45466.30972222222</v>
      </c>
      <c r="H5320" s="37"/>
    </row>
    <row r="5321" spans="1:8" x14ac:dyDescent="0.25">
      <c r="A5321" s="37" t="s">
        <v>9695</v>
      </c>
      <c r="B5321" s="37" t="s">
        <v>1033</v>
      </c>
      <c r="C5321" s="38" t="s">
        <v>9696</v>
      </c>
      <c r="D5321" s="38">
        <v>8531</v>
      </c>
      <c r="E5321" s="146" t="s">
        <v>2474</v>
      </c>
      <c r="F5321" s="541" t="s">
        <v>2475</v>
      </c>
      <c r="G5321" s="539">
        <v>45466.30972222222</v>
      </c>
      <c r="H5321" s="37"/>
    </row>
    <row r="5322" spans="1:8" x14ac:dyDescent="0.25">
      <c r="A5322" s="37" t="s">
        <v>9695</v>
      </c>
      <c r="B5322" s="37" t="s">
        <v>1033</v>
      </c>
      <c r="C5322" s="38" t="s">
        <v>9696</v>
      </c>
      <c r="D5322" s="38">
        <v>8531</v>
      </c>
      <c r="E5322" s="146" t="s">
        <v>2491</v>
      </c>
      <c r="F5322" s="541" t="s">
        <v>2492</v>
      </c>
      <c r="G5322" s="539">
        <v>45466.30972222222</v>
      </c>
      <c r="H5322" s="37"/>
    </row>
    <row r="5323" spans="1:8" x14ac:dyDescent="0.25">
      <c r="A5323" s="37" t="s">
        <v>9695</v>
      </c>
      <c r="B5323" s="37" t="s">
        <v>1033</v>
      </c>
      <c r="C5323" s="38" t="s">
        <v>9696</v>
      </c>
      <c r="D5323" s="38">
        <v>8531</v>
      </c>
      <c r="E5323" s="146" t="s">
        <v>1163</v>
      </c>
      <c r="F5323" s="541" t="s">
        <v>1164</v>
      </c>
      <c r="G5323" s="539">
        <v>45466.30972222222</v>
      </c>
      <c r="H5323" s="37"/>
    </row>
    <row r="5324" spans="1:8" x14ac:dyDescent="0.25">
      <c r="A5324" s="37" t="s">
        <v>9695</v>
      </c>
      <c r="B5324" s="37" t="s">
        <v>1033</v>
      </c>
      <c r="C5324" s="38" t="s">
        <v>9696</v>
      </c>
      <c r="D5324" s="38">
        <v>8531</v>
      </c>
      <c r="E5324" s="146" t="s">
        <v>2508</v>
      </c>
      <c r="F5324" s="541" t="s">
        <v>2509</v>
      </c>
      <c r="G5324" s="539">
        <v>45466.30972222222</v>
      </c>
      <c r="H5324" s="37"/>
    </row>
    <row r="5325" spans="1:8" x14ac:dyDescent="0.25">
      <c r="A5325" s="37" t="s">
        <v>9695</v>
      </c>
      <c r="B5325" s="37" t="s">
        <v>1033</v>
      </c>
      <c r="C5325" s="38" t="s">
        <v>9696</v>
      </c>
      <c r="D5325" s="38">
        <v>8531</v>
      </c>
      <c r="E5325" s="146" t="s">
        <v>2525</v>
      </c>
      <c r="F5325" s="541" t="s">
        <v>2526</v>
      </c>
      <c r="G5325" s="539">
        <v>45466.30972222222</v>
      </c>
      <c r="H5325" s="37"/>
    </row>
    <row r="5326" spans="1:8" x14ac:dyDescent="0.25">
      <c r="A5326" s="37" t="s">
        <v>9695</v>
      </c>
      <c r="B5326" s="37" t="s">
        <v>1033</v>
      </c>
      <c r="C5326" s="38" t="s">
        <v>9696</v>
      </c>
      <c r="D5326" s="38">
        <v>8531</v>
      </c>
      <c r="E5326" s="146" t="s">
        <v>2542</v>
      </c>
      <c r="F5326" s="541" t="s">
        <v>2543</v>
      </c>
      <c r="G5326" s="539">
        <v>45466.30972222222</v>
      </c>
      <c r="H5326" s="37"/>
    </row>
    <row r="5327" spans="1:8" x14ac:dyDescent="0.25">
      <c r="A5327" s="37" t="s">
        <v>9695</v>
      </c>
      <c r="B5327" s="37" t="s">
        <v>1033</v>
      </c>
      <c r="C5327" s="38" t="s">
        <v>9696</v>
      </c>
      <c r="D5327" s="38">
        <v>8531</v>
      </c>
      <c r="E5327" s="146" t="s">
        <v>2559</v>
      </c>
      <c r="F5327" s="541" t="s">
        <v>2560</v>
      </c>
      <c r="G5327" s="539">
        <v>45466.30972222222</v>
      </c>
      <c r="H5327" s="37"/>
    </row>
    <row r="5328" spans="1:8" x14ac:dyDescent="0.25">
      <c r="A5328" s="37" t="s">
        <v>9695</v>
      </c>
      <c r="B5328" s="37" t="s">
        <v>1033</v>
      </c>
      <c r="C5328" s="38" t="s">
        <v>9696</v>
      </c>
      <c r="D5328" s="38">
        <v>8531</v>
      </c>
      <c r="E5328" s="146" t="s">
        <v>2576</v>
      </c>
      <c r="F5328" s="541" t="s">
        <v>2577</v>
      </c>
      <c r="G5328" s="539">
        <v>45466.30972222222</v>
      </c>
      <c r="H5328" s="37"/>
    </row>
    <row r="5329" spans="1:8" x14ac:dyDescent="0.25">
      <c r="A5329" s="37" t="s">
        <v>9695</v>
      </c>
      <c r="B5329" s="37" t="s">
        <v>1033</v>
      </c>
      <c r="C5329" s="38" t="s">
        <v>9696</v>
      </c>
      <c r="D5329" s="38">
        <v>8531</v>
      </c>
      <c r="E5329" s="146" t="s">
        <v>2593</v>
      </c>
      <c r="F5329" s="541" t="s">
        <v>2594</v>
      </c>
      <c r="G5329" s="539">
        <v>45466.30972222222</v>
      </c>
      <c r="H5329" s="37"/>
    </row>
    <row r="5330" spans="1:8" x14ac:dyDescent="0.25">
      <c r="A5330" s="37" t="s">
        <v>9695</v>
      </c>
      <c r="B5330" s="37" t="s">
        <v>1033</v>
      </c>
      <c r="C5330" s="38" t="s">
        <v>9696</v>
      </c>
      <c r="D5330" s="38">
        <v>8531</v>
      </c>
      <c r="E5330" s="146" t="s">
        <v>2610</v>
      </c>
      <c r="F5330" s="541" t="s">
        <v>2611</v>
      </c>
      <c r="G5330" s="539">
        <v>45466.30972222222</v>
      </c>
      <c r="H5330" s="37"/>
    </row>
    <row r="5331" spans="1:8" x14ac:dyDescent="0.25">
      <c r="A5331" s="37" t="s">
        <v>9695</v>
      </c>
      <c r="B5331" s="37" t="s">
        <v>1033</v>
      </c>
      <c r="C5331" s="38" t="s">
        <v>9696</v>
      </c>
      <c r="D5331" s="38">
        <v>8531</v>
      </c>
      <c r="E5331" s="146" t="s">
        <v>2627</v>
      </c>
      <c r="F5331" s="541" t="s">
        <v>2628</v>
      </c>
      <c r="G5331" s="539">
        <v>45466.30972222222</v>
      </c>
      <c r="H5331" s="37"/>
    </row>
    <row r="5332" spans="1:8" x14ac:dyDescent="0.25">
      <c r="A5332" s="37" t="s">
        <v>9695</v>
      </c>
      <c r="B5332" s="37" t="s">
        <v>1033</v>
      </c>
      <c r="C5332" s="38" t="s">
        <v>9696</v>
      </c>
      <c r="D5332" s="38">
        <v>8531</v>
      </c>
      <c r="E5332" s="146" t="s">
        <v>2644</v>
      </c>
      <c r="F5332" s="541" t="s">
        <v>2645</v>
      </c>
      <c r="G5332" s="539">
        <v>45466.30972222222</v>
      </c>
      <c r="H5332" s="37"/>
    </row>
    <row r="5333" spans="1:8" x14ac:dyDescent="0.25">
      <c r="A5333" s="37" t="s">
        <v>9695</v>
      </c>
      <c r="B5333" s="37" t="s">
        <v>1033</v>
      </c>
      <c r="C5333" s="38" t="s">
        <v>9696</v>
      </c>
      <c r="D5333" s="38">
        <v>8531</v>
      </c>
      <c r="E5333" s="146" t="s">
        <v>2661</v>
      </c>
      <c r="F5333" s="541" t="s">
        <v>2662</v>
      </c>
      <c r="G5333" s="539">
        <v>45466.30972222222</v>
      </c>
      <c r="H5333" s="37"/>
    </row>
    <row r="5334" spans="1:8" x14ac:dyDescent="0.25">
      <c r="A5334" s="37" t="s">
        <v>9695</v>
      </c>
      <c r="B5334" s="37" t="s">
        <v>1033</v>
      </c>
      <c r="C5334" s="38" t="s">
        <v>9696</v>
      </c>
      <c r="D5334" s="38">
        <v>8531</v>
      </c>
      <c r="E5334" s="146" t="s">
        <v>1182</v>
      </c>
      <c r="F5334" s="541" t="s">
        <v>1183</v>
      </c>
      <c r="G5334" s="539">
        <v>45466.30972222222</v>
      </c>
      <c r="H5334" s="37"/>
    </row>
    <row r="5335" spans="1:8" x14ac:dyDescent="0.25">
      <c r="A5335" s="37" t="s">
        <v>9695</v>
      </c>
      <c r="B5335" s="37" t="s">
        <v>1033</v>
      </c>
      <c r="C5335" s="38" t="s">
        <v>9696</v>
      </c>
      <c r="D5335" s="38">
        <v>8531</v>
      </c>
      <c r="E5335" s="146" t="s">
        <v>2680</v>
      </c>
      <c r="F5335" s="541" t="s">
        <v>2681</v>
      </c>
      <c r="G5335" s="539">
        <v>45466.30972222222</v>
      </c>
      <c r="H5335" s="37"/>
    </row>
    <row r="5336" spans="1:8" x14ac:dyDescent="0.25">
      <c r="A5336" s="37" t="s">
        <v>9695</v>
      </c>
      <c r="B5336" s="37" t="s">
        <v>1033</v>
      </c>
      <c r="C5336" s="38" t="s">
        <v>9696</v>
      </c>
      <c r="D5336" s="38">
        <v>8531</v>
      </c>
      <c r="E5336" s="146" t="s">
        <v>2697</v>
      </c>
      <c r="F5336" s="541" t="s">
        <v>2698</v>
      </c>
      <c r="G5336" s="539">
        <v>45466.30972222222</v>
      </c>
      <c r="H5336" s="37"/>
    </row>
    <row r="5337" spans="1:8" x14ac:dyDescent="0.25">
      <c r="A5337" s="37" t="s">
        <v>9695</v>
      </c>
      <c r="B5337" s="37" t="s">
        <v>1033</v>
      </c>
      <c r="C5337" s="38" t="s">
        <v>9696</v>
      </c>
      <c r="D5337" s="38">
        <v>8531</v>
      </c>
      <c r="E5337" s="146" t="s">
        <v>2714</v>
      </c>
      <c r="F5337" s="541" t="s">
        <v>2715</v>
      </c>
      <c r="G5337" s="539">
        <v>45466.30972222222</v>
      </c>
      <c r="H5337" s="37"/>
    </row>
    <row r="5338" spans="1:8" x14ac:dyDescent="0.25">
      <c r="A5338" s="37" t="s">
        <v>9695</v>
      </c>
      <c r="B5338" s="37" t="s">
        <v>1033</v>
      </c>
      <c r="C5338" s="38" t="s">
        <v>9696</v>
      </c>
      <c r="D5338" s="38">
        <v>8531</v>
      </c>
      <c r="E5338" s="146" t="s">
        <v>2731</v>
      </c>
      <c r="F5338" s="541" t="s">
        <v>2732</v>
      </c>
      <c r="G5338" s="539">
        <v>45466.30972222222</v>
      </c>
      <c r="H5338" s="37"/>
    </row>
    <row r="5339" spans="1:8" x14ac:dyDescent="0.25">
      <c r="A5339" s="37" t="s">
        <v>9695</v>
      </c>
      <c r="B5339" s="37" t="s">
        <v>1033</v>
      </c>
      <c r="C5339" s="38" t="s">
        <v>9696</v>
      </c>
      <c r="D5339" s="38">
        <v>8531</v>
      </c>
      <c r="E5339" s="146" t="s">
        <v>2748</v>
      </c>
      <c r="F5339" s="541" t="s">
        <v>2749</v>
      </c>
      <c r="G5339" s="539">
        <v>45466.30972222222</v>
      </c>
      <c r="H5339" s="37"/>
    </row>
    <row r="5340" spans="1:8" x14ac:dyDescent="0.25">
      <c r="A5340" s="37" t="s">
        <v>9695</v>
      </c>
      <c r="B5340" s="37" t="s">
        <v>1033</v>
      </c>
      <c r="C5340" s="38" t="s">
        <v>9696</v>
      </c>
      <c r="D5340" s="38">
        <v>8531</v>
      </c>
      <c r="E5340" s="146" t="s">
        <v>2765</v>
      </c>
      <c r="F5340" s="541" t="s">
        <v>2766</v>
      </c>
      <c r="G5340" s="539">
        <v>45466.30972222222</v>
      </c>
      <c r="H5340" s="37"/>
    </row>
    <row r="5341" spans="1:8" x14ac:dyDescent="0.25">
      <c r="A5341" s="37" t="s">
        <v>9695</v>
      </c>
      <c r="B5341" s="37" t="s">
        <v>1033</v>
      </c>
      <c r="C5341" s="38" t="s">
        <v>9696</v>
      </c>
      <c r="D5341" s="38">
        <v>8531</v>
      </c>
      <c r="E5341" s="146" t="s">
        <v>2782</v>
      </c>
      <c r="F5341" s="541" t="s">
        <v>2783</v>
      </c>
      <c r="G5341" s="539">
        <v>45466.30972222222</v>
      </c>
      <c r="H5341" s="37"/>
    </row>
    <row r="5342" spans="1:8" x14ac:dyDescent="0.25">
      <c r="A5342" s="37" t="s">
        <v>9695</v>
      </c>
      <c r="B5342" s="37" t="s">
        <v>1033</v>
      </c>
      <c r="C5342" s="38" t="s">
        <v>9696</v>
      </c>
      <c r="D5342" s="38">
        <v>8531</v>
      </c>
      <c r="E5342" s="146" t="s">
        <v>2799</v>
      </c>
      <c r="F5342" s="541" t="s">
        <v>2800</v>
      </c>
      <c r="G5342" s="539">
        <v>45466.30972222222</v>
      </c>
      <c r="H5342" s="37"/>
    </row>
    <row r="5343" spans="1:8" x14ac:dyDescent="0.25">
      <c r="A5343" s="37" t="s">
        <v>9695</v>
      </c>
      <c r="B5343" s="37" t="s">
        <v>1033</v>
      </c>
      <c r="C5343" s="38" t="s">
        <v>9696</v>
      </c>
      <c r="D5343" s="38">
        <v>8531</v>
      </c>
      <c r="E5343" s="146" t="s">
        <v>2816</v>
      </c>
      <c r="F5343" s="541" t="s">
        <v>2817</v>
      </c>
      <c r="G5343" s="539">
        <v>45466.30972222222</v>
      </c>
      <c r="H5343" s="37"/>
    </row>
    <row r="5344" spans="1:8" x14ac:dyDescent="0.25">
      <c r="A5344" s="37" t="s">
        <v>9695</v>
      </c>
      <c r="B5344" s="37" t="s">
        <v>1033</v>
      </c>
      <c r="C5344" s="38" t="s">
        <v>9696</v>
      </c>
      <c r="D5344" s="38">
        <v>8531</v>
      </c>
      <c r="E5344" s="146" t="s">
        <v>2833</v>
      </c>
      <c r="F5344" s="541" t="s">
        <v>2834</v>
      </c>
      <c r="G5344" s="539">
        <v>45466.30972222222</v>
      </c>
      <c r="H5344" s="37"/>
    </row>
    <row r="5345" spans="1:8" x14ac:dyDescent="0.25">
      <c r="A5345" s="37" t="s">
        <v>9695</v>
      </c>
      <c r="B5345" s="37" t="s">
        <v>1033</v>
      </c>
      <c r="C5345" s="38" t="s">
        <v>9696</v>
      </c>
      <c r="D5345" s="38">
        <v>8531</v>
      </c>
      <c r="E5345" s="146" t="s">
        <v>1197</v>
      </c>
      <c r="F5345" s="541" t="s">
        <v>1198</v>
      </c>
      <c r="G5345" s="539">
        <v>45466.30972222222</v>
      </c>
      <c r="H5345" s="37"/>
    </row>
    <row r="5346" spans="1:8" x14ac:dyDescent="0.25">
      <c r="A5346" s="37" t="s">
        <v>9695</v>
      </c>
      <c r="B5346" s="37" t="s">
        <v>1033</v>
      </c>
      <c r="C5346" s="38" t="s">
        <v>9696</v>
      </c>
      <c r="D5346" s="38">
        <v>8531</v>
      </c>
      <c r="E5346" s="146" t="s">
        <v>2850</v>
      </c>
      <c r="F5346" s="541" t="s">
        <v>2851</v>
      </c>
      <c r="G5346" s="539">
        <v>45466.30972222222</v>
      </c>
      <c r="H5346" s="37"/>
    </row>
    <row r="5347" spans="1:8" x14ac:dyDescent="0.25">
      <c r="A5347" s="37" t="s">
        <v>9695</v>
      </c>
      <c r="B5347" s="37" t="s">
        <v>1033</v>
      </c>
      <c r="C5347" s="38" t="s">
        <v>9696</v>
      </c>
      <c r="D5347" s="38">
        <v>8531</v>
      </c>
      <c r="E5347" s="146" t="s">
        <v>2867</v>
      </c>
      <c r="F5347" s="541" t="s">
        <v>2868</v>
      </c>
      <c r="G5347" s="539">
        <v>45466.30972222222</v>
      </c>
      <c r="H5347" s="37"/>
    </row>
    <row r="5348" spans="1:8" x14ac:dyDescent="0.25">
      <c r="A5348" s="37" t="s">
        <v>9695</v>
      </c>
      <c r="B5348" s="37" t="s">
        <v>1033</v>
      </c>
      <c r="C5348" s="38" t="s">
        <v>9696</v>
      </c>
      <c r="D5348" s="38">
        <v>8531</v>
      </c>
      <c r="E5348" s="146" t="s">
        <v>2884</v>
      </c>
      <c r="F5348" s="541" t="s">
        <v>2885</v>
      </c>
      <c r="G5348" s="539">
        <v>45466.30972222222</v>
      </c>
      <c r="H5348" s="37"/>
    </row>
    <row r="5349" spans="1:8" x14ac:dyDescent="0.25">
      <c r="A5349" s="37" t="s">
        <v>9695</v>
      </c>
      <c r="B5349" s="37" t="s">
        <v>1033</v>
      </c>
      <c r="C5349" s="38" t="s">
        <v>9696</v>
      </c>
      <c r="D5349" s="38">
        <v>8531</v>
      </c>
      <c r="E5349" s="146" t="s">
        <v>2901</v>
      </c>
      <c r="F5349" s="541" t="s">
        <v>2902</v>
      </c>
      <c r="G5349" s="539">
        <v>45466.30972222222</v>
      </c>
      <c r="H5349" s="37"/>
    </row>
    <row r="5350" spans="1:8" x14ac:dyDescent="0.25">
      <c r="A5350" s="37" t="s">
        <v>9695</v>
      </c>
      <c r="B5350" s="37" t="s">
        <v>1033</v>
      </c>
      <c r="C5350" s="38" t="s">
        <v>9696</v>
      </c>
      <c r="D5350" s="38">
        <v>8531</v>
      </c>
      <c r="E5350" s="146" t="s">
        <v>2918</v>
      </c>
      <c r="F5350" s="541" t="s">
        <v>2919</v>
      </c>
      <c r="G5350" s="539">
        <v>45466.30972222222</v>
      </c>
      <c r="H5350" s="37"/>
    </row>
    <row r="5351" spans="1:8" x14ac:dyDescent="0.25">
      <c r="A5351" s="37" t="s">
        <v>9695</v>
      </c>
      <c r="B5351" s="37" t="s">
        <v>1033</v>
      </c>
      <c r="C5351" s="38" t="s">
        <v>9696</v>
      </c>
      <c r="D5351" s="38">
        <v>8531</v>
      </c>
      <c r="E5351" s="146" t="s">
        <v>2935</v>
      </c>
      <c r="F5351" s="541" t="s">
        <v>2936</v>
      </c>
      <c r="G5351" s="539">
        <v>45466.30972222222</v>
      </c>
      <c r="H5351" s="37"/>
    </row>
    <row r="5352" spans="1:8" x14ac:dyDescent="0.25">
      <c r="A5352" s="37" t="s">
        <v>9695</v>
      </c>
      <c r="B5352" s="37" t="s">
        <v>1033</v>
      </c>
      <c r="C5352" s="38" t="s">
        <v>9696</v>
      </c>
      <c r="D5352" s="38">
        <v>8531</v>
      </c>
      <c r="E5352" s="146" t="s">
        <v>2952</v>
      </c>
      <c r="F5352" s="541" t="s">
        <v>2953</v>
      </c>
      <c r="G5352" s="539">
        <v>45466.30972222222</v>
      </c>
      <c r="H5352" s="37"/>
    </row>
    <row r="5353" spans="1:8" x14ac:dyDescent="0.25">
      <c r="A5353" s="37" t="s">
        <v>9695</v>
      </c>
      <c r="B5353" s="37" t="s">
        <v>1033</v>
      </c>
      <c r="C5353" s="38" t="s">
        <v>9696</v>
      </c>
      <c r="D5353" s="38">
        <v>8531</v>
      </c>
      <c r="E5353" s="146" t="s">
        <v>2969</v>
      </c>
      <c r="F5353" s="541" t="s">
        <v>2970</v>
      </c>
      <c r="G5353" s="539">
        <v>45466.30972222222</v>
      </c>
      <c r="H5353" s="37"/>
    </row>
    <row r="5354" spans="1:8" x14ac:dyDescent="0.25">
      <c r="A5354" s="37" t="s">
        <v>9695</v>
      </c>
      <c r="B5354" s="37" t="s">
        <v>1033</v>
      </c>
      <c r="C5354" s="38" t="s">
        <v>9696</v>
      </c>
      <c r="D5354" s="38">
        <v>8531</v>
      </c>
      <c r="E5354" s="146" t="s">
        <v>2986</v>
      </c>
      <c r="F5354" s="541" t="s">
        <v>2987</v>
      </c>
      <c r="G5354" s="539">
        <v>45466.30972222222</v>
      </c>
      <c r="H5354" s="37"/>
    </row>
    <row r="5355" spans="1:8" x14ac:dyDescent="0.25">
      <c r="A5355" s="37" t="s">
        <v>9695</v>
      </c>
      <c r="B5355" s="37" t="s">
        <v>1033</v>
      </c>
      <c r="C5355" s="38" t="s">
        <v>9696</v>
      </c>
      <c r="D5355" s="38">
        <v>8531</v>
      </c>
      <c r="E5355" s="146" t="s">
        <v>3003</v>
      </c>
      <c r="F5355" s="541" t="s">
        <v>3004</v>
      </c>
      <c r="G5355" s="539">
        <v>45466.30972222222</v>
      </c>
      <c r="H5355" s="37"/>
    </row>
    <row r="5356" spans="1:8" x14ac:dyDescent="0.25">
      <c r="A5356" s="37" t="s">
        <v>9695</v>
      </c>
      <c r="B5356" s="37" t="s">
        <v>1033</v>
      </c>
      <c r="C5356" s="38" t="s">
        <v>9696</v>
      </c>
      <c r="D5356" s="38">
        <v>8531</v>
      </c>
      <c r="E5356" s="146" t="s">
        <v>1210</v>
      </c>
      <c r="F5356" s="541" t="s">
        <v>1211</v>
      </c>
      <c r="G5356" s="539">
        <v>45466.30972222222</v>
      </c>
      <c r="H5356" s="37"/>
    </row>
    <row r="5357" spans="1:8" x14ac:dyDescent="0.25">
      <c r="A5357" s="37" t="s">
        <v>9695</v>
      </c>
      <c r="B5357" s="37" t="s">
        <v>1033</v>
      </c>
      <c r="C5357" s="38" t="s">
        <v>9696</v>
      </c>
      <c r="D5357" s="38">
        <v>8531</v>
      </c>
      <c r="E5357" s="146" t="s">
        <v>3020</v>
      </c>
      <c r="F5357" s="541" t="s">
        <v>3021</v>
      </c>
      <c r="G5357" s="539">
        <v>45466.30972222222</v>
      </c>
      <c r="H5357" s="37"/>
    </row>
    <row r="5358" spans="1:8" x14ac:dyDescent="0.25">
      <c r="A5358" s="37" t="s">
        <v>9695</v>
      </c>
      <c r="B5358" s="37" t="s">
        <v>1033</v>
      </c>
      <c r="C5358" s="38" t="s">
        <v>9696</v>
      </c>
      <c r="D5358" s="38">
        <v>8531</v>
      </c>
      <c r="E5358" s="146" t="s">
        <v>3037</v>
      </c>
      <c r="F5358" s="541" t="s">
        <v>3038</v>
      </c>
      <c r="G5358" s="539">
        <v>45466.30972222222</v>
      </c>
      <c r="H5358" s="37"/>
    </row>
    <row r="5359" spans="1:8" x14ac:dyDescent="0.25">
      <c r="A5359" s="37" t="s">
        <v>9695</v>
      </c>
      <c r="B5359" s="37" t="s">
        <v>1033</v>
      </c>
      <c r="C5359" s="38" t="s">
        <v>9696</v>
      </c>
      <c r="D5359" s="38">
        <v>8531</v>
      </c>
      <c r="E5359" s="146" t="s">
        <v>3054</v>
      </c>
      <c r="F5359" s="541" t="s">
        <v>3055</v>
      </c>
      <c r="G5359" s="539">
        <v>45466.30972222222</v>
      </c>
      <c r="H5359" s="37"/>
    </row>
    <row r="5360" spans="1:8" x14ac:dyDescent="0.25">
      <c r="A5360" s="37" t="s">
        <v>9695</v>
      </c>
      <c r="B5360" s="37" t="s">
        <v>1033</v>
      </c>
      <c r="C5360" s="38" t="s">
        <v>9696</v>
      </c>
      <c r="D5360" s="38">
        <v>8531</v>
      </c>
      <c r="E5360" s="146" t="s">
        <v>3071</v>
      </c>
      <c r="F5360" s="541" t="s">
        <v>3072</v>
      </c>
      <c r="G5360" s="539">
        <v>45466.30972222222</v>
      </c>
      <c r="H5360" s="37"/>
    </row>
    <row r="5361" spans="1:8" x14ac:dyDescent="0.25">
      <c r="A5361" s="37" t="s">
        <v>9695</v>
      </c>
      <c r="B5361" s="37" t="s">
        <v>1033</v>
      </c>
      <c r="C5361" s="38" t="s">
        <v>9696</v>
      </c>
      <c r="D5361" s="38">
        <v>8531</v>
      </c>
      <c r="E5361" s="146" t="s">
        <v>3088</v>
      </c>
      <c r="F5361" s="541" t="s">
        <v>3089</v>
      </c>
      <c r="G5361" s="539">
        <v>45466.30972222222</v>
      </c>
      <c r="H5361" s="37"/>
    </row>
    <row r="5362" spans="1:8" x14ac:dyDescent="0.25">
      <c r="A5362" s="37" t="s">
        <v>9695</v>
      </c>
      <c r="B5362" s="37" t="s">
        <v>1033</v>
      </c>
      <c r="C5362" s="38" t="s">
        <v>9696</v>
      </c>
      <c r="D5362" s="38">
        <v>8531</v>
      </c>
      <c r="E5362" s="146" t="s">
        <v>3105</v>
      </c>
      <c r="F5362" s="541" t="s">
        <v>3106</v>
      </c>
      <c r="G5362" s="539">
        <v>45466.30972222222</v>
      </c>
      <c r="H5362" s="37"/>
    </row>
    <row r="5363" spans="1:8" x14ac:dyDescent="0.25">
      <c r="A5363" s="37" t="s">
        <v>9695</v>
      </c>
      <c r="B5363" s="37" t="s">
        <v>1033</v>
      </c>
      <c r="C5363" s="38" t="s">
        <v>9696</v>
      </c>
      <c r="D5363" s="38">
        <v>8531</v>
      </c>
      <c r="E5363" s="146" t="s">
        <v>3122</v>
      </c>
      <c r="F5363" s="541" t="s">
        <v>3123</v>
      </c>
      <c r="G5363" s="539">
        <v>45466.30972222222</v>
      </c>
      <c r="H5363" s="37"/>
    </row>
    <row r="5364" spans="1:8" x14ac:dyDescent="0.25">
      <c r="A5364" s="37" t="s">
        <v>9695</v>
      </c>
      <c r="B5364" s="37" t="s">
        <v>1033</v>
      </c>
      <c r="C5364" s="38" t="s">
        <v>9696</v>
      </c>
      <c r="D5364" s="38">
        <v>8531</v>
      </c>
      <c r="E5364" s="146" t="s">
        <v>3139</v>
      </c>
      <c r="F5364" s="541" t="s">
        <v>3140</v>
      </c>
      <c r="G5364" s="539">
        <v>45466.30972222222</v>
      </c>
      <c r="H5364" s="37"/>
    </row>
    <row r="5365" spans="1:8" x14ac:dyDescent="0.25">
      <c r="A5365" s="37" t="s">
        <v>9695</v>
      </c>
      <c r="B5365" s="37" t="s">
        <v>1033</v>
      </c>
      <c r="C5365" s="38" t="s">
        <v>9696</v>
      </c>
      <c r="D5365" s="38">
        <v>8531</v>
      </c>
      <c r="E5365" s="146" t="s">
        <v>3156</v>
      </c>
      <c r="F5365" s="541" t="s">
        <v>3157</v>
      </c>
      <c r="G5365" s="539">
        <v>45466.30972222222</v>
      </c>
      <c r="H5365" s="37"/>
    </row>
    <row r="5366" spans="1:8" x14ac:dyDescent="0.25">
      <c r="A5366" s="37" t="s">
        <v>9695</v>
      </c>
      <c r="B5366" s="37" t="s">
        <v>1033</v>
      </c>
      <c r="C5366" s="38" t="s">
        <v>9696</v>
      </c>
      <c r="D5366" s="38">
        <v>8531</v>
      </c>
      <c r="E5366" s="146" t="s">
        <v>3173</v>
      </c>
      <c r="F5366" s="541" t="s">
        <v>3174</v>
      </c>
      <c r="G5366" s="539">
        <v>45466.30972222222</v>
      </c>
      <c r="H5366" s="37"/>
    </row>
    <row r="5367" spans="1:8" x14ac:dyDescent="0.25">
      <c r="A5367" s="37" t="s">
        <v>9695</v>
      </c>
      <c r="B5367" s="37" t="s">
        <v>1033</v>
      </c>
      <c r="C5367" s="38" t="s">
        <v>9696</v>
      </c>
      <c r="D5367" s="38">
        <v>8531</v>
      </c>
      <c r="E5367" s="146" t="s">
        <v>1223</v>
      </c>
      <c r="F5367" s="541" t="s">
        <v>1224</v>
      </c>
      <c r="G5367" s="539">
        <v>45466.30972222222</v>
      </c>
      <c r="H5367" s="37"/>
    </row>
    <row r="5368" spans="1:8" x14ac:dyDescent="0.25">
      <c r="A5368" s="37" t="s">
        <v>9695</v>
      </c>
      <c r="B5368" s="37" t="s">
        <v>1033</v>
      </c>
      <c r="C5368" s="38" t="s">
        <v>9696</v>
      </c>
      <c r="D5368" s="38">
        <v>8531</v>
      </c>
      <c r="E5368" s="146" t="s">
        <v>3190</v>
      </c>
      <c r="F5368" s="541" t="s">
        <v>3191</v>
      </c>
      <c r="G5368" s="539">
        <v>45466.30972222222</v>
      </c>
      <c r="H5368" s="37"/>
    </row>
    <row r="5369" spans="1:8" x14ac:dyDescent="0.25">
      <c r="A5369" s="37" t="s">
        <v>9695</v>
      </c>
      <c r="B5369" s="37" t="s">
        <v>1033</v>
      </c>
      <c r="C5369" s="38" t="s">
        <v>9696</v>
      </c>
      <c r="D5369" s="38">
        <v>8531</v>
      </c>
      <c r="E5369" s="146" t="s">
        <v>3207</v>
      </c>
      <c r="F5369" s="541" t="s">
        <v>3208</v>
      </c>
      <c r="G5369" s="539">
        <v>45466.30972222222</v>
      </c>
      <c r="H5369" s="37"/>
    </row>
    <row r="5370" spans="1:8" x14ac:dyDescent="0.25">
      <c r="A5370" s="37" t="s">
        <v>9695</v>
      </c>
      <c r="B5370" s="37" t="s">
        <v>1033</v>
      </c>
      <c r="C5370" s="38" t="s">
        <v>9696</v>
      </c>
      <c r="D5370" s="38">
        <v>8531</v>
      </c>
      <c r="E5370" s="146" t="s">
        <v>3224</v>
      </c>
      <c r="F5370" s="541" t="s">
        <v>3225</v>
      </c>
      <c r="G5370" s="539">
        <v>45466.30972222222</v>
      </c>
      <c r="H5370" s="37"/>
    </row>
    <row r="5371" spans="1:8" x14ac:dyDescent="0.25">
      <c r="A5371" s="37" t="s">
        <v>9695</v>
      </c>
      <c r="B5371" s="37" t="s">
        <v>1033</v>
      </c>
      <c r="C5371" s="38" t="s">
        <v>9696</v>
      </c>
      <c r="D5371" s="38">
        <v>8531</v>
      </c>
      <c r="E5371" s="146" t="s">
        <v>3241</v>
      </c>
      <c r="F5371" s="541" t="s">
        <v>3242</v>
      </c>
      <c r="G5371" s="539">
        <v>45466.30972222222</v>
      </c>
      <c r="H5371" s="37"/>
    </row>
    <row r="5372" spans="1:8" x14ac:dyDescent="0.25">
      <c r="A5372" s="37" t="s">
        <v>9695</v>
      </c>
      <c r="B5372" s="37" t="s">
        <v>1033</v>
      </c>
      <c r="C5372" s="38" t="s">
        <v>9696</v>
      </c>
      <c r="D5372" s="38">
        <v>8531</v>
      </c>
      <c r="E5372" s="146" t="s">
        <v>3258</v>
      </c>
      <c r="F5372" s="541" t="s">
        <v>3259</v>
      </c>
      <c r="G5372" s="539">
        <v>45466.30972222222</v>
      </c>
      <c r="H5372" s="37"/>
    </row>
    <row r="5373" spans="1:8" x14ac:dyDescent="0.25">
      <c r="A5373" s="37" t="s">
        <v>9695</v>
      </c>
      <c r="B5373" s="37" t="s">
        <v>1033</v>
      </c>
      <c r="C5373" s="38" t="s">
        <v>9696</v>
      </c>
      <c r="D5373" s="38">
        <v>8531</v>
      </c>
      <c r="E5373" s="146" t="s">
        <v>3275</v>
      </c>
      <c r="F5373" s="541" t="s">
        <v>3276</v>
      </c>
      <c r="G5373" s="539">
        <v>45466.30972222222</v>
      </c>
      <c r="H5373" s="37"/>
    </row>
    <row r="5374" spans="1:8" x14ac:dyDescent="0.25">
      <c r="A5374" s="37" t="s">
        <v>9695</v>
      </c>
      <c r="B5374" s="37" t="s">
        <v>1033</v>
      </c>
      <c r="C5374" s="38" t="s">
        <v>9696</v>
      </c>
      <c r="D5374" s="38">
        <v>8531</v>
      </c>
      <c r="E5374" s="146" t="s">
        <v>3292</v>
      </c>
      <c r="F5374" s="541" t="s">
        <v>3293</v>
      </c>
      <c r="G5374" s="539">
        <v>45466.30972222222</v>
      </c>
      <c r="H5374" s="37"/>
    </row>
    <row r="5375" spans="1:8" x14ac:dyDescent="0.25">
      <c r="A5375" s="37" t="s">
        <v>9695</v>
      </c>
      <c r="B5375" s="37" t="s">
        <v>1033</v>
      </c>
      <c r="C5375" s="38" t="s">
        <v>9696</v>
      </c>
      <c r="D5375" s="38">
        <v>8531</v>
      </c>
      <c r="E5375" s="146" t="s">
        <v>3309</v>
      </c>
      <c r="F5375" s="541" t="s">
        <v>3310</v>
      </c>
      <c r="G5375" s="539">
        <v>45466.30972222222</v>
      </c>
      <c r="H5375" s="37"/>
    </row>
    <row r="5376" spans="1:8" x14ac:dyDescent="0.25">
      <c r="A5376" s="37" t="s">
        <v>9695</v>
      </c>
      <c r="B5376" s="37" t="s">
        <v>1033</v>
      </c>
      <c r="C5376" s="38" t="s">
        <v>9696</v>
      </c>
      <c r="D5376" s="38">
        <v>8531</v>
      </c>
      <c r="E5376" s="146" t="s">
        <v>3326</v>
      </c>
      <c r="F5376" s="541" t="s">
        <v>3327</v>
      </c>
      <c r="G5376" s="539">
        <v>45466.30972222222</v>
      </c>
      <c r="H5376" s="37"/>
    </row>
    <row r="5377" spans="1:8" x14ac:dyDescent="0.25">
      <c r="A5377" s="37" t="s">
        <v>9695</v>
      </c>
      <c r="B5377" s="37" t="s">
        <v>1033</v>
      </c>
      <c r="C5377" s="38" t="s">
        <v>9696</v>
      </c>
      <c r="D5377" s="38">
        <v>8531</v>
      </c>
      <c r="E5377" s="146" t="s">
        <v>3343</v>
      </c>
      <c r="F5377" s="541" t="s">
        <v>3344</v>
      </c>
      <c r="G5377" s="539">
        <v>45466.30972222222</v>
      </c>
      <c r="H5377" s="37"/>
    </row>
    <row r="5378" spans="1:8" x14ac:dyDescent="0.25">
      <c r="A5378" s="37" t="s">
        <v>9695</v>
      </c>
      <c r="B5378" s="37" t="s">
        <v>1033</v>
      </c>
      <c r="C5378" s="38" t="s">
        <v>9696</v>
      </c>
      <c r="D5378" s="38">
        <v>8531</v>
      </c>
      <c r="E5378" s="146" t="s">
        <v>1236</v>
      </c>
      <c r="F5378" s="541" t="s">
        <v>1237</v>
      </c>
      <c r="G5378" s="539">
        <v>45466.30972222222</v>
      </c>
      <c r="H5378" s="37"/>
    </row>
    <row r="5379" spans="1:8" x14ac:dyDescent="0.25">
      <c r="A5379" s="37" t="s">
        <v>9695</v>
      </c>
      <c r="B5379" s="37" t="s">
        <v>1033</v>
      </c>
      <c r="C5379" s="38" t="s">
        <v>9696</v>
      </c>
      <c r="D5379" s="38">
        <v>8531</v>
      </c>
      <c r="E5379" s="146" t="s">
        <v>3360</v>
      </c>
      <c r="F5379" s="541" t="s">
        <v>3361</v>
      </c>
      <c r="G5379" s="539">
        <v>45466.30972222222</v>
      </c>
      <c r="H5379" s="37"/>
    </row>
    <row r="5380" spans="1:8" x14ac:dyDescent="0.25">
      <c r="A5380" s="37" t="s">
        <v>9695</v>
      </c>
      <c r="B5380" s="37" t="s">
        <v>1033</v>
      </c>
      <c r="C5380" s="38" t="s">
        <v>9696</v>
      </c>
      <c r="D5380" s="38">
        <v>8531</v>
      </c>
      <c r="E5380" s="146" t="s">
        <v>3377</v>
      </c>
      <c r="F5380" s="541" t="s">
        <v>3378</v>
      </c>
      <c r="G5380" s="539">
        <v>45466.30972222222</v>
      </c>
      <c r="H5380" s="37"/>
    </row>
    <row r="5381" spans="1:8" x14ac:dyDescent="0.25">
      <c r="A5381" s="37" t="s">
        <v>9695</v>
      </c>
      <c r="B5381" s="37" t="s">
        <v>1033</v>
      </c>
      <c r="C5381" s="38" t="s">
        <v>9696</v>
      </c>
      <c r="D5381" s="38">
        <v>8531</v>
      </c>
      <c r="E5381" s="146" t="s">
        <v>3394</v>
      </c>
      <c r="F5381" s="541" t="s">
        <v>3395</v>
      </c>
      <c r="G5381" s="539">
        <v>45466.30972222222</v>
      </c>
      <c r="H5381" s="37"/>
    </row>
    <row r="5382" spans="1:8" x14ac:dyDescent="0.25">
      <c r="A5382" s="37" t="s">
        <v>9695</v>
      </c>
      <c r="B5382" s="37" t="s">
        <v>1033</v>
      </c>
      <c r="C5382" s="38" t="s">
        <v>9696</v>
      </c>
      <c r="D5382" s="38">
        <v>8531</v>
      </c>
      <c r="E5382" s="146" t="s">
        <v>3411</v>
      </c>
      <c r="F5382" s="541" t="s">
        <v>3412</v>
      </c>
      <c r="G5382" s="539">
        <v>45466.30972222222</v>
      </c>
      <c r="H5382" s="37"/>
    </row>
    <row r="5383" spans="1:8" x14ac:dyDescent="0.25">
      <c r="A5383" s="37" t="s">
        <v>9695</v>
      </c>
      <c r="B5383" s="37" t="s">
        <v>1033</v>
      </c>
      <c r="C5383" s="38" t="s">
        <v>9696</v>
      </c>
      <c r="D5383" s="38">
        <v>8531</v>
      </c>
      <c r="E5383" s="146" t="s">
        <v>3428</v>
      </c>
      <c r="F5383" s="541" t="s">
        <v>3429</v>
      </c>
      <c r="G5383" s="539">
        <v>45466.30972222222</v>
      </c>
      <c r="H5383" s="37"/>
    </row>
    <row r="5384" spans="1:8" x14ac:dyDescent="0.25">
      <c r="A5384" s="37" t="s">
        <v>9695</v>
      </c>
      <c r="B5384" s="37" t="s">
        <v>1033</v>
      </c>
      <c r="C5384" s="38" t="s">
        <v>9696</v>
      </c>
      <c r="D5384" s="38">
        <v>8531</v>
      </c>
      <c r="E5384" s="146" t="s">
        <v>3445</v>
      </c>
      <c r="F5384" s="541" t="s">
        <v>3446</v>
      </c>
      <c r="G5384" s="539">
        <v>45466.30972222222</v>
      </c>
      <c r="H5384" s="37"/>
    </row>
    <row r="5385" spans="1:8" x14ac:dyDescent="0.25">
      <c r="A5385" s="37" t="s">
        <v>9695</v>
      </c>
      <c r="B5385" s="37" t="s">
        <v>1033</v>
      </c>
      <c r="C5385" s="38" t="s">
        <v>9696</v>
      </c>
      <c r="D5385" s="38">
        <v>8531</v>
      </c>
      <c r="E5385" s="146" t="s">
        <v>3462</v>
      </c>
      <c r="F5385" s="541" t="s">
        <v>3463</v>
      </c>
      <c r="G5385" s="539">
        <v>45466.30972222222</v>
      </c>
      <c r="H5385" s="37"/>
    </row>
    <row r="5386" spans="1:8" x14ac:dyDescent="0.25">
      <c r="A5386" s="37" t="s">
        <v>9695</v>
      </c>
      <c r="B5386" s="37" t="s">
        <v>1033</v>
      </c>
      <c r="C5386" s="38" t="s">
        <v>9696</v>
      </c>
      <c r="D5386" s="38">
        <v>8531</v>
      </c>
      <c r="E5386" s="146" t="s">
        <v>3479</v>
      </c>
      <c r="F5386" s="541" t="s">
        <v>3480</v>
      </c>
      <c r="G5386" s="539">
        <v>45466.30972222222</v>
      </c>
      <c r="H5386" s="37"/>
    </row>
    <row r="5387" spans="1:8" x14ac:dyDescent="0.25">
      <c r="A5387" s="37" t="s">
        <v>9695</v>
      </c>
      <c r="B5387" s="37" t="s">
        <v>1033</v>
      </c>
      <c r="C5387" s="38" t="s">
        <v>9696</v>
      </c>
      <c r="D5387" s="38">
        <v>8531</v>
      </c>
      <c r="E5387" s="146" t="s">
        <v>3496</v>
      </c>
      <c r="F5387" s="541" t="s">
        <v>3497</v>
      </c>
      <c r="G5387" s="539">
        <v>45466.30972222222</v>
      </c>
      <c r="H5387" s="37"/>
    </row>
    <row r="5388" spans="1:8" x14ac:dyDescent="0.25">
      <c r="A5388" s="37" t="s">
        <v>9695</v>
      </c>
      <c r="B5388" s="37" t="s">
        <v>1033</v>
      </c>
      <c r="C5388" s="38" t="s">
        <v>9696</v>
      </c>
      <c r="D5388" s="38">
        <v>8531</v>
      </c>
      <c r="E5388" s="146" t="s">
        <v>3513</v>
      </c>
      <c r="F5388" s="541" t="s">
        <v>3514</v>
      </c>
      <c r="G5388" s="539">
        <v>45466.30972222222</v>
      </c>
      <c r="H5388" s="37"/>
    </row>
    <row r="5389" spans="1:8" x14ac:dyDescent="0.25">
      <c r="A5389" s="37" t="s">
        <v>9695</v>
      </c>
      <c r="B5389" s="37" t="s">
        <v>1033</v>
      </c>
      <c r="C5389" s="38" t="s">
        <v>9696</v>
      </c>
      <c r="D5389" s="38">
        <v>8531</v>
      </c>
      <c r="E5389" s="146" t="s">
        <v>1249</v>
      </c>
      <c r="F5389" s="541" t="s">
        <v>1250</v>
      </c>
      <c r="G5389" s="539">
        <v>45466.30972222222</v>
      </c>
      <c r="H5389" s="37"/>
    </row>
    <row r="5390" spans="1:8" x14ac:dyDescent="0.25">
      <c r="A5390" s="37" t="s">
        <v>9695</v>
      </c>
      <c r="B5390" s="37" t="s">
        <v>1033</v>
      </c>
      <c r="C5390" s="38" t="s">
        <v>9696</v>
      </c>
      <c r="D5390" s="38">
        <v>8531</v>
      </c>
      <c r="E5390" s="146" t="s">
        <v>3530</v>
      </c>
      <c r="F5390" s="541" t="s">
        <v>3531</v>
      </c>
      <c r="G5390" s="539">
        <v>45466.30972222222</v>
      </c>
      <c r="H5390" s="37"/>
    </row>
    <row r="5391" spans="1:8" x14ac:dyDescent="0.25">
      <c r="A5391" s="37" t="s">
        <v>9695</v>
      </c>
      <c r="B5391" s="37" t="s">
        <v>1033</v>
      </c>
      <c r="C5391" s="38" t="s">
        <v>9696</v>
      </c>
      <c r="D5391" s="38">
        <v>8531</v>
      </c>
      <c r="E5391" s="146" t="s">
        <v>3547</v>
      </c>
      <c r="F5391" s="541" t="s">
        <v>3548</v>
      </c>
      <c r="G5391" s="539">
        <v>45466.30972222222</v>
      </c>
      <c r="H5391" s="37"/>
    </row>
    <row r="5392" spans="1:8" x14ac:dyDescent="0.25">
      <c r="A5392" s="37" t="s">
        <v>9695</v>
      </c>
      <c r="B5392" s="37" t="s">
        <v>1033</v>
      </c>
      <c r="C5392" s="38" t="s">
        <v>9696</v>
      </c>
      <c r="D5392" s="38">
        <v>8531</v>
      </c>
      <c r="E5392" s="146" t="s">
        <v>3564</v>
      </c>
      <c r="F5392" s="541" t="s">
        <v>3565</v>
      </c>
      <c r="G5392" s="539">
        <v>45466.30972222222</v>
      </c>
      <c r="H5392" s="37"/>
    </row>
    <row r="5393" spans="1:8" x14ac:dyDescent="0.25">
      <c r="A5393" s="37" t="s">
        <v>9695</v>
      </c>
      <c r="B5393" s="37" t="s">
        <v>1033</v>
      </c>
      <c r="C5393" s="38" t="s">
        <v>9696</v>
      </c>
      <c r="D5393" s="38">
        <v>8531</v>
      </c>
      <c r="E5393" s="146" t="s">
        <v>3581</v>
      </c>
      <c r="F5393" s="541" t="s">
        <v>3582</v>
      </c>
      <c r="G5393" s="539">
        <v>45466.30972222222</v>
      </c>
      <c r="H5393" s="37"/>
    </row>
    <row r="5394" spans="1:8" x14ac:dyDescent="0.25">
      <c r="A5394" s="37" t="s">
        <v>9695</v>
      </c>
      <c r="B5394" s="37" t="s">
        <v>1033</v>
      </c>
      <c r="C5394" s="38" t="s">
        <v>9696</v>
      </c>
      <c r="D5394" s="38">
        <v>8531</v>
      </c>
      <c r="E5394" s="146" t="s">
        <v>3598</v>
      </c>
      <c r="F5394" s="541" t="s">
        <v>3599</v>
      </c>
      <c r="G5394" s="539">
        <v>45466.30972222222</v>
      </c>
      <c r="H5394" s="37"/>
    </row>
    <row r="5395" spans="1:8" x14ac:dyDescent="0.25">
      <c r="A5395" s="37" t="s">
        <v>9695</v>
      </c>
      <c r="B5395" s="37" t="s">
        <v>1033</v>
      </c>
      <c r="C5395" s="38" t="s">
        <v>9696</v>
      </c>
      <c r="D5395" s="38">
        <v>8531</v>
      </c>
      <c r="E5395" s="146" t="s">
        <v>3615</v>
      </c>
      <c r="F5395" s="541" t="s">
        <v>3616</v>
      </c>
      <c r="G5395" s="539">
        <v>45466.30972222222</v>
      </c>
      <c r="H5395" s="37"/>
    </row>
    <row r="5396" spans="1:8" x14ac:dyDescent="0.25">
      <c r="A5396" s="37" t="s">
        <v>9695</v>
      </c>
      <c r="B5396" s="37" t="s">
        <v>1033</v>
      </c>
      <c r="C5396" s="38" t="s">
        <v>9696</v>
      </c>
      <c r="D5396" s="38">
        <v>8531</v>
      </c>
      <c r="E5396" s="146" t="s">
        <v>3632</v>
      </c>
      <c r="F5396" s="541" t="s">
        <v>3633</v>
      </c>
      <c r="G5396" s="539">
        <v>45466.30972222222</v>
      </c>
      <c r="H5396" s="37"/>
    </row>
    <row r="5397" spans="1:8" x14ac:dyDescent="0.25">
      <c r="A5397" s="37" t="s">
        <v>9695</v>
      </c>
      <c r="B5397" s="37" t="s">
        <v>1033</v>
      </c>
      <c r="C5397" s="38" t="s">
        <v>9696</v>
      </c>
      <c r="D5397" s="38">
        <v>8531</v>
      </c>
      <c r="E5397" s="146" t="s">
        <v>3649</v>
      </c>
      <c r="F5397" s="541" t="s">
        <v>3650</v>
      </c>
      <c r="G5397" s="539">
        <v>45466.30972222222</v>
      </c>
      <c r="H5397" s="37"/>
    </row>
    <row r="5398" spans="1:8" x14ac:dyDescent="0.25">
      <c r="A5398" s="37" t="s">
        <v>9695</v>
      </c>
      <c r="B5398" s="37" t="s">
        <v>1033</v>
      </c>
      <c r="C5398" s="38" t="s">
        <v>9696</v>
      </c>
      <c r="D5398" s="38">
        <v>8531</v>
      </c>
      <c r="E5398" s="146" t="s">
        <v>3666</v>
      </c>
      <c r="F5398" s="541" t="s">
        <v>3667</v>
      </c>
      <c r="G5398" s="539">
        <v>45466.30972222222</v>
      </c>
      <c r="H5398" s="37"/>
    </row>
    <row r="5399" spans="1:8" x14ac:dyDescent="0.25">
      <c r="A5399" s="37" t="s">
        <v>9695</v>
      </c>
      <c r="B5399" s="37" t="s">
        <v>1033</v>
      </c>
      <c r="C5399" s="38" t="s">
        <v>9696</v>
      </c>
      <c r="D5399" s="38">
        <v>8531</v>
      </c>
      <c r="E5399" s="146" t="s">
        <v>3683</v>
      </c>
      <c r="F5399" s="541" t="s">
        <v>3684</v>
      </c>
      <c r="G5399" s="539">
        <v>45466.30972222222</v>
      </c>
      <c r="H5399" s="37"/>
    </row>
    <row r="5400" spans="1:8" x14ac:dyDescent="0.25">
      <c r="A5400" s="37" t="s">
        <v>9695</v>
      </c>
      <c r="B5400" s="37" t="s">
        <v>1033</v>
      </c>
      <c r="C5400" s="38" t="s">
        <v>9696</v>
      </c>
      <c r="D5400" s="38">
        <v>8531</v>
      </c>
      <c r="E5400" s="146" t="s">
        <v>1262</v>
      </c>
      <c r="F5400" s="541" t="s">
        <v>1263</v>
      </c>
      <c r="G5400" s="539">
        <v>45466.30972222222</v>
      </c>
      <c r="H5400" s="37"/>
    </row>
    <row r="5401" spans="1:8" x14ac:dyDescent="0.25">
      <c r="A5401" s="37" t="s">
        <v>9695</v>
      </c>
      <c r="B5401" s="37" t="s">
        <v>1033</v>
      </c>
      <c r="C5401" s="38" t="s">
        <v>9696</v>
      </c>
      <c r="D5401" s="38">
        <v>8531</v>
      </c>
      <c r="E5401" s="146" t="s">
        <v>3700</v>
      </c>
      <c r="F5401" s="541" t="s">
        <v>3701</v>
      </c>
      <c r="G5401" s="539">
        <v>45466.30972222222</v>
      </c>
      <c r="H5401" s="37"/>
    </row>
    <row r="5402" spans="1:8" x14ac:dyDescent="0.25">
      <c r="A5402" s="37" t="s">
        <v>9695</v>
      </c>
      <c r="B5402" s="37" t="s">
        <v>1033</v>
      </c>
      <c r="C5402" s="38" t="s">
        <v>9696</v>
      </c>
      <c r="D5402" s="38">
        <v>8531</v>
      </c>
      <c r="E5402" s="146" t="s">
        <v>3717</v>
      </c>
      <c r="F5402" s="541" t="s">
        <v>3718</v>
      </c>
      <c r="G5402" s="539">
        <v>45466.30972222222</v>
      </c>
      <c r="H5402" s="37"/>
    </row>
    <row r="5403" spans="1:8" x14ac:dyDescent="0.25">
      <c r="A5403" s="37" t="s">
        <v>9695</v>
      </c>
      <c r="B5403" s="37" t="s">
        <v>1033</v>
      </c>
      <c r="C5403" s="38" t="s">
        <v>9696</v>
      </c>
      <c r="D5403" s="38">
        <v>8531</v>
      </c>
      <c r="E5403" s="146" t="s">
        <v>3734</v>
      </c>
      <c r="F5403" s="541" t="s">
        <v>3735</v>
      </c>
      <c r="G5403" s="539">
        <v>45466.30972222222</v>
      </c>
      <c r="H5403" s="37"/>
    </row>
    <row r="5404" spans="1:8" x14ac:dyDescent="0.25">
      <c r="A5404" s="37" t="s">
        <v>9695</v>
      </c>
      <c r="B5404" s="37" t="s">
        <v>1033</v>
      </c>
      <c r="C5404" s="38" t="s">
        <v>9696</v>
      </c>
      <c r="D5404" s="38">
        <v>8531</v>
      </c>
      <c r="E5404" s="146" t="s">
        <v>3751</v>
      </c>
      <c r="F5404" s="541" t="s">
        <v>3752</v>
      </c>
      <c r="G5404" s="539">
        <v>45466.30972222222</v>
      </c>
      <c r="H5404" s="37"/>
    </row>
    <row r="5405" spans="1:8" x14ac:dyDescent="0.25">
      <c r="A5405" s="37" t="s">
        <v>9695</v>
      </c>
      <c r="B5405" s="37" t="s">
        <v>1033</v>
      </c>
      <c r="C5405" s="38" t="s">
        <v>9696</v>
      </c>
      <c r="D5405" s="38">
        <v>8531</v>
      </c>
      <c r="E5405" s="146" t="s">
        <v>3768</v>
      </c>
      <c r="F5405" s="541" t="s">
        <v>3769</v>
      </c>
      <c r="G5405" s="539">
        <v>45466.30972222222</v>
      </c>
      <c r="H5405" s="37"/>
    </row>
    <row r="5406" spans="1:8" x14ac:dyDescent="0.25">
      <c r="A5406" s="37" t="s">
        <v>9695</v>
      </c>
      <c r="B5406" s="37" t="s">
        <v>1033</v>
      </c>
      <c r="C5406" s="38" t="s">
        <v>9696</v>
      </c>
      <c r="D5406" s="38">
        <v>8531</v>
      </c>
      <c r="E5406" s="146" t="s">
        <v>3785</v>
      </c>
      <c r="F5406" s="541" t="s">
        <v>3786</v>
      </c>
      <c r="G5406" s="539">
        <v>45466.30972222222</v>
      </c>
      <c r="H5406" s="37"/>
    </row>
    <row r="5407" spans="1:8" x14ac:dyDescent="0.25">
      <c r="A5407" s="37" t="s">
        <v>9695</v>
      </c>
      <c r="B5407" s="37" t="s">
        <v>1033</v>
      </c>
      <c r="C5407" s="38" t="s">
        <v>9696</v>
      </c>
      <c r="D5407" s="38">
        <v>8531</v>
      </c>
      <c r="E5407" s="146" t="s">
        <v>3802</v>
      </c>
      <c r="F5407" s="541" t="s">
        <v>3803</v>
      </c>
      <c r="G5407" s="539">
        <v>45466.30972222222</v>
      </c>
      <c r="H5407" s="37"/>
    </row>
    <row r="5408" spans="1:8" x14ac:dyDescent="0.25">
      <c r="A5408" s="37" t="s">
        <v>9695</v>
      </c>
      <c r="B5408" s="37" t="s">
        <v>1033</v>
      </c>
      <c r="C5408" s="38" t="s">
        <v>9696</v>
      </c>
      <c r="D5408" s="38">
        <v>8531</v>
      </c>
      <c r="E5408" s="146" t="s">
        <v>3819</v>
      </c>
      <c r="F5408" s="541" t="s">
        <v>3820</v>
      </c>
      <c r="G5408" s="539">
        <v>45466.30972222222</v>
      </c>
      <c r="H5408" s="37"/>
    </row>
    <row r="5409" spans="1:8" x14ac:dyDescent="0.25">
      <c r="A5409" s="37" t="s">
        <v>9695</v>
      </c>
      <c r="B5409" s="37" t="s">
        <v>1033</v>
      </c>
      <c r="C5409" s="38" t="s">
        <v>9696</v>
      </c>
      <c r="D5409" s="38">
        <v>8531</v>
      </c>
      <c r="E5409" s="146" t="s">
        <v>3836</v>
      </c>
      <c r="F5409" s="541" t="s">
        <v>3837</v>
      </c>
      <c r="G5409" s="539">
        <v>45466.30972222222</v>
      </c>
      <c r="H5409" s="37"/>
    </row>
    <row r="5410" spans="1:8" x14ac:dyDescent="0.25">
      <c r="A5410" s="37" t="s">
        <v>9695</v>
      </c>
      <c r="B5410" s="37" t="s">
        <v>1033</v>
      </c>
      <c r="C5410" s="38" t="s">
        <v>9696</v>
      </c>
      <c r="D5410" s="38">
        <v>8531</v>
      </c>
      <c r="E5410" s="146" t="s">
        <v>3853</v>
      </c>
      <c r="F5410" s="541" t="s">
        <v>3854</v>
      </c>
      <c r="G5410" s="539">
        <v>45466.30972222222</v>
      </c>
      <c r="H5410" s="37"/>
    </row>
    <row r="5411" spans="1:8" x14ac:dyDescent="0.25">
      <c r="A5411" s="37" t="s">
        <v>9695</v>
      </c>
      <c r="B5411" s="37" t="s">
        <v>1033</v>
      </c>
      <c r="C5411" s="38" t="s">
        <v>9696</v>
      </c>
      <c r="D5411" s="38">
        <v>8531</v>
      </c>
      <c r="E5411" s="146" t="s">
        <v>1277</v>
      </c>
      <c r="F5411" s="541" t="s">
        <v>1278</v>
      </c>
      <c r="G5411" s="539">
        <v>45466.30972222222</v>
      </c>
      <c r="H5411" s="37"/>
    </row>
    <row r="5412" spans="1:8" x14ac:dyDescent="0.25">
      <c r="A5412" s="37" t="s">
        <v>9695</v>
      </c>
      <c r="B5412" s="37" t="s">
        <v>1033</v>
      </c>
      <c r="C5412" s="38" t="s">
        <v>9696</v>
      </c>
      <c r="D5412" s="38">
        <v>8531</v>
      </c>
      <c r="E5412" s="146" t="s">
        <v>3870</v>
      </c>
      <c r="F5412" s="541" t="s">
        <v>3871</v>
      </c>
      <c r="G5412" s="539">
        <v>45466.30972222222</v>
      </c>
      <c r="H5412" s="37"/>
    </row>
    <row r="5413" spans="1:8" x14ac:dyDescent="0.25">
      <c r="A5413" s="37" t="s">
        <v>9695</v>
      </c>
      <c r="B5413" s="37" t="s">
        <v>1033</v>
      </c>
      <c r="C5413" s="38" t="s">
        <v>9696</v>
      </c>
      <c r="D5413" s="38">
        <v>8531</v>
      </c>
      <c r="E5413" s="146" t="s">
        <v>3887</v>
      </c>
      <c r="F5413" s="541" t="s">
        <v>3888</v>
      </c>
      <c r="G5413" s="539">
        <v>45466.30972222222</v>
      </c>
      <c r="H5413" s="37"/>
    </row>
    <row r="5414" spans="1:8" x14ac:dyDescent="0.25">
      <c r="A5414" s="37" t="s">
        <v>9695</v>
      </c>
      <c r="B5414" s="37" t="s">
        <v>1033</v>
      </c>
      <c r="C5414" s="38" t="s">
        <v>9696</v>
      </c>
      <c r="D5414" s="38">
        <v>8531</v>
      </c>
      <c r="E5414" s="146" t="s">
        <v>3904</v>
      </c>
      <c r="F5414" s="541" t="s">
        <v>3905</v>
      </c>
      <c r="G5414" s="539">
        <v>45466.30972222222</v>
      </c>
      <c r="H5414" s="37"/>
    </row>
    <row r="5415" spans="1:8" x14ac:dyDescent="0.25">
      <c r="A5415" s="37" t="s">
        <v>9695</v>
      </c>
      <c r="B5415" s="37" t="s">
        <v>1033</v>
      </c>
      <c r="C5415" s="38" t="s">
        <v>9696</v>
      </c>
      <c r="D5415" s="38">
        <v>8531</v>
      </c>
      <c r="E5415" s="146" t="s">
        <v>3921</v>
      </c>
      <c r="F5415" s="541" t="s">
        <v>3922</v>
      </c>
      <c r="G5415" s="539">
        <v>45466.30972222222</v>
      </c>
      <c r="H5415" s="37"/>
    </row>
    <row r="5416" spans="1:8" x14ac:dyDescent="0.25">
      <c r="A5416" s="37" t="s">
        <v>9695</v>
      </c>
      <c r="B5416" s="37" t="s">
        <v>1033</v>
      </c>
      <c r="C5416" s="38" t="s">
        <v>9696</v>
      </c>
      <c r="D5416" s="38">
        <v>8531</v>
      </c>
      <c r="E5416" s="146" t="s">
        <v>3938</v>
      </c>
      <c r="F5416" s="541" t="s">
        <v>3939</v>
      </c>
      <c r="G5416" s="539">
        <v>45466.30972222222</v>
      </c>
      <c r="H5416" s="37"/>
    </row>
    <row r="5417" spans="1:8" x14ac:dyDescent="0.25">
      <c r="A5417" s="37" t="s">
        <v>9695</v>
      </c>
      <c r="B5417" s="37" t="s">
        <v>1033</v>
      </c>
      <c r="C5417" s="38" t="s">
        <v>9696</v>
      </c>
      <c r="D5417" s="38">
        <v>8531</v>
      </c>
      <c r="E5417" s="146" t="s">
        <v>3955</v>
      </c>
      <c r="F5417" s="541" t="s">
        <v>3956</v>
      </c>
      <c r="G5417" s="539">
        <v>45466.30972222222</v>
      </c>
      <c r="H5417" s="37"/>
    </row>
    <row r="5418" spans="1:8" x14ac:dyDescent="0.25">
      <c r="A5418" s="37" t="s">
        <v>9695</v>
      </c>
      <c r="B5418" s="37" t="s">
        <v>1033</v>
      </c>
      <c r="C5418" s="38" t="s">
        <v>9696</v>
      </c>
      <c r="D5418" s="38">
        <v>8531</v>
      </c>
      <c r="E5418" s="146" t="s">
        <v>3972</v>
      </c>
      <c r="F5418" s="541" t="s">
        <v>3973</v>
      </c>
      <c r="G5418" s="539">
        <v>45466.30972222222</v>
      </c>
      <c r="H5418" s="37"/>
    </row>
    <row r="5419" spans="1:8" x14ac:dyDescent="0.25">
      <c r="A5419" s="37" t="s">
        <v>9695</v>
      </c>
      <c r="B5419" s="37" t="s">
        <v>1033</v>
      </c>
      <c r="C5419" s="38" t="s">
        <v>9696</v>
      </c>
      <c r="D5419" s="38">
        <v>8531</v>
      </c>
      <c r="E5419" s="146" t="s">
        <v>3989</v>
      </c>
      <c r="F5419" s="541" t="s">
        <v>3990</v>
      </c>
      <c r="G5419" s="539">
        <v>45466.30972222222</v>
      </c>
      <c r="H5419" s="37"/>
    </row>
    <row r="5420" spans="1:8" x14ac:dyDescent="0.25">
      <c r="A5420" s="37" t="s">
        <v>9695</v>
      </c>
      <c r="B5420" s="37" t="s">
        <v>1033</v>
      </c>
      <c r="C5420" s="38" t="s">
        <v>9696</v>
      </c>
      <c r="D5420" s="38">
        <v>8531</v>
      </c>
      <c r="E5420" s="146" t="s">
        <v>4006</v>
      </c>
      <c r="F5420" s="541" t="s">
        <v>4007</v>
      </c>
      <c r="G5420" s="539">
        <v>45466.30972222222</v>
      </c>
      <c r="H5420" s="37"/>
    </row>
    <row r="5421" spans="1:8" x14ac:dyDescent="0.25">
      <c r="A5421" s="37" t="s">
        <v>9695</v>
      </c>
      <c r="B5421" s="37" t="s">
        <v>1033</v>
      </c>
      <c r="C5421" s="38" t="s">
        <v>9696</v>
      </c>
      <c r="D5421" s="38">
        <v>8531</v>
      </c>
      <c r="E5421" s="146" t="s">
        <v>4023</v>
      </c>
      <c r="F5421" s="541" t="s">
        <v>4024</v>
      </c>
      <c r="G5421" s="539">
        <v>45466.30972222222</v>
      </c>
      <c r="H5421" s="37"/>
    </row>
    <row r="5422" spans="1:8" x14ac:dyDescent="0.25">
      <c r="A5422" s="37" t="s">
        <v>9695</v>
      </c>
      <c r="B5422" s="37" t="s">
        <v>1033</v>
      </c>
      <c r="C5422" s="38" t="s">
        <v>9696</v>
      </c>
      <c r="D5422" s="38">
        <v>8531</v>
      </c>
      <c r="E5422" s="146" t="s">
        <v>1292</v>
      </c>
      <c r="F5422" s="541" t="s">
        <v>1293</v>
      </c>
      <c r="G5422" s="539">
        <v>45466.30972222222</v>
      </c>
      <c r="H5422" s="37"/>
    </row>
    <row r="5423" spans="1:8" x14ac:dyDescent="0.25">
      <c r="A5423" s="37" t="s">
        <v>9695</v>
      </c>
      <c r="B5423" s="37" t="s">
        <v>1033</v>
      </c>
      <c r="C5423" s="38" t="s">
        <v>9696</v>
      </c>
      <c r="D5423" s="38">
        <v>8531</v>
      </c>
      <c r="E5423" s="146" t="s">
        <v>4040</v>
      </c>
      <c r="F5423" s="541" t="s">
        <v>4041</v>
      </c>
      <c r="G5423" s="539">
        <v>45466.30972222222</v>
      </c>
      <c r="H5423" s="37"/>
    </row>
    <row r="5424" spans="1:8" x14ac:dyDescent="0.25">
      <c r="A5424" s="37" t="s">
        <v>9695</v>
      </c>
      <c r="B5424" s="37" t="s">
        <v>1033</v>
      </c>
      <c r="C5424" s="38" t="s">
        <v>9696</v>
      </c>
      <c r="D5424" s="38">
        <v>8531</v>
      </c>
      <c r="E5424" s="146" t="s">
        <v>4057</v>
      </c>
      <c r="F5424" s="541" t="s">
        <v>4058</v>
      </c>
      <c r="G5424" s="539">
        <v>45466.30972222222</v>
      </c>
      <c r="H5424" s="37"/>
    </row>
    <row r="5425" spans="1:8" x14ac:dyDescent="0.25">
      <c r="A5425" s="37" t="s">
        <v>9695</v>
      </c>
      <c r="B5425" s="37" t="s">
        <v>1033</v>
      </c>
      <c r="C5425" s="38" t="s">
        <v>9696</v>
      </c>
      <c r="D5425" s="38">
        <v>8531</v>
      </c>
      <c r="E5425" s="146" t="s">
        <v>4074</v>
      </c>
      <c r="F5425" s="541" t="s">
        <v>4075</v>
      </c>
      <c r="G5425" s="539">
        <v>45466.30972222222</v>
      </c>
      <c r="H5425" s="37"/>
    </row>
    <row r="5426" spans="1:8" x14ac:dyDescent="0.25">
      <c r="A5426" s="37" t="s">
        <v>9695</v>
      </c>
      <c r="B5426" s="37" t="s">
        <v>1033</v>
      </c>
      <c r="C5426" s="38" t="s">
        <v>9696</v>
      </c>
      <c r="D5426" s="38">
        <v>8531</v>
      </c>
      <c r="E5426" s="146" t="s">
        <v>4091</v>
      </c>
      <c r="F5426" s="541" t="s">
        <v>4092</v>
      </c>
      <c r="G5426" s="539">
        <v>45466.30972222222</v>
      </c>
      <c r="H5426" s="37"/>
    </row>
    <row r="5427" spans="1:8" x14ac:dyDescent="0.25">
      <c r="A5427" s="37" t="s">
        <v>9695</v>
      </c>
      <c r="B5427" s="37" t="s">
        <v>1033</v>
      </c>
      <c r="C5427" s="38" t="s">
        <v>9696</v>
      </c>
      <c r="D5427" s="38">
        <v>8531</v>
      </c>
      <c r="E5427" s="146" t="s">
        <v>4108</v>
      </c>
      <c r="F5427" s="541" t="s">
        <v>4109</v>
      </c>
      <c r="G5427" s="539">
        <v>45466.30972222222</v>
      </c>
      <c r="H5427" s="37"/>
    </row>
    <row r="5428" spans="1:8" x14ac:dyDescent="0.25">
      <c r="A5428" s="37" t="s">
        <v>9695</v>
      </c>
      <c r="B5428" s="37" t="s">
        <v>1033</v>
      </c>
      <c r="C5428" s="38" t="s">
        <v>9696</v>
      </c>
      <c r="D5428" s="38">
        <v>8531</v>
      </c>
      <c r="E5428" s="146" t="s">
        <v>4125</v>
      </c>
      <c r="F5428" s="541" t="s">
        <v>4126</v>
      </c>
      <c r="G5428" s="539">
        <v>45466.30972222222</v>
      </c>
      <c r="H5428" s="37"/>
    </row>
    <row r="5429" spans="1:8" x14ac:dyDescent="0.25">
      <c r="A5429" s="37" t="s">
        <v>9695</v>
      </c>
      <c r="B5429" s="37" t="s">
        <v>1033</v>
      </c>
      <c r="C5429" s="38" t="s">
        <v>9696</v>
      </c>
      <c r="D5429" s="38">
        <v>8531</v>
      </c>
      <c r="E5429" s="146" t="s">
        <v>4142</v>
      </c>
      <c r="F5429" s="541" t="s">
        <v>4143</v>
      </c>
      <c r="G5429" s="539">
        <v>45466.30972222222</v>
      </c>
      <c r="H5429" s="37"/>
    </row>
    <row r="5430" spans="1:8" x14ac:dyDescent="0.25">
      <c r="A5430" s="37" t="s">
        <v>9695</v>
      </c>
      <c r="B5430" s="37" t="s">
        <v>1033</v>
      </c>
      <c r="C5430" s="38" t="s">
        <v>9696</v>
      </c>
      <c r="D5430" s="38">
        <v>8531</v>
      </c>
      <c r="E5430" s="146" t="s">
        <v>4159</v>
      </c>
      <c r="F5430" s="541" t="s">
        <v>4160</v>
      </c>
      <c r="G5430" s="539">
        <v>45466.30972222222</v>
      </c>
      <c r="H5430" s="37"/>
    </row>
    <row r="5431" spans="1:8" x14ac:dyDescent="0.25">
      <c r="A5431" s="37" t="s">
        <v>9695</v>
      </c>
      <c r="B5431" s="37" t="s">
        <v>1033</v>
      </c>
      <c r="C5431" s="38" t="s">
        <v>9696</v>
      </c>
      <c r="D5431" s="38">
        <v>8531</v>
      </c>
      <c r="E5431" s="146" t="s">
        <v>4176</v>
      </c>
      <c r="F5431" s="541" t="s">
        <v>4177</v>
      </c>
      <c r="G5431" s="539">
        <v>45466.30972222222</v>
      </c>
      <c r="H5431" s="37"/>
    </row>
    <row r="5432" spans="1:8" x14ac:dyDescent="0.25">
      <c r="A5432" s="37" t="s">
        <v>9695</v>
      </c>
      <c r="B5432" s="37" t="s">
        <v>1033</v>
      </c>
      <c r="C5432" s="38" t="s">
        <v>9696</v>
      </c>
      <c r="D5432" s="38">
        <v>8531</v>
      </c>
      <c r="E5432" s="146" t="s">
        <v>4193</v>
      </c>
      <c r="F5432" s="541" t="s">
        <v>4194</v>
      </c>
      <c r="G5432" s="539">
        <v>45466.30972222222</v>
      </c>
      <c r="H5432" s="37"/>
    </row>
    <row r="5433" spans="1:8" x14ac:dyDescent="0.25">
      <c r="A5433" s="37" t="s">
        <v>9695</v>
      </c>
      <c r="B5433" s="37" t="s">
        <v>1033</v>
      </c>
      <c r="C5433" s="38" t="s">
        <v>9696</v>
      </c>
      <c r="D5433" s="38">
        <v>8531</v>
      </c>
      <c r="E5433" s="146" t="s">
        <v>1307</v>
      </c>
      <c r="F5433" s="541" t="s">
        <v>1308</v>
      </c>
      <c r="G5433" s="539">
        <v>45466.30972222222</v>
      </c>
      <c r="H5433" s="37"/>
    </row>
    <row r="5434" spans="1:8" x14ac:dyDescent="0.25">
      <c r="A5434" s="37" t="s">
        <v>9695</v>
      </c>
      <c r="B5434" s="37" t="s">
        <v>1033</v>
      </c>
      <c r="C5434" s="38" t="s">
        <v>9696</v>
      </c>
      <c r="D5434" s="38">
        <v>8531</v>
      </c>
      <c r="E5434" s="146" t="s">
        <v>4210</v>
      </c>
      <c r="F5434" s="541" t="s">
        <v>4211</v>
      </c>
      <c r="G5434" s="539">
        <v>45466.30972222222</v>
      </c>
      <c r="H5434" s="37"/>
    </row>
    <row r="5435" spans="1:8" x14ac:dyDescent="0.25">
      <c r="A5435" s="37" t="s">
        <v>9695</v>
      </c>
      <c r="B5435" s="37" t="s">
        <v>1033</v>
      </c>
      <c r="C5435" s="38" t="s">
        <v>9696</v>
      </c>
      <c r="D5435" s="38">
        <v>8531</v>
      </c>
      <c r="E5435" s="146" t="s">
        <v>4227</v>
      </c>
      <c r="F5435" s="541" t="s">
        <v>4228</v>
      </c>
      <c r="G5435" s="539">
        <v>45466.30972222222</v>
      </c>
      <c r="H5435" s="37"/>
    </row>
    <row r="5436" spans="1:8" x14ac:dyDescent="0.25">
      <c r="A5436" s="37" t="s">
        <v>9695</v>
      </c>
      <c r="B5436" s="37" t="s">
        <v>1033</v>
      </c>
      <c r="C5436" s="38" t="s">
        <v>9696</v>
      </c>
      <c r="D5436" s="38">
        <v>8531</v>
      </c>
      <c r="E5436" s="146" t="s">
        <v>4244</v>
      </c>
      <c r="F5436" s="541" t="s">
        <v>4245</v>
      </c>
      <c r="G5436" s="539">
        <v>45466.30972222222</v>
      </c>
      <c r="H5436" s="37"/>
    </row>
    <row r="5437" spans="1:8" x14ac:dyDescent="0.25">
      <c r="A5437" s="37" t="s">
        <v>9695</v>
      </c>
      <c r="B5437" s="37" t="s">
        <v>1033</v>
      </c>
      <c r="C5437" s="38" t="s">
        <v>9696</v>
      </c>
      <c r="D5437" s="38">
        <v>8531</v>
      </c>
      <c r="E5437" s="146" t="s">
        <v>4261</v>
      </c>
      <c r="F5437" s="541" t="s">
        <v>4262</v>
      </c>
      <c r="G5437" s="539">
        <v>45466.30972222222</v>
      </c>
      <c r="H5437" s="37"/>
    </row>
    <row r="5438" spans="1:8" x14ac:dyDescent="0.25">
      <c r="A5438" s="37" t="s">
        <v>9695</v>
      </c>
      <c r="B5438" s="37" t="s">
        <v>1033</v>
      </c>
      <c r="C5438" s="38" t="s">
        <v>9696</v>
      </c>
      <c r="D5438" s="38">
        <v>8531</v>
      </c>
      <c r="E5438" s="146" t="s">
        <v>4278</v>
      </c>
      <c r="F5438" s="541" t="s">
        <v>4279</v>
      </c>
      <c r="G5438" s="539">
        <v>45466.30972222222</v>
      </c>
      <c r="H5438" s="37"/>
    </row>
    <row r="5439" spans="1:8" x14ac:dyDescent="0.25">
      <c r="A5439" s="37" t="s">
        <v>9695</v>
      </c>
      <c r="B5439" s="37" t="s">
        <v>1033</v>
      </c>
      <c r="C5439" s="38" t="s">
        <v>9696</v>
      </c>
      <c r="D5439" s="38">
        <v>8531</v>
      </c>
      <c r="E5439" s="146" t="s">
        <v>4295</v>
      </c>
      <c r="F5439" s="541" t="s">
        <v>4296</v>
      </c>
      <c r="G5439" s="539">
        <v>45466.30972222222</v>
      </c>
      <c r="H5439" s="37"/>
    </row>
    <row r="5440" spans="1:8" x14ac:dyDescent="0.25">
      <c r="A5440" s="37" t="s">
        <v>9695</v>
      </c>
      <c r="B5440" s="37" t="s">
        <v>1033</v>
      </c>
      <c r="C5440" s="38" t="s">
        <v>9696</v>
      </c>
      <c r="D5440" s="38">
        <v>8531</v>
      </c>
      <c r="E5440" s="146" t="s">
        <v>4312</v>
      </c>
      <c r="F5440" s="541" t="s">
        <v>4313</v>
      </c>
      <c r="G5440" s="539">
        <v>45466.30972222222</v>
      </c>
      <c r="H5440" s="37"/>
    </row>
    <row r="5441" spans="1:8" x14ac:dyDescent="0.25">
      <c r="A5441" s="37" t="s">
        <v>9695</v>
      </c>
      <c r="B5441" s="37" t="s">
        <v>1033</v>
      </c>
      <c r="C5441" s="38" t="s">
        <v>9696</v>
      </c>
      <c r="D5441" s="38">
        <v>8531</v>
      </c>
      <c r="E5441" s="146" t="s">
        <v>4329</v>
      </c>
      <c r="F5441" s="541" t="s">
        <v>4330</v>
      </c>
      <c r="G5441" s="539">
        <v>45466.30972222222</v>
      </c>
      <c r="H5441" s="37"/>
    </row>
    <row r="5442" spans="1:8" x14ac:dyDescent="0.25">
      <c r="A5442" s="37" t="s">
        <v>9695</v>
      </c>
      <c r="B5442" s="37" t="s">
        <v>1033</v>
      </c>
      <c r="C5442" s="38" t="s">
        <v>9696</v>
      </c>
      <c r="D5442" s="38">
        <v>8531</v>
      </c>
      <c r="E5442" s="146" t="s">
        <v>4346</v>
      </c>
      <c r="F5442" s="541" t="s">
        <v>4347</v>
      </c>
      <c r="G5442" s="539">
        <v>45466.30972222222</v>
      </c>
      <c r="H5442" s="37"/>
    </row>
    <row r="5443" spans="1:8" x14ac:dyDescent="0.25">
      <c r="A5443" s="37" t="s">
        <v>9695</v>
      </c>
      <c r="B5443" s="37" t="s">
        <v>1033</v>
      </c>
      <c r="C5443" s="38" t="s">
        <v>9696</v>
      </c>
      <c r="D5443" s="38">
        <v>8531</v>
      </c>
      <c r="E5443" s="146" t="s">
        <v>4363</v>
      </c>
      <c r="F5443" s="541" t="s">
        <v>4364</v>
      </c>
      <c r="G5443" s="539">
        <v>45466.30972222222</v>
      </c>
      <c r="H5443" s="37"/>
    </row>
    <row r="5444" spans="1:8" x14ac:dyDescent="0.25">
      <c r="A5444" s="37" t="s">
        <v>9695</v>
      </c>
      <c r="B5444" s="37" t="s">
        <v>1033</v>
      </c>
      <c r="C5444" s="38" t="s">
        <v>9696</v>
      </c>
      <c r="D5444" s="38">
        <v>8531</v>
      </c>
      <c r="E5444" s="146" t="s">
        <v>1051</v>
      </c>
      <c r="F5444" s="541" t="s">
        <v>1052</v>
      </c>
      <c r="G5444" s="539">
        <v>45466.30972222222</v>
      </c>
      <c r="H5444" s="37"/>
    </row>
    <row r="5445" spans="1:8" x14ac:dyDescent="0.25">
      <c r="A5445" s="37" t="s">
        <v>9695</v>
      </c>
      <c r="B5445" s="37" t="s">
        <v>1033</v>
      </c>
      <c r="C5445" s="38" t="s">
        <v>9696</v>
      </c>
      <c r="D5445" s="38">
        <v>8531</v>
      </c>
      <c r="E5445" s="146" t="s">
        <v>1322</v>
      </c>
      <c r="F5445" s="541" t="s">
        <v>1323</v>
      </c>
      <c r="G5445" s="539">
        <v>45466.30972222222</v>
      </c>
      <c r="H5445" s="37"/>
    </row>
    <row r="5446" spans="1:8" x14ac:dyDescent="0.25">
      <c r="A5446" s="37" t="s">
        <v>9695</v>
      </c>
      <c r="B5446" s="37" t="s">
        <v>1033</v>
      </c>
      <c r="C5446" s="38" t="s">
        <v>9696</v>
      </c>
      <c r="D5446" s="38">
        <v>8531</v>
      </c>
      <c r="E5446" s="146" t="s">
        <v>4380</v>
      </c>
      <c r="F5446" s="541" t="s">
        <v>4381</v>
      </c>
      <c r="G5446" s="539">
        <v>45466.30972222222</v>
      </c>
      <c r="H5446" s="37"/>
    </row>
    <row r="5447" spans="1:8" x14ac:dyDescent="0.25">
      <c r="A5447" s="37" t="s">
        <v>9695</v>
      </c>
      <c r="B5447" s="37" t="s">
        <v>1033</v>
      </c>
      <c r="C5447" s="38" t="s">
        <v>9696</v>
      </c>
      <c r="D5447" s="38">
        <v>8531</v>
      </c>
      <c r="E5447" s="146" t="s">
        <v>4397</v>
      </c>
      <c r="F5447" s="541" t="s">
        <v>4398</v>
      </c>
      <c r="G5447" s="539">
        <v>45466.30972222222</v>
      </c>
      <c r="H5447" s="37"/>
    </row>
    <row r="5448" spans="1:8" x14ac:dyDescent="0.25">
      <c r="A5448" s="37" t="s">
        <v>9695</v>
      </c>
      <c r="B5448" s="37" t="s">
        <v>1033</v>
      </c>
      <c r="C5448" s="38" t="s">
        <v>9696</v>
      </c>
      <c r="D5448" s="38">
        <v>8531</v>
      </c>
      <c r="E5448" s="146" t="s">
        <v>4414</v>
      </c>
      <c r="F5448" s="541" t="s">
        <v>4415</v>
      </c>
      <c r="G5448" s="539">
        <v>45466.30972222222</v>
      </c>
      <c r="H5448" s="37"/>
    </row>
    <row r="5449" spans="1:8" x14ac:dyDescent="0.25">
      <c r="A5449" s="37" t="s">
        <v>9695</v>
      </c>
      <c r="B5449" s="37" t="s">
        <v>1033</v>
      </c>
      <c r="C5449" s="38" t="s">
        <v>9696</v>
      </c>
      <c r="D5449" s="38">
        <v>8531</v>
      </c>
      <c r="E5449" s="146" t="s">
        <v>4431</v>
      </c>
      <c r="F5449" s="541" t="s">
        <v>4432</v>
      </c>
      <c r="G5449" s="539">
        <v>45466.30972222222</v>
      </c>
      <c r="H5449" s="37"/>
    </row>
    <row r="5450" spans="1:8" x14ac:dyDescent="0.25">
      <c r="A5450" s="37" t="s">
        <v>9695</v>
      </c>
      <c r="B5450" s="37" t="s">
        <v>1033</v>
      </c>
      <c r="C5450" s="38" t="s">
        <v>9696</v>
      </c>
      <c r="D5450" s="38">
        <v>8531</v>
      </c>
      <c r="E5450" s="146" t="s">
        <v>4448</v>
      </c>
      <c r="F5450" s="541" t="s">
        <v>4449</v>
      </c>
      <c r="G5450" s="539">
        <v>45466.30972222222</v>
      </c>
      <c r="H5450" s="37"/>
    </row>
    <row r="5451" spans="1:8" x14ac:dyDescent="0.25">
      <c r="A5451" s="37" t="s">
        <v>9695</v>
      </c>
      <c r="B5451" s="37" t="s">
        <v>1033</v>
      </c>
      <c r="C5451" s="38" t="s">
        <v>9696</v>
      </c>
      <c r="D5451" s="38">
        <v>8531</v>
      </c>
      <c r="E5451" s="146" t="s">
        <v>4465</v>
      </c>
      <c r="F5451" s="541" t="s">
        <v>4466</v>
      </c>
      <c r="G5451" s="539">
        <v>45466.30972222222</v>
      </c>
      <c r="H5451" s="37"/>
    </row>
    <row r="5452" spans="1:8" x14ac:dyDescent="0.25">
      <c r="A5452" s="37" t="s">
        <v>9695</v>
      </c>
      <c r="B5452" s="37" t="s">
        <v>1033</v>
      </c>
      <c r="C5452" s="38" t="s">
        <v>9696</v>
      </c>
      <c r="D5452" s="38">
        <v>8531</v>
      </c>
      <c r="E5452" s="146" t="s">
        <v>4482</v>
      </c>
      <c r="F5452" s="541" t="s">
        <v>4483</v>
      </c>
      <c r="G5452" s="539">
        <v>45466.30972222222</v>
      </c>
      <c r="H5452" s="37"/>
    </row>
    <row r="5453" spans="1:8" x14ac:dyDescent="0.25">
      <c r="A5453" s="37" t="s">
        <v>9695</v>
      </c>
      <c r="B5453" s="37" t="s">
        <v>1033</v>
      </c>
      <c r="C5453" s="38" t="s">
        <v>9696</v>
      </c>
      <c r="D5453" s="38">
        <v>8531</v>
      </c>
      <c r="E5453" s="146" t="s">
        <v>4499</v>
      </c>
      <c r="F5453" s="541" t="s">
        <v>4500</v>
      </c>
      <c r="G5453" s="539">
        <v>45466.30972222222</v>
      </c>
      <c r="H5453" s="37"/>
    </row>
    <row r="5454" spans="1:8" x14ac:dyDescent="0.25">
      <c r="A5454" s="37" t="s">
        <v>9695</v>
      </c>
      <c r="B5454" s="37" t="s">
        <v>1033</v>
      </c>
      <c r="C5454" s="38" t="s">
        <v>9696</v>
      </c>
      <c r="D5454" s="38">
        <v>8531</v>
      </c>
      <c r="E5454" s="146" t="s">
        <v>4516</v>
      </c>
      <c r="F5454" s="541" t="s">
        <v>4517</v>
      </c>
      <c r="G5454" s="539">
        <v>45466.30972222222</v>
      </c>
      <c r="H5454" s="37"/>
    </row>
    <row r="5455" spans="1:8" x14ac:dyDescent="0.25">
      <c r="A5455" s="37" t="s">
        <v>9695</v>
      </c>
      <c r="B5455" s="37" t="s">
        <v>1033</v>
      </c>
      <c r="C5455" s="38" t="s">
        <v>9696</v>
      </c>
      <c r="D5455" s="38">
        <v>8531</v>
      </c>
      <c r="E5455" s="146" t="s">
        <v>4533</v>
      </c>
      <c r="F5455" s="541" t="s">
        <v>4534</v>
      </c>
      <c r="G5455" s="539">
        <v>45466.30972222222</v>
      </c>
      <c r="H5455" s="37"/>
    </row>
    <row r="5456" spans="1:8" x14ac:dyDescent="0.25">
      <c r="A5456" s="37" t="s">
        <v>9695</v>
      </c>
      <c r="B5456" s="37" t="s">
        <v>1033</v>
      </c>
      <c r="C5456" s="38" t="s">
        <v>9696</v>
      </c>
      <c r="D5456" s="38">
        <v>8531</v>
      </c>
      <c r="E5456" s="146" t="s">
        <v>1339</v>
      </c>
      <c r="F5456" s="541" t="s">
        <v>1340</v>
      </c>
      <c r="G5456" s="539">
        <v>45466.30972222222</v>
      </c>
      <c r="H5456" s="37"/>
    </row>
    <row r="5457" spans="1:8" x14ac:dyDescent="0.25">
      <c r="A5457" s="37" t="s">
        <v>9695</v>
      </c>
      <c r="B5457" s="37" t="s">
        <v>1033</v>
      </c>
      <c r="C5457" s="38" t="s">
        <v>9696</v>
      </c>
      <c r="D5457" s="38">
        <v>8531</v>
      </c>
      <c r="E5457" s="146" t="s">
        <v>4550</v>
      </c>
      <c r="F5457" s="541" t="s">
        <v>4551</v>
      </c>
      <c r="G5457" s="539">
        <v>45466.30972222222</v>
      </c>
      <c r="H5457" s="37"/>
    </row>
    <row r="5458" spans="1:8" x14ac:dyDescent="0.25">
      <c r="A5458" s="37" t="s">
        <v>9695</v>
      </c>
      <c r="B5458" s="37" t="s">
        <v>1033</v>
      </c>
      <c r="C5458" s="38" t="s">
        <v>9696</v>
      </c>
      <c r="D5458" s="38">
        <v>8531</v>
      </c>
      <c r="E5458" s="146" t="s">
        <v>4567</v>
      </c>
      <c r="F5458" s="541" t="s">
        <v>4568</v>
      </c>
      <c r="G5458" s="539">
        <v>45466.30972222222</v>
      </c>
      <c r="H5458" s="37"/>
    </row>
    <row r="5459" spans="1:8" x14ac:dyDescent="0.25">
      <c r="A5459" s="37" t="s">
        <v>9695</v>
      </c>
      <c r="B5459" s="37" t="s">
        <v>1033</v>
      </c>
      <c r="C5459" s="38" t="s">
        <v>9696</v>
      </c>
      <c r="D5459" s="38">
        <v>8531</v>
      </c>
      <c r="E5459" s="146" t="s">
        <v>4584</v>
      </c>
      <c r="F5459" s="541" t="s">
        <v>4585</v>
      </c>
      <c r="G5459" s="539">
        <v>45466.30972222222</v>
      </c>
      <c r="H5459" s="37"/>
    </row>
    <row r="5460" spans="1:8" x14ac:dyDescent="0.25">
      <c r="A5460" s="37" t="s">
        <v>9695</v>
      </c>
      <c r="B5460" s="37" t="s">
        <v>1033</v>
      </c>
      <c r="C5460" s="38" t="s">
        <v>9696</v>
      </c>
      <c r="D5460" s="38">
        <v>8531</v>
      </c>
      <c r="E5460" s="146" t="s">
        <v>4601</v>
      </c>
      <c r="F5460" s="541" t="s">
        <v>4602</v>
      </c>
      <c r="G5460" s="539">
        <v>45466.30972222222</v>
      </c>
      <c r="H5460" s="37"/>
    </row>
    <row r="5461" spans="1:8" x14ac:dyDescent="0.25">
      <c r="A5461" s="37" t="s">
        <v>9695</v>
      </c>
      <c r="B5461" s="37" t="s">
        <v>1033</v>
      </c>
      <c r="C5461" s="38" t="s">
        <v>9696</v>
      </c>
      <c r="D5461" s="38">
        <v>8531</v>
      </c>
      <c r="E5461" s="146" t="s">
        <v>4618</v>
      </c>
      <c r="F5461" s="541" t="s">
        <v>4619</v>
      </c>
      <c r="G5461" s="539">
        <v>45466.30972222222</v>
      </c>
      <c r="H5461" s="37"/>
    </row>
    <row r="5462" spans="1:8" x14ac:dyDescent="0.25">
      <c r="A5462" s="37" t="s">
        <v>9695</v>
      </c>
      <c r="B5462" s="37" t="s">
        <v>1033</v>
      </c>
      <c r="C5462" s="38" t="s">
        <v>9696</v>
      </c>
      <c r="D5462" s="38">
        <v>8531</v>
      </c>
      <c r="E5462" s="146" t="s">
        <v>4635</v>
      </c>
      <c r="F5462" s="541" t="s">
        <v>4636</v>
      </c>
      <c r="G5462" s="539">
        <v>45466.30972222222</v>
      </c>
      <c r="H5462" s="37"/>
    </row>
    <row r="5463" spans="1:8" x14ac:dyDescent="0.25">
      <c r="A5463" s="37" t="s">
        <v>9695</v>
      </c>
      <c r="B5463" s="37" t="s">
        <v>1033</v>
      </c>
      <c r="C5463" s="38" t="s">
        <v>9696</v>
      </c>
      <c r="D5463" s="38">
        <v>8531</v>
      </c>
      <c r="E5463" s="146" t="s">
        <v>4652</v>
      </c>
      <c r="F5463" s="541" t="s">
        <v>4653</v>
      </c>
      <c r="G5463" s="539">
        <v>45466.30972222222</v>
      </c>
      <c r="H5463" s="37"/>
    </row>
    <row r="5464" spans="1:8" x14ac:dyDescent="0.25">
      <c r="A5464" s="37" t="s">
        <v>9695</v>
      </c>
      <c r="B5464" s="37" t="s">
        <v>1033</v>
      </c>
      <c r="C5464" s="38" t="s">
        <v>9696</v>
      </c>
      <c r="D5464" s="38">
        <v>8531</v>
      </c>
      <c r="E5464" s="146" t="s">
        <v>4669</v>
      </c>
      <c r="F5464" s="541" t="s">
        <v>4670</v>
      </c>
      <c r="G5464" s="539">
        <v>45466.30972222222</v>
      </c>
      <c r="H5464" s="37"/>
    </row>
    <row r="5465" spans="1:8" x14ac:dyDescent="0.25">
      <c r="A5465" s="37" t="s">
        <v>9695</v>
      </c>
      <c r="B5465" s="37" t="s">
        <v>1033</v>
      </c>
      <c r="C5465" s="38" t="s">
        <v>9696</v>
      </c>
      <c r="D5465" s="38">
        <v>8531</v>
      </c>
      <c r="E5465" s="146" t="s">
        <v>4686</v>
      </c>
      <c r="F5465" s="541" t="s">
        <v>4687</v>
      </c>
      <c r="G5465" s="539">
        <v>45466.30972222222</v>
      </c>
      <c r="H5465" s="37"/>
    </row>
    <row r="5466" spans="1:8" x14ac:dyDescent="0.25">
      <c r="A5466" s="37" t="s">
        <v>9695</v>
      </c>
      <c r="B5466" s="37" t="s">
        <v>1033</v>
      </c>
      <c r="C5466" s="38" t="s">
        <v>9696</v>
      </c>
      <c r="D5466" s="38">
        <v>8531</v>
      </c>
      <c r="E5466" s="146" t="s">
        <v>4703</v>
      </c>
      <c r="F5466" s="541" t="s">
        <v>4704</v>
      </c>
      <c r="G5466" s="539">
        <v>45466.30972222222</v>
      </c>
      <c r="H5466" s="37"/>
    </row>
    <row r="5467" spans="1:8" x14ac:dyDescent="0.25">
      <c r="A5467" s="37" t="s">
        <v>9695</v>
      </c>
      <c r="B5467" s="37" t="s">
        <v>1033</v>
      </c>
      <c r="C5467" s="38" t="s">
        <v>9696</v>
      </c>
      <c r="D5467" s="38">
        <v>8531</v>
      </c>
      <c r="E5467" s="146" t="s">
        <v>1356</v>
      </c>
      <c r="F5467" s="541" t="s">
        <v>1357</v>
      </c>
      <c r="G5467" s="539">
        <v>45466.30972222222</v>
      </c>
      <c r="H5467" s="37"/>
    </row>
    <row r="5468" spans="1:8" x14ac:dyDescent="0.25">
      <c r="A5468" s="37" t="s">
        <v>9695</v>
      </c>
      <c r="B5468" s="37" t="s">
        <v>1033</v>
      </c>
      <c r="C5468" s="38" t="s">
        <v>9696</v>
      </c>
      <c r="D5468" s="38">
        <v>8531</v>
      </c>
      <c r="E5468" s="146" t="s">
        <v>4720</v>
      </c>
      <c r="F5468" s="541" t="s">
        <v>4721</v>
      </c>
      <c r="G5468" s="539">
        <v>45466.30972222222</v>
      </c>
      <c r="H5468" s="37"/>
    </row>
    <row r="5469" spans="1:8" x14ac:dyDescent="0.25">
      <c r="A5469" s="37" t="s">
        <v>9695</v>
      </c>
      <c r="B5469" s="37" t="s">
        <v>1033</v>
      </c>
      <c r="C5469" s="38" t="s">
        <v>9696</v>
      </c>
      <c r="D5469" s="38">
        <v>8531</v>
      </c>
      <c r="E5469" s="146" t="s">
        <v>4737</v>
      </c>
      <c r="F5469" s="541" t="s">
        <v>4738</v>
      </c>
      <c r="G5469" s="539">
        <v>45466.30972222222</v>
      </c>
      <c r="H5469" s="37"/>
    </row>
    <row r="5470" spans="1:8" x14ac:dyDescent="0.25">
      <c r="A5470" s="37" t="s">
        <v>9695</v>
      </c>
      <c r="B5470" s="37" t="s">
        <v>1033</v>
      </c>
      <c r="C5470" s="38" t="s">
        <v>9696</v>
      </c>
      <c r="D5470" s="38">
        <v>8531</v>
      </c>
      <c r="E5470" s="146" t="s">
        <v>4754</v>
      </c>
      <c r="F5470" s="541" t="s">
        <v>4755</v>
      </c>
      <c r="G5470" s="539">
        <v>45466.30972222222</v>
      </c>
      <c r="H5470" s="37"/>
    </row>
    <row r="5471" spans="1:8" x14ac:dyDescent="0.25">
      <c r="A5471" s="37" t="s">
        <v>9695</v>
      </c>
      <c r="B5471" s="37" t="s">
        <v>1033</v>
      </c>
      <c r="C5471" s="38" t="s">
        <v>9696</v>
      </c>
      <c r="D5471" s="38">
        <v>8531</v>
      </c>
      <c r="E5471" s="146" t="s">
        <v>4771</v>
      </c>
      <c r="F5471" s="541" t="s">
        <v>4772</v>
      </c>
      <c r="G5471" s="539">
        <v>45466.30972222222</v>
      </c>
      <c r="H5471" s="37"/>
    </row>
    <row r="5472" spans="1:8" x14ac:dyDescent="0.25">
      <c r="A5472" s="37" t="s">
        <v>9695</v>
      </c>
      <c r="B5472" s="37" t="s">
        <v>1033</v>
      </c>
      <c r="C5472" s="38" t="s">
        <v>9696</v>
      </c>
      <c r="D5472" s="38">
        <v>8531</v>
      </c>
      <c r="E5472" s="146" t="s">
        <v>4788</v>
      </c>
      <c r="F5472" s="541" t="s">
        <v>4789</v>
      </c>
      <c r="G5472" s="539">
        <v>45466.30972222222</v>
      </c>
      <c r="H5472" s="37"/>
    </row>
    <row r="5473" spans="1:8" x14ac:dyDescent="0.25">
      <c r="A5473" s="37" t="s">
        <v>9695</v>
      </c>
      <c r="B5473" s="37" t="s">
        <v>1033</v>
      </c>
      <c r="C5473" s="38" t="s">
        <v>9696</v>
      </c>
      <c r="D5473" s="38">
        <v>8531</v>
      </c>
      <c r="E5473" s="146" t="s">
        <v>4805</v>
      </c>
      <c r="F5473" s="541" t="s">
        <v>4806</v>
      </c>
      <c r="G5473" s="539">
        <v>45466.30972222222</v>
      </c>
      <c r="H5473" s="37"/>
    </row>
    <row r="5474" spans="1:8" x14ac:dyDescent="0.25">
      <c r="A5474" s="37" t="s">
        <v>9695</v>
      </c>
      <c r="B5474" s="37" t="s">
        <v>1033</v>
      </c>
      <c r="C5474" s="38" t="s">
        <v>9696</v>
      </c>
      <c r="D5474" s="38">
        <v>8531</v>
      </c>
      <c r="E5474" s="146" t="s">
        <v>4822</v>
      </c>
      <c r="F5474" s="541" t="s">
        <v>4823</v>
      </c>
      <c r="G5474" s="539">
        <v>45466.30972222222</v>
      </c>
      <c r="H5474" s="37"/>
    </row>
    <row r="5475" spans="1:8" x14ac:dyDescent="0.25">
      <c r="A5475" s="37" t="s">
        <v>9695</v>
      </c>
      <c r="B5475" s="37" t="s">
        <v>1033</v>
      </c>
      <c r="C5475" s="38" t="s">
        <v>9696</v>
      </c>
      <c r="D5475" s="38">
        <v>8531</v>
      </c>
      <c r="E5475" s="146" t="s">
        <v>4839</v>
      </c>
      <c r="F5475" s="541" t="s">
        <v>4840</v>
      </c>
      <c r="G5475" s="539">
        <v>45466.30972222222</v>
      </c>
      <c r="H5475" s="37"/>
    </row>
    <row r="5476" spans="1:8" x14ac:dyDescent="0.25">
      <c r="A5476" s="37" t="s">
        <v>9695</v>
      </c>
      <c r="B5476" s="37" t="s">
        <v>1033</v>
      </c>
      <c r="C5476" s="38" t="s">
        <v>9696</v>
      </c>
      <c r="D5476" s="38">
        <v>8531</v>
      </c>
      <c r="E5476" s="146" t="s">
        <v>4856</v>
      </c>
      <c r="F5476" s="541" t="s">
        <v>4857</v>
      </c>
      <c r="G5476" s="539">
        <v>45466.30972222222</v>
      </c>
      <c r="H5476" s="37"/>
    </row>
    <row r="5477" spans="1:8" x14ac:dyDescent="0.25">
      <c r="A5477" s="37" t="s">
        <v>9695</v>
      </c>
      <c r="B5477" s="37" t="s">
        <v>1033</v>
      </c>
      <c r="C5477" s="38" t="s">
        <v>9696</v>
      </c>
      <c r="D5477" s="38">
        <v>8531</v>
      </c>
      <c r="E5477" s="146" t="s">
        <v>4873</v>
      </c>
      <c r="F5477" s="541" t="s">
        <v>4874</v>
      </c>
      <c r="G5477" s="539">
        <v>45466.30972222222</v>
      </c>
      <c r="H5477" s="37"/>
    </row>
    <row r="5478" spans="1:8" x14ac:dyDescent="0.25">
      <c r="A5478" s="37" t="s">
        <v>9695</v>
      </c>
      <c r="B5478" s="37" t="s">
        <v>1033</v>
      </c>
      <c r="C5478" s="38" t="s">
        <v>9696</v>
      </c>
      <c r="D5478" s="38">
        <v>8531</v>
      </c>
      <c r="E5478" s="146" t="s">
        <v>1373</v>
      </c>
      <c r="F5478" s="541" t="s">
        <v>1374</v>
      </c>
      <c r="G5478" s="539">
        <v>45466.30972222222</v>
      </c>
      <c r="H5478" s="37"/>
    </row>
    <row r="5479" spans="1:8" x14ac:dyDescent="0.25">
      <c r="A5479" s="37" t="s">
        <v>9695</v>
      </c>
      <c r="B5479" s="37" t="s">
        <v>1033</v>
      </c>
      <c r="C5479" s="38" t="s">
        <v>9696</v>
      </c>
      <c r="D5479" s="38">
        <v>8531</v>
      </c>
      <c r="E5479" s="146" t="s">
        <v>4890</v>
      </c>
      <c r="F5479" s="541" t="s">
        <v>4891</v>
      </c>
      <c r="G5479" s="539">
        <v>45466.30972222222</v>
      </c>
      <c r="H5479" s="37"/>
    </row>
    <row r="5480" spans="1:8" x14ac:dyDescent="0.25">
      <c r="A5480" s="37" t="s">
        <v>9695</v>
      </c>
      <c r="B5480" s="37" t="s">
        <v>1033</v>
      </c>
      <c r="C5480" s="38" t="s">
        <v>9696</v>
      </c>
      <c r="D5480" s="38">
        <v>8531</v>
      </c>
      <c r="E5480" s="146" t="s">
        <v>4907</v>
      </c>
      <c r="F5480" s="541" t="s">
        <v>4908</v>
      </c>
      <c r="G5480" s="539">
        <v>45466.30972222222</v>
      </c>
      <c r="H5480" s="37"/>
    </row>
    <row r="5481" spans="1:8" x14ac:dyDescent="0.25">
      <c r="A5481" s="37" t="s">
        <v>9695</v>
      </c>
      <c r="B5481" s="37" t="s">
        <v>1033</v>
      </c>
      <c r="C5481" s="38" t="s">
        <v>9696</v>
      </c>
      <c r="D5481" s="38">
        <v>8531</v>
      </c>
      <c r="E5481" s="146" t="s">
        <v>4924</v>
      </c>
      <c r="F5481" s="541" t="s">
        <v>4925</v>
      </c>
      <c r="G5481" s="539">
        <v>45466.30972222222</v>
      </c>
      <c r="H5481" s="37"/>
    </row>
    <row r="5482" spans="1:8" x14ac:dyDescent="0.25">
      <c r="A5482" s="37" t="s">
        <v>9695</v>
      </c>
      <c r="B5482" s="37" t="s">
        <v>1033</v>
      </c>
      <c r="C5482" s="38" t="s">
        <v>9696</v>
      </c>
      <c r="D5482" s="38">
        <v>8531</v>
      </c>
      <c r="E5482" s="146" t="s">
        <v>4941</v>
      </c>
      <c r="F5482" s="541" t="s">
        <v>4942</v>
      </c>
      <c r="G5482" s="539">
        <v>45466.30972222222</v>
      </c>
      <c r="H5482" s="37"/>
    </row>
    <row r="5483" spans="1:8" x14ac:dyDescent="0.25">
      <c r="A5483" s="37" t="s">
        <v>9695</v>
      </c>
      <c r="B5483" s="37" t="s">
        <v>1033</v>
      </c>
      <c r="C5483" s="38" t="s">
        <v>9696</v>
      </c>
      <c r="D5483" s="38">
        <v>8531</v>
      </c>
      <c r="E5483" s="146" t="s">
        <v>4958</v>
      </c>
      <c r="F5483" s="541" t="s">
        <v>4959</v>
      </c>
      <c r="G5483" s="539">
        <v>45466.30972222222</v>
      </c>
      <c r="H5483" s="37"/>
    </row>
    <row r="5484" spans="1:8" x14ac:dyDescent="0.25">
      <c r="A5484" s="37" t="s">
        <v>9695</v>
      </c>
      <c r="B5484" s="37" t="s">
        <v>1033</v>
      </c>
      <c r="C5484" s="38" t="s">
        <v>9696</v>
      </c>
      <c r="D5484" s="38">
        <v>8531</v>
      </c>
      <c r="E5484" s="146" t="s">
        <v>4975</v>
      </c>
      <c r="F5484" s="541" t="s">
        <v>4976</v>
      </c>
      <c r="G5484" s="539">
        <v>45466.30972222222</v>
      </c>
      <c r="H5484" s="37"/>
    </row>
    <row r="5485" spans="1:8" x14ac:dyDescent="0.25">
      <c r="A5485" s="37" t="s">
        <v>9695</v>
      </c>
      <c r="B5485" s="37" t="s">
        <v>1033</v>
      </c>
      <c r="C5485" s="38" t="s">
        <v>9696</v>
      </c>
      <c r="D5485" s="38">
        <v>8531</v>
      </c>
      <c r="E5485" s="146" t="s">
        <v>4992</v>
      </c>
      <c r="F5485" s="541" t="s">
        <v>4993</v>
      </c>
      <c r="G5485" s="539">
        <v>45466.30972222222</v>
      </c>
      <c r="H5485" s="37"/>
    </row>
    <row r="5486" spans="1:8" x14ac:dyDescent="0.25">
      <c r="A5486" s="37" t="s">
        <v>9695</v>
      </c>
      <c r="B5486" s="37" t="s">
        <v>1033</v>
      </c>
      <c r="C5486" s="38" t="s">
        <v>9696</v>
      </c>
      <c r="D5486" s="38">
        <v>8531</v>
      </c>
      <c r="E5486" s="146" t="s">
        <v>5009</v>
      </c>
      <c r="F5486" s="541" t="s">
        <v>5010</v>
      </c>
      <c r="G5486" s="539">
        <v>45466.30972222222</v>
      </c>
      <c r="H5486" s="37"/>
    </row>
    <row r="5487" spans="1:8" x14ac:dyDescent="0.25">
      <c r="A5487" s="37" t="s">
        <v>9695</v>
      </c>
      <c r="B5487" s="37" t="s">
        <v>1033</v>
      </c>
      <c r="C5487" s="38" t="s">
        <v>9696</v>
      </c>
      <c r="D5487" s="38">
        <v>8531</v>
      </c>
      <c r="E5487" s="146" t="s">
        <v>5026</v>
      </c>
      <c r="F5487" s="541" t="s">
        <v>5027</v>
      </c>
      <c r="G5487" s="539">
        <v>45466.30972222222</v>
      </c>
      <c r="H5487" s="37"/>
    </row>
    <row r="5488" spans="1:8" x14ac:dyDescent="0.25">
      <c r="A5488" s="37" t="s">
        <v>9695</v>
      </c>
      <c r="B5488" s="37" t="s">
        <v>1033</v>
      </c>
      <c r="C5488" s="38" t="s">
        <v>9696</v>
      </c>
      <c r="D5488" s="38">
        <v>8531</v>
      </c>
      <c r="E5488" s="146" t="s">
        <v>5043</v>
      </c>
      <c r="F5488" s="541" t="s">
        <v>5044</v>
      </c>
      <c r="G5488" s="539">
        <v>45466.30972222222</v>
      </c>
      <c r="H5488" s="37"/>
    </row>
    <row r="5489" spans="1:8" x14ac:dyDescent="0.25">
      <c r="A5489" s="37" t="s">
        <v>9695</v>
      </c>
      <c r="B5489" s="37" t="s">
        <v>1033</v>
      </c>
      <c r="C5489" s="38" t="s">
        <v>9696</v>
      </c>
      <c r="D5489" s="38">
        <v>8531</v>
      </c>
      <c r="E5489" s="146" t="s">
        <v>1390</v>
      </c>
      <c r="F5489" s="541" t="s">
        <v>1391</v>
      </c>
      <c r="G5489" s="539">
        <v>45466.30972222222</v>
      </c>
      <c r="H5489" s="37"/>
    </row>
    <row r="5490" spans="1:8" x14ac:dyDescent="0.25">
      <c r="A5490" s="37" t="s">
        <v>9695</v>
      </c>
      <c r="B5490" s="37" t="s">
        <v>1033</v>
      </c>
      <c r="C5490" s="38" t="s">
        <v>9696</v>
      </c>
      <c r="D5490" s="38">
        <v>8531</v>
      </c>
      <c r="E5490" s="146" t="s">
        <v>5060</v>
      </c>
      <c r="F5490" s="541" t="s">
        <v>5061</v>
      </c>
      <c r="G5490" s="539">
        <v>45466.30972222222</v>
      </c>
      <c r="H5490" s="37"/>
    </row>
    <row r="5491" spans="1:8" x14ac:dyDescent="0.25">
      <c r="A5491" s="37" t="s">
        <v>9695</v>
      </c>
      <c r="B5491" s="37" t="s">
        <v>1033</v>
      </c>
      <c r="C5491" s="38" t="s">
        <v>9696</v>
      </c>
      <c r="D5491" s="38">
        <v>8531</v>
      </c>
      <c r="E5491" s="146" t="s">
        <v>5077</v>
      </c>
      <c r="F5491" s="541" t="s">
        <v>5078</v>
      </c>
      <c r="G5491" s="539">
        <v>45466.30972222222</v>
      </c>
      <c r="H5491" s="37"/>
    </row>
    <row r="5492" spans="1:8" x14ac:dyDescent="0.25">
      <c r="A5492" s="37" t="s">
        <v>9695</v>
      </c>
      <c r="B5492" s="37" t="s">
        <v>1033</v>
      </c>
      <c r="C5492" s="38" t="s">
        <v>9696</v>
      </c>
      <c r="D5492" s="38">
        <v>8531</v>
      </c>
      <c r="E5492" s="146" t="s">
        <v>5094</v>
      </c>
      <c r="F5492" s="541" t="s">
        <v>5095</v>
      </c>
      <c r="G5492" s="539">
        <v>45466.30972222222</v>
      </c>
      <c r="H5492" s="37"/>
    </row>
    <row r="5493" spans="1:8" x14ac:dyDescent="0.25">
      <c r="A5493" s="37" t="s">
        <v>9695</v>
      </c>
      <c r="B5493" s="37" t="s">
        <v>1033</v>
      </c>
      <c r="C5493" s="38" t="s">
        <v>9696</v>
      </c>
      <c r="D5493" s="38">
        <v>8531</v>
      </c>
      <c r="E5493" s="146" t="s">
        <v>5111</v>
      </c>
      <c r="F5493" s="541" t="s">
        <v>5112</v>
      </c>
      <c r="G5493" s="539">
        <v>45466.30972222222</v>
      </c>
      <c r="H5493" s="37"/>
    </row>
    <row r="5494" spans="1:8" x14ac:dyDescent="0.25">
      <c r="A5494" s="37" t="s">
        <v>9695</v>
      </c>
      <c r="B5494" s="37" t="s">
        <v>1033</v>
      </c>
      <c r="C5494" s="38" t="s">
        <v>9696</v>
      </c>
      <c r="D5494" s="38">
        <v>8531</v>
      </c>
      <c r="E5494" s="146" t="s">
        <v>5128</v>
      </c>
      <c r="F5494" s="541" t="s">
        <v>5129</v>
      </c>
      <c r="G5494" s="539">
        <v>45466.30972222222</v>
      </c>
      <c r="H5494" s="37"/>
    </row>
    <row r="5495" spans="1:8" x14ac:dyDescent="0.25">
      <c r="A5495" s="37" t="s">
        <v>9695</v>
      </c>
      <c r="B5495" s="37" t="s">
        <v>1033</v>
      </c>
      <c r="C5495" s="38" t="s">
        <v>9696</v>
      </c>
      <c r="D5495" s="38">
        <v>8531</v>
      </c>
      <c r="E5495" s="146" t="s">
        <v>5145</v>
      </c>
      <c r="F5495" s="541" t="s">
        <v>5146</v>
      </c>
      <c r="G5495" s="539">
        <v>45466.30972222222</v>
      </c>
      <c r="H5495" s="37"/>
    </row>
    <row r="5496" spans="1:8" x14ac:dyDescent="0.25">
      <c r="A5496" s="37" t="s">
        <v>9695</v>
      </c>
      <c r="B5496" s="37" t="s">
        <v>1033</v>
      </c>
      <c r="C5496" s="38" t="s">
        <v>9696</v>
      </c>
      <c r="D5496" s="38">
        <v>8531</v>
      </c>
      <c r="E5496" s="146" t="s">
        <v>5162</v>
      </c>
      <c r="F5496" s="541" t="s">
        <v>5163</v>
      </c>
      <c r="G5496" s="539">
        <v>45466.30972222222</v>
      </c>
      <c r="H5496" s="37"/>
    </row>
    <row r="5497" spans="1:8" x14ac:dyDescent="0.25">
      <c r="A5497" s="37" t="s">
        <v>9695</v>
      </c>
      <c r="B5497" s="37" t="s">
        <v>1033</v>
      </c>
      <c r="C5497" s="38" t="s">
        <v>9696</v>
      </c>
      <c r="D5497" s="38">
        <v>8531</v>
      </c>
      <c r="E5497" s="146" t="s">
        <v>5179</v>
      </c>
      <c r="F5497" s="541" t="s">
        <v>5180</v>
      </c>
      <c r="G5497" s="539">
        <v>45466.30972222222</v>
      </c>
      <c r="H5497" s="37"/>
    </row>
    <row r="5498" spans="1:8" x14ac:dyDescent="0.25">
      <c r="A5498" s="37" t="s">
        <v>9695</v>
      </c>
      <c r="B5498" s="37" t="s">
        <v>1033</v>
      </c>
      <c r="C5498" s="38" t="s">
        <v>9696</v>
      </c>
      <c r="D5498" s="38">
        <v>8531</v>
      </c>
      <c r="E5498" s="146" t="s">
        <v>5196</v>
      </c>
      <c r="F5498" s="541" t="s">
        <v>5197</v>
      </c>
      <c r="G5498" s="539">
        <v>45466.30972222222</v>
      </c>
      <c r="H5498" s="37"/>
    </row>
    <row r="5499" spans="1:8" x14ac:dyDescent="0.25">
      <c r="A5499" s="37" t="s">
        <v>9695</v>
      </c>
      <c r="B5499" s="37" t="s">
        <v>1033</v>
      </c>
      <c r="C5499" s="38" t="s">
        <v>9696</v>
      </c>
      <c r="D5499" s="38">
        <v>8531</v>
      </c>
      <c r="E5499" s="146" t="s">
        <v>5213</v>
      </c>
      <c r="F5499" s="541" t="s">
        <v>5214</v>
      </c>
      <c r="G5499" s="539">
        <v>45466.30972222222</v>
      </c>
      <c r="H5499" s="37"/>
    </row>
    <row r="5500" spans="1:8" x14ac:dyDescent="0.25">
      <c r="A5500" s="37" t="s">
        <v>9695</v>
      </c>
      <c r="B5500" s="37" t="s">
        <v>1033</v>
      </c>
      <c r="C5500" s="38" t="s">
        <v>9696</v>
      </c>
      <c r="D5500" s="38">
        <v>8531</v>
      </c>
      <c r="E5500" s="146" t="s">
        <v>1407</v>
      </c>
      <c r="F5500" s="541" t="s">
        <v>1408</v>
      </c>
      <c r="G5500" s="539">
        <v>45466.30972222222</v>
      </c>
      <c r="H5500" s="37"/>
    </row>
    <row r="5501" spans="1:8" x14ac:dyDescent="0.25">
      <c r="A5501" s="37" t="s">
        <v>9695</v>
      </c>
      <c r="B5501" s="37" t="s">
        <v>1033</v>
      </c>
      <c r="C5501" s="38" t="s">
        <v>9696</v>
      </c>
      <c r="D5501" s="38">
        <v>8531</v>
      </c>
      <c r="E5501" s="146" t="s">
        <v>5230</v>
      </c>
      <c r="F5501" s="541" t="s">
        <v>5231</v>
      </c>
      <c r="G5501" s="539">
        <v>45466.30972222222</v>
      </c>
      <c r="H5501" s="37"/>
    </row>
    <row r="5502" spans="1:8" x14ac:dyDescent="0.25">
      <c r="A5502" s="37" t="s">
        <v>9695</v>
      </c>
      <c r="B5502" s="37" t="s">
        <v>1033</v>
      </c>
      <c r="C5502" s="38" t="s">
        <v>9696</v>
      </c>
      <c r="D5502" s="38">
        <v>8531</v>
      </c>
      <c r="E5502" s="146" t="s">
        <v>5247</v>
      </c>
      <c r="F5502" s="541" t="s">
        <v>5248</v>
      </c>
      <c r="G5502" s="539">
        <v>45466.30972222222</v>
      </c>
      <c r="H5502" s="37"/>
    </row>
    <row r="5503" spans="1:8" x14ac:dyDescent="0.25">
      <c r="A5503" s="37" t="s">
        <v>9695</v>
      </c>
      <c r="B5503" s="37" t="s">
        <v>1033</v>
      </c>
      <c r="C5503" s="38" t="s">
        <v>9696</v>
      </c>
      <c r="D5503" s="38">
        <v>8531</v>
      </c>
      <c r="E5503" s="146" t="s">
        <v>5264</v>
      </c>
      <c r="F5503" s="541" t="s">
        <v>5265</v>
      </c>
      <c r="G5503" s="539">
        <v>45466.30972222222</v>
      </c>
      <c r="H5503" s="37"/>
    </row>
    <row r="5504" spans="1:8" x14ac:dyDescent="0.25">
      <c r="A5504" s="37" t="s">
        <v>9695</v>
      </c>
      <c r="B5504" s="37" t="s">
        <v>1033</v>
      </c>
      <c r="C5504" s="38" t="s">
        <v>9696</v>
      </c>
      <c r="D5504" s="38">
        <v>8531</v>
      </c>
      <c r="E5504" s="146" t="s">
        <v>5281</v>
      </c>
      <c r="F5504" s="541" t="s">
        <v>5282</v>
      </c>
      <c r="G5504" s="539">
        <v>45466.30972222222</v>
      </c>
      <c r="H5504" s="37"/>
    </row>
    <row r="5505" spans="1:8" x14ac:dyDescent="0.25">
      <c r="A5505" s="37" t="s">
        <v>9695</v>
      </c>
      <c r="B5505" s="37" t="s">
        <v>1033</v>
      </c>
      <c r="C5505" s="38" t="s">
        <v>9696</v>
      </c>
      <c r="D5505" s="38">
        <v>8531</v>
      </c>
      <c r="E5505" s="146" t="s">
        <v>5298</v>
      </c>
      <c r="F5505" s="541" t="s">
        <v>5299</v>
      </c>
      <c r="G5505" s="539">
        <v>45466.30972222222</v>
      </c>
      <c r="H5505" s="37"/>
    </row>
    <row r="5506" spans="1:8" x14ac:dyDescent="0.25">
      <c r="A5506" s="37" t="s">
        <v>9695</v>
      </c>
      <c r="B5506" s="37" t="s">
        <v>1033</v>
      </c>
      <c r="C5506" s="38" t="s">
        <v>9696</v>
      </c>
      <c r="D5506" s="38">
        <v>8531</v>
      </c>
      <c r="E5506" s="146" t="s">
        <v>5315</v>
      </c>
      <c r="F5506" s="541" t="s">
        <v>5316</v>
      </c>
      <c r="G5506" s="539">
        <v>45466.30972222222</v>
      </c>
      <c r="H5506" s="37"/>
    </row>
    <row r="5507" spans="1:8" x14ac:dyDescent="0.25">
      <c r="A5507" s="37" t="s">
        <v>9695</v>
      </c>
      <c r="B5507" s="37" t="s">
        <v>1033</v>
      </c>
      <c r="C5507" s="38" t="s">
        <v>9696</v>
      </c>
      <c r="D5507" s="38">
        <v>8531</v>
      </c>
      <c r="E5507" s="146" t="s">
        <v>5332</v>
      </c>
      <c r="F5507" s="541" t="s">
        <v>5333</v>
      </c>
      <c r="G5507" s="539">
        <v>45466.30972222222</v>
      </c>
      <c r="H5507" s="37"/>
    </row>
    <row r="5508" spans="1:8" x14ac:dyDescent="0.25">
      <c r="A5508" s="37" t="s">
        <v>9695</v>
      </c>
      <c r="B5508" s="37" t="s">
        <v>1033</v>
      </c>
      <c r="C5508" s="38" t="s">
        <v>9696</v>
      </c>
      <c r="D5508" s="38">
        <v>8531</v>
      </c>
      <c r="E5508" s="146" t="s">
        <v>5349</v>
      </c>
      <c r="F5508" s="541" t="s">
        <v>5350</v>
      </c>
      <c r="G5508" s="539">
        <v>45466.30972222222</v>
      </c>
      <c r="H5508" s="37"/>
    </row>
    <row r="5509" spans="1:8" x14ac:dyDescent="0.25">
      <c r="A5509" s="37" t="s">
        <v>9695</v>
      </c>
      <c r="B5509" s="37" t="s">
        <v>1033</v>
      </c>
      <c r="C5509" s="38" t="s">
        <v>9696</v>
      </c>
      <c r="D5509" s="38">
        <v>8531</v>
      </c>
      <c r="E5509" s="146" t="s">
        <v>5366</v>
      </c>
      <c r="F5509" s="541" t="s">
        <v>5367</v>
      </c>
      <c r="G5509" s="539">
        <v>45466.30972222222</v>
      </c>
      <c r="H5509" s="37"/>
    </row>
    <row r="5510" spans="1:8" x14ac:dyDescent="0.25">
      <c r="A5510" s="37" t="s">
        <v>9695</v>
      </c>
      <c r="B5510" s="37" t="s">
        <v>1033</v>
      </c>
      <c r="C5510" s="38" t="s">
        <v>9696</v>
      </c>
      <c r="D5510" s="38">
        <v>8531</v>
      </c>
      <c r="E5510" s="146" t="s">
        <v>5383</v>
      </c>
      <c r="F5510" s="541" t="s">
        <v>5384</v>
      </c>
      <c r="G5510" s="539">
        <v>45466.30972222222</v>
      </c>
      <c r="H5510" s="37"/>
    </row>
    <row r="5511" spans="1:8" x14ac:dyDescent="0.25">
      <c r="A5511" s="37" t="s">
        <v>9695</v>
      </c>
      <c r="B5511" s="37" t="s">
        <v>1033</v>
      </c>
      <c r="C5511" s="38" t="s">
        <v>9696</v>
      </c>
      <c r="D5511" s="38">
        <v>8531</v>
      </c>
      <c r="E5511" s="146" t="s">
        <v>1424</v>
      </c>
      <c r="F5511" s="541" t="s">
        <v>1425</v>
      </c>
      <c r="G5511" s="539">
        <v>45466.30972222222</v>
      </c>
      <c r="H5511" s="37"/>
    </row>
    <row r="5512" spans="1:8" x14ac:dyDescent="0.25">
      <c r="A5512" s="37" t="s">
        <v>9695</v>
      </c>
      <c r="B5512" s="37" t="s">
        <v>1033</v>
      </c>
      <c r="C5512" s="38" t="s">
        <v>9696</v>
      </c>
      <c r="D5512" s="38">
        <v>8531</v>
      </c>
      <c r="E5512" s="146" t="s">
        <v>5400</v>
      </c>
      <c r="F5512" s="541" t="s">
        <v>5401</v>
      </c>
      <c r="G5512" s="539">
        <v>45466.30972222222</v>
      </c>
      <c r="H5512" s="37"/>
    </row>
    <row r="5513" spans="1:8" x14ac:dyDescent="0.25">
      <c r="A5513" s="37" t="s">
        <v>9695</v>
      </c>
      <c r="B5513" s="37" t="s">
        <v>1033</v>
      </c>
      <c r="C5513" s="38" t="s">
        <v>9696</v>
      </c>
      <c r="D5513" s="38">
        <v>8531</v>
      </c>
      <c r="E5513" s="146" t="s">
        <v>5417</v>
      </c>
      <c r="F5513" s="541" t="s">
        <v>5418</v>
      </c>
      <c r="G5513" s="539">
        <v>45466.30972222222</v>
      </c>
      <c r="H5513" s="37"/>
    </row>
    <row r="5514" spans="1:8" x14ac:dyDescent="0.25">
      <c r="A5514" s="37" t="s">
        <v>9695</v>
      </c>
      <c r="B5514" s="37" t="s">
        <v>1033</v>
      </c>
      <c r="C5514" s="38" t="s">
        <v>9696</v>
      </c>
      <c r="D5514" s="38">
        <v>8531</v>
      </c>
      <c r="E5514" s="146" t="s">
        <v>5434</v>
      </c>
      <c r="F5514" s="541" t="s">
        <v>5435</v>
      </c>
      <c r="G5514" s="539">
        <v>45466.30972222222</v>
      </c>
      <c r="H5514" s="37"/>
    </row>
    <row r="5515" spans="1:8" x14ac:dyDescent="0.25">
      <c r="A5515" s="37" t="s">
        <v>9695</v>
      </c>
      <c r="B5515" s="37" t="s">
        <v>1033</v>
      </c>
      <c r="C5515" s="38" t="s">
        <v>9696</v>
      </c>
      <c r="D5515" s="38">
        <v>8531</v>
      </c>
      <c r="E5515" s="146" t="s">
        <v>5451</v>
      </c>
      <c r="F5515" s="541" t="s">
        <v>5452</v>
      </c>
      <c r="G5515" s="539">
        <v>45466.30972222222</v>
      </c>
      <c r="H5515" s="37"/>
    </row>
    <row r="5516" spans="1:8" x14ac:dyDescent="0.25">
      <c r="A5516" s="37" t="s">
        <v>9695</v>
      </c>
      <c r="B5516" s="37" t="s">
        <v>1033</v>
      </c>
      <c r="C5516" s="38" t="s">
        <v>9696</v>
      </c>
      <c r="D5516" s="38">
        <v>8531</v>
      </c>
      <c r="E5516" s="146" t="s">
        <v>5468</v>
      </c>
      <c r="F5516" s="541" t="s">
        <v>5469</v>
      </c>
      <c r="G5516" s="539">
        <v>45466.30972222222</v>
      </c>
      <c r="H5516" s="37"/>
    </row>
    <row r="5517" spans="1:8" x14ac:dyDescent="0.25">
      <c r="A5517" s="37" t="s">
        <v>9695</v>
      </c>
      <c r="B5517" s="37" t="s">
        <v>1033</v>
      </c>
      <c r="C5517" s="38" t="s">
        <v>9696</v>
      </c>
      <c r="D5517" s="38">
        <v>8531</v>
      </c>
      <c r="E5517" s="146" t="s">
        <v>5485</v>
      </c>
      <c r="F5517" s="541" t="s">
        <v>5486</v>
      </c>
      <c r="G5517" s="539">
        <v>45466.30972222222</v>
      </c>
      <c r="H5517" s="37"/>
    </row>
    <row r="5518" spans="1:8" x14ac:dyDescent="0.25">
      <c r="A5518" s="37" t="s">
        <v>9695</v>
      </c>
      <c r="B5518" s="37" t="s">
        <v>1033</v>
      </c>
      <c r="C5518" s="38" t="s">
        <v>9696</v>
      </c>
      <c r="D5518" s="38">
        <v>8531</v>
      </c>
      <c r="E5518" s="146" t="s">
        <v>5502</v>
      </c>
      <c r="F5518" s="541" t="s">
        <v>5503</v>
      </c>
      <c r="G5518" s="539">
        <v>45466.30972222222</v>
      </c>
      <c r="H5518" s="37"/>
    </row>
    <row r="5519" spans="1:8" x14ac:dyDescent="0.25">
      <c r="A5519" s="37" t="s">
        <v>9695</v>
      </c>
      <c r="B5519" s="37" t="s">
        <v>1033</v>
      </c>
      <c r="C5519" s="38" t="s">
        <v>9696</v>
      </c>
      <c r="D5519" s="38">
        <v>8531</v>
      </c>
      <c r="E5519" s="146" t="s">
        <v>5519</v>
      </c>
      <c r="F5519" s="541" t="s">
        <v>5520</v>
      </c>
      <c r="G5519" s="539">
        <v>45466.30972222222</v>
      </c>
      <c r="H5519" s="37"/>
    </row>
    <row r="5520" spans="1:8" x14ac:dyDescent="0.25">
      <c r="A5520" s="37" t="s">
        <v>9695</v>
      </c>
      <c r="B5520" s="37" t="s">
        <v>1033</v>
      </c>
      <c r="C5520" s="38" t="s">
        <v>9696</v>
      </c>
      <c r="D5520" s="38">
        <v>8531</v>
      </c>
      <c r="E5520" s="146" t="s">
        <v>5536</v>
      </c>
      <c r="F5520" s="541" t="s">
        <v>5537</v>
      </c>
      <c r="G5520" s="539">
        <v>45466.30972222222</v>
      </c>
      <c r="H5520" s="37"/>
    </row>
    <row r="5521" spans="1:8" x14ac:dyDescent="0.25">
      <c r="A5521" s="37" t="s">
        <v>9695</v>
      </c>
      <c r="B5521" s="37" t="s">
        <v>1033</v>
      </c>
      <c r="C5521" s="38" t="s">
        <v>9696</v>
      </c>
      <c r="D5521" s="38">
        <v>8531</v>
      </c>
      <c r="E5521" s="146" t="s">
        <v>5553</v>
      </c>
      <c r="F5521" s="541" t="s">
        <v>5554</v>
      </c>
      <c r="G5521" s="539">
        <v>45466.30972222222</v>
      </c>
      <c r="H5521" s="37"/>
    </row>
    <row r="5522" spans="1:8" x14ac:dyDescent="0.25">
      <c r="A5522" s="37" t="s">
        <v>9695</v>
      </c>
      <c r="B5522" s="37" t="s">
        <v>1033</v>
      </c>
      <c r="C5522" s="38" t="s">
        <v>9696</v>
      </c>
      <c r="D5522" s="38">
        <v>8531</v>
      </c>
      <c r="E5522" s="146" t="s">
        <v>1441</v>
      </c>
      <c r="F5522" s="541" t="s">
        <v>1442</v>
      </c>
      <c r="G5522" s="539">
        <v>45466.30972222222</v>
      </c>
      <c r="H5522" s="37"/>
    </row>
    <row r="5523" spans="1:8" x14ac:dyDescent="0.25">
      <c r="A5523" s="37" t="s">
        <v>9695</v>
      </c>
      <c r="B5523" s="37" t="s">
        <v>1033</v>
      </c>
      <c r="C5523" s="38" t="s">
        <v>9696</v>
      </c>
      <c r="D5523" s="38">
        <v>8531</v>
      </c>
      <c r="E5523" s="146" t="s">
        <v>5570</v>
      </c>
      <c r="F5523" s="541" t="s">
        <v>5571</v>
      </c>
      <c r="G5523" s="539">
        <v>45466.30972222222</v>
      </c>
      <c r="H5523" s="37"/>
    </row>
    <row r="5524" spans="1:8" x14ac:dyDescent="0.25">
      <c r="A5524" s="37" t="s">
        <v>9695</v>
      </c>
      <c r="B5524" s="37" t="s">
        <v>1033</v>
      </c>
      <c r="C5524" s="38" t="s">
        <v>9696</v>
      </c>
      <c r="D5524" s="38">
        <v>8531</v>
      </c>
      <c r="E5524" s="146" t="s">
        <v>5587</v>
      </c>
      <c r="F5524" s="541" t="s">
        <v>5588</v>
      </c>
      <c r="G5524" s="539">
        <v>45466.30972222222</v>
      </c>
      <c r="H5524" s="37"/>
    </row>
    <row r="5525" spans="1:8" x14ac:dyDescent="0.25">
      <c r="A5525" s="37" t="s">
        <v>9695</v>
      </c>
      <c r="B5525" s="37" t="s">
        <v>1033</v>
      </c>
      <c r="C5525" s="38" t="s">
        <v>9696</v>
      </c>
      <c r="D5525" s="38">
        <v>8531</v>
      </c>
      <c r="E5525" s="146" t="s">
        <v>5604</v>
      </c>
      <c r="F5525" s="541" t="s">
        <v>5605</v>
      </c>
      <c r="G5525" s="539">
        <v>45466.30972222222</v>
      </c>
      <c r="H5525" s="37"/>
    </row>
    <row r="5526" spans="1:8" x14ac:dyDescent="0.25">
      <c r="A5526" s="37" t="s">
        <v>9695</v>
      </c>
      <c r="B5526" s="37" t="s">
        <v>1033</v>
      </c>
      <c r="C5526" s="38" t="s">
        <v>9696</v>
      </c>
      <c r="D5526" s="38">
        <v>8531</v>
      </c>
      <c r="E5526" s="146" t="s">
        <v>5621</v>
      </c>
      <c r="F5526" s="541" t="s">
        <v>5622</v>
      </c>
      <c r="G5526" s="539">
        <v>45466.30972222222</v>
      </c>
      <c r="H5526" s="37"/>
    </row>
    <row r="5527" spans="1:8" x14ac:dyDescent="0.25">
      <c r="A5527" s="37" t="s">
        <v>9695</v>
      </c>
      <c r="B5527" s="37" t="s">
        <v>1033</v>
      </c>
      <c r="C5527" s="38" t="s">
        <v>9696</v>
      </c>
      <c r="D5527" s="38">
        <v>8531</v>
      </c>
      <c r="E5527" s="146" t="s">
        <v>5638</v>
      </c>
      <c r="F5527" s="541" t="s">
        <v>5639</v>
      </c>
      <c r="G5527" s="539">
        <v>45466.30972222222</v>
      </c>
      <c r="H5527" s="37"/>
    </row>
    <row r="5528" spans="1:8" x14ac:dyDescent="0.25">
      <c r="A5528" s="37" t="s">
        <v>9695</v>
      </c>
      <c r="B5528" s="37" t="s">
        <v>1033</v>
      </c>
      <c r="C5528" s="38" t="s">
        <v>9696</v>
      </c>
      <c r="D5528" s="38">
        <v>8531</v>
      </c>
      <c r="E5528" s="146" t="s">
        <v>5655</v>
      </c>
      <c r="F5528" s="541" t="s">
        <v>5656</v>
      </c>
      <c r="G5528" s="539">
        <v>45466.30972222222</v>
      </c>
      <c r="H5528" s="37"/>
    </row>
    <row r="5529" spans="1:8" x14ac:dyDescent="0.25">
      <c r="A5529" s="37" t="s">
        <v>9695</v>
      </c>
      <c r="B5529" s="37" t="s">
        <v>1033</v>
      </c>
      <c r="C5529" s="38" t="s">
        <v>9696</v>
      </c>
      <c r="D5529" s="38">
        <v>8531</v>
      </c>
      <c r="E5529" s="146" t="s">
        <v>5672</v>
      </c>
      <c r="F5529" s="541" t="s">
        <v>5673</v>
      </c>
      <c r="G5529" s="539">
        <v>45466.30972222222</v>
      </c>
      <c r="H5529" s="37"/>
    </row>
    <row r="5530" spans="1:8" x14ac:dyDescent="0.25">
      <c r="A5530" s="37" t="s">
        <v>9695</v>
      </c>
      <c r="B5530" s="37" t="s">
        <v>1033</v>
      </c>
      <c r="C5530" s="38" t="s">
        <v>9696</v>
      </c>
      <c r="D5530" s="38">
        <v>8531</v>
      </c>
      <c r="E5530" s="146" t="s">
        <v>5689</v>
      </c>
      <c r="F5530" s="541" t="s">
        <v>5690</v>
      </c>
      <c r="G5530" s="539">
        <v>45466.30972222222</v>
      </c>
      <c r="H5530" s="37"/>
    </row>
    <row r="5531" spans="1:8" x14ac:dyDescent="0.25">
      <c r="A5531" s="37" t="s">
        <v>9695</v>
      </c>
      <c r="B5531" s="37" t="s">
        <v>1033</v>
      </c>
      <c r="C5531" s="38" t="s">
        <v>9696</v>
      </c>
      <c r="D5531" s="38">
        <v>8531</v>
      </c>
      <c r="E5531" s="146" t="s">
        <v>5706</v>
      </c>
      <c r="F5531" s="541" t="s">
        <v>5707</v>
      </c>
      <c r="G5531" s="539">
        <v>45466.30972222222</v>
      </c>
      <c r="H5531" s="37"/>
    </row>
    <row r="5532" spans="1:8" x14ac:dyDescent="0.25">
      <c r="A5532" s="37" t="s">
        <v>9695</v>
      </c>
      <c r="B5532" s="37" t="s">
        <v>1033</v>
      </c>
      <c r="C5532" s="38" t="s">
        <v>9696</v>
      </c>
      <c r="D5532" s="38">
        <v>8531</v>
      </c>
      <c r="E5532" s="146" t="s">
        <v>5723</v>
      </c>
      <c r="F5532" s="541" t="s">
        <v>5724</v>
      </c>
      <c r="G5532" s="539">
        <v>45466.30972222222</v>
      </c>
      <c r="H5532" s="37"/>
    </row>
    <row r="5533" spans="1:8" x14ac:dyDescent="0.25">
      <c r="A5533" s="37" t="s">
        <v>9695</v>
      </c>
      <c r="B5533" s="37" t="s">
        <v>1033</v>
      </c>
      <c r="C5533" s="38" t="s">
        <v>9696</v>
      </c>
      <c r="D5533" s="38">
        <v>8531</v>
      </c>
      <c r="E5533" s="146" t="s">
        <v>1458</v>
      </c>
      <c r="F5533" s="541" t="s">
        <v>1459</v>
      </c>
      <c r="G5533" s="539">
        <v>45466.30972222222</v>
      </c>
      <c r="H5533" s="37"/>
    </row>
    <row r="5534" spans="1:8" x14ac:dyDescent="0.25">
      <c r="A5534" s="37" t="s">
        <v>9695</v>
      </c>
      <c r="B5534" s="37" t="s">
        <v>1033</v>
      </c>
      <c r="C5534" s="38" t="s">
        <v>9696</v>
      </c>
      <c r="D5534" s="38">
        <v>8531</v>
      </c>
      <c r="E5534" s="146" t="s">
        <v>5740</v>
      </c>
      <c r="F5534" s="541" t="s">
        <v>5741</v>
      </c>
      <c r="G5534" s="539">
        <v>45466.30972222222</v>
      </c>
      <c r="H5534" s="37"/>
    </row>
    <row r="5535" spans="1:8" x14ac:dyDescent="0.25">
      <c r="A5535" s="37" t="s">
        <v>9695</v>
      </c>
      <c r="B5535" s="37" t="s">
        <v>1033</v>
      </c>
      <c r="C5535" s="38" t="s">
        <v>9696</v>
      </c>
      <c r="D5535" s="38">
        <v>8531</v>
      </c>
      <c r="E5535" s="146" t="s">
        <v>5757</v>
      </c>
      <c r="F5535" s="541" t="s">
        <v>5758</v>
      </c>
      <c r="G5535" s="539">
        <v>45466.30972222222</v>
      </c>
      <c r="H5535" s="37"/>
    </row>
    <row r="5536" spans="1:8" x14ac:dyDescent="0.25">
      <c r="A5536" s="37" t="s">
        <v>9695</v>
      </c>
      <c r="B5536" s="37" t="s">
        <v>1033</v>
      </c>
      <c r="C5536" s="38" t="s">
        <v>9696</v>
      </c>
      <c r="D5536" s="38">
        <v>8531</v>
      </c>
      <c r="E5536" s="146" t="s">
        <v>5774</v>
      </c>
      <c r="F5536" s="541" t="s">
        <v>5775</v>
      </c>
      <c r="G5536" s="539">
        <v>45466.30972222222</v>
      </c>
      <c r="H5536" s="37"/>
    </row>
    <row r="5537" spans="1:8" x14ac:dyDescent="0.25">
      <c r="A5537" s="37" t="s">
        <v>9695</v>
      </c>
      <c r="B5537" s="37" t="s">
        <v>1033</v>
      </c>
      <c r="C5537" s="38" t="s">
        <v>9696</v>
      </c>
      <c r="D5537" s="38">
        <v>8531</v>
      </c>
      <c r="E5537" s="146" t="s">
        <v>5791</v>
      </c>
      <c r="F5537" s="541" t="s">
        <v>5792</v>
      </c>
      <c r="G5537" s="539">
        <v>45466.30972222222</v>
      </c>
      <c r="H5537" s="37"/>
    </row>
    <row r="5538" spans="1:8" x14ac:dyDescent="0.25">
      <c r="A5538" s="37" t="s">
        <v>9695</v>
      </c>
      <c r="B5538" s="37" t="s">
        <v>1033</v>
      </c>
      <c r="C5538" s="38" t="s">
        <v>9696</v>
      </c>
      <c r="D5538" s="38">
        <v>8531</v>
      </c>
      <c r="E5538" s="146" t="s">
        <v>5808</v>
      </c>
      <c r="F5538" s="541" t="s">
        <v>5809</v>
      </c>
      <c r="G5538" s="539">
        <v>45466.30972222222</v>
      </c>
      <c r="H5538" s="37"/>
    </row>
    <row r="5539" spans="1:8" x14ac:dyDescent="0.25">
      <c r="A5539" s="37" t="s">
        <v>9695</v>
      </c>
      <c r="B5539" s="37" t="s">
        <v>1033</v>
      </c>
      <c r="C5539" s="38" t="s">
        <v>9696</v>
      </c>
      <c r="D5539" s="38">
        <v>8531</v>
      </c>
      <c r="E5539" s="146" t="s">
        <v>5825</v>
      </c>
      <c r="F5539" s="541" t="s">
        <v>5826</v>
      </c>
      <c r="G5539" s="539">
        <v>45466.30972222222</v>
      </c>
      <c r="H5539" s="37"/>
    </row>
    <row r="5540" spans="1:8" x14ac:dyDescent="0.25">
      <c r="A5540" s="37" t="s">
        <v>9695</v>
      </c>
      <c r="B5540" s="37" t="s">
        <v>1033</v>
      </c>
      <c r="C5540" s="38" t="s">
        <v>9696</v>
      </c>
      <c r="D5540" s="38">
        <v>8531</v>
      </c>
      <c r="E5540" s="146" t="s">
        <v>5842</v>
      </c>
      <c r="F5540" s="541" t="s">
        <v>5843</v>
      </c>
      <c r="G5540" s="539">
        <v>45466.30972222222</v>
      </c>
      <c r="H5540" s="37"/>
    </row>
    <row r="5541" spans="1:8" x14ac:dyDescent="0.25">
      <c r="A5541" s="37" t="s">
        <v>9695</v>
      </c>
      <c r="B5541" s="37" t="s">
        <v>1033</v>
      </c>
      <c r="C5541" s="38" t="s">
        <v>9696</v>
      </c>
      <c r="D5541" s="38">
        <v>8531</v>
      </c>
      <c r="E5541" s="146" t="s">
        <v>5859</v>
      </c>
      <c r="F5541" s="541" t="s">
        <v>5860</v>
      </c>
      <c r="G5541" s="539">
        <v>45466.30972222222</v>
      </c>
      <c r="H5541" s="37"/>
    </row>
    <row r="5542" spans="1:8" x14ac:dyDescent="0.25">
      <c r="A5542" s="37" t="s">
        <v>9695</v>
      </c>
      <c r="B5542" s="37" t="s">
        <v>1033</v>
      </c>
      <c r="C5542" s="38" t="s">
        <v>9696</v>
      </c>
      <c r="D5542" s="38">
        <v>8531</v>
      </c>
      <c r="E5542" s="146" t="s">
        <v>5876</v>
      </c>
      <c r="F5542" s="541" t="s">
        <v>5877</v>
      </c>
      <c r="G5542" s="539">
        <v>45466.30972222222</v>
      </c>
      <c r="H5542" s="37"/>
    </row>
    <row r="5543" spans="1:8" x14ac:dyDescent="0.25">
      <c r="A5543" s="37" t="s">
        <v>9695</v>
      </c>
      <c r="B5543" s="37" t="s">
        <v>1033</v>
      </c>
      <c r="C5543" s="38" t="s">
        <v>9696</v>
      </c>
      <c r="D5543" s="38">
        <v>8531</v>
      </c>
      <c r="E5543" s="146" t="s">
        <v>5893</v>
      </c>
      <c r="F5543" s="541" t="s">
        <v>5894</v>
      </c>
      <c r="G5543" s="539">
        <v>45466.30972222222</v>
      </c>
      <c r="H5543" s="37"/>
    </row>
    <row r="5544" spans="1:8" x14ac:dyDescent="0.25">
      <c r="A5544" s="37" t="s">
        <v>9695</v>
      </c>
      <c r="B5544" s="37" t="s">
        <v>1033</v>
      </c>
      <c r="C5544" s="38" t="s">
        <v>9696</v>
      </c>
      <c r="D5544" s="38">
        <v>8531</v>
      </c>
      <c r="E5544" s="146" t="s">
        <v>1475</v>
      </c>
      <c r="F5544" s="541" t="s">
        <v>1476</v>
      </c>
      <c r="G5544" s="539">
        <v>45466.30972222222</v>
      </c>
      <c r="H5544" s="37"/>
    </row>
    <row r="5545" spans="1:8" x14ac:dyDescent="0.25">
      <c r="A5545" s="37" t="s">
        <v>9695</v>
      </c>
      <c r="B5545" s="37" t="s">
        <v>1033</v>
      </c>
      <c r="C5545" s="38" t="s">
        <v>9696</v>
      </c>
      <c r="D5545" s="38">
        <v>8531</v>
      </c>
      <c r="E5545" s="146" t="s">
        <v>5910</v>
      </c>
      <c r="F5545" s="541" t="s">
        <v>5911</v>
      </c>
      <c r="G5545" s="539">
        <v>45466.30972222222</v>
      </c>
      <c r="H5545" s="37"/>
    </row>
    <row r="5546" spans="1:8" x14ac:dyDescent="0.25">
      <c r="A5546" s="37" t="s">
        <v>9695</v>
      </c>
      <c r="B5546" s="37" t="s">
        <v>1033</v>
      </c>
      <c r="C5546" s="38" t="s">
        <v>9696</v>
      </c>
      <c r="D5546" s="38">
        <v>8531</v>
      </c>
      <c r="E5546" s="146" t="s">
        <v>5927</v>
      </c>
      <c r="F5546" s="541" t="s">
        <v>5928</v>
      </c>
      <c r="G5546" s="539">
        <v>45466.30972222222</v>
      </c>
      <c r="H5546" s="37"/>
    </row>
    <row r="5547" spans="1:8" x14ac:dyDescent="0.25">
      <c r="A5547" s="37" t="s">
        <v>9695</v>
      </c>
      <c r="B5547" s="37" t="s">
        <v>1033</v>
      </c>
      <c r="C5547" s="38" t="s">
        <v>9696</v>
      </c>
      <c r="D5547" s="38">
        <v>8531</v>
      </c>
      <c r="E5547" s="146" t="s">
        <v>5944</v>
      </c>
      <c r="F5547" s="541" t="s">
        <v>5945</v>
      </c>
      <c r="G5547" s="539">
        <v>45466.30972222222</v>
      </c>
      <c r="H5547" s="37"/>
    </row>
    <row r="5548" spans="1:8" x14ac:dyDescent="0.25">
      <c r="A5548" s="37" t="s">
        <v>9695</v>
      </c>
      <c r="B5548" s="37" t="s">
        <v>1033</v>
      </c>
      <c r="C5548" s="38" t="s">
        <v>9696</v>
      </c>
      <c r="D5548" s="38">
        <v>8531</v>
      </c>
      <c r="E5548" s="146" t="s">
        <v>5961</v>
      </c>
      <c r="F5548" s="541" t="s">
        <v>5962</v>
      </c>
      <c r="G5548" s="539">
        <v>45466.30972222222</v>
      </c>
      <c r="H5548" s="37"/>
    </row>
    <row r="5549" spans="1:8" x14ac:dyDescent="0.25">
      <c r="A5549" s="37" t="s">
        <v>9695</v>
      </c>
      <c r="B5549" s="37" t="s">
        <v>1033</v>
      </c>
      <c r="C5549" s="38" t="s">
        <v>9696</v>
      </c>
      <c r="D5549" s="38">
        <v>8531</v>
      </c>
      <c r="E5549" s="146" t="s">
        <v>5978</v>
      </c>
      <c r="F5549" s="541" t="s">
        <v>5979</v>
      </c>
      <c r="G5549" s="539">
        <v>45466.30972222222</v>
      </c>
      <c r="H5549" s="37"/>
    </row>
    <row r="5550" spans="1:8" x14ac:dyDescent="0.25">
      <c r="A5550" s="37" t="s">
        <v>9695</v>
      </c>
      <c r="B5550" s="37" t="s">
        <v>1033</v>
      </c>
      <c r="C5550" s="38" t="s">
        <v>9696</v>
      </c>
      <c r="D5550" s="38">
        <v>8531</v>
      </c>
      <c r="E5550" s="146" t="s">
        <v>5995</v>
      </c>
      <c r="F5550" s="541" t="s">
        <v>5996</v>
      </c>
      <c r="G5550" s="539">
        <v>45466.30972222222</v>
      </c>
      <c r="H5550" s="37"/>
    </row>
    <row r="5551" spans="1:8" x14ac:dyDescent="0.25">
      <c r="A5551" s="37" t="s">
        <v>9695</v>
      </c>
      <c r="B5551" s="37" t="s">
        <v>1033</v>
      </c>
      <c r="C5551" s="38" t="s">
        <v>9696</v>
      </c>
      <c r="D5551" s="38">
        <v>8531</v>
      </c>
      <c r="E5551" s="146" t="s">
        <v>6012</v>
      </c>
      <c r="F5551" s="541" t="s">
        <v>6013</v>
      </c>
      <c r="G5551" s="539">
        <v>45466.30972222222</v>
      </c>
      <c r="H5551" s="37"/>
    </row>
    <row r="5552" spans="1:8" x14ac:dyDescent="0.25">
      <c r="A5552" s="37" t="s">
        <v>9695</v>
      </c>
      <c r="B5552" s="37" t="s">
        <v>1033</v>
      </c>
      <c r="C5552" s="38" t="s">
        <v>9696</v>
      </c>
      <c r="D5552" s="38">
        <v>8531</v>
      </c>
      <c r="E5552" s="146" t="s">
        <v>6029</v>
      </c>
      <c r="F5552" s="541" t="s">
        <v>6030</v>
      </c>
      <c r="G5552" s="539">
        <v>45466.30972222222</v>
      </c>
      <c r="H5552" s="37"/>
    </row>
    <row r="5553" spans="1:8" x14ac:dyDescent="0.25">
      <c r="A5553" s="37" t="s">
        <v>9695</v>
      </c>
      <c r="B5553" s="37" t="s">
        <v>1033</v>
      </c>
      <c r="C5553" s="38" t="s">
        <v>9696</v>
      </c>
      <c r="D5553" s="38">
        <v>8531</v>
      </c>
      <c r="E5553" s="146" t="s">
        <v>6046</v>
      </c>
      <c r="F5553" s="541" t="s">
        <v>6047</v>
      </c>
      <c r="G5553" s="539">
        <v>45466.30972222222</v>
      </c>
      <c r="H5553" s="37"/>
    </row>
    <row r="5554" spans="1:8" x14ac:dyDescent="0.25">
      <c r="A5554" s="37" t="s">
        <v>9695</v>
      </c>
      <c r="B5554" s="37" t="s">
        <v>1033</v>
      </c>
      <c r="C5554" s="38" t="s">
        <v>9696</v>
      </c>
      <c r="D5554" s="38">
        <v>8531</v>
      </c>
      <c r="E5554" s="146" t="s">
        <v>6063</v>
      </c>
      <c r="F5554" s="541" t="s">
        <v>6064</v>
      </c>
      <c r="G5554" s="539">
        <v>45466.30972222222</v>
      </c>
      <c r="H5554" s="37"/>
    </row>
    <row r="5555" spans="1:8" x14ac:dyDescent="0.25">
      <c r="A5555" s="37" t="s">
        <v>9695</v>
      </c>
      <c r="B5555" s="37" t="s">
        <v>1033</v>
      </c>
      <c r="C5555" s="38" t="s">
        <v>9696</v>
      </c>
      <c r="D5555" s="38">
        <v>8531</v>
      </c>
      <c r="E5555" s="146" t="s">
        <v>1068</v>
      </c>
      <c r="F5555" s="541" t="s">
        <v>1069</v>
      </c>
      <c r="G5555" s="539">
        <v>45466.30972222222</v>
      </c>
      <c r="H5555" s="37"/>
    </row>
    <row r="5556" spans="1:8" x14ac:dyDescent="0.25">
      <c r="A5556" s="37" t="s">
        <v>9695</v>
      </c>
      <c r="B5556" s="37" t="s">
        <v>1033</v>
      </c>
      <c r="C5556" s="38" t="s">
        <v>9696</v>
      </c>
      <c r="D5556" s="38">
        <v>8531</v>
      </c>
      <c r="E5556" s="146" t="s">
        <v>1492</v>
      </c>
      <c r="F5556" s="541" t="s">
        <v>1493</v>
      </c>
      <c r="G5556" s="539">
        <v>45466.30972222222</v>
      </c>
      <c r="H5556" s="37"/>
    </row>
    <row r="5557" spans="1:8" x14ac:dyDescent="0.25">
      <c r="A5557" s="37" t="s">
        <v>9695</v>
      </c>
      <c r="B5557" s="37" t="s">
        <v>1033</v>
      </c>
      <c r="C5557" s="38" t="s">
        <v>9696</v>
      </c>
      <c r="D5557" s="38">
        <v>8531</v>
      </c>
      <c r="E5557" s="146" t="s">
        <v>6080</v>
      </c>
      <c r="F5557" s="541" t="s">
        <v>6081</v>
      </c>
      <c r="G5557" s="539">
        <v>45466.30972222222</v>
      </c>
      <c r="H5557" s="37"/>
    </row>
    <row r="5558" spans="1:8" x14ac:dyDescent="0.25">
      <c r="A5558" s="37" t="s">
        <v>9695</v>
      </c>
      <c r="B5558" s="37" t="s">
        <v>1033</v>
      </c>
      <c r="C5558" s="38" t="s">
        <v>9696</v>
      </c>
      <c r="D5558" s="38">
        <v>8531</v>
      </c>
      <c r="E5558" s="146" t="s">
        <v>6097</v>
      </c>
      <c r="F5558" s="541" t="s">
        <v>6098</v>
      </c>
      <c r="G5558" s="539">
        <v>45466.30972222222</v>
      </c>
      <c r="H5558" s="37"/>
    </row>
    <row r="5559" spans="1:8" x14ac:dyDescent="0.25">
      <c r="A5559" s="37" t="s">
        <v>9695</v>
      </c>
      <c r="B5559" s="37" t="s">
        <v>1033</v>
      </c>
      <c r="C5559" s="38" t="s">
        <v>9696</v>
      </c>
      <c r="D5559" s="38">
        <v>8531</v>
      </c>
      <c r="E5559" s="146" t="s">
        <v>6114</v>
      </c>
      <c r="F5559" s="541" t="s">
        <v>6115</v>
      </c>
      <c r="G5559" s="539">
        <v>45466.30972222222</v>
      </c>
      <c r="H5559" s="37"/>
    </row>
    <row r="5560" spans="1:8" x14ac:dyDescent="0.25">
      <c r="A5560" s="37" t="s">
        <v>9695</v>
      </c>
      <c r="B5560" s="37" t="s">
        <v>1033</v>
      </c>
      <c r="C5560" s="38" t="s">
        <v>9696</v>
      </c>
      <c r="D5560" s="38">
        <v>8531</v>
      </c>
      <c r="E5560" s="146" t="s">
        <v>6131</v>
      </c>
      <c r="F5560" s="541" t="s">
        <v>6132</v>
      </c>
      <c r="G5560" s="539">
        <v>45466.30972222222</v>
      </c>
      <c r="H5560" s="37"/>
    </row>
    <row r="5561" spans="1:8" x14ac:dyDescent="0.25">
      <c r="A5561" s="37" t="s">
        <v>9695</v>
      </c>
      <c r="B5561" s="37" t="s">
        <v>1033</v>
      </c>
      <c r="C5561" s="38" t="s">
        <v>9696</v>
      </c>
      <c r="D5561" s="38">
        <v>8531</v>
      </c>
      <c r="E5561" s="146" t="s">
        <v>6148</v>
      </c>
      <c r="F5561" s="541" t="s">
        <v>6149</v>
      </c>
      <c r="G5561" s="539">
        <v>45466.30972222222</v>
      </c>
      <c r="H5561" s="37"/>
    </row>
    <row r="5562" spans="1:8" x14ac:dyDescent="0.25">
      <c r="A5562" s="37" t="s">
        <v>9695</v>
      </c>
      <c r="B5562" s="37" t="s">
        <v>1033</v>
      </c>
      <c r="C5562" s="38" t="s">
        <v>9696</v>
      </c>
      <c r="D5562" s="38">
        <v>8531</v>
      </c>
      <c r="E5562" s="146" t="s">
        <v>6165</v>
      </c>
      <c r="F5562" s="541" t="s">
        <v>6166</v>
      </c>
      <c r="G5562" s="539">
        <v>45466.30972222222</v>
      </c>
      <c r="H5562" s="37"/>
    </row>
    <row r="5563" spans="1:8" x14ac:dyDescent="0.25">
      <c r="A5563" s="37" t="s">
        <v>9695</v>
      </c>
      <c r="B5563" s="37" t="s">
        <v>1033</v>
      </c>
      <c r="C5563" s="38" t="s">
        <v>9696</v>
      </c>
      <c r="D5563" s="38">
        <v>8531</v>
      </c>
      <c r="E5563" s="146" t="s">
        <v>6182</v>
      </c>
      <c r="F5563" s="541" t="s">
        <v>6183</v>
      </c>
      <c r="G5563" s="539">
        <v>45466.30972222222</v>
      </c>
      <c r="H5563" s="37"/>
    </row>
    <row r="5564" spans="1:8" x14ac:dyDescent="0.25">
      <c r="A5564" s="37" t="s">
        <v>9695</v>
      </c>
      <c r="B5564" s="37" t="s">
        <v>1033</v>
      </c>
      <c r="C5564" s="38" t="s">
        <v>9696</v>
      </c>
      <c r="D5564" s="38">
        <v>8531</v>
      </c>
      <c r="E5564" s="146" t="s">
        <v>6199</v>
      </c>
      <c r="F5564" s="541" t="s">
        <v>6200</v>
      </c>
      <c r="G5564" s="539">
        <v>45466.30972222222</v>
      </c>
      <c r="H5564" s="37"/>
    </row>
    <row r="5565" spans="1:8" x14ac:dyDescent="0.25">
      <c r="A5565" s="37" t="s">
        <v>9695</v>
      </c>
      <c r="B5565" s="37" t="s">
        <v>1033</v>
      </c>
      <c r="C5565" s="38" t="s">
        <v>9696</v>
      </c>
      <c r="D5565" s="38">
        <v>8531</v>
      </c>
      <c r="E5565" s="146" t="s">
        <v>6216</v>
      </c>
      <c r="F5565" s="541" t="s">
        <v>6217</v>
      </c>
      <c r="G5565" s="539">
        <v>45466.30972222222</v>
      </c>
      <c r="H5565" s="37"/>
    </row>
    <row r="5566" spans="1:8" x14ac:dyDescent="0.25">
      <c r="A5566" s="37" t="s">
        <v>9695</v>
      </c>
      <c r="B5566" s="37" t="s">
        <v>1033</v>
      </c>
      <c r="C5566" s="38" t="s">
        <v>9696</v>
      </c>
      <c r="D5566" s="38">
        <v>8531</v>
      </c>
      <c r="E5566" s="146" t="s">
        <v>6233</v>
      </c>
      <c r="F5566" s="541" t="s">
        <v>6234</v>
      </c>
      <c r="G5566" s="539">
        <v>45466.30972222222</v>
      </c>
      <c r="H5566" s="37"/>
    </row>
    <row r="5567" spans="1:8" x14ac:dyDescent="0.25">
      <c r="A5567" s="37" t="s">
        <v>9695</v>
      </c>
      <c r="B5567" s="37" t="s">
        <v>1033</v>
      </c>
      <c r="C5567" s="38" t="s">
        <v>9696</v>
      </c>
      <c r="D5567" s="38">
        <v>8531</v>
      </c>
      <c r="E5567" s="146" t="s">
        <v>1509</v>
      </c>
      <c r="F5567" s="541" t="s">
        <v>1510</v>
      </c>
      <c r="G5567" s="539">
        <v>45466.30972222222</v>
      </c>
      <c r="H5567" s="37"/>
    </row>
    <row r="5568" spans="1:8" x14ac:dyDescent="0.25">
      <c r="A5568" s="37" t="s">
        <v>9695</v>
      </c>
      <c r="B5568" s="37" t="s">
        <v>1033</v>
      </c>
      <c r="C5568" s="38" t="s">
        <v>9696</v>
      </c>
      <c r="D5568" s="38">
        <v>8531</v>
      </c>
      <c r="E5568" s="146" t="s">
        <v>6250</v>
      </c>
      <c r="F5568" s="541" t="s">
        <v>6251</v>
      </c>
      <c r="G5568" s="539">
        <v>45466.30972222222</v>
      </c>
      <c r="H5568" s="37"/>
    </row>
    <row r="5569" spans="1:8" x14ac:dyDescent="0.25">
      <c r="A5569" s="37" t="s">
        <v>9695</v>
      </c>
      <c r="B5569" s="37" t="s">
        <v>1033</v>
      </c>
      <c r="C5569" s="38" t="s">
        <v>9696</v>
      </c>
      <c r="D5569" s="38">
        <v>8531</v>
      </c>
      <c r="E5569" s="146" t="s">
        <v>6267</v>
      </c>
      <c r="F5569" s="541" t="s">
        <v>6268</v>
      </c>
      <c r="G5569" s="539">
        <v>45466.30972222222</v>
      </c>
      <c r="H5569" s="37"/>
    </row>
    <row r="5570" spans="1:8" x14ac:dyDescent="0.25">
      <c r="A5570" s="37" t="s">
        <v>9695</v>
      </c>
      <c r="B5570" s="37" t="s">
        <v>1033</v>
      </c>
      <c r="C5570" s="38" t="s">
        <v>9696</v>
      </c>
      <c r="D5570" s="38">
        <v>8531</v>
      </c>
      <c r="E5570" s="146" t="s">
        <v>6284</v>
      </c>
      <c r="F5570" s="541" t="s">
        <v>6285</v>
      </c>
      <c r="G5570" s="539">
        <v>45466.30972222222</v>
      </c>
      <c r="H5570" s="37"/>
    </row>
    <row r="5571" spans="1:8" x14ac:dyDescent="0.25">
      <c r="A5571" s="37" t="s">
        <v>9695</v>
      </c>
      <c r="B5571" s="37" t="s">
        <v>1033</v>
      </c>
      <c r="C5571" s="38" t="s">
        <v>9696</v>
      </c>
      <c r="D5571" s="38">
        <v>8531</v>
      </c>
      <c r="E5571" s="146" t="s">
        <v>6301</v>
      </c>
      <c r="F5571" s="541" t="s">
        <v>6302</v>
      </c>
      <c r="G5571" s="539">
        <v>45466.30972222222</v>
      </c>
      <c r="H5571" s="37"/>
    </row>
    <row r="5572" spans="1:8" x14ac:dyDescent="0.25">
      <c r="A5572" s="37" t="s">
        <v>9695</v>
      </c>
      <c r="B5572" s="37" t="s">
        <v>1033</v>
      </c>
      <c r="C5572" s="38" t="s">
        <v>9696</v>
      </c>
      <c r="D5572" s="38">
        <v>8531</v>
      </c>
      <c r="E5572" s="146" t="s">
        <v>6318</v>
      </c>
      <c r="F5572" s="541" t="s">
        <v>6319</v>
      </c>
      <c r="G5572" s="539">
        <v>45466.30972222222</v>
      </c>
      <c r="H5572" s="37"/>
    </row>
    <row r="5573" spans="1:8" x14ac:dyDescent="0.25">
      <c r="A5573" s="37" t="s">
        <v>9695</v>
      </c>
      <c r="B5573" s="37" t="s">
        <v>1033</v>
      </c>
      <c r="C5573" s="38" t="s">
        <v>9696</v>
      </c>
      <c r="D5573" s="38">
        <v>8531</v>
      </c>
      <c r="E5573" s="146" t="s">
        <v>6335</v>
      </c>
      <c r="F5573" s="541" t="s">
        <v>6336</v>
      </c>
      <c r="G5573" s="539">
        <v>45466.30972222222</v>
      </c>
      <c r="H5573" s="37"/>
    </row>
    <row r="5574" spans="1:8" x14ac:dyDescent="0.25">
      <c r="A5574" s="37" t="s">
        <v>9695</v>
      </c>
      <c r="B5574" s="37" t="s">
        <v>1033</v>
      </c>
      <c r="C5574" s="38" t="s">
        <v>9696</v>
      </c>
      <c r="D5574" s="38">
        <v>8531</v>
      </c>
      <c r="E5574" s="146" t="s">
        <v>6352</v>
      </c>
      <c r="F5574" s="541" t="s">
        <v>6353</v>
      </c>
      <c r="G5574" s="539">
        <v>45466.30972222222</v>
      </c>
      <c r="H5574" s="37"/>
    </row>
    <row r="5575" spans="1:8" x14ac:dyDescent="0.25">
      <c r="A5575" s="37" t="s">
        <v>9695</v>
      </c>
      <c r="B5575" s="37" t="s">
        <v>1033</v>
      </c>
      <c r="C5575" s="38" t="s">
        <v>9696</v>
      </c>
      <c r="D5575" s="38">
        <v>8531</v>
      </c>
      <c r="E5575" s="146" t="s">
        <v>6369</v>
      </c>
      <c r="F5575" s="541" t="s">
        <v>6370</v>
      </c>
      <c r="G5575" s="539">
        <v>45466.30972222222</v>
      </c>
      <c r="H5575" s="37"/>
    </row>
    <row r="5576" spans="1:8" x14ac:dyDescent="0.25">
      <c r="A5576" s="37" t="s">
        <v>9695</v>
      </c>
      <c r="B5576" s="37" t="s">
        <v>1033</v>
      </c>
      <c r="C5576" s="38" t="s">
        <v>9696</v>
      </c>
      <c r="D5576" s="38">
        <v>8531</v>
      </c>
      <c r="E5576" s="146" t="s">
        <v>6386</v>
      </c>
      <c r="F5576" s="541" t="s">
        <v>6387</v>
      </c>
      <c r="G5576" s="539">
        <v>45466.30972222222</v>
      </c>
      <c r="H5576" s="37"/>
    </row>
    <row r="5577" spans="1:8" x14ac:dyDescent="0.25">
      <c r="A5577" s="37" t="s">
        <v>9695</v>
      </c>
      <c r="B5577" s="37" t="s">
        <v>1033</v>
      </c>
      <c r="C5577" s="38" t="s">
        <v>9696</v>
      </c>
      <c r="D5577" s="38">
        <v>8531</v>
      </c>
      <c r="E5577" s="146" t="s">
        <v>6403</v>
      </c>
      <c r="F5577" s="541" t="s">
        <v>6404</v>
      </c>
      <c r="G5577" s="539">
        <v>45466.30972222222</v>
      </c>
      <c r="H5577" s="37"/>
    </row>
    <row r="5578" spans="1:8" x14ac:dyDescent="0.25">
      <c r="A5578" s="37" t="s">
        <v>9695</v>
      </c>
      <c r="B5578" s="37" t="s">
        <v>1033</v>
      </c>
      <c r="C5578" s="38" t="s">
        <v>9696</v>
      </c>
      <c r="D5578" s="38">
        <v>8531</v>
      </c>
      <c r="E5578" s="146" t="s">
        <v>1526</v>
      </c>
      <c r="F5578" s="541" t="s">
        <v>1527</v>
      </c>
      <c r="G5578" s="539">
        <v>45466.30972222222</v>
      </c>
      <c r="H5578" s="37"/>
    </row>
    <row r="5579" spans="1:8" x14ac:dyDescent="0.25">
      <c r="A5579" s="37" t="s">
        <v>9695</v>
      </c>
      <c r="B5579" s="37" t="s">
        <v>1033</v>
      </c>
      <c r="C5579" s="38" t="s">
        <v>9696</v>
      </c>
      <c r="D5579" s="38">
        <v>8531</v>
      </c>
      <c r="E5579" s="146" t="s">
        <v>6420</v>
      </c>
      <c r="F5579" s="541" t="s">
        <v>6421</v>
      </c>
      <c r="G5579" s="539">
        <v>45466.30972222222</v>
      </c>
      <c r="H5579" s="37"/>
    </row>
    <row r="5580" spans="1:8" x14ac:dyDescent="0.25">
      <c r="A5580" s="37" t="s">
        <v>9695</v>
      </c>
      <c r="B5580" s="37" t="s">
        <v>1033</v>
      </c>
      <c r="C5580" s="38" t="s">
        <v>9696</v>
      </c>
      <c r="D5580" s="38">
        <v>8531</v>
      </c>
      <c r="E5580" s="146" t="s">
        <v>6437</v>
      </c>
      <c r="F5580" s="541" t="s">
        <v>6438</v>
      </c>
      <c r="G5580" s="539">
        <v>45466.30972222222</v>
      </c>
      <c r="H5580" s="37"/>
    </row>
    <row r="5581" spans="1:8" x14ac:dyDescent="0.25">
      <c r="A5581" s="37" t="s">
        <v>9695</v>
      </c>
      <c r="B5581" s="37" t="s">
        <v>1033</v>
      </c>
      <c r="C5581" s="38" t="s">
        <v>9696</v>
      </c>
      <c r="D5581" s="38">
        <v>8531</v>
      </c>
      <c r="E5581" s="146" t="s">
        <v>6454</v>
      </c>
      <c r="F5581" s="541" t="s">
        <v>6455</v>
      </c>
      <c r="G5581" s="539">
        <v>45466.30972222222</v>
      </c>
      <c r="H5581" s="37"/>
    </row>
    <row r="5582" spans="1:8" x14ac:dyDescent="0.25">
      <c r="A5582" s="37" t="s">
        <v>9695</v>
      </c>
      <c r="B5582" s="37" t="s">
        <v>1033</v>
      </c>
      <c r="C5582" s="38" t="s">
        <v>9696</v>
      </c>
      <c r="D5582" s="38">
        <v>8531</v>
      </c>
      <c r="E5582" s="146" t="s">
        <v>6471</v>
      </c>
      <c r="F5582" s="541" t="s">
        <v>6472</v>
      </c>
      <c r="G5582" s="539">
        <v>45466.30972222222</v>
      </c>
      <c r="H5582" s="37"/>
    </row>
    <row r="5583" spans="1:8" x14ac:dyDescent="0.25">
      <c r="A5583" s="37" t="s">
        <v>9695</v>
      </c>
      <c r="B5583" s="37" t="s">
        <v>1033</v>
      </c>
      <c r="C5583" s="38" t="s">
        <v>9696</v>
      </c>
      <c r="D5583" s="38">
        <v>8531</v>
      </c>
      <c r="E5583" s="146" t="s">
        <v>6488</v>
      </c>
      <c r="F5583" s="541" t="s">
        <v>6489</v>
      </c>
      <c r="G5583" s="539">
        <v>45466.30972222222</v>
      </c>
      <c r="H5583" s="37"/>
    </row>
    <row r="5584" spans="1:8" x14ac:dyDescent="0.25">
      <c r="A5584" s="37" t="s">
        <v>9695</v>
      </c>
      <c r="B5584" s="37" t="s">
        <v>1033</v>
      </c>
      <c r="C5584" s="38" t="s">
        <v>9696</v>
      </c>
      <c r="D5584" s="38">
        <v>8531</v>
      </c>
      <c r="E5584" s="146" t="s">
        <v>6505</v>
      </c>
      <c r="F5584" s="541" t="s">
        <v>6506</v>
      </c>
      <c r="G5584" s="539">
        <v>45466.30972222222</v>
      </c>
      <c r="H5584" s="37"/>
    </row>
    <row r="5585" spans="1:8" x14ac:dyDescent="0.25">
      <c r="A5585" s="37" t="s">
        <v>9695</v>
      </c>
      <c r="B5585" s="37" t="s">
        <v>1033</v>
      </c>
      <c r="C5585" s="38" t="s">
        <v>9696</v>
      </c>
      <c r="D5585" s="38">
        <v>8531</v>
      </c>
      <c r="E5585" s="146" t="s">
        <v>6522</v>
      </c>
      <c r="F5585" s="541" t="s">
        <v>6523</v>
      </c>
      <c r="G5585" s="539">
        <v>45466.30972222222</v>
      </c>
      <c r="H5585" s="37"/>
    </row>
    <row r="5586" spans="1:8" x14ac:dyDescent="0.25">
      <c r="A5586" s="37" t="s">
        <v>9695</v>
      </c>
      <c r="B5586" s="37" t="s">
        <v>1033</v>
      </c>
      <c r="C5586" s="38" t="s">
        <v>9696</v>
      </c>
      <c r="D5586" s="38">
        <v>8531</v>
      </c>
      <c r="E5586" s="146" t="s">
        <v>6539</v>
      </c>
      <c r="F5586" s="541" t="s">
        <v>6540</v>
      </c>
      <c r="G5586" s="539">
        <v>45466.30972222222</v>
      </c>
      <c r="H5586" s="37"/>
    </row>
    <row r="5587" spans="1:8" x14ac:dyDescent="0.25">
      <c r="A5587" s="37" t="s">
        <v>9695</v>
      </c>
      <c r="B5587" s="37" t="s">
        <v>1033</v>
      </c>
      <c r="C5587" s="38" t="s">
        <v>9696</v>
      </c>
      <c r="D5587" s="38">
        <v>8531</v>
      </c>
      <c r="E5587" s="146" t="s">
        <v>6556</v>
      </c>
      <c r="F5587" s="541" t="s">
        <v>6557</v>
      </c>
      <c r="G5587" s="539">
        <v>45466.30972222222</v>
      </c>
      <c r="H5587" s="37"/>
    </row>
    <row r="5588" spans="1:8" x14ac:dyDescent="0.25">
      <c r="A5588" s="37" t="s">
        <v>9695</v>
      </c>
      <c r="B5588" s="37" t="s">
        <v>1033</v>
      </c>
      <c r="C5588" s="38" t="s">
        <v>9696</v>
      </c>
      <c r="D5588" s="38">
        <v>8531</v>
      </c>
      <c r="E5588" s="146" t="s">
        <v>6573</v>
      </c>
      <c r="F5588" s="541" t="s">
        <v>6574</v>
      </c>
      <c r="G5588" s="539">
        <v>45466.30972222222</v>
      </c>
      <c r="H5588" s="37"/>
    </row>
    <row r="5589" spans="1:8" x14ac:dyDescent="0.25">
      <c r="A5589" s="37" t="s">
        <v>9695</v>
      </c>
      <c r="B5589" s="37" t="s">
        <v>1033</v>
      </c>
      <c r="C5589" s="38" t="s">
        <v>9696</v>
      </c>
      <c r="D5589" s="38">
        <v>8531</v>
      </c>
      <c r="E5589" s="146" t="s">
        <v>1543</v>
      </c>
      <c r="F5589" s="541" t="s">
        <v>1544</v>
      </c>
      <c r="G5589" s="539">
        <v>45466.30972222222</v>
      </c>
      <c r="H5589" s="37"/>
    </row>
    <row r="5590" spans="1:8" x14ac:dyDescent="0.25">
      <c r="A5590" s="37" t="s">
        <v>9695</v>
      </c>
      <c r="B5590" s="37" t="s">
        <v>1033</v>
      </c>
      <c r="C5590" s="38" t="s">
        <v>9696</v>
      </c>
      <c r="D5590" s="38">
        <v>8531</v>
      </c>
      <c r="E5590" s="146" t="s">
        <v>6590</v>
      </c>
      <c r="F5590" s="541" t="s">
        <v>6591</v>
      </c>
      <c r="G5590" s="539">
        <v>45466.30972222222</v>
      </c>
      <c r="H5590" s="37"/>
    </row>
    <row r="5591" spans="1:8" x14ac:dyDescent="0.25">
      <c r="A5591" s="37" t="s">
        <v>9695</v>
      </c>
      <c r="B5591" s="37" t="s">
        <v>1033</v>
      </c>
      <c r="C5591" s="38" t="s">
        <v>9696</v>
      </c>
      <c r="D5591" s="38">
        <v>8531</v>
      </c>
      <c r="E5591" s="146" t="s">
        <v>6607</v>
      </c>
      <c r="F5591" s="541" t="s">
        <v>6608</v>
      </c>
      <c r="G5591" s="539">
        <v>45466.30972222222</v>
      </c>
      <c r="H5591" s="37"/>
    </row>
    <row r="5592" spans="1:8" x14ac:dyDescent="0.25">
      <c r="A5592" s="37" t="s">
        <v>9695</v>
      </c>
      <c r="B5592" s="37" t="s">
        <v>1033</v>
      </c>
      <c r="C5592" s="38" t="s">
        <v>9696</v>
      </c>
      <c r="D5592" s="38">
        <v>8531</v>
      </c>
      <c r="E5592" s="146" t="s">
        <v>6624</v>
      </c>
      <c r="F5592" s="541" t="s">
        <v>6625</v>
      </c>
      <c r="G5592" s="539">
        <v>45466.30972222222</v>
      </c>
      <c r="H5592" s="37"/>
    </row>
    <row r="5593" spans="1:8" x14ac:dyDescent="0.25">
      <c r="A5593" s="37" t="s">
        <v>9695</v>
      </c>
      <c r="B5593" s="37" t="s">
        <v>1033</v>
      </c>
      <c r="C5593" s="38" t="s">
        <v>9696</v>
      </c>
      <c r="D5593" s="38">
        <v>8531</v>
      </c>
      <c r="E5593" s="146" t="s">
        <v>6641</v>
      </c>
      <c r="F5593" s="541" t="s">
        <v>6642</v>
      </c>
      <c r="G5593" s="539">
        <v>45466.30972222222</v>
      </c>
      <c r="H5593" s="37"/>
    </row>
    <row r="5594" spans="1:8" x14ac:dyDescent="0.25">
      <c r="A5594" s="37" t="s">
        <v>9695</v>
      </c>
      <c r="B5594" s="37" t="s">
        <v>1033</v>
      </c>
      <c r="C5594" s="38" t="s">
        <v>9696</v>
      </c>
      <c r="D5594" s="38">
        <v>8531</v>
      </c>
      <c r="E5594" s="146" t="s">
        <v>6658</v>
      </c>
      <c r="F5594" s="541" t="s">
        <v>6659</v>
      </c>
      <c r="G5594" s="539">
        <v>45466.30972222222</v>
      </c>
      <c r="H5594" s="37"/>
    </row>
    <row r="5595" spans="1:8" x14ac:dyDescent="0.25">
      <c r="A5595" s="37" t="s">
        <v>9695</v>
      </c>
      <c r="B5595" s="37" t="s">
        <v>1033</v>
      </c>
      <c r="C5595" s="38" t="s">
        <v>9696</v>
      </c>
      <c r="D5595" s="38">
        <v>8531</v>
      </c>
      <c r="E5595" s="146" t="s">
        <v>6675</v>
      </c>
      <c r="F5595" s="541" t="s">
        <v>6676</v>
      </c>
      <c r="G5595" s="539">
        <v>45466.30972222222</v>
      </c>
      <c r="H5595" s="37"/>
    </row>
    <row r="5596" spans="1:8" x14ac:dyDescent="0.25">
      <c r="A5596" s="37" t="s">
        <v>9695</v>
      </c>
      <c r="B5596" s="37" t="s">
        <v>1033</v>
      </c>
      <c r="C5596" s="38" t="s">
        <v>9696</v>
      </c>
      <c r="D5596" s="38">
        <v>8531</v>
      </c>
      <c r="E5596" s="146" t="s">
        <v>6692</v>
      </c>
      <c r="F5596" s="541" t="s">
        <v>6693</v>
      </c>
      <c r="G5596" s="539">
        <v>45466.30972222222</v>
      </c>
      <c r="H5596" s="37"/>
    </row>
    <row r="5597" spans="1:8" x14ac:dyDescent="0.25">
      <c r="A5597" s="37" t="s">
        <v>9695</v>
      </c>
      <c r="B5597" s="37" t="s">
        <v>1033</v>
      </c>
      <c r="C5597" s="38" t="s">
        <v>9696</v>
      </c>
      <c r="D5597" s="38">
        <v>8531</v>
      </c>
      <c r="E5597" s="146" t="s">
        <v>6709</v>
      </c>
      <c r="F5597" s="541" t="s">
        <v>6710</v>
      </c>
      <c r="G5597" s="539">
        <v>45466.30972222222</v>
      </c>
      <c r="H5597" s="37"/>
    </row>
    <row r="5598" spans="1:8" x14ac:dyDescent="0.25">
      <c r="A5598" s="37" t="s">
        <v>9695</v>
      </c>
      <c r="B5598" s="37" t="s">
        <v>1033</v>
      </c>
      <c r="C5598" s="38" t="s">
        <v>9696</v>
      </c>
      <c r="D5598" s="38">
        <v>8531</v>
      </c>
      <c r="E5598" s="146" t="s">
        <v>6726</v>
      </c>
      <c r="F5598" s="541" t="s">
        <v>6727</v>
      </c>
      <c r="G5598" s="539">
        <v>45466.30972222222</v>
      </c>
      <c r="H5598" s="37"/>
    </row>
    <row r="5599" spans="1:8" x14ac:dyDescent="0.25">
      <c r="A5599" s="37" t="s">
        <v>9695</v>
      </c>
      <c r="B5599" s="37" t="s">
        <v>1033</v>
      </c>
      <c r="C5599" s="38" t="s">
        <v>9696</v>
      </c>
      <c r="D5599" s="38">
        <v>8531</v>
      </c>
      <c r="E5599" s="146" t="s">
        <v>6743</v>
      </c>
      <c r="F5599" s="541" t="s">
        <v>6744</v>
      </c>
      <c r="G5599" s="539">
        <v>45466.30972222222</v>
      </c>
      <c r="H5599" s="37"/>
    </row>
    <row r="5600" spans="1:8" x14ac:dyDescent="0.25">
      <c r="A5600" s="37" t="s">
        <v>9695</v>
      </c>
      <c r="B5600" s="37" t="s">
        <v>1033</v>
      </c>
      <c r="C5600" s="38" t="s">
        <v>9696</v>
      </c>
      <c r="D5600" s="38">
        <v>8531</v>
      </c>
      <c r="E5600" s="146" t="s">
        <v>1560</v>
      </c>
      <c r="F5600" s="541" t="s">
        <v>1561</v>
      </c>
      <c r="G5600" s="539">
        <v>45466.30972222222</v>
      </c>
      <c r="H5600" s="37"/>
    </row>
    <row r="5601" spans="1:8" x14ac:dyDescent="0.25">
      <c r="A5601" s="37" t="s">
        <v>9695</v>
      </c>
      <c r="B5601" s="37" t="s">
        <v>1033</v>
      </c>
      <c r="C5601" s="38" t="s">
        <v>9696</v>
      </c>
      <c r="D5601" s="38">
        <v>8531</v>
      </c>
      <c r="E5601" s="146" t="s">
        <v>6760</v>
      </c>
      <c r="F5601" s="541" t="s">
        <v>6761</v>
      </c>
      <c r="G5601" s="539">
        <v>45466.30972222222</v>
      </c>
      <c r="H5601" s="37"/>
    </row>
    <row r="5602" spans="1:8" x14ac:dyDescent="0.25">
      <c r="A5602" s="37" t="s">
        <v>9695</v>
      </c>
      <c r="B5602" s="37" t="s">
        <v>1033</v>
      </c>
      <c r="C5602" s="38" t="s">
        <v>9696</v>
      </c>
      <c r="D5602" s="38">
        <v>8531</v>
      </c>
      <c r="E5602" s="146" t="s">
        <v>6777</v>
      </c>
      <c r="F5602" s="541" t="s">
        <v>6778</v>
      </c>
      <c r="G5602" s="539">
        <v>45466.30972222222</v>
      </c>
      <c r="H5602" s="37"/>
    </row>
    <row r="5603" spans="1:8" x14ac:dyDescent="0.25">
      <c r="A5603" s="37" t="s">
        <v>9695</v>
      </c>
      <c r="B5603" s="37" t="s">
        <v>1033</v>
      </c>
      <c r="C5603" s="38" t="s">
        <v>9696</v>
      </c>
      <c r="D5603" s="38">
        <v>8531</v>
      </c>
      <c r="E5603" s="146" t="s">
        <v>6794</v>
      </c>
      <c r="F5603" s="541" t="s">
        <v>6795</v>
      </c>
      <c r="G5603" s="539">
        <v>45466.30972222222</v>
      </c>
      <c r="H5603" s="37"/>
    </row>
    <row r="5604" spans="1:8" x14ac:dyDescent="0.25">
      <c r="A5604" s="37" t="s">
        <v>9695</v>
      </c>
      <c r="B5604" s="37" t="s">
        <v>1033</v>
      </c>
      <c r="C5604" s="38" t="s">
        <v>9696</v>
      </c>
      <c r="D5604" s="38">
        <v>8531</v>
      </c>
      <c r="E5604" s="146" t="s">
        <v>6811</v>
      </c>
      <c r="F5604" s="541" t="s">
        <v>6812</v>
      </c>
      <c r="G5604" s="539">
        <v>45466.30972222222</v>
      </c>
      <c r="H5604" s="37"/>
    </row>
    <row r="5605" spans="1:8" x14ac:dyDescent="0.25">
      <c r="A5605" s="37" t="s">
        <v>9695</v>
      </c>
      <c r="B5605" s="37" t="s">
        <v>1033</v>
      </c>
      <c r="C5605" s="38" t="s">
        <v>9696</v>
      </c>
      <c r="D5605" s="38">
        <v>8531</v>
      </c>
      <c r="E5605" s="146" t="s">
        <v>6828</v>
      </c>
      <c r="F5605" s="541" t="s">
        <v>6829</v>
      </c>
      <c r="G5605" s="539">
        <v>45466.30972222222</v>
      </c>
      <c r="H5605" s="37"/>
    </row>
    <row r="5606" spans="1:8" x14ac:dyDescent="0.25">
      <c r="A5606" s="37" t="s">
        <v>9695</v>
      </c>
      <c r="B5606" s="37" t="s">
        <v>1033</v>
      </c>
      <c r="C5606" s="38" t="s">
        <v>9696</v>
      </c>
      <c r="D5606" s="38">
        <v>8531</v>
      </c>
      <c r="E5606" s="146" t="s">
        <v>6845</v>
      </c>
      <c r="F5606" s="541" t="s">
        <v>6846</v>
      </c>
      <c r="G5606" s="539">
        <v>45466.30972222222</v>
      </c>
      <c r="H5606" s="37"/>
    </row>
    <row r="5607" spans="1:8" x14ac:dyDescent="0.25">
      <c r="A5607" s="37" t="s">
        <v>9695</v>
      </c>
      <c r="B5607" s="37" t="s">
        <v>1033</v>
      </c>
      <c r="C5607" s="38" t="s">
        <v>9696</v>
      </c>
      <c r="D5607" s="38">
        <v>8531</v>
      </c>
      <c r="E5607" s="146" t="s">
        <v>6862</v>
      </c>
      <c r="F5607" s="541" t="s">
        <v>6863</v>
      </c>
      <c r="G5607" s="539">
        <v>45466.30972222222</v>
      </c>
      <c r="H5607" s="37"/>
    </row>
    <row r="5608" spans="1:8" x14ac:dyDescent="0.25">
      <c r="A5608" s="37" t="s">
        <v>9695</v>
      </c>
      <c r="B5608" s="37" t="s">
        <v>1033</v>
      </c>
      <c r="C5608" s="38" t="s">
        <v>9696</v>
      </c>
      <c r="D5608" s="38">
        <v>8531</v>
      </c>
      <c r="E5608" s="146" t="s">
        <v>6879</v>
      </c>
      <c r="F5608" s="541" t="s">
        <v>6880</v>
      </c>
      <c r="G5608" s="539">
        <v>45466.30972222222</v>
      </c>
      <c r="H5608" s="37"/>
    </row>
    <row r="5609" spans="1:8" x14ac:dyDescent="0.25">
      <c r="A5609" s="37" t="s">
        <v>9695</v>
      </c>
      <c r="B5609" s="37" t="s">
        <v>1033</v>
      </c>
      <c r="C5609" s="38" t="s">
        <v>9696</v>
      </c>
      <c r="D5609" s="38">
        <v>8531</v>
      </c>
      <c r="E5609" s="146" t="s">
        <v>6896</v>
      </c>
      <c r="F5609" s="541" t="s">
        <v>6897</v>
      </c>
      <c r="G5609" s="539">
        <v>45466.30972222222</v>
      </c>
      <c r="H5609" s="37"/>
    </row>
    <row r="5610" spans="1:8" x14ac:dyDescent="0.25">
      <c r="A5610" s="37" t="s">
        <v>9695</v>
      </c>
      <c r="B5610" s="37" t="s">
        <v>1033</v>
      </c>
      <c r="C5610" s="38" t="s">
        <v>9696</v>
      </c>
      <c r="D5610" s="38">
        <v>8531</v>
      </c>
      <c r="E5610" s="146" t="s">
        <v>6913</v>
      </c>
      <c r="F5610" s="541" t="s">
        <v>6914</v>
      </c>
      <c r="G5610" s="539">
        <v>45466.30972222222</v>
      </c>
      <c r="H5610" s="37"/>
    </row>
    <row r="5611" spans="1:8" x14ac:dyDescent="0.25">
      <c r="A5611" s="37" t="s">
        <v>9695</v>
      </c>
      <c r="B5611" s="37" t="s">
        <v>1033</v>
      </c>
      <c r="C5611" s="38" t="s">
        <v>9696</v>
      </c>
      <c r="D5611" s="38">
        <v>8531</v>
      </c>
      <c r="E5611" s="146" t="s">
        <v>1577</v>
      </c>
      <c r="F5611" s="541" t="s">
        <v>1578</v>
      </c>
      <c r="G5611" s="539">
        <v>45466.30972222222</v>
      </c>
      <c r="H5611" s="37"/>
    </row>
    <row r="5612" spans="1:8" x14ac:dyDescent="0.25">
      <c r="A5612" s="37" t="s">
        <v>9695</v>
      </c>
      <c r="B5612" s="37" t="s">
        <v>1033</v>
      </c>
      <c r="C5612" s="38" t="s">
        <v>9696</v>
      </c>
      <c r="D5612" s="38">
        <v>8531</v>
      </c>
      <c r="E5612" s="146" t="s">
        <v>6930</v>
      </c>
      <c r="F5612" s="541" t="s">
        <v>6931</v>
      </c>
      <c r="G5612" s="539">
        <v>45466.30972222222</v>
      </c>
      <c r="H5612" s="37"/>
    </row>
    <row r="5613" spans="1:8" x14ac:dyDescent="0.25">
      <c r="A5613" s="37" t="s">
        <v>9695</v>
      </c>
      <c r="B5613" s="37" t="s">
        <v>1033</v>
      </c>
      <c r="C5613" s="38" t="s">
        <v>9696</v>
      </c>
      <c r="D5613" s="38">
        <v>8531</v>
      </c>
      <c r="E5613" s="146" t="s">
        <v>6947</v>
      </c>
      <c r="F5613" s="541" t="s">
        <v>6948</v>
      </c>
      <c r="G5613" s="539">
        <v>45466.30972222222</v>
      </c>
      <c r="H5613" s="37"/>
    </row>
    <row r="5614" spans="1:8" x14ac:dyDescent="0.25">
      <c r="A5614" s="37" t="s">
        <v>9695</v>
      </c>
      <c r="B5614" s="37" t="s">
        <v>1033</v>
      </c>
      <c r="C5614" s="38" t="s">
        <v>9696</v>
      </c>
      <c r="D5614" s="38">
        <v>8531</v>
      </c>
      <c r="E5614" s="146" t="s">
        <v>6964</v>
      </c>
      <c r="F5614" s="541" t="s">
        <v>6965</v>
      </c>
      <c r="G5614" s="539">
        <v>45466.30972222222</v>
      </c>
      <c r="H5614" s="37"/>
    </row>
    <row r="5615" spans="1:8" x14ac:dyDescent="0.25">
      <c r="A5615" s="37" t="s">
        <v>9695</v>
      </c>
      <c r="B5615" s="37" t="s">
        <v>1033</v>
      </c>
      <c r="C5615" s="38" t="s">
        <v>9696</v>
      </c>
      <c r="D5615" s="38">
        <v>8531</v>
      </c>
      <c r="E5615" s="146" t="s">
        <v>6981</v>
      </c>
      <c r="F5615" s="541" t="s">
        <v>6982</v>
      </c>
      <c r="G5615" s="539">
        <v>45466.30972222222</v>
      </c>
      <c r="H5615" s="37"/>
    </row>
    <row r="5616" spans="1:8" x14ac:dyDescent="0.25">
      <c r="A5616" s="37" t="s">
        <v>9695</v>
      </c>
      <c r="B5616" s="37" t="s">
        <v>1033</v>
      </c>
      <c r="C5616" s="38" t="s">
        <v>9696</v>
      </c>
      <c r="D5616" s="38">
        <v>8531</v>
      </c>
      <c r="E5616" s="146" t="s">
        <v>6998</v>
      </c>
      <c r="F5616" s="541" t="s">
        <v>6999</v>
      </c>
      <c r="G5616" s="539">
        <v>45466.30972222222</v>
      </c>
      <c r="H5616" s="37"/>
    </row>
    <row r="5617" spans="1:8" x14ac:dyDescent="0.25">
      <c r="A5617" s="37" t="s">
        <v>9695</v>
      </c>
      <c r="B5617" s="37" t="s">
        <v>1033</v>
      </c>
      <c r="C5617" s="38" t="s">
        <v>9696</v>
      </c>
      <c r="D5617" s="38">
        <v>8531</v>
      </c>
      <c r="E5617" s="146" t="s">
        <v>7015</v>
      </c>
      <c r="F5617" s="541" t="s">
        <v>7016</v>
      </c>
      <c r="G5617" s="539">
        <v>45466.30972222222</v>
      </c>
      <c r="H5617" s="37"/>
    </row>
    <row r="5618" spans="1:8" x14ac:dyDescent="0.25">
      <c r="A5618" s="37" t="s">
        <v>9695</v>
      </c>
      <c r="B5618" s="37" t="s">
        <v>1033</v>
      </c>
      <c r="C5618" s="38" t="s">
        <v>9696</v>
      </c>
      <c r="D5618" s="38">
        <v>8531</v>
      </c>
      <c r="E5618" s="146" t="s">
        <v>7032</v>
      </c>
      <c r="F5618" s="541" t="s">
        <v>7033</v>
      </c>
      <c r="G5618" s="539">
        <v>45466.30972222222</v>
      </c>
      <c r="H5618" s="37"/>
    </row>
    <row r="5619" spans="1:8" x14ac:dyDescent="0.25">
      <c r="A5619" s="37" t="s">
        <v>9695</v>
      </c>
      <c r="B5619" s="37" t="s">
        <v>1033</v>
      </c>
      <c r="C5619" s="38" t="s">
        <v>9696</v>
      </c>
      <c r="D5619" s="38">
        <v>8531</v>
      </c>
      <c r="E5619" s="146" t="s">
        <v>7049</v>
      </c>
      <c r="F5619" s="541" t="s">
        <v>7050</v>
      </c>
      <c r="G5619" s="539">
        <v>45466.30972222222</v>
      </c>
      <c r="H5619" s="37"/>
    </row>
    <row r="5620" spans="1:8" x14ac:dyDescent="0.25">
      <c r="A5620" s="37" t="s">
        <v>9695</v>
      </c>
      <c r="B5620" s="37" t="s">
        <v>1033</v>
      </c>
      <c r="C5620" s="38" t="s">
        <v>9696</v>
      </c>
      <c r="D5620" s="38">
        <v>8531</v>
      </c>
      <c r="E5620" s="146" t="s">
        <v>7066</v>
      </c>
      <c r="F5620" s="541" t="s">
        <v>7067</v>
      </c>
      <c r="G5620" s="539">
        <v>45466.30972222222</v>
      </c>
      <c r="H5620" s="37"/>
    </row>
    <row r="5621" spans="1:8" x14ac:dyDescent="0.25">
      <c r="A5621" s="37" t="s">
        <v>9695</v>
      </c>
      <c r="B5621" s="37" t="s">
        <v>1033</v>
      </c>
      <c r="C5621" s="38" t="s">
        <v>9696</v>
      </c>
      <c r="D5621" s="38">
        <v>8531</v>
      </c>
      <c r="E5621" s="146" t="s">
        <v>7083</v>
      </c>
      <c r="F5621" s="541" t="s">
        <v>7084</v>
      </c>
      <c r="G5621" s="539">
        <v>45466.30972222222</v>
      </c>
      <c r="H5621" s="37"/>
    </row>
    <row r="5622" spans="1:8" x14ac:dyDescent="0.25">
      <c r="A5622" s="37" t="s">
        <v>9695</v>
      </c>
      <c r="B5622" s="37" t="s">
        <v>1033</v>
      </c>
      <c r="C5622" s="38" t="s">
        <v>9696</v>
      </c>
      <c r="D5622" s="38">
        <v>8531</v>
      </c>
      <c r="E5622" s="146" t="s">
        <v>1594</v>
      </c>
      <c r="F5622" s="541" t="s">
        <v>1595</v>
      </c>
      <c r="G5622" s="539">
        <v>45466.30972222222</v>
      </c>
      <c r="H5622" s="37"/>
    </row>
    <row r="5623" spans="1:8" x14ac:dyDescent="0.25">
      <c r="A5623" s="37" t="s">
        <v>9695</v>
      </c>
      <c r="B5623" s="37" t="s">
        <v>1033</v>
      </c>
      <c r="C5623" s="38" t="s">
        <v>9696</v>
      </c>
      <c r="D5623" s="38">
        <v>8531</v>
      </c>
      <c r="E5623" s="146" t="s">
        <v>7100</v>
      </c>
      <c r="F5623" s="541" t="s">
        <v>7101</v>
      </c>
      <c r="G5623" s="539">
        <v>45466.30972222222</v>
      </c>
      <c r="H5623" s="37"/>
    </row>
    <row r="5624" spans="1:8" x14ac:dyDescent="0.25">
      <c r="A5624" s="37" t="s">
        <v>9695</v>
      </c>
      <c r="B5624" s="37" t="s">
        <v>1033</v>
      </c>
      <c r="C5624" s="38" t="s">
        <v>9696</v>
      </c>
      <c r="D5624" s="38">
        <v>8531</v>
      </c>
      <c r="E5624" s="146" t="s">
        <v>7117</v>
      </c>
      <c r="F5624" s="541" t="s">
        <v>7118</v>
      </c>
      <c r="G5624" s="539">
        <v>45466.30972222222</v>
      </c>
      <c r="H5624" s="37"/>
    </row>
    <row r="5625" spans="1:8" x14ac:dyDescent="0.25">
      <c r="A5625" s="37" t="s">
        <v>9695</v>
      </c>
      <c r="B5625" s="37" t="s">
        <v>1033</v>
      </c>
      <c r="C5625" s="38" t="s">
        <v>9696</v>
      </c>
      <c r="D5625" s="38">
        <v>8531</v>
      </c>
      <c r="E5625" s="146" t="s">
        <v>7134</v>
      </c>
      <c r="F5625" s="541" t="s">
        <v>7135</v>
      </c>
      <c r="G5625" s="539">
        <v>45466.30972222222</v>
      </c>
      <c r="H5625" s="37"/>
    </row>
    <row r="5626" spans="1:8" x14ac:dyDescent="0.25">
      <c r="A5626" s="37" t="s">
        <v>9695</v>
      </c>
      <c r="B5626" s="37" t="s">
        <v>1033</v>
      </c>
      <c r="C5626" s="38" t="s">
        <v>9696</v>
      </c>
      <c r="D5626" s="38">
        <v>8531</v>
      </c>
      <c r="E5626" s="146" t="s">
        <v>7151</v>
      </c>
      <c r="F5626" s="541" t="s">
        <v>7152</v>
      </c>
      <c r="G5626" s="539">
        <v>45466.30972222222</v>
      </c>
      <c r="H5626" s="37"/>
    </row>
    <row r="5627" spans="1:8" x14ac:dyDescent="0.25">
      <c r="A5627" s="37" t="s">
        <v>9695</v>
      </c>
      <c r="B5627" s="37" t="s">
        <v>1033</v>
      </c>
      <c r="C5627" s="38" t="s">
        <v>9696</v>
      </c>
      <c r="D5627" s="38">
        <v>8531</v>
      </c>
      <c r="E5627" s="146" t="s">
        <v>7168</v>
      </c>
      <c r="F5627" s="541" t="s">
        <v>7169</v>
      </c>
      <c r="G5627" s="539">
        <v>45466.30972222222</v>
      </c>
      <c r="H5627" s="37"/>
    </row>
    <row r="5628" spans="1:8" x14ac:dyDescent="0.25">
      <c r="A5628" s="37" t="s">
        <v>9695</v>
      </c>
      <c r="B5628" s="37" t="s">
        <v>1033</v>
      </c>
      <c r="C5628" s="38" t="s">
        <v>9696</v>
      </c>
      <c r="D5628" s="38">
        <v>8531</v>
      </c>
      <c r="E5628" s="146" t="s">
        <v>7185</v>
      </c>
      <c r="F5628" s="541" t="s">
        <v>7186</v>
      </c>
      <c r="G5628" s="539">
        <v>45466.30972222222</v>
      </c>
      <c r="H5628" s="37"/>
    </row>
    <row r="5629" spans="1:8" x14ac:dyDescent="0.25">
      <c r="A5629" s="37" t="s">
        <v>9695</v>
      </c>
      <c r="B5629" s="37" t="s">
        <v>1033</v>
      </c>
      <c r="C5629" s="38" t="s">
        <v>9696</v>
      </c>
      <c r="D5629" s="38">
        <v>8531</v>
      </c>
      <c r="E5629" s="146" t="s">
        <v>7202</v>
      </c>
      <c r="F5629" s="541" t="s">
        <v>7203</v>
      </c>
      <c r="G5629" s="539">
        <v>45466.30972222222</v>
      </c>
      <c r="H5629" s="37"/>
    </row>
    <row r="5630" spans="1:8" x14ac:dyDescent="0.25">
      <c r="A5630" s="37" t="s">
        <v>9695</v>
      </c>
      <c r="B5630" s="37" t="s">
        <v>1033</v>
      </c>
      <c r="C5630" s="38" t="s">
        <v>9696</v>
      </c>
      <c r="D5630" s="38">
        <v>8531</v>
      </c>
      <c r="E5630" s="146" t="s">
        <v>7219</v>
      </c>
      <c r="F5630" s="541" t="s">
        <v>7220</v>
      </c>
      <c r="G5630" s="539">
        <v>45466.30972222222</v>
      </c>
      <c r="H5630" s="37"/>
    </row>
    <row r="5631" spans="1:8" x14ac:dyDescent="0.25">
      <c r="A5631" s="37" t="s">
        <v>9695</v>
      </c>
      <c r="B5631" s="37" t="s">
        <v>1033</v>
      </c>
      <c r="C5631" s="38" t="s">
        <v>9696</v>
      </c>
      <c r="D5631" s="38">
        <v>8531</v>
      </c>
      <c r="E5631" s="146" t="s">
        <v>7236</v>
      </c>
      <c r="F5631" s="541" t="s">
        <v>7237</v>
      </c>
      <c r="G5631" s="539">
        <v>45466.30972222222</v>
      </c>
      <c r="H5631" s="37"/>
    </row>
    <row r="5632" spans="1:8" x14ac:dyDescent="0.25">
      <c r="A5632" s="37" t="s">
        <v>9695</v>
      </c>
      <c r="B5632" s="37" t="s">
        <v>1033</v>
      </c>
      <c r="C5632" s="38" t="s">
        <v>9696</v>
      </c>
      <c r="D5632" s="38">
        <v>8531</v>
      </c>
      <c r="E5632" s="146" t="s">
        <v>7253</v>
      </c>
      <c r="F5632" s="541" t="s">
        <v>7254</v>
      </c>
      <c r="G5632" s="539">
        <v>45466.30972222222</v>
      </c>
      <c r="H5632" s="37"/>
    </row>
    <row r="5633" spans="1:8" x14ac:dyDescent="0.25">
      <c r="A5633" s="37" t="s">
        <v>9695</v>
      </c>
      <c r="B5633" s="37" t="s">
        <v>1033</v>
      </c>
      <c r="C5633" s="38" t="s">
        <v>9696</v>
      </c>
      <c r="D5633" s="38">
        <v>8531</v>
      </c>
      <c r="E5633" s="146" t="s">
        <v>1611</v>
      </c>
      <c r="F5633" s="541" t="s">
        <v>1612</v>
      </c>
      <c r="G5633" s="539">
        <v>45466.30972222222</v>
      </c>
      <c r="H5633" s="37"/>
    </row>
    <row r="5634" spans="1:8" x14ac:dyDescent="0.25">
      <c r="A5634" s="37" t="s">
        <v>9695</v>
      </c>
      <c r="B5634" s="37" t="s">
        <v>1033</v>
      </c>
      <c r="C5634" s="38" t="s">
        <v>9696</v>
      </c>
      <c r="D5634" s="38">
        <v>8531</v>
      </c>
      <c r="E5634" s="146" t="s">
        <v>7270</v>
      </c>
      <c r="F5634" s="541" t="s">
        <v>7271</v>
      </c>
      <c r="G5634" s="539">
        <v>45466.30972222222</v>
      </c>
      <c r="H5634" s="37"/>
    </row>
    <row r="5635" spans="1:8" x14ac:dyDescent="0.25">
      <c r="A5635" s="37" t="s">
        <v>9695</v>
      </c>
      <c r="B5635" s="37" t="s">
        <v>1033</v>
      </c>
      <c r="C5635" s="38" t="s">
        <v>9696</v>
      </c>
      <c r="D5635" s="38">
        <v>8531</v>
      </c>
      <c r="E5635" s="146" t="s">
        <v>7287</v>
      </c>
      <c r="F5635" s="541" t="s">
        <v>7288</v>
      </c>
      <c r="G5635" s="539">
        <v>45466.30972222222</v>
      </c>
      <c r="H5635" s="37"/>
    </row>
    <row r="5636" spans="1:8" x14ac:dyDescent="0.25">
      <c r="A5636" s="37" t="s">
        <v>9695</v>
      </c>
      <c r="B5636" s="37" t="s">
        <v>1033</v>
      </c>
      <c r="C5636" s="38" t="s">
        <v>9696</v>
      </c>
      <c r="D5636" s="38">
        <v>8531</v>
      </c>
      <c r="E5636" s="146" t="s">
        <v>7304</v>
      </c>
      <c r="F5636" s="541" t="s">
        <v>7305</v>
      </c>
      <c r="G5636" s="539">
        <v>45466.30972222222</v>
      </c>
      <c r="H5636" s="37"/>
    </row>
    <row r="5637" spans="1:8" x14ac:dyDescent="0.25">
      <c r="A5637" s="37" t="s">
        <v>9695</v>
      </c>
      <c r="B5637" s="37" t="s">
        <v>1033</v>
      </c>
      <c r="C5637" s="38" t="s">
        <v>9696</v>
      </c>
      <c r="D5637" s="38">
        <v>8531</v>
      </c>
      <c r="E5637" s="146" t="s">
        <v>7321</v>
      </c>
      <c r="F5637" s="541" t="s">
        <v>7322</v>
      </c>
      <c r="G5637" s="539">
        <v>45466.30972222222</v>
      </c>
      <c r="H5637" s="37"/>
    </row>
    <row r="5638" spans="1:8" x14ac:dyDescent="0.25">
      <c r="A5638" s="37" t="s">
        <v>9695</v>
      </c>
      <c r="B5638" s="37" t="s">
        <v>1033</v>
      </c>
      <c r="C5638" s="38" t="s">
        <v>9696</v>
      </c>
      <c r="D5638" s="38">
        <v>8531</v>
      </c>
      <c r="E5638" s="146" t="s">
        <v>7338</v>
      </c>
      <c r="F5638" s="541" t="s">
        <v>7339</v>
      </c>
      <c r="G5638" s="539">
        <v>45466.30972222222</v>
      </c>
      <c r="H5638" s="37"/>
    </row>
    <row r="5639" spans="1:8" x14ac:dyDescent="0.25">
      <c r="A5639" s="37" t="s">
        <v>9695</v>
      </c>
      <c r="B5639" s="37" t="s">
        <v>1033</v>
      </c>
      <c r="C5639" s="38" t="s">
        <v>9696</v>
      </c>
      <c r="D5639" s="38">
        <v>8531</v>
      </c>
      <c r="E5639" s="146" t="s">
        <v>7355</v>
      </c>
      <c r="F5639" s="541" t="s">
        <v>7356</v>
      </c>
      <c r="G5639" s="539">
        <v>45466.30972222222</v>
      </c>
      <c r="H5639" s="37"/>
    </row>
    <row r="5640" spans="1:8" x14ac:dyDescent="0.25">
      <c r="A5640" s="37" t="s">
        <v>9695</v>
      </c>
      <c r="B5640" s="37" t="s">
        <v>1033</v>
      </c>
      <c r="C5640" s="38" t="s">
        <v>9696</v>
      </c>
      <c r="D5640" s="38">
        <v>8531</v>
      </c>
      <c r="E5640" s="146" t="s">
        <v>7372</v>
      </c>
      <c r="F5640" s="541" t="s">
        <v>7373</v>
      </c>
      <c r="G5640" s="539">
        <v>45466.30972222222</v>
      </c>
      <c r="H5640" s="37"/>
    </row>
    <row r="5641" spans="1:8" x14ac:dyDescent="0.25">
      <c r="A5641" s="37" t="s">
        <v>9695</v>
      </c>
      <c r="B5641" s="37" t="s">
        <v>1033</v>
      </c>
      <c r="C5641" s="38" t="s">
        <v>9696</v>
      </c>
      <c r="D5641" s="38">
        <v>8531</v>
      </c>
      <c r="E5641" s="146" t="s">
        <v>7389</v>
      </c>
      <c r="F5641" s="541" t="s">
        <v>7390</v>
      </c>
      <c r="G5641" s="539">
        <v>45466.30972222222</v>
      </c>
      <c r="H5641" s="37"/>
    </row>
    <row r="5642" spans="1:8" x14ac:dyDescent="0.25">
      <c r="A5642" s="37" t="s">
        <v>9695</v>
      </c>
      <c r="B5642" s="37" t="s">
        <v>1033</v>
      </c>
      <c r="C5642" s="38" t="s">
        <v>9696</v>
      </c>
      <c r="D5642" s="38">
        <v>8531</v>
      </c>
      <c r="E5642" s="146" t="s">
        <v>7406</v>
      </c>
      <c r="F5642" s="541" t="s">
        <v>7407</v>
      </c>
      <c r="G5642" s="539">
        <v>45466.30972222222</v>
      </c>
      <c r="H5642" s="37"/>
    </row>
    <row r="5643" spans="1:8" x14ac:dyDescent="0.25">
      <c r="A5643" s="37" t="s">
        <v>9695</v>
      </c>
      <c r="B5643" s="37" t="s">
        <v>1033</v>
      </c>
      <c r="C5643" s="38" t="s">
        <v>9696</v>
      </c>
      <c r="D5643" s="38">
        <v>8531</v>
      </c>
      <c r="E5643" s="146" t="s">
        <v>7423</v>
      </c>
      <c r="F5643" s="541" t="s">
        <v>7424</v>
      </c>
      <c r="G5643" s="539">
        <v>45466.30972222222</v>
      </c>
      <c r="H5643" s="37"/>
    </row>
    <row r="5644" spans="1:8" x14ac:dyDescent="0.25">
      <c r="A5644" s="37" t="s">
        <v>9695</v>
      </c>
      <c r="B5644" s="37" t="s">
        <v>1033</v>
      </c>
      <c r="C5644" s="38" t="s">
        <v>9696</v>
      </c>
      <c r="D5644" s="38">
        <v>8531</v>
      </c>
      <c r="E5644" s="146" t="s">
        <v>1628</v>
      </c>
      <c r="F5644" s="541" t="s">
        <v>1629</v>
      </c>
      <c r="G5644" s="539">
        <v>45466.30972222222</v>
      </c>
      <c r="H5644" s="37"/>
    </row>
    <row r="5645" spans="1:8" x14ac:dyDescent="0.25">
      <c r="A5645" s="37" t="s">
        <v>9695</v>
      </c>
      <c r="B5645" s="37" t="s">
        <v>1033</v>
      </c>
      <c r="C5645" s="38" t="s">
        <v>9696</v>
      </c>
      <c r="D5645" s="38">
        <v>8531</v>
      </c>
      <c r="E5645" s="146" t="s">
        <v>7440</v>
      </c>
      <c r="F5645" s="541" t="s">
        <v>7441</v>
      </c>
      <c r="G5645" s="539">
        <v>45466.30972222222</v>
      </c>
      <c r="H5645" s="37"/>
    </row>
    <row r="5646" spans="1:8" x14ac:dyDescent="0.25">
      <c r="A5646" s="37" t="s">
        <v>9695</v>
      </c>
      <c r="B5646" s="37" t="s">
        <v>1033</v>
      </c>
      <c r="C5646" s="38" t="s">
        <v>9696</v>
      </c>
      <c r="D5646" s="38">
        <v>8531</v>
      </c>
      <c r="E5646" s="146" t="s">
        <v>7457</v>
      </c>
      <c r="F5646" s="541" t="s">
        <v>7458</v>
      </c>
      <c r="G5646" s="539">
        <v>45466.30972222222</v>
      </c>
      <c r="H5646" s="37"/>
    </row>
    <row r="5647" spans="1:8" x14ac:dyDescent="0.25">
      <c r="A5647" s="37" t="s">
        <v>9695</v>
      </c>
      <c r="B5647" s="37" t="s">
        <v>1033</v>
      </c>
      <c r="C5647" s="38" t="s">
        <v>9696</v>
      </c>
      <c r="D5647" s="38">
        <v>8531</v>
      </c>
      <c r="E5647" s="146" t="s">
        <v>7474</v>
      </c>
      <c r="F5647" s="541" t="s">
        <v>7475</v>
      </c>
      <c r="G5647" s="539">
        <v>45466.30972222222</v>
      </c>
      <c r="H5647" s="37"/>
    </row>
    <row r="5648" spans="1:8" x14ac:dyDescent="0.25">
      <c r="A5648" s="37" t="s">
        <v>9695</v>
      </c>
      <c r="B5648" s="37" t="s">
        <v>1033</v>
      </c>
      <c r="C5648" s="38" t="s">
        <v>9696</v>
      </c>
      <c r="D5648" s="38">
        <v>8531</v>
      </c>
      <c r="E5648" s="146" t="s">
        <v>7491</v>
      </c>
      <c r="F5648" s="541" t="s">
        <v>7492</v>
      </c>
      <c r="G5648" s="539">
        <v>45466.30972222222</v>
      </c>
      <c r="H5648" s="37"/>
    </row>
    <row r="5649" spans="1:8" x14ac:dyDescent="0.25">
      <c r="A5649" s="37" t="s">
        <v>9695</v>
      </c>
      <c r="B5649" s="37" t="s">
        <v>1033</v>
      </c>
      <c r="C5649" s="38" t="s">
        <v>9696</v>
      </c>
      <c r="D5649" s="38">
        <v>8531</v>
      </c>
      <c r="E5649" s="37" t="s">
        <v>7508</v>
      </c>
      <c r="F5649" s="541" t="s">
        <v>7509</v>
      </c>
      <c r="G5649" s="539">
        <v>45466.30972222222</v>
      </c>
      <c r="H5649" s="37"/>
    </row>
    <row r="5650" spans="1:8" x14ac:dyDescent="0.25">
      <c r="A5650" s="37" t="s">
        <v>9695</v>
      </c>
      <c r="B5650" s="37" t="s">
        <v>1033</v>
      </c>
      <c r="C5650" s="38" t="s">
        <v>9696</v>
      </c>
      <c r="D5650" s="38">
        <v>8531</v>
      </c>
      <c r="E5650" s="37" t="s">
        <v>7525</v>
      </c>
      <c r="F5650" s="541" t="s">
        <v>7526</v>
      </c>
      <c r="G5650" s="539">
        <v>45466.30972222222</v>
      </c>
      <c r="H5650" s="37"/>
    </row>
    <row r="5651" spans="1:8" x14ac:dyDescent="0.25">
      <c r="A5651" s="37" t="s">
        <v>9695</v>
      </c>
      <c r="B5651" s="37" t="s">
        <v>1033</v>
      </c>
      <c r="C5651" s="38" t="s">
        <v>9696</v>
      </c>
      <c r="D5651" s="38">
        <v>8531</v>
      </c>
      <c r="E5651" s="37" t="s">
        <v>7542</v>
      </c>
      <c r="F5651" s="541" t="s">
        <v>7543</v>
      </c>
      <c r="G5651" s="539">
        <v>45466.30972222222</v>
      </c>
      <c r="H5651" s="37"/>
    </row>
    <row r="5652" spans="1:8" x14ac:dyDescent="0.25">
      <c r="A5652" s="37" t="s">
        <v>9695</v>
      </c>
      <c r="B5652" s="37" t="s">
        <v>1033</v>
      </c>
      <c r="C5652" s="38" t="s">
        <v>9696</v>
      </c>
      <c r="D5652" s="38">
        <v>8531</v>
      </c>
      <c r="E5652" s="37" t="s">
        <v>7559</v>
      </c>
      <c r="F5652" s="541" t="s">
        <v>7560</v>
      </c>
      <c r="G5652" s="539">
        <v>45466.30972222222</v>
      </c>
      <c r="H5652" s="37"/>
    </row>
    <row r="5653" spans="1:8" x14ac:dyDescent="0.25">
      <c r="A5653" s="37" t="s">
        <v>9695</v>
      </c>
      <c r="B5653" s="37" t="s">
        <v>1033</v>
      </c>
      <c r="C5653" s="38" t="s">
        <v>9696</v>
      </c>
      <c r="D5653" s="38">
        <v>8531</v>
      </c>
      <c r="E5653" s="37" t="s">
        <v>7576</v>
      </c>
      <c r="F5653" s="541" t="s">
        <v>7577</v>
      </c>
      <c r="G5653" s="539">
        <v>45466.30972222222</v>
      </c>
      <c r="H5653" s="37"/>
    </row>
    <row r="5654" spans="1:8" x14ac:dyDescent="0.25">
      <c r="A5654" s="37" t="s">
        <v>9695</v>
      </c>
      <c r="B5654" s="37" t="s">
        <v>1033</v>
      </c>
      <c r="C5654" s="38" t="s">
        <v>9696</v>
      </c>
      <c r="D5654" s="38">
        <v>8531</v>
      </c>
      <c r="E5654" s="37" t="s">
        <v>7593</v>
      </c>
      <c r="F5654" s="541" t="s">
        <v>7594</v>
      </c>
      <c r="G5654" s="539">
        <v>45466.30972222222</v>
      </c>
      <c r="H5654" s="37"/>
    </row>
    <row r="5655" spans="1:8" x14ac:dyDescent="0.25">
      <c r="A5655" s="37" t="s">
        <v>9695</v>
      </c>
      <c r="B5655" s="37" t="s">
        <v>1033</v>
      </c>
      <c r="C5655" s="38" t="s">
        <v>9696</v>
      </c>
      <c r="D5655" s="38">
        <v>8531</v>
      </c>
      <c r="E5655" s="37" t="s">
        <v>1645</v>
      </c>
      <c r="F5655" s="541" t="s">
        <v>1646</v>
      </c>
      <c r="G5655" s="539">
        <v>45466.30972222222</v>
      </c>
      <c r="H5655" s="37"/>
    </row>
    <row r="5656" spans="1:8" x14ac:dyDescent="0.25">
      <c r="A5656" s="37" t="s">
        <v>9695</v>
      </c>
      <c r="B5656" s="37" t="s">
        <v>1033</v>
      </c>
      <c r="C5656" s="38" t="s">
        <v>9696</v>
      </c>
      <c r="D5656" s="38">
        <v>8531</v>
      </c>
      <c r="E5656" s="37" t="s">
        <v>7610</v>
      </c>
      <c r="F5656" s="541" t="s">
        <v>7611</v>
      </c>
      <c r="G5656" s="539">
        <v>45466.30972222222</v>
      </c>
      <c r="H5656" s="37"/>
    </row>
    <row r="5657" spans="1:8" x14ac:dyDescent="0.25">
      <c r="A5657" s="37" t="s">
        <v>9695</v>
      </c>
      <c r="B5657" s="37" t="s">
        <v>1033</v>
      </c>
      <c r="C5657" s="38" t="s">
        <v>9696</v>
      </c>
      <c r="D5657" s="38">
        <v>8531</v>
      </c>
      <c r="E5657" s="37" t="s">
        <v>7627</v>
      </c>
      <c r="F5657" s="541" t="s">
        <v>7628</v>
      </c>
      <c r="G5657" s="539">
        <v>45466.30972222222</v>
      </c>
      <c r="H5657" s="37"/>
    </row>
    <row r="5658" spans="1:8" x14ac:dyDescent="0.25">
      <c r="A5658" s="37" t="s">
        <v>9695</v>
      </c>
      <c r="B5658" s="37" t="s">
        <v>1033</v>
      </c>
      <c r="C5658" s="38" t="s">
        <v>9696</v>
      </c>
      <c r="D5658" s="38">
        <v>8531</v>
      </c>
      <c r="E5658" s="37" t="s">
        <v>7644</v>
      </c>
      <c r="F5658" s="541" t="s">
        <v>7645</v>
      </c>
      <c r="G5658" s="539">
        <v>45466.30972222222</v>
      </c>
      <c r="H5658" s="37"/>
    </row>
    <row r="5659" spans="1:8" x14ac:dyDescent="0.25">
      <c r="A5659" s="37" t="s">
        <v>9695</v>
      </c>
      <c r="B5659" s="37" t="s">
        <v>1033</v>
      </c>
      <c r="C5659" s="38" t="s">
        <v>9696</v>
      </c>
      <c r="D5659" s="38">
        <v>8531</v>
      </c>
      <c r="E5659" s="37" t="s">
        <v>7661</v>
      </c>
      <c r="F5659" s="541" t="s">
        <v>7662</v>
      </c>
      <c r="G5659" s="539">
        <v>45466.30972222222</v>
      </c>
      <c r="H5659" s="37"/>
    </row>
    <row r="5660" spans="1:8" x14ac:dyDescent="0.25">
      <c r="A5660" s="37" t="s">
        <v>9695</v>
      </c>
      <c r="B5660" s="37" t="s">
        <v>1033</v>
      </c>
      <c r="C5660" s="38" t="s">
        <v>9696</v>
      </c>
      <c r="D5660" s="38">
        <v>8531</v>
      </c>
      <c r="E5660" s="37" t="s">
        <v>7678</v>
      </c>
      <c r="F5660" s="541" t="s">
        <v>7679</v>
      </c>
      <c r="G5660" s="539">
        <v>45466.30972222222</v>
      </c>
      <c r="H5660" s="37"/>
    </row>
    <row r="5661" spans="1:8" x14ac:dyDescent="0.25">
      <c r="A5661" s="37" t="s">
        <v>9695</v>
      </c>
      <c r="B5661" s="37" t="s">
        <v>1033</v>
      </c>
      <c r="C5661" s="38" t="s">
        <v>9696</v>
      </c>
      <c r="D5661" s="38">
        <v>8531</v>
      </c>
      <c r="E5661" s="37" t="s">
        <v>7695</v>
      </c>
      <c r="F5661" s="541" t="s">
        <v>7696</v>
      </c>
      <c r="G5661" s="539">
        <v>45466.30972222222</v>
      </c>
      <c r="H5661" s="37"/>
    </row>
    <row r="5662" spans="1:8" x14ac:dyDescent="0.25">
      <c r="A5662" s="37" t="s">
        <v>9695</v>
      </c>
      <c r="B5662" s="37" t="s">
        <v>1033</v>
      </c>
      <c r="C5662" s="38" t="s">
        <v>9696</v>
      </c>
      <c r="D5662" s="38">
        <v>8531</v>
      </c>
      <c r="E5662" s="37" t="s">
        <v>7712</v>
      </c>
      <c r="F5662" s="541" t="s">
        <v>7713</v>
      </c>
      <c r="G5662" s="539">
        <v>45466.30972222222</v>
      </c>
      <c r="H5662" s="37"/>
    </row>
    <row r="5663" spans="1:8" x14ac:dyDescent="0.25">
      <c r="A5663" s="37" t="s">
        <v>9695</v>
      </c>
      <c r="B5663" s="37" t="s">
        <v>1033</v>
      </c>
      <c r="C5663" s="38" t="s">
        <v>9696</v>
      </c>
      <c r="D5663" s="38">
        <v>8531</v>
      </c>
      <c r="E5663" s="37" t="s">
        <v>7729</v>
      </c>
      <c r="F5663" s="541" t="s">
        <v>7730</v>
      </c>
      <c r="G5663" s="539">
        <v>45466.30972222222</v>
      </c>
      <c r="H5663" s="37"/>
    </row>
    <row r="5664" spans="1:8" x14ac:dyDescent="0.25">
      <c r="A5664" s="37" t="s">
        <v>9695</v>
      </c>
      <c r="B5664" s="37" t="s">
        <v>1033</v>
      </c>
      <c r="C5664" s="38" t="s">
        <v>9696</v>
      </c>
      <c r="D5664" s="38">
        <v>8531</v>
      </c>
      <c r="E5664" s="37" t="s">
        <v>7746</v>
      </c>
      <c r="F5664" s="541" t="s">
        <v>7747</v>
      </c>
      <c r="G5664" s="539">
        <v>45466.30972222222</v>
      </c>
      <c r="H5664" s="37"/>
    </row>
    <row r="5665" spans="1:8" x14ac:dyDescent="0.25">
      <c r="A5665" s="37" t="s">
        <v>9695</v>
      </c>
      <c r="B5665" s="37" t="s">
        <v>1033</v>
      </c>
      <c r="C5665" s="38" t="s">
        <v>9696</v>
      </c>
      <c r="D5665" s="38">
        <v>8531</v>
      </c>
      <c r="E5665" s="37" t="s">
        <v>7763</v>
      </c>
      <c r="F5665" s="541" t="s">
        <v>7764</v>
      </c>
      <c r="G5665" s="539">
        <v>45466.30972222222</v>
      </c>
      <c r="H5665" s="37"/>
    </row>
    <row r="5666" spans="1:8" x14ac:dyDescent="0.25">
      <c r="A5666" s="37" t="s">
        <v>9695</v>
      </c>
      <c r="B5666" s="37" t="s">
        <v>1033</v>
      </c>
      <c r="C5666" s="38" t="s">
        <v>9696</v>
      </c>
      <c r="D5666" s="38">
        <v>8531</v>
      </c>
      <c r="E5666" s="37" t="s">
        <v>1085</v>
      </c>
      <c r="F5666" s="541" t="s">
        <v>1086</v>
      </c>
      <c r="G5666" s="539">
        <v>45466.30972222222</v>
      </c>
      <c r="H5666" s="37"/>
    </row>
    <row r="5667" spans="1:8" x14ac:dyDescent="0.25">
      <c r="A5667" s="37" t="s">
        <v>9695</v>
      </c>
      <c r="B5667" s="37" t="s">
        <v>1033</v>
      </c>
      <c r="C5667" s="38" t="s">
        <v>9696</v>
      </c>
      <c r="D5667" s="38">
        <v>8531</v>
      </c>
      <c r="E5667" s="37" t="s">
        <v>1662</v>
      </c>
      <c r="F5667" s="541" t="s">
        <v>1663</v>
      </c>
      <c r="G5667" s="539">
        <v>45466.30972222222</v>
      </c>
      <c r="H5667" s="37"/>
    </row>
    <row r="5668" spans="1:8" x14ac:dyDescent="0.25">
      <c r="A5668" s="37" t="s">
        <v>9695</v>
      </c>
      <c r="B5668" s="37" t="s">
        <v>1033</v>
      </c>
      <c r="C5668" s="38" t="s">
        <v>9696</v>
      </c>
      <c r="D5668" s="38">
        <v>8531</v>
      </c>
      <c r="E5668" s="37" t="s">
        <v>7780</v>
      </c>
      <c r="F5668" s="541" t="s">
        <v>7781</v>
      </c>
      <c r="G5668" s="539">
        <v>45466.30972222222</v>
      </c>
      <c r="H5668" s="37"/>
    </row>
    <row r="5669" spans="1:8" x14ac:dyDescent="0.25">
      <c r="A5669" s="37" t="s">
        <v>9695</v>
      </c>
      <c r="B5669" s="37" t="s">
        <v>1033</v>
      </c>
      <c r="C5669" s="38" t="s">
        <v>9696</v>
      </c>
      <c r="D5669" s="38">
        <v>8531</v>
      </c>
      <c r="E5669" s="37" t="s">
        <v>7797</v>
      </c>
      <c r="F5669" s="541" t="s">
        <v>7798</v>
      </c>
      <c r="G5669" s="539">
        <v>45466.30972222222</v>
      </c>
      <c r="H5669" s="37"/>
    </row>
    <row r="5670" spans="1:8" x14ac:dyDescent="0.25">
      <c r="A5670" s="37" t="s">
        <v>9695</v>
      </c>
      <c r="B5670" s="37" t="s">
        <v>1033</v>
      </c>
      <c r="C5670" s="38" t="s">
        <v>9696</v>
      </c>
      <c r="D5670" s="38">
        <v>8531</v>
      </c>
      <c r="E5670" s="37" t="s">
        <v>7814</v>
      </c>
      <c r="F5670" s="541" t="s">
        <v>7815</v>
      </c>
      <c r="G5670" s="539">
        <v>45466.30972222222</v>
      </c>
      <c r="H5670" s="37"/>
    </row>
    <row r="5671" spans="1:8" x14ac:dyDescent="0.25">
      <c r="A5671" s="37" t="s">
        <v>9695</v>
      </c>
      <c r="B5671" s="37" t="s">
        <v>1033</v>
      </c>
      <c r="C5671" s="38" t="s">
        <v>9696</v>
      </c>
      <c r="D5671" s="38">
        <v>8531</v>
      </c>
      <c r="E5671" s="37" t="s">
        <v>7831</v>
      </c>
      <c r="F5671" s="541" t="s">
        <v>7832</v>
      </c>
      <c r="G5671" s="539">
        <v>45466.30972222222</v>
      </c>
      <c r="H5671" s="37"/>
    </row>
    <row r="5672" spans="1:8" x14ac:dyDescent="0.25">
      <c r="A5672" s="37" t="s">
        <v>9695</v>
      </c>
      <c r="B5672" s="37" t="s">
        <v>1033</v>
      </c>
      <c r="C5672" s="38" t="s">
        <v>9696</v>
      </c>
      <c r="D5672" s="38">
        <v>8531</v>
      </c>
      <c r="E5672" s="37" t="s">
        <v>7848</v>
      </c>
      <c r="F5672" s="541" t="s">
        <v>7849</v>
      </c>
      <c r="G5672" s="539">
        <v>45466.30972222222</v>
      </c>
      <c r="H5672" s="37"/>
    </row>
    <row r="5673" spans="1:8" x14ac:dyDescent="0.25">
      <c r="A5673" s="37" t="s">
        <v>9695</v>
      </c>
      <c r="B5673" s="37" t="s">
        <v>1033</v>
      </c>
      <c r="C5673" s="38" t="s">
        <v>9696</v>
      </c>
      <c r="D5673" s="38">
        <v>8531</v>
      </c>
      <c r="E5673" s="37" t="s">
        <v>7865</v>
      </c>
      <c r="F5673" s="541" t="s">
        <v>7866</v>
      </c>
      <c r="G5673" s="539">
        <v>45466.30972222222</v>
      </c>
      <c r="H5673" s="37"/>
    </row>
    <row r="5674" spans="1:8" x14ac:dyDescent="0.25">
      <c r="A5674" s="37" t="s">
        <v>9695</v>
      </c>
      <c r="B5674" s="37" t="s">
        <v>1033</v>
      </c>
      <c r="C5674" s="38" t="s">
        <v>9696</v>
      </c>
      <c r="D5674" s="38">
        <v>8531</v>
      </c>
      <c r="E5674" s="37" t="s">
        <v>7882</v>
      </c>
      <c r="F5674" s="541" t="s">
        <v>7883</v>
      </c>
      <c r="G5674" s="539">
        <v>45466.30972222222</v>
      </c>
      <c r="H5674" s="37"/>
    </row>
    <row r="5675" spans="1:8" x14ac:dyDescent="0.25">
      <c r="A5675" s="37" t="s">
        <v>9695</v>
      </c>
      <c r="B5675" s="37" t="s">
        <v>1033</v>
      </c>
      <c r="C5675" s="38" t="s">
        <v>9696</v>
      </c>
      <c r="D5675" s="38">
        <v>8531</v>
      </c>
      <c r="E5675" s="37" t="s">
        <v>7899</v>
      </c>
      <c r="F5675" s="541" t="s">
        <v>7900</v>
      </c>
      <c r="G5675" s="539">
        <v>45466.30972222222</v>
      </c>
      <c r="H5675" s="37"/>
    </row>
    <row r="5676" spans="1:8" x14ac:dyDescent="0.25">
      <c r="A5676" s="37" t="s">
        <v>9695</v>
      </c>
      <c r="B5676" s="37" t="s">
        <v>1033</v>
      </c>
      <c r="C5676" s="38" t="s">
        <v>9696</v>
      </c>
      <c r="D5676" s="38">
        <v>8531</v>
      </c>
      <c r="E5676" s="37" t="s">
        <v>7916</v>
      </c>
      <c r="F5676" s="541" t="s">
        <v>7917</v>
      </c>
      <c r="G5676" s="539">
        <v>45466.30972222222</v>
      </c>
      <c r="H5676" s="37"/>
    </row>
    <row r="5677" spans="1:8" x14ac:dyDescent="0.25">
      <c r="A5677" s="37" t="s">
        <v>9695</v>
      </c>
      <c r="B5677" s="37" t="s">
        <v>1033</v>
      </c>
      <c r="C5677" s="38" t="s">
        <v>9696</v>
      </c>
      <c r="D5677" s="38">
        <v>8531</v>
      </c>
      <c r="E5677" s="37" t="s">
        <v>7933</v>
      </c>
      <c r="F5677" s="541" t="s">
        <v>7934</v>
      </c>
      <c r="G5677" s="539">
        <v>45466.30972222222</v>
      </c>
      <c r="H5677" s="37"/>
    </row>
    <row r="5678" spans="1:8" x14ac:dyDescent="0.25">
      <c r="A5678" s="37" t="s">
        <v>9695</v>
      </c>
      <c r="B5678" s="37" t="s">
        <v>1033</v>
      </c>
      <c r="C5678" s="38" t="s">
        <v>9696</v>
      </c>
      <c r="D5678" s="38">
        <v>8531</v>
      </c>
      <c r="E5678" s="37" t="s">
        <v>1679</v>
      </c>
      <c r="F5678" s="541" t="s">
        <v>1680</v>
      </c>
      <c r="G5678" s="539">
        <v>45466.30972222222</v>
      </c>
      <c r="H5678" s="37"/>
    </row>
    <row r="5679" spans="1:8" x14ac:dyDescent="0.25">
      <c r="A5679" s="37" t="s">
        <v>9695</v>
      </c>
      <c r="B5679" s="37" t="s">
        <v>1033</v>
      </c>
      <c r="C5679" s="38" t="s">
        <v>9696</v>
      </c>
      <c r="D5679" s="38">
        <v>8531</v>
      </c>
      <c r="E5679" s="37" t="s">
        <v>7950</v>
      </c>
      <c r="F5679" s="541" t="s">
        <v>7951</v>
      </c>
      <c r="G5679" s="539">
        <v>45466.30972222222</v>
      </c>
      <c r="H5679" s="37"/>
    </row>
    <row r="5680" spans="1:8" x14ac:dyDescent="0.25">
      <c r="A5680" s="37" t="s">
        <v>9695</v>
      </c>
      <c r="B5680" s="37" t="s">
        <v>1033</v>
      </c>
      <c r="C5680" s="38" t="s">
        <v>9696</v>
      </c>
      <c r="D5680" s="38">
        <v>8531</v>
      </c>
      <c r="E5680" s="37" t="s">
        <v>7967</v>
      </c>
      <c r="F5680" s="541" t="s">
        <v>7968</v>
      </c>
      <c r="G5680" s="539">
        <v>45466.30972222222</v>
      </c>
      <c r="H5680" s="37"/>
    </row>
    <row r="5681" spans="1:8" x14ac:dyDescent="0.25">
      <c r="A5681" s="37" t="s">
        <v>9695</v>
      </c>
      <c r="B5681" s="37" t="s">
        <v>1033</v>
      </c>
      <c r="C5681" s="38" t="s">
        <v>9696</v>
      </c>
      <c r="D5681" s="38">
        <v>8531</v>
      </c>
      <c r="E5681" s="37" t="s">
        <v>7984</v>
      </c>
      <c r="F5681" s="541" t="s">
        <v>7985</v>
      </c>
      <c r="G5681" s="539">
        <v>45466.30972222222</v>
      </c>
      <c r="H5681" s="37"/>
    </row>
    <row r="5682" spans="1:8" x14ac:dyDescent="0.25">
      <c r="A5682" s="37" t="s">
        <v>9695</v>
      </c>
      <c r="B5682" s="37" t="s">
        <v>1033</v>
      </c>
      <c r="C5682" s="38" t="s">
        <v>9696</v>
      </c>
      <c r="D5682" s="38">
        <v>8531</v>
      </c>
      <c r="E5682" s="37" t="s">
        <v>8001</v>
      </c>
      <c r="F5682" s="541" t="s">
        <v>8002</v>
      </c>
      <c r="G5682" s="539">
        <v>45466.30972222222</v>
      </c>
      <c r="H5682" s="37"/>
    </row>
    <row r="5683" spans="1:8" x14ac:dyDescent="0.25">
      <c r="A5683" s="37" t="s">
        <v>9695</v>
      </c>
      <c r="B5683" s="37" t="s">
        <v>1033</v>
      </c>
      <c r="C5683" s="38" t="s">
        <v>9696</v>
      </c>
      <c r="D5683" s="38">
        <v>8531</v>
      </c>
      <c r="E5683" s="37" t="s">
        <v>8018</v>
      </c>
      <c r="F5683" s="541" t="s">
        <v>8019</v>
      </c>
      <c r="G5683" s="539">
        <v>45466.30972222222</v>
      </c>
      <c r="H5683" s="37"/>
    </row>
    <row r="5684" spans="1:8" x14ac:dyDescent="0.25">
      <c r="A5684" s="37" t="s">
        <v>9695</v>
      </c>
      <c r="B5684" s="37" t="s">
        <v>1033</v>
      </c>
      <c r="C5684" s="38" t="s">
        <v>9696</v>
      </c>
      <c r="D5684" s="38">
        <v>8531</v>
      </c>
      <c r="E5684" s="37" t="s">
        <v>8035</v>
      </c>
      <c r="F5684" s="541" t="s">
        <v>8036</v>
      </c>
      <c r="G5684" s="539">
        <v>45466.30972222222</v>
      </c>
      <c r="H5684" s="37"/>
    </row>
    <row r="5685" spans="1:8" x14ac:dyDescent="0.25">
      <c r="A5685" s="37" t="s">
        <v>9695</v>
      </c>
      <c r="B5685" s="37" t="s">
        <v>1033</v>
      </c>
      <c r="C5685" s="38" t="s">
        <v>9696</v>
      </c>
      <c r="D5685" s="38">
        <v>8531</v>
      </c>
      <c r="E5685" s="37" t="s">
        <v>8052</v>
      </c>
      <c r="F5685" s="541" t="s">
        <v>8053</v>
      </c>
      <c r="G5685" s="539">
        <v>45466.30972222222</v>
      </c>
      <c r="H5685" s="37"/>
    </row>
    <row r="5686" spans="1:8" x14ac:dyDescent="0.25">
      <c r="A5686" s="37" t="s">
        <v>9695</v>
      </c>
      <c r="B5686" s="37" t="s">
        <v>1033</v>
      </c>
      <c r="C5686" s="38" t="s">
        <v>9696</v>
      </c>
      <c r="D5686" s="38">
        <v>8531</v>
      </c>
      <c r="E5686" s="37" t="s">
        <v>8069</v>
      </c>
      <c r="F5686" s="541" t="s">
        <v>8070</v>
      </c>
      <c r="G5686" s="539">
        <v>45466.30972222222</v>
      </c>
      <c r="H5686" s="37"/>
    </row>
    <row r="5687" spans="1:8" x14ac:dyDescent="0.25">
      <c r="A5687" s="37" t="s">
        <v>9695</v>
      </c>
      <c r="B5687" s="37" t="s">
        <v>1033</v>
      </c>
      <c r="C5687" s="38" t="s">
        <v>9696</v>
      </c>
      <c r="D5687" s="38">
        <v>8531</v>
      </c>
      <c r="E5687" s="37" t="s">
        <v>8086</v>
      </c>
      <c r="F5687" s="541" t="s">
        <v>8087</v>
      </c>
      <c r="G5687" s="539">
        <v>45466.30972222222</v>
      </c>
      <c r="H5687" s="37"/>
    </row>
    <row r="5688" spans="1:8" x14ac:dyDescent="0.25">
      <c r="A5688" s="37" t="s">
        <v>9695</v>
      </c>
      <c r="B5688" s="37" t="s">
        <v>1033</v>
      </c>
      <c r="C5688" s="38" t="s">
        <v>9696</v>
      </c>
      <c r="D5688" s="38">
        <v>8531</v>
      </c>
      <c r="E5688" s="37" t="s">
        <v>8103</v>
      </c>
      <c r="F5688" s="541" t="s">
        <v>8104</v>
      </c>
      <c r="G5688" s="539">
        <v>45466.30972222222</v>
      </c>
      <c r="H5688" s="37"/>
    </row>
    <row r="5689" spans="1:8" x14ac:dyDescent="0.25">
      <c r="A5689" s="37" t="s">
        <v>9695</v>
      </c>
      <c r="B5689" s="37" t="s">
        <v>1033</v>
      </c>
      <c r="C5689" s="38" t="s">
        <v>9696</v>
      </c>
      <c r="D5689" s="38">
        <v>8531</v>
      </c>
      <c r="E5689" s="37" t="s">
        <v>1696</v>
      </c>
      <c r="F5689" s="541" t="s">
        <v>1697</v>
      </c>
      <c r="G5689" s="539">
        <v>45466.30972222222</v>
      </c>
      <c r="H5689" s="37"/>
    </row>
    <row r="5690" spans="1:8" x14ac:dyDescent="0.25">
      <c r="A5690" s="37" t="s">
        <v>9695</v>
      </c>
      <c r="B5690" s="37" t="s">
        <v>1033</v>
      </c>
      <c r="C5690" s="38" t="s">
        <v>9696</v>
      </c>
      <c r="D5690" s="38">
        <v>8531</v>
      </c>
      <c r="E5690" s="37" t="s">
        <v>8120</v>
      </c>
      <c r="F5690" s="541" t="s">
        <v>8121</v>
      </c>
      <c r="G5690" s="539">
        <v>45466.30972222222</v>
      </c>
      <c r="H5690" s="37"/>
    </row>
    <row r="5691" spans="1:8" x14ac:dyDescent="0.25">
      <c r="A5691" s="37" t="s">
        <v>9695</v>
      </c>
      <c r="B5691" s="37" t="s">
        <v>1033</v>
      </c>
      <c r="C5691" s="38" t="s">
        <v>9696</v>
      </c>
      <c r="D5691" s="38">
        <v>8531</v>
      </c>
      <c r="E5691" s="37" t="s">
        <v>8137</v>
      </c>
      <c r="F5691" s="541" t="s">
        <v>8138</v>
      </c>
      <c r="G5691" s="539">
        <v>45466.30972222222</v>
      </c>
      <c r="H5691" s="37"/>
    </row>
    <row r="5692" spans="1:8" x14ac:dyDescent="0.25">
      <c r="A5692" s="37" t="s">
        <v>9695</v>
      </c>
      <c r="B5692" s="37" t="s">
        <v>1033</v>
      </c>
      <c r="C5692" s="38" t="s">
        <v>9696</v>
      </c>
      <c r="D5692" s="38">
        <v>8531</v>
      </c>
      <c r="E5692" s="37" t="s">
        <v>8154</v>
      </c>
      <c r="F5692" s="541" t="s">
        <v>8155</v>
      </c>
      <c r="G5692" s="539">
        <v>45466.30972222222</v>
      </c>
      <c r="H5692" s="37"/>
    </row>
    <row r="5693" spans="1:8" x14ac:dyDescent="0.25">
      <c r="A5693" s="37" t="s">
        <v>9695</v>
      </c>
      <c r="B5693" s="37" t="s">
        <v>1033</v>
      </c>
      <c r="C5693" s="38" t="s">
        <v>9696</v>
      </c>
      <c r="D5693" s="38">
        <v>8531</v>
      </c>
      <c r="E5693" s="37" t="s">
        <v>8171</v>
      </c>
      <c r="F5693" s="541" t="s">
        <v>8172</v>
      </c>
      <c r="G5693" s="539">
        <v>45466.30972222222</v>
      </c>
      <c r="H5693" s="37"/>
    </row>
    <row r="5694" spans="1:8" x14ac:dyDescent="0.25">
      <c r="A5694" s="37" t="s">
        <v>9695</v>
      </c>
      <c r="B5694" s="37" t="s">
        <v>1033</v>
      </c>
      <c r="C5694" s="38" t="s">
        <v>9696</v>
      </c>
      <c r="D5694" s="38">
        <v>8531</v>
      </c>
      <c r="E5694" s="37" t="s">
        <v>8188</v>
      </c>
      <c r="F5694" s="541" t="s">
        <v>8189</v>
      </c>
      <c r="G5694" s="539">
        <v>45466.30972222222</v>
      </c>
      <c r="H5694" s="37"/>
    </row>
    <row r="5695" spans="1:8" x14ac:dyDescent="0.25">
      <c r="A5695" s="37" t="s">
        <v>9695</v>
      </c>
      <c r="B5695" s="37" t="s">
        <v>1033</v>
      </c>
      <c r="C5695" s="38" t="s">
        <v>9696</v>
      </c>
      <c r="D5695" s="38">
        <v>8531</v>
      </c>
      <c r="E5695" s="37" t="s">
        <v>8205</v>
      </c>
      <c r="F5695" s="541" t="s">
        <v>8206</v>
      </c>
      <c r="G5695" s="539">
        <v>45466.30972222222</v>
      </c>
      <c r="H5695" s="37"/>
    </row>
    <row r="5696" spans="1:8" x14ac:dyDescent="0.25">
      <c r="A5696" s="37" t="s">
        <v>9695</v>
      </c>
      <c r="B5696" s="37" t="s">
        <v>1033</v>
      </c>
      <c r="C5696" s="38" t="s">
        <v>9696</v>
      </c>
      <c r="D5696" s="38">
        <v>8531</v>
      </c>
      <c r="E5696" s="37" t="s">
        <v>8222</v>
      </c>
      <c r="F5696" s="541" t="s">
        <v>8223</v>
      </c>
      <c r="G5696" s="539">
        <v>45466.30972222222</v>
      </c>
      <c r="H5696" s="37"/>
    </row>
    <row r="5697" spans="1:8" x14ac:dyDescent="0.25">
      <c r="A5697" s="37" t="s">
        <v>9695</v>
      </c>
      <c r="B5697" s="37" t="s">
        <v>1033</v>
      </c>
      <c r="C5697" s="38" t="s">
        <v>9696</v>
      </c>
      <c r="D5697" s="38">
        <v>8531</v>
      </c>
      <c r="E5697" s="37" t="s">
        <v>8239</v>
      </c>
      <c r="F5697" s="541" t="s">
        <v>8240</v>
      </c>
      <c r="G5697" s="539">
        <v>45466.30972222222</v>
      </c>
      <c r="H5697" s="37"/>
    </row>
    <row r="5698" spans="1:8" x14ac:dyDescent="0.25">
      <c r="A5698" s="37" t="s">
        <v>9695</v>
      </c>
      <c r="B5698" s="37" t="s">
        <v>1033</v>
      </c>
      <c r="C5698" s="38" t="s">
        <v>9696</v>
      </c>
      <c r="D5698" s="38">
        <v>8531</v>
      </c>
      <c r="E5698" s="37" t="s">
        <v>8256</v>
      </c>
      <c r="F5698" s="541" t="s">
        <v>8257</v>
      </c>
      <c r="G5698" s="539">
        <v>45466.30972222222</v>
      </c>
      <c r="H5698" s="37"/>
    </row>
    <row r="5699" spans="1:8" x14ac:dyDescent="0.25">
      <c r="A5699" s="37" t="s">
        <v>9695</v>
      </c>
      <c r="B5699" s="37" t="s">
        <v>1033</v>
      </c>
      <c r="C5699" s="38" t="s">
        <v>9696</v>
      </c>
      <c r="D5699" s="38">
        <v>8531</v>
      </c>
      <c r="E5699" s="37" t="s">
        <v>8273</v>
      </c>
      <c r="F5699" s="541" t="s">
        <v>8274</v>
      </c>
      <c r="G5699" s="539">
        <v>45466.30972222222</v>
      </c>
      <c r="H5699" s="37"/>
    </row>
    <row r="5700" spans="1:8" x14ac:dyDescent="0.25">
      <c r="A5700" s="37" t="s">
        <v>9695</v>
      </c>
      <c r="B5700" s="37" t="s">
        <v>1033</v>
      </c>
      <c r="C5700" s="38" t="s">
        <v>9696</v>
      </c>
      <c r="D5700" s="38">
        <v>8531</v>
      </c>
      <c r="E5700" s="37" t="s">
        <v>1713</v>
      </c>
      <c r="F5700" s="541" t="s">
        <v>1714</v>
      </c>
      <c r="G5700" s="539">
        <v>45466.30972222222</v>
      </c>
      <c r="H5700" s="37"/>
    </row>
    <row r="5701" spans="1:8" x14ac:dyDescent="0.25">
      <c r="A5701" s="37" t="s">
        <v>9695</v>
      </c>
      <c r="B5701" s="37" t="s">
        <v>1033</v>
      </c>
      <c r="C5701" s="38" t="s">
        <v>9696</v>
      </c>
      <c r="D5701" s="38">
        <v>8531</v>
      </c>
      <c r="E5701" s="37" t="s">
        <v>8290</v>
      </c>
      <c r="F5701" s="541" t="s">
        <v>8291</v>
      </c>
      <c r="G5701" s="539">
        <v>45466.30972222222</v>
      </c>
      <c r="H5701" s="37"/>
    </row>
    <row r="5702" spans="1:8" x14ac:dyDescent="0.25">
      <c r="A5702" s="37" t="s">
        <v>9695</v>
      </c>
      <c r="B5702" s="37" t="s">
        <v>1033</v>
      </c>
      <c r="C5702" s="38" t="s">
        <v>9696</v>
      </c>
      <c r="D5702" s="38">
        <v>8531</v>
      </c>
      <c r="E5702" s="37" t="s">
        <v>8307</v>
      </c>
      <c r="F5702" s="541" t="s">
        <v>8308</v>
      </c>
      <c r="G5702" s="539">
        <v>45466.30972222222</v>
      </c>
      <c r="H5702" s="37"/>
    </row>
    <row r="5703" spans="1:8" x14ac:dyDescent="0.25">
      <c r="A5703" s="37" t="s">
        <v>9695</v>
      </c>
      <c r="B5703" s="37" t="s">
        <v>1033</v>
      </c>
      <c r="C5703" s="38" t="s">
        <v>9696</v>
      </c>
      <c r="D5703" s="38">
        <v>8531</v>
      </c>
      <c r="E5703" s="37" t="s">
        <v>8324</v>
      </c>
      <c r="F5703" s="541" t="s">
        <v>8325</v>
      </c>
      <c r="G5703" s="539">
        <v>45466.30972222222</v>
      </c>
      <c r="H5703" s="37"/>
    </row>
    <row r="5704" spans="1:8" x14ac:dyDescent="0.25">
      <c r="A5704" s="37" t="s">
        <v>9695</v>
      </c>
      <c r="B5704" s="37" t="s">
        <v>1033</v>
      </c>
      <c r="C5704" s="38" t="s">
        <v>9696</v>
      </c>
      <c r="D5704" s="38">
        <v>8531</v>
      </c>
      <c r="E5704" s="37" t="s">
        <v>8341</v>
      </c>
      <c r="F5704" s="541" t="s">
        <v>8342</v>
      </c>
      <c r="G5704" s="539">
        <v>45466.30972222222</v>
      </c>
      <c r="H5704" s="37"/>
    </row>
    <row r="5705" spans="1:8" x14ac:dyDescent="0.25">
      <c r="A5705" s="37" t="s">
        <v>9695</v>
      </c>
      <c r="B5705" s="37" t="s">
        <v>1033</v>
      </c>
      <c r="C5705" s="38" t="s">
        <v>9696</v>
      </c>
      <c r="D5705" s="38">
        <v>8531</v>
      </c>
      <c r="E5705" s="37" t="s">
        <v>8358</v>
      </c>
      <c r="F5705" s="541" t="s">
        <v>8359</v>
      </c>
      <c r="G5705" s="539">
        <v>45466.30972222222</v>
      </c>
      <c r="H5705" s="37"/>
    </row>
    <row r="5706" spans="1:8" x14ac:dyDescent="0.25">
      <c r="A5706" s="37" t="s">
        <v>9695</v>
      </c>
      <c r="B5706" s="37" t="s">
        <v>1033</v>
      </c>
      <c r="C5706" s="38" t="s">
        <v>9696</v>
      </c>
      <c r="D5706" s="38">
        <v>8531</v>
      </c>
      <c r="E5706" s="37" t="s">
        <v>8375</v>
      </c>
      <c r="F5706" s="541" t="s">
        <v>8376</v>
      </c>
      <c r="G5706" s="539">
        <v>45466.30972222222</v>
      </c>
      <c r="H5706" s="37"/>
    </row>
    <row r="5707" spans="1:8" x14ac:dyDescent="0.25">
      <c r="A5707" s="37" t="s">
        <v>9695</v>
      </c>
      <c r="B5707" s="37" t="s">
        <v>1033</v>
      </c>
      <c r="C5707" s="38" t="s">
        <v>9696</v>
      </c>
      <c r="D5707" s="38">
        <v>8531</v>
      </c>
      <c r="E5707" s="37" t="s">
        <v>8392</v>
      </c>
      <c r="F5707" s="541" t="s">
        <v>8393</v>
      </c>
      <c r="G5707" s="539">
        <v>45466.30972222222</v>
      </c>
      <c r="H5707" s="37"/>
    </row>
    <row r="5708" spans="1:8" x14ac:dyDescent="0.25">
      <c r="A5708" s="37" t="s">
        <v>9695</v>
      </c>
      <c r="B5708" s="37" t="s">
        <v>1033</v>
      </c>
      <c r="C5708" s="38" t="s">
        <v>9696</v>
      </c>
      <c r="D5708" s="38">
        <v>8531</v>
      </c>
      <c r="E5708" s="37" t="s">
        <v>10788</v>
      </c>
      <c r="F5708" s="541" t="s">
        <v>10789</v>
      </c>
      <c r="G5708" s="539">
        <v>45466.30972222222</v>
      </c>
      <c r="H5708" s="37"/>
    </row>
    <row r="5709" spans="1:8" x14ac:dyDescent="0.25">
      <c r="A5709" s="37" t="s">
        <v>9695</v>
      </c>
      <c r="B5709" s="37" t="s">
        <v>1033</v>
      </c>
      <c r="C5709" s="38" t="s">
        <v>9696</v>
      </c>
      <c r="D5709" s="38">
        <v>8531</v>
      </c>
      <c r="E5709" s="37" t="s">
        <v>10790</v>
      </c>
      <c r="F5709" s="541" t="s">
        <v>10791</v>
      </c>
      <c r="G5709" s="539">
        <v>45466.30972222222</v>
      </c>
      <c r="H5709" s="37"/>
    </row>
    <row r="5710" spans="1:8" x14ac:dyDescent="0.25">
      <c r="A5710" s="37" t="s">
        <v>9695</v>
      </c>
      <c r="B5710" s="37" t="s">
        <v>1033</v>
      </c>
      <c r="C5710" s="38" t="s">
        <v>9696</v>
      </c>
      <c r="D5710" s="38">
        <v>8531</v>
      </c>
      <c r="E5710" s="37" t="s">
        <v>10792</v>
      </c>
      <c r="F5710" s="541" t="s">
        <v>10793</v>
      </c>
      <c r="G5710" s="539">
        <v>45466.30972222222</v>
      </c>
      <c r="H5710" s="37"/>
    </row>
    <row r="5711" spans="1:8" x14ac:dyDescent="0.25">
      <c r="A5711" s="37" t="s">
        <v>9695</v>
      </c>
      <c r="B5711" s="37" t="s">
        <v>1033</v>
      </c>
      <c r="C5711" s="38" t="s">
        <v>9696</v>
      </c>
      <c r="D5711" s="38">
        <v>8531</v>
      </c>
      <c r="E5711" s="37" t="s">
        <v>1729</v>
      </c>
      <c r="F5711" s="541" t="s">
        <v>1730</v>
      </c>
      <c r="G5711" s="539">
        <v>45466.30972222222</v>
      </c>
      <c r="H5711" s="37"/>
    </row>
    <row r="5712" spans="1:8" x14ac:dyDescent="0.25">
      <c r="A5712" s="37" t="s">
        <v>9695</v>
      </c>
      <c r="B5712" s="37" t="s">
        <v>1033</v>
      </c>
      <c r="C5712" s="38" t="s">
        <v>9696</v>
      </c>
      <c r="D5712" s="38">
        <v>8531</v>
      </c>
      <c r="E5712" s="37" t="s">
        <v>10794</v>
      </c>
      <c r="F5712" s="541" t="s">
        <v>10795</v>
      </c>
      <c r="G5712" s="539">
        <v>45466.30972222222</v>
      </c>
      <c r="H5712" s="37"/>
    </row>
    <row r="5713" spans="1:8" x14ac:dyDescent="0.25">
      <c r="A5713" s="37" t="s">
        <v>9695</v>
      </c>
      <c r="B5713" s="37" t="s">
        <v>1033</v>
      </c>
      <c r="C5713" s="38" t="s">
        <v>9696</v>
      </c>
      <c r="D5713" s="38">
        <v>8531</v>
      </c>
      <c r="E5713" s="37" t="s">
        <v>10796</v>
      </c>
      <c r="F5713" s="541" t="s">
        <v>10797</v>
      </c>
      <c r="G5713" s="539">
        <v>45466.30972222222</v>
      </c>
      <c r="H5713" s="37"/>
    </row>
    <row r="5714" spans="1:8" x14ac:dyDescent="0.25">
      <c r="A5714" s="37" t="s">
        <v>9695</v>
      </c>
      <c r="B5714" s="37" t="s">
        <v>1033</v>
      </c>
      <c r="C5714" s="38" t="s">
        <v>9696</v>
      </c>
      <c r="D5714" s="38">
        <v>8531</v>
      </c>
      <c r="E5714" s="37" t="s">
        <v>10798</v>
      </c>
      <c r="F5714" s="541" t="s">
        <v>10799</v>
      </c>
      <c r="G5714" s="539">
        <v>45466.30972222222</v>
      </c>
      <c r="H5714" s="37"/>
    </row>
    <row r="5715" spans="1:8" x14ac:dyDescent="0.25">
      <c r="A5715" s="37" t="s">
        <v>9695</v>
      </c>
      <c r="B5715" s="37" t="s">
        <v>1033</v>
      </c>
      <c r="C5715" s="38" t="s">
        <v>9696</v>
      </c>
      <c r="D5715" s="38">
        <v>8531</v>
      </c>
      <c r="E5715" s="37" t="s">
        <v>10800</v>
      </c>
      <c r="F5715" s="541" t="s">
        <v>10801</v>
      </c>
      <c r="G5715" s="539">
        <v>45466.30972222222</v>
      </c>
      <c r="H5715" s="37"/>
    </row>
    <row r="5716" spans="1:8" x14ac:dyDescent="0.25">
      <c r="A5716" s="37" t="s">
        <v>9695</v>
      </c>
      <c r="B5716" s="37" t="s">
        <v>1033</v>
      </c>
      <c r="C5716" s="38" t="s">
        <v>9696</v>
      </c>
      <c r="D5716" s="38">
        <v>8531</v>
      </c>
      <c r="E5716" s="37" t="s">
        <v>10802</v>
      </c>
      <c r="F5716" s="541" t="s">
        <v>10803</v>
      </c>
      <c r="G5716" s="539">
        <v>45466.30972222222</v>
      </c>
      <c r="H5716" s="37"/>
    </row>
    <row r="5717" spans="1:8" x14ac:dyDescent="0.25">
      <c r="A5717" s="37" t="s">
        <v>9695</v>
      </c>
      <c r="B5717" s="37" t="s">
        <v>1033</v>
      </c>
      <c r="C5717" s="38" t="s">
        <v>9696</v>
      </c>
      <c r="D5717" s="38">
        <v>8531</v>
      </c>
      <c r="E5717" s="37" t="s">
        <v>10804</v>
      </c>
      <c r="F5717" s="541" t="s">
        <v>10805</v>
      </c>
      <c r="G5717" s="539">
        <v>45466.30972222222</v>
      </c>
      <c r="H5717" s="37"/>
    </row>
    <row r="5718" spans="1:8" x14ac:dyDescent="0.25">
      <c r="A5718" s="37" t="s">
        <v>9695</v>
      </c>
      <c r="B5718" s="37" t="s">
        <v>1033</v>
      </c>
      <c r="C5718" s="38" t="s">
        <v>9696</v>
      </c>
      <c r="D5718" s="38">
        <v>8531</v>
      </c>
      <c r="E5718" s="37" t="s">
        <v>10806</v>
      </c>
      <c r="F5718" s="541" t="s">
        <v>10807</v>
      </c>
      <c r="G5718" s="539">
        <v>45466.30972222222</v>
      </c>
      <c r="H5718" s="37"/>
    </row>
    <row r="5719" spans="1:8" x14ac:dyDescent="0.25">
      <c r="A5719" s="37" t="s">
        <v>9695</v>
      </c>
      <c r="B5719" s="37" t="s">
        <v>1033</v>
      </c>
      <c r="C5719" s="38" t="s">
        <v>9696</v>
      </c>
      <c r="D5719" s="38">
        <v>8531</v>
      </c>
      <c r="E5719" s="37" t="s">
        <v>10808</v>
      </c>
      <c r="F5719" s="541" t="s">
        <v>10809</v>
      </c>
      <c r="G5719" s="539">
        <v>45466.30972222222</v>
      </c>
      <c r="H5719" s="37"/>
    </row>
    <row r="5720" spans="1:8" x14ac:dyDescent="0.25">
      <c r="A5720" s="37" t="s">
        <v>9695</v>
      </c>
      <c r="B5720" s="37" t="s">
        <v>1033</v>
      </c>
      <c r="C5720" s="38" t="s">
        <v>9696</v>
      </c>
      <c r="D5720" s="38">
        <v>8531</v>
      </c>
      <c r="E5720" s="37" t="s">
        <v>10810</v>
      </c>
      <c r="F5720" s="541" t="s">
        <v>10811</v>
      </c>
      <c r="G5720" s="539">
        <v>45466.30972222222</v>
      </c>
      <c r="H5720" s="37"/>
    </row>
    <row r="5721" spans="1:8" x14ac:dyDescent="0.25">
      <c r="A5721" s="37" t="s">
        <v>9695</v>
      </c>
      <c r="B5721" s="37" t="s">
        <v>1033</v>
      </c>
      <c r="C5721" s="38" t="s">
        <v>9696</v>
      </c>
      <c r="D5721" s="38">
        <v>8531</v>
      </c>
      <c r="E5721" s="37" t="s">
        <v>10812</v>
      </c>
      <c r="F5721" s="541" t="s">
        <v>10813</v>
      </c>
      <c r="G5721" s="539">
        <v>45466.30972222222</v>
      </c>
      <c r="H5721" s="37"/>
    </row>
    <row r="5722" spans="1:8" x14ac:dyDescent="0.25">
      <c r="A5722" s="37" t="s">
        <v>9695</v>
      </c>
      <c r="B5722" s="37" t="s">
        <v>1033</v>
      </c>
      <c r="C5722" s="38" t="s">
        <v>9696</v>
      </c>
      <c r="D5722" s="38">
        <v>8531</v>
      </c>
      <c r="E5722" s="37" t="s">
        <v>1746</v>
      </c>
      <c r="F5722" s="541" t="s">
        <v>1747</v>
      </c>
      <c r="G5722" s="539">
        <v>45466.30972222222</v>
      </c>
      <c r="H5722" s="37"/>
    </row>
    <row r="5723" spans="1:8" x14ac:dyDescent="0.25">
      <c r="A5723" s="37" t="s">
        <v>9695</v>
      </c>
      <c r="B5723" s="37" t="s">
        <v>1033</v>
      </c>
      <c r="C5723" s="38" t="s">
        <v>9696</v>
      </c>
      <c r="D5723" s="38">
        <v>8531</v>
      </c>
      <c r="E5723" s="37" t="s">
        <v>1763</v>
      </c>
      <c r="F5723" s="541" t="s">
        <v>1764</v>
      </c>
      <c r="G5723" s="539">
        <v>45466.30972222222</v>
      </c>
      <c r="H5723" s="37"/>
    </row>
    <row r="5724" spans="1:8" x14ac:dyDescent="0.25">
      <c r="A5724" s="37" t="s">
        <v>9695</v>
      </c>
      <c r="B5724" s="37" t="s">
        <v>1033</v>
      </c>
      <c r="C5724" s="38" t="s">
        <v>9696</v>
      </c>
      <c r="D5724" s="38">
        <v>8531</v>
      </c>
      <c r="E5724" s="37" t="s">
        <v>1780</v>
      </c>
      <c r="F5724" s="541" t="s">
        <v>1781</v>
      </c>
      <c r="G5724" s="539">
        <v>45466.30972222222</v>
      </c>
      <c r="H5724" s="37"/>
    </row>
    <row r="5725" spans="1:8" x14ac:dyDescent="0.25">
      <c r="A5725" s="37" t="s">
        <v>9695</v>
      </c>
      <c r="B5725" s="37" t="s">
        <v>1033</v>
      </c>
      <c r="C5725" s="38" t="s">
        <v>9696</v>
      </c>
      <c r="D5725" s="38">
        <v>8531</v>
      </c>
      <c r="E5725" s="37" t="s">
        <v>1797</v>
      </c>
      <c r="F5725" s="541" t="s">
        <v>1798</v>
      </c>
      <c r="G5725" s="539">
        <v>45466.30972222222</v>
      </c>
      <c r="H5725" s="37"/>
    </row>
    <row r="5726" spans="1:8" x14ac:dyDescent="0.25">
      <c r="A5726" s="37" t="s">
        <v>9695</v>
      </c>
      <c r="B5726" s="37" t="s">
        <v>1033</v>
      </c>
      <c r="C5726" s="38" t="s">
        <v>9696</v>
      </c>
      <c r="D5726" s="38">
        <v>8531</v>
      </c>
      <c r="E5726" s="37" t="s">
        <v>1814</v>
      </c>
      <c r="F5726" s="541" t="s">
        <v>1815</v>
      </c>
      <c r="G5726" s="539">
        <v>45466.30972222222</v>
      </c>
      <c r="H5726" s="37"/>
    </row>
    <row r="5727" spans="1:8" x14ac:dyDescent="0.25">
      <c r="A5727" s="37" t="s">
        <v>9695</v>
      </c>
      <c r="B5727" s="37" t="s">
        <v>1033</v>
      </c>
      <c r="C5727" s="38" t="s">
        <v>9696</v>
      </c>
      <c r="D5727" s="38">
        <v>8531</v>
      </c>
      <c r="E5727" s="37" t="s">
        <v>1101</v>
      </c>
      <c r="F5727" s="541" t="s">
        <v>1102</v>
      </c>
      <c r="G5727" s="539">
        <v>45466.30972222222</v>
      </c>
      <c r="H5727" s="37"/>
    </row>
    <row r="5728" spans="1:8" x14ac:dyDescent="0.25">
      <c r="A5728" s="37" t="s">
        <v>9695</v>
      </c>
      <c r="B5728" s="37" t="s">
        <v>1033</v>
      </c>
      <c r="C5728" s="38" t="s">
        <v>9696</v>
      </c>
      <c r="D5728" s="38">
        <v>8531</v>
      </c>
      <c r="E5728" s="37" t="s">
        <v>1831</v>
      </c>
      <c r="F5728" s="541" t="s">
        <v>1832</v>
      </c>
      <c r="G5728" s="539">
        <v>45466.30972222222</v>
      </c>
      <c r="H5728" s="37"/>
    </row>
    <row r="5729" spans="1:8" x14ac:dyDescent="0.25">
      <c r="A5729" s="37" t="s">
        <v>9695</v>
      </c>
      <c r="B5729" s="37" t="s">
        <v>1033</v>
      </c>
      <c r="C5729" s="38" t="s">
        <v>9696</v>
      </c>
      <c r="D5729" s="38">
        <v>8531</v>
      </c>
      <c r="E5729" s="37" t="s">
        <v>1848</v>
      </c>
      <c r="F5729" s="541" t="s">
        <v>1849</v>
      </c>
      <c r="G5729" s="539">
        <v>45466.30972222222</v>
      </c>
      <c r="H5729" s="37"/>
    </row>
    <row r="5730" spans="1:8" x14ac:dyDescent="0.25">
      <c r="A5730" s="37" t="s">
        <v>9695</v>
      </c>
      <c r="B5730" s="37" t="s">
        <v>1033</v>
      </c>
      <c r="C5730" s="38" t="s">
        <v>9696</v>
      </c>
      <c r="D5730" s="38">
        <v>8531</v>
      </c>
      <c r="E5730" s="37" t="s">
        <v>1865</v>
      </c>
      <c r="F5730" s="541" t="s">
        <v>1866</v>
      </c>
      <c r="G5730" s="539">
        <v>45466.30972222222</v>
      </c>
      <c r="H5730" s="37"/>
    </row>
    <row r="5731" spans="1:8" x14ac:dyDescent="0.25">
      <c r="A5731" s="37" t="s">
        <v>9695</v>
      </c>
      <c r="B5731" s="37" t="s">
        <v>1033</v>
      </c>
      <c r="C5731" s="38" t="s">
        <v>9696</v>
      </c>
      <c r="D5731" s="38">
        <v>8531</v>
      </c>
      <c r="E5731" s="37" t="s">
        <v>1882</v>
      </c>
      <c r="F5731" s="541" t="s">
        <v>1883</v>
      </c>
      <c r="G5731" s="539">
        <v>45466.30972222222</v>
      </c>
      <c r="H5731" s="37"/>
    </row>
    <row r="5732" spans="1:8" x14ac:dyDescent="0.25">
      <c r="A5732" s="37" t="s">
        <v>9695</v>
      </c>
      <c r="B5732" s="37" t="s">
        <v>1033</v>
      </c>
      <c r="C5732" s="38" t="s">
        <v>9696</v>
      </c>
      <c r="D5732" s="38">
        <v>8531</v>
      </c>
      <c r="E5732" s="37" t="s">
        <v>1899</v>
      </c>
      <c r="F5732" s="541" t="s">
        <v>1900</v>
      </c>
      <c r="G5732" s="539">
        <v>45466.30972222222</v>
      </c>
      <c r="H5732" s="37"/>
    </row>
    <row r="5733" spans="1:8" x14ac:dyDescent="0.25">
      <c r="A5733" s="37" t="s">
        <v>9695</v>
      </c>
      <c r="B5733" s="37" t="s">
        <v>1033</v>
      </c>
      <c r="C5733" s="38" t="s">
        <v>9696</v>
      </c>
      <c r="D5733" s="38">
        <v>8531</v>
      </c>
      <c r="E5733" s="37" t="s">
        <v>1916</v>
      </c>
      <c r="F5733" s="541" t="s">
        <v>1917</v>
      </c>
      <c r="G5733" s="539">
        <v>45466.30972222222</v>
      </c>
      <c r="H5733" s="37"/>
    </row>
    <row r="5734" spans="1:8" x14ac:dyDescent="0.25">
      <c r="A5734" s="37" t="s">
        <v>9695</v>
      </c>
      <c r="B5734" s="37" t="s">
        <v>1033</v>
      </c>
      <c r="C5734" s="38" t="s">
        <v>9696</v>
      </c>
      <c r="D5734" s="38">
        <v>8531</v>
      </c>
      <c r="E5734" s="37" t="s">
        <v>1933</v>
      </c>
      <c r="F5734" s="541" t="s">
        <v>1934</v>
      </c>
      <c r="G5734" s="539">
        <v>45466.30972222222</v>
      </c>
      <c r="H5734" s="37"/>
    </row>
    <row r="5735" spans="1:8" x14ac:dyDescent="0.25">
      <c r="A5735" s="37" t="s">
        <v>9695</v>
      </c>
      <c r="B5735" s="37" t="s">
        <v>1033</v>
      </c>
      <c r="C5735" s="38" t="s">
        <v>9696</v>
      </c>
      <c r="D5735" s="38">
        <v>8531</v>
      </c>
      <c r="E5735" s="37" t="s">
        <v>1950</v>
      </c>
      <c r="F5735" s="541" t="s">
        <v>1951</v>
      </c>
      <c r="G5735" s="539">
        <v>45466.30972222222</v>
      </c>
      <c r="H5735" s="37"/>
    </row>
    <row r="5736" spans="1:8" x14ac:dyDescent="0.25">
      <c r="A5736" s="37" t="s">
        <v>9695</v>
      </c>
      <c r="B5736" s="37" t="s">
        <v>1033</v>
      </c>
      <c r="C5736" s="38" t="s">
        <v>9696</v>
      </c>
      <c r="D5736" s="38">
        <v>8531</v>
      </c>
      <c r="E5736" s="37" t="s">
        <v>1967</v>
      </c>
      <c r="F5736" s="541" t="s">
        <v>1968</v>
      </c>
      <c r="G5736" s="539">
        <v>45466.30972222222</v>
      </c>
      <c r="H5736" s="37"/>
    </row>
    <row r="5737" spans="1:8" x14ac:dyDescent="0.25">
      <c r="A5737" s="37" t="s">
        <v>9695</v>
      </c>
      <c r="B5737" s="37" t="s">
        <v>1033</v>
      </c>
      <c r="C5737" s="38" t="s">
        <v>9696</v>
      </c>
      <c r="D5737" s="38">
        <v>8531</v>
      </c>
      <c r="E5737" s="37" t="s">
        <v>1984</v>
      </c>
      <c r="F5737" s="541" t="s">
        <v>1985</v>
      </c>
      <c r="G5737" s="539">
        <v>45466.30972222222</v>
      </c>
      <c r="H5737" s="37"/>
    </row>
    <row r="5738" spans="1:8" x14ac:dyDescent="0.25">
      <c r="A5738" s="37" t="s">
        <v>9695</v>
      </c>
      <c r="B5738" s="37" t="s">
        <v>1033</v>
      </c>
      <c r="C5738" s="38" t="s">
        <v>9696</v>
      </c>
      <c r="D5738" s="38">
        <v>8531</v>
      </c>
      <c r="E5738" s="37" t="s">
        <v>1118</v>
      </c>
      <c r="F5738" s="541" t="s">
        <v>1119</v>
      </c>
      <c r="G5738" s="539">
        <v>45466.30972222222</v>
      </c>
      <c r="H5738" s="37"/>
    </row>
    <row r="5739" spans="1:8" x14ac:dyDescent="0.25">
      <c r="A5739" s="37" t="s">
        <v>9695</v>
      </c>
      <c r="B5739" s="37" t="s">
        <v>1033</v>
      </c>
      <c r="C5739" s="38" t="s">
        <v>9696</v>
      </c>
      <c r="D5739" s="38">
        <v>8531</v>
      </c>
      <c r="E5739" s="37" t="s">
        <v>2001</v>
      </c>
      <c r="F5739" s="541" t="s">
        <v>2002</v>
      </c>
      <c r="G5739" s="539">
        <v>45466.30972222222</v>
      </c>
      <c r="H5739" s="37"/>
    </row>
    <row r="5740" spans="1:8" x14ac:dyDescent="0.25">
      <c r="A5740" s="37" t="s">
        <v>9695</v>
      </c>
      <c r="B5740" s="37" t="s">
        <v>1033</v>
      </c>
      <c r="C5740" s="38" t="s">
        <v>9696</v>
      </c>
      <c r="D5740" s="38">
        <v>8531</v>
      </c>
      <c r="E5740" s="37" t="s">
        <v>2018</v>
      </c>
      <c r="F5740" s="541" t="s">
        <v>2019</v>
      </c>
      <c r="G5740" s="539">
        <v>45466.30972222222</v>
      </c>
      <c r="H5740" s="37"/>
    </row>
    <row r="5741" spans="1:8" x14ac:dyDescent="0.25">
      <c r="A5741" s="37" t="s">
        <v>9695</v>
      </c>
      <c r="B5741" s="37" t="s">
        <v>1033</v>
      </c>
      <c r="C5741" s="38" t="s">
        <v>9696</v>
      </c>
      <c r="D5741" s="38">
        <v>8531</v>
      </c>
      <c r="E5741" s="37" t="s">
        <v>2035</v>
      </c>
      <c r="F5741" s="541" t="s">
        <v>2036</v>
      </c>
      <c r="G5741" s="539">
        <v>45466.30972222222</v>
      </c>
      <c r="H5741" s="37"/>
    </row>
    <row r="5742" spans="1:8" x14ac:dyDescent="0.25">
      <c r="A5742" s="37" t="s">
        <v>9695</v>
      </c>
      <c r="B5742" s="37" t="s">
        <v>1033</v>
      </c>
      <c r="C5742" s="38" t="s">
        <v>9696</v>
      </c>
      <c r="D5742" s="38">
        <v>8531</v>
      </c>
      <c r="E5742" s="37" t="s">
        <v>2052</v>
      </c>
      <c r="F5742" s="541" t="s">
        <v>2053</v>
      </c>
      <c r="G5742" s="539">
        <v>45466.30972222222</v>
      </c>
      <c r="H5742" s="37"/>
    </row>
    <row r="5743" spans="1:8" x14ac:dyDescent="0.25">
      <c r="A5743" s="37" t="s">
        <v>9695</v>
      </c>
      <c r="B5743" s="37" t="s">
        <v>1033</v>
      </c>
      <c r="C5743" s="38" t="s">
        <v>9696</v>
      </c>
      <c r="D5743" s="38">
        <v>8531</v>
      </c>
      <c r="E5743" s="37" t="s">
        <v>2069</v>
      </c>
      <c r="F5743" s="541" t="s">
        <v>2070</v>
      </c>
      <c r="G5743" s="539">
        <v>45466.30972222222</v>
      </c>
      <c r="H5743" s="37"/>
    </row>
    <row r="5744" spans="1:8" x14ac:dyDescent="0.25">
      <c r="A5744" s="37" t="s">
        <v>9695</v>
      </c>
      <c r="B5744" s="37" t="s">
        <v>1033</v>
      </c>
      <c r="C5744" s="38" t="s">
        <v>9696</v>
      </c>
      <c r="D5744" s="38">
        <v>8531</v>
      </c>
      <c r="E5744" s="37" t="s">
        <v>2086</v>
      </c>
      <c r="F5744" s="541" t="s">
        <v>2087</v>
      </c>
      <c r="G5744" s="539">
        <v>45466.30972222222</v>
      </c>
      <c r="H5744" s="37"/>
    </row>
    <row r="5745" spans="1:8" x14ac:dyDescent="0.25">
      <c r="A5745" s="37" t="s">
        <v>9695</v>
      </c>
      <c r="B5745" s="37" t="s">
        <v>1033</v>
      </c>
      <c r="C5745" s="38" t="s">
        <v>9696</v>
      </c>
      <c r="D5745" s="38">
        <v>8531</v>
      </c>
      <c r="E5745" s="37" t="s">
        <v>2103</v>
      </c>
      <c r="F5745" s="541" t="s">
        <v>2104</v>
      </c>
      <c r="G5745" s="539">
        <v>45466.30972222222</v>
      </c>
      <c r="H5745" s="37"/>
    </row>
    <row r="5746" spans="1:8" x14ac:dyDescent="0.25">
      <c r="A5746" s="37" t="s">
        <v>9695</v>
      </c>
      <c r="B5746" s="37" t="s">
        <v>1033</v>
      </c>
      <c r="C5746" s="38" t="s">
        <v>9696</v>
      </c>
      <c r="D5746" s="38">
        <v>8531</v>
      </c>
      <c r="E5746" s="37" t="s">
        <v>2119</v>
      </c>
      <c r="F5746" s="541" t="s">
        <v>2120</v>
      </c>
      <c r="G5746" s="539">
        <v>45466.30972222222</v>
      </c>
      <c r="H5746" s="37"/>
    </row>
    <row r="5747" spans="1:8" x14ac:dyDescent="0.25">
      <c r="A5747" s="37" t="s">
        <v>9695</v>
      </c>
      <c r="B5747" s="37" t="s">
        <v>1033</v>
      </c>
      <c r="C5747" s="38" t="s">
        <v>9696</v>
      </c>
      <c r="D5747" s="38">
        <v>8531</v>
      </c>
      <c r="E5747" s="37" t="s">
        <v>2136</v>
      </c>
      <c r="F5747" s="541" t="s">
        <v>2137</v>
      </c>
      <c r="G5747" s="539">
        <v>45466.30972222222</v>
      </c>
      <c r="H5747" s="37"/>
    </row>
    <row r="5748" spans="1:8" x14ac:dyDescent="0.25">
      <c r="A5748" s="37" t="s">
        <v>9695</v>
      </c>
      <c r="B5748" s="37" t="s">
        <v>1033</v>
      </c>
      <c r="C5748" s="38" t="s">
        <v>9696</v>
      </c>
      <c r="D5748" s="38">
        <v>8531</v>
      </c>
      <c r="E5748" s="37" t="s">
        <v>2153</v>
      </c>
      <c r="F5748" s="541" t="s">
        <v>2154</v>
      </c>
      <c r="G5748" s="539">
        <v>45466.30972222222</v>
      </c>
      <c r="H5748" s="37"/>
    </row>
    <row r="5749" spans="1:8" x14ac:dyDescent="0.25">
      <c r="A5749" s="37" t="s">
        <v>9695</v>
      </c>
      <c r="B5749" s="37" t="s">
        <v>1033</v>
      </c>
      <c r="C5749" s="38" t="s">
        <v>9696</v>
      </c>
      <c r="D5749" s="38">
        <v>8531</v>
      </c>
      <c r="E5749" s="37" t="s">
        <v>1133</v>
      </c>
      <c r="F5749" s="541" t="s">
        <v>1134</v>
      </c>
      <c r="G5749" s="539">
        <v>45466.30972222222</v>
      </c>
      <c r="H5749" s="37"/>
    </row>
    <row r="5750" spans="1:8" x14ac:dyDescent="0.25">
      <c r="A5750" s="37" t="s">
        <v>9695</v>
      </c>
      <c r="B5750" s="37" t="s">
        <v>1033</v>
      </c>
      <c r="C5750" s="38" t="s">
        <v>9696</v>
      </c>
      <c r="D5750" s="38">
        <v>8531</v>
      </c>
      <c r="E5750" s="37" t="s">
        <v>2170</v>
      </c>
      <c r="F5750" s="541" t="s">
        <v>2171</v>
      </c>
      <c r="G5750" s="539">
        <v>45466.30972222222</v>
      </c>
      <c r="H5750" s="37"/>
    </row>
    <row r="5751" spans="1:8" x14ac:dyDescent="0.25">
      <c r="A5751" s="37" t="s">
        <v>9695</v>
      </c>
      <c r="B5751" s="37" t="s">
        <v>1033</v>
      </c>
      <c r="C5751" s="38" t="s">
        <v>9696</v>
      </c>
      <c r="D5751" s="38">
        <v>8531</v>
      </c>
      <c r="E5751" s="37" t="s">
        <v>2187</v>
      </c>
      <c r="F5751" s="541" t="s">
        <v>2188</v>
      </c>
      <c r="G5751" s="539">
        <v>45466.30972222222</v>
      </c>
      <c r="H5751" s="37"/>
    </row>
    <row r="5752" spans="1:8" x14ac:dyDescent="0.25">
      <c r="A5752" s="37" t="s">
        <v>9695</v>
      </c>
      <c r="B5752" s="37" t="s">
        <v>1033</v>
      </c>
      <c r="C5752" s="38" t="s">
        <v>9696</v>
      </c>
      <c r="D5752" s="38">
        <v>8531</v>
      </c>
      <c r="E5752" s="37" t="s">
        <v>2204</v>
      </c>
      <c r="F5752" s="541" t="s">
        <v>2205</v>
      </c>
      <c r="G5752" s="539">
        <v>45466.30972222222</v>
      </c>
      <c r="H5752" s="37"/>
    </row>
    <row r="5753" spans="1:8" x14ac:dyDescent="0.25">
      <c r="A5753" s="37" t="s">
        <v>9695</v>
      </c>
      <c r="B5753" s="37" t="s">
        <v>1033</v>
      </c>
      <c r="C5753" s="38" t="s">
        <v>9696</v>
      </c>
      <c r="D5753" s="38">
        <v>8531</v>
      </c>
      <c r="E5753" s="37" t="s">
        <v>2221</v>
      </c>
      <c r="F5753" s="541" t="s">
        <v>2222</v>
      </c>
      <c r="G5753" s="539">
        <v>45466.30972222222</v>
      </c>
      <c r="H5753" s="37"/>
    </row>
    <row r="5754" spans="1:8" x14ac:dyDescent="0.25">
      <c r="A5754" s="37" t="s">
        <v>9695</v>
      </c>
      <c r="B5754" s="37" t="s">
        <v>1033</v>
      </c>
      <c r="C5754" s="38" t="s">
        <v>9696</v>
      </c>
      <c r="D5754" s="38">
        <v>8531</v>
      </c>
      <c r="E5754" s="37" t="s">
        <v>2238</v>
      </c>
      <c r="F5754" s="541" t="s">
        <v>2239</v>
      </c>
      <c r="G5754" s="539">
        <v>45466.30972222222</v>
      </c>
      <c r="H5754" s="37"/>
    </row>
    <row r="5755" spans="1:8" x14ac:dyDescent="0.25">
      <c r="A5755" s="37" t="s">
        <v>9695</v>
      </c>
      <c r="B5755" s="37" t="s">
        <v>1033</v>
      </c>
      <c r="C5755" s="38" t="s">
        <v>9696</v>
      </c>
      <c r="D5755" s="38">
        <v>8531</v>
      </c>
      <c r="E5755" s="37" t="s">
        <v>2255</v>
      </c>
      <c r="F5755" s="541" t="s">
        <v>2256</v>
      </c>
      <c r="G5755" s="539">
        <v>45466.30972222222</v>
      </c>
      <c r="H5755" s="37"/>
    </row>
    <row r="5756" spans="1:8" x14ac:dyDescent="0.25">
      <c r="A5756" s="37" t="s">
        <v>9695</v>
      </c>
      <c r="B5756" s="37" t="s">
        <v>1033</v>
      </c>
      <c r="C5756" s="38" t="s">
        <v>9696</v>
      </c>
      <c r="D5756" s="38">
        <v>8531</v>
      </c>
      <c r="E5756" s="37" t="s">
        <v>2272</v>
      </c>
      <c r="F5756" s="541" t="s">
        <v>2273</v>
      </c>
      <c r="G5756" s="539">
        <v>45466.30972222222</v>
      </c>
      <c r="H5756" s="37"/>
    </row>
    <row r="5757" spans="1:8" x14ac:dyDescent="0.25">
      <c r="A5757" s="37" t="s">
        <v>9695</v>
      </c>
      <c r="B5757" s="37" t="s">
        <v>1033</v>
      </c>
      <c r="C5757" s="38" t="s">
        <v>9696</v>
      </c>
      <c r="D5757" s="38">
        <v>8531</v>
      </c>
      <c r="E5757" s="37" t="s">
        <v>2289</v>
      </c>
      <c r="F5757" s="541" t="s">
        <v>2290</v>
      </c>
      <c r="G5757" s="539">
        <v>45466.30972222222</v>
      </c>
      <c r="H5757" s="37"/>
    </row>
    <row r="5758" spans="1:8" x14ac:dyDescent="0.25">
      <c r="A5758" s="37" t="s">
        <v>9695</v>
      </c>
      <c r="B5758" s="37" t="s">
        <v>1033</v>
      </c>
      <c r="C5758" s="38" t="s">
        <v>9696</v>
      </c>
      <c r="D5758" s="38">
        <v>8531</v>
      </c>
      <c r="E5758" s="37" t="s">
        <v>2306</v>
      </c>
      <c r="F5758" s="541" t="s">
        <v>2307</v>
      </c>
      <c r="G5758" s="539">
        <v>45466.30972222222</v>
      </c>
      <c r="H5758" s="37"/>
    </row>
    <row r="5759" spans="1:8" x14ac:dyDescent="0.25">
      <c r="A5759" s="37" t="s">
        <v>9695</v>
      </c>
      <c r="B5759" s="37" t="s">
        <v>1033</v>
      </c>
      <c r="C5759" s="38" t="s">
        <v>9696</v>
      </c>
      <c r="D5759" s="38">
        <v>8531</v>
      </c>
      <c r="E5759" s="37" t="s">
        <v>2323</v>
      </c>
      <c r="F5759" s="541" t="s">
        <v>2324</v>
      </c>
      <c r="G5759" s="539">
        <v>45466.30972222222</v>
      </c>
      <c r="H5759" s="37"/>
    </row>
    <row r="5760" spans="1:8" x14ac:dyDescent="0.25">
      <c r="A5760" s="37" t="s">
        <v>9695</v>
      </c>
      <c r="B5760" s="37" t="s">
        <v>1033</v>
      </c>
      <c r="C5760" s="38" t="s">
        <v>9696</v>
      </c>
      <c r="D5760" s="38">
        <v>8531</v>
      </c>
      <c r="E5760" s="37" t="s">
        <v>1150</v>
      </c>
      <c r="F5760" s="541" t="s">
        <v>1151</v>
      </c>
      <c r="G5760" s="539">
        <v>45466.30972222222</v>
      </c>
      <c r="H5760" s="37"/>
    </row>
    <row r="5761" spans="1:8" x14ac:dyDescent="0.25">
      <c r="A5761" s="37" t="s">
        <v>9695</v>
      </c>
      <c r="B5761" s="37" t="s">
        <v>1033</v>
      </c>
      <c r="C5761" s="38" t="s">
        <v>9696</v>
      </c>
      <c r="D5761" s="38">
        <v>8531</v>
      </c>
      <c r="E5761" s="37" t="s">
        <v>2340</v>
      </c>
      <c r="F5761" s="541" t="s">
        <v>2341</v>
      </c>
      <c r="G5761" s="539">
        <v>45466.30972222222</v>
      </c>
      <c r="H5761" s="37"/>
    </row>
    <row r="5762" spans="1:8" x14ac:dyDescent="0.25">
      <c r="A5762" s="37" t="s">
        <v>9695</v>
      </c>
      <c r="B5762" s="37" t="s">
        <v>1033</v>
      </c>
      <c r="C5762" s="38" t="s">
        <v>9696</v>
      </c>
      <c r="D5762" s="38">
        <v>8531</v>
      </c>
      <c r="E5762" s="37" t="s">
        <v>2357</v>
      </c>
      <c r="F5762" s="541" t="s">
        <v>2358</v>
      </c>
      <c r="G5762" s="539">
        <v>45466.30972222222</v>
      </c>
      <c r="H5762" s="37"/>
    </row>
    <row r="5763" spans="1:8" x14ac:dyDescent="0.25">
      <c r="A5763" s="37" t="s">
        <v>9695</v>
      </c>
      <c r="B5763" s="37" t="s">
        <v>1033</v>
      </c>
      <c r="C5763" s="38" t="s">
        <v>9696</v>
      </c>
      <c r="D5763" s="38">
        <v>8531</v>
      </c>
      <c r="E5763" s="37" t="s">
        <v>2374</v>
      </c>
      <c r="F5763" s="541" t="s">
        <v>2375</v>
      </c>
      <c r="G5763" s="539">
        <v>45466.30972222222</v>
      </c>
      <c r="H5763" s="37"/>
    </row>
    <row r="5764" spans="1:8" x14ac:dyDescent="0.25">
      <c r="A5764" s="37" t="s">
        <v>9695</v>
      </c>
      <c r="B5764" s="37" t="s">
        <v>1033</v>
      </c>
      <c r="C5764" s="38" t="s">
        <v>9696</v>
      </c>
      <c r="D5764" s="38">
        <v>8531</v>
      </c>
      <c r="E5764" s="37" t="s">
        <v>2391</v>
      </c>
      <c r="F5764" s="541" t="s">
        <v>2392</v>
      </c>
      <c r="G5764" s="539">
        <v>45466.30972222222</v>
      </c>
      <c r="H5764" s="37"/>
    </row>
    <row r="5765" spans="1:8" x14ac:dyDescent="0.25">
      <c r="A5765" s="37" t="s">
        <v>9695</v>
      </c>
      <c r="B5765" s="37" t="s">
        <v>1033</v>
      </c>
      <c r="C5765" s="38" t="s">
        <v>9696</v>
      </c>
      <c r="D5765" s="38">
        <v>8531</v>
      </c>
      <c r="E5765" s="37" t="s">
        <v>2408</v>
      </c>
      <c r="F5765" s="541" t="s">
        <v>2409</v>
      </c>
      <c r="G5765" s="539">
        <v>45466.30972222222</v>
      </c>
      <c r="H5765" s="37"/>
    </row>
    <row r="5766" spans="1:8" x14ac:dyDescent="0.25">
      <c r="A5766" s="37" t="s">
        <v>9695</v>
      </c>
      <c r="B5766" s="37" t="s">
        <v>1033</v>
      </c>
      <c r="C5766" s="38" t="s">
        <v>9696</v>
      </c>
      <c r="D5766" s="38">
        <v>8531</v>
      </c>
      <c r="E5766" s="37" t="s">
        <v>2425</v>
      </c>
      <c r="F5766" s="541" t="s">
        <v>2426</v>
      </c>
      <c r="G5766" s="539">
        <v>45466.30972222222</v>
      </c>
      <c r="H5766" s="37"/>
    </row>
    <row r="5767" spans="1:8" x14ac:dyDescent="0.25">
      <c r="A5767" s="37" t="s">
        <v>9695</v>
      </c>
      <c r="B5767" s="37" t="s">
        <v>1033</v>
      </c>
      <c r="C5767" s="38" t="s">
        <v>9696</v>
      </c>
      <c r="D5767" s="38">
        <v>8531</v>
      </c>
      <c r="E5767" s="37" t="s">
        <v>2442</v>
      </c>
      <c r="F5767" s="541" t="s">
        <v>2443</v>
      </c>
      <c r="G5767" s="539">
        <v>45466.30972222222</v>
      </c>
      <c r="H5767" s="37"/>
    </row>
    <row r="5768" spans="1:8" x14ac:dyDescent="0.25">
      <c r="A5768" s="37" t="s">
        <v>9695</v>
      </c>
      <c r="B5768" s="37" t="s">
        <v>1033</v>
      </c>
      <c r="C5768" s="38" t="s">
        <v>9696</v>
      </c>
      <c r="D5768" s="38">
        <v>8531</v>
      </c>
      <c r="E5768" s="37" t="s">
        <v>2459</v>
      </c>
      <c r="F5768" s="541" t="s">
        <v>2460</v>
      </c>
      <c r="G5768" s="539">
        <v>45466.30972222222</v>
      </c>
      <c r="H5768" s="37"/>
    </row>
    <row r="5769" spans="1:8" x14ac:dyDescent="0.25">
      <c r="A5769" s="37" t="s">
        <v>9695</v>
      </c>
      <c r="B5769" s="37" t="s">
        <v>1033</v>
      </c>
      <c r="C5769" s="38" t="s">
        <v>9696</v>
      </c>
      <c r="D5769" s="38">
        <v>8531</v>
      </c>
      <c r="E5769" s="37" t="s">
        <v>2476</v>
      </c>
      <c r="F5769" s="541" t="s">
        <v>2477</v>
      </c>
      <c r="G5769" s="539">
        <v>45466.30972222222</v>
      </c>
      <c r="H5769" s="37"/>
    </row>
    <row r="5770" spans="1:8" x14ac:dyDescent="0.25">
      <c r="A5770" s="37" t="s">
        <v>9695</v>
      </c>
      <c r="B5770" s="37" t="s">
        <v>1033</v>
      </c>
      <c r="C5770" s="38" t="s">
        <v>9696</v>
      </c>
      <c r="D5770" s="38">
        <v>8531</v>
      </c>
      <c r="E5770" s="37" t="s">
        <v>2493</v>
      </c>
      <c r="F5770" s="541" t="s">
        <v>2494</v>
      </c>
      <c r="G5770" s="539">
        <v>45466.30972222222</v>
      </c>
      <c r="H5770" s="37"/>
    </row>
    <row r="5771" spans="1:8" x14ac:dyDescent="0.25">
      <c r="A5771" s="37" t="s">
        <v>9695</v>
      </c>
      <c r="B5771" s="37" t="s">
        <v>1033</v>
      </c>
      <c r="C5771" s="38" t="s">
        <v>9696</v>
      </c>
      <c r="D5771" s="38">
        <v>8531</v>
      </c>
      <c r="E5771" s="37" t="s">
        <v>1165</v>
      </c>
      <c r="F5771" s="541" t="s">
        <v>1166</v>
      </c>
      <c r="G5771" s="539">
        <v>45466.30972222222</v>
      </c>
      <c r="H5771" s="37"/>
    </row>
    <row r="5772" spans="1:8" x14ac:dyDescent="0.25">
      <c r="A5772" s="37" t="s">
        <v>9695</v>
      </c>
      <c r="B5772" s="37" t="s">
        <v>1033</v>
      </c>
      <c r="C5772" s="38" t="s">
        <v>9696</v>
      </c>
      <c r="D5772" s="38">
        <v>8531</v>
      </c>
      <c r="E5772" s="37" t="s">
        <v>2510</v>
      </c>
      <c r="F5772" s="541" t="s">
        <v>2511</v>
      </c>
      <c r="G5772" s="539">
        <v>45466.30972222222</v>
      </c>
      <c r="H5772" s="37"/>
    </row>
    <row r="5773" spans="1:8" x14ac:dyDescent="0.25">
      <c r="A5773" s="37" t="s">
        <v>9695</v>
      </c>
      <c r="B5773" s="37" t="s">
        <v>1033</v>
      </c>
      <c r="C5773" s="38" t="s">
        <v>9696</v>
      </c>
      <c r="D5773" s="38">
        <v>8531</v>
      </c>
      <c r="E5773" s="37" t="s">
        <v>2527</v>
      </c>
      <c r="F5773" s="541" t="s">
        <v>2528</v>
      </c>
      <c r="G5773" s="539">
        <v>45466.30972222222</v>
      </c>
      <c r="H5773" s="37"/>
    </row>
    <row r="5774" spans="1:8" x14ac:dyDescent="0.25">
      <c r="A5774" s="37" t="s">
        <v>9695</v>
      </c>
      <c r="B5774" s="37" t="s">
        <v>1033</v>
      </c>
      <c r="C5774" s="38" t="s">
        <v>9696</v>
      </c>
      <c r="D5774" s="38">
        <v>8531</v>
      </c>
      <c r="E5774" s="37" t="s">
        <v>2544</v>
      </c>
      <c r="F5774" s="541" t="s">
        <v>2545</v>
      </c>
      <c r="G5774" s="539">
        <v>45466.30972222222</v>
      </c>
      <c r="H5774" s="37"/>
    </row>
    <row r="5775" spans="1:8" x14ac:dyDescent="0.25">
      <c r="A5775" s="37" t="s">
        <v>9695</v>
      </c>
      <c r="B5775" s="37" t="s">
        <v>1033</v>
      </c>
      <c r="C5775" s="38" t="s">
        <v>9696</v>
      </c>
      <c r="D5775" s="38">
        <v>8531</v>
      </c>
      <c r="E5775" s="37" t="s">
        <v>2561</v>
      </c>
      <c r="F5775" s="541" t="s">
        <v>2562</v>
      </c>
      <c r="G5775" s="539">
        <v>45466.30972222222</v>
      </c>
      <c r="H5775" s="37"/>
    </row>
    <row r="5776" spans="1:8" x14ac:dyDescent="0.25">
      <c r="A5776" s="37" t="s">
        <v>9695</v>
      </c>
      <c r="B5776" s="37" t="s">
        <v>1033</v>
      </c>
      <c r="C5776" s="38" t="s">
        <v>9696</v>
      </c>
      <c r="D5776" s="38">
        <v>8531</v>
      </c>
      <c r="E5776" s="37" t="s">
        <v>2578</v>
      </c>
      <c r="F5776" s="541" t="s">
        <v>2579</v>
      </c>
      <c r="G5776" s="539">
        <v>45466.30972222222</v>
      </c>
      <c r="H5776" s="37"/>
    </row>
    <row r="5777" spans="1:8" x14ac:dyDescent="0.25">
      <c r="A5777" s="37" t="s">
        <v>9695</v>
      </c>
      <c r="B5777" s="37" t="s">
        <v>1033</v>
      </c>
      <c r="C5777" s="38" t="s">
        <v>9696</v>
      </c>
      <c r="D5777" s="38">
        <v>8531</v>
      </c>
      <c r="E5777" s="37" t="s">
        <v>2595</v>
      </c>
      <c r="F5777" s="541" t="s">
        <v>2596</v>
      </c>
      <c r="G5777" s="539">
        <v>45466.30972222222</v>
      </c>
      <c r="H5777" s="37"/>
    </row>
    <row r="5778" spans="1:8" x14ac:dyDescent="0.25">
      <c r="A5778" s="37" t="s">
        <v>9695</v>
      </c>
      <c r="B5778" s="37" t="s">
        <v>1033</v>
      </c>
      <c r="C5778" s="38" t="s">
        <v>9696</v>
      </c>
      <c r="D5778" s="38">
        <v>8531</v>
      </c>
      <c r="E5778" s="37" t="s">
        <v>2612</v>
      </c>
      <c r="F5778" s="541" t="s">
        <v>2613</v>
      </c>
      <c r="G5778" s="539">
        <v>45466.30972222222</v>
      </c>
      <c r="H5778" s="37"/>
    </row>
    <row r="5779" spans="1:8" x14ac:dyDescent="0.25">
      <c r="A5779" s="37" t="s">
        <v>9695</v>
      </c>
      <c r="B5779" s="37" t="s">
        <v>1033</v>
      </c>
      <c r="C5779" s="38" t="s">
        <v>9696</v>
      </c>
      <c r="D5779" s="38">
        <v>8531</v>
      </c>
      <c r="E5779" s="37" t="s">
        <v>2629</v>
      </c>
      <c r="F5779" s="541" t="s">
        <v>2630</v>
      </c>
      <c r="G5779" s="539">
        <v>45466.30972222222</v>
      </c>
      <c r="H5779" s="37"/>
    </row>
    <row r="5780" spans="1:8" x14ac:dyDescent="0.25">
      <c r="A5780" s="37" t="s">
        <v>9695</v>
      </c>
      <c r="B5780" s="37" t="s">
        <v>1033</v>
      </c>
      <c r="C5780" s="38" t="s">
        <v>9696</v>
      </c>
      <c r="D5780" s="38">
        <v>8531</v>
      </c>
      <c r="E5780" s="37" t="s">
        <v>2646</v>
      </c>
      <c r="F5780" s="541" t="s">
        <v>2647</v>
      </c>
      <c r="G5780" s="539">
        <v>45466.30972222222</v>
      </c>
      <c r="H5780" s="37"/>
    </row>
    <row r="5781" spans="1:8" x14ac:dyDescent="0.25">
      <c r="A5781" s="37" t="s">
        <v>9695</v>
      </c>
      <c r="B5781" s="37" t="s">
        <v>1033</v>
      </c>
      <c r="C5781" s="38" t="s">
        <v>9696</v>
      </c>
      <c r="D5781" s="38">
        <v>8531</v>
      </c>
      <c r="E5781" s="37" t="s">
        <v>2663</v>
      </c>
      <c r="F5781" s="541" t="s">
        <v>2664</v>
      </c>
      <c r="G5781" s="539">
        <v>45466.30972222222</v>
      </c>
      <c r="H5781" s="37"/>
    </row>
    <row r="5782" spans="1:8" x14ac:dyDescent="0.25">
      <c r="A5782" s="37" t="s">
        <v>958</v>
      </c>
      <c r="B5782" s="37" t="s">
        <v>504</v>
      </c>
      <c r="C5782" s="38" t="s">
        <v>10814</v>
      </c>
      <c r="D5782" s="38">
        <v>265</v>
      </c>
      <c r="E5782" s="37" t="s">
        <v>966</v>
      </c>
      <c r="F5782" s="541" t="s">
        <v>436</v>
      </c>
      <c r="G5782" s="539">
        <v>45466.30972222222</v>
      </c>
      <c r="H5782" s="37"/>
    </row>
    <row r="5783" spans="1:8" x14ac:dyDescent="0.25">
      <c r="A5783" s="37" t="s">
        <v>958</v>
      </c>
      <c r="B5783" s="37" t="s">
        <v>504</v>
      </c>
      <c r="C5783" s="38" t="s">
        <v>10814</v>
      </c>
      <c r="D5783" s="38">
        <v>265</v>
      </c>
      <c r="E5783" s="37" t="s">
        <v>967</v>
      </c>
      <c r="F5783" s="541" t="s">
        <v>437</v>
      </c>
      <c r="G5783" s="539">
        <v>45466.30972222222</v>
      </c>
      <c r="H5783" s="37"/>
    </row>
    <row r="5784" spans="1:8" x14ac:dyDescent="0.25">
      <c r="A5784" s="37" t="s">
        <v>958</v>
      </c>
      <c r="B5784" s="37" t="s">
        <v>504</v>
      </c>
      <c r="C5784" s="38" t="s">
        <v>10814</v>
      </c>
      <c r="D5784" s="38">
        <v>265</v>
      </c>
      <c r="E5784" s="37" t="s">
        <v>968</v>
      </c>
      <c r="F5784" s="541" t="s">
        <v>436</v>
      </c>
      <c r="G5784" s="539">
        <v>45466.30972222222</v>
      </c>
      <c r="H5784" s="37"/>
    </row>
    <row r="5785" spans="1:8" x14ac:dyDescent="0.25">
      <c r="A5785" s="37" t="s">
        <v>958</v>
      </c>
      <c r="B5785" s="37" t="s">
        <v>504</v>
      </c>
      <c r="C5785" s="38" t="s">
        <v>10814</v>
      </c>
      <c r="D5785" s="38">
        <v>265</v>
      </c>
      <c r="E5785" s="37" t="s">
        <v>969</v>
      </c>
      <c r="F5785" s="541" t="s">
        <v>437</v>
      </c>
      <c r="G5785" s="539">
        <v>45466.30972222222</v>
      </c>
      <c r="H5785" s="37"/>
    </row>
    <row r="5786" spans="1:8" x14ac:dyDescent="0.25">
      <c r="A5786" s="37" t="s">
        <v>958</v>
      </c>
      <c r="B5786" s="37" t="s">
        <v>504</v>
      </c>
      <c r="C5786" s="38" t="s">
        <v>10814</v>
      </c>
      <c r="D5786" s="38">
        <v>265</v>
      </c>
      <c r="E5786" s="37" t="s">
        <v>970</v>
      </c>
      <c r="F5786" s="541" t="s">
        <v>438</v>
      </c>
      <c r="G5786" s="539">
        <v>45466.30972222222</v>
      </c>
      <c r="H5786" s="37"/>
    </row>
    <row r="5787" spans="1:8" x14ac:dyDescent="0.25">
      <c r="A5787" s="37" t="s">
        <v>958</v>
      </c>
      <c r="B5787" s="37" t="s">
        <v>504</v>
      </c>
      <c r="C5787" s="38" t="s">
        <v>10814</v>
      </c>
      <c r="D5787" s="38">
        <v>265</v>
      </c>
      <c r="E5787" s="37" t="s">
        <v>10815</v>
      </c>
      <c r="F5787" s="541" t="s">
        <v>439</v>
      </c>
      <c r="G5787" s="539">
        <v>45466.30972222222</v>
      </c>
      <c r="H5787" s="37"/>
    </row>
    <row r="5788" spans="1:8" x14ac:dyDescent="0.25">
      <c r="A5788" s="37" t="s">
        <v>958</v>
      </c>
      <c r="B5788" s="37" t="s">
        <v>504</v>
      </c>
      <c r="C5788" s="38" t="s">
        <v>10814</v>
      </c>
      <c r="D5788" s="38">
        <v>265</v>
      </c>
      <c r="E5788" s="37" t="s">
        <v>971</v>
      </c>
      <c r="F5788" s="541" t="s">
        <v>439</v>
      </c>
      <c r="G5788" s="539">
        <v>45466.30972222222</v>
      </c>
      <c r="H5788" s="37"/>
    </row>
    <row r="5789" spans="1:8" x14ac:dyDescent="0.25">
      <c r="A5789" s="37" t="s">
        <v>958</v>
      </c>
      <c r="B5789" s="37" t="s">
        <v>504</v>
      </c>
      <c r="C5789" s="38" t="s">
        <v>10814</v>
      </c>
      <c r="D5789" s="38">
        <v>265</v>
      </c>
      <c r="E5789" s="37" t="s">
        <v>972</v>
      </c>
      <c r="F5789" s="541" t="s">
        <v>438</v>
      </c>
      <c r="G5789" s="539">
        <v>45466.30972222222</v>
      </c>
      <c r="H5789" s="37"/>
    </row>
    <row r="5790" spans="1:8" x14ac:dyDescent="0.25">
      <c r="A5790" s="37" t="s">
        <v>958</v>
      </c>
      <c r="B5790" s="37" t="s">
        <v>504</v>
      </c>
      <c r="C5790" s="38" t="s">
        <v>10814</v>
      </c>
      <c r="D5790" s="38">
        <v>265</v>
      </c>
      <c r="E5790" s="37" t="s">
        <v>973</v>
      </c>
      <c r="F5790" s="541" t="s">
        <v>9236</v>
      </c>
      <c r="G5790" s="539">
        <v>45466.30972222222</v>
      </c>
      <c r="H5790" s="37"/>
    </row>
    <row r="5791" spans="1:8" x14ac:dyDescent="0.25">
      <c r="A5791" s="37" t="s">
        <v>958</v>
      </c>
      <c r="B5791" s="37" t="s">
        <v>504</v>
      </c>
      <c r="C5791" s="38" t="s">
        <v>10814</v>
      </c>
      <c r="D5791" s="38">
        <v>265</v>
      </c>
      <c r="E5791" s="37" t="s">
        <v>974</v>
      </c>
      <c r="F5791" s="541" t="s">
        <v>9237</v>
      </c>
      <c r="G5791" s="539">
        <v>45466.30972222222</v>
      </c>
      <c r="H5791" s="37"/>
    </row>
    <row r="5792" spans="1:8" x14ac:dyDescent="0.25">
      <c r="A5792" s="37" t="s">
        <v>958</v>
      </c>
      <c r="B5792" s="37" t="s">
        <v>504</v>
      </c>
      <c r="C5792" s="38" t="s">
        <v>10814</v>
      </c>
      <c r="D5792" s="38">
        <v>265</v>
      </c>
      <c r="E5792" s="37" t="s">
        <v>959</v>
      </c>
      <c r="F5792" s="541" t="s">
        <v>9226</v>
      </c>
      <c r="G5792" s="539">
        <v>45466.30972222222</v>
      </c>
      <c r="H5792" s="37"/>
    </row>
    <row r="5793" spans="1:8" x14ac:dyDescent="0.25">
      <c r="A5793" s="37" t="s">
        <v>958</v>
      </c>
      <c r="B5793" s="37" t="s">
        <v>504</v>
      </c>
      <c r="C5793" s="38" t="s">
        <v>10814</v>
      </c>
      <c r="D5793" s="38">
        <v>265</v>
      </c>
      <c r="E5793" s="37" t="s">
        <v>975</v>
      </c>
      <c r="F5793" s="541" t="s">
        <v>9238</v>
      </c>
      <c r="G5793" s="539">
        <v>45466.30972222222</v>
      </c>
      <c r="H5793" s="37"/>
    </row>
    <row r="5794" spans="1:8" x14ac:dyDescent="0.25">
      <c r="A5794" s="37" t="s">
        <v>958</v>
      </c>
      <c r="B5794" s="37" t="s">
        <v>504</v>
      </c>
      <c r="C5794" s="38" t="s">
        <v>10814</v>
      </c>
      <c r="D5794" s="38">
        <v>265</v>
      </c>
      <c r="E5794" s="37" t="s">
        <v>976</v>
      </c>
      <c r="F5794" s="541" t="s">
        <v>438</v>
      </c>
      <c r="G5794" s="539">
        <v>45466.30972222222</v>
      </c>
      <c r="H5794" s="37"/>
    </row>
    <row r="5795" spans="1:8" x14ac:dyDescent="0.25">
      <c r="A5795" s="37" t="s">
        <v>958</v>
      </c>
      <c r="B5795" s="37" t="s">
        <v>504</v>
      </c>
      <c r="C5795" s="38" t="s">
        <v>10814</v>
      </c>
      <c r="D5795" s="38">
        <v>265</v>
      </c>
      <c r="E5795" s="37" t="s">
        <v>977</v>
      </c>
      <c r="F5795" s="541" t="s">
        <v>439</v>
      </c>
      <c r="G5795" s="539">
        <v>45466.30972222222</v>
      </c>
      <c r="H5795" s="37"/>
    </row>
    <row r="5796" spans="1:8" x14ac:dyDescent="0.25">
      <c r="A5796" s="37" t="s">
        <v>958</v>
      </c>
      <c r="B5796" s="37" t="s">
        <v>504</v>
      </c>
      <c r="C5796" s="38" t="s">
        <v>10814</v>
      </c>
      <c r="D5796" s="38">
        <v>265</v>
      </c>
      <c r="E5796" s="37" t="s">
        <v>978</v>
      </c>
      <c r="F5796" s="541" t="s">
        <v>9239</v>
      </c>
      <c r="G5796" s="539">
        <v>45466.30972222222</v>
      </c>
      <c r="H5796" s="37"/>
    </row>
    <row r="5797" spans="1:8" x14ac:dyDescent="0.25">
      <c r="A5797" s="37" t="s">
        <v>958</v>
      </c>
      <c r="B5797" s="37" t="s">
        <v>504</v>
      </c>
      <c r="C5797" s="38" t="s">
        <v>10814</v>
      </c>
      <c r="D5797" s="38">
        <v>265</v>
      </c>
      <c r="E5797" s="37" t="s">
        <v>979</v>
      </c>
      <c r="F5797" s="541" t="s">
        <v>9240</v>
      </c>
      <c r="G5797" s="539">
        <v>45466.30972222222</v>
      </c>
      <c r="H5797" s="37"/>
    </row>
    <row r="5798" spans="1:8" x14ac:dyDescent="0.25">
      <c r="A5798" s="37" t="s">
        <v>958</v>
      </c>
      <c r="B5798" s="37" t="s">
        <v>504</v>
      </c>
      <c r="C5798" s="38" t="s">
        <v>10814</v>
      </c>
      <c r="D5798" s="38">
        <v>265</v>
      </c>
      <c r="E5798" s="37" t="s">
        <v>980</v>
      </c>
      <c r="F5798" s="541" t="s">
        <v>440</v>
      </c>
      <c r="G5798" s="539">
        <v>45466.30972222222</v>
      </c>
      <c r="H5798" s="37"/>
    </row>
    <row r="5799" spans="1:8" x14ac:dyDescent="0.25">
      <c r="A5799" s="37" t="s">
        <v>958</v>
      </c>
      <c r="B5799" s="37" t="s">
        <v>504</v>
      </c>
      <c r="C5799" s="38" t="s">
        <v>10814</v>
      </c>
      <c r="D5799" s="38">
        <v>265</v>
      </c>
      <c r="E5799" s="37" t="s">
        <v>981</v>
      </c>
      <c r="F5799" s="541" t="s">
        <v>440</v>
      </c>
      <c r="G5799" s="539">
        <v>45466.30972222222</v>
      </c>
      <c r="H5799" s="37"/>
    </row>
    <row r="5800" spans="1:8" x14ac:dyDescent="0.25">
      <c r="A5800" s="37" t="s">
        <v>958</v>
      </c>
      <c r="B5800" s="37" t="s">
        <v>504</v>
      </c>
      <c r="C5800" s="38" t="s">
        <v>10814</v>
      </c>
      <c r="D5800" s="38">
        <v>265</v>
      </c>
      <c r="E5800" s="37" t="s">
        <v>982</v>
      </c>
      <c r="F5800" s="541" t="s">
        <v>441</v>
      </c>
      <c r="G5800" s="539">
        <v>45466.30972222222</v>
      </c>
      <c r="H5800" s="37"/>
    </row>
    <row r="5801" spans="1:8" x14ac:dyDescent="0.25">
      <c r="A5801" s="37" t="s">
        <v>958</v>
      </c>
      <c r="B5801" s="37" t="s">
        <v>504</v>
      </c>
      <c r="C5801" s="38" t="s">
        <v>10814</v>
      </c>
      <c r="D5801" s="38">
        <v>265</v>
      </c>
      <c r="E5801" s="37" t="s">
        <v>983</v>
      </c>
      <c r="F5801" s="541" t="s">
        <v>442</v>
      </c>
      <c r="G5801" s="539">
        <v>45466.30972222222</v>
      </c>
      <c r="H5801" s="37"/>
    </row>
    <row r="5802" spans="1:8" x14ac:dyDescent="0.25">
      <c r="A5802" s="37" t="s">
        <v>958</v>
      </c>
      <c r="B5802" s="37" t="s">
        <v>504</v>
      </c>
      <c r="C5802" s="38" t="s">
        <v>10814</v>
      </c>
      <c r="D5802" s="38">
        <v>265</v>
      </c>
      <c r="E5802" s="37" t="s">
        <v>10816</v>
      </c>
      <c r="F5802" s="541" t="s">
        <v>438</v>
      </c>
      <c r="G5802" s="539">
        <v>45466.30972222222</v>
      </c>
      <c r="H5802" s="37"/>
    </row>
    <row r="5803" spans="1:8" x14ac:dyDescent="0.25">
      <c r="A5803" s="37" t="s">
        <v>958</v>
      </c>
      <c r="B5803" s="37" t="s">
        <v>504</v>
      </c>
      <c r="C5803" s="38" t="s">
        <v>10814</v>
      </c>
      <c r="D5803" s="38">
        <v>265</v>
      </c>
      <c r="E5803" s="37" t="s">
        <v>960</v>
      </c>
      <c r="F5803" s="541" t="s">
        <v>9227</v>
      </c>
      <c r="G5803" s="539">
        <v>45466.30972222222</v>
      </c>
      <c r="H5803" s="37"/>
    </row>
    <row r="5804" spans="1:8" x14ac:dyDescent="0.25">
      <c r="A5804" s="37" t="s">
        <v>958</v>
      </c>
      <c r="B5804" s="37" t="s">
        <v>504</v>
      </c>
      <c r="C5804" s="38" t="s">
        <v>10814</v>
      </c>
      <c r="D5804" s="38">
        <v>265</v>
      </c>
      <c r="E5804" s="37" t="s">
        <v>984</v>
      </c>
      <c r="F5804" s="541" t="s">
        <v>439</v>
      </c>
      <c r="G5804" s="539">
        <v>45466.30972222222</v>
      </c>
      <c r="H5804" s="37"/>
    </row>
    <row r="5805" spans="1:8" x14ac:dyDescent="0.25">
      <c r="A5805" s="37" t="s">
        <v>958</v>
      </c>
      <c r="B5805" s="37" t="s">
        <v>504</v>
      </c>
      <c r="C5805" s="38" t="s">
        <v>10814</v>
      </c>
      <c r="D5805" s="38">
        <v>265</v>
      </c>
      <c r="E5805" s="37" t="s">
        <v>985</v>
      </c>
      <c r="F5805" s="541" t="s">
        <v>433</v>
      </c>
      <c r="G5805" s="539">
        <v>45466.30972222222</v>
      </c>
      <c r="H5805" s="37"/>
    </row>
    <row r="5806" spans="1:8" x14ac:dyDescent="0.25">
      <c r="A5806" s="37" t="s">
        <v>958</v>
      </c>
      <c r="B5806" s="37" t="s">
        <v>504</v>
      </c>
      <c r="C5806" s="38" t="s">
        <v>10814</v>
      </c>
      <c r="D5806" s="38">
        <v>265</v>
      </c>
      <c r="E5806" s="37" t="s">
        <v>10817</v>
      </c>
      <c r="F5806" s="541" t="s">
        <v>434</v>
      </c>
      <c r="G5806" s="539">
        <v>45466.30972222222</v>
      </c>
      <c r="H5806" s="37"/>
    </row>
    <row r="5807" spans="1:8" x14ac:dyDescent="0.25">
      <c r="A5807" s="37" t="s">
        <v>958</v>
      </c>
      <c r="B5807" s="37" t="s">
        <v>504</v>
      </c>
      <c r="C5807" s="38" t="s">
        <v>10814</v>
      </c>
      <c r="D5807" s="38">
        <v>265</v>
      </c>
      <c r="E5807" s="37" t="s">
        <v>986</v>
      </c>
      <c r="F5807" s="541" t="s">
        <v>443</v>
      </c>
      <c r="G5807" s="539">
        <v>45466.30972222222</v>
      </c>
      <c r="H5807" s="37"/>
    </row>
    <row r="5808" spans="1:8" x14ac:dyDescent="0.25">
      <c r="A5808" s="37" t="s">
        <v>958</v>
      </c>
      <c r="B5808" s="37" t="s">
        <v>504</v>
      </c>
      <c r="C5808" s="38" t="s">
        <v>10814</v>
      </c>
      <c r="D5808" s="38">
        <v>265</v>
      </c>
      <c r="E5808" s="37" t="s">
        <v>987</v>
      </c>
      <c r="F5808" s="541" t="s">
        <v>435</v>
      </c>
      <c r="G5808" s="539">
        <v>45466.30972222222</v>
      </c>
      <c r="H5808" s="37"/>
    </row>
    <row r="5809" spans="1:8" x14ac:dyDescent="0.25">
      <c r="A5809" s="37" t="s">
        <v>958</v>
      </c>
      <c r="B5809" s="37" t="s">
        <v>504</v>
      </c>
      <c r="C5809" s="38" t="s">
        <v>10814</v>
      </c>
      <c r="D5809" s="38">
        <v>265</v>
      </c>
      <c r="E5809" s="37" t="s">
        <v>10818</v>
      </c>
      <c r="F5809" s="541" t="s">
        <v>444</v>
      </c>
      <c r="G5809" s="539">
        <v>45466.30972222222</v>
      </c>
      <c r="H5809" s="37"/>
    </row>
    <row r="5810" spans="1:8" x14ac:dyDescent="0.25">
      <c r="A5810" s="37" t="s">
        <v>958</v>
      </c>
      <c r="B5810" s="37" t="s">
        <v>504</v>
      </c>
      <c r="C5810" s="38" t="s">
        <v>10814</v>
      </c>
      <c r="D5810" s="38">
        <v>265</v>
      </c>
      <c r="E5810" s="37" t="s">
        <v>988</v>
      </c>
      <c r="F5810" s="541" t="s">
        <v>9241</v>
      </c>
      <c r="G5810" s="539">
        <v>45466.30972222222</v>
      </c>
      <c r="H5810" s="37"/>
    </row>
    <row r="5811" spans="1:8" x14ac:dyDescent="0.25">
      <c r="A5811" s="37" t="s">
        <v>958</v>
      </c>
      <c r="B5811" s="37" t="s">
        <v>504</v>
      </c>
      <c r="C5811" s="38" t="s">
        <v>10814</v>
      </c>
      <c r="D5811" s="38">
        <v>265</v>
      </c>
      <c r="E5811" s="37" t="s">
        <v>989</v>
      </c>
      <c r="F5811" s="541" t="s">
        <v>9242</v>
      </c>
      <c r="G5811" s="539">
        <v>45466.30972222222</v>
      </c>
      <c r="H5811" s="37"/>
    </row>
    <row r="5812" spans="1:8" x14ac:dyDescent="0.25">
      <c r="A5812" s="37" t="s">
        <v>958</v>
      </c>
      <c r="B5812" s="37" t="s">
        <v>504</v>
      </c>
      <c r="C5812" s="38" t="s">
        <v>10814</v>
      </c>
      <c r="D5812" s="38">
        <v>265</v>
      </c>
      <c r="E5812" s="37" t="s">
        <v>990</v>
      </c>
      <c r="F5812" s="541" t="s">
        <v>446</v>
      </c>
      <c r="G5812" s="539">
        <v>45466.30972222222</v>
      </c>
      <c r="H5812" s="37"/>
    </row>
    <row r="5813" spans="1:8" x14ac:dyDescent="0.25">
      <c r="A5813" s="37" t="s">
        <v>958</v>
      </c>
      <c r="B5813" s="37" t="s">
        <v>504</v>
      </c>
      <c r="C5813" s="38" t="s">
        <v>10814</v>
      </c>
      <c r="D5813" s="38">
        <v>265</v>
      </c>
      <c r="E5813" s="37" t="s">
        <v>10819</v>
      </c>
      <c r="F5813" s="541" t="s">
        <v>432</v>
      </c>
      <c r="G5813" s="539">
        <v>45466.30972222222</v>
      </c>
      <c r="H5813" s="37"/>
    </row>
    <row r="5814" spans="1:8" x14ac:dyDescent="0.25">
      <c r="A5814" s="37" t="s">
        <v>958</v>
      </c>
      <c r="B5814" s="37" t="s">
        <v>504</v>
      </c>
      <c r="C5814" s="38" t="s">
        <v>10814</v>
      </c>
      <c r="D5814" s="38">
        <v>265</v>
      </c>
      <c r="E5814" s="37" t="s">
        <v>961</v>
      </c>
      <c r="F5814" s="541" t="s">
        <v>9229</v>
      </c>
      <c r="G5814" s="539">
        <v>45466.30972222222</v>
      </c>
      <c r="H5814" s="37"/>
    </row>
    <row r="5815" spans="1:8" x14ac:dyDescent="0.25">
      <c r="A5815" s="37" t="s">
        <v>958</v>
      </c>
      <c r="B5815" s="37" t="s">
        <v>504</v>
      </c>
      <c r="C5815" s="38" t="s">
        <v>10814</v>
      </c>
      <c r="D5815" s="38">
        <v>265</v>
      </c>
      <c r="E5815" s="37" t="s">
        <v>991</v>
      </c>
      <c r="F5815" s="541" t="s">
        <v>446</v>
      </c>
      <c r="G5815" s="539">
        <v>45466.30972222222</v>
      </c>
      <c r="H5815" s="37"/>
    </row>
    <row r="5816" spans="1:8" x14ac:dyDescent="0.25">
      <c r="A5816" s="37" t="s">
        <v>958</v>
      </c>
      <c r="B5816" s="37" t="s">
        <v>504</v>
      </c>
      <c r="C5816" s="38" t="s">
        <v>10814</v>
      </c>
      <c r="D5816" s="38">
        <v>265</v>
      </c>
      <c r="E5816" s="37" t="s">
        <v>992</v>
      </c>
      <c r="F5816" s="541" t="s">
        <v>432</v>
      </c>
      <c r="G5816" s="539">
        <v>45466.30972222222</v>
      </c>
      <c r="H5816" s="37"/>
    </row>
    <row r="5817" spans="1:8" x14ac:dyDescent="0.25">
      <c r="A5817" s="37" t="s">
        <v>958</v>
      </c>
      <c r="B5817" s="37" t="s">
        <v>504</v>
      </c>
      <c r="C5817" s="38" t="s">
        <v>10814</v>
      </c>
      <c r="D5817" s="38">
        <v>265</v>
      </c>
      <c r="E5817" s="37" t="s">
        <v>10820</v>
      </c>
      <c r="F5817" s="541" t="s">
        <v>447</v>
      </c>
      <c r="G5817" s="539">
        <v>45466.30972222222</v>
      </c>
      <c r="H5817" s="37"/>
    </row>
    <row r="5818" spans="1:8" x14ac:dyDescent="0.25">
      <c r="A5818" s="37" t="s">
        <v>958</v>
      </c>
      <c r="B5818" s="37" t="s">
        <v>504</v>
      </c>
      <c r="C5818" s="38" t="s">
        <v>10814</v>
      </c>
      <c r="D5818" s="38">
        <v>265</v>
      </c>
      <c r="E5818" s="37" t="s">
        <v>993</v>
      </c>
      <c r="F5818" s="541" t="s">
        <v>448</v>
      </c>
      <c r="G5818" s="539">
        <v>45466.30972222222</v>
      </c>
      <c r="H5818" s="37"/>
    </row>
    <row r="5819" spans="1:8" x14ac:dyDescent="0.25">
      <c r="A5819" s="37" t="s">
        <v>958</v>
      </c>
      <c r="B5819" s="37" t="s">
        <v>504</v>
      </c>
      <c r="C5819" s="38" t="s">
        <v>10814</v>
      </c>
      <c r="D5819" s="38">
        <v>265</v>
      </c>
      <c r="E5819" s="37" t="s">
        <v>994</v>
      </c>
      <c r="F5819" s="541" t="s">
        <v>449</v>
      </c>
      <c r="G5819" s="539">
        <v>45466.30972222222</v>
      </c>
      <c r="H5819" s="37"/>
    </row>
    <row r="5820" spans="1:8" x14ac:dyDescent="0.25">
      <c r="A5820" s="37" t="s">
        <v>958</v>
      </c>
      <c r="B5820" s="37" t="s">
        <v>504</v>
      </c>
      <c r="C5820" s="38" t="s">
        <v>10814</v>
      </c>
      <c r="D5820" s="38">
        <v>265</v>
      </c>
      <c r="E5820" s="37" t="s">
        <v>10821</v>
      </c>
      <c r="F5820" s="541" t="s">
        <v>439</v>
      </c>
      <c r="G5820" s="539">
        <v>45466.30972222222</v>
      </c>
      <c r="H5820" s="37"/>
    </row>
    <row r="5821" spans="1:8" x14ac:dyDescent="0.25">
      <c r="A5821" s="37" t="s">
        <v>958</v>
      </c>
      <c r="B5821" s="37" t="s">
        <v>504</v>
      </c>
      <c r="C5821" s="38" t="s">
        <v>10814</v>
      </c>
      <c r="D5821" s="38">
        <v>265</v>
      </c>
      <c r="E5821" s="37" t="s">
        <v>995</v>
      </c>
      <c r="F5821" s="541" t="s">
        <v>438</v>
      </c>
      <c r="G5821" s="539">
        <v>45466.30972222222</v>
      </c>
      <c r="H5821" s="37"/>
    </row>
    <row r="5822" spans="1:8" x14ac:dyDescent="0.25">
      <c r="A5822" s="37" t="s">
        <v>958</v>
      </c>
      <c r="B5822" s="37" t="s">
        <v>504</v>
      </c>
      <c r="C5822" s="38" t="s">
        <v>10814</v>
      </c>
      <c r="D5822" s="38">
        <v>265</v>
      </c>
      <c r="E5822" s="37" t="s">
        <v>996</v>
      </c>
      <c r="F5822" s="541" t="s">
        <v>9238</v>
      </c>
      <c r="G5822" s="539">
        <v>45466.30972222222</v>
      </c>
      <c r="H5822" s="37"/>
    </row>
    <row r="5823" spans="1:8" x14ac:dyDescent="0.25">
      <c r="A5823" s="37" t="s">
        <v>958</v>
      </c>
      <c r="B5823" s="37" t="s">
        <v>504</v>
      </c>
      <c r="C5823" s="38" t="s">
        <v>10814</v>
      </c>
      <c r="D5823" s="38">
        <v>265</v>
      </c>
      <c r="E5823" s="37" t="s">
        <v>10822</v>
      </c>
      <c r="F5823" s="541" t="s">
        <v>9243</v>
      </c>
      <c r="G5823" s="539">
        <v>45466.30972222222</v>
      </c>
      <c r="H5823" s="37"/>
    </row>
    <row r="5824" spans="1:8" x14ac:dyDescent="0.25">
      <c r="A5824" s="37" t="s">
        <v>958</v>
      </c>
      <c r="B5824" s="37" t="s">
        <v>504</v>
      </c>
      <c r="C5824" s="38" t="s">
        <v>10814</v>
      </c>
      <c r="D5824" s="38">
        <v>265</v>
      </c>
      <c r="E5824" s="37" t="s">
        <v>997</v>
      </c>
      <c r="F5824" s="541" t="s">
        <v>9244</v>
      </c>
      <c r="G5824" s="539">
        <v>45466.30972222222</v>
      </c>
      <c r="H5824" s="37"/>
    </row>
    <row r="5825" spans="1:8" x14ac:dyDescent="0.25">
      <c r="A5825" s="37" t="s">
        <v>958</v>
      </c>
      <c r="B5825" s="37" t="s">
        <v>504</v>
      </c>
      <c r="C5825" s="38" t="s">
        <v>10814</v>
      </c>
      <c r="D5825" s="38">
        <v>265</v>
      </c>
      <c r="E5825" s="37" t="s">
        <v>962</v>
      </c>
      <c r="F5825" s="541" t="s">
        <v>9230</v>
      </c>
      <c r="G5825" s="539">
        <v>45466.30972222222</v>
      </c>
      <c r="H5825" s="37"/>
    </row>
    <row r="5826" spans="1:8" x14ac:dyDescent="0.25">
      <c r="A5826" s="37" t="s">
        <v>958</v>
      </c>
      <c r="B5826" s="37" t="s">
        <v>504</v>
      </c>
      <c r="C5826" s="38" t="s">
        <v>10814</v>
      </c>
      <c r="D5826" s="38">
        <v>265</v>
      </c>
      <c r="E5826" s="37" t="s">
        <v>998</v>
      </c>
      <c r="F5826" s="541" t="s">
        <v>9245</v>
      </c>
      <c r="G5826" s="539">
        <v>45466.30972222222</v>
      </c>
      <c r="H5826" s="37"/>
    </row>
    <row r="5827" spans="1:8" x14ac:dyDescent="0.25">
      <c r="A5827" s="37" t="s">
        <v>958</v>
      </c>
      <c r="B5827" s="37" t="s">
        <v>504</v>
      </c>
      <c r="C5827" s="38" t="s">
        <v>10814</v>
      </c>
      <c r="D5827" s="38">
        <v>265</v>
      </c>
      <c r="E5827" s="37" t="s">
        <v>10823</v>
      </c>
      <c r="F5827" s="541" t="s">
        <v>9246</v>
      </c>
      <c r="G5827" s="539">
        <v>45466.30972222222</v>
      </c>
      <c r="H5827" s="37"/>
    </row>
    <row r="5828" spans="1:8" x14ac:dyDescent="0.25">
      <c r="A5828" s="37" t="s">
        <v>958</v>
      </c>
      <c r="B5828" s="37" t="s">
        <v>504</v>
      </c>
      <c r="C5828" s="38" t="s">
        <v>10814</v>
      </c>
      <c r="D5828" s="38">
        <v>265</v>
      </c>
      <c r="E5828" s="37" t="s">
        <v>999</v>
      </c>
      <c r="F5828" s="541" t="s">
        <v>9247</v>
      </c>
      <c r="G5828" s="539">
        <v>45466.30972222222</v>
      </c>
      <c r="H5828" s="37"/>
    </row>
    <row r="5829" spans="1:8" x14ac:dyDescent="0.25">
      <c r="A5829" s="37" t="s">
        <v>958</v>
      </c>
      <c r="B5829" s="37" t="s">
        <v>504</v>
      </c>
      <c r="C5829" s="38" t="s">
        <v>10814</v>
      </c>
      <c r="D5829" s="38">
        <v>265</v>
      </c>
      <c r="E5829" s="37" t="s">
        <v>1000</v>
      </c>
      <c r="F5829" s="541" t="s">
        <v>9248</v>
      </c>
      <c r="G5829" s="539">
        <v>45466.30972222222</v>
      </c>
      <c r="H5829" s="37"/>
    </row>
    <row r="5830" spans="1:8" x14ac:dyDescent="0.25">
      <c r="A5830" s="37" t="s">
        <v>958</v>
      </c>
      <c r="B5830" s="37" t="s">
        <v>504</v>
      </c>
      <c r="C5830" s="38" t="s">
        <v>10814</v>
      </c>
      <c r="D5830" s="38">
        <v>265</v>
      </c>
      <c r="E5830" s="37" t="s">
        <v>10824</v>
      </c>
      <c r="F5830" s="541" t="s">
        <v>9231</v>
      </c>
      <c r="G5830" s="539">
        <v>45466.30972222222</v>
      </c>
      <c r="H5830" s="37"/>
    </row>
    <row r="5831" spans="1:8" x14ac:dyDescent="0.25">
      <c r="A5831" s="37" t="s">
        <v>958</v>
      </c>
      <c r="B5831" s="37" t="s">
        <v>504</v>
      </c>
      <c r="C5831" s="38" t="s">
        <v>10814</v>
      </c>
      <c r="D5831" s="38">
        <v>265</v>
      </c>
      <c r="E5831" s="37" t="s">
        <v>963</v>
      </c>
      <c r="F5831" s="541" t="s">
        <v>9232</v>
      </c>
      <c r="G5831" s="539">
        <v>45466.30972222222</v>
      </c>
      <c r="H5831" s="37"/>
    </row>
    <row r="5832" spans="1:8" x14ac:dyDescent="0.25">
      <c r="A5832" s="37" t="s">
        <v>958</v>
      </c>
      <c r="B5832" s="37" t="s">
        <v>504</v>
      </c>
      <c r="C5832" s="38" t="s">
        <v>10814</v>
      </c>
      <c r="D5832" s="38">
        <v>265</v>
      </c>
      <c r="E5832" s="37" t="s">
        <v>964</v>
      </c>
      <c r="F5832" s="541" t="s">
        <v>9233</v>
      </c>
      <c r="G5832" s="539">
        <v>45466.30972222222</v>
      </c>
      <c r="H5832" s="37"/>
    </row>
    <row r="5833" spans="1:8" x14ac:dyDescent="0.25">
      <c r="A5833" s="37" t="s">
        <v>958</v>
      </c>
      <c r="B5833" s="37" t="s">
        <v>504</v>
      </c>
      <c r="C5833" s="38" t="s">
        <v>10814</v>
      </c>
      <c r="D5833" s="38">
        <v>265</v>
      </c>
      <c r="E5833" s="37" t="s">
        <v>965</v>
      </c>
      <c r="F5833" s="541" t="s">
        <v>9234</v>
      </c>
      <c r="G5833" s="539">
        <v>45466.30972222222</v>
      </c>
      <c r="H5833" s="37"/>
    </row>
    <row r="5834" spans="1:8" x14ac:dyDescent="0.25">
      <c r="A5834" s="37" t="s">
        <v>953</v>
      </c>
      <c r="B5834" s="37" t="s">
        <v>954</v>
      </c>
      <c r="C5834" s="38" t="s">
        <v>11121</v>
      </c>
      <c r="D5834" s="38">
        <v>11638</v>
      </c>
      <c r="E5834" s="37" t="s">
        <v>8483</v>
      </c>
      <c r="F5834" s="541" t="s">
        <v>10825</v>
      </c>
      <c r="G5834" s="539">
        <v>45466.30972222222</v>
      </c>
      <c r="H5834" s="37"/>
    </row>
    <row r="5835" spans="1:8" x14ac:dyDescent="0.25">
      <c r="A5835" s="37" t="s">
        <v>953</v>
      </c>
      <c r="B5835" s="37" t="s">
        <v>954</v>
      </c>
      <c r="C5835" s="38" t="s">
        <v>11121</v>
      </c>
      <c r="D5835" s="38">
        <v>11638</v>
      </c>
      <c r="E5835" s="37" t="s">
        <v>8487</v>
      </c>
      <c r="F5835" s="541" t="s">
        <v>10826</v>
      </c>
      <c r="G5835" s="539">
        <v>45466.30972222222</v>
      </c>
      <c r="H5835" s="37"/>
    </row>
    <row r="5836" spans="1:8" x14ac:dyDescent="0.25">
      <c r="A5836" s="37" t="s">
        <v>953</v>
      </c>
      <c r="B5836" s="37" t="s">
        <v>954</v>
      </c>
      <c r="C5836" s="38" t="s">
        <v>11121</v>
      </c>
      <c r="D5836" s="38">
        <v>11638</v>
      </c>
      <c r="E5836" s="37" t="s">
        <v>8491</v>
      </c>
      <c r="F5836" s="541" t="s">
        <v>10827</v>
      </c>
      <c r="G5836" s="539">
        <v>45466.30972222222</v>
      </c>
      <c r="H5836" s="37"/>
    </row>
    <row r="5837" spans="1:8" x14ac:dyDescent="0.25">
      <c r="A5837" s="37" t="s">
        <v>953</v>
      </c>
      <c r="B5837" s="37" t="s">
        <v>954</v>
      </c>
      <c r="C5837" s="38" t="s">
        <v>11121</v>
      </c>
      <c r="D5837" s="38">
        <v>11638</v>
      </c>
      <c r="E5837" s="37" t="s">
        <v>8495</v>
      </c>
      <c r="F5837" s="541" t="s">
        <v>10828</v>
      </c>
      <c r="G5837" s="539">
        <v>45466.30972222222</v>
      </c>
      <c r="H5837" s="37"/>
    </row>
    <row r="5838" spans="1:8" x14ac:dyDescent="0.25">
      <c r="A5838" s="37" t="s">
        <v>953</v>
      </c>
      <c r="B5838" s="37" t="s">
        <v>954</v>
      </c>
      <c r="C5838" s="38" t="s">
        <v>11121</v>
      </c>
      <c r="D5838" s="38">
        <v>11638</v>
      </c>
      <c r="E5838" s="37" t="s">
        <v>8500</v>
      </c>
      <c r="F5838" s="541" t="s">
        <v>10829</v>
      </c>
      <c r="G5838" s="539">
        <v>45466.30972222222</v>
      </c>
      <c r="H5838" s="37"/>
    </row>
    <row r="5839" spans="1:8" x14ac:dyDescent="0.25">
      <c r="A5839" s="37" t="s">
        <v>953</v>
      </c>
      <c r="B5839" s="37" t="s">
        <v>954</v>
      </c>
      <c r="C5839" s="38" t="s">
        <v>11121</v>
      </c>
      <c r="D5839" s="38">
        <v>11638</v>
      </c>
      <c r="E5839" s="37" t="s">
        <v>955</v>
      </c>
      <c r="F5839" s="541" t="s">
        <v>956</v>
      </c>
      <c r="G5839" s="539">
        <v>45466.30972222222</v>
      </c>
      <c r="H5839" s="37"/>
    </row>
    <row r="5840" spans="1:8" x14ac:dyDescent="0.25">
      <c r="A5840" s="37" t="s">
        <v>953</v>
      </c>
      <c r="B5840" s="37" t="s">
        <v>954</v>
      </c>
      <c r="C5840" s="38" t="s">
        <v>11121</v>
      </c>
      <c r="D5840" s="38">
        <v>11638</v>
      </c>
      <c r="E5840" s="37" t="s">
        <v>10830</v>
      </c>
      <c r="F5840" s="541" t="s">
        <v>10831</v>
      </c>
      <c r="G5840" s="539">
        <v>45466.30972222222</v>
      </c>
      <c r="H5840" s="37"/>
    </row>
    <row r="5841" spans="1:8" x14ac:dyDescent="0.25">
      <c r="A5841" s="37" t="s">
        <v>953</v>
      </c>
      <c r="B5841" s="37" t="s">
        <v>954</v>
      </c>
      <c r="C5841" s="38" t="s">
        <v>11121</v>
      </c>
      <c r="D5841" s="38">
        <v>11638</v>
      </c>
      <c r="E5841" s="37" t="s">
        <v>8858</v>
      </c>
      <c r="F5841" s="541" t="s">
        <v>10832</v>
      </c>
      <c r="G5841" s="539">
        <v>45466.30972222222</v>
      </c>
      <c r="H5841" s="37"/>
    </row>
    <row r="5842" spans="1:8" x14ac:dyDescent="0.25">
      <c r="A5842" s="37" t="s">
        <v>953</v>
      </c>
      <c r="B5842" s="37" t="s">
        <v>954</v>
      </c>
      <c r="C5842" s="38" t="s">
        <v>11121</v>
      </c>
      <c r="D5842" s="38">
        <v>11638</v>
      </c>
      <c r="E5842" s="37" t="s">
        <v>8860</v>
      </c>
      <c r="F5842" s="541" t="s">
        <v>10833</v>
      </c>
      <c r="G5842" s="539">
        <v>45466.30972222222</v>
      </c>
      <c r="H5842" s="37"/>
    </row>
    <row r="5843" spans="1:8" x14ac:dyDescent="0.25">
      <c r="A5843" s="37" t="s">
        <v>953</v>
      </c>
      <c r="B5843" s="37" t="s">
        <v>954</v>
      </c>
      <c r="C5843" s="38" t="s">
        <v>11121</v>
      </c>
      <c r="D5843" s="38">
        <v>11638</v>
      </c>
      <c r="E5843" s="37" t="s">
        <v>8861</v>
      </c>
      <c r="F5843" s="541" t="s">
        <v>10834</v>
      </c>
      <c r="G5843" s="539">
        <v>45466.30972222222</v>
      </c>
      <c r="H5843" s="37"/>
    </row>
    <row r="5844" spans="1:8" x14ac:dyDescent="0.25">
      <c r="A5844" s="37" t="s">
        <v>953</v>
      </c>
      <c r="B5844" s="37" t="s">
        <v>954</v>
      </c>
      <c r="C5844" s="38" t="s">
        <v>11121</v>
      </c>
      <c r="D5844" s="38">
        <v>11638</v>
      </c>
      <c r="E5844" s="37" t="s">
        <v>8862</v>
      </c>
      <c r="F5844" s="541" t="s">
        <v>10835</v>
      </c>
      <c r="G5844" s="539">
        <v>45466.30972222222</v>
      </c>
      <c r="H5844" s="37"/>
    </row>
    <row r="5845" spans="1:8" x14ac:dyDescent="0.25">
      <c r="A5845" s="37" t="s">
        <v>953</v>
      </c>
      <c r="B5845" s="37" t="s">
        <v>954</v>
      </c>
      <c r="C5845" s="38" t="s">
        <v>11121</v>
      </c>
      <c r="D5845" s="38">
        <v>11638</v>
      </c>
      <c r="E5845" s="37" t="s">
        <v>8475</v>
      </c>
      <c r="F5845" s="541" t="s">
        <v>10836</v>
      </c>
      <c r="G5845" s="539">
        <v>45466.30972222222</v>
      </c>
      <c r="H5845" s="37"/>
    </row>
    <row r="5846" spans="1:8" x14ac:dyDescent="0.25">
      <c r="A5846" s="37" t="s">
        <v>953</v>
      </c>
      <c r="B5846" s="37" t="s">
        <v>954</v>
      </c>
      <c r="C5846" s="38" t="s">
        <v>11121</v>
      </c>
      <c r="D5846" s="38">
        <v>11638</v>
      </c>
      <c r="E5846" s="37" t="s">
        <v>8479</v>
      </c>
      <c r="F5846" s="541" t="s">
        <v>10837</v>
      </c>
      <c r="G5846" s="539">
        <v>45466.30972222222</v>
      </c>
      <c r="H5846" s="37"/>
    </row>
    <row r="5847" spans="1:8" x14ac:dyDescent="0.25">
      <c r="A5847" s="37" t="s">
        <v>953</v>
      </c>
      <c r="B5847" s="37" t="s">
        <v>954</v>
      </c>
      <c r="C5847" s="38" t="s">
        <v>11121</v>
      </c>
      <c r="D5847" s="38">
        <v>11638</v>
      </c>
      <c r="E5847" s="37" t="s">
        <v>10838</v>
      </c>
      <c r="F5847" s="541" t="s">
        <v>10839</v>
      </c>
      <c r="G5847" s="539">
        <v>45466.30972222222</v>
      </c>
      <c r="H5847" s="37"/>
    </row>
    <row r="5848" spans="1:8" x14ac:dyDescent="0.25">
      <c r="A5848" s="37" t="s">
        <v>953</v>
      </c>
      <c r="B5848" s="37" t="s">
        <v>954</v>
      </c>
      <c r="C5848" s="38" t="s">
        <v>11121</v>
      </c>
      <c r="D5848" s="38">
        <v>11638</v>
      </c>
      <c r="E5848" s="37" t="s">
        <v>10840</v>
      </c>
      <c r="F5848" s="541" t="s">
        <v>10841</v>
      </c>
      <c r="G5848" s="539">
        <v>45466.30972222222</v>
      </c>
      <c r="H5848" s="37"/>
    </row>
    <row r="5849" spans="1:8" x14ac:dyDescent="0.25">
      <c r="A5849" s="37" t="s">
        <v>953</v>
      </c>
      <c r="B5849" s="37" t="s">
        <v>954</v>
      </c>
      <c r="C5849" s="38" t="s">
        <v>11121</v>
      </c>
      <c r="D5849" s="38">
        <v>11638</v>
      </c>
      <c r="E5849" s="37" t="s">
        <v>10842</v>
      </c>
      <c r="F5849" s="541" t="s">
        <v>10843</v>
      </c>
      <c r="G5849" s="539">
        <v>45466.30972222222</v>
      </c>
      <c r="H5849" s="37"/>
    </row>
    <row r="5850" spans="1:8" x14ac:dyDescent="0.25">
      <c r="A5850" s="37" t="s">
        <v>953</v>
      </c>
      <c r="B5850" s="37" t="s">
        <v>954</v>
      </c>
      <c r="C5850" s="38" t="s">
        <v>11121</v>
      </c>
      <c r="D5850" s="38">
        <v>11638</v>
      </c>
      <c r="E5850" s="37" t="s">
        <v>10844</v>
      </c>
      <c r="F5850" s="541" t="s">
        <v>10845</v>
      </c>
      <c r="G5850" s="539">
        <v>45466.30972222222</v>
      </c>
      <c r="H5850" s="37"/>
    </row>
    <row r="5851" spans="1:8" x14ac:dyDescent="0.25">
      <c r="A5851" s="37" t="s">
        <v>953</v>
      </c>
      <c r="B5851" s="37" t="s">
        <v>954</v>
      </c>
      <c r="C5851" s="38" t="s">
        <v>11121</v>
      </c>
      <c r="D5851" s="38">
        <v>11638</v>
      </c>
      <c r="E5851" s="37" t="s">
        <v>10846</v>
      </c>
      <c r="F5851" s="541" t="s">
        <v>10847</v>
      </c>
      <c r="G5851" s="539">
        <v>45466.30972222222</v>
      </c>
      <c r="H5851" s="37"/>
    </row>
    <row r="5852" spans="1:8" x14ac:dyDescent="0.25">
      <c r="A5852" s="37" t="s">
        <v>953</v>
      </c>
      <c r="B5852" s="37" t="s">
        <v>954</v>
      </c>
      <c r="C5852" s="38" t="s">
        <v>11121</v>
      </c>
      <c r="D5852" s="38">
        <v>11638</v>
      </c>
      <c r="E5852" s="37" t="s">
        <v>10848</v>
      </c>
      <c r="F5852" s="541" t="s">
        <v>10849</v>
      </c>
      <c r="G5852" s="539">
        <v>45466.30972222222</v>
      </c>
      <c r="H5852" s="37"/>
    </row>
    <row r="5853" spans="1:8" x14ac:dyDescent="0.25">
      <c r="A5853" s="37" t="s">
        <v>953</v>
      </c>
      <c r="B5853" s="37" t="s">
        <v>954</v>
      </c>
      <c r="C5853" s="38" t="s">
        <v>11121</v>
      </c>
      <c r="D5853" s="38">
        <v>11638</v>
      </c>
      <c r="E5853" s="37" t="s">
        <v>957</v>
      </c>
      <c r="F5853" s="541" t="s">
        <v>10850</v>
      </c>
      <c r="G5853" s="539">
        <v>45466.30972222222</v>
      </c>
      <c r="H5853" s="37"/>
    </row>
    <row r="5854" spans="1:8" x14ac:dyDescent="0.25">
      <c r="A5854" s="37" t="s">
        <v>905</v>
      </c>
      <c r="B5854" s="37" t="s">
        <v>906</v>
      </c>
      <c r="C5854" s="38" t="s">
        <v>10851</v>
      </c>
      <c r="D5854" s="38">
        <v>1080</v>
      </c>
      <c r="E5854" s="37" t="s">
        <v>10852</v>
      </c>
      <c r="F5854" s="541" t="s">
        <v>907</v>
      </c>
      <c r="G5854" s="539">
        <v>45466.30972222222</v>
      </c>
      <c r="H5854" s="37"/>
    </row>
    <row r="5855" spans="1:8" x14ac:dyDescent="0.25">
      <c r="A5855" s="37" t="s">
        <v>905</v>
      </c>
      <c r="B5855" s="37" t="s">
        <v>906</v>
      </c>
      <c r="C5855" s="38" t="s">
        <v>10851</v>
      </c>
      <c r="D5855" s="38">
        <v>1080</v>
      </c>
      <c r="E5855" s="37" t="s">
        <v>10853</v>
      </c>
      <c r="F5855" s="541" t="s">
        <v>907</v>
      </c>
      <c r="G5855" s="539">
        <v>45466.30972222222</v>
      </c>
      <c r="H5855" s="37"/>
    </row>
    <row r="5856" spans="1:8" x14ac:dyDescent="0.25">
      <c r="A5856" s="37" t="s">
        <v>905</v>
      </c>
      <c r="B5856" s="37" t="s">
        <v>906</v>
      </c>
      <c r="C5856" s="38" t="s">
        <v>10851</v>
      </c>
      <c r="D5856" s="38">
        <v>1080</v>
      </c>
      <c r="E5856" s="37" t="s">
        <v>10854</v>
      </c>
      <c r="F5856" s="541" t="s">
        <v>907</v>
      </c>
      <c r="G5856" s="539">
        <v>45466.30972222222</v>
      </c>
      <c r="H5856" s="37"/>
    </row>
    <row r="5857" spans="1:8" x14ac:dyDescent="0.25">
      <c r="A5857" s="37" t="s">
        <v>905</v>
      </c>
      <c r="B5857" s="37" t="s">
        <v>906</v>
      </c>
      <c r="C5857" s="38" t="s">
        <v>10851</v>
      </c>
      <c r="D5857" s="38">
        <v>1080</v>
      </c>
      <c r="E5857" s="37" t="s">
        <v>10855</v>
      </c>
      <c r="F5857" s="541" t="s">
        <v>907</v>
      </c>
      <c r="G5857" s="539">
        <v>45466.30972222222</v>
      </c>
      <c r="H5857" s="37"/>
    </row>
    <row r="5858" spans="1:8" x14ac:dyDescent="0.25">
      <c r="A5858" s="37" t="s">
        <v>905</v>
      </c>
      <c r="B5858" s="37" t="s">
        <v>906</v>
      </c>
      <c r="C5858" s="38" t="s">
        <v>10851</v>
      </c>
      <c r="D5858" s="38">
        <v>1080</v>
      </c>
      <c r="E5858" s="37" t="s">
        <v>10856</v>
      </c>
      <c r="F5858" s="541" t="s">
        <v>907</v>
      </c>
      <c r="G5858" s="539">
        <v>45466.30972222222</v>
      </c>
      <c r="H5858" s="37"/>
    </row>
    <row r="5859" spans="1:8" x14ac:dyDescent="0.25">
      <c r="A5859" s="37" t="s">
        <v>905</v>
      </c>
      <c r="B5859" s="37" t="s">
        <v>906</v>
      </c>
      <c r="C5859" s="38" t="s">
        <v>10851</v>
      </c>
      <c r="D5859" s="38">
        <v>1080</v>
      </c>
      <c r="E5859" s="37" t="s">
        <v>10857</v>
      </c>
      <c r="F5859" s="541" t="s">
        <v>907</v>
      </c>
      <c r="G5859" s="539">
        <v>45466.30972222222</v>
      </c>
      <c r="H5859" s="37"/>
    </row>
    <row r="5860" spans="1:8" x14ac:dyDescent="0.25">
      <c r="A5860" s="37" t="s">
        <v>905</v>
      </c>
      <c r="B5860" s="37" t="s">
        <v>906</v>
      </c>
      <c r="C5860" s="38" t="s">
        <v>10851</v>
      </c>
      <c r="D5860" s="38">
        <v>1080</v>
      </c>
      <c r="E5860" s="37" t="s">
        <v>926</v>
      </c>
      <c r="F5860" s="541" t="s">
        <v>907</v>
      </c>
      <c r="G5860" s="539">
        <v>45466.30972222222</v>
      </c>
      <c r="H5860" s="37"/>
    </row>
    <row r="5861" spans="1:8" x14ac:dyDescent="0.25">
      <c r="A5861" s="37" t="s">
        <v>905</v>
      </c>
      <c r="B5861" s="37" t="s">
        <v>906</v>
      </c>
      <c r="C5861" s="38" t="s">
        <v>10851</v>
      </c>
      <c r="D5861" s="38">
        <v>1080</v>
      </c>
      <c r="E5861" s="37" t="s">
        <v>10858</v>
      </c>
      <c r="F5861" s="541" t="s">
        <v>907</v>
      </c>
      <c r="G5861" s="539">
        <v>45466.30972222222</v>
      </c>
      <c r="H5861" s="37"/>
    </row>
    <row r="5862" spans="1:8" x14ac:dyDescent="0.25">
      <c r="A5862" s="37" t="s">
        <v>905</v>
      </c>
      <c r="B5862" s="37" t="s">
        <v>906</v>
      </c>
      <c r="C5862" s="38" t="s">
        <v>10851</v>
      </c>
      <c r="D5862" s="38">
        <v>1080</v>
      </c>
      <c r="E5862" s="37" t="s">
        <v>10859</v>
      </c>
      <c r="F5862" s="541" t="s">
        <v>907</v>
      </c>
      <c r="G5862" s="539">
        <v>45466.30972222222</v>
      </c>
      <c r="H5862" s="37"/>
    </row>
    <row r="5863" spans="1:8" x14ac:dyDescent="0.25">
      <c r="A5863" s="37" t="s">
        <v>905</v>
      </c>
      <c r="B5863" s="37" t="s">
        <v>906</v>
      </c>
      <c r="C5863" s="38" t="s">
        <v>10851</v>
      </c>
      <c r="D5863" s="38">
        <v>1080</v>
      </c>
      <c r="E5863" s="37" t="s">
        <v>10860</v>
      </c>
      <c r="F5863" s="541" t="s">
        <v>907</v>
      </c>
      <c r="G5863" s="539">
        <v>45466.30972222222</v>
      </c>
      <c r="H5863" s="37"/>
    </row>
    <row r="5864" spans="1:8" x14ac:dyDescent="0.25">
      <c r="A5864" s="37" t="s">
        <v>905</v>
      </c>
      <c r="B5864" s="37" t="s">
        <v>906</v>
      </c>
      <c r="C5864" s="38" t="s">
        <v>10851</v>
      </c>
      <c r="D5864" s="38">
        <v>1080</v>
      </c>
      <c r="E5864" s="37" t="s">
        <v>939</v>
      </c>
      <c r="F5864" s="541" t="s">
        <v>907</v>
      </c>
      <c r="G5864" s="539">
        <v>45466.30972222222</v>
      </c>
      <c r="H5864" s="37"/>
    </row>
    <row r="5865" spans="1:8" x14ac:dyDescent="0.25">
      <c r="A5865" s="37" t="s">
        <v>905</v>
      </c>
      <c r="B5865" s="37" t="s">
        <v>906</v>
      </c>
      <c r="C5865" s="38" t="s">
        <v>10851</v>
      </c>
      <c r="D5865" s="38">
        <v>1080</v>
      </c>
      <c r="E5865" s="37" t="s">
        <v>940</v>
      </c>
      <c r="F5865" s="541" t="s">
        <v>907</v>
      </c>
      <c r="G5865" s="539">
        <v>45466.30972222222</v>
      </c>
      <c r="H5865" s="37"/>
    </row>
    <row r="5866" spans="1:8" x14ac:dyDescent="0.25">
      <c r="A5866" s="37" t="s">
        <v>905</v>
      </c>
      <c r="B5866" s="37" t="s">
        <v>906</v>
      </c>
      <c r="C5866" s="38" t="s">
        <v>10851</v>
      </c>
      <c r="D5866" s="38">
        <v>1080</v>
      </c>
      <c r="E5866" s="37" t="s">
        <v>941</v>
      </c>
      <c r="F5866" s="541" t="s">
        <v>907</v>
      </c>
      <c r="G5866" s="539">
        <v>45466.30972222222</v>
      </c>
      <c r="H5866" s="37"/>
    </row>
    <row r="5867" spans="1:8" x14ac:dyDescent="0.25">
      <c r="A5867" s="37" t="s">
        <v>905</v>
      </c>
      <c r="B5867" s="37" t="s">
        <v>906</v>
      </c>
      <c r="C5867" s="38" t="s">
        <v>10851</v>
      </c>
      <c r="D5867" s="38">
        <v>1080</v>
      </c>
      <c r="E5867" s="37" t="s">
        <v>10861</v>
      </c>
      <c r="F5867" s="541" t="s">
        <v>907</v>
      </c>
      <c r="G5867" s="539">
        <v>45466.30972222222</v>
      </c>
      <c r="H5867" s="37"/>
    </row>
    <row r="5868" spans="1:8" x14ac:dyDescent="0.25">
      <c r="A5868" s="37" t="s">
        <v>905</v>
      </c>
      <c r="B5868" s="37" t="s">
        <v>906</v>
      </c>
      <c r="C5868" s="38" t="s">
        <v>10851</v>
      </c>
      <c r="D5868" s="38">
        <v>1080</v>
      </c>
      <c r="E5868" s="37" t="s">
        <v>10862</v>
      </c>
      <c r="F5868" s="541" t="s">
        <v>907</v>
      </c>
      <c r="G5868" s="539">
        <v>45466.30972222222</v>
      </c>
      <c r="H5868" s="37"/>
    </row>
    <row r="5869" spans="1:8" x14ac:dyDescent="0.25">
      <c r="A5869" s="37" t="s">
        <v>905</v>
      </c>
      <c r="B5869" s="37" t="s">
        <v>906</v>
      </c>
      <c r="C5869" s="38" t="s">
        <v>10851</v>
      </c>
      <c r="D5869" s="38">
        <v>1080</v>
      </c>
      <c r="E5869" s="37" t="s">
        <v>10863</v>
      </c>
      <c r="F5869" s="541" t="s">
        <v>907</v>
      </c>
      <c r="G5869" s="539">
        <v>45466.30972222222</v>
      </c>
      <c r="H5869" s="37"/>
    </row>
    <row r="5870" spans="1:8" x14ac:dyDescent="0.25">
      <c r="A5870" s="37" t="s">
        <v>905</v>
      </c>
      <c r="B5870" s="37" t="s">
        <v>906</v>
      </c>
      <c r="C5870" s="38" t="s">
        <v>10851</v>
      </c>
      <c r="D5870" s="38">
        <v>1080</v>
      </c>
      <c r="E5870" s="37" t="s">
        <v>10864</v>
      </c>
      <c r="F5870" s="541" t="s">
        <v>907</v>
      </c>
      <c r="G5870" s="539">
        <v>45466.30972222222</v>
      </c>
      <c r="H5870" s="37"/>
    </row>
    <row r="5871" spans="1:8" x14ac:dyDescent="0.25">
      <c r="A5871" s="37" t="s">
        <v>905</v>
      </c>
      <c r="B5871" s="37" t="s">
        <v>906</v>
      </c>
      <c r="C5871" s="38" t="s">
        <v>10851</v>
      </c>
      <c r="D5871" s="38">
        <v>1080</v>
      </c>
      <c r="E5871" s="37" t="s">
        <v>10865</v>
      </c>
      <c r="F5871" s="541" t="s">
        <v>907</v>
      </c>
      <c r="G5871" s="539">
        <v>45466.30972222222</v>
      </c>
      <c r="H5871" s="37"/>
    </row>
    <row r="5872" spans="1:8" x14ac:dyDescent="0.25">
      <c r="A5872" s="37" t="s">
        <v>905</v>
      </c>
      <c r="B5872" s="37" t="s">
        <v>906</v>
      </c>
      <c r="C5872" s="38" t="s">
        <v>10851</v>
      </c>
      <c r="D5872" s="38">
        <v>1080</v>
      </c>
      <c r="E5872" s="37" t="s">
        <v>942</v>
      </c>
      <c r="F5872" s="541" t="s">
        <v>907</v>
      </c>
      <c r="G5872" s="539">
        <v>45466.30972222222</v>
      </c>
      <c r="H5872" s="37"/>
    </row>
    <row r="5873" spans="1:8" x14ac:dyDescent="0.25">
      <c r="A5873" s="37" t="s">
        <v>905</v>
      </c>
      <c r="B5873" s="37" t="s">
        <v>906</v>
      </c>
      <c r="C5873" s="38" t="s">
        <v>10851</v>
      </c>
      <c r="D5873" s="38">
        <v>1080</v>
      </c>
      <c r="E5873" s="37" t="s">
        <v>943</v>
      </c>
      <c r="F5873" s="541" t="s">
        <v>907</v>
      </c>
      <c r="G5873" s="539">
        <v>45466.30972222222</v>
      </c>
      <c r="H5873" s="37"/>
    </row>
    <row r="5874" spans="1:8" x14ac:dyDescent="0.25">
      <c r="A5874" s="37" t="s">
        <v>905</v>
      </c>
      <c r="B5874" s="37" t="s">
        <v>906</v>
      </c>
      <c r="C5874" s="38" t="s">
        <v>10851</v>
      </c>
      <c r="D5874" s="38">
        <v>1080</v>
      </c>
      <c r="E5874" s="37" t="s">
        <v>944</v>
      </c>
      <c r="F5874" s="541" t="s">
        <v>907</v>
      </c>
      <c r="G5874" s="539">
        <v>45466.30972222222</v>
      </c>
      <c r="H5874" s="37"/>
    </row>
    <row r="5875" spans="1:8" x14ac:dyDescent="0.25">
      <c r="A5875" s="37" t="s">
        <v>905</v>
      </c>
      <c r="B5875" s="37" t="s">
        <v>906</v>
      </c>
      <c r="C5875" s="38" t="s">
        <v>10851</v>
      </c>
      <c r="D5875" s="38">
        <v>1080</v>
      </c>
      <c r="E5875" s="37" t="s">
        <v>10866</v>
      </c>
      <c r="F5875" s="541" t="s">
        <v>907</v>
      </c>
      <c r="G5875" s="539">
        <v>45466.30972222222</v>
      </c>
      <c r="H5875" s="37"/>
    </row>
    <row r="5876" spans="1:8" x14ac:dyDescent="0.25">
      <c r="A5876" s="37" t="s">
        <v>905</v>
      </c>
      <c r="B5876" s="37" t="s">
        <v>906</v>
      </c>
      <c r="C5876" s="38" t="s">
        <v>10851</v>
      </c>
      <c r="D5876" s="38">
        <v>1080</v>
      </c>
      <c r="E5876" s="37" t="s">
        <v>945</v>
      </c>
      <c r="F5876" s="541" t="s">
        <v>907</v>
      </c>
      <c r="G5876" s="539">
        <v>45466.30972222222</v>
      </c>
      <c r="H5876" s="37"/>
    </row>
    <row r="5877" spans="1:8" x14ac:dyDescent="0.25">
      <c r="A5877" s="37" t="s">
        <v>905</v>
      </c>
      <c r="B5877" s="37" t="s">
        <v>906</v>
      </c>
      <c r="C5877" s="38" t="s">
        <v>10851</v>
      </c>
      <c r="D5877" s="38">
        <v>1080</v>
      </c>
      <c r="E5877" s="37" t="s">
        <v>910</v>
      </c>
      <c r="F5877" s="541" t="s">
        <v>907</v>
      </c>
      <c r="G5877" s="539">
        <v>45466.30972222222</v>
      </c>
      <c r="H5877" s="37"/>
    </row>
    <row r="5878" spans="1:8" x14ac:dyDescent="0.25">
      <c r="A5878" s="37" t="s">
        <v>905</v>
      </c>
      <c r="B5878" s="37" t="s">
        <v>906</v>
      </c>
      <c r="C5878" s="38" t="s">
        <v>10851</v>
      </c>
      <c r="D5878" s="38">
        <v>1080</v>
      </c>
      <c r="E5878" s="37" t="s">
        <v>946</v>
      </c>
      <c r="F5878" s="541" t="s">
        <v>907</v>
      </c>
      <c r="G5878" s="539">
        <v>45466.30972222222</v>
      </c>
      <c r="H5878" s="37"/>
    </row>
    <row r="5879" spans="1:8" x14ac:dyDescent="0.25">
      <c r="A5879" s="37" t="s">
        <v>905</v>
      </c>
      <c r="B5879" s="37" t="s">
        <v>906</v>
      </c>
      <c r="C5879" s="38" t="s">
        <v>10851</v>
      </c>
      <c r="D5879" s="38">
        <v>1080</v>
      </c>
      <c r="E5879" s="37" t="s">
        <v>947</v>
      </c>
      <c r="F5879" s="541" t="s">
        <v>907</v>
      </c>
      <c r="G5879" s="539">
        <v>45466.30972222222</v>
      </c>
      <c r="H5879" s="37"/>
    </row>
    <row r="5880" spans="1:8" x14ac:dyDescent="0.25">
      <c r="A5880" s="37" t="s">
        <v>905</v>
      </c>
      <c r="B5880" s="37" t="s">
        <v>906</v>
      </c>
      <c r="C5880" s="38" t="s">
        <v>10851</v>
      </c>
      <c r="D5880" s="38">
        <v>1080</v>
      </c>
      <c r="E5880" s="37" t="s">
        <v>950</v>
      </c>
      <c r="F5880" s="541" t="s">
        <v>907</v>
      </c>
      <c r="G5880" s="539">
        <v>45466.30972222222</v>
      </c>
      <c r="H5880" s="37"/>
    </row>
    <row r="5881" spans="1:8" x14ac:dyDescent="0.25">
      <c r="A5881" s="37" t="s">
        <v>905</v>
      </c>
      <c r="B5881" s="37" t="s">
        <v>906</v>
      </c>
      <c r="C5881" s="38" t="s">
        <v>10851</v>
      </c>
      <c r="D5881" s="38">
        <v>1080</v>
      </c>
      <c r="E5881" s="37" t="s">
        <v>951</v>
      </c>
      <c r="F5881" s="541" t="s">
        <v>907</v>
      </c>
      <c r="G5881" s="539">
        <v>45466.30972222222</v>
      </c>
      <c r="H5881" s="37"/>
    </row>
    <row r="5882" spans="1:8" x14ac:dyDescent="0.25">
      <c r="A5882" s="37" t="s">
        <v>905</v>
      </c>
      <c r="B5882" s="37" t="s">
        <v>906</v>
      </c>
      <c r="C5882" s="38" t="s">
        <v>10851</v>
      </c>
      <c r="D5882" s="38">
        <v>1080</v>
      </c>
      <c r="E5882" s="37" t="s">
        <v>952</v>
      </c>
      <c r="F5882" s="541" t="s">
        <v>907</v>
      </c>
      <c r="G5882" s="539">
        <v>45466.30972222222</v>
      </c>
      <c r="H5882" s="37"/>
    </row>
    <row r="5883" spans="1:8" x14ac:dyDescent="0.25">
      <c r="A5883" s="37" t="s">
        <v>905</v>
      </c>
      <c r="B5883" s="37" t="s">
        <v>906</v>
      </c>
      <c r="C5883" s="38" t="s">
        <v>10851</v>
      </c>
      <c r="D5883" s="38">
        <v>1080</v>
      </c>
      <c r="E5883" s="37" t="s">
        <v>10867</v>
      </c>
      <c r="F5883" s="541" t="s">
        <v>907</v>
      </c>
      <c r="G5883" s="539">
        <v>45466.30972222222</v>
      </c>
      <c r="H5883" s="37"/>
    </row>
    <row r="5884" spans="1:8" x14ac:dyDescent="0.25">
      <c r="A5884" s="37" t="s">
        <v>905</v>
      </c>
      <c r="B5884" s="37" t="s">
        <v>906</v>
      </c>
      <c r="C5884" s="38" t="s">
        <v>10851</v>
      </c>
      <c r="D5884" s="38">
        <v>1080</v>
      </c>
      <c r="E5884" s="37" t="s">
        <v>8452</v>
      </c>
      <c r="F5884" s="541" t="s">
        <v>907</v>
      </c>
      <c r="G5884" s="539">
        <v>45466.30972222222</v>
      </c>
      <c r="H5884" s="37"/>
    </row>
    <row r="5885" spans="1:8" x14ac:dyDescent="0.25">
      <c r="A5885" s="37" t="s">
        <v>905</v>
      </c>
      <c r="B5885" s="37" t="s">
        <v>906</v>
      </c>
      <c r="C5885" s="38" t="s">
        <v>10851</v>
      </c>
      <c r="D5885" s="38">
        <v>1080</v>
      </c>
      <c r="E5885" s="37" t="s">
        <v>10868</v>
      </c>
      <c r="F5885" s="541" t="s">
        <v>907</v>
      </c>
      <c r="G5885" s="539">
        <v>45466.30972222222</v>
      </c>
      <c r="H5885" s="37"/>
    </row>
    <row r="5886" spans="1:8" x14ac:dyDescent="0.25">
      <c r="A5886" s="37" t="s">
        <v>905</v>
      </c>
      <c r="B5886" s="37" t="s">
        <v>906</v>
      </c>
      <c r="C5886" s="38" t="s">
        <v>10851</v>
      </c>
      <c r="D5886" s="38">
        <v>1080</v>
      </c>
      <c r="E5886" s="37" t="s">
        <v>8454</v>
      </c>
      <c r="F5886" s="541" t="s">
        <v>907</v>
      </c>
      <c r="G5886" s="539">
        <v>45466.30972222222</v>
      </c>
      <c r="H5886" s="37"/>
    </row>
    <row r="5887" spans="1:8" x14ac:dyDescent="0.25">
      <c r="A5887" s="37" t="s">
        <v>905</v>
      </c>
      <c r="B5887" s="37" t="s">
        <v>906</v>
      </c>
      <c r="C5887" s="38" t="s">
        <v>10851</v>
      </c>
      <c r="D5887" s="38">
        <v>1080</v>
      </c>
      <c r="E5887" s="37" t="s">
        <v>10869</v>
      </c>
      <c r="F5887" s="541" t="s">
        <v>907</v>
      </c>
      <c r="G5887" s="539">
        <v>45466.30972222222</v>
      </c>
      <c r="H5887" s="37"/>
    </row>
    <row r="5888" spans="1:8" x14ac:dyDescent="0.25">
      <c r="A5888" s="37" t="s">
        <v>905</v>
      </c>
      <c r="B5888" s="37" t="s">
        <v>906</v>
      </c>
      <c r="C5888" s="38" t="s">
        <v>10851</v>
      </c>
      <c r="D5888" s="38">
        <v>1080</v>
      </c>
      <c r="E5888" s="37" t="s">
        <v>10870</v>
      </c>
      <c r="F5888" s="541" t="s">
        <v>907</v>
      </c>
      <c r="G5888" s="539">
        <v>45466.30972222222</v>
      </c>
      <c r="H5888" s="37"/>
    </row>
    <row r="5889" spans="1:8" x14ac:dyDescent="0.25">
      <c r="A5889" s="37" t="s">
        <v>905</v>
      </c>
      <c r="B5889" s="37" t="s">
        <v>906</v>
      </c>
      <c r="C5889" s="38" t="s">
        <v>10851</v>
      </c>
      <c r="D5889" s="38">
        <v>1080</v>
      </c>
      <c r="E5889" s="37" t="s">
        <v>10871</v>
      </c>
      <c r="F5889" s="541" t="s">
        <v>907</v>
      </c>
      <c r="G5889" s="539">
        <v>45466.30972222222</v>
      </c>
      <c r="H5889" s="37"/>
    </row>
    <row r="5890" spans="1:8" x14ac:dyDescent="0.25">
      <c r="A5890" s="37" t="s">
        <v>905</v>
      </c>
      <c r="B5890" s="37" t="s">
        <v>906</v>
      </c>
      <c r="C5890" s="38" t="s">
        <v>10851</v>
      </c>
      <c r="D5890" s="38">
        <v>1080</v>
      </c>
      <c r="E5890" s="37" t="s">
        <v>10872</v>
      </c>
      <c r="F5890" s="541" t="s">
        <v>907</v>
      </c>
      <c r="G5890" s="539">
        <v>45466.30972222222</v>
      </c>
      <c r="H5890" s="37"/>
    </row>
    <row r="5891" spans="1:8" x14ac:dyDescent="0.25">
      <c r="A5891" s="37" t="s">
        <v>905</v>
      </c>
      <c r="B5891" s="37" t="s">
        <v>906</v>
      </c>
      <c r="C5891" s="38" t="s">
        <v>10851</v>
      </c>
      <c r="D5891" s="38">
        <v>1080</v>
      </c>
      <c r="E5891" s="37" t="s">
        <v>10873</v>
      </c>
      <c r="F5891" s="541" t="s">
        <v>907</v>
      </c>
      <c r="G5891" s="539">
        <v>45466.30972222222</v>
      </c>
      <c r="H5891" s="37"/>
    </row>
    <row r="5892" spans="1:8" x14ac:dyDescent="0.25">
      <c r="A5892" s="37" t="s">
        <v>905</v>
      </c>
      <c r="B5892" s="37" t="s">
        <v>906</v>
      </c>
      <c r="C5892" s="38" t="s">
        <v>10851</v>
      </c>
      <c r="D5892" s="38">
        <v>1080</v>
      </c>
      <c r="E5892" s="37" t="s">
        <v>10874</v>
      </c>
      <c r="F5892" s="541" t="s">
        <v>907</v>
      </c>
      <c r="G5892" s="539">
        <v>45466.30972222222</v>
      </c>
      <c r="H5892" s="37"/>
    </row>
    <row r="5893" spans="1:8" x14ac:dyDescent="0.25">
      <c r="A5893" s="37" t="s">
        <v>905</v>
      </c>
      <c r="B5893" s="37" t="s">
        <v>906</v>
      </c>
      <c r="C5893" s="38" t="s">
        <v>10851</v>
      </c>
      <c r="D5893" s="38">
        <v>1080</v>
      </c>
      <c r="E5893" s="37" t="s">
        <v>10875</v>
      </c>
      <c r="F5893" s="541" t="s">
        <v>907</v>
      </c>
      <c r="G5893" s="539">
        <v>45466.30972222222</v>
      </c>
      <c r="H5893" s="37"/>
    </row>
    <row r="5894" spans="1:8" x14ac:dyDescent="0.25">
      <c r="A5894" s="37" t="s">
        <v>905</v>
      </c>
      <c r="B5894" s="37" t="s">
        <v>906</v>
      </c>
      <c r="C5894" s="38" t="s">
        <v>10851</v>
      </c>
      <c r="D5894" s="38">
        <v>1080</v>
      </c>
      <c r="E5894" s="37" t="s">
        <v>10876</v>
      </c>
      <c r="F5894" s="541" t="s">
        <v>907</v>
      </c>
      <c r="G5894" s="539">
        <v>45466.30972222222</v>
      </c>
      <c r="H5894" s="37"/>
    </row>
    <row r="5895" spans="1:8" x14ac:dyDescent="0.25">
      <c r="A5895" s="37" t="s">
        <v>905</v>
      </c>
      <c r="B5895" s="37" t="s">
        <v>906</v>
      </c>
      <c r="C5895" s="38" t="s">
        <v>10851</v>
      </c>
      <c r="D5895" s="38">
        <v>1080</v>
      </c>
      <c r="E5895" s="37" t="s">
        <v>10877</v>
      </c>
      <c r="F5895" s="541" t="s">
        <v>907</v>
      </c>
      <c r="G5895" s="539">
        <v>45466.30972222222</v>
      </c>
      <c r="H5895" s="37"/>
    </row>
    <row r="5896" spans="1:8" x14ac:dyDescent="0.25">
      <c r="A5896" s="37" t="s">
        <v>905</v>
      </c>
      <c r="B5896" s="37" t="s">
        <v>906</v>
      </c>
      <c r="C5896" s="38" t="s">
        <v>10851</v>
      </c>
      <c r="D5896" s="38">
        <v>1080</v>
      </c>
      <c r="E5896" s="37" t="s">
        <v>10878</v>
      </c>
      <c r="F5896" s="541" t="s">
        <v>907</v>
      </c>
      <c r="G5896" s="539">
        <v>45466.30972222222</v>
      </c>
      <c r="H5896" s="37"/>
    </row>
    <row r="5897" spans="1:8" x14ac:dyDescent="0.25">
      <c r="A5897" s="37" t="s">
        <v>905</v>
      </c>
      <c r="B5897" s="37" t="s">
        <v>906</v>
      </c>
      <c r="C5897" s="38" t="s">
        <v>10851</v>
      </c>
      <c r="D5897" s="38">
        <v>1080</v>
      </c>
      <c r="E5897" s="37" t="s">
        <v>922</v>
      </c>
      <c r="F5897" s="541" t="s">
        <v>920</v>
      </c>
      <c r="G5897" s="539">
        <v>45466.30972222222</v>
      </c>
      <c r="H5897" s="37"/>
    </row>
    <row r="5898" spans="1:8" x14ac:dyDescent="0.25">
      <c r="A5898" s="37" t="s">
        <v>905</v>
      </c>
      <c r="B5898" s="37" t="s">
        <v>906</v>
      </c>
      <c r="C5898" s="38" t="s">
        <v>10851</v>
      </c>
      <c r="D5898" s="38">
        <v>1080</v>
      </c>
      <c r="E5898" s="37" t="s">
        <v>927</v>
      </c>
      <c r="F5898" s="541" t="s">
        <v>923</v>
      </c>
      <c r="G5898" s="539">
        <v>45466.30972222222</v>
      </c>
      <c r="H5898" s="37"/>
    </row>
    <row r="5899" spans="1:8" x14ac:dyDescent="0.25">
      <c r="A5899" s="37" t="s">
        <v>905</v>
      </c>
      <c r="B5899" s="37" t="s">
        <v>906</v>
      </c>
      <c r="C5899" s="38" t="s">
        <v>10851</v>
      </c>
      <c r="D5899" s="38">
        <v>1080</v>
      </c>
      <c r="E5899" s="37" t="s">
        <v>931</v>
      </c>
      <c r="F5899" s="541" t="s">
        <v>928</v>
      </c>
      <c r="G5899" s="539">
        <v>45466.30972222222</v>
      </c>
      <c r="H5899" s="37"/>
    </row>
    <row r="5900" spans="1:8" x14ac:dyDescent="0.25">
      <c r="A5900" s="37" t="s">
        <v>905</v>
      </c>
      <c r="B5900" s="37" t="s">
        <v>906</v>
      </c>
      <c r="C5900" s="38" t="s">
        <v>10851</v>
      </c>
      <c r="D5900" s="38">
        <v>1080</v>
      </c>
      <c r="E5900" s="37" t="s">
        <v>935</v>
      </c>
      <c r="F5900" s="541" t="s">
        <v>932</v>
      </c>
      <c r="G5900" s="539">
        <v>45466.30972222222</v>
      </c>
      <c r="H5900" s="37"/>
    </row>
    <row r="5901" spans="1:8" x14ac:dyDescent="0.25">
      <c r="A5901" s="37" t="s">
        <v>905</v>
      </c>
      <c r="B5901" s="37" t="s">
        <v>906</v>
      </c>
      <c r="C5901" s="38" t="s">
        <v>10851</v>
      </c>
      <c r="D5901" s="38">
        <v>1080</v>
      </c>
      <c r="E5901" s="37" t="s">
        <v>1264</v>
      </c>
      <c r="F5901" s="541" t="s">
        <v>936</v>
      </c>
      <c r="G5901" s="539">
        <v>45466.30972222222</v>
      </c>
      <c r="H5901" s="37"/>
    </row>
    <row r="5902" spans="1:8" x14ac:dyDescent="0.25">
      <c r="A5902" s="37" t="s">
        <v>905</v>
      </c>
      <c r="B5902" s="37" t="s">
        <v>906</v>
      </c>
      <c r="C5902" s="38" t="s">
        <v>10851</v>
      </c>
      <c r="D5902" s="38">
        <v>1080</v>
      </c>
      <c r="E5902" s="37" t="s">
        <v>908</v>
      </c>
      <c r="F5902" s="541" t="s">
        <v>909</v>
      </c>
      <c r="G5902" s="539">
        <v>45466.30972222222</v>
      </c>
      <c r="H5902" s="37"/>
    </row>
    <row r="5903" spans="1:8" x14ac:dyDescent="0.25">
      <c r="A5903" s="37" t="s">
        <v>905</v>
      </c>
      <c r="B5903" s="37" t="s">
        <v>906</v>
      </c>
      <c r="C5903" s="38" t="s">
        <v>10851</v>
      </c>
      <c r="D5903" s="38">
        <v>1080</v>
      </c>
      <c r="E5903" s="37" t="s">
        <v>911</v>
      </c>
      <c r="F5903" s="541" t="s">
        <v>912</v>
      </c>
      <c r="G5903" s="539">
        <v>45466.30972222222</v>
      </c>
      <c r="H5903" s="37"/>
    </row>
    <row r="5904" spans="1:8" x14ac:dyDescent="0.25">
      <c r="A5904" s="37" t="s">
        <v>905</v>
      </c>
      <c r="B5904" s="37" t="s">
        <v>906</v>
      </c>
      <c r="C5904" s="38" t="s">
        <v>10851</v>
      </c>
      <c r="D5904" s="38">
        <v>1080</v>
      </c>
      <c r="E5904" s="37" t="s">
        <v>915</v>
      </c>
      <c r="F5904" s="541" t="s">
        <v>916</v>
      </c>
      <c r="G5904" s="539">
        <v>45466.30972222222</v>
      </c>
      <c r="H5904" s="37"/>
    </row>
    <row r="5905" spans="1:8" x14ac:dyDescent="0.25">
      <c r="A5905" s="37" t="s">
        <v>905</v>
      </c>
      <c r="B5905" s="37" t="s">
        <v>906</v>
      </c>
      <c r="C5905" s="38" t="s">
        <v>10851</v>
      </c>
      <c r="D5905" s="38">
        <v>1080</v>
      </c>
      <c r="E5905" s="37" t="s">
        <v>924</v>
      </c>
      <c r="F5905" s="541" t="s">
        <v>925</v>
      </c>
      <c r="G5905" s="539">
        <v>45466.30972222222</v>
      </c>
      <c r="H5905" s="37"/>
    </row>
    <row r="5906" spans="1:8" x14ac:dyDescent="0.25">
      <c r="A5906" s="37" t="s">
        <v>905</v>
      </c>
      <c r="B5906" s="37" t="s">
        <v>906</v>
      </c>
      <c r="C5906" s="38" t="s">
        <v>10851</v>
      </c>
      <c r="D5906" s="38">
        <v>1080</v>
      </c>
      <c r="E5906" s="37" t="s">
        <v>929</v>
      </c>
      <c r="F5906" s="541" t="s">
        <v>930</v>
      </c>
      <c r="G5906" s="539">
        <v>45466.30972222222</v>
      </c>
      <c r="H5906" s="37"/>
    </row>
    <row r="5907" spans="1:8" x14ac:dyDescent="0.25">
      <c r="A5907" s="37" t="s">
        <v>905</v>
      </c>
      <c r="B5907" s="37" t="s">
        <v>906</v>
      </c>
      <c r="C5907" s="38" t="s">
        <v>10851</v>
      </c>
      <c r="D5907" s="38">
        <v>1080</v>
      </c>
      <c r="E5907" s="37" t="s">
        <v>933</v>
      </c>
      <c r="F5907" s="541" t="s">
        <v>934</v>
      </c>
      <c r="G5907" s="539">
        <v>45466.30972222222</v>
      </c>
      <c r="H5907" s="37"/>
    </row>
    <row r="5908" spans="1:8" x14ac:dyDescent="0.25">
      <c r="A5908" s="37" t="s">
        <v>905</v>
      </c>
      <c r="B5908" s="37" t="s">
        <v>906</v>
      </c>
      <c r="C5908" s="38" t="s">
        <v>10851</v>
      </c>
      <c r="D5908" s="38">
        <v>1080</v>
      </c>
      <c r="E5908" s="37" t="s">
        <v>937</v>
      </c>
      <c r="F5908" s="541" t="s">
        <v>938</v>
      </c>
      <c r="G5908" s="539">
        <v>45466.30972222222</v>
      </c>
      <c r="H5908" s="37"/>
    </row>
    <row r="5909" spans="1:8" x14ac:dyDescent="0.25">
      <c r="A5909" s="37" t="s">
        <v>905</v>
      </c>
      <c r="B5909" s="37" t="s">
        <v>906</v>
      </c>
      <c r="C5909" s="38" t="s">
        <v>10851</v>
      </c>
      <c r="D5909" s="38">
        <v>1080</v>
      </c>
      <c r="E5909" s="37" t="s">
        <v>1266</v>
      </c>
      <c r="F5909" s="541" t="s">
        <v>10879</v>
      </c>
      <c r="G5909" s="539">
        <v>45466.30972222222</v>
      </c>
      <c r="H5909" s="37"/>
    </row>
    <row r="5910" spans="1:8" x14ac:dyDescent="0.25">
      <c r="A5910" s="37" t="s">
        <v>905</v>
      </c>
      <c r="B5910" s="37" t="s">
        <v>906</v>
      </c>
      <c r="C5910" s="38" t="s">
        <v>10851</v>
      </c>
      <c r="D5910" s="38">
        <v>1080</v>
      </c>
      <c r="E5910" s="37" t="s">
        <v>913</v>
      </c>
      <c r="F5910" s="541" t="s">
        <v>914</v>
      </c>
      <c r="G5910" s="539">
        <v>45466.30972222222</v>
      </c>
      <c r="H5910" s="37"/>
    </row>
    <row r="5911" spans="1:8" x14ac:dyDescent="0.25">
      <c r="A5911" s="37" t="s">
        <v>905</v>
      </c>
      <c r="B5911" s="37" t="s">
        <v>906</v>
      </c>
      <c r="C5911" s="38" t="s">
        <v>10851</v>
      </c>
      <c r="D5911" s="38">
        <v>1080</v>
      </c>
      <c r="E5911" s="37" t="s">
        <v>917</v>
      </c>
      <c r="F5911" s="541" t="s">
        <v>918</v>
      </c>
      <c r="G5911" s="539">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6069"/>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21" bestFit="1" customWidth="1"/>
    <col min="4" max="4" width="65.5703125" bestFit="1" customWidth="1"/>
    <col min="6" max="6" width="5.7109375" customWidth="1"/>
  </cols>
  <sheetData>
    <row r="1" spans="1:5" s="5" customFormat="1" x14ac:dyDescent="0.25">
      <c r="A1" s="1082" t="s">
        <v>17246</v>
      </c>
      <c r="B1" s="1082" t="s">
        <v>17251</v>
      </c>
      <c r="C1" s="1081" t="s">
        <v>389</v>
      </c>
      <c r="D1" s="1082" t="s">
        <v>9340</v>
      </c>
      <c r="E1" s="798" t="s">
        <v>11153</v>
      </c>
    </row>
    <row r="2" spans="1:5" x14ac:dyDescent="0.25">
      <c r="A2" t="s">
        <v>1</v>
      </c>
      <c r="B2" t="s">
        <v>17259</v>
      </c>
      <c r="C2" s="1121">
        <v>45515.626122685186</v>
      </c>
      <c r="D2" t="s">
        <v>9291</v>
      </c>
    </row>
    <row r="3" spans="1:5" x14ac:dyDescent="0.25">
      <c r="A3" t="s">
        <v>1</v>
      </c>
      <c r="B3" t="s">
        <v>17259</v>
      </c>
      <c r="C3" s="1121">
        <v>45515.626122685186</v>
      </c>
      <c r="D3" t="s">
        <v>9292</v>
      </c>
      <c r="E3" s="1118">
        <v>1.5599999999999999E-2</v>
      </c>
    </row>
    <row r="4" spans="1:5" x14ac:dyDescent="0.25">
      <c r="A4" t="s">
        <v>1</v>
      </c>
      <c r="B4" t="s">
        <v>17259</v>
      </c>
      <c r="C4" s="1121">
        <v>45515.626180555555</v>
      </c>
      <c r="D4" t="s">
        <v>9291</v>
      </c>
    </row>
    <row r="5" spans="1:5" x14ac:dyDescent="0.25">
      <c r="A5" t="s">
        <v>1</v>
      </c>
      <c r="B5" t="s">
        <v>17259</v>
      </c>
      <c r="C5" s="1121">
        <v>45515.626180555555</v>
      </c>
      <c r="D5" t="s">
        <v>9292</v>
      </c>
      <c r="E5" s="1118">
        <v>1.95E-2</v>
      </c>
    </row>
    <row r="6" spans="1:5" x14ac:dyDescent="0.25">
      <c r="A6" s="1119" t="s">
        <v>1</v>
      </c>
      <c r="B6" s="1119" t="s">
        <v>17259</v>
      </c>
      <c r="C6" s="1122">
        <v>45515.626180555555</v>
      </c>
      <c r="D6" s="1119" t="s">
        <v>17252</v>
      </c>
      <c r="E6" s="1119"/>
    </row>
    <row r="7" spans="1:5" x14ac:dyDescent="0.25">
      <c r="A7" t="s">
        <v>1</v>
      </c>
      <c r="B7" t="s">
        <v>17259</v>
      </c>
      <c r="C7" s="1121">
        <v>45515.626180555555</v>
      </c>
      <c r="D7" t="s">
        <v>17270</v>
      </c>
    </row>
    <row r="8" spans="1:5" x14ac:dyDescent="0.25">
      <c r="A8" t="s">
        <v>1</v>
      </c>
      <c r="B8" t="s">
        <v>17259</v>
      </c>
      <c r="C8" s="1121">
        <v>45515.626180555555</v>
      </c>
      <c r="D8" t="s">
        <v>17258</v>
      </c>
      <c r="E8" s="1118">
        <v>4.6899999999999997E-2</v>
      </c>
    </row>
    <row r="9" spans="1:5" x14ac:dyDescent="0.25">
      <c r="A9" s="1120" t="s">
        <v>1</v>
      </c>
      <c r="B9" s="1120" t="s">
        <v>17259</v>
      </c>
      <c r="C9" s="1123">
        <v>45515.626331018517</v>
      </c>
      <c r="D9" s="1120" t="s">
        <v>17271</v>
      </c>
      <c r="E9" s="1120"/>
    </row>
    <row r="10" spans="1:5" x14ac:dyDescent="0.25">
      <c r="A10" t="s">
        <v>1</v>
      </c>
      <c r="B10" t="s">
        <v>17259</v>
      </c>
      <c r="C10" s="1121">
        <v>45515.626331018517</v>
      </c>
      <c r="D10" t="s">
        <v>17272</v>
      </c>
    </row>
    <row r="11" spans="1:5" x14ac:dyDescent="0.25">
      <c r="A11" t="s">
        <v>1</v>
      </c>
      <c r="B11" t="s">
        <v>17259</v>
      </c>
      <c r="C11" s="1121">
        <v>45515.626331018517</v>
      </c>
      <c r="D11" t="s">
        <v>17273</v>
      </c>
    </row>
    <row r="12" spans="1:5" x14ac:dyDescent="0.25">
      <c r="A12" t="s">
        <v>1</v>
      </c>
      <c r="B12" t="s">
        <v>17259</v>
      </c>
      <c r="C12" s="1121">
        <v>45515.626331018517</v>
      </c>
      <c r="D12" t="s">
        <v>17274</v>
      </c>
      <c r="E12" s="1118">
        <v>0</v>
      </c>
    </row>
    <row r="13" spans="1:5" x14ac:dyDescent="0.25">
      <c r="A13" t="s">
        <v>1</v>
      </c>
      <c r="B13" t="s">
        <v>17259</v>
      </c>
      <c r="C13" s="1121">
        <v>45515.626331018517</v>
      </c>
      <c r="D13" t="s">
        <v>17275</v>
      </c>
    </row>
    <row r="14" spans="1:5" x14ac:dyDescent="0.25">
      <c r="A14" t="s">
        <v>1</v>
      </c>
      <c r="B14" t="s">
        <v>17259</v>
      </c>
      <c r="C14" s="1121">
        <v>45515.626342592594</v>
      </c>
      <c r="D14" t="s">
        <v>17276</v>
      </c>
      <c r="E14" s="1118">
        <v>0.87890000000000001</v>
      </c>
    </row>
    <row r="15" spans="1:5" x14ac:dyDescent="0.25">
      <c r="A15" t="s">
        <v>1</v>
      </c>
      <c r="B15" t="s">
        <v>17259</v>
      </c>
      <c r="C15" s="1121">
        <v>45515.626342592594</v>
      </c>
      <c r="D15" t="s">
        <v>17270</v>
      </c>
    </row>
    <row r="16" spans="1:5" x14ac:dyDescent="0.25">
      <c r="A16" t="s">
        <v>1</v>
      </c>
      <c r="B16" t="s">
        <v>17259</v>
      </c>
      <c r="C16" s="1121">
        <v>45515.626342592594</v>
      </c>
      <c r="D16" t="s">
        <v>17258</v>
      </c>
      <c r="E16" s="1118">
        <v>4.2999999999999997E-2</v>
      </c>
    </row>
    <row r="17" spans="1:5" x14ac:dyDescent="0.25">
      <c r="A17" t="s">
        <v>1</v>
      </c>
      <c r="B17" t="s">
        <v>17259</v>
      </c>
      <c r="C17" s="1121">
        <v>45515.627210648148</v>
      </c>
      <c r="D17" t="s">
        <v>17277</v>
      </c>
    </row>
    <row r="18" spans="1:5" x14ac:dyDescent="0.25">
      <c r="A18" t="s">
        <v>1</v>
      </c>
      <c r="B18" t="s">
        <v>17259</v>
      </c>
      <c r="C18" s="1121">
        <v>45515.627210648148</v>
      </c>
      <c r="D18" t="s">
        <v>17278</v>
      </c>
      <c r="E18" s="1118">
        <v>0.17580000000000001</v>
      </c>
    </row>
    <row r="19" spans="1:5" x14ac:dyDescent="0.25">
      <c r="A19" t="s">
        <v>1</v>
      </c>
      <c r="B19" t="s">
        <v>17259</v>
      </c>
      <c r="C19" s="1121">
        <v>45515.627210648148</v>
      </c>
      <c r="D19" t="s">
        <v>17279</v>
      </c>
      <c r="E19" s="1118">
        <v>76.050799999999995</v>
      </c>
    </row>
    <row r="20" spans="1:5" x14ac:dyDescent="0.25">
      <c r="A20" t="s">
        <v>1</v>
      </c>
      <c r="B20" t="s">
        <v>17259</v>
      </c>
      <c r="C20" s="1121">
        <v>45515.627789351849</v>
      </c>
      <c r="D20" t="s">
        <v>17280</v>
      </c>
    </row>
    <row r="21" spans="1:5" x14ac:dyDescent="0.25">
      <c r="A21" t="s">
        <v>1</v>
      </c>
      <c r="B21" t="s">
        <v>17259</v>
      </c>
      <c r="C21" s="1121">
        <v>45515.627789351849</v>
      </c>
      <c r="D21" t="s">
        <v>17281</v>
      </c>
      <c r="E21" s="1118">
        <v>0</v>
      </c>
    </row>
    <row r="22" spans="1:5" x14ac:dyDescent="0.25">
      <c r="A22" t="s">
        <v>1</v>
      </c>
      <c r="B22" t="s">
        <v>17259</v>
      </c>
      <c r="C22" s="1121">
        <v>45515.627881944441</v>
      </c>
      <c r="D22" t="s">
        <v>9291</v>
      </c>
    </row>
    <row r="23" spans="1:5" x14ac:dyDescent="0.25">
      <c r="A23" t="s">
        <v>1</v>
      </c>
      <c r="B23" t="s">
        <v>17259</v>
      </c>
      <c r="C23" s="1121">
        <v>45515.627881944441</v>
      </c>
      <c r="D23" t="s">
        <v>9292</v>
      </c>
      <c r="E23" s="1118">
        <v>1.5599999999999999E-2</v>
      </c>
    </row>
    <row r="24" spans="1:5" x14ac:dyDescent="0.25">
      <c r="A24" t="s">
        <v>1</v>
      </c>
      <c r="B24" t="s">
        <v>17259</v>
      </c>
      <c r="C24" s="1121">
        <v>45515.632361111115</v>
      </c>
      <c r="D24" t="s">
        <v>9291</v>
      </c>
    </row>
    <row r="25" spans="1:5" x14ac:dyDescent="0.25">
      <c r="A25" t="s">
        <v>1</v>
      </c>
      <c r="B25" t="s">
        <v>17259</v>
      </c>
      <c r="C25" s="1121">
        <v>45515.632361111115</v>
      </c>
      <c r="D25" t="s">
        <v>9292</v>
      </c>
      <c r="E25" s="1118">
        <v>5.0799999999999998E-2</v>
      </c>
    </row>
    <row r="26" spans="1:5" x14ac:dyDescent="0.25">
      <c r="A26" t="s">
        <v>1</v>
      </c>
      <c r="B26" t="s">
        <v>17259</v>
      </c>
      <c r="C26" s="1121">
        <v>45515.632384259261</v>
      </c>
      <c r="D26" t="s">
        <v>17282</v>
      </c>
    </row>
    <row r="27" spans="1:5" x14ac:dyDescent="0.25">
      <c r="A27" t="s">
        <v>1</v>
      </c>
      <c r="B27" t="s">
        <v>17259</v>
      </c>
      <c r="C27" s="1121">
        <v>45515.633576388886</v>
      </c>
      <c r="D27" t="s">
        <v>17283</v>
      </c>
      <c r="E27" s="1118">
        <v>103.5742</v>
      </c>
    </row>
    <row r="28" spans="1:5" x14ac:dyDescent="0.25">
      <c r="A28" t="s">
        <v>1</v>
      </c>
      <c r="B28" t="s">
        <v>17259</v>
      </c>
      <c r="C28" s="1121">
        <v>45515.633576388886</v>
      </c>
      <c r="D28" t="s">
        <v>17284</v>
      </c>
    </row>
    <row r="29" spans="1:5" x14ac:dyDescent="0.25">
      <c r="A29" t="s">
        <v>1</v>
      </c>
      <c r="B29" t="s">
        <v>17259</v>
      </c>
      <c r="C29" s="1121">
        <v>45515.633576388886</v>
      </c>
      <c r="D29" t="s">
        <v>17285</v>
      </c>
      <c r="E29" s="1118">
        <v>4.2999999999999997E-2</v>
      </c>
    </row>
    <row r="30" spans="1:5" x14ac:dyDescent="0.25">
      <c r="A30" t="s">
        <v>1</v>
      </c>
      <c r="B30" t="s">
        <v>17259</v>
      </c>
      <c r="C30" s="1121">
        <v>45515.633634259262</v>
      </c>
      <c r="D30" t="s">
        <v>17282</v>
      </c>
    </row>
    <row r="31" spans="1:5" x14ac:dyDescent="0.25">
      <c r="A31" t="s">
        <v>1</v>
      </c>
      <c r="B31" t="s">
        <v>17259</v>
      </c>
      <c r="C31" s="1121">
        <v>45515.633634259262</v>
      </c>
      <c r="D31" t="s">
        <v>17283</v>
      </c>
      <c r="E31" s="1118">
        <v>4.6899999999999997E-2</v>
      </c>
    </row>
    <row r="32" spans="1:5" x14ac:dyDescent="0.25">
      <c r="A32" t="s">
        <v>1</v>
      </c>
      <c r="B32" t="s">
        <v>17259</v>
      </c>
      <c r="C32" s="1121">
        <v>45515.633634259262</v>
      </c>
      <c r="D32" t="s">
        <v>17284</v>
      </c>
    </row>
    <row r="33" spans="1:5" x14ac:dyDescent="0.25">
      <c r="A33" t="s">
        <v>1</v>
      </c>
      <c r="B33" t="s">
        <v>17259</v>
      </c>
      <c r="C33" s="1121">
        <v>45515.633634259262</v>
      </c>
      <c r="D33" t="s">
        <v>17285</v>
      </c>
      <c r="E33" s="1118">
        <v>3.5200000000000002E-2</v>
      </c>
    </row>
    <row r="34" spans="1:5" x14ac:dyDescent="0.25">
      <c r="A34" t="s">
        <v>1</v>
      </c>
      <c r="B34" t="s">
        <v>17259</v>
      </c>
      <c r="C34" s="1121">
        <v>45515.633657407408</v>
      </c>
      <c r="D34" t="s">
        <v>17282</v>
      </c>
    </row>
    <row r="35" spans="1:5" x14ac:dyDescent="0.25">
      <c r="A35" t="s">
        <v>1</v>
      </c>
      <c r="B35" t="s">
        <v>17259</v>
      </c>
      <c r="C35" s="1121">
        <v>45515.633657407408</v>
      </c>
      <c r="D35" t="s">
        <v>17283</v>
      </c>
      <c r="E35" s="1118">
        <v>3.1199999999999999E-2</v>
      </c>
    </row>
    <row r="36" spans="1:5" x14ac:dyDescent="0.25">
      <c r="A36" t="s">
        <v>1</v>
      </c>
      <c r="B36" t="s">
        <v>17259</v>
      </c>
      <c r="C36" s="1121">
        <v>45515.633657407408</v>
      </c>
      <c r="D36" t="s">
        <v>17284</v>
      </c>
    </row>
    <row r="37" spans="1:5" x14ac:dyDescent="0.25">
      <c r="A37" t="s">
        <v>1</v>
      </c>
      <c r="B37" t="s">
        <v>17259</v>
      </c>
      <c r="C37" s="1121">
        <v>45515.633657407408</v>
      </c>
      <c r="D37" t="s">
        <v>17285</v>
      </c>
      <c r="E37" s="1118">
        <v>3.1199999999999999E-2</v>
      </c>
    </row>
    <row r="38" spans="1:5" x14ac:dyDescent="0.25">
      <c r="A38" t="s">
        <v>1</v>
      </c>
      <c r="B38" t="s">
        <v>17259</v>
      </c>
      <c r="C38" s="1121">
        <v>45515.633923611109</v>
      </c>
      <c r="D38" t="s">
        <v>9291</v>
      </c>
    </row>
    <row r="39" spans="1:5" x14ac:dyDescent="0.25">
      <c r="A39" t="s">
        <v>1</v>
      </c>
      <c r="B39" t="s">
        <v>17259</v>
      </c>
      <c r="C39" s="1121">
        <v>45515.633923611109</v>
      </c>
      <c r="D39" t="s">
        <v>9292</v>
      </c>
      <c r="E39" s="1118">
        <v>3.9100000000000003E-2</v>
      </c>
    </row>
    <row r="40" spans="1:5" x14ac:dyDescent="0.25">
      <c r="A40" t="s">
        <v>1</v>
      </c>
      <c r="B40" t="s">
        <v>17259</v>
      </c>
      <c r="C40" s="1121">
        <v>45515.633935185186</v>
      </c>
      <c r="D40" t="s">
        <v>17282</v>
      </c>
    </row>
    <row r="41" spans="1:5" x14ac:dyDescent="0.25">
      <c r="A41" t="s">
        <v>1</v>
      </c>
      <c r="B41" t="s">
        <v>17259</v>
      </c>
      <c r="C41" s="1121">
        <v>45515.633935185186</v>
      </c>
      <c r="D41" t="s">
        <v>17283</v>
      </c>
      <c r="E41" s="1118">
        <v>4.6899999999999997E-2</v>
      </c>
    </row>
    <row r="42" spans="1:5" x14ac:dyDescent="0.25">
      <c r="A42" t="s">
        <v>1</v>
      </c>
      <c r="B42" t="s">
        <v>17259</v>
      </c>
      <c r="C42" s="1121">
        <v>45515.633935185186</v>
      </c>
      <c r="D42" t="s">
        <v>17284</v>
      </c>
    </row>
    <row r="43" spans="1:5" x14ac:dyDescent="0.25">
      <c r="A43" t="s">
        <v>1</v>
      </c>
      <c r="B43" t="s">
        <v>17259</v>
      </c>
      <c r="C43" s="1121">
        <v>45515.633935185186</v>
      </c>
      <c r="D43" t="s">
        <v>17285</v>
      </c>
      <c r="E43" s="1118">
        <v>3.5200000000000002E-2</v>
      </c>
    </row>
    <row r="44" spans="1:5" x14ac:dyDescent="0.25">
      <c r="A44" t="s">
        <v>1</v>
      </c>
      <c r="B44" t="s">
        <v>17259</v>
      </c>
      <c r="C44" s="1121">
        <v>45515.633935185186</v>
      </c>
      <c r="D44" t="s">
        <v>17282</v>
      </c>
    </row>
    <row r="45" spans="1:5" x14ac:dyDescent="0.25">
      <c r="A45" t="s">
        <v>1</v>
      </c>
      <c r="B45" t="s">
        <v>17259</v>
      </c>
      <c r="C45" s="1121">
        <v>45515.633935185186</v>
      </c>
      <c r="D45" t="s">
        <v>17283</v>
      </c>
      <c r="E45" s="1118">
        <v>3.1199999999999999E-2</v>
      </c>
    </row>
    <row r="46" spans="1:5" x14ac:dyDescent="0.25">
      <c r="A46" t="s">
        <v>1</v>
      </c>
      <c r="B46" t="s">
        <v>17259</v>
      </c>
      <c r="C46" s="1121">
        <v>45515.633935185186</v>
      </c>
      <c r="D46" t="s">
        <v>17284</v>
      </c>
    </row>
    <row r="47" spans="1:5" x14ac:dyDescent="0.25">
      <c r="A47" t="s">
        <v>1</v>
      </c>
      <c r="B47" t="s">
        <v>17259</v>
      </c>
      <c r="C47" s="1121">
        <v>45515.633935185186</v>
      </c>
      <c r="D47" t="s">
        <v>17285</v>
      </c>
      <c r="E47" s="1118">
        <v>4.6899999999999997E-2</v>
      </c>
    </row>
    <row r="48" spans="1:5" x14ac:dyDescent="0.25">
      <c r="A48" t="s">
        <v>1</v>
      </c>
      <c r="B48" t="s">
        <v>17259</v>
      </c>
      <c r="C48" s="1121">
        <v>45515.633935185186</v>
      </c>
      <c r="D48" t="s">
        <v>17284</v>
      </c>
    </row>
    <row r="49" spans="1:5" x14ac:dyDescent="0.25">
      <c r="A49" t="s">
        <v>1</v>
      </c>
      <c r="B49" t="s">
        <v>17259</v>
      </c>
      <c r="C49" s="1121">
        <v>45515.633935185186</v>
      </c>
      <c r="D49" t="s">
        <v>17285</v>
      </c>
      <c r="E49" s="1118">
        <v>3.1199999999999999E-2</v>
      </c>
    </row>
    <row r="50" spans="1:5" x14ac:dyDescent="0.25">
      <c r="A50" t="s">
        <v>1</v>
      </c>
      <c r="B50" t="s">
        <v>17259</v>
      </c>
      <c r="C50" s="1121">
        <v>45515.633946759262</v>
      </c>
      <c r="D50" t="s">
        <v>17282</v>
      </c>
    </row>
    <row r="51" spans="1:5" x14ac:dyDescent="0.25">
      <c r="A51" t="s">
        <v>1</v>
      </c>
      <c r="B51" t="s">
        <v>17259</v>
      </c>
      <c r="C51" s="1121">
        <v>45515.633946759262</v>
      </c>
      <c r="D51" t="s">
        <v>17283</v>
      </c>
      <c r="E51" s="1118">
        <v>3.1199999999999999E-2</v>
      </c>
    </row>
    <row r="52" spans="1:5" x14ac:dyDescent="0.25">
      <c r="A52" t="s">
        <v>1</v>
      </c>
      <c r="B52" t="s">
        <v>17259</v>
      </c>
      <c r="C52" s="1121">
        <v>45515.633969907409</v>
      </c>
      <c r="D52" t="s">
        <v>17286</v>
      </c>
    </row>
    <row r="53" spans="1:5" x14ac:dyDescent="0.25">
      <c r="A53" t="s">
        <v>1</v>
      </c>
      <c r="B53" t="s">
        <v>17259</v>
      </c>
      <c r="C53" s="1121">
        <v>45515.633969907409</v>
      </c>
      <c r="D53" t="s">
        <v>17287</v>
      </c>
    </row>
    <row r="54" spans="1:5" x14ac:dyDescent="0.25">
      <c r="A54" t="s">
        <v>1</v>
      </c>
      <c r="B54" t="s">
        <v>17259</v>
      </c>
      <c r="C54" s="1121">
        <v>45515.633969907409</v>
      </c>
      <c r="D54" t="s">
        <v>17288</v>
      </c>
      <c r="E54" s="1118">
        <v>0.23830000000000001</v>
      </c>
    </row>
    <row r="55" spans="1:5" x14ac:dyDescent="0.25">
      <c r="A55" t="s">
        <v>1</v>
      </c>
      <c r="B55" t="s">
        <v>17259</v>
      </c>
      <c r="C55" s="1121">
        <v>45515.633969907409</v>
      </c>
      <c r="D55" t="s">
        <v>17289</v>
      </c>
    </row>
    <row r="56" spans="1:5" x14ac:dyDescent="0.25">
      <c r="A56" t="s">
        <v>1</v>
      </c>
      <c r="B56" t="s">
        <v>17259</v>
      </c>
      <c r="C56" s="1121">
        <v>45515.633969907409</v>
      </c>
      <c r="D56" t="s">
        <v>17290</v>
      </c>
      <c r="E56" s="1118">
        <v>0.15229999999999999</v>
      </c>
    </row>
    <row r="57" spans="1:5" x14ac:dyDescent="0.25">
      <c r="A57" t="s">
        <v>1</v>
      </c>
      <c r="B57" t="s">
        <v>17259</v>
      </c>
      <c r="C57" s="1121">
        <v>45515.633969907409</v>
      </c>
      <c r="D57" t="s">
        <v>17291</v>
      </c>
      <c r="E57" s="1118">
        <v>0.3906</v>
      </c>
    </row>
    <row r="58" spans="1:5" x14ac:dyDescent="0.25">
      <c r="A58" t="s">
        <v>1</v>
      </c>
      <c r="B58" t="s">
        <v>17259</v>
      </c>
      <c r="C58" s="1121">
        <v>45515.633993055555</v>
      </c>
      <c r="D58" t="s">
        <v>17292</v>
      </c>
    </row>
    <row r="59" spans="1:5" x14ac:dyDescent="0.25">
      <c r="A59" t="s">
        <v>1</v>
      </c>
      <c r="B59" t="s">
        <v>17259</v>
      </c>
      <c r="C59" s="1121">
        <v>45515.633993055555</v>
      </c>
      <c r="D59" t="s">
        <v>17293</v>
      </c>
      <c r="E59" s="1118">
        <v>0</v>
      </c>
    </row>
    <row r="60" spans="1:5" x14ac:dyDescent="0.25">
      <c r="A60" t="s">
        <v>1</v>
      </c>
      <c r="B60" t="s">
        <v>17259</v>
      </c>
      <c r="C60" s="1121">
        <v>45515.634039351855</v>
      </c>
      <c r="D60" t="s">
        <v>17294</v>
      </c>
    </row>
    <row r="61" spans="1:5" x14ac:dyDescent="0.25">
      <c r="A61" t="s">
        <v>1</v>
      </c>
      <c r="B61" t="s">
        <v>17259</v>
      </c>
      <c r="C61" s="1121">
        <v>45515.634039351855</v>
      </c>
      <c r="D61" t="s">
        <v>17295</v>
      </c>
      <c r="E61" s="1118">
        <v>0</v>
      </c>
    </row>
    <row r="62" spans="1:5" x14ac:dyDescent="0.25">
      <c r="A62" t="s">
        <v>1</v>
      </c>
      <c r="B62" t="s">
        <v>17259</v>
      </c>
      <c r="C62" s="1121">
        <v>45515.634039351855</v>
      </c>
      <c r="D62" t="s">
        <v>17296</v>
      </c>
    </row>
    <row r="63" spans="1:5" x14ac:dyDescent="0.25">
      <c r="A63" t="s">
        <v>1</v>
      </c>
      <c r="B63" t="s">
        <v>17259</v>
      </c>
      <c r="C63" s="1121">
        <v>45515.634039351855</v>
      </c>
      <c r="D63" t="s">
        <v>17297</v>
      </c>
    </row>
    <row r="64" spans="1:5" x14ac:dyDescent="0.25">
      <c r="A64" t="s">
        <v>1</v>
      </c>
      <c r="B64" t="s">
        <v>17259</v>
      </c>
      <c r="C64" s="1121">
        <v>45515.634039351855</v>
      </c>
      <c r="D64" t="s">
        <v>17298</v>
      </c>
      <c r="E64" s="1118">
        <v>1.17E-2</v>
      </c>
    </row>
    <row r="65" spans="1:5" x14ac:dyDescent="0.25">
      <c r="A65" t="s">
        <v>1</v>
      </c>
      <c r="B65" t="s">
        <v>17259</v>
      </c>
      <c r="C65" s="1121">
        <v>45515.634039351855</v>
      </c>
      <c r="D65" t="s">
        <v>17299</v>
      </c>
    </row>
    <row r="66" spans="1:5" x14ac:dyDescent="0.25">
      <c r="A66" t="s">
        <v>1</v>
      </c>
      <c r="B66" t="s">
        <v>17259</v>
      </c>
      <c r="C66" s="1121">
        <v>45515.634039351855</v>
      </c>
      <c r="D66" t="s">
        <v>17300</v>
      </c>
      <c r="E66" s="1118">
        <v>1.95E-2</v>
      </c>
    </row>
    <row r="67" spans="1:5" x14ac:dyDescent="0.25">
      <c r="A67" t="s">
        <v>1</v>
      </c>
      <c r="B67" t="s">
        <v>17259</v>
      </c>
      <c r="C67" s="1121">
        <v>45515.634039351855</v>
      </c>
      <c r="D67" t="s">
        <v>17301</v>
      </c>
      <c r="E67" s="1118">
        <v>3.1199999999999999E-2</v>
      </c>
    </row>
    <row r="68" spans="1:5" x14ac:dyDescent="0.25">
      <c r="A68" t="s">
        <v>1</v>
      </c>
      <c r="B68" t="s">
        <v>17259</v>
      </c>
      <c r="C68" s="1121">
        <v>45515.634074074071</v>
      </c>
      <c r="D68" t="s">
        <v>17302</v>
      </c>
    </row>
    <row r="69" spans="1:5" x14ac:dyDescent="0.25">
      <c r="A69" t="s">
        <v>1</v>
      </c>
      <c r="B69" t="s">
        <v>17259</v>
      </c>
      <c r="C69" s="1121">
        <v>45515.634097222224</v>
      </c>
      <c r="D69" t="s">
        <v>9291</v>
      </c>
    </row>
    <row r="70" spans="1:5" x14ac:dyDescent="0.25">
      <c r="A70" t="s">
        <v>1</v>
      </c>
      <c r="B70" t="s">
        <v>17259</v>
      </c>
      <c r="C70" s="1121">
        <v>45515.634097222224</v>
      </c>
      <c r="D70" t="s">
        <v>9292</v>
      </c>
      <c r="E70" s="1118">
        <v>1.95E-2</v>
      </c>
    </row>
    <row r="71" spans="1:5" x14ac:dyDescent="0.25">
      <c r="A71" t="s">
        <v>1</v>
      </c>
      <c r="B71" t="s">
        <v>17259</v>
      </c>
      <c r="C71" s="1121">
        <v>45515.634097222224</v>
      </c>
      <c r="D71" t="s">
        <v>17282</v>
      </c>
    </row>
    <row r="72" spans="1:5" x14ac:dyDescent="0.25">
      <c r="A72" t="s">
        <v>1</v>
      </c>
      <c r="B72" t="s">
        <v>17259</v>
      </c>
      <c r="C72" s="1121">
        <v>45515.634097222224</v>
      </c>
      <c r="D72" t="s">
        <v>17283</v>
      </c>
      <c r="E72" s="1118">
        <v>5.4699999999999999E-2</v>
      </c>
    </row>
    <row r="73" spans="1:5" x14ac:dyDescent="0.25">
      <c r="A73" t="s">
        <v>1</v>
      </c>
      <c r="B73" t="s">
        <v>17259</v>
      </c>
      <c r="C73" s="1121">
        <v>45515.634097222224</v>
      </c>
      <c r="D73" t="s">
        <v>17284</v>
      </c>
    </row>
    <row r="74" spans="1:5" x14ac:dyDescent="0.25">
      <c r="A74" t="s">
        <v>1</v>
      </c>
      <c r="B74" t="s">
        <v>17259</v>
      </c>
      <c r="C74" s="1121">
        <v>45515.634097222224</v>
      </c>
      <c r="D74" t="s">
        <v>17285</v>
      </c>
      <c r="E74" s="1118">
        <v>3.9100000000000003E-2</v>
      </c>
    </row>
    <row r="75" spans="1:5" x14ac:dyDescent="0.25">
      <c r="A75" t="s">
        <v>1</v>
      </c>
      <c r="B75" t="s">
        <v>17259</v>
      </c>
      <c r="C75" s="1121">
        <v>45515.634108796294</v>
      </c>
      <c r="D75" t="s">
        <v>17282</v>
      </c>
    </row>
    <row r="76" spans="1:5" x14ac:dyDescent="0.25">
      <c r="A76" t="s">
        <v>1</v>
      </c>
      <c r="B76" t="s">
        <v>17259</v>
      </c>
      <c r="C76" s="1121">
        <v>45515.634108796294</v>
      </c>
      <c r="D76" t="s">
        <v>17283</v>
      </c>
      <c r="E76" s="1118">
        <v>4.2999999999999997E-2</v>
      </c>
    </row>
    <row r="77" spans="1:5" x14ac:dyDescent="0.25">
      <c r="A77" t="s">
        <v>1</v>
      </c>
      <c r="B77" t="s">
        <v>17259</v>
      </c>
      <c r="C77" s="1121">
        <v>45515.634108796294</v>
      </c>
      <c r="D77" t="s">
        <v>17284</v>
      </c>
    </row>
    <row r="78" spans="1:5" x14ac:dyDescent="0.25">
      <c r="A78" t="s">
        <v>1</v>
      </c>
      <c r="B78" t="s">
        <v>17259</v>
      </c>
      <c r="C78" s="1121">
        <v>45515.634108796294</v>
      </c>
      <c r="D78" t="s">
        <v>17285</v>
      </c>
      <c r="E78" s="1118">
        <v>3.1199999999999999E-2</v>
      </c>
    </row>
    <row r="79" spans="1:5" x14ac:dyDescent="0.25">
      <c r="A79" t="s">
        <v>1</v>
      </c>
      <c r="B79" t="s">
        <v>17259</v>
      </c>
      <c r="C79" s="1121">
        <v>45515.634108796294</v>
      </c>
      <c r="D79" t="s">
        <v>17282</v>
      </c>
    </row>
    <row r="80" spans="1:5" x14ac:dyDescent="0.25">
      <c r="A80" t="s">
        <v>1</v>
      </c>
      <c r="B80" t="s">
        <v>17259</v>
      </c>
      <c r="C80" s="1121">
        <v>45515.634108796294</v>
      </c>
      <c r="D80" t="s">
        <v>17283</v>
      </c>
      <c r="E80" s="1118">
        <v>5.0799999999999998E-2</v>
      </c>
    </row>
    <row r="81" spans="1:5" x14ac:dyDescent="0.25">
      <c r="A81" t="s">
        <v>1</v>
      </c>
      <c r="B81" t="s">
        <v>17259</v>
      </c>
      <c r="C81" s="1121">
        <v>45515.634108796294</v>
      </c>
      <c r="D81" t="s">
        <v>17284</v>
      </c>
    </row>
    <row r="82" spans="1:5" x14ac:dyDescent="0.25">
      <c r="A82" t="s">
        <v>1</v>
      </c>
      <c r="B82" t="s">
        <v>17259</v>
      </c>
      <c r="C82" s="1121">
        <v>45515.634108796294</v>
      </c>
      <c r="D82" t="s">
        <v>17285</v>
      </c>
      <c r="E82" s="1118">
        <v>2.3400000000000001E-2</v>
      </c>
    </row>
    <row r="83" spans="1:5" x14ac:dyDescent="0.25">
      <c r="A83" t="s">
        <v>1</v>
      </c>
      <c r="B83" t="s">
        <v>17259</v>
      </c>
      <c r="C83" s="1121">
        <v>45515.634120370371</v>
      </c>
      <c r="D83" t="s">
        <v>17282</v>
      </c>
    </row>
    <row r="84" spans="1:5" x14ac:dyDescent="0.25">
      <c r="A84" t="s">
        <v>1</v>
      </c>
      <c r="B84" t="s">
        <v>17259</v>
      </c>
      <c r="C84" s="1121">
        <v>45515.634120370371</v>
      </c>
      <c r="D84" t="s">
        <v>17283</v>
      </c>
      <c r="E84" s="1118">
        <v>5.4699999999999999E-2</v>
      </c>
    </row>
    <row r="85" spans="1:5" x14ac:dyDescent="0.25">
      <c r="A85" t="s">
        <v>1</v>
      </c>
      <c r="B85" t="s">
        <v>17259</v>
      </c>
      <c r="C85" s="1121">
        <v>45515.634120370371</v>
      </c>
      <c r="D85" t="s">
        <v>17284</v>
      </c>
    </row>
    <row r="86" spans="1:5" x14ac:dyDescent="0.25">
      <c r="A86" t="s">
        <v>1</v>
      </c>
      <c r="B86" t="s">
        <v>17259</v>
      </c>
      <c r="C86" s="1121">
        <v>45515.634120370371</v>
      </c>
      <c r="D86" t="s">
        <v>17285</v>
      </c>
      <c r="E86" s="1118">
        <v>2.7300000000000001E-2</v>
      </c>
    </row>
    <row r="87" spans="1:5" x14ac:dyDescent="0.25">
      <c r="A87" t="s">
        <v>1</v>
      </c>
      <c r="B87" t="s">
        <v>17259</v>
      </c>
      <c r="C87" s="1121">
        <v>45515.634120370371</v>
      </c>
      <c r="D87" t="s">
        <v>17282</v>
      </c>
    </row>
    <row r="88" spans="1:5" x14ac:dyDescent="0.25">
      <c r="A88" t="s">
        <v>1</v>
      </c>
      <c r="B88" t="s">
        <v>17259</v>
      </c>
      <c r="C88" s="1121">
        <v>45515.634120370371</v>
      </c>
      <c r="D88" t="s">
        <v>17283</v>
      </c>
      <c r="E88" s="1118">
        <v>6.25E-2</v>
      </c>
    </row>
    <row r="89" spans="1:5" x14ac:dyDescent="0.25">
      <c r="A89" t="s">
        <v>1</v>
      </c>
      <c r="B89" t="s">
        <v>17259</v>
      </c>
      <c r="C89" s="1121">
        <v>45515.634120370371</v>
      </c>
      <c r="D89" t="s">
        <v>17284</v>
      </c>
    </row>
    <row r="90" spans="1:5" x14ac:dyDescent="0.25">
      <c r="A90" t="s">
        <v>1</v>
      </c>
      <c r="B90" t="s">
        <v>17259</v>
      </c>
      <c r="C90" s="1121">
        <v>45515.634120370371</v>
      </c>
      <c r="D90" t="s">
        <v>17285</v>
      </c>
      <c r="E90" s="1118">
        <v>3.1199999999999999E-2</v>
      </c>
    </row>
    <row r="91" spans="1:5" x14ac:dyDescent="0.25">
      <c r="A91" t="s">
        <v>1</v>
      </c>
      <c r="B91" t="s">
        <v>17259</v>
      </c>
      <c r="C91" s="1121">
        <v>45515.634131944447</v>
      </c>
      <c r="D91" t="s">
        <v>17282</v>
      </c>
    </row>
    <row r="92" spans="1:5" x14ac:dyDescent="0.25">
      <c r="A92" t="s">
        <v>1</v>
      </c>
      <c r="B92" t="s">
        <v>17259</v>
      </c>
      <c r="C92" s="1121">
        <v>45515.634131944447</v>
      </c>
      <c r="D92" t="s">
        <v>17283</v>
      </c>
      <c r="E92" s="1118">
        <v>3.1199999999999999E-2</v>
      </c>
    </row>
    <row r="93" spans="1:5" x14ac:dyDescent="0.25">
      <c r="A93" t="s">
        <v>1</v>
      </c>
      <c r="B93" t="s">
        <v>17259</v>
      </c>
      <c r="C93" s="1121">
        <v>45515.634131944447</v>
      </c>
      <c r="D93" t="s">
        <v>17284</v>
      </c>
    </row>
    <row r="94" spans="1:5" x14ac:dyDescent="0.25">
      <c r="A94" t="s">
        <v>1</v>
      </c>
      <c r="B94" t="s">
        <v>17259</v>
      </c>
      <c r="C94" s="1121">
        <v>45515.634131944447</v>
      </c>
      <c r="D94" t="s">
        <v>17285</v>
      </c>
      <c r="E94" s="1118">
        <v>3.1199999999999999E-2</v>
      </c>
    </row>
    <row r="95" spans="1:5" x14ac:dyDescent="0.25">
      <c r="A95" t="s">
        <v>1</v>
      </c>
      <c r="B95" t="s">
        <v>17259</v>
      </c>
      <c r="C95" s="1121">
        <v>45515.634131944447</v>
      </c>
      <c r="D95" t="s">
        <v>17282</v>
      </c>
    </row>
    <row r="96" spans="1:5" x14ac:dyDescent="0.25">
      <c r="A96" t="s">
        <v>1</v>
      </c>
      <c r="B96" t="s">
        <v>17259</v>
      </c>
      <c r="C96" s="1121">
        <v>45515.634143518517</v>
      </c>
      <c r="D96" t="s">
        <v>17283</v>
      </c>
      <c r="E96" s="1118">
        <v>4.6899999999999997E-2</v>
      </c>
    </row>
    <row r="97" spans="1:5" x14ac:dyDescent="0.25">
      <c r="A97" t="s">
        <v>1</v>
      </c>
      <c r="B97" t="s">
        <v>17259</v>
      </c>
      <c r="C97" s="1121">
        <v>45515.634143518517</v>
      </c>
      <c r="D97" t="s">
        <v>17284</v>
      </c>
    </row>
    <row r="98" spans="1:5" x14ac:dyDescent="0.25">
      <c r="A98" t="s">
        <v>1</v>
      </c>
      <c r="B98" t="s">
        <v>17259</v>
      </c>
      <c r="C98" s="1121">
        <v>45515.634143518517</v>
      </c>
      <c r="D98" t="s">
        <v>17285</v>
      </c>
      <c r="E98" s="1118">
        <v>3.1199999999999999E-2</v>
      </c>
    </row>
    <row r="99" spans="1:5" x14ac:dyDescent="0.25">
      <c r="A99" t="s">
        <v>1</v>
      </c>
      <c r="B99" t="s">
        <v>17259</v>
      </c>
      <c r="C99" s="1121">
        <v>45515.634143518517</v>
      </c>
      <c r="D99" t="s">
        <v>17282</v>
      </c>
    </row>
    <row r="100" spans="1:5" x14ac:dyDescent="0.25">
      <c r="A100" t="s">
        <v>1</v>
      </c>
      <c r="B100" t="s">
        <v>17259</v>
      </c>
      <c r="C100" s="1121">
        <v>45515.634143518517</v>
      </c>
      <c r="D100" t="s">
        <v>17283</v>
      </c>
      <c r="E100" s="1118">
        <v>3.5200000000000002E-2</v>
      </c>
    </row>
    <row r="101" spans="1:5" x14ac:dyDescent="0.25">
      <c r="A101" t="s">
        <v>1</v>
      </c>
      <c r="B101" t="s">
        <v>17259</v>
      </c>
      <c r="C101" s="1121">
        <v>45515.634143518517</v>
      </c>
      <c r="D101" t="s">
        <v>17284</v>
      </c>
    </row>
    <row r="102" spans="1:5" x14ac:dyDescent="0.25">
      <c r="A102" t="s">
        <v>1</v>
      </c>
      <c r="B102" t="s">
        <v>17259</v>
      </c>
      <c r="C102" s="1121">
        <v>45515.634143518517</v>
      </c>
      <c r="D102" t="s">
        <v>17285</v>
      </c>
      <c r="E102" s="1118">
        <v>3.1199999999999999E-2</v>
      </c>
    </row>
    <row r="103" spans="1:5" x14ac:dyDescent="0.25">
      <c r="A103" t="s">
        <v>1</v>
      </c>
      <c r="B103" t="s">
        <v>17259</v>
      </c>
      <c r="C103" s="1121">
        <v>45515.634143518517</v>
      </c>
      <c r="D103" t="s">
        <v>17282</v>
      </c>
    </row>
    <row r="104" spans="1:5" x14ac:dyDescent="0.25">
      <c r="A104" t="s">
        <v>1</v>
      </c>
      <c r="B104" t="s">
        <v>17259</v>
      </c>
      <c r="C104" s="1121">
        <v>45515.634143518517</v>
      </c>
      <c r="D104" t="s">
        <v>17283</v>
      </c>
      <c r="E104" s="1118">
        <v>3.1199999999999999E-2</v>
      </c>
    </row>
    <row r="105" spans="1:5" x14ac:dyDescent="0.25">
      <c r="A105" t="s">
        <v>1</v>
      </c>
      <c r="B105" t="s">
        <v>17259</v>
      </c>
      <c r="C105" s="1121">
        <v>45515.634143518517</v>
      </c>
      <c r="D105" t="s">
        <v>17284</v>
      </c>
    </row>
    <row r="106" spans="1:5" x14ac:dyDescent="0.25">
      <c r="A106" t="s">
        <v>1</v>
      </c>
      <c r="B106" t="s">
        <v>17259</v>
      </c>
      <c r="C106" s="1121">
        <v>45515.634143518517</v>
      </c>
      <c r="D106" t="s">
        <v>17285</v>
      </c>
      <c r="E106" s="1118">
        <v>3.5200000000000002E-2</v>
      </c>
    </row>
    <row r="107" spans="1:5" x14ac:dyDescent="0.25">
      <c r="A107" t="s">
        <v>1</v>
      </c>
      <c r="B107" t="s">
        <v>17259</v>
      </c>
      <c r="C107" s="1121">
        <v>45515.634143518517</v>
      </c>
      <c r="D107" t="s">
        <v>17282</v>
      </c>
    </row>
    <row r="108" spans="1:5" x14ac:dyDescent="0.25">
      <c r="A108" t="s">
        <v>1</v>
      </c>
      <c r="B108" t="s">
        <v>17259</v>
      </c>
      <c r="C108" s="1121">
        <v>45515.634143518517</v>
      </c>
      <c r="D108" t="s">
        <v>17283</v>
      </c>
      <c r="E108" s="1118">
        <v>3.1199999999999999E-2</v>
      </c>
    </row>
    <row r="109" spans="1:5" x14ac:dyDescent="0.25">
      <c r="A109" t="s">
        <v>1</v>
      </c>
      <c r="B109" t="s">
        <v>17259</v>
      </c>
      <c r="C109" s="1121">
        <v>45515.634143518517</v>
      </c>
      <c r="D109" t="s">
        <v>17284</v>
      </c>
    </row>
    <row r="110" spans="1:5" x14ac:dyDescent="0.25">
      <c r="A110" t="s">
        <v>1</v>
      </c>
      <c r="B110" t="s">
        <v>17259</v>
      </c>
      <c r="C110" s="1121">
        <v>45515.634143518517</v>
      </c>
      <c r="D110" t="s">
        <v>17285</v>
      </c>
      <c r="E110" s="1118">
        <v>3.1199999999999999E-2</v>
      </c>
    </row>
    <row r="111" spans="1:5" x14ac:dyDescent="0.25">
      <c r="A111" t="s">
        <v>1</v>
      </c>
      <c r="B111" t="s">
        <v>17259</v>
      </c>
      <c r="C111" s="1121">
        <v>45515.634166666663</v>
      </c>
      <c r="D111" t="s">
        <v>9291</v>
      </c>
    </row>
    <row r="112" spans="1:5" x14ac:dyDescent="0.25">
      <c r="A112" t="s">
        <v>1</v>
      </c>
      <c r="B112" t="s">
        <v>17259</v>
      </c>
      <c r="C112" s="1121">
        <v>45515.63417824074</v>
      </c>
      <c r="D112" t="s">
        <v>9292</v>
      </c>
      <c r="E112" s="1118">
        <v>3.9100000000000003E-2</v>
      </c>
    </row>
    <row r="113" spans="1:5" x14ac:dyDescent="0.25">
      <c r="A113" s="1119" t="s">
        <v>1</v>
      </c>
      <c r="B113" s="1119" t="s">
        <v>17259</v>
      </c>
      <c r="C113" s="1122">
        <v>45515.63417824074</v>
      </c>
      <c r="D113" s="1119" t="s">
        <v>17252</v>
      </c>
      <c r="E113" s="1119"/>
    </row>
    <row r="114" spans="1:5" x14ac:dyDescent="0.25">
      <c r="A114" t="s">
        <v>1</v>
      </c>
      <c r="B114" t="s">
        <v>17259</v>
      </c>
      <c r="C114" s="1121">
        <v>45515.63417824074</v>
      </c>
      <c r="D114" t="s">
        <v>17270</v>
      </c>
    </row>
    <row r="115" spans="1:5" x14ac:dyDescent="0.25">
      <c r="A115" t="s">
        <v>1</v>
      </c>
      <c r="B115" t="s">
        <v>17259</v>
      </c>
      <c r="C115" s="1121">
        <v>45515.63417824074</v>
      </c>
      <c r="D115" t="s">
        <v>17258</v>
      </c>
      <c r="E115" s="1118">
        <v>3.5200000000000002E-2</v>
      </c>
    </row>
    <row r="116" spans="1:5" x14ac:dyDescent="0.25">
      <c r="A116" s="1120" t="s">
        <v>1</v>
      </c>
      <c r="B116" s="1120" t="s">
        <v>17259</v>
      </c>
      <c r="C116" s="1123">
        <v>45515.634305555555</v>
      </c>
      <c r="D116" s="1120" t="s">
        <v>17271</v>
      </c>
      <c r="E116" s="1120"/>
    </row>
    <row r="117" spans="1:5" x14ac:dyDescent="0.25">
      <c r="A117" t="s">
        <v>1</v>
      </c>
      <c r="B117" t="s">
        <v>17259</v>
      </c>
      <c r="C117" s="1121">
        <v>45515.634305555555</v>
      </c>
      <c r="D117" t="s">
        <v>17272</v>
      </c>
    </row>
    <row r="118" spans="1:5" x14ac:dyDescent="0.25">
      <c r="A118" t="s">
        <v>1</v>
      </c>
      <c r="B118" t="s">
        <v>17259</v>
      </c>
      <c r="C118" s="1121">
        <v>45515.634305555555</v>
      </c>
      <c r="D118" t="s">
        <v>17273</v>
      </c>
    </row>
    <row r="119" spans="1:5" x14ac:dyDescent="0.25">
      <c r="A119" t="s">
        <v>1</v>
      </c>
      <c r="B119" t="s">
        <v>17259</v>
      </c>
      <c r="C119" s="1121">
        <v>45515.634305555555</v>
      </c>
      <c r="D119" t="s">
        <v>17274</v>
      </c>
      <c r="E119" s="1118">
        <v>0</v>
      </c>
    </row>
    <row r="120" spans="1:5" x14ac:dyDescent="0.25">
      <c r="A120" t="s">
        <v>1</v>
      </c>
      <c r="B120" t="s">
        <v>17259</v>
      </c>
      <c r="C120" s="1121">
        <v>45515.634305555555</v>
      </c>
      <c r="D120" t="s">
        <v>17275</v>
      </c>
    </row>
    <row r="121" spans="1:5" x14ac:dyDescent="0.25">
      <c r="A121" t="s">
        <v>1</v>
      </c>
      <c r="B121" t="s">
        <v>17259</v>
      </c>
      <c r="C121" s="1121">
        <v>45515.634317129632</v>
      </c>
      <c r="D121" t="s">
        <v>17276</v>
      </c>
      <c r="E121" s="1118">
        <v>0.88670000000000004</v>
      </c>
    </row>
    <row r="122" spans="1:5" x14ac:dyDescent="0.25">
      <c r="A122" t="s">
        <v>1</v>
      </c>
      <c r="B122" t="s">
        <v>17259</v>
      </c>
      <c r="C122" s="1121">
        <v>45515.634317129632</v>
      </c>
      <c r="D122" t="s">
        <v>17303</v>
      </c>
    </row>
    <row r="123" spans="1:5" x14ac:dyDescent="0.25">
      <c r="A123" t="s">
        <v>1</v>
      </c>
      <c r="B123" t="s">
        <v>17259</v>
      </c>
      <c r="C123" s="1121">
        <v>45515.634317129632</v>
      </c>
      <c r="D123" t="s">
        <v>17304</v>
      </c>
      <c r="E123" s="1118">
        <v>0</v>
      </c>
    </row>
    <row r="124" spans="1:5" x14ac:dyDescent="0.25">
      <c r="A124" t="s">
        <v>1</v>
      </c>
      <c r="B124" t="s">
        <v>17259</v>
      </c>
      <c r="C124" s="1121">
        <v>45515.634317129632</v>
      </c>
      <c r="D124" t="s">
        <v>17270</v>
      </c>
    </row>
    <row r="125" spans="1:5" x14ac:dyDescent="0.25">
      <c r="A125" t="s">
        <v>1</v>
      </c>
      <c r="B125" t="s">
        <v>17259</v>
      </c>
      <c r="C125" s="1121">
        <v>45515.634317129632</v>
      </c>
      <c r="D125" t="s">
        <v>17258</v>
      </c>
      <c r="E125" s="1118">
        <v>3.9100000000000003E-2</v>
      </c>
    </row>
    <row r="126" spans="1:5" x14ac:dyDescent="0.25">
      <c r="A126" t="s">
        <v>1</v>
      </c>
      <c r="B126" t="s">
        <v>17259</v>
      </c>
      <c r="C126" s="1121">
        <v>45515.634317129632</v>
      </c>
      <c r="D126" t="s">
        <v>17305</v>
      </c>
    </row>
    <row r="127" spans="1:5" x14ac:dyDescent="0.25">
      <c r="A127" t="s">
        <v>1</v>
      </c>
      <c r="B127" t="s">
        <v>17259</v>
      </c>
      <c r="C127" s="1121">
        <v>45515.634317129632</v>
      </c>
      <c r="D127" t="s">
        <v>17282</v>
      </c>
    </row>
    <row r="128" spans="1:5" x14ac:dyDescent="0.25">
      <c r="A128" t="s">
        <v>1</v>
      </c>
      <c r="B128" t="s">
        <v>17259</v>
      </c>
      <c r="C128" s="1121">
        <v>45515.634317129632</v>
      </c>
      <c r="D128" t="s">
        <v>17283</v>
      </c>
      <c r="E128" s="1118">
        <v>5.0799999999999998E-2</v>
      </c>
    </row>
    <row r="129" spans="1:5" x14ac:dyDescent="0.25">
      <c r="A129" t="s">
        <v>1</v>
      </c>
      <c r="B129" t="s">
        <v>17259</v>
      </c>
      <c r="C129" s="1121">
        <v>45515.634317129632</v>
      </c>
      <c r="D129" t="s">
        <v>17284</v>
      </c>
    </row>
    <row r="130" spans="1:5" x14ac:dyDescent="0.25">
      <c r="A130" t="s">
        <v>1</v>
      </c>
      <c r="B130" t="s">
        <v>17259</v>
      </c>
      <c r="C130" s="1121">
        <v>45515.634317129632</v>
      </c>
      <c r="D130" t="s">
        <v>17285</v>
      </c>
      <c r="E130" s="1118">
        <v>3.1199999999999999E-2</v>
      </c>
    </row>
    <row r="131" spans="1:5" x14ac:dyDescent="0.25">
      <c r="A131" t="s">
        <v>1</v>
      </c>
      <c r="B131" t="s">
        <v>17259</v>
      </c>
      <c r="C131" s="1121">
        <v>45515.634317129632</v>
      </c>
      <c r="D131" t="s">
        <v>17306</v>
      </c>
      <c r="E131" s="1118">
        <v>0.2109</v>
      </c>
    </row>
    <row r="132" spans="1:5" x14ac:dyDescent="0.25">
      <c r="A132" t="s">
        <v>1</v>
      </c>
      <c r="B132" t="s">
        <v>17259</v>
      </c>
      <c r="C132" s="1121">
        <v>45515.634317129632</v>
      </c>
      <c r="D132" t="s">
        <v>17279</v>
      </c>
      <c r="E132" s="1118">
        <v>1.3242</v>
      </c>
    </row>
    <row r="133" spans="1:5" x14ac:dyDescent="0.25">
      <c r="A133" t="s">
        <v>1</v>
      </c>
      <c r="B133" t="s">
        <v>17259</v>
      </c>
      <c r="C133" s="1121">
        <v>45515.634375000001</v>
      </c>
      <c r="D133" t="s">
        <v>17282</v>
      </c>
    </row>
    <row r="134" spans="1:5" x14ac:dyDescent="0.25">
      <c r="A134" t="s">
        <v>1</v>
      </c>
      <c r="B134" t="s">
        <v>17259</v>
      </c>
      <c r="C134" s="1121">
        <v>45515.634375000001</v>
      </c>
      <c r="D134" t="s">
        <v>17283</v>
      </c>
      <c r="E134" s="1118">
        <v>4.2999999999999997E-2</v>
      </c>
    </row>
    <row r="135" spans="1:5" x14ac:dyDescent="0.25">
      <c r="A135" t="s">
        <v>1</v>
      </c>
      <c r="B135" t="s">
        <v>17259</v>
      </c>
      <c r="C135" s="1121">
        <v>45515.634375000001</v>
      </c>
      <c r="D135" t="s">
        <v>17284</v>
      </c>
    </row>
    <row r="136" spans="1:5" x14ac:dyDescent="0.25">
      <c r="A136" t="s">
        <v>1</v>
      </c>
      <c r="B136" t="s">
        <v>17259</v>
      </c>
      <c r="C136" s="1121">
        <v>45515.634375000001</v>
      </c>
      <c r="D136" t="s">
        <v>17285</v>
      </c>
      <c r="E136" s="1118">
        <v>3.1199999999999999E-2</v>
      </c>
    </row>
    <row r="137" spans="1:5" x14ac:dyDescent="0.25">
      <c r="A137" t="s">
        <v>1</v>
      </c>
      <c r="B137" t="s">
        <v>17259</v>
      </c>
      <c r="C137" s="1121">
        <v>45515.634386574071</v>
      </c>
      <c r="D137" t="s">
        <v>17284</v>
      </c>
    </row>
    <row r="138" spans="1:5" x14ac:dyDescent="0.25">
      <c r="A138" t="s">
        <v>1</v>
      </c>
      <c r="B138" t="s">
        <v>17259</v>
      </c>
      <c r="C138" s="1121">
        <v>45515.634386574071</v>
      </c>
      <c r="D138" t="s">
        <v>17285</v>
      </c>
      <c r="E138" s="1118">
        <v>4.6899999999999997E-2</v>
      </c>
    </row>
    <row r="139" spans="1:5" x14ac:dyDescent="0.25">
      <c r="A139" t="s">
        <v>1</v>
      </c>
      <c r="B139" t="s">
        <v>17259</v>
      </c>
      <c r="C139" s="1121">
        <v>45515.634398148148</v>
      </c>
      <c r="D139" t="s">
        <v>17282</v>
      </c>
    </row>
    <row r="140" spans="1:5" x14ac:dyDescent="0.25">
      <c r="A140" t="s">
        <v>1</v>
      </c>
      <c r="B140" t="s">
        <v>17259</v>
      </c>
      <c r="C140" s="1121">
        <v>45515.634398148148</v>
      </c>
      <c r="D140" t="s">
        <v>17283</v>
      </c>
      <c r="E140" s="1118">
        <v>3.1199999999999999E-2</v>
      </c>
    </row>
    <row r="141" spans="1:5" x14ac:dyDescent="0.25">
      <c r="A141" t="s">
        <v>1</v>
      </c>
      <c r="B141" t="s">
        <v>17259</v>
      </c>
      <c r="C141" s="1121">
        <v>45515.634409722225</v>
      </c>
      <c r="D141" t="s">
        <v>17286</v>
      </c>
    </row>
    <row r="142" spans="1:5" x14ac:dyDescent="0.25">
      <c r="A142" t="s">
        <v>1</v>
      </c>
      <c r="B142" t="s">
        <v>17259</v>
      </c>
      <c r="C142" s="1121">
        <v>45515.634409722225</v>
      </c>
      <c r="D142" t="s">
        <v>17287</v>
      </c>
    </row>
    <row r="143" spans="1:5" x14ac:dyDescent="0.25">
      <c r="A143" t="s">
        <v>1</v>
      </c>
      <c r="B143" t="s">
        <v>17259</v>
      </c>
      <c r="C143" s="1121">
        <v>45515.634409722225</v>
      </c>
      <c r="D143" t="s">
        <v>17288</v>
      </c>
      <c r="E143" s="1118">
        <v>0.26169999999999999</v>
      </c>
    </row>
    <row r="144" spans="1:5" x14ac:dyDescent="0.25">
      <c r="A144" t="s">
        <v>1</v>
      </c>
      <c r="B144" t="s">
        <v>17259</v>
      </c>
      <c r="C144" s="1121">
        <v>45515.634409722225</v>
      </c>
      <c r="D144" t="s">
        <v>17289</v>
      </c>
    </row>
    <row r="145" spans="1:5" x14ac:dyDescent="0.25">
      <c r="A145" t="s">
        <v>1</v>
      </c>
      <c r="B145" t="s">
        <v>17259</v>
      </c>
      <c r="C145" s="1121">
        <v>45515.634409722225</v>
      </c>
      <c r="D145" t="s">
        <v>17290</v>
      </c>
      <c r="E145" s="1118">
        <v>0.15229999999999999</v>
      </c>
    </row>
    <row r="146" spans="1:5" x14ac:dyDescent="0.25">
      <c r="A146" t="s">
        <v>1</v>
      </c>
      <c r="B146" t="s">
        <v>17259</v>
      </c>
      <c r="C146" s="1121">
        <v>45515.634409722225</v>
      </c>
      <c r="D146" t="s">
        <v>17291</v>
      </c>
      <c r="E146" s="1118">
        <v>0.42970000000000003</v>
      </c>
    </row>
    <row r="147" spans="1:5" x14ac:dyDescent="0.25">
      <c r="A147" t="s">
        <v>1</v>
      </c>
      <c r="B147" t="s">
        <v>17259</v>
      </c>
      <c r="C147" s="1121">
        <v>45515.634432870371</v>
      </c>
      <c r="D147" t="s">
        <v>17302</v>
      </c>
    </row>
    <row r="148" spans="1:5" x14ac:dyDescent="0.25">
      <c r="A148" t="s">
        <v>1</v>
      </c>
      <c r="B148" t="s">
        <v>17259</v>
      </c>
      <c r="C148" s="1121">
        <v>45515.634456018517</v>
      </c>
      <c r="D148" t="s">
        <v>9291</v>
      </c>
    </row>
    <row r="149" spans="1:5" x14ac:dyDescent="0.25">
      <c r="A149" t="s">
        <v>1</v>
      </c>
      <c r="B149" t="s">
        <v>17259</v>
      </c>
      <c r="C149" s="1121">
        <v>45515.634456018517</v>
      </c>
      <c r="D149" t="s">
        <v>9292</v>
      </c>
      <c r="E149" s="1118">
        <v>2.3400000000000001E-2</v>
      </c>
    </row>
    <row r="150" spans="1:5" x14ac:dyDescent="0.25">
      <c r="A150" t="s">
        <v>1</v>
      </c>
      <c r="B150" t="s">
        <v>17259</v>
      </c>
      <c r="C150" s="1121">
        <v>45515.634467592594</v>
      </c>
      <c r="D150" t="s">
        <v>17282</v>
      </c>
    </row>
    <row r="151" spans="1:5" x14ac:dyDescent="0.25">
      <c r="A151" t="s">
        <v>1</v>
      </c>
      <c r="B151" t="s">
        <v>17259</v>
      </c>
      <c r="C151" s="1121">
        <v>45515.634467592594</v>
      </c>
      <c r="D151" t="s">
        <v>17283</v>
      </c>
      <c r="E151" s="1118">
        <v>4.2999999999999997E-2</v>
      </c>
    </row>
    <row r="152" spans="1:5" x14ac:dyDescent="0.25">
      <c r="A152" t="s">
        <v>1</v>
      </c>
      <c r="B152" t="s">
        <v>17259</v>
      </c>
      <c r="C152" s="1121">
        <v>45515.634467592594</v>
      </c>
      <c r="D152" t="s">
        <v>17284</v>
      </c>
    </row>
    <row r="153" spans="1:5" x14ac:dyDescent="0.25">
      <c r="A153" t="s">
        <v>1</v>
      </c>
      <c r="B153" t="s">
        <v>17259</v>
      </c>
      <c r="C153" s="1121">
        <v>45515.634467592594</v>
      </c>
      <c r="D153" t="s">
        <v>17285</v>
      </c>
      <c r="E153" s="1118">
        <v>4.6899999999999997E-2</v>
      </c>
    </row>
    <row r="154" spans="1:5" x14ac:dyDescent="0.25">
      <c r="A154" t="s">
        <v>1</v>
      </c>
      <c r="B154" t="s">
        <v>17259</v>
      </c>
      <c r="C154" s="1121">
        <v>45515.635868055557</v>
      </c>
      <c r="D154" t="s">
        <v>9291</v>
      </c>
    </row>
    <row r="155" spans="1:5" x14ac:dyDescent="0.25">
      <c r="A155" t="s">
        <v>1</v>
      </c>
      <c r="B155" t="s">
        <v>17259</v>
      </c>
      <c r="C155" s="1121">
        <v>45515.635868055557</v>
      </c>
      <c r="D155" t="s">
        <v>9292</v>
      </c>
      <c r="E155" s="1118">
        <v>2.7300000000000001E-2</v>
      </c>
    </row>
    <row r="156" spans="1:5" x14ac:dyDescent="0.25">
      <c r="A156" t="s">
        <v>1</v>
      </c>
      <c r="B156" t="s">
        <v>17259</v>
      </c>
      <c r="C156" s="1121">
        <v>45515.63590277778</v>
      </c>
      <c r="D156" t="s">
        <v>17282</v>
      </c>
    </row>
    <row r="157" spans="1:5" x14ac:dyDescent="0.25">
      <c r="A157" t="s">
        <v>1</v>
      </c>
      <c r="B157" t="s">
        <v>17259</v>
      </c>
      <c r="C157" s="1121">
        <v>45515.63590277778</v>
      </c>
      <c r="D157" t="s">
        <v>17283</v>
      </c>
      <c r="E157" s="1118">
        <v>3.1199999999999999E-2</v>
      </c>
    </row>
    <row r="158" spans="1:5" x14ac:dyDescent="0.25">
      <c r="A158" t="s">
        <v>1</v>
      </c>
      <c r="B158" t="s">
        <v>17259</v>
      </c>
      <c r="C158" s="1121">
        <v>45515.63590277778</v>
      </c>
      <c r="D158" t="s">
        <v>17284</v>
      </c>
    </row>
    <row r="159" spans="1:5" x14ac:dyDescent="0.25">
      <c r="A159" t="s">
        <v>1</v>
      </c>
      <c r="B159" t="s">
        <v>17259</v>
      </c>
      <c r="C159" s="1121">
        <v>45515.63590277778</v>
      </c>
      <c r="D159" t="s">
        <v>17285</v>
      </c>
      <c r="E159" s="1118">
        <v>3.1199999999999999E-2</v>
      </c>
    </row>
    <row r="160" spans="1:5" x14ac:dyDescent="0.25">
      <c r="A160" t="s">
        <v>1</v>
      </c>
      <c r="B160" t="s">
        <v>17259</v>
      </c>
      <c r="C160" s="1121">
        <v>45515.635937500003</v>
      </c>
      <c r="D160" t="s">
        <v>9291</v>
      </c>
    </row>
    <row r="161" spans="1:5" x14ac:dyDescent="0.25">
      <c r="A161" t="s">
        <v>1</v>
      </c>
      <c r="B161" t="s">
        <v>17259</v>
      </c>
      <c r="C161" s="1121">
        <v>45515.635937500003</v>
      </c>
      <c r="D161" t="s">
        <v>9292</v>
      </c>
      <c r="E161" s="1118">
        <v>1.5599999999999999E-2</v>
      </c>
    </row>
    <row r="162" spans="1:5" x14ac:dyDescent="0.25">
      <c r="A162" s="1119" t="s">
        <v>1</v>
      </c>
      <c r="B162" s="1119" t="s">
        <v>17259</v>
      </c>
      <c r="C162" s="1122">
        <v>45515.635937500003</v>
      </c>
      <c r="D162" s="1119" t="s">
        <v>17252</v>
      </c>
      <c r="E162" s="1119"/>
    </row>
    <row r="163" spans="1:5" x14ac:dyDescent="0.25">
      <c r="A163" t="s">
        <v>1</v>
      </c>
      <c r="B163" t="s">
        <v>17259</v>
      </c>
      <c r="C163" s="1121">
        <v>45515.635937500003</v>
      </c>
      <c r="D163" t="s">
        <v>17270</v>
      </c>
    </row>
    <row r="164" spans="1:5" x14ac:dyDescent="0.25">
      <c r="A164" t="s">
        <v>1</v>
      </c>
      <c r="B164" t="s">
        <v>17259</v>
      </c>
      <c r="C164" s="1121">
        <v>45515.635937500003</v>
      </c>
      <c r="D164" t="s">
        <v>17258</v>
      </c>
      <c r="E164" s="1118">
        <v>3.5200000000000002E-2</v>
      </c>
    </row>
    <row r="165" spans="1:5" x14ac:dyDescent="0.25">
      <c r="A165" s="1120" t="s">
        <v>1</v>
      </c>
      <c r="B165" s="1120" t="s">
        <v>17259</v>
      </c>
      <c r="C165" s="1123">
        <v>45515.636099537034</v>
      </c>
      <c r="D165" s="1120" t="s">
        <v>17271</v>
      </c>
      <c r="E165" s="1120"/>
    </row>
    <row r="166" spans="1:5" x14ac:dyDescent="0.25">
      <c r="A166" t="s">
        <v>1</v>
      </c>
      <c r="B166" t="s">
        <v>17259</v>
      </c>
      <c r="C166" s="1121">
        <v>45515.636099537034</v>
      </c>
      <c r="D166" t="s">
        <v>17272</v>
      </c>
    </row>
    <row r="167" spans="1:5" x14ac:dyDescent="0.25">
      <c r="A167" t="s">
        <v>1</v>
      </c>
      <c r="B167" t="s">
        <v>17259</v>
      </c>
      <c r="C167" s="1121">
        <v>45515.636099537034</v>
      </c>
      <c r="D167" t="s">
        <v>17273</v>
      </c>
    </row>
    <row r="168" spans="1:5" x14ac:dyDescent="0.25">
      <c r="A168" t="s">
        <v>1</v>
      </c>
      <c r="B168" t="s">
        <v>17259</v>
      </c>
      <c r="C168" s="1121">
        <v>45515.636099537034</v>
      </c>
      <c r="D168" t="s">
        <v>17274</v>
      </c>
      <c r="E168" s="1118">
        <v>0</v>
      </c>
    </row>
    <row r="169" spans="1:5" x14ac:dyDescent="0.25">
      <c r="A169" t="s">
        <v>1</v>
      </c>
      <c r="B169" t="s">
        <v>17259</v>
      </c>
      <c r="C169" s="1121">
        <v>45515.636099537034</v>
      </c>
      <c r="D169" t="s">
        <v>17275</v>
      </c>
    </row>
    <row r="170" spans="1:5" x14ac:dyDescent="0.25">
      <c r="A170" t="s">
        <v>1</v>
      </c>
      <c r="B170" t="s">
        <v>17259</v>
      </c>
      <c r="C170" s="1121">
        <v>45515.636111111111</v>
      </c>
      <c r="D170" t="s">
        <v>17276</v>
      </c>
      <c r="E170" s="1118">
        <v>0.89839999999999998</v>
      </c>
    </row>
    <row r="171" spans="1:5" x14ac:dyDescent="0.25">
      <c r="A171" t="s">
        <v>1</v>
      </c>
      <c r="B171" t="s">
        <v>17259</v>
      </c>
      <c r="C171" s="1121">
        <v>45515.636111111111</v>
      </c>
      <c r="D171" t="s">
        <v>17303</v>
      </c>
    </row>
    <row r="172" spans="1:5" x14ac:dyDescent="0.25">
      <c r="A172" t="s">
        <v>1</v>
      </c>
      <c r="B172" t="s">
        <v>17259</v>
      </c>
      <c r="C172" s="1121">
        <v>45515.636111111111</v>
      </c>
      <c r="D172" t="s">
        <v>17304</v>
      </c>
      <c r="E172" s="1118">
        <v>0</v>
      </c>
    </row>
    <row r="173" spans="1:5" x14ac:dyDescent="0.25">
      <c r="A173" t="s">
        <v>1</v>
      </c>
      <c r="B173" t="s">
        <v>17259</v>
      </c>
      <c r="C173" s="1121">
        <v>45515.636111111111</v>
      </c>
      <c r="D173" t="s">
        <v>17270</v>
      </c>
    </row>
    <row r="174" spans="1:5" x14ac:dyDescent="0.25">
      <c r="A174" t="s">
        <v>1</v>
      </c>
      <c r="B174" t="s">
        <v>17259</v>
      </c>
      <c r="C174" s="1121">
        <v>45515.636111111111</v>
      </c>
      <c r="D174" t="s">
        <v>17258</v>
      </c>
      <c r="E174" s="1118">
        <v>5.4699999999999999E-2</v>
      </c>
    </row>
    <row r="175" spans="1:5" x14ac:dyDescent="0.25">
      <c r="A175" t="s">
        <v>1</v>
      </c>
      <c r="B175" t="s">
        <v>17259</v>
      </c>
      <c r="C175" s="1121">
        <v>45515.636111111111</v>
      </c>
      <c r="D175" t="s">
        <v>17305</v>
      </c>
    </row>
    <row r="176" spans="1:5" x14ac:dyDescent="0.25">
      <c r="A176" t="s">
        <v>1</v>
      </c>
      <c r="B176" t="s">
        <v>17259</v>
      </c>
      <c r="C176" s="1121">
        <v>45515.636111111111</v>
      </c>
      <c r="D176" t="s">
        <v>17282</v>
      </c>
    </row>
    <row r="177" spans="1:5" x14ac:dyDescent="0.25">
      <c r="A177" t="s">
        <v>1</v>
      </c>
      <c r="B177" t="s">
        <v>17259</v>
      </c>
      <c r="C177" s="1121">
        <v>45515.636111111111</v>
      </c>
      <c r="D177" t="s">
        <v>17283</v>
      </c>
      <c r="E177" s="1118">
        <v>3.1199999999999999E-2</v>
      </c>
    </row>
    <row r="178" spans="1:5" x14ac:dyDescent="0.25">
      <c r="A178" t="s">
        <v>1</v>
      </c>
      <c r="B178" t="s">
        <v>17259</v>
      </c>
      <c r="C178" s="1121">
        <v>45515.636111111111</v>
      </c>
      <c r="D178" t="s">
        <v>17284</v>
      </c>
    </row>
    <row r="179" spans="1:5" x14ac:dyDescent="0.25">
      <c r="A179" t="s">
        <v>1</v>
      </c>
      <c r="B179" t="s">
        <v>17259</v>
      </c>
      <c r="C179" s="1121">
        <v>45515.636111111111</v>
      </c>
      <c r="D179" t="s">
        <v>17285</v>
      </c>
      <c r="E179" s="1118">
        <v>4.2999999999999997E-2</v>
      </c>
    </row>
    <row r="180" spans="1:5" x14ac:dyDescent="0.25">
      <c r="A180" t="s">
        <v>1</v>
      </c>
      <c r="B180" t="s">
        <v>17259</v>
      </c>
      <c r="C180" s="1121">
        <v>45515.636111111111</v>
      </c>
      <c r="D180" t="s">
        <v>17306</v>
      </c>
      <c r="E180" s="1118">
        <v>0.21879999999999999</v>
      </c>
    </row>
    <row r="181" spans="1:5" x14ac:dyDescent="0.25">
      <c r="A181" t="s">
        <v>1</v>
      </c>
      <c r="B181" t="s">
        <v>17259</v>
      </c>
      <c r="C181" s="1121">
        <v>45515.636111111111</v>
      </c>
      <c r="D181" t="s">
        <v>17279</v>
      </c>
      <c r="E181" s="1118">
        <v>1.3515999999999999</v>
      </c>
    </row>
    <row r="182" spans="1:5" x14ac:dyDescent="0.25">
      <c r="A182" t="s">
        <v>1</v>
      </c>
      <c r="B182" t="s">
        <v>17259</v>
      </c>
      <c r="C182" s="1121">
        <v>45515.636145833334</v>
      </c>
      <c r="D182" t="s">
        <v>17282</v>
      </c>
    </row>
    <row r="183" spans="1:5" x14ac:dyDescent="0.25">
      <c r="A183" t="s">
        <v>1</v>
      </c>
      <c r="B183" t="s">
        <v>17259</v>
      </c>
      <c r="C183" s="1121">
        <v>45515.636157407411</v>
      </c>
      <c r="D183" t="s">
        <v>17283</v>
      </c>
      <c r="E183" s="1118">
        <v>4.6899999999999997E-2</v>
      </c>
    </row>
    <row r="184" spans="1:5" x14ac:dyDescent="0.25">
      <c r="A184" t="s">
        <v>1</v>
      </c>
      <c r="B184" t="s">
        <v>17259</v>
      </c>
      <c r="C184" s="1121">
        <v>45515.636157407411</v>
      </c>
      <c r="D184" t="s">
        <v>17284</v>
      </c>
    </row>
    <row r="185" spans="1:5" x14ac:dyDescent="0.25">
      <c r="A185" t="s">
        <v>1</v>
      </c>
      <c r="B185" t="s">
        <v>17259</v>
      </c>
      <c r="C185" s="1121">
        <v>45515.636157407411</v>
      </c>
      <c r="D185" t="s">
        <v>17285</v>
      </c>
      <c r="E185" s="1118">
        <v>3.1199999999999999E-2</v>
      </c>
    </row>
    <row r="186" spans="1:5" x14ac:dyDescent="0.25">
      <c r="A186" t="s">
        <v>1</v>
      </c>
      <c r="B186" t="s">
        <v>17259</v>
      </c>
      <c r="C186" s="1121">
        <v>45515.636157407411</v>
      </c>
      <c r="D186" t="s">
        <v>17284</v>
      </c>
    </row>
    <row r="187" spans="1:5" x14ac:dyDescent="0.25">
      <c r="A187" t="s">
        <v>1</v>
      </c>
      <c r="B187" t="s">
        <v>17259</v>
      </c>
      <c r="C187" s="1121">
        <v>45515.636157407411</v>
      </c>
      <c r="D187" t="s">
        <v>17285</v>
      </c>
      <c r="E187" s="1118">
        <v>2.7300000000000001E-2</v>
      </c>
    </row>
    <row r="188" spans="1:5" x14ac:dyDescent="0.25">
      <c r="A188" t="s">
        <v>1</v>
      </c>
      <c r="B188" t="s">
        <v>17259</v>
      </c>
      <c r="C188" s="1121">
        <v>45515.63616898148</v>
      </c>
      <c r="D188" t="s">
        <v>17282</v>
      </c>
    </row>
    <row r="189" spans="1:5" x14ac:dyDescent="0.25">
      <c r="A189" t="s">
        <v>1</v>
      </c>
      <c r="B189" t="s">
        <v>17259</v>
      </c>
      <c r="C189" s="1121">
        <v>45515.63616898148</v>
      </c>
      <c r="D189" t="s">
        <v>17283</v>
      </c>
      <c r="E189" s="1118">
        <v>3.1199999999999999E-2</v>
      </c>
    </row>
    <row r="190" spans="1:5" x14ac:dyDescent="0.25">
      <c r="A190" t="s">
        <v>1</v>
      </c>
      <c r="B190" t="s">
        <v>17259</v>
      </c>
      <c r="C190" s="1121">
        <v>45515.63616898148</v>
      </c>
      <c r="D190" t="s">
        <v>17286</v>
      </c>
    </row>
    <row r="191" spans="1:5" x14ac:dyDescent="0.25">
      <c r="A191" t="s">
        <v>1</v>
      </c>
      <c r="B191" t="s">
        <v>17259</v>
      </c>
      <c r="C191" s="1121">
        <v>45515.63616898148</v>
      </c>
      <c r="D191" t="s">
        <v>17287</v>
      </c>
    </row>
    <row r="192" spans="1:5" x14ac:dyDescent="0.25">
      <c r="A192" t="s">
        <v>1</v>
      </c>
      <c r="B192" t="s">
        <v>17259</v>
      </c>
      <c r="C192" s="1121">
        <v>45515.636180555557</v>
      </c>
      <c r="D192" t="s">
        <v>17288</v>
      </c>
      <c r="E192" s="1118">
        <v>0.36330000000000001</v>
      </c>
    </row>
    <row r="193" spans="1:5" x14ac:dyDescent="0.25">
      <c r="A193" t="s">
        <v>1</v>
      </c>
      <c r="B193" t="s">
        <v>17259</v>
      </c>
      <c r="C193" s="1121">
        <v>45515.636180555557</v>
      </c>
      <c r="D193" t="s">
        <v>17289</v>
      </c>
    </row>
    <row r="194" spans="1:5" x14ac:dyDescent="0.25">
      <c r="A194" t="s">
        <v>1</v>
      </c>
      <c r="B194" t="s">
        <v>17259</v>
      </c>
      <c r="C194" s="1121">
        <v>45515.636180555557</v>
      </c>
      <c r="D194" t="s">
        <v>17290</v>
      </c>
      <c r="E194" s="1118">
        <v>0.1406</v>
      </c>
    </row>
    <row r="195" spans="1:5" x14ac:dyDescent="0.25">
      <c r="A195" t="s">
        <v>1</v>
      </c>
      <c r="B195" t="s">
        <v>17259</v>
      </c>
      <c r="C195" s="1121">
        <v>45515.636180555557</v>
      </c>
      <c r="D195" t="s">
        <v>17291</v>
      </c>
      <c r="E195" s="1118">
        <v>0.50780000000000003</v>
      </c>
    </row>
    <row r="196" spans="1:5" x14ac:dyDescent="0.25">
      <c r="A196" t="s">
        <v>1</v>
      </c>
      <c r="B196" t="s">
        <v>17259</v>
      </c>
      <c r="C196" s="1121">
        <v>45515.636192129627</v>
      </c>
      <c r="D196" t="s">
        <v>17292</v>
      </c>
    </row>
    <row r="197" spans="1:5" x14ac:dyDescent="0.25">
      <c r="A197" t="s">
        <v>1</v>
      </c>
      <c r="B197" t="s">
        <v>17259</v>
      </c>
      <c r="C197" s="1121">
        <v>45515.636192129627</v>
      </c>
      <c r="D197" t="s">
        <v>17293</v>
      </c>
      <c r="E197" s="1118">
        <v>0</v>
      </c>
    </row>
    <row r="198" spans="1:5" x14ac:dyDescent="0.25">
      <c r="A198" t="s">
        <v>1</v>
      </c>
      <c r="B198" t="s">
        <v>17259</v>
      </c>
      <c r="C198" s="1121">
        <v>45515.636203703703</v>
      </c>
      <c r="D198" t="s">
        <v>17294</v>
      </c>
    </row>
    <row r="199" spans="1:5" x14ac:dyDescent="0.25">
      <c r="A199" t="s">
        <v>1</v>
      </c>
      <c r="B199" t="s">
        <v>17259</v>
      </c>
      <c r="C199" s="1121">
        <v>45515.636203703703</v>
      </c>
      <c r="D199" t="s">
        <v>17295</v>
      </c>
      <c r="E199" s="1118">
        <v>3.8999999999999998E-3</v>
      </c>
    </row>
    <row r="200" spans="1:5" x14ac:dyDescent="0.25">
      <c r="A200" t="s">
        <v>1</v>
      </c>
      <c r="B200" t="s">
        <v>17259</v>
      </c>
      <c r="C200" s="1121">
        <v>45515.636203703703</v>
      </c>
      <c r="D200" t="s">
        <v>17296</v>
      </c>
    </row>
    <row r="201" spans="1:5" x14ac:dyDescent="0.25">
      <c r="A201" t="s">
        <v>1</v>
      </c>
      <c r="B201" t="s">
        <v>17259</v>
      </c>
      <c r="C201" s="1121">
        <v>45515.636203703703</v>
      </c>
      <c r="D201" t="s">
        <v>17297</v>
      </c>
    </row>
    <row r="202" spans="1:5" x14ac:dyDescent="0.25">
      <c r="A202" t="s">
        <v>1</v>
      </c>
      <c r="B202" t="s">
        <v>17259</v>
      </c>
      <c r="C202" s="1121">
        <v>45515.636203703703</v>
      </c>
      <c r="D202" t="s">
        <v>17298</v>
      </c>
      <c r="E202" s="1118">
        <v>1.95E-2</v>
      </c>
    </row>
    <row r="203" spans="1:5" x14ac:dyDescent="0.25">
      <c r="A203" t="s">
        <v>1</v>
      </c>
      <c r="B203" t="s">
        <v>17259</v>
      </c>
      <c r="C203" s="1121">
        <v>45515.636203703703</v>
      </c>
      <c r="D203" t="s">
        <v>17299</v>
      </c>
    </row>
    <row r="204" spans="1:5" x14ac:dyDescent="0.25">
      <c r="A204" t="s">
        <v>1</v>
      </c>
      <c r="B204" t="s">
        <v>17259</v>
      </c>
      <c r="C204" s="1121">
        <v>45515.636203703703</v>
      </c>
      <c r="D204" t="s">
        <v>17300</v>
      </c>
      <c r="E204" s="1118">
        <v>1.5599999999999999E-2</v>
      </c>
    </row>
    <row r="205" spans="1:5" x14ac:dyDescent="0.25">
      <c r="A205" t="s">
        <v>1</v>
      </c>
      <c r="B205" t="s">
        <v>17259</v>
      </c>
      <c r="C205" s="1121">
        <v>45515.636203703703</v>
      </c>
      <c r="D205" t="s">
        <v>17301</v>
      </c>
      <c r="E205" s="1118">
        <v>3.5200000000000002E-2</v>
      </c>
    </row>
    <row r="206" spans="1:5" x14ac:dyDescent="0.25">
      <c r="A206" t="s">
        <v>1</v>
      </c>
      <c r="B206" t="s">
        <v>17259</v>
      </c>
      <c r="C206" s="1121">
        <v>45515.636261574073</v>
      </c>
      <c r="D206" t="s">
        <v>17302</v>
      </c>
    </row>
    <row r="207" spans="1:5" x14ac:dyDescent="0.25">
      <c r="A207" t="s">
        <v>1</v>
      </c>
      <c r="B207" t="s">
        <v>17259</v>
      </c>
      <c r="C207" s="1121">
        <v>45515.636284722219</v>
      </c>
      <c r="D207" t="s">
        <v>9291</v>
      </c>
    </row>
    <row r="208" spans="1:5" x14ac:dyDescent="0.25">
      <c r="A208" t="s">
        <v>1</v>
      </c>
      <c r="B208" t="s">
        <v>17259</v>
      </c>
      <c r="C208" s="1121">
        <v>45515.636284722219</v>
      </c>
      <c r="D208" t="s">
        <v>9292</v>
      </c>
      <c r="E208" s="1118">
        <v>1.5599999999999999E-2</v>
      </c>
    </row>
    <row r="209" spans="1:5" x14ac:dyDescent="0.25">
      <c r="A209" t="s">
        <v>1</v>
      </c>
      <c r="B209" t="s">
        <v>17259</v>
      </c>
      <c r="C209" s="1121">
        <v>45515.636296296296</v>
      </c>
      <c r="D209" t="s">
        <v>17282</v>
      </c>
    </row>
    <row r="210" spans="1:5" x14ac:dyDescent="0.25">
      <c r="A210" t="s">
        <v>1</v>
      </c>
      <c r="B210" t="s">
        <v>17259</v>
      </c>
      <c r="C210" s="1121">
        <v>45515.636296296296</v>
      </c>
      <c r="D210" t="s">
        <v>17283</v>
      </c>
      <c r="E210" s="1118">
        <v>6.25E-2</v>
      </c>
    </row>
    <row r="211" spans="1:5" x14ac:dyDescent="0.25">
      <c r="A211" t="s">
        <v>1</v>
      </c>
      <c r="B211" t="s">
        <v>17259</v>
      </c>
      <c r="C211" s="1121">
        <v>45515.636296296296</v>
      </c>
      <c r="D211" t="s">
        <v>17284</v>
      </c>
    </row>
    <row r="212" spans="1:5" x14ac:dyDescent="0.25">
      <c r="A212" t="s">
        <v>1</v>
      </c>
      <c r="B212" t="s">
        <v>17259</v>
      </c>
      <c r="C212" s="1121">
        <v>45515.636296296296</v>
      </c>
      <c r="D212" t="s">
        <v>17285</v>
      </c>
      <c r="E212" s="1118">
        <v>3.5200000000000002E-2</v>
      </c>
    </row>
    <row r="213" spans="1:5" x14ac:dyDescent="0.25">
      <c r="A213" t="s">
        <v>1</v>
      </c>
      <c r="B213" t="s">
        <v>17259</v>
      </c>
      <c r="C213" s="1121">
        <v>45515.636331018519</v>
      </c>
      <c r="D213" t="s">
        <v>17282</v>
      </c>
    </row>
    <row r="214" spans="1:5" x14ac:dyDescent="0.25">
      <c r="A214" t="s">
        <v>1</v>
      </c>
      <c r="B214" t="s">
        <v>17259</v>
      </c>
      <c r="C214" s="1121">
        <v>45515.636331018519</v>
      </c>
      <c r="D214" t="s">
        <v>17283</v>
      </c>
      <c r="E214" s="1118">
        <v>4.6899999999999997E-2</v>
      </c>
    </row>
    <row r="215" spans="1:5" x14ac:dyDescent="0.25">
      <c r="A215" t="s">
        <v>1</v>
      </c>
      <c r="B215" t="s">
        <v>17259</v>
      </c>
      <c r="C215" s="1121">
        <v>45515.636331018519</v>
      </c>
      <c r="D215" t="s">
        <v>17284</v>
      </c>
    </row>
    <row r="216" spans="1:5" x14ac:dyDescent="0.25">
      <c r="A216" t="s">
        <v>1</v>
      </c>
      <c r="B216" t="s">
        <v>17259</v>
      </c>
      <c r="C216" s="1121">
        <v>45515.636331018519</v>
      </c>
      <c r="D216" t="s">
        <v>17285</v>
      </c>
      <c r="E216" s="1118">
        <v>5.0799999999999998E-2</v>
      </c>
    </row>
    <row r="217" spans="1:5" x14ac:dyDescent="0.25">
      <c r="A217" t="s">
        <v>1</v>
      </c>
      <c r="B217" t="s">
        <v>17259</v>
      </c>
      <c r="C217" s="1121">
        <v>45515.638287037036</v>
      </c>
      <c r="D217" t="s">
        <v>9291</v>
      </c>
    </row>
    <row r="218" spans="1:5" x14ac:dyDescent="0.25">
      <c r="A218" t="s">
        <v>1</v>
      </c>
      <c r="B218" t="s">
        <v>17259</v>
      </c>
      <c r="C218" s="1121">
        <v>45515.638287037036</v>
      </c>
      <c r="D218" t="s">
        <v>9292</v>
      </c>
      <c r="E218" s="1118">
        <v>2.7300000000000001E-2</v>
      </c>
    </row>
    <row r="219" spans="1:5" x14ac:dyDescent="0.25">
      <c r="A219" t="s">
        <v>1</v>
      </c>
      <c r="B219" t="s">
        <v>17259</v>
      </c>
      <c r="C219" s="1121">
        <v>45515.638298611113</v>
      </c>
      <c r="D219" t="s">
        <v>17282</v>
      </c>
    </row>
    <row r="220" spans="1:5" x14ac:dyDescent="0.25">
      <c r="A220" t="s">
        <v>1</v>
      </c>
      <c r="B220" t="s">
        <v>17259</v>
      </c>
      <c r="C220" s="1121">
        <v>45515.638298611113</v>
      </c>
      <c r="D220" t="s">
        <v>17283</v>
      </c>
      <c r="E220" s="1118">
        <v>3.1199999999999999E-2</v>
      </c>
    </row>
    <row r="221" spans="1:5" x14ac:dyDescent="0.25">
      <c r="A221" t="s">
        <v>1</v>
      </c>
      <c r="B221" t="s">
        <v>17259</v>
      </c>
      <c r="C221" s="1121">
        <v>45515.638298611113</v>
      </c>
      <c r="D221" t="s">
        <v>17284</v>
      </c>
    </row>
    <row r="222" spans="1:5" x14ac:dyDescent="0.25">
      <c r="A222" t="s">
        <v>1</v>
      </c>
      <c r="B222" t="s">
        <v>17259</v>
      </c>
      <c r="C222" s="1121">
        <v>45515.638298611113</v>
      </c>
      <c r="D222" t="s">
        <v>17285</v>
      </c>
      <c r="E222" s="1118">
        <v>3.1199999999999999E-2</v>
      </c>
    </row>
    <row r="223" spans="1:5" x14ac:dyDescent="0.25">
      <c r="A223" t="s">
        <v>1</v>
      </c>
      <c r="B223" t="s">
        <v>17259</v>
      </c>
      <c r="C223" s="1121">
        <v>45515.638298611113</v>
      </c>
      <c r="D223" t="s">
        <v>17282</v>
      </c>
    </row>
    <row r="224" spans="1:5" x14ac:dyDescent="0.25">
      <c r="A224" t="s">
        <v>1</v>
      </c>
      <c r="B224" t="s">
        <v>17259</v>
      </c>
      <c r="C224" s="1121">
        <v>45515.638298611113</v>
      </c>
      <c r="D224" t="s">
        <v>17283</v>
      </c>
      <c r="E224" s="1118">
        <v>3.9100000000000003E-2</v>
      </c>
    </row>
    <row r="225" spans="1:5" x14ac:dyDescent="0.25">
      <c r="A225" t="s">
        <v>1</v>
      </c>
      <c r="B225" t="s">
        <v>17259</v>
      </c>
      <c r="C225" s="1121">
        <v>45515.638298611113</v>
      </c>
      <c r="D225" t="s">
        <v>17284</v>
      </c>
    </row>
    <row r="226" spans="1:5" x14ac:dyDescent="0.25">
      <c r="A226" t="s">
        <v>1</v>
      </c>
      <c r="B226" t="s">
        <v>17259</v>
      </c>
      <c r="C226" s="1121">
        <v>45515.638298611113</v>
      </c>
      <c r="D226" t="s">
        <v>17285</v>
      </c>
      <c r="E226" s="1118">
        <v>3.1199999999999999E-2</v>
      </c>
    </row>
    <row r="227" spans="1:5" x14ac:dyDescent="0.25">
      <c r="A227" t="s">
        <v>1</v>
      </c>
      <c r="B227" t="s">
        <v>17259</v>
      </c>
      <c r="C227" s="1121">
        <v>45515.638298611113</v>
      </c>
      <c r="D227" t="s">
        <v>17282</v>
      </c>
    </row>
    <row r="228" spans="1:5" x14ac:dyDescent="0.25">
      <c r="A228" t="s">
        <v>1</v>
      </c>
      <c r="B228" t="s">
        <v>17259</v>
      </c>
      <c r="C228" s="1121">
        <v>45515.638298611113</v>
      </c>
      <c r="D228" t="s">
        <v>17283</v>
      </c>
      <c r="E228" s="1118">
        <v>3.9100000000000003E-2</v>
      </c>
    </row>
    <row r="229" spans="1:5" x14ac:dyDescent="0.25">
      <c r="A229" t="s">
        <v>1</v>
      </c>
      <c r="B229" t="s">
        <v>17259</v>
      </c>
      <c r="C229" s="1121">
        <v>45515.638298611113</v>
      </c>
      <c r="D229" t="s">
        <v>17284</v>
      </c>
    </row>
    <row r="230" spans="1:5" x14ac:dyDescent="0.25">
      <c r="A230" t="s">
        <v>1</v>
      </c>
      <c r="B230" t="s">
        <v>17259</v>
      </c>
      <c r="C230" s="1121">
        <v>45515.638298611113</v>
      </c>
      <c r="D230" t="s">
        <v>17285</v>
      </c>
      <c r="E230" s="1118">
        <v>3.1199999999999999E-2</v>
      </c>
    </row>
    <row r="231" spans="1:5" x14ac:dyDescent="0.25">
      <c r="A231" t="s">
        <v>1</v>
      </c>
      <c r="B231" t="s">
        <v>17259</v>
      </c>
      <c r="C231" s="1121">
        <v>45515.638333333336</v>
      </c>
      <c r="D231" t="s">
        <v>9291</v>
      </c>
    </row>
    <row r="232" spans="1:5" x14ac:dyDescent="0.25">
      <c r="A232" t="s">
        <v>1</v>
      </c>
      <c r="B232" t="s">
        <v>17259</v>
      </c>
      <c r="C232" s="1121">
        <v>45515.638333333336</v>
      </c>
      <c r="D232" t="s">
        <v>9292</v>
      </c>
      <c r="E232" s="1118">
        <v>1.95E-2</v>
      </c>
    </row>
    <row r="233" spans="1:5" x14ac:dyDescent="0.25">
      <c r="A233" t="s">
        <v>1</v>
      </c>
      <c r="B233" t="s">
        <v>17259</v>
      </c>
      <c r="C233" s="1121">
        <v>45515.638333333336</v>
      </c>
      <c r="D233" t="s">
        <v>17252</v>
      </c>
    </row>
    <row r="234" spans="1:5" x14ac:dyDescent="0.25">
      <c r="A234" t="s">
        <v>1</v>
      </c>
      <c r="B234" t="s">
        <v>17259</v>
      </c>
      <c r="C234" s="1121">
        <v>45515.638333333336</v>
      </c>
      <c r="D234" t="s">
        <v>17270</v>
      </c>
    </row>
    <row r="235" spans="1:5" x14ac:dyDescent="0.25">
      <c r="A235" t="s">
        <v>1</v>
      </c>
      <c r="B235" t="s">
        <v>17259</v>
      </c>
      <c r="C235" s="1121">
        <v>45515.638333333336</v>
      </c>
      <c r="D235" t="s">
        <v>17258</v>
      </c>
      <c r="E235" s="1118">
        <v>3.1199999999999999E-2</v>
      </c>
    </row>
    <row r="236" spans="1:5" x14ac:dyDescent="0.25">
      <c r="A236" t="s">
        <v>1</v>
      </c>
      <c r="B236" t="s">
        <v>17259</v>
      </c>
      <c r="C236" s="1121">
        <v>45516.323912037034</v>
      </c>
      <c r="D236" t="s">
        <v>17271</v>
      </c>
    </row>
    <row r="237" spans="1:5" x14ac:dyDescent="0.25">
      <c r="A237" t="s">
        <v>1</v>
      </c>
      <c r="B237" t="s">
        <v>17259</v>
      </c>
      <c r="C237" s="1121">
        <v>45516.323912037034</v>
      </c>
      <c r="D237" t="s">
        <v>17272</v>
      </c>
    </row>
    <row r="238" spans="1:5" x14ac:dyDescent="0.25">
      <c r="A238" t="s">
        <v>1</v>
      </c>
      <c r="B238" t="s">
        <v>17259</v>
      </c>
      <c r="C238" s="1121">
        <v>45516.323912037034</v>
      </c>
      <c r="D238" t="s">
        <v>17273</v>
      </c>
    </row>
    <row r="239" spans="1:5" x14ac:dyDescent="0.25">
      <c r="A239" t="s">
        <v>1</v>
      </c>
      <c r="B239" t="s">
        <v>17259</v>
      </c>
      <c r="C239" s="1121">
        <v>45516.323923611111</v>
      </c>
      <c r="D239" t="s">
        <v>17274</v>
      </c>
      <c r="E239" s="1118">
        <v>1.5599999999999999E-2</v>
      </c>
    </row>
    <row r="240" spans="1:5" x14ac:dyDescent="0.25">
      <c r="A240" t="s">
        <v>1</v>
      </c>
      <c r="B240" t="s">
        <v>17259</v>
      </c>
      <c r="C240" s="1121">
        <v>45516.323923611111</v>
      </c>
      <c r="D240" t="s">
        <v>17275</v>
      </c>
    </row>
    <row r="241" spans="1:5" x14ac:dyDescent="0.25">
      <c r="A241" t="s">
        <v>1</v>
      </c>
      <c r="B241" t="s">
        <v>17259</v>
      </c>
      <c r="C241" s="1121">
        <v>45516.323935185188</v>
      </c>
      <c r="D241" t="s">
        <v>17276</v>
      </c>
      <c r="E241" s="1118">
        <v>1.2578</v>
      </c>
    </row>
    <row r="242" spans="1:5" x14ac:dyDescent="0.25">
      <c r="A242" t="s">
        <v>1</v>
      </c>
      <c r="B242" t="s">
        <v>17259</v>
      </c>
      <c r="C242" s="1121">
        <v>45516.323935185188</v>
      </c>
      <c r="D242" t="s">
        <v>17303</v>
      </c>
    </row>
    <row r="243" spans="1:5" x14ac:dyDescent="0.25">
      <c r="A243" t="s">
        <v>1</v>
      </c>
      <c r="B243" t="s">
        <v>17259</v>
      </c>
      <c r="C243" s="1121">
        <v>45516.323935185188</v>
      </c>
      <c r="D243" t="s">
        <v>17304</v>
      </c>
      <c r="E243" s="1118">
        <v>0</v>
      </c>
    </row>
    <row r="244" spans="1:5" x14ac:dyDescent="0.25">
      <c r="A244" t="s">
        <v>1</v>
      </c>
      <c r="B244" t="s">
        <v>17259</v>
      </c>
      <c r="C244" s="1121">
        <v>45516.323935185188</v>
      </c>
      <c r="D244" t="s">
        <v>17270</v>
      </c>
    </row>
    <row r="245" spans="1:5" x14ac:dyDescent="0.25">
      <c r="A245" t="s">
        <v>1</v>
      </c>
      <c r="B245" t="s">
        <v>17259</v>
      </c>
      <c r="C245" s="1121">
        <v>45516.323935185188</v>
      </c>
      <c r="D245" t="s">
        <v>17258</v>
      </c>
      <c r="E245" s="1118">
        <v>2.7300000000000001E-2</v>
      </c>
    </row>
    <row r="246" spans="1:5" x14ac:dyDescent="0.25">
      <c r="A246" t="s">
        <v>1</v>
      </c>
      <c r="B246" t="s">
        <v>17259</v>
      </c>
      <c r="C246" s="1121">
        <v>45516.323935185188</v>
      </c>
      <c r="D246" t="s">
        <v>17305</v>
      </c>
    </row>
    <row r="247" spans="1:5" x14ac:dyDescent="0.25">
      <c r="A247" t="s">
        <v>1</v>
      </c>
      <c r="B247" t="s">
        <v>17259</v>
      </c>
      <c r="C247" s="1121">
        <v>45516.323935185188</v>
      </c>
      <c r="D247" t="s">
        <v>17282</v>
      </c>
    </row>
    <row r="248" spans="1:5" x14ac:dyDescent="0.25">
      <c r="A248" t="s">
        <v>1</v>
      </c>
      <c r="B248" t="s">
        <v>17259</v>
      </c>
      <c r="C248" s="1121">
        <v>45516.323935185188</v>
      </c>
      <c r="D248" t="s">
        <v>17283</v>
      </c>
      <c r="E248" s="1118">
        <v>4.1000000000000002E-2</v>
      </c>
    </row>
    <row r="249" spans="1:5" x14ac:dyDescent="0.25">
      <c r="A249" t="s">
        <v>1</v>
      </c>
      <c r="B249" t="s">
        <v>17259</v>
      </c>
      <c r="C249" s="1121">
        <v>45516.323935185188</v>
      </c>
      <c r="D249" t="s">
        <v>17284</v>
      </c>
    </row>
    <row r="250" spans="1:5" x14ac:dyDescent="0.25">
      <c r="A250" t="s">
        <v>1</v>
      </c>
      <c r="B250" t="s">
        <v>17259</v>
      </c>
      <c r="C250" s="1121">
        <v>45516.323935185188</v>
      </c>
      <c r="D250" t="s">
        <v>17285</v>
      </c>
      <c r="E250" s="1118">
        <v>3.9100000000000003E-2</v>
      </c>
    </row>
    <row r="251" spans="1:5" x14ac:dyDescent="0.25">
      <c r="A251" t="s">
        <v>1</v>
      </c>
      <c r="B251" t="s">
        <v>17259</v>
      </c>
      <c r="C251" s="1121">
        <v>45516.323935185188</v>
      </c>
      <c r="D251" t="s">
        <v>17306</v>
      </c>
      <c r="E251" s="1118">
        <v>0.25590000000000002</v>
      </c>
    </row>
    <row r="252" spans="1:5" x14ac:dyDescent="0.25">
      <c r="A252" t="s">
        <v>1</v>
      </c>
      <c r="B252" t="s">
        <v>17259</v>
      </c>
      <c r="C252" s="1121">
        <v>45516.323935185188</v>
      </c>
      <c r="D252" t="s">
        <v>17279</v>
      </c>
      <c r="E252" s="1118">
        <v>1.8573999999999999</v>
      </c>
    </row>
    <row r="253" spans="1:5" x14ac:dyDescent="0.25">
      <c r="A253" t="s">
        <v>1</v>
      </c>
      <c r="B253" t="s">
        <v>17259</v>
      </c>
      <c r="C253" s="1121">
        <v>45516.423541666663</v>
      </c>
      <c r="D253" t="s">
        <v>17271</v>
      </c>
    </row>
    <row r="254" spans="1:5" x14ac:dyDescent="0.25">
      <c r="A254" t="s">
        <v>1</v>
      </c>
      <c r="B254" t="s">
        <v>17259</v>
      </c>
      <c r="C254" s="1121">
        <v>45516.423541666663</v>
      </c>
      <c r="D254" t="s">
        <v>17272</v>
      </c>
    </row>
    <row r="255" spans="1:5" x14ac:dyDescent="0.25">
      <c r="A255" t="s">
        <v>1</v>
      </c>
      <c r="B255" t="s">
        <v>17259</v>
      </c>
      <c r="C255" s="1121">
        <v>45516.423541666663</v>
      </c>
      <c r="D255" t="s">
        <v>17273</v>
      </c>
    </row>
    <row r="256" spans="1:5" x14ac:dyDescent="0.25">
      <c r="A256" t="s">
        <v>1</v>
      </c>
      <c r="B256" t="s">
        <v>17259</v>
      </c>
      <c r="C256" s="1121">
        <v>45516.423541666663</v>
      </c>
      <c r="D256" t="s">
        <v>17274</v>
      </c>
      <c r="E256" s="1118">
        <v>0</v>
      </c>
    </row>
    <row r="257" spans="1:5" x14ac:dyDescent="0.25">
      <c r="A257" t="s">
        <v>1</v>
      </c>
      <c r="B257" t="s">
        <v>17259</v>
      </c>
      <c r="C257" s="1121">
        <v>45516.423541666663</v>
      </c>
      <c r="D257" t="s">
        <v>17275</v>
      </c>
    </row>
    <row r="258" spans="1:5" x14ac:dyDescent="0.25">
      <c r="A258" t="s">
        <v>1</v>
      </c>
      <c r="B258" t="s">
        <v>17259</v>
      </c>
      <c r="C258" s="1121">
        <v>45516.42355324074</v>
      </c>
      <c r="D258" t="s">
        <v>17276</v>
      </c>
      <c r="E258" s="1118">
        <v>0.95309999999999995</v>
      </c>
    </row>
    <row r="259" spans="1:5" x14ac:dyDescent="0.25">
      <c r="A259" t="s">
        <v>1</v>
      </c>
      <c r="B259" t="s">
        <v>17259</v>
      </c>
      <c r="C259" s="1121">
        <v>45516.42355324074</v>
      </c>
      <c r="D259" t="s">
        <v>17303</v>
      </c>
    </row>
    <row r="260" spans="1:5" x14ac:dyDescent="0.25">
      <c r="A260" t="s">
        <v>1</v>
      </c>
      <c r="B260" t="s">
        <v>17259</v>
      </c>
      <c r="C260" s="1121">
        <v>45516.42355324074</v>
      </c>
      <c r="D260" t="s">
        <v>17304</v>
      </c>
      <c r="E260" s="1118">
        <v>0</v>
      </c>
    </row>
    <row r="261" spans="1:5" x14ac:dyDescent="0.25">
      <c r="A261" t="s">
        <v>1</v>
      </c>
      <c r="B261" t="s">
        <v>17259</v>
      </c>
      <c r="C261" s="1121">
        <v>45516.42355324074</v>
      </c>
      <c r="D261" t="s">
        <v>17270</v>
      </c>
    </row>
    <row r="262" spans="1:5" x14ac:dyDescent="0.25">
      <c r="A262" t="s">
        <v>1</v>
      </c>
      <c r="B262" t="s">
        <v>17259</v>
      </c>
      <c r="C262" s="1121">
        <v>45516.42355324074</v>
      </c>
      <c r="D262" t="s">
        <v>17258</v>
      </c>
      <c r="E262" s="1118">
        <v>3.5200000000000002E-2</v>
      </c>
    </row>
    <row r="263" spans="1:5" x14ac:dyDescent="0.25">
      <c r="A263" t="s">
        <v>1</v>
      </c>
      <c r="B263" t="s">
        <v>17259</v>
      </c>
      <c r="C263" s="1121">
        <v>45516.42355324074</v>
      </c>
      <c r="D263" t="s">
        <v>17305</v>
      </c>
    </row>
    <row r="264" spans="1:5" x14ac:dyDescent="0.25">
      <c r="A264" t="s">
        <v>1</v>
      </c>
      <c r="B264" t="s">
        <v>17259</v>
      </c>
      <c r="C264" s="1121">
        <v>45516.42355324074</v>
      </c>
      <c r="D264" t="s">
        <v>17282</v>
      </c>
    </row>
    <row r="265" spans="1:5" x14ac:dyDescent="0.25">
      <c r="A265" t="s">
        <v>1</v>
      </c>
      <c r="B265" t="s">
        <v>17259</v>
      </c>
      <c r="C265" s="1121">
        <v>45516.42355324074</v>
      </c>
      <c r="D265" t="s">
        <v>17283</v>
      </c>
      <c r="E265" s="1118">
        <v>5.0799999999999998E-2</v>
      </c>
    </row>
    <row r="266" spans="1:5" x14ac:dyDescent="0.25">
      <c r="A266" t="s">
        <v>1</v>
      </c>
      <c r="B266" t="s">
        <v>17259</v>
      </c>
      <c r="C266" s="1121">
        <v>45516.42355324074</v>
      </c>
      <c r="D266" t="s">
        <v>17284</v>
      </c>
    </row>
    <row r="267" spans="1:5" x14ac:dyDescent="0.25">
      <c r="A267" t="s">
        <v>1</v>
      </c>
      <c r="B267" t="s">
        <v>17259</v>
      </c>
      <c r="C267" s="1121">
        <v>45516.423564814817</v>
      </c>
      <c r="D267" t="s">
        <v>17285</v>
      </c>
      <c r="E267" s="1118">
        <v>5.0799999999999998E-2</v>
      </c>
    </row>
    <row r="268" spans="1:5" x14ac:dyDescent="0.25">
      <c r="A268" t="s">
        <v>1</v>
      </c>
      <c r="B268" t="s">
        <v>17259</v>
      </c>
      <c r="C268" s="1121">
        <v>45516.423564814817</v>
      </c>
      <c r="D268" t="s">
        <v>17306</v>
      </c>
      <c r="E268" s="1118">
        <v>0.26950000000000002</v>
      </c>
    </row>
    <row r="269" spans="1:5" x14ac:dyDescent="0.25">
      <c r="A269" t="s">
        <v>1</v>
      </c>
      <c r="B269" t="s">
        <v>17259</v>
      </c>
      <c r="C269" s="1121">
        <v>45516.423564814817</v>
      </c>
      <c r="D269" t="s">
        <v>17279</v>
      </c>
      <c r="E269" s="1118">
        <v>1.3008</v>
      </c>
    </row>
    <row r="270" spans="1:5" x14ac:dyDescent="0.25">
      <c r="A270" t="s">
        <v>1</v>
      </c>
      <c r="B270" t="s">
        <v>17259</v>
      </c>
      <c r="C270" s="1121">
        <v>45516.425671296296</v>
      </c>
      <c r="D270" t="s">
        <v>17282</v>
      </c>
    </row>
    <row r="271" spans="1:5" x14ac:dyDescent="0.25">
      <c r="A271" t="s">
        <v>1</v>
      </c>
      <c r="B271" t="s">
        <v>17259</v>
      </c>
      <c r="C271" s="1121">
        <v>45516.425671296296</v>
      </c>
      <c r="D271" t="s">
        <v>17283</v>
      </c>
      <c r="E271" s="1118">
        <v>4.6899999999999997E-2</v>
      </c>
    </row>
    <row r="272" spans="1:5" x14ac:dyDescent="0.25">
      <c r="A272" t="s">
        <v>1</v>
      </c>
      <c r="B272" t="s">
        <v>17259</v>
      </c>
      <c r="C272" s="1121">
        <v>45516.425671296296</v>
      </c>
      <c r="D272" t="s">
        <v>17284</v>
      </c>
    </row>
    <row r="273" spans="1:5" x14ac:dyDescent="0.25">
      <c r="A273" t="s">
        <v>1</v>
      </c>
      <c r="B273" t="s">
        <v>17259</v>
      </c>
      <c r="C273" s="1121">
        <v>45516.425682870373</v>
      </c>
      <c r="D273" t="s">
        <v>17285</v>
      </c>
      <c r="E273" s="1118">
        <v>4.6899999999999997E-2</v>
      </c>
    </row>
    <row r="274" spans="1:5" x14ac:dyDescent="0.25">
      <c r="A274" t="s">
        <v>1</v>
      </c>
      <c r="B274" t="s">
        <v>17259</v>
      </c>
      <c r="C274" s="1121">
        <v>45516.425682870373</v>
      </c>
      <c r="D274" t="s">
        <v>17284</v>
      </c>
    </row>
    <row r="275" spans="1:5" x14ac:dyDescent="0.25">
      <c r="A275" t="s">
        <v>1</v>
      </c>
      <c r="B275" t="s">
        <v>17259</v>
      </c>
      <c r="C275" s="1121">
        <v>45516.425682870373</v>
      </c>
      <c r="D275" t="s">
        <v>17285</v>
      </c>
      <c r="E275" s="1118">
        <v>6.25E-2</v>
      </c>
    </row>
    <row r="276" spans="1:5" x14ac:dyDescent="0.25">
      <c r="A276" t="s">
        <v>1</v>
      </c>
      <c r="B276" t="s">
        <v>17259</v>
      </c>
      <c r="C276" s="1121">
        <v>45516.425694444442</v>
      </c>
      <c r="D276" t="s">
        <v>17282</v>
      </c>
    </row>
    <row r="277" spans="1:5" x14ac:dyDescent="0.25">
      <c r="A277" t="s">
        <v>1</v>
      </c>
      <c r="B277" t="s">
        <v>17259</v>
      </c>
      <c r="C277" s="1121">
        <v>45516.425694444442</v>
      </c>
      <c r="D277" t="s">
        <v>17283</v>
      </c>
      <c r="E277" s="1118">
        <v>3.1199999999999999E-2</v>
      </c>
    </row>
    <row r="278" spans="1:5" x14ac:dyDescent="0.25">
      <c r="A278" t="s">
        <v>1</v>
      </c>
      <c r="B278" t="s">
        <v>17259</v>
      </c>
      <c r="C278" s="1121">
        <v>45516.425694444442</v>
      </c>
      <c r="D278" t="s">
        <v>17286</v>
      </c>
    </row>
    <row r="279" spans="1:5" x14ac:dyDescent="0.25">
      <c r="A279" t="s">
        <v>1</v>
      </c>
      <c r="B279" t="s">
        <v>17259</v>
      </c>
      <c r="C279" s="1121">
        <v>45516.425694444442</v>
      </c>
      <c r="D279" t="s">
        <v>17287</v>
      </c>
    </row>
    <row r="280" spans="1:5" x14ac:dyDescent="0.25">
      <c r="A280" t="s">
        <v>1</v>
      </c>
      <c r="B280" t="s">
        <v>17259</v>
      </c>
      <c r="C280" s="1121">
        <v>45516.425706018519</v>
      </c>
      <c r="D280" t="s">
        <v>17288</v>
      </c>
      <c r="E280" s="1118">
        <v>0.27729999999999999</v>
      </c>
    </row>
    <row r="281" spans="1:5" x14ac:dyDescent="0.25">
      <c r="A281" t="s">
        <v>1</v>
      </c>
      <c r="B281" t="s">
        <v>17259</v>
      </c>
      <c r="C281" s="1121">
        <v>45516.425706018519</v>
      </c>
      <c r="D281" t="s">
        <v>17289</v>
      </c>
    </row>
    <row r="282" spans="1:5" x14ac:dyDescent="0.25">
      <c r="A282" t="s">
        <v>1</v>
      </c>
      <c r="B282" t="s">
        <v>17259</v>
      </c>
      <c r="C282" s="1121">
        <v>45516.425706018519</v>
      </c>
      <c r="D282" t="s">
        <v>17290</v>
      </c>
      <c r="E282" s="1118">
        <v>0.16800000000000001</v>
      </c>
    </row>
    <row r="283" spans="1:5" x14ac:dyDescent="0.25">
      <c r="A283" t="s">
        <v>1</v>
      </c>
      <c r="B283" t="s">
        <v>17259</v>
      </c>
      <c r="C283" s="1121">
        <v>45516.425706018519</v>
      </c>
      <c r="D283" t="s">
        <v>17291</v>
      </c>
      <c r="E283" s="1118">
        <v>0.45700000000000002</v>
      </c>
    </row>
    <row r="284" spans="1:5" x14ac:dyDescent="0.25">
      <c r="A284" t="s">
        <v>1</v>
      </c>
      <c r="B284" t="s">
        <v>17259</v>
      </c>
      <c r="C284" s="1121">
        <v>45516.425729166665</v>
      </c>
      <c r="D284" t="s">
        <v>17292</v>
      </c>
    </row>
    <row r="285" spans="1:5" x14ac:dyDescent="0.25">
      <c r="A285" t="s">
        <v>1</v>
      </c>
      <c r="B285" t="s">
        <v>17259</v>
      </c>
      <c r="C285" s="1121">
        <v>45516.425729166665</v>
      </c>
      <c r="D285" t="s">
        <v>17293</v>
      </c>
      <c r="E285" s="1118">
        <v>0</v>
      </c>
    </row>
    <row r="286" spans="1:5" x14ac:dyDescent="0.25">
      <c r="A286" t="s">
        <v>1</v>
      </c>
      <c r="B286" t="s">
        <v>17259</v>
      </c>
      <c r="C286" s="1121">
        <v>45516.425740740742</v>
      </c>
      <c r="D286" t="s">
        <v>17294</v>
      </c>
    </row>
    <row r="287" spans="1:5" x14ac:dyDescent="0.25">
      <c r="A287" t="s">
        <v>1</v>
      </c>
      <c r="B287" t="s">
        <v>17259</v>
      </c>
      <c r="C287" s="1121">
        <v>45516.425740740742</v>
      </c>
      <c r="D287" t="s">
        <v>17295</v>
      </c>
      <c r="E287" s="1118">
        <v>1.5599999999999999E-2</v>
      </c>
    </row>
    <row r="288" spans="1:5" x14ac:dyDescent="0.25">
      <c r="A288" t="s">
        <v>1</v>
      </c>
      <c r="B288" t="s">
        <v>17259</v>
      </c>
      <c r="C288" s="1121">
        <v>45516.425740740742</v>
      </c>
      <c r="D288" t="s">
        <v>17296</v>
      </c>
    </row>
    <row r="289" spans="1:5" x14ac:dyDescent="0.25">
      <c r="A289" t="s">
        <v>1</v>
      </c>
      <c r="B289" t="s">
        <v>17259</v>
      </c>
      <c r="C289" s="1121">
        <v>45516.425740740742</v>
      </c>
      <c r="D289" t="s">
        <v>17297</v>
      </c>
    </row>
    <row r="290" spans="1:5" x14ac:dyDescent="0.25">
      <c r="A290" t="s">
        <v>1</v>
      </c>
      <c r="B290" t="s">
        <v>17259</v>
      </c>
      <c r="C290" s="1121">
        <v>45516.425740740742</v>
      </c>
      <c r="D290" t="s">
        <v>17298</v>
      </c>
      <c r="E290" s="1118">
        <v>3.1199999999999999E-2</v>
      </c>
    </row>
    <row r="291" spans="1:5" x14ac:dyDescent="0.25">
      <c r="A291" t="s">
        <v>1</v>
      </c>
      <c r="B291" t="s">
        <v>17259</v>
      </c>
      <c r="C291" s="1121">
        <v>45516.425740740742</v>
      </c>
      <c r="D291" t="s">
        <v>17299</v>
      </c>
    </row>
    <row r="292" spans="1:5" x14ac:dyDescent="0.25">
      <c r="A292" t="s">
        <v>1</v>
      </c>
      <c r="B292" t="s">
        <v>17259</v>
      </c>
      <c r="C292" s="1121">
        <v>45516.429062499999</v>
      </c>
      <c r="D292" t="s">
        <v>17286</v>
      </c>
    </row>
    <row r="293" spans="1:5" x14ac:dyDescent="0.25">
      <c r="A293" t="s">
        <v>1</v>
      </c>
      <c r="B293" t="s">
        <v>17259</v>
      </c>
      <c r="C293" s="1121">
        <v>45516.429062499999</v>
      </c>
      <c r="D293" t="s">
        <v>17287</v>
      </c>
    </row>
    <row r="294" spans="1:5" x14ac:dyDescent="0.25">
      <c r="A294" t="s">
        <v>1</v>
      </c>
      <c r="B294" t="s">
        <v>17259</v>
      </c>
      <c r="C294" s="1121">
        <v>45516.429062499999</v>
      </c>
      <c r="D294" t="s">
        <v>17288</v>
      </c>
      <c r="E294" s="1118">
        <v>0.19919999999999999</v>
      </c>
    </row>
    <row r="295" spans="1:5" x14ac:dyDescent="0.25">
      <c r="A295" t="s">
        <v>1</v>
      </c>
      <c r="B295" t="s">
        <v>17259</v>
      </c>
      <c r="C295" s="1121">
        <v>45516.429062499999</v>
      </c>
      <c r="D295" t="s">
        <v>17289</v>
      </c>
    </row>
    <row r="296" spans="1:5" x14ac:dyDescent="0.25">
      <c r="A296" t="s">
        <v>1</v>
      </c>
      <c r="B296" t="s">
        <v>17259</v>
      </c>
      <c r="C296" s="1121">
        <v>45516.429062499999</v>
      </c>
      <c r="D296" t="s">
        <v>17290</v>
      </c>
      <c r="E296" s="1118">
        <v>0.1719</v>
      </c>
    </row>
    <row r="297" spans="1:5" x14ac:dyDescent="0.25">
      <c r="A297" t="s">
        <v>1</v>
      </c>
      <c r="B297" t="s">
        <v>17259</v>
      </c>
      <c r="C297" s="1121">
        <v>45516.429062499999</v>
      </c>
      <c r="D297" t="s">
        <v>17291</v>
      </c>
      <c r="E297" s="1118">
        <v>0.37890000000000001</v>
      </c>
    </row>
    <row r="298" spans="1:5" x14ac:dyDescent="0.25">
      <c r="A298" t="s">
        <v>1</v>
      </c>
      <c r="B298" t="s">
        <v>17259</v>
      </c>
      <c r="C298" s="1121">
        <v>45516.429085648146</v>
      </c>
      <c r="D298" t="s">
        <v>17292</v>
      </c>
    </row>
    <row r="299" spans="1:5" x14ac:dyDescent="0.25">
      <c r="A299" t="s">
        <v>1</v>
      </c>
      <c r="B299" t="s">
        <v>17259</v>
      </c>
      <c r="C299" s="1121">
        <v>45516.429085648146</v>
      </c>
      <c r="D299" t="s">
        <v>17297</v>
      </c>
    </row>
    <row r="300" spans="1:5" x14ac:dyDescent="0.25">
      <c r="A300" t="s">
        <v>1</v>
      </c>
      <c r="B300" t="s">
        <v>17259</v>
      </c>
      <c r="C300" s="1121">
        <v>45516.429085648146</v>
      </c>
      <c r="D300" t="s">
        <v>17298</v>
      </c>
      <c r="E300" s="1118">
        <v>1.95E-2</v>
      </c>
    </row>
    <row r="301" spans="1:5" x14ac:dyDescent="0.25">
      <c r="A301" t="s">
        <v>1</v>
      </c>
      <c r="B301" t="s">
        <v>17259</v>
      </c>
      <c r="C301" s="1121">
        <v>45516.429085648146</v>
      </c>
      <c r="D301" t="s">
        <v>17299</v>
      </c>
    </row>
    <row r="302" spans="1:5" x14ac:dyDescent="0.25">
      <c r="A302" t="s">
        <v>1</v>
      </c>
      <c r="B302" t="s">
        <v>17259</v>
      </c>
      <c r="C302" s="1121">
        <v>45516.431539351855</v>
      </c>
      <c r="D302" t="s">
        <v>17300</v>
      </c>
      <c r="E302" s="1118">
        <v>212.2852</v>
      </c>
    </row>
    <row r="303" spans="1:5" x14ac:dyDescent="0.25">
      <c r="A303" t="s">
        <v>1</v>
      </c>
      <c r="B303" t="s">
        <v>17259</v>
      </c>
      <c r="C303" s="1121">
        <v>45516.431539351855</v>
      </c>
      <c r="D303" t="s">
        <v>17293</v>
      </c>
      <c r="E303" s="1118">
        <v>212.3203</v>
      </c>
    </row>
    <row r="304" spans="1:5" x14ac:dyDescent="0.25">
      <c r="A304" t="s">
        <v>1</v>
      </c>
      <c r="B304" t="s">
        <v>17259</v>
      </c>
      <c r="C304" s="1121">
        <v>45516.431585648148</v>
      </c>
      <c r="D304" t="s">
        <v>17302</v>
      </c>
    </row>
    <row r="305" spans="1:5" x14ac:dyDescent="0.25">
      <c r="A305" t="s">
        <v>1</v>
      </c>
      <c r="B305" t="s">
        <v>17259</v>
      </c>
      <c r="C305" s="1121">
        <v>45516.431597222225</v>
      </c>
      <c r="D305" t="s">
        <v>9291</v>
      </c>
    </row>
    <row r="306" spans="1:5" x14ac:dyDescent="0.25">
      <c r="A306" t="s">
        <v>1</v>
      </c>
      <c r="B306" t="s">
        <v>17259</v>
      </c>
      <c r="C306" s="1121">
        <v>45516.431597222225</v>
      </c>
      <c r="D306" t="s">
        <v>9292</v>
      </c>
      <c r="E306" s="1118">
        <v>2.3400000000000001E-2</v>
      </c>
    </row>
    <row r="307" spans="1:5" x14ac:dyDescent="0.25">
      <c r="A307" t="s">
        <v>1</v>
      </c>
      <c r="B307" t="s">
        <v>17259</v>
      </c>
      <c r="C307" s="1121">
        <v>45516.431597222225</v>
      </c>
      <c r="D307" t="s">
        <v>17307</v>
      </c>
      <c r="E307" s="1118">
        <v>1.2031000000000001</v>
      </c>
    </row>
    <row r="308" spans="1:5" x14ac:dyDescent="0.25">
      <c r="A308" t="s">
        <v>1</v>
      </c>
      <c r="B308" t="s">
        <v>17259</v>
      </c>
      <c r="C308" s="1121">
        <v>45516.431597222225</v>
      </c>
      <c r="D308" t="s">
        <v>17284</v>
      </c>
    </row>
    <row r="309" spans="1:5" x14ac:dyDescent="0.25">
      <c r="A309" t="s">
        <v>1</v>
      </c>
      <c r="B309" t="s">
        <v>17259</v>
      </c>
      <c r="C309" s="1121">
        <v>45516.431597222225</v>
      </c>
      <c r="D309" t="s">
        <v>17285</v>
      </c>
      <c r="E309" s="1118">
        <v>5.0799999999999998E-2</v>
      </c>
    </row>
    <row r="310" spans="1:5" x14ac:dyDescent="0.25">
      <c r="A310" t="s">
        <v>1</v>
      </c>
      <c r="B310" t="s">
        <v>17259</v>
      </c>
      <c r="C310" s="1121">
        <v>45516.431620370371</v>
      </c>
      <c r="D310" t="s">
        <v>17282</v>
      </c>
    </row>
    <row r="311" spans="1:5" x14ac:dyDescent="0.25">
      <c r="A311" t="s">
        <v>1</v>
      </c>
      <c r="B311" t="s">
        <v>17259</v>
      </c>
      <c r="C311" s="1121">
        <v>45516.431620370371</v>
      </c>
      <c r="D311" t="s">
        <v>17283</v>
      </c>
      <c r="E311" s="1118">
        <v>5.4699999999999999E-2</v>
      </c>
    </row>
    <row r="312" spans="1:5" x14ac:dyDescent="0.25">
      <c r="A312" t="s">
        <v>1</v>
      </c>
      <c r="B312" t="s">
        <v>17259</v>
      </c>
      <c r="C312" s="1121">
        <v>45516.431631944448</v>
      </c>
      <c r="D312" t="s">
        <v>17286</v>
      </c>
    </row>
    <row r="313" spans="1:5" x14ac:dyDescent="0.25">
      <c r="A313" t="s">
        <v>1</v>
      </c>
      <c r="B313" t="s">
        <v>17259</v>
      </c>
      <c r="C313" s="1121">
        <v>45516.431631944448</v>
      </c>
      <c r="D313" t="s">
        <v>17287</v>
      </c>
    </row>
    <row r="314" spans="1:5" x14ac:dyDescent="0.25">
      <c r="A314" t="s">
        <v>1</v>
      </c>
      <c r="B314" t="s">
        <v>17259</v>
      </c>
      <c r="C314" s="1121">
        <v>45516.431631944448</v>
      </c>
      <c r="D314" t="s">
        <v>17288</v>
      </c>
      <c r="E314" s="1118">
        <v>0.2109</v>
      </c>
    </row>
    <row r="315" spans="1:5" x14ac:dyDescent="0.25">
      <c r="A315" t="s">
        <v>1</v>
      </c>
      <c r="B315" t="s">
        <v>17259</v>
      </c>
      <c r="C315" s="1121">
        <v>45516.431631944448</v>
      </c>
      <c r="D315" t="s">
        <v>17289</v>
      </c>
    </row>
    <row r="316" spans="1:5" x14ac:dyDescent="0.25">
      <c r="A316" t="s">
        <v>1</v>
      </c>
      <c r="B316" t="s">
        <v>17259</v>
      </c>
      <c r="C316" s="1121">
        <v>45516.431631944448</v>
      </c>
      <c r="D316" t="s">
        <v>17290</v>
      </c>
      <c r="E316" s="1118">
        <v>0.15620000000000001</v>
      </c>
    </row>
    <row r="317" spans="1:5" x14ac:dyDescent="0.25">
      <c r="A317" t="s">
        <v>1</v>
      </c>
      <c r="B317" t="s">
        <v>17259</v>
      </c>
      <c r="C317" s="1121">
        <v>45516.431631944448</v>
      </c>
      <c r="D317" t="s">
        <v>17291</v>
      </c>
      <c r="E317" s="1118">
        <v>0.37890000000000001</v>
      </c>
    </row>
    <row r="318" spans="1:5" x14ac:dyDescent="0.25">
      <c r="A318" t="s">
        <v>1</v>
      </c>
      <c r="B318" t="s">
        <v>17259</v>
      </c>
      <c r="C318" s="1121">
        <v>45516.431655092594</v>
      </c>
      <c r="D318" t="s">
        <v>17292</v>
      </c>
    </row>
    <row r="319" spans="1:5" x14ac:dyDescent="0.25">
      <c r="A319" t="s">
        <v>1</v>
      </c>
      <c r="B319" t="s">
        <v>17259</v>
      </c>
      <c r="C319" s="1121">
        <v>45516.431655092594</v>
      </c>
      <c r="D319" t="s">
        <v>17293</v>
      </c>
      <c r="E319" s="1118">
        <v>3.8999999999999998E-3</v>
      </c>
    </row>
    <row r="320" spans="1:5" x14ac:dyDescent="0.25">
      <c r="A320" t="s">
        <v>1</v>
      </c>
      <c r="B320" t="s">
        <v>17259</v>
      </c>
      <c r="C320" s="1121">
        <v>45516.43167824074</v>
      </c>
      <c r="D320" t="s">
        <v>17294</v>
      </c>
    </row>
    <row r="321" spans="1:5" x14ac:dyDescent="0.25">
      <c r="A321" t="s">
        <v>1</v>
      </c>
      <c r="B321" t="s">
        <v>17259</v>
      </c>
      <c r="C321" s="1121">
        <v>45516.43167824074</v>
      </c>
      <c r="D321" t="s">
        <v>17295</v>
      </c>
      <c r="E321" s="1118">
        <v>0</v>
      </c>
    </row>
    <row r="322" spans="1:5" x14ac:dyDescent="0.25">
      <c r="A322" t="s">
        <v>1</v>
      </c>
      <c r="B322" t="s">
        <v>17259</v>
      </c>
      <c r="C322" s="1121">
        <v>45516.43167824074</v>
      </c>
      <c r="D322" t="s">
        <v>17296</v>
      </c>
    </row>
    <row r="323" spans="1:5" x14ac:dyDescent="0.25">
      <c r="A323" t="s">
        <v>1</v>
      </c>
      <c r="B323" t="s">
        <v>17259</v>
      </c>
      <c r="C323" s="1121">
        <v>45516.43167824074</v>
      </c>
      <c r="D323" t="s">
        <v>17297</v>
      </c>
    </row>
    <row r="324" spans="1:5" x14ac:dyDescent="0.25">
      <c r="A324" t="s">
        <v>1</v>
      </c>
      <c r="B324" t="s">
        <v>17259</v>
      </c>
      <c r="C324" s="1121">
        <v>45516.43167824074</v>
      </c>
      <c r="D324" t="s">
        <v>17298</v>
      </c>
      <c r="E324" s="1118">
        <v>1.5599999999999999E-2</v>
      </c>
    </row>
    <row r="325" spans="1:5" x14ac:dyDescent="0.25">
      <c r="A325" t="s">
        <v>1</v>
      </c>
      <c r="B325" t="s">
        <v>17259</v>
      </c>
      <c r="C325" s="1121">
        <v>45516.43167824074</v>
      </c>
      <c r="D325" t="s">
        <v>17299</v>
      </c>
    </row>
    <row r="326" spans="1:5" x14ac:dyDescent="0.25">
      <c r="A326" t="s">
        <v>1</v>
      </c>
      <c r="B326" t="s">
        <v>17259</v>
      </c>
      <c r="C326" s="1121">
        <v>45516.432256944441</v>
      </c>
      <c r="D326" t="s">
        <v>17286</v>
      </c>
    </row>
    <row r="327" spans="1:5" x14ac:dyDescent="0.25">
      <c r="A327" t="s">
        <v>1</v>
      </c>
      <c r="B327" t="s">
        <v>17259</v>
      </c>
      <c r="C327" s="1121">
        <v>45516.432256944441</v>
      </c>
      <c r="D327" t="s">
        <v>17287</v>
      </c>
    </row>
    <row r="328" spans="1:5" x14ac:dyDescent="0.25">
      <c r="A328" t="s">
        <v>1</v>
      </c>
      <c r="B328" t="s">
        <v>17259</v>
      </c>
      <c r="C328" s="1121">
        <v>45516.432256944441</v>
      </c>
      <c r="D328" t="s">
        <v>17288</v>
      </c>
      <c r="E328" s="1118">
        <v>0.1875</v>
      </c>
    </row>
    <row r="329" spans="1:5" x14ac:dyDescent="0.25">
      <c r="A329" t="s">
        <v>1</v>
      </c>
      <c r="B329" t="s">
        <v>17259</v>
      </c>
      <c r="C329" s="1121">
        <v>45516.432256944441</v>
      </c>
      <c r="D329" t="s">
        <v>17289</v>
      </c>
    </row>
    <row r="330" spans="1:5" x14ac:dyDescent="0.25">
      <c r="A330" t="s">
        <v>1</v>
      </c>
      <c r="B330" t="s">
        <v>17259</v>
      </c>
      <c r="C330" s="1121">
        <v>45516.432268518518</v>
      </c>
      <c r="D330" t="s">
        <v>17290</v>
      </c>
      <c r="E330" s="1118">
        <v>0.1875</v>
      </c>
    </row>
    <row r="331" spans="1:5" x14ac:dyDescent="0.25">
      <c r="A331" t="s">
        <v>1</v>
      </c>
      <c r="B331" t="s">
        <v>17259</v>
      </c>
      <c r="C331" s="1121">
        <v>45516.432268518518</v>
      </c>
      <c r="D331" t="s">
        <v>17291</v>
      </c>
      <c r="E331" s="1118">
        <v>0.38669999999999999</v>
      </c>
    </row>
    <row r="332" spans="1:5" x14ac:dyDescent="0.25">
      <c r="A332" t="s">
        <v>1</v>
      </c>
      <c r="B332" t="s">
        <v>17259</v>
      </c>
      <c r="C332" s="1121">
        <v>45516.432291666664</v>
      </c>
      <c r="D332" t="s">
        <v>17292</v>
      </c>
    </row>
    <row r="333" spans="1:5" x14ac:dyDescent="0.25">
      <c r="A333" t="s">
        <v>1</v>
      </c>
      <c r="B333" t="s">
        <v>17259</v>
      </c>
      <c r="C333" s="1121">
        <v>45516.432291666664</v>
      </c>
      <c r="D333" t="s">
        <v>17297</v>
      </c>
    </row>
    <row r="334" spans="1:5" x14ac:dyDescent="0.25">
      <c r="A334" t="s">
        <v>1</v>
      </c>
      <c r="B334" t="s">
        <v>17259</v>
      </c>
      <c r="C334" s="1121">
        <v>45516.432291666664</v>
      </c>
      <c r="D334" t="s">
        <v>17298</v>
      </c>
      <c r="E334" s="1118">
        <v>1.95E-2</v>
      </c>
    </row>
    <row r="335" spans="1:5" x14ac:dyDescent="0.25">
      <c r="A335" t="s">
        <v>1</v>
      </c>
      <c r="B335" t="s">
        <v>17259</v>
      </c>
      <c r="C335" s="1121">
        <v>45516.432291666664</v>
      </c>
      <c r="D335" t="s">
        <v>17299</v>
      </c>
    </row>
    <row r="336" spans="1:5" x14ac:dyDescent="0.25">
      <c r="A336" t="s">
        <v>1</v>
      </c>
      <c r="B336" t="s">
        <v>17259</v>
      </c>
      <c r="C336" s="1121">
        <v>45516.432847222219</v>
      </c>
      <c r="D336" t="s">
        <v>17300</v>
      </c>
      <c r="E336" s="1118">
        <v>48.039099999999998</v>
      </c>
    </row>
    <row r="337" spans="1:5" x14ac:dyDescent="0.25">
      <c r="A337" t="s">
        <v>1</v>
      </c>
      <c r="B337" t="s">
        <v>17259</v>
      </c>
      <c r="C337" s="1121">
        <v>45516.432858796295</v>
      </c>
      <c r="D337" t="s">
        <v>17293</v>
      </c>
      <c r="E337" s="1118">
        <v>49.542999999999999</v>
      </c>
    </row>
    <row r="338" spans="1:5" x14ac:dyDescent="0.25">
      <c r="A338" t="s">
        <v>1</v>
      </c>
      <c r="B338" t="s">
        <v>17259</v>
      </c>
      <c r="C338" s="1121">
        <v>45516.432997685188</v>
      </c>
      <c r="D338" t="s">
        <v>17302</v>
      </c>
    </row>
    <row r="339" spans="1:5" x14ac:dyDescent="0.25">
      <c r="A339" t="s">
        <v>1</v>
      </c>
      <c r="B339" t="s">
        <v>17259</v>
      </c>
      <c r="C339" s="1121">
        <v>45516.433009259257</v>
      </c>
      <c r="D339" t="s">
        <v>17307</v>
      </c>
      <c r="E339" s="1118">
        <v>1.1601999999999999</v>
      </c>
    </row>
    <row r="340" spans="1:5" x14ac:dyDescent="0.25">
      <c r="A340" t="s">
        <v>1</v>
      </c>
      <c r="B340" t="s">
        <v>17259</v>
      </c>
      <c r="C340" s="1121">
        <v>45516.433668981481</v>
      </c>
      <c r="D340" t="s">
        <v>17286</v>
      </c>
    </row>
    <row r="341" spans="1:5" x14ac:dyDescent="0.25">
      <c r="A341" t="s">
        <v>1</v>
      </c>
      <c r="B341" t="s">
        <v>17259</v>
      </c>
      <c r="C341" s="1121">
        <v>45516.433668981481</v>
      </c>
      <c r="D341" t="s">
        <v>17287</v>
      </c>
    </row>
    <row r="342" spans="1:5" x14ac:dyDescent="0.25">
      <c r="A342" t="s">
        <v>1</v>
      </c>
      <c r="B342" t="s">
        <v>17259</v>
      </c>
      <c r="C342" s="1121">
        <v>45516.433668981481</v>
      </c>
      <c r="D342" t="s">
        <v>17288</v>
      </c>
      <c r="E342" s="1118">
        <v>0.20699999999999999</v>
      </c>
    </row>
    <row r="343" spans="1:5" x14ac:dyDescent="0.25">
      <c r="A343" t="s">
        <v>1</v>
      </c>
      <c r="B343" t="s">
        <v>17259</v>
      </c>
      <c r="C343" s="1121">
        <v>45516.433668981481</v>
      </c>
      <c r="D343" t="s">
        <v>17289</v>
      </c>
    </row>
    <row r="344" spans="1:5" x14ac:dyDescent="0.25">
      <c r="A344" t="s">
        <v>1</v>
      </c>
      <c r="B344" t="s">
        <v>17259</v>
      </c>
      <c r="C344" s="1121">
        <v>45516.433668981481</v>
      </c>
      <c r="D344" t="s">
        <v>17290</v>
      </c>
      <c r="E344" s="1118">
        <v>0.1719</v>
      </c>
    </row>
    <row r="345" spans="1:5" x14ac:dyDescent="0.25">
      <c r="A345" t="s">
        <v>1</v>
      </c>
      <c r="B345" t="s">
        <v>17259</v>
      </c>
      <c r="C345" s="1121">
        <v>45516.433668981481</v>
      </c>
      <c r="D345" t="s">
        <v>17291</v>
      </c>
      <c r="E345" s="1118">
        <v>0.38669999999999999</v>
      </c>
    </row>
    <row r="346" spans="1:5" x14ac:dyDescent="0.25">
      <c r="A346" t="s">
        <v>1</v>
      </c>
      <c r="B346" t="s">
        <v>17259</v>
      </c>
      <c r="C346" s="1121">
        <v>45516.433692129627</v>
      </c>
      <c r="D346" t="s">
        <v>17292</v>
      </c>
    </row>
    <row r="347" spans="1:5" x14ac:dyDescent="0.25">
      <c r="A347" t="s">
        <v>1</v>
      </c>
      <c r="B347" t="s">
        <v>17259</v>
      </c>
      <c r="C347" s="1121">
        <v>45516.433692129627</v>
      </c>
      <c r="D347" t="s">
        <v>17293</v>
      </c>
      <c r="E347" s="1118">
        <v>7.7999999999999996E-3</v>
      </c>
    </row>
    <row r="348" spans="1:5" x14ac:dyDescent="0.25">
      <c r="A348" t="s">
        <v>1</v>
      </c>
      <c r="B348" t="s">
        <v>17259</v>
      </c>
      <c r="C348" s="1121">
        <v>45516.43372685185</v>
      </c>
      <c r="D348" t="s">
        <v>17294</v>
      </c>
    </row>
    <row r="349" spans="1:5" x14ac:dyDescent="0.25">
      <c r="A349" t="s">
        <v>1</v>
      </c>
      <c r="B349" t="s">
        <v>17259</v>
      </c>
      <c r="C349" s="1121">
        <v>45516.43372685185</v>
      </c>
      <c r="D349" t="s">
        <v>17295</v>
      </c>
      <c r="E349" s="1118">
        <v>0</v>
      </c>
    </row>
    <row r="350" spans="1:5" x14ac:dyDescent="0.25">
      <c r="A350" t="s">
        <v>1</v>
      </c>
      <c r="B350" t="s">
        <v>17259</v>
      </c>
      <c r="C350" s="1121">
        <v>45516.43372685185</v>
      </c>
      <c r="D350" t="s">
        <v>17296</v>
      </c>
    </row>
    <row r="351" spans="1:5" x14ac:dyDescent="0.25">
      <c r="A351" t="s">
        <v>1</v>
      </c>
      <c r="B351" t="s">
        <v>17259</v>
      </c>
      <c r="C351" s="1121">
        <v>45516.43372685185</v>
      </c>
      <c r="D351" t="s">
        <v>17297</v>
      </c>
    </row>
    <row r="352" spans="1:5" x14ac:dyDescent="0.25">
      <c r="A352" t="s">
        <v>1</v>
      </c>
      <c r="B352" t="s">
        <v>17259</v>
      </c>
      <c r="C352" s="1121">
        <v>45516.43372685185</v>
      </c>
      <c r="D352" t="s">
        <v>17298</v>
      </c>
      <c r="E352" s="1118">
        <v>1.5599999999999999E-2</v>
      </c>
    </row>
    <row r="353" spans="1:5" x14ac:dyDescent="0.25">
      <c r="A353" t="s">
        <v>1</v>
      </c>
      <c r="B353" t="s">
        <v>17259</v>
      </c>
      <c r="C353" s="1121">
        <v>45516.43372685185</v>
      </c>
      <c r="D353" t="s">
        <v>17299</v>
      </c>
    </row>
    <row r="354" spans="1:5" x14ac:dyDescent="0.25">
      <c r="A354" t="s">
        <v>1</v>
      </c>
      <c r="B354" t="s">
        <v>17259</v>
      </c>
      <c r="C354" s="1121">
        <v>45516.434664351851</v>
      </c>
      <c r="D354" t="s">
        <v>17286</v>
      </c>
    </row>
    <row r="355" spans="1:5" x14ac:dyDescent="0.25">
      <c r="A355" t="s">
        <v>1</v>
      </c>
      <c r="B355" t="s">
        <v>17259</v>
      </c>
      <c r="C355" s="1121">
        <v>45516.434664351851</v>
      </c>
      <c r="D355" t="s">
        <v>17287</v>
      </c>
    </row>
    <row r="356" spans="1:5" x14ac:dyDescent="0.25">
      <c r="A356" t="s">
        <v>1</v>
      </c>
      <c r="B356" t="s">
        <v>17259</v>
      </c>
      <c r="C356" s="1121">
        <v>45516.434675925928</v>
      </c>
      <c r="D356" t="s">
        <v>17288</v>
      </c>
      <c r="E356" s="1118">
        <v>0.20699999999999999</v>
      </c>
    </row>
    <row r="357" spans="1:5" x14ac:dyDescent="0.25">
      <c r="A357" t="s">
        <v>1</v>
      </c>
      <c r="B357" t="s">
        <v>17259</v>
      </c>
      <c r="C357" s="1121">
        <v>45516.434675925928</v>
      </c>
      <c r="D357" t="s">
        <v>17289</v>
      </c>
    </row>
    <row r="358" spans="1:5" x14ac:dyDescent="0.25">
      <c r="A358" t="s">
        <v>1</v>
      </c>
      <c r="B358" t="s">
        <v>17259</v>
      </c>
      <c r="C358" s="1121">
        <v>45516.434675925928</v>
      </c>
      <c r="D358" t="s">
        <v>17290</v>
      </c>
      <c r="E358" s="1118">
        <v>0.17580000000000001</v>
      </c>
    </row>
    <row r="359" spans="1:5" x14ac:dyDescent="0.25">
      <c r="A359" t="s">
        <v>1</v>
      </c>
      <c r="B359" t="s">
        <v>17259</v>
      </c>
      <c r="C359" s="1121">
        <v>45516.434675925928</v>
      </c>
      <c r="D359" t="s">
        <v>17291</v>
      </c>
      <c r="E359" s="1118">
        <v>0.38279999999999997</v>
      </c>
    </row>
    <row r="360" spans="1:5" x14ac:dyDescent="0.25">
      <c r="A360" t="s">
        <v>1</v>
      </c>
      <c r="B360" t="s">
        <v>17259</v>
      </c>
      <c r="C360" s="1121">
        <v>45516.434687499997</v>
      </c>
      <c r="D360" t="s">
        <v>17292</v>
      </c>
    </row>
    <row r="361" spans="1:5" x14ac:dyDescent="0.25">
      <c r="A361" t="s">
        <v>1</v>
      </c>
      <c r="B361" t="s">
        <v>17259</v>
      </c>
      <c r="C361" s="1121">
        <v>45516.434687499997</v>
      </c>
      <c r="D361" t="s">
        <v>17297</v>
      </c>
    </row>
    <row r="362" spans="1:5" x14ac:dyDescent="0.25">
      <c r="A362" t="s">
        <v>1</v>
      </c>
      <c r="B362" t="s">
        <v>17259</v>
      </c>
      <c r="C362" s="1121">
        <v>45516.434687499997</v>
      </c>
      <c r="D362" t="s">
        <v>17298</v>
      </c>
      <c r="E362" s="1118">
        <v>1.17E-2</v>
      </c>
    </row>
    <row r="363" spans="1:5" x14ac:dyDescent="0.25">
      <c r="A363" t="s">
        <v>1</v>
      </c>
      <c r="B363" t="s">
        <v>17259</v>
      </c>
      <c r="C363" s="1121">
        <v>45516.434687499997</v>
      </c>
      <c r="D363" t="s">
        <v>17299</v>
      </c>
    </row>
    <row r="364" spans="1:5" x14ac:dyDescent="0.25">
      <c r="A364" t="s">
        <v>1</v>
      </c>
      <c r="B364" t="s">
        <v>17259</v>
      </c>
      <c r="C364" s="1121">
        <v>45516.434837962966</v>
      </c>
      <c r="D364" t="s">
        <v>17300</v>
      </c>
      <c r="E364" s="1118">
        <v>12.4062</v>
      </c>
    </row>
    <row r="365" spans="1:5" x14ac:dyDescent="0.25">
      <c r="A365" t="s">
        <v>1</v>
      </c>
      <c r="B365" t="s">
        <v>17259</v>
      </c>
      <c r="C365" s="1121">
        <v>45516.434837962966</v>
      </c>
      <c r="D365" t="s">
        <v>17293</v>
      </c>
      <c r="E365" s="1118">
        <v>12.4375</v>
      </c>
    </row>
    <row r="366" spans="1:5" x14ac:dyDescent="0.25">
      <c r="A366" t="s">
        <v>1</v>
      </c>
      <c r="B366" t="s">
        <v>17259</v>
      </c>
      <c r="C366" s="1121">
        <v>45516.436157407406</v>
      </c>
      <c r="D366" t="s">
        <v>17302</v>
      </c>
    </row>
    <row r="367" spans="1:5" x14ac:dyDescent="0.25">
      <c r="A367" t="s">
        <v>1</v>
      </c>
      <c r="B367" t="s">
        <v>17259</v>
      </c>
      <c r="C367" s="1121">
        <v>45516.436168981483</v>
      </c>
      <c r="D367" t="s">
        <v>17307</v>
      </c>
      <c r="E367" s="1118">
        <v>1.1289</v>
      </c>
    </row>
    <row r="368" spans="1:5" x14ac:dyDescent="0.25">
      <c r="A368" t="s">
        <v>1</v>
      </c>
      <c r="B368" t="s">
        <v>17259</v>
      </c>
      <c r="C368" s="1121">
        <v>45516.438414351855</v>
      </c>
      <c r="D368" t="s">
        <v>17286</v>
      </c>
    </row>
    <row r="369" spans="1:5" x14ac:dyDescent="0.25">
      <c r="A369" t="s">
        <v>1</v>
      </c>
      <c r="B369" t="s">
        <v>17259</v>
      </c>
      <c r="C369" s="1121">
        <v>45516.438414351855</v>
      </c>
      <c r="D369" t="s">
        <v>17287</v>
      </c>
    </row>
    <row r="370" spans="1:5" x14ac:dyDescent="0.25">
      <c r="A370" t="s">
        <v>1</v>
      </c>
      <c r="B370" t="s">
        <v>17259</v>
      </c>
      <c r="C370" s="1121">
        <v>45516.438414351855</v>
      </c>
      <c r="D370" t="s">
        <v>17288</v>
      </c>
      <c r="E370" s="1118">
        <v>0.1953</v>
      </c>
    </row>
    <row r="371" spans="1:5" x14ac:dyDescent="0.25">
      <c r="A371" t="s">
        <v>1</v>
      </c>
      <c r="B371" t="s">
        <v>17259</v>
      </c>
      <c r="C371" s="1121">
        <v>45516.438414351855</v>
      </c>
      <c r="D371" t="s">
        <v>17289</v>
      </c>
    </row>
    <row r="372" spans="1:5" x14ac:dyDescent="0.25">
      <c r="A372" t="s">
        <v>1</v>
      </c>
      <c r="B372" t="s">
        <v>17259</v>
      </c>
      <c r="C372" s="1121">
        <v>45516.438414351855</v>
      </c>
      <c r="D372" t="s">
        <v>17290</v>
      </c>
      <c r="E372" s="1118">
        <v>0.1953</v>
      </c>
    </row>
    <row r="373" spans="1:5" x14ac:dyDescent="0.25">
      <c r="A373" t="s">
        <v>1</v>
      </c>
      <c r="B373" t="s">
        <v>17259</v>
      </c>
      <c r="C373" s="1121">
        <v>45516.438414351855</v>
      </c>
      <c r="D373" t="s">
        <v>17291</v>
      </c>
      <c r="E373" s="1118">
        <v>0.39450000000000002</v>
      </c>
    </row>
    <row r="374" spans="1:5" x14ac:dyDescent="0.25">
      <c r="A374" t="s">
        <v>1</v>
      </c>
      <c r="B374" t="s">
        <v>17259</v>
      </c>
      <c r="C374" s="1121">
        <v>45516.438437500001</v>
      </c>
      <c r="D374" t="s">
        <v>17292</v>
      </c>
    </row>
    <row r="375" spans="1:5" x14ac:dyDescent="0.25">
      <c r="A375" t="s">
        <v>1</v>
      </c>
      <c r="B375" t="s">
        <v>17259</v>
      </c>
      <c r="C375" s="1121">
        <v>45516.438437500001</v>
      </c>
      <c r="D375" t="s">
        <v>17293</v>
      </c>
      <c r="E375" s="1118">
        <v>0</v>
      </c>
    </row>
    <row r="376" spans="1:5" x14ac:dyDescent="0.25">
      <c r="A376" t="s">
        <v>1</v>
      </c>
      <c r="B376" t="s">
        <v>17259</v>
      </c>
      <c r="C376" s="1121">
        <v>45516.438449074078</v>
      </c>
      <c r="D376" t="s">
        <v>17294</v>
      </c>
    </row>
    <row r="377" spans="1:5" x14ac:dyDescent="0.25">
      <c r="A377" t="s">
        <v>1</v>
      </c>
      <c r="B377" t="s">
        <v>17259</v>
      </c>
      <c r="C377" s="1121">
        <v>45516.438449074078</v>
      </c>
      <c r="D377" t="s">
        <v>17295</v>
      </c>
      <c r="E377" s="1118">
        <v>0</v>
      </c>
    </row>
    <row r="378" spans="1:5" x14ac:dyDescent="0.25">
      <c r="A378" t="s">
        <v>1</v>
      </c>
      <c r="B378" t="s">
        <v>17259</v>
      </c>
      <c r="C378" s="1121">
        <v>45516.438449074078</v>
      </c>
      <c r="D378" t="s">
        <v>17296</v>
      </c>
    </row>
    <row r="379" spans="1:5" x14ac:dyDescent="0.25">
      <c r="A379" t="s">
        <v>1</v>
      </c>
      <c r="B379" t="s">
        <v>17259</v>
      </c>
      <c r="C379" s="1121">
        <v>45516.438449074078</v>
      </c>
      <c r="D379" t="s">
        <v>17297</v>
      </c>
    </row>
    <row r="380" spans="1:5" x14ac:dyDescent="0.25">
      <c r="A380" t="s">
        <v>1</v>
      </c>
      <c r="B380" t="s">
        <v>17259</v>
      </c>
      <c r="C380" s="1121">
        <v>45516.438449074078</v>
      </c>
      <c r="D380" t="s">
        <v>17298</v>
      </c>
      <c r="E380" s="1118">
        <v>3.1199999999999999E-2</v>
      </c>
    </row>
    <row r="381" spans="1:5" x14ac:dyDescent="0.25">
      <c r="A381" t="s">
        <v>1</v>
      </c>
      <c r="B381" t="s">
        <v>17259</v>
      </c>
      <c r="C381" s="1121">
        <v>45516.438449074078</v>
      </c>
      <c r="D381" t="s">
        <v>17299</v>
      </c>
    </row>
    <row r="382" spans="1:5" x14ac:dyDescent="0.25">
      <c r="A382" t="s">
        <v>1</v>
      </c>
      <c r="B382" t="s">
        <v>17259</v>
      </c>
      <c r="C382" s="1121">
        <v>45516.444305555553</v>
      </c>
      <c r="D382" t="s">
        <v>17286</v>
      </c>
    </row>
    <row r="383" spans="1:5" x14ac:dyDescent="0.25">
      <c r="A383" t="s">
        <v>1</v>
      </c>
      <c r="B383" t="s">
        <v>17259</v>
      </c>
      <c r="C383" s="1121">
        <v>45516.444305555553</v>
      </c>
      <c r="D383" t="s">
        <v>17287</v>
      </c>
    </row>
    <row r="384" spans="1:5" x14ac:dyDescent="0.25">
      <c r="A384" t="s">
        <v>1</v>
      </c>
      <c r="B384" t="s">
        <v>17259</v>
      </c>
      <c r="C384" s="1121">
        <v>45516.444305555553</v>
      </c>
      <c r="D384" t="s">
        <v>17288</v>
      </c>
      <c r="E384" s="1118">
        <v>0.23050000000000001</v>
      </c>
    </row>
    <row r="385" spans="1:5" x14ac:dyDescent="0.25">
      <c r="A385" t="s">
        <v>1</v>
      </c>
      <c r="B385" t="s">
        <v>17259</v>
      </c>
      <c r="C385" s="1121">
        <v>45516.444305555553</v>
      </c>
      <c r="D385" t="s">
        <v>17289</v>
      </c>
    </row>
    <row r="386" spans="1:5" x14ac:dyDescent="0.25">
      <c r="A386" t="s">
        <v>1</v>
      </c>
      <c r="B386" t="s">
        <v>17259</v>
      </c>
      <c r="C386" s="1121">
        <v>45516.44431712963</v>
      </c>
      <c r="D386" t="s">
        <v>17290</v>
      </c>
      <c r="E386" s="1118">
        <v>0.1719</v>
      </c>
    </row>
    <row r="387" spans="1:5" x14ac:dyDescent="0.25">
      <c r="A387" t="s">
        <v>1</v>
      </c>
      <c r="B387" t="s">
        <v>17259</v>
      </c>
      <c r="C387" s="1121">
        <v>45516.44431712963</v>
      </c>
      <c r="D387" t="s">
        <v>17291</v>
      </c>
      <c r="E387" s="1118">
        <v>0.40229999999999999</v>
      </c>
    </row>
    <row r="388" spans="1:5" x14ac:dyDescent="0.25">
      <c r="A388" t="s">
        <v>1</v>
      </c>
      <c r="B388" t="s">
        <v>17259</v>
      </c>
      <c r="C388" s="1121">
        <v>45516.444398148145</v>
      </c>
      <c r="D388" t="s">
        <v>17292</v>
      </c>
    </row>
    <row r="389" spans="1:5" x14ac:dyDescent="0.25">
      <c r="A389" t="s">
        <v>1</v>
      </c>
      <c r="B389" t="s">
        <v>17259</v>
      </c>
      <c r="C389" s="1121">
        <v>45516.444398148145</v>
      </c>
      <c r="D389" t="s">
        <v>17297</v>
      </c>
    </row>
    <row r="390" spans="1:5" x14ac:dyDescent="0.25">
      <c r="A390" t="s">
        <v>1</v>
      </c>
      <c r="B390" t="s">
        <v>17259</v>
      </c>
      <c r="C390" s="1121">
        <v>45516.444398148145</v>
      </c>
      <c r="D390" t="s">
        <v>17298</v>
      </c>
      <c r="E390" s="1118">
        <v>1.5599999999999999E-2</v>
      </c>
    </row>
    <row r="391" spans="1:5" x14ac:dyDescent="0.25">
      <c r="A391" t="s">
        <v>1</v>
      </c>
      <c r="B391" t="s">
        <v>17259</v>
      </c>
      <c r="C391" s="1121">
        <v>45516.444398148145</v>
      </c>
      <c r="D391" t="s">
        <v>17299</v>
      </c>
    </row>
    <row r="392" spans="1:5" x14ac:dyDescent="0.25">
      <c r="A392" t="s">
        <v>1</v>
      </c>
      <c r="B392" t="s">
        <v>17259</v>
      </c>
      <c r="C392" s="1121">
        <v>45516.444432870368</v>
      </c>
      <c r="D392" t="s">
        <v>17300</v>
      </c>
      <c r="E392" s="1118">
        <v>2.6366999999999998</v>
      </c>
    </row>
    <row r="393" spans="1:5" x14ac:dyDescent="0.25">
      <c r="A393" t="s">
        <v>1</v>
      </c>
      <c r="B393" t="s">
        <v>17259</v>
      </c>
      <c r="C393" s="1121">
        <v>45516.444432870368</v>
      </c>
      <c r="D393" t="s">
        <v>17293</v>
      </c>
      <c r="E393" s="1118">
        <v>2.6522999999999999</v>
      </c>
    </row>
    <row r="394" spans="1:5" x14ac:dyDescent="0.25">
      <c r="A394" t="s">
        <v>1</v>
      </c>
      <c r="B394" t="s">
        <v>17259</v>
      </c>
      <c r="C394" s="1121">
        <v>45516.444618055553</v>
      </c>
      <c r="D394" t="s">
        <v>17302</v>
      </c>
    </row>
    <row r="395" spans="1:5" x14ac:dyDescent="0.25">
      <c r="A395" t="s">
        <v>1</v>
      </c>
      <c r="B395" t="s">
        <v>17259</v>
      </c>
      <c r="C395" s="1121">
        <v>45516.44462962963</v>
      </c>
      <c r="D395" t="s">
        <v>17307</v>
      </c>
      <c r="E395" s="1118">
        <v>1.0820000000000001</v>
      </c>
    </row>
    <row r="396" spans="1:5" x14ac:dyDescent="0.25">
      <c r="A396" t="s">
        <v>1</v>
      </c>
      <c r="B396" t="s">
        <v>17259</v>
      </c>
      <c r="C396" s="1121">
        <v>45516.445937500001</v>
      </c>
      <c r="D396" t="s">
        <v>17286</v>
      </c>
    </row>
    <row r="397" spans="1:5" x14ac:dyDescent="0.25">
      <c r="A397" t="s">
        <v>1</v>
      </c>
      <c r="B397" t="s">
        <v>17259</v>
      </c>
      <c r="C397" s="1121">
        <v>45516.445937500001</v>
      </c>
      <c r="D397" t="s">
        <v>17287</v>
      </c>
    </row>
    <row r="398" spans="1:5" x14ac:dyDescent="0.25">
      <c r="A398" t="s">
        <v>1</v>
      </c>
      <c r="B398" t="s">
        <v>17259</v>
      </c>
      <c r="C398" s="1121">
        <v>45516.445937500001</v>
      </c>
      <c r="D398" t="s">
        <v>17288</v>
      </c>
      <c r="E398" s="1118">
        <v>0.21479999999999999</v>
      </c>
    </row>
    <row r="399" spans="1:5" x14ac:dyDescent="0.25">
      <c r="A399" t="s">
        <v>1</v>
      </c>
      <c r="B399" t="s">
        <v>17259</v>
      </c>
      <c r="C399" s="1121">
        <v>45516.445937500001</v>
      </c>
      <c r="D399" t="s">
        <v>17289</v>
      </c>
    </row>
    <row r="400" spans="1:5" x14ac:dyDescent="0.25">
      <c r="A400" t="s">
        <v>1</v>
      </c>
      <c r="B400" t="s">
        <v>17259</v>
      </c>
      <c r="C400" s="1121">
        <v>45516.445937500001</v>
      </c>
      <c r="D400" t="s">
        <v>17290</v>
      </c>
      <c r="E400" s="1118">
        <v>0.17580000000000001</v>
      </c>
    </row>
    <row r="401" spans="1:5" x14ac:dyDescent="0.25">
      <c r="A401" t="s">
        <v>1</v>
      </c>
      <c r="B401" t="s">
        <v>17259</v>
      </c>
      <c r="C401" s="1121">
        <v>45516.445937500001</v>
      </c>
      <c r="D401" t="s">
        <v>17291</v>
      </c>
      <c r="E401" s="1118">
        <v>0.39450000000000002</v>
      </c>
    </row>
    <row r="402" spans="1:5" x14ac:dyDescent="0.25">
      <c r="A402" t="s">
        <v>1</v>
      </c>
      <c r="B402" t="s">
        <v>17259</v>
      </c>
      <c r="C402" s="1121">
        <v>45516.446087962962</v>
      </c>
      <c r="D402" t="s">
        <v>17292</v>
      </c>
    </row>
    <row r="403" spans="1:5" x14ac:dyDescent="0.25">
      <c r="A403" t="s">
        <v>1</v>
      </c>
      <c r="B403" t="s">
        <v>17259</v>
      </c>
      <c r="C403" s="1121">
        <v>45516.446087962962</v>
      </c>
      <c r="D403" t="s">
        <v>17293</v>
      </c>
      <c r="E403" s="1118">
        <v>0</v>
      </c>
    </row>
    <row r="404" spans="1:5" x14ac:dyDescent="0.25">
      <c r="A404" t="s">
        <v>1</v>
      </c>
      <c r="B404" t="s">
        <v>17259</v>
      </c>
      <c r="C404" s="1121">
        <v>45516.446099537039</v>
      </c>
      <c r="D404" t="s">
        <v>17294</v>
      </c>
    </row>
    <row r="405" spans="1:5" x14ac:dyDescent="0.25">
      <c r="A405" t="s">
        <v>1</v>
      </c>
      <c r="B405" t="s">
        <v>17259</v>
      </c>
      <c r="C405" s="1121">
        <v>45516.446099537039</v>
      </c>
      <c r="D405" t="s">
        <v>17295</v>
      </c>
      <c r="E405" s="1118">
        <v>0</v>
      </c>
    </row>
    <row r="406" spans="1:5" x14ac:dyDescent="0.25">
      <c r="A406" t="s">
        <v>1</v>
      </c>
      <c r="B406" t="s">
        <v>17259</v>
      </c>
      <c r="C406" s="1121">
        <v>45516.446099537039</v>
      </c>
      <c r="D406" t="s">
        <v>17296</v>
      </c>
    </row>
    <row r="407" spans="1:5" x14ac:dyDescent="0.25">
      <c r="A407" t="s">
        <v>1</v>
      </c>
      <c r="B407" t="s">
        <v>17259</v>
      </c>
      <c r="C407" s="1121">
        <v>45516.446099537039</v>
      </c>
      <c r="D407" t="s">
        <v>17297</v>
      </c>
    </row>
    <row r="408" spans="1:5" x14ac:dyDescent="0.25">
      <c r="A408" t="s">
        <v>1</v>
      </c>
      <c r="B408" t="s">
        <v>17259</v>
      </c>
      <c r="C408" s="1121">
        <v>45516.446099537039</v>
      </c>
      <c r="D408" t="s">
        <v>17298</v>
      </c>
      <c r="E408" s="1118">
        <v>1.5599999999999999E-2</v>
      </c>
    </row>
    <row r="409" spans="1:5" x14ac:dyDescent="0.25">
      <c r="A409" t="s">
        <v>1</v>
      </c>
      <c r="B409" t="s">
        <v>17259</v>
      </c>
      <c r="C409" s="1121">
        <v>45516.446099537039</v>
      </c>
      <c r="D409" t="s">
        <v>17299</v>
      </c>
    </row>
    <row r="410" spans="1:5" x14ac:dyDescent="0.25">
      <c r="A410" t="s">
        <v>1</v>
      </c>
      <c r="B410" t="s">
        <v>17259</v>
      </c>
      <c r="C410" s="1121">
        <v>45516.446099537039</v>
      </c>
      <c r="D410" t="s">
        <v>17300</v>
      </c>
      <c r="E410" s="1118">
        <v>7.8100000000000003E-2</v>
      </c>
    </row>
    <row r="411" spans="1:5" x14ac:dyDescent="0.25">
      <c r="A411" t="s">
        <v>1</v>
      </c>
      <c r="B411" t="s">
        <v>17259</v>
      </c>
      <c r="C411" s="1121">
        <v>45516.446099537039</v>
      </c>
      <c r="D411" t="s">
        <v>17301</v>
      </c>
      <c r="E411" s="1118">
        <v>9.3799999999999994E-2</v>
      </c>
    </row>
    <row r="412" spans="1:5" x14ac:dyDescent="0.25">
      <c r="A412" t="s">
        <v>1</v>
      </c>
      <c r="B412" t="s">
        <v>17259</v>
      </c>
      <c r="C412" s="1121">
        <v>45516.446250000001</v>
      </c>
      <c r="D412" t="s">
        <v>17302</v>
      </c>
    </row>
    <row r="413" spans="1:5" x14ac:dyDescent="0.25">
      <c r="A413" t="s">
        <v>1</v>
      </c>
      <c r="B413" t="s">
        <v>17259</v>
      </c>
      <c r="C413" s="1121">
        <v>45516.446261574078</v>
      </c>
      <c r="D413" t="s">
        <v>17307</v>
      </c>
      <c r="E413" s="1118">
        <v>1.0859000000000001</v>
      </c>
    </row>
    <row r="414" spans="1:5" x14ac:dyDescent="0.25">
      <c r="A414" t="s">
        <v>1</v>
      </c>
      <c r="B414" t="s">
        <v>17259</v>
      </c>
      <c r="C414" s="1121">
        <v>45516.446863425925</v>
      </c>
      <c r="D414" t="s">
        <v>17286</v>
      </c>
    </row>
    <row r="415" spans="1:5" x14ac:dyDescent="0.25">
      <c r="A415" t="s">
        <v>1</v>
      </c>
      <c r="B415" t="s">
        <v>17259</v>
      </c>
      <c r="C415" s="1121">
        <v>45516.446863425925</v>
      </c>
      <c r="D415" t="s">
        <v>17287</v>
      </c>
    </row>
    <row r="416" spans="1:5" x14ac:dyDescent="0.25">
      <c r="A416" t="s">
        <v>1</v>
      </c>
      <c r="B416" t="s">
        <v>17259</v>
      </c>
      <c r="C416" s="1121">
        <v>45516.446863425925</v>
      </c>
      <c r="D416" t="s">
        <v>17288</v>
      </c>
      <c r="E416" s="1118">
        <v>0.1719</v>
      </c>
    </row>
    <row r="417" spans="1:5" x14ac:dyDescent="0.25">
      <c r="A417" t="s">
        <v>1</v>
      </c>
      <c r="B417" t="s">
        <v>17259</v>
      </c>
      <c r="C417" s="1121">
        <v>45516.446863425925</v>
      </c>
      <c r="D417" t="s">
        <v>17289</v>
      </c>
    </row>
    <row r="418" spans="1:5" x14ac:dyDescent="0.25">
      <c r="A418" t="s">
        <v>1</v>
      </c>
      <c r="B418" t="s">
        <v>17259</v>
      </c>
      <c r="C418" s="1121">
        <v>45516.446863425925</v>
      </c>
      <c r="D418" t="s">
        <v>17290</v>
      </c>
      <c r="E418" s="1118">
        <v>0.1875</v>
      </c>
    </row>
    <row r="419" spans="1:5" x14ac:dyDescent="0.25">
      <c r="A419" t="s">
        <v>1</v>
      </c>
      <c r="B419" t="s">
        <v>17259</v>
      </c>
      <c r="C419" s="1121">
        <v>45516.446863425925</v>
      </c>
      <c r="D419" t="s">
        <v>17291</v>
      </c>
      <c r="E419" s="1118">
        <v>0.36720000000000003</v>
      </c>
    </row>
    <row r="420" spans="1:5" x14ac:dyDescent="0.25">
      <c r="A420" t="s">
        <v>1</v>
      </c>
      <c r="B420" t="s">
        <v>17259</v>
      </c>
      <c r="C420" s="1121">
        <v>45516.446944444448</v>
      </c>
      <c r="D420" t="s">
        <v>17292</v>
      </c>
    </row>
    <row r="421" spans="1:5" x14ac:dyDescent="0.25">
      <c r="A421" t="s">
        <v>1</v>
      </c>
      <c r="B421" t="s">
        <v>17259</v>
      </c>
      <c r="C421" s="1121">
        <v>45516.446944444448</v>
      </c>
      <c r="D421" t="s">
        <v>17293</v>
      </c>
      <c r="E421" s="1118">
        <v>0</v>
      </c>
    </row>
    <row r="422" spans="1:5" x14ac:dyDescent="0.25">
      <c r="A422" t="s">
        <v>1</v>
      </c>
      <c r="B422" t="s">
        <v>17259</v>
      </c>
      <c r="C422" s="1121">
        <v>45516.446967592594</v>
      </c>
      <c r="D422" t="s">
        <v>17294</v>
      </c>
    </row>
    <row r="423" spans="1:5" x14ac:dyDescent="0.25">
      <c r="A423" t="s">
        <v>1</v>
      </c>
      <c r="B423" t="s">
        <v>17259</v>
      </c>
      <c r="C423" s="1121">
        <v>45516.446967592594</v>
      </c>
      <c r="D423" t="s">
        <v>17295</v>
      </c>
      <c r="E423" s="1118">
        <v>0</v>
      </c>
    </row>
    <row r="424" spans="1:5" x14ac:dyDescent="0.25">
      <c r="A424" t="s">
        <v>1</v>
      </c>
      <c r="B424" t="s">
        <v>17259</v>
      </c>
      <c r="C424" s="1121">
        <v>45516.446967592594</v>
      </c>
      <c r="D424" t="s">
        <v>17296</v>
      </c>
    </row>
    <row r="425" spans="1:5" x14ac:dyDescent="0.25">
      <c r="A425" t="s">
        <v>1</v>
      </c>
      <c r="B425" t="s">
        <v>17259</v>
      </c>
      <c r="C425" s="1121">
        <v>45516.446967592594</v>
      </c>
      <c r="D425" t="s">
        <v>17297</v>
      </c>
    </row>
    <row r="426" spans="1:5" x14ac:dyDescent="0.25">
      <c r="A426" t="s">
        <v>1</v>
      </c>
      <c r="B426" t="s">
        <v>17259</v>
      </c>
      <c r="C426" s="1121">
        <v>45516.446967592594</v>
      </c>
      <c r="D426" t="s">
        <v>17298</v>
      </c>
      <c r="E426" s="1118">
        <v>2.7300000000000001E-2</v>
      </c>
    </row>
    <row r="427" spans="1:5" x14ac:dyDescent="0.25">
      <c r="A427" t="s">
        <v>1</v>
      </c>
      <c r="B427" t="s">
        <v>17259</v>
      </c>
      <c r="C427" s="1121">
        <v>45516.446967592594</v>
      </c>
      <c r="D427" t="s">
        <v>17299</v>
      </c>
    </row>
    <row r="428" spans="1:5" x14ac:dyDescent="0.25">
      <c r="A428" t="s">
        <v>1</v>
      </c>
      <c r="B428" t="s">
        <v>17259</v>
      </c>
      <c r="C428" s="1121">
        <v>45516.446967592594</v>
      </c>
      <c r="D428" t="s">
        <v>17300</v>
      </c>
      <c r="E428" s="1118">
        <v>7.0300000000000001E-2</v>
      </c>
    </row>
    <row r="429" spans="1:5" x14ac:dyDescent="0.25">
      <c r="A429" t="s">
        <v>1</v>
      </c>
      <c r="B429" t="s">
        <v>17259</v>
      </c>
      <c r="C429" s="1121">
        <v>45516.446967592594</v>
      </c>
      <c r="D429" t="s">
        <v>17301</v>
      </c>
      <c r="E429" s="1118">
        <v>9.7699999999999995E-2</v>
      </c>
    </row>
    <row r="430" spans="1:5" x14ac:dyDescent="0.25">
      <c r="A430" t="s">
        <v>1</v>
      </c>
      <c r="B430" t="s">
        <v>17259</v>
      </c>
      <c r="C430" s="1121">
        <v>45516.447256944448</v>
      </c>
      <c r="D430" t="s">
        <v>17302</v>
      </c>
    </row>
    <row r="431" spans="1:5" x14ac:dyDescent="0.25">
      <c r="A431" t="s">
        <v>1</v>
      </c>
      <c r="B431" t="s">
        <v>17259</v>
      </c>
      <c r="C431" s="1121">
        <v>45516.447268518517</v>
      </c>
      <c r="D431" t="s">
        <v>17307</v>
      </c>
      <c r="E431" s="1118">
        <v>1.1015999999999999</v>
      </c>
    </row>
    <row r="432" spans="1:5" x14ac:dyDescent="0.25">
      <c r="A432" t="s">
        <v>1</v>
      </c>
      <c r="B432" t="s">
        <v>17259</v>
      </c>
      <c r="C432" s="1121">
        <v>45516.448391203703</v>
      </c>
      <c r="D432" t="s">
        <v>17286</v>
      </c>
    </row>
    <row r="433" spans="1:5" x14ac:dyDescent="0.25">
      <c r="A433" t="s">
        <v>1</v>
      </c>
      <c r="B433" t="s">
        <v>17259</v>
      </c>
      <c r="C433" s="1121">
        <v>45516.448391203703</v>
      </c>
      <c r="D433" t="s">
        <v>17287</v>
      </c>
    </row>
    <row r="434" spans="1:5" x14ac:dyDescent="0.25">
      <c r="A434" t="s">
        <v>1</v>
      </c>
      <c r="B434" t="s">
        <v>17259</v>
      </c>
      <c r="C434" s="1121">
        <v>45516.448391203703</v>
      </c>
      <c r="D434" t="s">
        <v>17288</v>
      </c>
      <c r="E434" s="1118">
        <v>0.20699999999999999</v>
      </c>
    </row>
    <row r="435" spans="1:5" x14ac:dyDescent="0.25">
      <c r="A435" t="s">
        <v>1</v>
      </c>
      <c r="B435" t="s">
        <v>17259</v>
      </c>
      <c r="C435" s="1121">
        <v>45516.448391203703</v>
      </c>
      <c r="D435" t="s">
        <v>17289</v>
      </c>
    </row>
    <row r="436" spans="1:5" x14ac:dyDescent="0.25">
      <c r="A436" t="s">
        <v>1</v>
      </c>
      <c r="B436" t="s">
        <v>17259</v>
      </c>
      <c r="C436" s="1121">
        <v>45516.44840277778</v>
      </c>
      <c r="D436" t="s">
        <v>17290</v>
      </c>
      <c r="E436" s="1118">
        <v>0.17580000000000001</v>
      </c>
    </row>
    <row r="437" spans="1:5" x14ac:dyDescent="0.25">
      <c r="A437" t="s">
        <v>1</v>
      </c>
      <c r="B437" t="s">
        <v>17259</v>
      </c>
      <c r="C437" s="1121">
        <v>45516.44840277778</v>
      </c>
      <c r="D437" t="s">
        <v>17291</v>
      </c>
      <c r="E437" s="1118">
        <v>0.38279999999999997</v>
      </c>
    </row>
    <row r="438" spans="1:5" x14ac:dyDescent="0.25">
      <c r="A438" t="s">
        <v>1</v>
      </c>
      <c r="B438" t="s">
        <v>17259</v>
      </c>
      <c r="C438" s="1121">
        <v>45516.448611111111</v>
      </c>
      <c r="D438" t="s">
        <v>17292</v>
      </c>
    </row>
    <row r="439" spans="1:5" x14ac:dyDescent="0.25">
      <c r="A439" t="s">
        <v>1</v>
      </c>
      <c r="B439" t="s">
        <v>17259</v>
      </c>
      <c r="C439" s="1121">
        <v>45516.448611111111</v>
      </c>
      <c r="D439" t="s">
        <v>17293</v>
      </c>
      <c r="E439" s="1118">
        <v>1.5599999999999999E-2</v>
      </c>
    </row>
    <row r="440" spans="1:5" x14ac:dyDescent="0.25">
      <c r="A440" t="s">
        <v>1</v>
      </c>
      <c r="B440" t="s">
        <v>17259</v>
      </c>
      <c r="C440" s="1121">
        <v>45516.448622685188</v>
      </c>
      <c r="D440" t="s">
        <v>17294</v>
      </c>
    </row>
    <row r="441" spans="1:5" x14ac:dyDescent="0.25">
      <c r="A441" t="s">
        <v>1</v>
      </c>
      <c r="B441" t="s">
        <v>17259</v>
      </c>
      <c r="C441" s="1121">
        <v>45516.448622685188</v>
      </c>
      <c r="D441" t="s">
        <v>17295</v>
      </c>
      <c r="E441" s="1118">
        <v>3.8999999999999998E-3</v>
      </c>
    </row>
    <row r="442" spans="1:5" x14ac:dyDescent="0.25">
      <c r="A442" t="s">
        <v>1</v>
      </c>
      <c r="B442" t="s">
        <v>17259</v>
      </c>
      <c r="C442" s="1121">
        <v>45516.448622685188</v>
      </c>
      <c r="D442" t="s">
        <v>17296</v>
      </c>
    </row>
    <row r="443" spans="1:5" x14ac:dyDescent="0.25">
      <c r="A443" t="s">
        <v>1</v>
      </c>
      <c r="B443" t="s">
        <v>17259</v>
      </c>
      <c r="C443" s="1121">
        <v>45516.448622685188</v>
      </c>
      <c r="D443" t="s">
        <v>17297</v>
      </c>
    </row>
    <row r="444" spans="1:5" x14ac:dyDescent="0.25">
      <c r="A444" t="s">
        <v>1</v>
      </c>
      <c r="B444" t="s">
        <v>17259</v>
      </c>
      <c r="C444" s="1121">
        <v>45516.448622685188</v>
      </c>
      <c r="D444" t="s">
        <v>17298</v>
      </c>
      <c r="E444" s="1118">
        <v>2.7300000000000001E-2</v>
      </c>
    </row>
    <row r="445" spans="1:5" x14ac:dyDescent="0.25">
      <c r="A445" t="s">
        <v>1</v>
      </c>
      <c r="B445" t="s">
        <v>17259</v>
      </c>
      <c r="C445" s="1121">
        <v>45516.448622685188</v>
      </c>
      <c r="D445" t="s">
        <v>17299</v>
      </c>
    </row>
    <row r="446" spans="1:5" x14ac:dyDescent="0.25">
      <c r="A446" t="s">
        <v>1</v>
      </c>
      <c r="B446" t="s">
        <v>17259</v>
      </c>
      <c r="C446" s="1121">
        <v>45516.448622685188</v>
      </c>
      <c r="D446" t="s">
        <v>17300</v>
      </c>
      <c r="E446" s="1118">
        <v>6.6400000000000001E-2</v>
      </c>
    </row>
    <row r="447" spans="1:5" x14ac:dyDescent="0.25">
      <c r="A447" t="s">
        <v>1</v>
      </c>
      <c r="B447" t="s">
        <v>17259</v>
      </c>
      <c r="C447" s="1121">
        <v>45516.448622685188</v>
      </c>
      <c r="D447" t="s">
        <v>17301</v>
      </c>
      <c r="E447" s="1118">
        <v>9.3799999999999994E-2</v>
      </c>
    </row>
    <row r="448" spans="1:5" x14ac:dyDescent="0.25">
      <c r="A448" t="s">
        <v>1</v>
      </c>
      <c r="B448" t="s">
        <v>17259</v>
      </c>
      <c r="C448" s="1121">
        <v>45516.448865740742</v>
      </c>
      <c r="D448" t="s">
        <v>17302</v>
      </c>
    </row>
    <row r="449" spans="1:5" x14ac:dyDescent="0.25">
      <c r="A449" t="s">
        <v>1</v>
      </c>
      <c r="B449" t="s">
        <v>17259</v>
      </c>
      <c r="C449" s="1121">
        <v>45516.448877314811</v>
      </c>
      <c r="D449" t="s">
        <v>17307</v>
      </c>
      <c r="E449" s="1118">
        <v>1.0742</v>
      </c>
    </row>
    <row r="450" spans="1:5" x14ac:dyDescent="0.25">
      <c r="A450" t="s">
        <v>1</v>
      </c>
      <c r="B450" t="s">
        <v>17259</v>
      </c>
      <c r="C450" s="1121">
        <v>45516.449861111112</v>
      </c>
      <c r="D450" t="s">
        <v>17286</v>
      </c>
    </row>
    <row r="451" spans="1:5" x14ac:dyDescent="0.25">
      <c r="A451" t="s">
        <v>1</v>
      </c>
      <c r="B451" t="s">
        <v>17259</v>
      </c>
      <c r="C451" s="1121">
        <v>45516.449861111112</v>
      </c>
      <c r="D451" t="s">
        <v>17287</v>
      </c>
    </row>
    <row r="452" spans="1:5" x14ac:dyDescent="0.25">
      <c r="A452" t="s">
        <v>1</v>
      </c>
      <c r="B452" t="s">
        <v>17259</v>
      </c>
      <c r="C452" s="1121">
        <v>45516.449861111112</v>
      </c>
      <c r="D452" t="s">
        <v>17288</v>
      </c>
      <c r="E452" s="1118">
        <v>0.2266</v>
      </c>
    </row>
    <row r="453" spans="1:5" x14ac:dyDescent="0.25">
      <c r="A453" t="s">
        <v>1</v>
      </c>
      <c r="B453" t="s">
        <v>17259</v>
      </c>
      <c r="C453" s="1121">
        <v>45516.449861111112</v>
      </c>
      <c r="D453" t="s">
        <v>17289</v>
      </c>
    </row>
    <row r="454" spans="1:5" x14ac:dyDescent="0.25">
      <c r="A454" t="s">
        <v>1</v>
      </c>
      <c r="B454" t="s">
        <v>17259</v>
      </c>
      <c r="C454" s="1121">
        <v>45516.449861111112</v>
      </c>
      <c r="D454" t="s">
        <v>17290</v>
      </c>
      <c r="E454" s="1118">
        <v>0.1719</v>
      </c>
    </row>
    <row r="455" spans="1:5" x14ac:dyDescent="0.25">
      <c r="A455" t="s">
        <v>1</v>
      </c>
      <c r="B455" t="s">
        <v>17259</v>
      </c>
      <c r="C455" s="1121">
        <v>45516.449861111112</v>
      </c>
      <c r="D455" t="s">
        <v>17291</v>
      </c>
      <c r="E455" s="1118">
        <v>0.40620000000000001</v>
      </c>
    </row>
    <row r="456" spans="1:5" x14ac:dyDescent="0.25">
      <c r="A456" t="s">
        <v>1</v>
      </c>
      <c r="B456" t="s">
        <v>17259</v>
      </c>
      <c r="C456" s="1121">
        <v>45516.449895833335</v>
      </c>
      <c r="D456" t="s">
        <v>17292</v>
      </c>
    </row>
    <row r="457" spans="1:5" x14ac:dyDescent="0.25">
      <c r="A457" t="s">
        <v>1</v>
      </c>
      <c r="B457" t="s">
        <v>17259</v>
      </c>
      <c r="C457" s="1121">
        <v>45516.449895833335</v>
      </c>
      <c r="D457" t="s">
        <v>17293</v>
      </c>
      <c r="E457" s="1118">
        <v>0</v>
      </c>
    </row>
    <row r="458" spans="1:5" x14ac:dyDescent="0.25">
      <c r="A458" t="s">
        <v>1</v>
      </c>
      <c r="B458" t="s">
        <v>17259</v>
      </c>
      <c r="C458" s="1121">
        <v>45516.449918981481</v>
      </c>
      <c r="D458" t="s">
        <v>17294</v>
      </c>
    </row>
    <row r="459" spans="1:5" x14ac:dyDescent="0.25">
      <c r="A459" t="s">
        <v>1</v>
      </c>
      <c r="B459" t="s">
        <v>17259</v>
      </c>
      <c r="C459" s="1121">
        <v>45516.449918981481</v>
      </c>
      <c r="D459" t="s">
        <v>17295</v>
      </c>
      <c r="E459" s="1118">
        <v>1.95E-2</v>
      </c>
    </row>
    <row r="460" spans="1:5" x14ac:dyDescent="0.25">
      <c r="A460" t="s">
        <v>1</v>
      </c>
      <c r="B460" t="s">
        <v>17259</v>
      </c>
      <c r="C460" s="1121">
        <v>45516.449918981481</v>
      </c>
      <c r="D460" t="s">
        <v>17296</v>
      </c>
    </row>
    <row r="461" spans="1:5" x14ac:dyDescent="0.25">
      <c r="A461" t="s">
        <v>1</v>
      </c>
      <c r="B461" t="s">
        <v>17259</v>
      </c>
      <c r="C461" s="1121">
        <v>45516.449918981481</v>
      </c>
      <c r="D461" t="s">
        <v>17297</v>
      </c>
    </row>
    <row r="462" spans="1:5" x14ac:dyDescent="0.25">
      <c r="A462" t="s">
        <v>1</v>
      </c>
      <c r="B462" t="s">
        <v>17259</v>
      </c>
      <c r="C462" s="1121">
        <v>45516.449918981481</v>
      </c>
      <c r="D462" t="s">
        <v>17298</v>
      </c>
      <c r="E462" s="1118">
        <v>1.95E-2</v>
      </c>
    </row>
    <row r="463" spans="1:5" x14ac:dyDescent="0.25">
      <c r="A463" t="s">
        <v>1</v>
      </c>
      <c r="B463" t="s">
        <v>17259</v>
      </c>
      <c r="C463" s="1121">
        <v>45516.449918981481</v>
      </c>
      <c r="D463" t="s">
        <v>17299</v>
      </c>
    </row>
    <row r="464" spans="1:5" x14ac:dyDescent="0.25">
      <c r="A464" t="s">
        <v>1</v>
      </c>
      <c r="B464" t="s">
        <v>17259</v>
      </c>
      <c r="C464" s="1121">
        <v>45516.449918981481</v>
      </c>
      <c r="D464" t="s">
        <v>17300</v>
      </c>
      <c r="E464" s="1118">
        <v>7.4200000000000002E-2</v>
      </c>
    </row>
    <row r="465" spans="1:5" x14ac:dyDescent="0.25">
      <c r="A465" t="s">
        <v>1</v>
      </c>
      <c r="B465" t="s">
        <v>17259</v>
      </c>
      <c r="C465" s="1121">
        <v>45516.449918981481</v>
      </c>
      <c r="D465" t="s">
        <v>17301</v>
      </c>
      <c r="E465" s="1118">
        <v>9.3799999999999994E-2</v>
      </c>
    </row>
    <row r="466" spans="1:5" x14ac:dyDescent="0.25">
      <c r="A466" t="s">
        <v>1</v>
      </c>
      <c r="B466" t="s">
        <v>17259</v>
      </c>
      <c r="C466" s="1121">
        <v>45516.450416666667</v>
      </c>
      <c r="D466" t="s">
        <v>17302</v>
      </c>
    </row>
    <row r="467" spans="1:5" x14ac:dyDescent="0.25">
      <c r="A467" t="s">
        <v>1</v>
      </c>
      <c r="B467" t="s">
        <v>17259</v>
      </c>
      <c r="C467" s="1121">
        <v>45516.450428240743</v>
      </c>
      <c r="D467" t="s">
        <v>17307</v>
      </c>
      <c r="E467" s="1118">
        <v>1.0664</v>
      </c>
    </row>
    <row r="468" spans="1:5" x14ac:dyDescent="0.25">
      <c r="A468" t="s">
        <v>1</v>
      </c>
      <c r="B468" t="s">
        <v>17259</v>
      </c>
      <c r="C468" s="1121">
        <v>45516.45144675926</v>
      </c>
      <c r="D468" t="s">
        <v>17286</v>
      </c>
    </row>
    <row r="469" spans="1:5" x14ac:dyDescent="0.25">
      <c r="A469" t="s">
        <v>1</v>
      </c>
      <c r="B469" t="s">
        <v>17259</v>
      </c>
      <c r="C469" s="1121">
        <v>45516.45144675926</v>
      </c>
      <c r="D469" t="s">
        <v>17287</v>
      </c>
    </row>
    <row r="470" spans="1:5" x14ac:dyDescent="0.25">
      <c r="A470" t="s">
        <v>1</v>
      </c>
      <c r="B470" t="s">
        <v>17259</v>
      </c>
      <c r="C470" s="1121">
        <v>45516.45144675926</v>
      </c>
      <c r="D470" t="s">
        <v>17288</v>
      </c>
      <c r="E470" s="1118">
        <v>0.1953</v>
      </c>
    </row>
    <row r="471" spans="1:5" x14ac:dyDescent="0.25">
      <c r="A471" t="s">
        <v>1</v>
      </c>
      <c r="B471" t="s">
        <v>17259</v>
      </c>
      <c r="C471" s="1121">
        <v>45516.45144675926</v>
      </c>
      <c r="D471" t="s">
        <v>17289</v>
      </c>
    </row>
    <row r="472" spans="1:5" x14ac:dyDescent="0.25">
      <c r="A472" t="s">
        <v>1</v>
      </c>
      <c r="B472" t="s">
        <v>17259</v>
      </c>
      <c r="C472" s="1121">
        <v>45516.45144675926</v>
      </c>
      <c r="D472" t="s">
        <v>17290</v>
      </c>
      <c r="E472" s="1118">
        <v>0.2031</v>
      </c>
    </row>
    <row r="473" spans="1:5" x14ac:dyDescent="0.25">
      <c r="A473" t="s">
        <v>1</v>
      </c>
      <c r="B473" t="s">
        <v>17259</v>
      </c>
      <c r="C473" s="1121">
        <v>45516.45144675926</v>
      </c>
      <c r="D473" t="s">
        <v>17291</v>
      </c>
      <c r="E473" s="1118">
        <v>0.40229999999999999</v>
      </c>
    </row>
    <row r="474" spans="1:5" x14ac:dyDescent="0.25">
      <c r="A474" t="s">
        <v>1</v>
      </c>
      <c r="B474" t="s">
        <v>17259</v>
      </c>
      <c r="C474" s="1121">
        <v>45516.451469907406</v>
      </c>
      <c r="D474" t="s">
        <v>17292</v>
      </c>
    </row>
    <row r="475" spans="1:5" x14ac:dyDescent="0.25">
      <c r="A475" t="s">
        <v>1</v>
      </c>
      <c r="B475" t="s">
        <v>17259</v>
      </c>
      <c r="C475" s="1121">
        <v>45516.451469907406</v>
      </c>
      <c r="D475" t="s">
        <v>17293</v>
      </c>
      <c r="E475" s="1118">
        <v>0</v>
      </c>
    </row>
    <row r="476" spans="1:5" x14ac:dyDescent="0.25">
      <c r="A476" t="s">
        <v>1</v>
      </c>
      <c r="B476" t="s">
        <v>17259</v>
      </c>
      <c r="C476" s="1121">
        <v>45516.451481481483</v>
      </c>
      <c r="D476" t="s">
        <v>17294</v>
      </c>
    </row>
    <row r="477" spans="1:5" x14ac:dyDescent="0.25">
      <c r="A477" t="s">
        <v>1</v>
      </c>
      <c r="B477" t="s">
        <v>17259</v>
      </c>
      <c r="C477" s="1121">
        <v>45516.451481481483</v>
      </c>
      <c r="D477" t="s">
        <v>17295</v>
      </c>
      <c r="E477" s="1118">
        <v>3.8999999999999998E-3</v>
      </c>
    </row>
    <row r="478" spans="1:5" x14ac:dyDescent="0.25">
      <c r="A478" t="s">
        <v>1</v>
      </c>
      <c r="B478" t="s">
        <v>17259</v>
      </c>
      <c r="C478" s="1121">
        <v>45516.451481481483</v>
      </c>
      <c r="D478" t="s">
        <v>17296</v>
      </c>
    </row>
    <row r="479" spans="1:5" x14ac:dyDescent="0.25">
      <c r="A479" t="s">
        <v>1</v>
      </c>
      <c r="B479" t="s">
        <v>17259</v>
      </c>
      <c r="C479" s="1121">
        <v>45516.451481481483</v>
      </c>
      <c r="D479" t="s">
        <v>17297</v>
      </c>
    </row>
    <row r="480" spans="1:5" x14ac:dyDescent="0.25">
      <c r="A480" t="s">
        <v>1</v>
      </c>
      <c r="B480" t="s">
        <v>17259</v>
      </c>
      <c r="C480" s="1121">
        <v>45516.451481481483</v>
      </c>
      <c r="D480" t="s">
        <v>17298</v>
      </c>
      <c r="E480" s="1118">
        <v>1.5599999999999999E-2</v>
      </c>
    </row>
    <row r="481" spans="1:5" x14ac:dyDescent="0.25">
      <c r="A481" t="s">
        <v>1</v>
      </c>
      <c r="B481" t="s">
        <v>17259</v>
      </c>
      <c r="C481" s="1121">
        <v>45516.451481481483</v>
      </c>
      <c r="D481" t="s">
        <v>17299</v>
      </c>
    </row>
    <row r="482" spans="1:5" x14ac:dyDescent="0.25">
      <c r="A482" t="s">
        <v>1</v>
      </c>
      <c r="B482" t="s">
        <v>17259</v>
      </c>
      <c r="C482" s="1121">
        <v>45516.451493055552</v>
      </c>
      <c r="D482" t="s">
        <v>17300</v>
      </c>
      <c r="E482" s="1118">
        <v>8.5900000000000004E-2</v>
      </c>
    </row>
    <row r="483" spans="1:5" x14ac:dyDescent="0.25">
      <c r="A483" t="s">
        <v>1</v>
      </c>
      <c r="B483" t="s">
        <v>17259</v>
      </c>
      <c r="C483" s="1121">
        <v>45516.451493055552</v>
      </c>
      <c r="D483" t="s">
        <v>17301</v>
      </c>
      <c r="E483" s="1118">
        <v>0.1016</v>
      </c>
    </row>
    <row r="484" spans="1:5" x14ac:dyDescent="0.25">
      <c r="A484" t="s">
        <v>1</v>
      </c>
      <c r="B484" t="s">
        <v>17259</v>
      </c>
      <c r="C484" s="1121">
        <v>45516.452048611114</v>
      </c>
      <c r="D484" t="s">
        <v>17302</v>
      </c>
    </row>
    <row r="485" spans="1:5" x14ac:dyDescent="0.25">
      <c r="A485" t="s">
        <v>1</v>
      </c>
      <c r="B485" t="s">
        <v>17259</v>
      </c>
      <c r="C485" s="1121">
        <v>45516.452060185184</v>
      </c>
      <c r="D485" t="s">
        <v>17307</v>
      </c>
      <c r="E485" s="1118">
        <v>1.1172</v>
      </c>
    </row>
    <row r="486" spans="1:5" x14ac:dyDescent="0.25">
      <c r="A486" t="s">
        <v>1</v>
      </c>
      <c r="B486" t="s">
        <v>17259</v>
      </c>
      <c r="C486" s="1121">
        <v>45516.452708333331</v>
      </c>
      <c r="D486" t="s">
        <v>17286</v>
      </c>
    </row>
    <row r="487" spans="1:5" x14ac:dyDescent="0.25">
      <c r="A487" t="s">
        <v>1</v>
      </c>
      <c r="B487" t="s">
        <v>17259</v>
      </c>
      <c r="C487" s="1121">
        <v>45516.452708333331</v>
      </c>
      <c r="D487" t="s">
        <v>17287</v>
      </c>
    </row>
    <row r="488" spans="1:5" x14ac:dyDescent="0.25">
      <c r="A488" t="s">
        <v>1</v>
      </c>
      <c r="B488" t="s">
        <v>17259</v>
      </c>
      <c r="C488" s="1121">
        <v>45516.452708333331</v>
      </c>
      <c r="D488" t="s">
        <v>17288</v>
      </c>
      <c r="E488" s="1118">
        <v>0.21479999999999999</v>
      </c>
    </row>
    <row r="489" spans="1:5" x14ac:dyDescent="0.25">
      <c r="A489" t="s">
        <v>1</v>
      </c>
      <c r="B489" t="s">
        <v>17259</v>
      </c>
      <c r="C489" s="1121">
        <v>45516.452708333331</v>
      </c>
      <c r="D489" t="s">
        <v>17289</v>
      </c>
    </row>
    <row r="490" spans="1:5" x14ac:dyDescent="0.25">
      <c r="A490" t="s">
        <v>1</v>
      </c>
      <c r="B490" t="s">
        <v>17259</v>
      </c>
      <c r="C490" s="1121">
        <v>45516.452719907407</v>
      </c>
      <c r="D490" t="s">
        <v>17290</v>
      </c>
      <c r="E490" s="1118">
        <v>0.16800000000000001</v>
      </c>
    </row>
    <row r="491" spans="1:5" x14ac:dyDescent="0.25">
      <c r="A491" t="s">
        <v>1</v>
      </c>
      <c r="B491" t="s">
        <v>17259</v>
      </c>
      <c r="C491" s="1121">
        <v>45516.452719907407</v>
      </c>
      <c r="D491" t="s">
        <v>17291</v>
      </c>
      <c r="E491" s="1118">
        <v>0.39450000000000002</v>
      </c>
    </row>
    <row r="492" spans="1:5" x14ac:dyDescent="0.25">
      <c r="A492" t="s">
        <v>1</v>
      </c>
      <c r="B492" t="s">
        <v>17259</v>
      </c>
      <c r="C492" s="1121">
        <v>45516.452743055554</v>
      </c>
      <c r="D492" t="s">
        <v>17292</v>
      </c>
    </row>
    <row r="493" spans="1:5" x14ac:dyDescent="0.25">
      <c r="A493" t="s">
        <v>1</v>
      </c>
      <c r="B493" t="s">
        <v>17259</v>
      </c>
      <c r="C493" s="1121">
        <v>45516.452743055554</v>
      </c>
      <c r="D493" t="s">
        <v>17293</v>
      </c>
      <c r="E493" s="1118">
        <v>0</v>
      </c>
    </row>
    <row r="494" spans="1:5" x14ac:dyDescent="0.25">
      <c r="A494" t="s">
        <v>1</v>
      </c>
      <c r="B494" t="s">
        <v>17259</v>
      </c>
      <c r="C494" s="1121">
        <v>45516.45275462963</v>
      </c>
      <c r="D494" t="s">
        <v>17294</v>
      </c>
    </row>
    <row r="495" spans="1:5" x14ac:dyDescent="0.25">
      <c r="A495" t="s">
        <v>1</v>
      </c>
      <c r="B495" t="s">
        <v>17259</v>
      </c>
      <c r="C495" s="1121">
        <v>45516.45275462963</v>
      </c>
      <c r="D495" t="s">
        <v>17295</v>
      </c>
      <c r="E495" s="1118">
        <v>0</v>
      </c>
    </row>
    <row r="496" spans="1:5" x14ac:dyDescent="0.25">
      <c r="A496" t="s">
        <v>1</v>
      </c>
      <c r="B496" t="s">
        <v>17259</v>
      </c>
      <c r="C496" s="1121">
        <v>45516.45275462963</v>
      </c>
      <c r="D496" t="s">
        <v>17296</v>
      </c>
    </row>
    <row r="497" spans="1:5" x14ac:dyDescent="0.25">
      <c r="A497" t="s">
        <v>1</v>
      </c>
      <c r="B497" t="s">
        <v>17259</v>
      </c>
      <c r="C497" s="1121">
        <v>45516.45275462963</v>
      </c>
      <c r="D497" t="s">
        <v>17297</v>
      </c>
    </row>
    <row r="498" spans="1:5" x14ac:dyDescent="0.25">
      <c r="A498" t="s">
        <v>1</v>
      </c>
      <c r="B498" t="s">
        <v>17259</v>
      </c>
      <c r="C498" s="1121">
        <v>45516.45275462963</v>
      </c>
      <c r="D498" t="s">
        <v>17298</v>
      </c>
      <c r="E498" s="1118">
        <v>1.95E-2</v>
      </c>
    </row>
    <row r="499" spans="1:5" x14ac:dyDescent="0.25">
      <c r="A499" t="s">
        <v>1</v>
      </c>
      <c r="B499" t="s">
        <v>17259</v>
      </c>
      <c r="C499" s="1121">
        <v>45516.45275462963</v>
      </c>
      <c r="D499" t="s">
        <v>17299</v>
      </c>
    </row>
    <row r="500" spans="1:5" x14ac:dyDescent="0.25">
      <c r="A500" t="s">
        <v>1</v>
      </c>
      <c r="B500" t="s">
        <v>17259</v>
      </c>
      <c r="C500" s="1121">
        <v>45516.45275462963</v>
      </c>
      <c r="D500" t="s">
        <v>17300</v>
      </c>
      <c r="E500" s="1118">
        <v>7.8100000000000003E-2</v>
      </c>
    </row>
    <row r="501" spans="1:5" x14ac:dyDescent="0.25">
      <c r="A501" t="s">
        <v>1</v>
      </c>
      <c r="B501" t="s">
        <v>17259</v>
      </c>
      <c r="C501" s="1121">
        <v>45516.45275462963</v>
      </c>
      <c r="D501" t="s">
        <v>17301</v>
      </c>
      <c r="E501" s="1118">
        <v>9.7699999999999995E-2</v>
      </c>
    </row>
    <row r="502" spans="1:5" x14ac:dyDescent="0.25">
      <c r="A502" t="s">
        <v>1</v>
      </c>
      <c r="B502" t="s">
        <v>17259</v>
      </c>
      <c r="C502" s="1121">
        <v>45516.453611111108</v>
      </c>
      <c r="D502" t="s">
        <v>17302</v>
      </c>
    </row>
    <row r="503" spans="1:5" x14ac:dyDescent="0.25">
      <c r="A503" t="s">
        <v>1</v>
      </c>
      <c r="B503" t="s">
        <v>17259</v>
      </c>
      <c r="C503" s="1121">
        <v>45516.453622685185</v>
      </c>
      <c r="D503" t="s">
        <v>17307</v>
      </c>
      <c r="E503" s="1118">
        <v>1.0468999999999999</v>
      </c>
    </row>
    <row r="504" spans="1:5" x14ac:dyDescent="0.25">
      <c r="A504" t="s">
        <v>1</v>
      </c>
      <c r="B504" t="s">
        <v>17259</v>
      </c>
      <c r="C504" s="1121">
        <v>45516.455185185187</v>
      </c>
      <c r="D504" t="s">
        <v>17286</v>
      </c>
    </row>
    <row r="505" spans="1:5" x14ac:dyDescent="0.25">
      <c r="A505" t="s">
        <v>1</v>
      </c>
      <c r="B505" t="s">
        <v>17259</v>
      </c>
      <c r="C505" s="1121">
        <v>45516.455185185187</v>
      </c>
      <c r="D505" t="s">
        <v>17287</v>
      </c>
    </row>
    <row r="506" spans="1:5" x14ac:dyDescent="0.25">
      <c r="A506" t="s">
        <v>1</v>
      </c>
      <c r="B506" t="s">
        <v>17259</v>
      </c>
      <c r="C506" s="1121">
        <v>45516.455185185187</v>
      </c>
      <c r="D506" t="s">
        <v>17288</v>
      </c>
      <c r="E506" s="1118">
        <v>0.21479999999999999</v>
      </c>
    </row>
    <row r="507" spans="1:5" x14ac:dyDescent="0.25">
      <c r="A507" t="s">
        <v>1</v>
      </c>
      <c r="B507" t="s">
        <v>17259</v>
      </c>
      <c r="C507" s="1121">
        <v>45516.455185185187</v>
      </c>
      <c r="D507" t="s">
        <v>17289</v>
      </c>
    </row>
    <row r="508" spans="1:5" x14ac:dyDescent="0.25">
      <c r="A508" t="s">
        <v>1</v>
      </c>
      <c r="B508" t="s">
        <v>17259</v>
      </c>
      <c r="C508" s="1121">
        <v>45516.455185185187</v>
      </c>
      <c r="D508" t="s">
        <v>17290</v>
      </c>
      <c r="E508" s="1118">
        <v>0.1797</v>
      </c>
    </row>
    <row r="509" spans="1:5" x14ac:dyDescent="0.25">
      <c r="A509" t="s">
        <v>1</v>
      </c>
      <c r="B509" t="s">
        <v>17259</v>
      </c>
      <c r="C509" s="1121">
        <v>45516.455185185187</v>
      </c>
      <c r="D509" t="s">
        <v>17291</v>
      </c>
      <c r="E509" s="1118">
        <v>0.40229999999999999</v>
      </c>
    </row>
    <row r="510" spans="1:5" x14ac:dyDescent="0.25">
      <c r="A510" t="s">
        <v>1</v>
      </c>
      <c r="B510" t="s">
        <v>17259</v>
      </c>
      <c r="C510" s="1121">
        <v>45516.455208333333</v>
      </c>
      <c r="D510" t="s">
        <v>17292</v>
      </c>
    </row>
    <row r="511" spans="1:5" x14ac:dyDescent="0.25">
      <c r="A511" t="s">
        <v>1</v>
      </c>
      <c r="B511" t="s">
        <v>17259</v>
      </c>
      <c r="C511" s="1121">
        <v>45516.455208333333</v>
      </c>
      <c r="D511" t="s">
        <v>17293</v>
      </c>
      <c r="E511" s="1118">
        <v>0</v>
      </c>
    </row>
    <row r="512" spans="1:5" x14ac:dyDescent="0.25">
      <c r="A512" t="s">
        <v>1</v>
      </c>
      <c r="B512" t="s">
        <v>17259</v>
      </c>
      <c r="C512" s="1121">
        <v>45516.45521990741</v>
      </c>
      <c r="D512" t="s">
        <v>17294</v>
      </c>
    </row>
    <row r="513" spans="1:5" x14ac:dyDescent="0.25">
      <c r="A513" t="s">
        <v>1</v>
      </c>
      <c r="B513" t="s">
        <v>17259</v>
      </c>
      <c r="C513" s="1121">
        <v>45516.45521990741</v>
      </c>
      <c r="D513" t="s">
        <v>17295</v>
      </c>
      <c r="E513" s="1118">
        <v>1.17E-2</v>
      </c>
    </row>
    <row r="514" spans="1:5" x14ac:dyDescent="0.25">
      <c r="A514" t="s">
        <v>1</v>
      </c>
      <c r="B514" t="s">
        <v>17259</v>
      </c>
      <c r="C514" s="1121">
        <v>45516.45521990741</v>
      </c>
      <c r="D514" t="s">
        <v>17296</v>
      </c>
    </row>
    <row r="515" spans="1:5" x14ac:dyDescent="0.25">
      <c r="A515" t="s">
        <v>1</v>
      </c>
      <c r="B515" t="s">
        <v>17259</v>
      </c>
      <c r="C515" s="1121">
        <v>45516.45521990741</v>
      </c>
      <c r="D515" t="s">
        <v>17297</v>
      </c>
    </row>
    <row r="516" spans="1:5" x14ac:dyDescent="0.25">
      <c r="A516" t="s">
        <v>1</v>
      </c>
      <c r="B516" t="s">
        <v>17259</v>
      </c>
      <c r="C516" s="1121">
        <v>45516.45521990741</v>
      </c>
      <c r="D516" t="s">
        <v>17298</v>
      </c>
      <c r="E516" s="1118">
        <v>1.95E-2</v>
      </c>
    </row>
    <row r="517" spans="1:5" x14ac:dyDescent="0.25">
      <c r="A517" t="s">
        <v>1</v>
      </c>
      <c r="B517" t="s">
        <v>17259</v>
      </c>
      <c r="C517" s="1121">
        <v>45516.45521990741</v>
      </c>
      <c r="D517" t="s">
        <v>17299</v>
      </c>
    </row>
    <row r="518" spans="1:5" x14ac:dyDescent="0.25">
      <c r="A518" t="s">
        <v>1</v>
      </c>
      <c r="B518" t="s">
        <v>17259</v>
      </c>
      <c r="C518" s="1121">
        <v>45516.45521990741</v>
      </c>
      <c r="D518" t="s">
        <v>17300</v>
      </c>
      <c r="E518" s="1118">
        <v>6.25E-2</v>
      </c>
    </row>
    <row r="519" spans="1:5" x14ac:dyDescent="0.25">
      <c r="A519" t="s">
        <v>1</v>
      </c>
      <c r="B519" t="s">
        <v>17259</v>
      </c>
      <c r="C519" s="1121">
        <v>45516.45521990741</v>
      </c>
      <c r="D519" t="s">
        <v>17301</v>
      </c>
      <c r="E519" s="1118">
        <v>9.7699999999999995E-2</v>
      </c>
    </row>
    <row r="520" spans="1:5" x14ac:dyDescent="0.25">
      <c r="A520" t="s">
        <v>1</v>
      </c>
      <c r="B520" t="s">
        <v>17259</v>
      </c>
      <c r="C520" s="1121">
        <v>45516.455509259256</v>
      </c>
      <c r="D520" t="s">
        <v>17302</v>
      </c>
    </row>
    <row r="521" spans="1:5" x14ac:dyDescent="0.25">
      <c r="A521" t="s">
        <v>1</v>
      </c>
      <c r="B521" t="s">
        <v>17259</v>
      </c>
      <c r="C521" s="1121">
        <v>45516.455520833333</v>
      </c>
      <c r="D521" t="s">
        <v>17307</v>
      </c>
      <c r="E521" s="1118">
        <v>1.0938000000000001</v>
      </c>
    </row>
    <row r="522" spans="1:5" x14ac:dyDescent="0.25">
      <c r="A522" t="s">
        <v>1</v>
      </c>
      <c r="B522" t="s">
        <v>17259</v>
      </c>
      <c r="C522" s="1121">
        <v>45516.45621527778</v>
      </c>
      <c r="D522" t="s">
        <v>17286</v>
      </c>
    </row>
    <row r="523" spans="1:5" x14ac:dyDescent="0.25">
      <c r="A523" t="s">
        <v>1</v>
      </c>
      <c r="B523" t="s">
        <v>17259</v>
      </c>
      <c r="C523" s="1121">
        <v>45516.45621527778</v>
      </c>
      <c r="D523" t="s">
        <v>17287</v>
      </c>
    </row>
    <row r="524" spans="1:5" x14ac:dyDescent="0.25">
      <c r="A524" t="s">
        <v>1</v>
      </c>
      <c r="B524" t="s">
        <v>17259</v>
      </c>
      <c r="C524" s="1121">
        <v>45516.456226851849</v>
      </c>
      <c r="D524" t="s">
        <v>17288</v>
      </c>
      <c r="E524" s="1118">
        <v>0.19919999999999999</v>
      </c>
    </row>
    <row r="525" spans="1:5" x14ac:dyDescent="0.25">
      <c r="A525" t="s">
        <v>1</v>
      </c>
      <c r="B525" t="s">
        <v>17259</v>
      </c>
      <c r="C525" s="1121">
        <v>45516.456226851849</v>
      </c>
      <c r="D525" t="s">
        <v>17289</v>
      </c>
    </row>
    <row r="526" spans="1:5" x14ac:dyDescent="0.25">
      <c r="A526" t="s">
        <v>1</v>
      </c>
      <c r="B526" t="s">
        <v>17259</v>
      </c>
      <c r="C526" s="1121">
        <v>45516.456226851849</v>
      </c>
      <c r="D526" t="s">
        <v>17290</v>
      </c>
      <c r="E526" s="1118">
        <v>0.15620000000000001</v>
      </c>
    </row>
    <row r="527" spans="1:5" x14ac:dyDescent="0.25">
      <c r="A527" t="s">
        <v>1</v>
      </c>
      <c r="B527" t="s">
        <v>17259</v>
      </c>
      <c r="C527" s="1121">
        <v>45516.456226851849</v>
      </c>
      <c r="D527" t="s">
        <v>17291</v>
      </c>
      <c r="E527" s="1118">
        <v>0.36720000000000003</v>
      </c>
    </row>
    <row r="528" spans="1:5" x14ac:dyDescent="0.25">
      <c r="A528" t="s">
        <v>1</v>
      </c>
      <c r="B528" t="s">
        <v>17259</v>
      </c>
      <c r="C528" s="1121">
        <v>45516.456238425926</v>
      </c>
      <c r="D528" t="s">
        <v>17292</v>
      </c>
    </row>
    <row r="529" spans="1:5" x14ac:dyDescent="0.25">
      <c r="A529" t="s">
        <v>1</v>
      </c>
      <c r="B529" t="s">
        <v>17259</v>
      </c>
      <c r="C529" s="1121">
        <v>45516.456238425926</v>
      </c>
      <c r="D529" t="s">
        <v>17293</v>
      </c>
      <c r="E529" s="1118">
        <v>0</v>
      </c>
    </row>
    <row r="530" spans="1:5" x14ac:dyDescent="0.25">
      <c r="A530" t="s">
        <v>1</v>
      </c>
      <c r="B530" t="s">
        <v>17259</v>
      </c>
      <c r="C530" s="1121">
        <v>45516.456250000003</v>
      </c>
      <c r="D530" t="s">
        <v>17294</v>
      </c>
    </row>
    <row r="531" spans="1:5" x14ac:dyDescent="0.25">
      <c r="A531" t="s">
        <v>1</v>
      </c>
      <c r="B531" t="s">
        <v>17259</v>
      </c>
      <c r="C531" s="1121">
        <v>45516.456250000003</v>
      </c>
      <c r="D531" t="s">
        <v>17295</v>
      </c>
      <c r="E531" s="1118">
        <v>0</v>
      </c>
    </row>
    <row r="532" spans="1:5" x14ac:dyDescent="0.25">
      <c r="A532" t="s">
        <v>1</v>
      </c>
      <c r="B532" t="s">
        <v>17259</v>
      </c>
      <c r="C532" s="1121">
        <v>45516.456250000003</v>
      </c>
      <c r="D532" t="s">
        <v>17296</v>
      </c>
    </row>
    <row r="533" spans="1:5" x14ac:dyDescent="0.25">
      <c r="A533" t="s">
        <v>1</v>
      </c>
      <c r="B533" t="s">
        <v>17259</v>
      </c>
      <c r="C533" s="1121">
        <v>45516.456250000003</v>
      </c>
      <c r="D533" t="s">
        <v>17297</v>
      </c>
    </row>
    <row r="534" spans="1:5" x14ac:dyDescent="0.25">
      <c r="A534" t="s">
        <v>1</v>
      </c>
      <c r="B534" t="s">
        <v>17259</v>
      </c>
      <c r="C534" s="1121">
        <v>45516.456250000003</v>
      </c>
      <c r="D534" t="s">
        <v>17298</v>
      </c>
      <c r="E534" s="1118">
        <v>3.5200000000000002E-2</v>
      </c>
    </row>
    <row r="535" spans="1:5" x14ac:dyDescent="0.25">
      <c r="A535" t="s">
        <v>1</v>
      </c>
      <c r="B535" t="s">
        <v>17259</v>
      </c>
      <c r="C535" s="1121">
        <v>45516.456250000003</v>
      </c>
      <c r="D535" t="s">
        <v>17299</v>
      </c>
    </row>
    <row r="536" spans="1:5" x14ac:dyDescent="0.25">
      <c r="A536" t="s">
        <v>1</v>
      </c>
      <c r="B536" t="s">
        <v>17259</v>
      </c>
      <c r="C536" s="1121">
        <v>45516.456261574072</v>
      </c>
      <c r="D536" t="s">
        <v>17300</v>
      </c>
      <c r="E536" s="1118">
        <v>0.125</v>
      </c>
    </row>
    <row r="537" spans="1:5" x14ac:dyDescent="0.25">
      <c r="A537" t="s">
        <v>1</v>
      </c>
      <c r="B537" t="s">
        <v>17259</v>
      </c>
      <c r="C537" s="1121">
        <v>45516.456261574072</v>
      </c>
      <c r="D537" t="s">
        <v>17301</v>
      </c>
      <c r="E537" s="1118">
        <v>0.16020000000000001</v>
      </c>
    </row>
    <row r="538" spans="1:5" x14ac:dyDescent="0.25">
      <c r="A538" t="s">
        <v>1</v>
      </c>
      <c r="B538" t="s">
        <v>17259</v>
      </c>
      <c r="C538" s="1121">
        <v>45516.456550925926</v>
      </c>
      <c r="D538" t="s">
        <v>17302</v>
      </c>
    </row>
    <row r="539" spans="1:5" x14ac:dyDescent="0.25">
      <c r="A539" t="s">
        <v>1</v>
      </c>
      <c r="B539" t="s">
        <v>17259</v>
      </c>
      <c r="C539" s="1121">
        <v>45516.456562500003</v>
      </c>
      <c r="D539" t="s">
        <v>17307</v>
      </c>
      <c r="E539" s="1118">
        <v>1.0742</v>
      </c>
    </row>
    <row r="540" spans="1:5" x14ac:dyDescent="0.25">
      <c r="A540" t="s">
        <v>1</v>
      </c>
      <c r="B540" t="s">
        <v>17259</v>
      </c>
      <c r="C540" s="1121">
        <v>45516.456886574073</v>
      </c>
      <c r="D540" t="s">
        <v>17286</v>
      </c>
    </row>
    <row r="541" spans="1:5" x14ac:dyDescent="0.25">
      <c r="A541" t="s">
        <v>1</v>
      </c>
      <c r="B541" t="s">
        <v>17259</v>
      </c>
      <c r="C541" s="1121">
        <v>45516.456886574073</v>
      </c>
      <c r="D541" t="s">
        <v>17287</v>
      </c>
    </row>
    <row r="542" spans="1:5" x14ac:dyDescent="0.25">
      <c r="A542" t="s">
        <v>1</v>
      </c>
      <c r="B542" t="s">
        <v>17259</v>
      </c>
      <c r="C542" s="1121">
        <v>45516.456886574073</v>
      </c>
      <c r="D542" t="s">
        <v>17288</v>
      </c>
      <c r="E542" s="1118">
        <v>0.2031</v>
      </c>
    </row>
    <row r="543" spans="1:5" x14ac:dyDescent="0.25">
      <c r="A543" t="s">
        <v>1</v>
      </c>
      <c r="B543" t="s">
        <v>17259</v>
      </c>
      <c r="C543" s="1121">
        <v>45516.456886574073</v>
      </c>
      <c r="D543" t="s">
        <v>17289</v>
      </c>
    </row>
    <row r="544" spans="1:5" x14ac:dyDescent="0.25">
      <c r="A544" t="s">
        <v>1</v>
      </c>
      <c r="B544" t="s">
        <v>17259</v>
      </c>
      <c r="C544" s="1121">
        <v>45516.456886574073</v>
      </c>
      <c r="D544" t="s">
        <v>17290</v>
      </c>
      <c r="E544" s="1118">
        <v>0.16800000000000001</v>
      </c>
    </row>
    <row r="545" spans="1:5" x14ac:dyDescent="0.25">
      <c r="A545" t="s">
        <v>1</v>
      </c>
      <c r="B545" t="s">
        <v>17259</v>
      </c>
      <c r="C545" s="1121">
        <v>45516.456886574073</v>
      </c>
      <c r="D545" t="s">
        <v>17291</v>
      </c>
      <c r="E545" s="1118">
        <v>0.38669999999999999</v>
      </c>
    </row>
    <row r="546" spans="1:5" x14ac:dyDescent="0.25">
      <c r="A546" t="s">
        <v>1</v>
      </c>
      <c r="B546" t="s">
        <v>17259</v>
      </c>
      <c r="C546" s="1121">
        <v>45516.456909722219</v>
      </c>
      <c r="D546" t="s">
        <v>17292</v>
      </c>
    </row>
    <row r="547" spans="1:5" x14ac:dyDescent="0.25">
      <c r="A547" t="s">
        <v>1</v>
      </c>
      <c r="B547" t="s">
        <v>17259</v>
      </c>
      <c r="C547" s="1121">
        <v>45516.456909722219</v>
      </c>
      <c r="D547" t="s">
        <v>17293</v>
      </c>
      <c r="E547" s="1118">
        <v>0</v>
      </c>
    </row>
    <row r="548" spans="1:5" x14ac:dyDescent="0.25">
      <c r="A548" t="s">
        <v>1</v>
      </c>
      <c r="B548" t="s">
        <v>17259</v>
      </c>
      <c r="C548" s="1121">
        <v>45516.456921296296</v>
      </c>
      <c r="D548" t="s">
        <v>17294</v>
      </c>
    </row>
    <row r="549" spans="1:5" x14ac:dyDescent="0.25">
      <c r="A549" t="s">
        <v>1</v>
      </c>
      <c r="B549" t="s">
        <v>17259</v>
      </c>
      <c r="C549" s="1121">
        <v>45516.456921296296</v>
      </c>
      <c r="D549" t="s">
        <v>17295</v>
      </c>
      <c r="E549" s="1118">
        <v>0</v>
      </c>
    </row>
    <row r="550" spans="1:5" x14ac:dyDescent="0.25">
      <c r="A550" t="s">
        <v>1</v>
      </c>
      <c r="B550" t="s">
        <v>17259</v>
      </c>
      <c r="C550" s="1121">
        <v>45516.456921296296</v>
      </c>
      <c r="D550" t="s">
        <v>17296</v>
      </c>
    </row>
    <row r="551" spans="1:5" x14ac:dyDescent="0.25">
      <c r="A551" t="s">
        <v>1</v>
      </c>
      <c r="B551" t="s">
        <v>17259</v>
      </c>
      <c r="C551" s="1121">
        <v>45516.456921296296</v>
      </c>
      <c r="D551" t="s">
        <v>17297</v>
      </c>
    </row>
    <row r="552" spans="1:5" x14ac:dyDescent="0.25">
      <c r="A552" t="s">
        <v>1</v>
      </c>
      <c r="B552" t="s">
        <v>17259</v>
      </c>
      <c r="C552" s="1121">
        <v>45516.456921296296</v>
      </c>
      <c r="D552" t="s">
        <v>17298</v>
      </c>
      <c r="E552" s="1118">
        <v>1.5599999999999999E-2</v>
      </c>
    </row>
    <row r="553" spans="1:5" x14ac:dyDescent="0.25">
      <c r="A553" t="s">
        <v>1</v>
      </c>
      <c r="B553" t="s">
        <v>17259</v>
      </c>
      <c r="C553" s="1121">
        <v>45516.456921296296</v>
      </c>
      <c r="D553" t="s">
        <v>17299</v>
      </c>
    </row>
    <row r="554" spans="1:5" x14ac:dyDescent="0.25">
      <c r="A554" t="s">
        <v>1</v>
      </c>
      <c r="B554" t="s">
        <v>17259</v>
      </c>
      <c r="C554" s="1121">
        <v>45516.456921296296</v>
      </c>
      <c r="D554" t="s">
        <v>17300</v>
      </c>
      <c r="E554" s="1118">
        <v>6.25E-2</v>
      </c>
    </row>
    <row r="555" spans="1:5" x14ac:dyDescent="0.25">
      <c r="A555" t="s">
        <v>1</v>
      </c>
      <c r="B555" t="s">
        <v>17259</v>
      </c>
      <c r="C555" s="1121">
        <v>45516.456921296296</v>
      </c>
      <c r="D555" t="s">
        <v>17301</v>
      </c>
      <c r="E555" s="1118">
        <v>9.3799999999999994E-2</v>
      </c>
    </row>
    <row r="556" spans="1:5" x14ac:dyDescent="0.25">
      <c r="A556" t="s">
        <v>1</v>
      </c>
      <c r="B556" t="s">
        <v>17259</v>
      </c>
      <c r="C556" s="1121">
        <v>45516.457476851851</v>
      </c>
      <c r="D556" t="s">
        <v>17302</v>
      </c>
    </row>
    <row r="557" spans="1:5" x14ac:dyDescent="0.25">
      <c r="A557" t="s">
        <v>1</v>
      </c>
      <c r="B557" t="s">
        <v>17259</v>
      </c>
      <c r="C557" s="1121">
        <v>45516.457488425927</v>
      </c>
      <c r="D557" t="s">
        <v>17307</v>
      </c>
      <c r="E557" s="1118">
        <v>1.1601999999999999</v>
      </c>
    </row>
    <row r="558" spans="1:5" x14ac:dyDescent="0.25">
      <c r="A558" t="s">
        <v>1</v>
      </c>
      <c r="B558" t="s">
        <v>17259</v>
      </c>
      <c r="C558" s="1121">
        <v>45516.458449074074</v>
      </c>
      <c r="D558" t="s">
        <v>17286</v>
      </c>
    </row>
    <row r="559" spans="1:5" x14ac:dyDescent="0.25">
      <c r="A559" t="s">
        <v>1</v>
      </c>
      <c r="B559" t="s">
        <v>17259</v>
      </c>
      <c r="C559" s="1121">
        <v>45516.458449074074</v>
      </c>
      <c r="D559" t="s">
        <v>17287</v>
      </c>
    </row>
    <row r="560" spans="1:5" x14ac:dyDescent="0.25">
      <c r="A560" t="s">
        <v>1</v>
      </c>
      <c r="B560" t="s">
        <v>17259</v>
      </c>
      <c r="C560" s="1121">
        <v>45516.458449074074</v>
      </c>
      <c r="D560" t="s">
        <v>17288</v>
      </c>
      <c r="E560" s="1118">
        <v>0.2031</v>
      </c>
    </row>
    <row r="561" spans="1:5" x14ac:dyDescent="0.25">
      <c r="A561" t="s">
        <v>1</v>
      </c>
      <c r="B561" t="s">
        <v>17259</v>
      </c>
      <c r="C561" s="1121">
        <v>45516.458449074074</v>
      </c>
      <c r="D561" t="s">
        <v>17289</v>
      </c>
    </row>
    <row r="562" spans="1:5" x14ac:dyDescent="0.25">
      <c r="A562" t="s">
        <v>1</v>
      </c>
      <c r="B562" t="s">
        <v>17259</v>
      </c>
      <c r="C562" s="1121">
        <v>45516.458449074074</v>
      </c>
      <c r="D562" t="s">
        <v>17290</v>
      </c>
      <c r="E562" s="1118">
        <v>0.16020000000000001</v>
      </c>
    </row>
    <row r="563" spans="1:5" x14ac:dyDescent="0.25">
      <c r="A563" t="s">
        <v>1</v>
      </c>
      <c r="B563" t="s">
        <v>17259</v>
      </c>
      <c r="C563" s="1121">
        <v>45516.458449074074</v>
      </c>
      <c r="D563" t="s">
        <v>17291</v>
      </c>
      <c r="E563" s="1118">
        <v>0.38279999999999997</v>
      </c>
    </row>
    <row r="564" spans="1:5" x14ac:dyDescent="0.25">
      <c r="A564" t="s">
        <v>1</v>
      </c>
      <c r="B564" t="s">
        <v>17259</v>
      </c>
      <c r="C564" s="1121">
        <v>45516.458472222221</v>
      </c>
      <c r="D564" t="s">
        <v>17292</v>
      </c>
    </row>
    <row r="565" spans="1:5" x14ac:dyDescent="0.25">
      <c r="A565" t="s">
        <v>1</v>
      </c>
      <c r="B565" t="s">
        <v>17259</v>
      </c>
      <c r="C565" s="1121">
        <v>45516.458472222221</v>
      </c>
      <c r="D565" t="s">
        <v>17293</v>
      </c>
      <c r="E565" s="1118">
        <v>0</v>
      </c>
    </row>
    <row r="566" spans="1:5" x14ac:dyDescent="0.25">
      <c r="A566" t="s">
        <v>1</v>
      </c>
      <c r="B566" t="s">
        <v>17259</v>
      </c>
      <c r="C566" s="1121">
        <v>45516.458472222221</v>
      </c>
      <c r="D566" t="s">
        <v>17294</v>
      </c>
    </row>
    <row r="567" spans="1:5" x14ac:dyDescent="0.25">
      <c r="A567" t="s">
        <v>1</v>
      </c>
      <c r="B567" t="s">
        <v>17259</v>
      </c>
      <c r="C567" s="1121">
        <v>45516.458472222221</v>
      </c>
      <c r="D567" t="s">
        <v>17295</v>
      </c>
      <c r="E567" s="1118">
        <v>1.5599999999999999E-2</v>
      </c>
    </row>
    <row r="568" spans="1:5" x14ac:dyDescent="0.25">
      <c r="A568" t="s">
        <v>1</v>
      </c>
      <c r="B568" t="s">
        <v>17259</v>
      </c>
      <c r="C568" s="1121">
        <v>45516.458472222221</v>
      </c>
      <c r="D568" t="s">
        <v>17296</v>
      </c>
    </row>
    <row r="569" spans="1:5" x14ac:dyDescent="0.25">
      <c r="A569" t="s">
        <v>1</v>
      </c>
      <c r="B569" t="s">
        <v>17259</v>
      </c>
      <c r="C569" s="1121">
        <v>45516.458472222221</v>
      </c>
      <c r="D569" t="s">
        <v>17297</v>
      </c>
    </row>
    <row r="570" spans="1:5" x14ac:dyDescent="0.25">
      <c r="A570" t="s">
        <v>1</v>
      </c>
      <c r="B570" t="s">
        <v>17259</v>
      </c>
      <c r="C570" s="1121">
        <v>45516.458483796298</v>
      </c>
      <c r="D570" t="s">
        <v>17298</v>
      </c>
      <c r="E570" s="1118">
        <v>2.3400000000000001E-2</v>
      </c>
    </row>
    <row r="571" spans="1:5" x14ac:dyDescent="0.25">
      <c r="A571" t="s">
        <v>1</v>
      </c>
      <c r="B571" t="s">
        <v>17259</v>
      </c>
      <c r="C571" s="1121">
        <v>45516.458483796298</v>
      </c>
      <c r="D571" t="s">
        <v>17299</v>
      </c>
    </row>
    <row r="572" spans="1:5" x14ac:dyDescent="0.25">
      <c r="A572" t="s">
        <v>1</v>
      </c>
      <c r="B572" t="s">
        <v>17259</v>
      </c>
      <c r="C572" s="1121">
        <v>45516.458483796298</v>
      </c>
      <c r="D572" t="s">
        <v>17300</v>
      </c>
      <c r="E572" s="1118">
        <v>7.4200000000000002E-2</v>
      </c>
    </row>
    <row r="573" spans="1:5" x14ac:dyDescent="0.25">
      <c r="A573" t="s">
        <v>1</v>
      </c>
      <c r="B573" t="s">
        <v>17259</v>
      </c>
      <c r="C573" s="1121">
        <v>45516.458483796298</v>
      </c>
      <c r="D573" t="s">
        <v>17301</v>
      </c>
      <c r="E573" s="1118">
        <v>9.7699999999999995E-2</v>
      </c>
    </row>
    <row r="574" spans="1:5" x14ac:dyDescent="0.25">
      <c r="A574" t="s">
        <v>1</v>
      </c>
      <c r="B574" t="s">
        <v>17259</v>
      </c>
      <c r="C574" s="1121">
        <v>45516.45890046296</v>
      </c>
      <c r="D574" t="s">
        <v>17302</v>
      </c>
    </row>
    <row r="575" spans="1:5" x14ac:dyDescent="0.25">
      <c r="A575" t="s">
        <v>1</v>
      </c>
      <c r="B575" t="s">
        <v>17259</v>
      </c>
      <c r="C575" s="1121">
        <v>45516.458912037036</v>
      </c>
      <c r="D575" t="s">
        <v>17307</v>
      </c>
      <c r="E575" s="1118">
        <v>1.0859000000000001</v>
      </c>
    </row>
    <row r="576" spans="1:5" x14ac:dyDescent="0.25">
      <c r="A576" t="s">
        <v>1</v>
      </c>
      <c r="B576" t="s">
        <v>17259</v>
      </c>
      <c r="C576" s="1121">
        <v>45516.460462962961</v>
      </c>
      <c r="D576" t="s">
        <v>17286</v>
      </c>
    </row>
    <row r="577" spans="1:5" x14ac:dyDescent="0.25">
      <c r="A577" t="s">
        <v>1</v>
      </c>
      <c r="B577" t="s">
        <v>17259</v>
      </c>
      <c r="C577" s="1121">
        <v>45516.460462962961</v>
      </c>
      <c r="D577" t="s">
        <v>17287</v>
      </c>
    </row>
    <row r="578" spans="1:5" x14ac:dyDescent="0.25">
      <c r="A578" t="s">
        <v>1</v>
      </c>
      <c r="B578" t="s">
        <v>17259</v>
      </c>
      <c r="C578" s="1121">
        <v>45516.460462962961</v>
      </c>
      <c r="D578" t="s">
        <v>17288</v>
      </c>
      <c r="E578" s="1118">
        <v>0.2109</v>
      </c>
    </row>
    <row r="579" spans="1:5" x14ac:dyDescent="0.25">
      <c r="A579" t="s">
        <v>1</v>
      </c>
      <c r="B579" t="s">
        <v>17259</v>
      </c>
      <c r="C579" s="1121">
        <v>45516.460462962961</v>
      </c>
      <c r="D579" t="s">
        <v>17289</v>
      </c>
    </row>
    <row r="580" spans="1:5" x14ac:dyDescent="0.25">
      <c r="A580" t="s">
        <v>1</v>
      </c>
      <c r="B580" t="s">
        <v>17259</v>
      </c>
      <c r="C580" s="1121">
        <v>45516.460462962961</v>
      </c>
      <c r="D580" t="s">
        <v>17290</v>
      </c>
      <c r="E580" s="1118">
        <v>0.17580000000000001</v>
      </c>
    </row>
    <row r="581" spans="1:5" x14ac:dyDescent="0.25">
      <c r="A581" t="s">
        <v>1</v>
      </c>
      <c r="B581" t="s">
        <v>17259</v>
      </c>
      <c r="C581" s="1121">
        <v>45516.460462962961</v>
      </c>
      <c r="D581" t="s">
        <v>17291</v>
      </c>
      <c r="E581" s="1118">
        <v>0.38669999999999999</v>
      </c>
    </row>
    <row r="582" spans="1:5" x14ac:dyDescent="0.25">
      <c r="A582" t="s">
        <v>1</v>
      </c>
      <c r="B582" t="s">
        <v>17259</v>
      </c>
      <c r="C582" s="1121">
        <v>45516.460555555554</v>
      </c>
      <c r="D582" t="s">
        <v>17292</v>
      </c>
    </row>
    <row r="583" spans="1:5" x14ac:dyDescent="0.25">
      <c r="A583" t="s">
        <v>1</v>
      </c>
      <c r="B583" t="s">
        <v>17259</v>
      </c>
      <c r="C583" s="1121">
        <v>45516.460555555554</v>
      </c>
      <c r="D583" t="s">
        <v>17293</v>
      </c>
      <c r="E583" s="1118">
        <v>1.5599999999999999E-2</v>
      </c>
    </row>
    <row r="584" spans="1:5" x14ac:dyDescent="0.25">
      <c r="A584" t="s">
        <v>1</v>
      </c>
      <c r="B584" t="s">
        <v>17259</v>
      </c>
      <c r="C584" s="1121">
        <v>45516.46056712963</v>
      </c>
      <c r="D584" t="s">
        <v>17294</v>
      </c>
    </row>
    <row r="585" spans="1:5" x14ac:dyDescent="0.25">
      <c r="A585" t="s">
        <v>1</v>
      </c>
      <c r="B585" t="s">
        <v>17259</v>
      </c>
      <c r="C585" s="1121">
        <v>45516.46056712963</v>
      </c>
      <c r="D585" t="s">
        <v>17295</v>
      </c>
      <c r="E585" s="1118">
        <v>0</v>
      </c>
    </row>
    <row r="586" spans="1:5" x14ac:dyDescent="0.25">
      <c r="A586" t="s">
        <v>1</v>
      </c>
      <c r="B586" t="s">
        <v>17259</v>
      </c>
      <c r="C586" s="1121">
        <v>45516.46056712963</v>
      </c>
      <c r="D586" t="s">
        <v>17296</v>
      </c>
    </row>
    <row r="587" spans="1:5" x14ac:dyDescent="0.25">
      <c r="A587" t="s">
        <v>1</v>
      </c>
      <c r="B587" t="s">
        <v>17259</v>
      </c>
      <c r="C587" s="1121">
        <v>45516.46056712963</v>
      </c>
      <c r="D587" t="s">
        <v>17297</v>
      </c>
    </row>
    <row r="588" spans="1:5" x14ac:dyDescent="0.25">
      <c r="A588" t="s">
        <v>1</v>
      </c>
      <c r="B588" t="s">
        <v>17259</v>
      </c>
      <c r="C588" s="1121">
        <v>45516.46056712963</v>
      </c>
      <c r="D588" t="s">
        <v>17298</v>
      </c>
      <c r="E588" s="1118">
        <v>2.7300000000000001E-2</v>
      </c>
    </row>
    <row r="589" spans="1:5" x14ac:dyDescent="0.25">
      <c r="A589" t="s">
        <v>1</v>
      </c>
      <c r="B589" t="s">
        <v>17259</v>
      </c>
      <c r="C589" s="1121">
        <v>45516.46056712963</v>
      </c>
      <c r="D589" t="s">
        <v>17299</v>
      </c>
    </row>
    <row r="590" spans="1:5" x14ac:dyDescent="0.25">
      <c r="A590" t="s">
        <v>1</v>
      </c>
      <c r="B590" t="s">
        <v>17259</v>
      </c>
      <c r="C590" s="1121">
        <v>45516.46056712963</v>
      </c>
      <c r="D590" t="s">
        <v>17300</v>
      </c>
      <c r="E590" s="1118">
        <v>7.0300000000000001E-2</v>
      </c>
    </row>
    <row r="591" spans="1:5" x14ac:dyDescent="0.25">
      <c r="A591" t="s">
        <v>1</v>
      </c>
      <c r="B591" t="s">
        <v>17259</v>
      </c>
      <c r="C591" s="1121">
        <v>45516.46056712963</v>
      </c>
      <c r="D591" t="s">
        <v>17301</v>
      </c>
      <c r="E591" s="1118">
        <v>9.7699999999999995E-2</v>
      </c>
    </row>
    <row r="592" spans="1:5" x14ac:dyDescent="0.25">
      <c r="A592" t="s">
        <v>1</v>
      </c>
      <c r="B592" t="s">
        <v>17259</v>
      </c>
      <c r="C592" s="1121">
        <v>45516.460844907408</v>
      </c>
      <c r="D592" t="s">
        <v>17302</v>
      </c>
    </row>
    <row r="593" spans="1:5" x14ac:dyDescent="0.25">
      <c r="A593" t="s">
        <v>1</v>
      </c>
      <c r="B593" t="s">
        <v>17259</v>
      </c>
      <c r="C593" s="1121">
        <v>45516.460856481484</v>
      </c>
      <c r="D593" t="s">
        <v>17307</v>
      </c>
      <c r="E593" s="1118">
        <v>1.1093999999999999</v>
      </c>
    </row>
    <row r="594" spans="1:5" x14ac:dyDescent="0.25">
      <c r="A594" t="s">
        <v>1</v>
      </c>
      <c r="B594" t="s">
        <v>17259</v>
      </c>
      <c r="C594" s="1121">
        <v>45516.461689814816</v>
      </c>
      <c r="D594" t="s">
        <v>17286</v>
      </c>
    </row>
    <row r="595" spans="1:5" x14ac:dyDescent="0.25">
      <c r="A595" t="s">
        <v>1</v>
      </c>
      <c r="B595" t="s">
        <v>17259</v>
      </c>
      <c r="C595" s="1121">
        <v>45516.461689814816</v>
      </c>
      <c r="D595" t="s">
        <v>17287</v>
      </c>
    </row>
    <row r="596" spans="1:5" x14ac:dyDescent="0.25">
      <c r="A596" t="s">
        <v>1</v>
      </c>
      <c r="B596" t="s">
        <v>17259</v>
      </c>
      <c r="C596" s="1121">
        <v>45516.461701388886</v>
      </c>
      <c r="D596" t="s">
        <v>17288</v>
      </c>
      <c r="E596" s="1118">
        <v>0.2031</v>
      </c>
    </row>
    <row r="597" spans="1:5" x14ac:dyDescent="0.25">
      <c r="A597" t="s">
        <v>1</v>
      </c>
      <c r="B597" t="s">
        <v>17259</v>
      </c>
      <c r="C597" s="1121">
        <v>45516.461701388886</v>
      </c>
      <c r="D597" t="s">
        <v>17289</v>
      </c>
    </row>
    <row r="598" spans="1:5" x14ac:dyDescent="0.25">
      <c r="A598" t="s">
        <v>1</v>
      </c>
      <c r="B598" t="s">
        <v>17259</v>
      </c>
      <c r="C598" s="1121">
        <v>45516.461701388886</v>
      </c>
      <c r="D598" t="s">
        <v>17290</v>
      </c>
      <c r="E598" s="1118">
        <v>0.1797</v>
      </c>
    </row>
    <row r="599" spans="1:5" x14ac:dyDescent="0.25">
      <c r="A599" t="s">
        <v>1</v>
      </c>
      <c r="B599" t="s">
        <v>17259</v>
      </c>
      <c r="C599" s="1121">
        <v>45516.461701388886</v>
      </c>
      <c r="D599" t="s">
        <v>17291</v>
      </c>
      <c r="E599" s="1118">
        <v>0.38279999999999997</v>
      </c>
    </row>
    <row r="600" spans="1:5" x14ac:dyDescent="0.25">
      <c r="A600" t="s">
        <v>1</v>
      </c>
      <c r="B600" t="s">
        <v>17259</v>
      </c>
      <c r="C600" s="1121">
        <v>45516.461712962962</v>
      </c>
      <c r="D600" t="s">
        <v>17292</v>
      </c>
    </row>
    <row r="601" spans="1:5" x14ac:dyDescent="0.25">
      <c r="A601" t="s">
        <v>1</v>
      </c>
      <c r="B601" t="s">
        <v>17259</v>
      </c>
      <c r="C601" s="1121">
        <v>45516.461712962962</v>
      </c>
      <c r="D601" t="s">
        <v>17293</v>
      </c>
      <c r="E601" s="1118">
        <v>0</v>
      </c>
    </row>
    <row r="602" spans="1:5" x14ac:dyDescent="0.25">
      <c r="A602" t="s">
        <v>1</v>
      </c>
      <c r="B602" t="s">
        <v>17259</v>
      </c>
      <c r="C602" s="1121">
        <v>45516.461724537039</v>
      </c>
      <c r="D602" t="s">
        <v>17294</v>
      </c>
    </row>
    <row r="603" spans="1:5" x14ac:dyDescent="0.25">
      <c r="A603" t="s">
        <v>1</v>
      </c>
      <c r="B603" t="s">
        <v>17259</v>
      </c>
      <c r="C603" s="1121">
        <v>45516.461724537039</v>
      </c>
      <c r="D603" t="s">
        <v>17295</v>
      </c>
      <c r="E603" s="1118">
        <v>0</v>
      </c>
    </row>
    <row r="604" spans="1:5" x14ac:dyDescent="0.25">
      <c r="A604" t="s">
        <v>1</v>
      </c>
      <c r="B604" t="s">
        <v>17259</v>
      </c>
      <c r="C604" s="1121">
        <v>45516.461724537039</v>
      </c>
      <c r="D604" t="s">
        <v>17296</v>
      </c>
    </row>
    <row r="605" spans="1:5" x14ac:dyDescent="0.25">
      <c r="A605" t="s">
        <v>1</v>
      </c>
      <c r="B605" t="s">
        <v>17259</v>
      </c>
      <c r="C605" s="1121">
        <v>45516.461724537039</v>
      </c>
      <c r="D605" t="s">
        <v>17297</v>
      </c>
    </row>
    <row r="606" spans="1:5" x14ac:dyDescent="0.25">
      <c r="A606" t="s">
        <v>1</v>
      </c>
      <c r="B606" t="s">
        <v>17259</v>
      </c>
      <c r="C606" s="1121">
        <v>45516.461724537039</v>
      </c>
      <c r="D606" t="s">
        <v>17298</v>
      </c>
      <c r="E606" s="1118">
        <v>2.3400000000000001E-2</v>
      </c>
    </row>
    <row r="607" spans="1:5" x14ac:dyDescent="0.25">
      <c r="A607" t="s">
        <v>1</v>
      </c>
      <c r="B607" t="s">
        <v>17259</v>
      </c>
      <c r="C607" s="1121">
        <v>45516.461724537039</v>
      </c>
      <c r="D607" t="s">
        <v>17299</v>
      </c>
    </row>
    <row r="608" spans="1:5" x14ac:dyDescent="0.25">
      <c r="A608" t="s">
        <v>1</v>
      </c>
      <c r="B608" t="s">
        <v>17259</v>
      </c>
      <c r="C608" s="1121">
        <v>45516.461724537039</v>
      </c>
      <c r="D608" t="s">
        <v>17300</v>
      </c>
      <c r="E608" s="1118">
        <v>6.25E-2</v>
      </c>
    </row>
    <row r="609" spans="1:5" x14ac:dyDescent="0.25">
      <c r="A609" t="s">
        <v>1</v>
      </c>
      <c r="B609" t="s">
        <v>17259</v>
      </c>
      <c r="C609" s="1121">
        <v>45516.461724537039</v>
      </c>
      <c r="D609" t="s">
        <v>17301</v>
      </c>
      <c r="E609" s="1118">
        <v>8.5900000000000004E-2</v>
      </c>
    </row>
    <row r="610" spans="1:5" x14ac:dyDescent="0.25">
      <c r="A610" t="s">
        <v>1</v>
      </c>
      <c r="B610" t="s">
        <v>17259</v>
      </c>
      <c r="C610" s="1121">
        <v>45516.461909722224</v>
      </c>
      <c r="D610" t="s">
        <v>17302</v>
      </c>
    </row>
    <row r="611" spans="1:5" x14ac:dyDescent="0.25">
      <c r="A611" t="s">
        <v>1</v>
      </c>
      <c r="B611" t="s">
        <v>17259</v>
      </c>
      <c r="C611" s="1121">
        <v>45516.461921296293</v>
      </c>
      <c r="D611" t="s">
        <v>17307</v>
      </c>
      <c r="E611" s="1118">
        <v>1.0664</v>
      </c>
    </row>
    <row r="612" spans="1:5" x14ac:dyDescent="0.25">
      <c r="A612" t="s">
        <v>1</v>
      </c>
      <c r="B612" t="s">
        <v>17259</v>
      </c>
      <c r="C612" s="1121">
        <v>45516.462037037039</v>
      </c>
      <c r="D612" t="s">
        <v>17286</v>
      </c>
    </row>
    <row r="613" spans="1:5" x14ac:dyDescent="0.25">
      <c r="A613" t="s">
        <v>1</v>
      </c>
      <c r="B613" t="s">
        <v>17259</v>
      </c>
      <c r="C613" s="1121">
        <v>45516.462037037039</v>
      </c>
      <c r="D613" t="s">
        <v>17287</v>
      </c>
    </row>
    <row r="614" spans="1:5" x14ac:dyDescent="0.25">
      <c r="A614" t="s">
        <v>1</v>
      </c>
      <c r="B614" t="s">
        <v>17259</v>
      </c>
      <c r="C614" s="1121">
        <v>45516.462048611109</v>
      </c>
      <c r="D614" t="s">
        <v>17288</v>
      </c>
      <c r="E614" s="1118">
        <v>0.18360000000000001</v>
      </c>
    </row>
    <row r="615" spans="1:5" x14ac:dyDescent="0.25">
      <c r="A615" t="s">
        <v>1</v>
      </c>
      <c r="B615" t="s">
        <v>17259</v>
      </c>
      <c r="C615" s="1121">
        <v>45516.462048611109</v>
      </c>
      <c r="D615" t="s">
        <v>17289</v>
      </c>
    </row>
    <row r="616" spans="1:5" x14ac:dyDescent="0.25">
      <c r="A616" t="s">
        <v>1</v>
      </c>
      <c r="B616" t="s">
        <v>17259</v>
      </c>
      <c r="C616" s="1121">
        <v>45516.462048611109</v>
      </c>
      <c r="D616" t="s">
        <v>17290</v>
      </c>
      <c r="E616" s="1118">
        <v>0.16800000000000001</v>
      </c>
    </row>
    <row r="617" spans="1:5" x14ac:dyDescent="0.25">
      <c r="A617" t="s">
        <v>1</v>
      </c>
      <c r="B617" t="s">
        <v>17259</v>
      </c>
      <c r="C617" s="1121">
        <v>45516.462048611109</v>
      </c>
      <c r="D617" t="s">
        <v>17291</v>
      </c>
      <c r="E617" s="1118">
        <v>0.36330000000000001</v>
      </c>
    </row>
    <row r="618" spans="1:5" x14ac:dyDescent="0.25">
      <c r="A618" t="s">
        <v>1</v>
      </c>
      <c r="B618" t="s">
        <v>17259</v>
      </c>
      <c r="C618" s="1121">
        <v>45516.462060185186</v>
      </c>
      <c r="D618" t="s">
        <v>17292</v>
      </c>
    </row>
    <row r="619" spans="1:5" x14ac:dyDescent="0.25">
      <c r="A619" t="s">
        <v>1</v>
      </c>
      <c r="B619" t="s">
        <v>17259</v>
      </c>
      <c r="C619" s="1121">
        <v>45516.462060185186</v>
      </c>
      <c r="D619" t="s">
        <v>17293</v>
      </c>
      <c r="E619" s="1118">
        <v>0</v>
      </c>
    </row>
    <row r="620" spans="1:5" x14ac:dyDescent="0.25">
      <c r="A620" t="s">
        <v>1</v>
      </c>
      <c r="B620" t="s">
        <v>17259</v>
      </c>
      <c r="C620" s="1121">
        <v>45516.462071759262</v>
      </c>
      <c r="D620" t="s">
        <v>17294</v>
      </c>
    </row>
    <row r="621" spans="1:5" x14ac:dyDescent="0.25">
      <c r="A621" t="s">
        <v>1</v>
      </c>
      <c r="B621" t="s">
        <v>17259</v>
      </c>
      <c r="C621" s="1121">
        <v>45516.462071759262</v>
      </c>
      <c r="D621" t="s">
        <v>17295</v>
      </c>
      <c r="E621" s="1118">
        <v>0</v>
      </c>
    </row>
    <row r="622" spans="1:5" x14ac:dyDescent="0.25">
      <c r="A622" t="s">
        <v>1</v>
      </c>
      <c r="B622" t="s">
        <v>17259</v>
      </c>
      <c r="C622" s="1121">
        <v>45516.462071759262</v>
      </c>
      <c r="D622" t="s">
        <v>17296</v>
      </c>
    </row>
    <row r="623" spans="1:5" x14ac:dyDescent="0.25">
      <c r="A623" t="s">
        <v>1</v>
      </c>
      <c r="B623" t="s">
        <v>17259</v>
      </c>
      <c r="C623" s="1121">
        <v>45516.462071759262</v>
      </c>
      <c r="D623" t="s">
        <v>17297</v>
      </c>
    </row>
    <row r="624" spans="1:5" x14ac:dyDescent="0.25">
      <c r="A624" t="s">
        <v>1</v>
      </c>
      <c r="B624" t="s">
        <v>17259</v>
      </c>
      <c r="C624" s="1121">
        <v>45516.462071759262</v>
      </c>
      <c r="D624" t="s">
        <v>17298</v>
      </c>
      <c r="E624" s="1118">
        <v>1.95E-2</v>
      </c>
    </row>
    <row r="625" spans="1:5" x14ac:dyDescent="0.25">
      <c r="A625" t="s">
        <v>1</v>
      </c>
      <c r="B625" t="s">
        <v>17259</v>
      </c>
      <c r="C625" s="1121">
        <v>45516.462071759262</v>
      </c>
      <c r="D625" t="s">
        <v>17299</v>
      </c>
    </row>
    <row r="626" spans="1:5" x14ac:dyDescent="0.25">
      <c r="A626" t="s">
        <v>1</v>
      </c>
      <c r="B626" t="s">
        <v>17259</v>
      </c>
      <c r="C626" s="1121">
        <v>45516.462071759262</v>
      </c>
      <c r="D626" t="s">
        <v>17300</v>
      </c>
      <c r="E626" s="1118">
        <v>7.4200000000000002E-2</v>
      </c>
    </row>
    <row r="627" spans="1:5" x14ac:dyDescent="0.25">
      <c r="A627" t="s">
        <v>1</v>
      </c>
      <c r="B627" t="s">
        <v>17259</v>
      </c>
      <c r="C627" s="1121">
        <v>45516.462071759262</v>
      </c>
      <c r="D627" t="s">
        <v>17301</v>
      </c>
      <c r="E627" s="1118">
        <v>0.1094</v>
      </c>
    </row>
    <row r="628" spans="1:5" x14ac:dyDescent="0.25">
      <c r="A628" t="s">
        <v>1</v>
      </c>
      <c r="B628" t="s">
        <v>17259</v>
      </c>
      <c r="C628" s="1121">
        <v>45516.462222222224</v>
      </c>
      <c r="D628" t="s">
        <v>17302</v>
      </c>
    </row>
    <row r="629" spans="1:5" x14ac:dyDescent="0.25">
      <c r="A629" t="s">
        <v>1</v>
      </c>
      <c r="B629" t="s">
        <v>17259</v>
      </c>
      <c r="C629" s="1121">
        <v>45516.462233796294</v>
      </c>
      <c r="D629" t="s">
        <v>17307</v>
      </c>
      <c r="E629" s="1118">
        <v>1.0742</v>
      </c>
    </row>
    <row r="630" spans="1:5" x14ac:dyDescent="0.25">
      <c r="A630" t="s">
        <v>1</v>
      </c>
      <c r="B630" t="s">
        <v>17259</v>
      </c>
      <c r="C630" s="1121">
        <v>45516.463587962964</v>
      </c>
      <c r="D630" t="s">
        <v>17286</v>
      </c>
    </row>
    <row r="631" spans="1:5" x14ac:dyDescent="0.25">
      <c r="A631" t="s">
        <v>1</v>
      </c>
      <c r="B631" t="s">
        <v>17259</v>
      </c>
      <c r="C631" s="1121">
        <v>45516.463587962964</v>
      </c>
      <c r="D631" t="s">
        <v>17287</v>
      </c>
    </row>
    <row r="632" spans="1:5" x14ac:dyDescent="0.25">
      <c r="A632" t="s">
        <v>1</v>
      </c>
      <c r="B632" t="s">
        <v>17259</v>
      </c>
      <c r="C632" s="1121">
        <v>45516.463587962964</v>
      </c>
      <c r="D632" t="s">
        <v>17288</v>
      </c>
      <c r="E632" s="1118">
        <v>0.21479999999999999</v>
      </c>
    </row>
    <row r="633" spans="1:5" x14ac:dyDescent="0.25">
      <c r="A633" t="s">
        <v>1</v>
      </c>
      <c r="B633" t="s">
        <v>17259</v>
      </c>
      <c r="C633" s="1121">
        <v>45516.463587962964</v>
      </c>
      <c r="D633" t="s">
        <v>17289</v>
      </c>
    </row>
    <row r="634" spans="1:5" x14ac:dyDescent="0.25">
      <c r="A634" t="s">
        <v>1</v>
      </c>
      <c r="B634" t="s">
        <v>17259</v>
      </c>
      <c r="C634" s="1121">
        <v>45516.463587962964</v>
      </c>
      <c r="D634" t="s">
        <v>17290</v>
      </c>
      <c r="E634" s="1118">
        <v>0.16800000000000001</v>
      </c>
    </row>
    <row r="635" spans="1:5" x14ac:dyDescent="0.25">
      <c r="A635" t="s">
        <v>1</v>
      </c>
      <c r="B635" t="s">
        <v>17259</v>
      </c>
      <c r="C635" s="1121">
        <v>45516.463587962964</v>
      </c>
      <c r="D635" t="s">
        <v>17291</v>
      </c>
      <c r="E635" s="1118">
        <v>0.39450000000000002</v>
      </c>
    </row>
    <row r="636" spans="1:5" x14ac:dyDescent="0.25">
      <c r="A636" t="s">
        <v>1</v>
      </c>
      <c r="B636" t="s">
        <v>17259</v>
      </c>
      <c r="C636" s="1121">
        <v>45516.46361111111</v>
      </c>
      <c r="D636" t="s">
        <v>17292</v>
      </c>
    </row>
    <row r="637" spans="1:5" x14ac:dyDescent="0.25">
      <c r="A637" t="s">
        <v>1</v>
      </c>
      <c r="B637" t="s">
        <v>17259</v>
      </c>
      <c r="C637" s="1121">
        <v>45516.46361111111</v>
      </c>
      <c r="D637" t="s">
        <v>17293</v>
      </c>
      <c r="E637" s="1118">
        <v>0</v>
      </c>
    </row>
    <row r="638" spans="1:5" x14ac:dyDescent="0.25">
      <c r="A638" t="s">
        <v>1</v>
      </c>
      <c r="B638" t="s">
        <v>17259</v>
      </c>
      <c r="C638" s="1121">
        <v>45516.46361111111</v>
      </c>
      <c r="D638" t="s">
        <v>17294</v>
      </c>
    </row>
    <row r="639" spans="1:5" x14ac:dyDescent="0.25">
      <c r="A639" t="s">
        <v>1</v>
      </c>
      <c r="B639" t="s">
        <v>17259</v>
      </c>
      <c r="C639" s="1121">
        <v>45516.46361111111</v>
      </c>
      <c r="D639" t="s">
        <v>17295</v>
      </c>
      <c r="E639" s="1118">
        <v>0</v>
      </c>
    </row>
    <row r="640" spans="1:5" x14ac:dyDescent="0.25">
      <c r="A640" t="s">
        <v>1</v>
      </c>
      <c r="B640" t="s">
        <v>17259</v>
      </c>
      <c r="C640" s="1121">
        <v>45516.46361111111</v>
      </c>
      <c r="D640" t="s">
        <v>17296</v>
      </c>
    </row>
    <row r="641" spans="1:5" x14ac:dyDescent="0.25">
      <c r="A641" t="s">
        <v>1</v>
      </c>
      <c r="B641" t="s">
        <v>17259</v>
      </c>
      <c r="C641" s="1121">
        <v>45516.46361111111</v>
      </c>
      <c r="D641" t="s">
        <v>17297</v>
      </c>
    </row>
    <row r="642" spans="1:5" x14ac:dyDescent="0.25">
      <c r="A642" t="s">
        <v>1</v>
      </c>
      <c r="B642" t="s">
        <v>17259</v>
      </c>
      <c r="C642" s="1121">
        <v>45516.46361111111</v>
      </c>
      <c r="D642" t="s">
        <v>17298</v>
      </c>
      <c r="E642" s="1118">
        <v>2.7300000000000001E-2</v>
      </c>
    </row>
    <row r="643" spans="1:5" x14ac:dyDescent="0.25">
      <c r="A643" t="s">
        <v>1</v>
      </c>
      <c r="B643" t="s">
        <v>17259</v>
      </c>
      <c r="C643" s="1121">
        <v>45516.46361111111</v>
      </c>
      <c r="D643" t="s">
        <v>17299</v>
      </c>
    </row>
    <row r="644" spans="1:5" x14ac:dyDescent="0.25">
      <c r="A644" t="s">
        <v>1</v>
      </c>
      <c r="B644" t="s">
        <v>17259</v>
      </c>
      <c r="C644" s="1121">
        <v>45516.46361111111</v>
      </c>
      <c r="D644" t="s">
        <v>17300</v>
      </c>
      <c r="E644" s="1118">
        <v>7.8100000000000003E-2</v>
      </c>
    </row>
    <row r="645" spans="1:5" x14ac:dyDescent="0.25">
      <c r="A645" t="s">
        <v>1</v>
      </c>
      <c r="B645" t="s">
        <v>17259</v>
      </c>
      <c r="C645" s="1121">
        <v>45516.46361111111</v>
      </c>
      <c r="D645" t="s">
        <v>17301</v>
      </c>
      <c r="E645" s="1118">
        <v>0.1055</v>
      </c>
    </row>
    <row r="646" spans="1:5" x14ac:dyDescent="0.25">
      <c r="A646" t="s">
        <v>1</v>
      </c>
      <c r="B646" t="s">
        <v>17259</v>
      </c>
      <c r="C646" s="1121">
        <v>45516.463738425926</v>
      </c>
      <c r="D646" t="s">
        <v>17302</v>
      </c>
    </row>
    <row r="647" spans="1:5" x14ac:dyDescent="0.25">
      <c r="A647" t="s">
        <v>1</v>
      </c>
      <c r="B647" t="s">
        <v>17259</v>
      </c>
      <c r="C647" s="1121">
        <v>45516.463750000003</v>
      </c>
      <c r="D647" t="s">
        <v>17307</v>
      </c>
      <c r="E647" s="1118">
        <v>1.0898000000000001</v>
      </c>
    </row>
    <row r="648" spans="1:5" x14ac:dyDescent="0.25">
      <c r="A648" t="s">
        <v>1</v>
      </c>
      <c r="B648" t="s">
        <v>17259</v>
      </c>
      <c r="C648" s="1121">
        <v>45516.464201388888</v>
      </c>
      <c r="D648" t="s">
        <v>17286</v>
      </c>
    </row>
    <row r="649" spans="1:5" x14ac:dyDescent="0.25">
      <c r="A649" t="s">
        <v>1</v>
      </c>
      <c r="B649" t="s">
        <v>17259</v>
      </c>
      <c r="C649" s="1121">
        <v>45516.464201388888</v>
      </c>
      <c r="D649" t="s">
        <v>17287</v>
      </c>
    </row>
    <row r="650" spans="1:5" x14ac:dyDescent="0.25">
      <c r="A650" t="s">
        <v>1</v>
      </c>
      <c r="B650" t="s">
        <v>17259</v>
      </c>
      <c r="C650" s="1121">
        <v>45516.464201388888</v>
      </c>
      <c r="D650" t="s">
        <v>17288</v>
      </c>
      <c r="E650" s="1118">
        <v>0.2031</v>
      </c>
    </row>
    <row r="651" spans="1:5" x14ac:dyDescent="0.25">
      <c r="A651" t="s">
        <v>1</v>
      </c>
      <c r="B651" t="s">
        <v>17259</v>
      </c>
      <c r="C651" s="1121">
        <v>45516.464201388888</v>
      </c>
      <c r="D651" t="s">
        <v>17289</v>
      </c>
    </row>
    <row r="652" spans="1:5" x14ac:dyDescent="0.25">
      <c r="A652" t="s">
        <v>1</v>
      </c>
      <c r="B652" t="s">
        <v>17259</v>
      </c>
      <c r="C652" s="1121">
        <v>45516.464201388888</v>
      </c>
      <c r="D652" t="s">
        <v>17290</v>
      </c>
      <c r="E652" s="1118">
        <v>0.15620000000000001</v>
      </c>
    </row>
    <row r="653" spans="1:5" x14ac:dyDescent="0.25">
      <c r="A653" t="s">
        <v>1</v>
      </c>
      <c r="B653" t="s">
        <v>17259</v>
      </c>
      <c r="C653" s="1121">
        <v>45516.464201388888</v>
      </c>
      <c r="D653" t="s">
        <v>17291</v>
      </c>
      <c r="E653" s="1118">
        <v>0.36720000000000003</v>
      </c>
    </row>
    <row r="654" spans="1:5" x14ac:dyDescent="0.25">
      <c r="A654" t="s">
        <v>1</v>
      </c>
      <c r="B654" t="s">
        <v>17259</v>
      </c>
      <c r="C654" s="1121">
        <v>45516.464259259257</v>
      </c>
      <c r="D654" t="s">
        <v>17292</v>
      </c>
    </row>
    <row r="655" spans="1:5" x14ac:dyDescent="0.25">
      <c r="A655" t="s">
        <v>1</v>
      </c>
      <c r="B655" t="s">
        <v>17259</v>
      </c>
      <c r="C655" s="1121">
        <v>45516.464259259257</v>
      </c>
      <c r="D655" t="s">
        <v>17293</v>
      </c>
      <c r="E655" s="1118">
        <v>0</v>
      </c>
    </row>
    <row r="656" spans="1:5" x14ac:dyDescent="0.25">
      <c r="A656" t="s">
        <v>1</v>
      </c>
      <c r="B656" t="s">
        <v>17259</v>
      </c>
      <c r="C656" s="1121">
        <v>45516.464270833334</v>
      </c>
      <c r="D656" t="s">
        <v>17294</v>
      </c>
    </row>
    <row r="657" spans="1:5" x14ac:dyDescent="0.25">
      <c r="A657" t="s">
        <v>1</v>
      </c>
      <c r="B657" t="s">
        <v>17259</v>
      </c>
      <c r="C657" s="1121">
        <v>45516.464270833334</v>
      </c>
      <c r="D657" t="s">
        <v>17295</v>
      </c>
      <c r="E657" s="1118">
        <v>0</v>
      </c>
    </row>
    <row r="658" spans="1:5" x14ac:dyDescent="0.25">
      <c r="A658" t="s">
        <v>1</v>
      </c>
      <c r="B658" t="s">
        <v>17259</v>
      </c>
      <c r="C658" s="1121">
        <v>45516.464270833334</v>
      </c>
      <c r="D658" t="s">
        <v>17296</v>
      </c>
    </row>
    <row r="659" spans="1:5" x14ac:dyDescent="0.25">
      <c r="A659" t="s">
        <v>1</v>
      </c>
      <c r="B659" t="s">
        <v>17259</v>
      </c>
      <c r="C659" s="1121">
        <v>45516.464270833334</v>
      </c>
      <c r="D659" t="s">
        <v>17297</v>
      </c>
    </row>
    <row r="660" spans="1:5" x14ac:dyDescent="0.25">
      <c r="A660" t="s">
        <v>1</v>
      </c>
      <c r="B660" t="s">
        <v>17259</v>
      </c>
      <c r="C660" s="1121">
        <v>45516.464270833334</v>
      </c>
      <c r="D660" t="s">
        <v>17298</v>
      </c>
      <c r="E660" s="1118">
        <v>2.7300000000000001E-2</v>
      </c>
    </row>
    <row r="661" spans="1:5" x14ac:dyDescent="0.25">
      <c r="A661" t="s">
        <v>1</v>
      </c>
      <c r="B661" t="s">
        <v>17259</v>
      </c>
      <c r="C661" s="1121">
        <v>45516.464270833334</v>
      </c>
      <c r="D661" t="s">
        <v>17299</v>
      </c>
    </row>
    <row r="662" spans="1:5" x14ac:dyDescent="0.25">
      <c r="A662" t="s">
        <v>1</v>
      </c>
      <c r="B662" t="s">
        <v>17259</v>
      </c>
      <c r="C662" s="1121">
        <v>45516.464270833334</v>
      </c>
      <c r="D662" t="s">
        <v>17300</v>
      </c>
      <c r="E662" s="1118">
        <v>6.6400000000000001E-2</v>
      </c>
    </row>
    <row r="663" spans="1:5" x14ac:dyDescent="0.25">
      <c r="A663" t="s">
        <v>1</v>
      </c>
      <c r="B663" t="s">
        <v>17259</v>
      </c>
      <c r="C663" s="1121">
        <v>45516.464270833334</v>
      </c>
      <c r="D663" t="s">
        <v>17301</v>
      </c>
      <c r="E663" s="1118">
        <v>9.3799999999999994E-2</v>
      </c>
    </row>
    <row r="664" spans="1:5" x14ac:dyDescent="0.25">
      <c r="A664" t="s">
        <v>1</v>
      </c>
      <c r="B664" t="s">
        <v>17259</v>
      </c>
      <c r="C664" s="1121">
        <v>45516.464456018519</v>
      </c>
      <c r="D664" t="s">
        <v>17302</v>
      </c>
    </row>
    <row r="665" spans="1:5" x14ac:dyDescent="0.25">
      <c r="A665" t="s">
        <v>1</v>
      </c>
      <c r="B665" t="s">
        <v>17259</v>
      </c>
      <c r="C665" s="1121">
        <v>45516.464467592596</v>
      </c>
      <c r="D665" t="s">
        <v>17307</v>
      </c>
      <c r="E665" s="1118">
        <v>1.0898000000000001</v>
      </c>
    </row>
    <row r="666" spans="1:5" x14ac:dyDescent="0.25">
      <c r="A666" t="s">
        <v>1</v>
      </c>
      <c r="B666" t="s">
        <v>17259</v>
      </c>
      <c r="C666" s="1121">
        <v>45516.47760416667</v>
      </c>
      <c r="D666" t="s">
        <v>17286</v>
      </c>
    </row>
    <row r="667" spans="1:5" x14ac:dyDescent="0.25">
      <c r="A667" t="s">
        <v>1</v>
      </c>
      <c r="B667" t="s">
        <v>17259</v>
      </c>
      <c r="C667" s="1121">
        <v>45516.47760416667</v>
      </c>
      <c r="D667" t="s">
        <v>17287</v>
      </c>
    </row>
    <row r="668" spans="1:5" x14ac:dyDescent="0.25">
      <c r="A668" t="s">
        <v>1</v>
      </c>
      <c r="B668" t="s">
        <v>17259</v>
      </c>
      <c r="C668" s="1121">
        <v>45516.47760416667</v>
      </c>
      <c r="D668" t="s">
        <v>17288</v>
      </c>
      <c r="E668" s="1118">
        <v>0.2266</v>
      </c>
    </row>
    <row r="669" spans="1:5" x14ac:dyDescent="0.25">
      <c r="A669" t="s">
        <v>1</v>
      </c>
      <c r="B669" t="s">
        <v>17259</v>
      </c>
      <c r="C669" s="1121">
        <v>45516.47760416667</v>
      </c>
      <c r="D669" t="s">
        <v>17289</v>
      </c>
    </row>
    <row r="670" spans="1:5" x14ac:dyDescent="0.25">
      <c r="A670" t="s">
        <v>1</v>
      </c>
      <c r="B670" t="s">
        <v>17259</v>
      </c>
      <c r="C670" s="1121">
        <v>45516.47760416667</v>
      </c>
      <c r="D670" t="s">
        <v>17290</v>
      </c>
      <c r="E670" s="1118">
        <v>0.15229999999999999</v>
      </c>
    </row>
    <row r="671" spans="1:5" x14ac:dyDescent="0.25">
      <c r="A671" t="s">
        <v>1</v>
      </c>
      <c r="B671" t="s">
        <v>17259</v>
      </c>
      <c r="C671" s="1121">
        <v>45516.47760416667</v>
      </c>
      <c r="D671" t="s">
        <v>17291</v>
      </c>
      <c r="E671" s="1118">
        <v>0.39839999999999998</v>
      </c>
    </row>
    <row r="672" spans="1:5" x14ac:dyDescent="0.25">
      <c r="A672" t="s">
        <v>1</v>
      </c>
      <c r="B672" t="s">
        <v>17259</v>
      </c>
      <c r="C672" s="1121">
        <v>45516.47761574074</v>
      </c>
      <c r="D672" t="s">
        <v>17292</v>
      </c>
    </row>
    <row r="673" spans="1:5" x14ac:dyDescent="0.25">
      <c r="A673" t="s">
        <v>1</v>
      </c>
      <c r="B673" t="s">
        <v>17259</v>
      </c>
      <c r="C673" s="1121">
        <v>45516.47761574074</v>
      </c>
      <c r="D673" t="s">
        <v>17293</v>
      </c>
      <c r="E673" s="1118">
        <v>0</v>
      </c>
    </row>
    <row r="674" spans="1:5" x14ac:dyDescent="0.25">
      <c r="A674" t="s">
        <v>1</v>
      </c>
      <c r="B674" t="s">
        <v>17259</v>
      </c>
      <c r="C674" s="1121">
        <v>45516.477627314816</v>
      </c>
      <c r="D674" t="s">
        <v>17294</v>
      </c>
    </row>
    <row r="675" spans="1:5" x14ac:dyDescent="0.25">
      <c r="A675" t="s">
        <v>1</v>
      </c>
      <c r="B675" t="s">
        <v>17259</v>
      </c>
      <c r="C675" s="1121">
        <v>45516.477627314816</v>
      </c>
      <c r="D675" t="s">
        <v>17295</v>
      </c>
      <c r="E675" s="1118">
        <v>3.8999999999999998E-3</v>
      </c>
    </row>
    <row r="676" spans="1:5" x14ac:dyDescent="0.25">
      <c r="A676" t="s">
        <v>1</v>
      </c>
      <c r="B676" t="s">
        <v>17259</v>
      </c>
      <c r="C676" s="1121">
        <v>45516.477627314816</v>
      </c>
      <c r="D676" t="s">
        <v>17296</v>
      </c>
    </row>
    <row r="677" spans="1:5" x14ac:dyDescent="0.25">
      <c r="A677" t="s">
        <v>1</v>
      </c>
      <c r="B677" t="s">
        <v>17259</v>
      </c>
      <c r="C677" s="1121">
        <v>45516.477627314816</v>
      </c>
      <c r="D677" t="s">
        <v>17297</v>
      </c>
    </row>
    <row r="678" spans="1:5" x14ac:dyDescent="0.25">
      <c r="A678" t="s">
        <v>1</v>
      </c>
      <c r="B678" t="s">
        <v>17259</v>
      </c>
      <c r="C678" s="1121">
        <v>45516.477627314816</v>
      </c>
      <c r="D678" t="s">
        <v>17298</v>
      </c>
      <c r="E678" s="1118">
        <v>1.95E-2</v>
      </c>
    </row>
    <row r="679" spans="1:5" x14ac:dyDescent="0.25">
      <c r="A679" t="s">
        <v>1</v>
      </c>
      <c r="B679" t="s">
        <v>17259</v>
      </c>
      <c r="C679" s="1121">
        <v>45516.477627314816</v>
      </c>
      <c r="D679" t="s">
        <v>17299</v>
      </c>
    </row>
    <row r="680" spans="1:5" x14ac:dyDescent="0.25">
      <c r="A680" t="s">
        <v>1</v>
      </c>
      <c r="B680" t="s">
        <v>17259</v>
      </c>
      <c r="C680" s="1121">
        <v>45516.477627314816</v>
      </c>
      <c r="D680" t="s">
        <v>17300</v>
      </c>
      <c r="E680" s="1118">
        <v>8.5900000000000004E-2</v>
      </c>
    </row>
    <row r="681" spans="1:5" x14ac:dyDescent="0.25">
      <c r="A681" t="s">
        <v>1</v>
      </c>
      <c r="B681" t="s">
        <v>17259</v>
      </c>
      <c r="C681" s="1121">
        <v>45516.477627314816</v>
      </c>
      <c r="D681" t="s">
        <v>17301</v>
      </c>
      <c r="E681" s="1118">
        <v>0.1055</v>
      </c>
    </row>
    <row r="682" spans="1:5" x14ac:dyDescent="0.25">
      <c r="A682" t="s">
        <v>1</v>
      </c>
      <c r="B682" t="s">
        <v>17259</v>
      </c>
      <c r="C682" s="1121">
        <v>45516.477870370371</v>
      </c>
      <c r="D682" t="s">
        <v>17302</v>
      </c>
    </row>
    <row r="683" spans="1:5" x14ac:dyDescent="0.25">
      <c r="A683" t="s">
        <v>1</v>
      </c>
      <c r="B683" t="s">
        <v>17259</v>
      </c>
      <c r="C683" s="1121">
        <v>45516.477881944447</v>
      </c>
      <c r="D683" t="s">
        <v>17307</v>
      </c>
      <c r="E683" s="1118">
        <v>1.1679999999999999</v>
      </c>
    </row>
    <row r="684" spans="1:5" x14ac:dyDescent="0.25">
      <c r="A684" t="s">
        <v>1</v>
      </c>
      <c r="B684" t="s">
        <v>17259</v>
      </c>
      <c r="C684" s="1121">
        <v>45516.478148148148</v>
      </c>
      <c r="D684" t="s">
        <v>17286</v>
      </c>
    </row>
    <row r="685" spans="1:5" x14ac:dyDescent="0.25">
      <c r="A685" t="s">
        <v>1</v>
      </c>
      <c r="B685" t="s">
        <v>17259</v>
      </c>
      <c r="C685" s="1121">
        <v>45516.478148148148</v>
      </c>
      <c r="D685" t="s">
        <v>17287</v>
      </c>
    </row>
    <row r="686" spans="1:5" x14ac:dyDescent="0.25">
      <c r="A686" t="s">
        <v>1</v>
      </c>
      <c r="B686" t="s">
        <v>17259</v>
      </c>
      <c r="C686" s="1121">
        <v>45516.478148148148</v>
      </c>
      <c r="D686" t="s">
        <v>17288</v>
      </c>
      <c r="E686" s="1118">
        <v>0.16800000000000001</v>
      </c>
    </row>
    <row r="687" spans="1:5" x14ac:dyDescent="0.25">
      <c r="A687" t="s">
        <v>1</v>
      </c>
      <c r="B687" t="s">
        <v>17259</v>
      </c>
      <c r="C687" s="1121">
        <v>45516.478148148148</v>
      </c>
      <c r="D687" t="s">
        <v>17289</v>
      </c>
    </row>
    <row r="688" spans="1:5" x14ac:dyDescent="0.25">
      <c r="A688" t="s">
        <v>1</v>
      </c>
      <c r="B688" t="s">
        <v>17259</v>
      </c>
      <c r="C688" s="1121">
        <v>45516.478159722225</v>
      </c>
      <c r="D688" t="s">
        <v>17290</v>
      </c>
      <c r="E688" s="1118">
        <v>0.14449999999999999</v>
      </c>
    </row>
    <row r="689" spans="1:5" x14ac:dyDescent="0.25">
      <c r="A689" t="s">
        <v>1</v>
      </c>
      <c r="B689" t="s">
        <v>17259</v>
      </c>
      <c r="C689" s="1121">
        <v>45516.478159722225</v>
      </c>
      <c r="D689" t="s">
        <v>17291</v>
      </c>
      <c r="E689" s="1118">
        <v>0.33200000000000002</v>
      </c>
    </row>
    <row r="690" spans="1:5" x14ac:dyDescent="0.25">
      <c r="A690" t="s">
        <v>1</v>
      </c>
      <c r="B690" t="s">
        <v>17259</v>
      </c>
      <c r="C690" s="1121">
        <v>45516.478171296294</v>
      </c>
      <c r="D690" t="s">
        <v>17292</v>
      </c>
    </row>
    <row r="691" spans="1:5" x14ac:dyDescent="0.25">
      <c r="A691" t="s">
        <v>1</v>
      </c>
      <c r="B691" t="s">
        <v>17259</v>
      </c>
      <c r="C691" s="1121">
        <v>45516.478171296294</v>
      </c>
      <c r="D691" t="s">
        <v>17293</v>
      </c>
      <c r="E691" s="1118">
        <v>3.8999999999999998E-3</v>
      </c>
    </row>
    <row r="692" spans="1:5" x14ac:dyDescent="0.25">
      <c r="A692" t="s">
        <v>1</v>
      </c>
      <c r="B692" t="s">
        <v>17259</v>
      </c>
      <c r="C692" s="1121">
        <v>45516.478182870371</v>
      </c>
      <c r="D692" t="s">
        <v>17294</v>
      </c>
    </row>
    <row r="693" spans="1:5" x14ac:dyDescent="0.25">
      <c r="A693" t="s">
        <v>1</v>
      </c>
      <c r="B693" t="s">
        <v>17259</v>
      </c>
      <c r="C693" s="1121">
        <v>45516.478182870371</v>
      </c>
      <c r="D693" t="s">
        <v>17295</v>
      </c>
      <c r="E693" s="1118">
        <v>3.8999999999999998E-3</v>
      </c>
    </row>
    <row r="694" spans="1:5" x14ac:dyDescent="0.25">
      <c r="A694" t="s">
        <v>1</v>
      </c>
      <c r="B694" t="s">
        <v>17259</v>
      </c>
      <c r="C694" s="1121">
        <v>45516.478182870371</v>
      </c>
      <c r="D694" t="s">
        <v>17296</v>
      </c>
    </row>
    <row r="695" spans="1:5" x14ac:dyDescent="0.25">
      <c r="A695" t="s">
        <v>1</v>
      </c>
      <c r="B695" t="s">
        <v>17259</v>
      </c>
      <c r="C695" s="1121">
        <v>45516.478182870371</v>
      </c>
      <c r="D695" t="s">
        <v>17297</v>
      </c>
    </row>
    <row r="696" spans="1:5" x14ac:dyDescent="0.25">
      <c r="A696" t="s">
        <v>1</v>
      </c>
      <c r="B696" t="s">
        <v>17259</v>
      </c>
      <c r="C696" s="1121">
        <v>45516.478182870371</v>
      </c>
      <c r="D696" t="s">
        <v>17298</v>
      </c>
      <c r="E696" s="1118">
        <v>2.3400000000000001E-2</v>
      </c>
    </row>
    <row r="697" spans="1:5" x14ac:dyDescent="0.25">
      <c r="A697" t="s">
        <v>1</v>
      </c>
      <c r="B697" t="s">
        <v>17259</v>
      </c>
      <c r="C697" s="1121">
        <v>45516.478182870371</v>
      </c>
      <c r="D697" t="s">
        <v>17299</v>
      </c>
    </row>
    <row r="698" spans="1:5" x14ac:dyDescent="0.25">
      <c r="A698" t="s">
        <v>1</v>
      </c>
      <c r="B698" t="s">
        <v>17259</v>
      </c>
      <c r="C698" s="1121">
        <v>45516.478182870371</v>
      </c>
      <c r="D698" t="s">
        <v>17300</v>
      </c>
      <c r="E698" s="1118">
        <v>6.6400000000000001E-2</v>
      </c>
    </row>
    <row r="699" spans="1:5" x14ac:dyDescent="0.25">
      <c r="A699" t="s">
        <v>1</v>
      </c>
      <c r="B699" t="s">
        <v>17259</v>
      </c>
      <c r="C699" s="1121">
        <v>45516.478182870371</v>
      </c>
      <c r="D699" t="s">
        <v>17301</v>
      </c>
      <c r="E699" s="1118">
        <v>9.7699999999999995E-2</v>
      </c>
    </row>
    <row r="700" spans="1:5" x14ac:dyDescent="0.25">
      <c r="A700" t="s">
        <v>1</v>
      </c>
      <c r="B700" t="s">
        <v>17259</v>
      </c>
      <c r="C700" s="1121">
        <v>45516.47828703704</v>
      </c>
      <c r="D700" t="s">
        <v>17302</v>
      </c>
    </row>
    <row r="701" spans="1:5" x14ac:dyDescent="0.25">
      <c r="A701" t="s">
        <v>1</v>
      </c>
      <c r="B701" t="s">
        <v>17259</v>
      </c>
      <c r="C701" s="1121">
        <v>45516.478298611109</v>
      </c>
      <c r="D701" t="s">
        <v>17307</v>
      </c>
      <c r="E701" s="1118">
        <v>1.1133</v>
      </c>
    </row>
    <row r="702" spans="1:5" x14ac:dyDescent="0.25">
      <c r="A702" t="s">
        <v>1</v>
      </c>
      <c r="B702" t="s">
        <v>17259</v>
      </c>
      <c r="C702" s="1121">
        <v>45516.478425925925</v>
      </c>
      <c r="D702" t="s">
        <v>17286</v>
      </c>
    </row>
    <row r="703" spans="1:5" x14ac:dyDescent="0.25">
      <c r="A703" t="s">
        <v>1</v>
      </c>
      <c r="B703" t="s">
        <v>17259</v>
      </c>
      <c r="C703" s="1121">
        <v>45516.478425925925</v>
      </c>
      <c r="D703" t="s">
        <v>17287</v>
      </c>
    </row>
    <row r="704" spans="1:5" x14ac:dyDescent="0.25">
      <c r="A704" t="s">
        <v>1</v>
      </c>
      <c r="B704" t="s">
        <v>17259</v>
      </c>
      <c r="C704" s="1121">
        <v>45516.478425925925</v>
      </c>
      <c r="D704" t="s">
        <v>17288</v>
      </c>
      <c r="E704" s="1118">
        <v>0.19139999999999999</v>
      </c>
    </row>
    <row r="705" spans="1:5" x14ac:dyDescent="0.25">
      <c r="A705" t="s">
        <v>1</v>
      </c>
      <c r="B705" t="s">
        <v>17259</v>
      </c>
      <c r="C705" s="1121">
        <v>45516.478425925925</v>
      </c>
      <c r="D705" t="s">
        <v>17289</v>
      </c>
    </row>
    <row r="706" spans="1:5" x14ac:dyDescent="0.25">
      <c r="A706" t="s">
        <v>1</v>
      </c>
      <c r="B706" t="s">
        <v>17259</v>
      </c>
      <c r="C706" s="1121">
        <v>45516.478437500002</v>
      </c>
      <c r="D706" t="s">
        <v>17290</v>
      </c>
      <c r="E706" s="1118">
        <v>0.1484</v>
      </c>
    </row>
    <row r="707" spans="1:5" x14ac:dyDescent="0.25">
      <c r="A707" t="s">
        <v>1</v>
      </c>
      <c r="B707" t="s">
        <v>17259</v>
      </c>
      <c r="C707" s="1121">
        <v>45516.478437500002</v>
      </c>
      <c r="D707" t="s">
        <v>17291</v>
      </c>
      <c r="E707" s="1118">
        <v>0.35549999999999998</v>
      </c>
    </row>
    <row r="708" spans="1:5" x14ac:dyDescent="0.25">
      <c r="A708" t="s">
        <v>1</v>
      </c>
      <c r="B708" t="s">
        <v>17259</v>
      </c>
      <c r="C708" s="1121">
        <v>45516.478460648148</v>
      </c>
      <c r="D708" t="s">
        <v>17292</v>
      </c>
    </row>
    <row r="709" spans="1:5" x14ac:dyDescent="0.25">
      <c r="A709" t="s">
        <v>1</v>
      </c>
      <c r="B709" t="s">
        <v>17259</v>
      </c>
      <c r="C709" s="1121">
        <v>45516.478460648148</v>
      </c>
      <c r="D709" t="s">
        <v>17293</v>
      </c>
      <c r="E709" s="1118">
        <v>0</v>
      </c>
    </row>
    <row r="710" spans="1:5" x14ac:dyDescent="0.25">
      <c r="A710" t="s">
        <v>1</v>
      </c>
      <c r="B710" t="s">
        <v>17259</v>
      </c>
      <c r="C710" s="1121">
        <v>45516.478460648148</v>
      </c>
      <c r="D710" t="s">
        <v>17294</v>
      </c>
    </row>
    <row r="711" spans="1:5" x14ac:dyDescent="0.25">
      <c r="A711" t="s">
        <v>1</v>
      </c>
      <c r="B711" t="s">
        <v>17259</v>
      </c>
      <c r="C711" s="1121">
        <v>45516.478460648148</v>
      </c>
      <c r="D711" t="s">
        <v>17295</v>
      </c>
      <c r="E711" s="1118">
        <v>3.8999999999999998E-3</v>
      </c>
    </row>
    <row r="712" spans="1:5" x14ac:dyDescent="0.25">
      <c r="A712" t="s">
        <v>1</v>
      </c>
      <c r="B712" t="s">
        <v>17259</v>
      </c>
      <c r="C712" s="1121">
        <v>45516.478460648148</v>
      </c>
      <c r="D712" t="s">
        <v>17296</v>
      </c>
    </row>
    <row r="713" spans="1:5" x14ac:dyDescent="0.25">
      <c r="A713" t="s">
        <v>1</v>
      </c>
      <c r="B713" t="s">
        <v>17259</v>
      </c>
      <c r="C713" s="1121">
        <v>45516.478460648148</v>
      </c>
      <c r="D713" t="s">
        <v>17297</v>
      </c>
    </row>
    <row r="714" spans="1:5" x14ac:dyDescent="0.25">
      <c r="A714" t="s">
        <v>1</v>
      </c>
      <c r="B714" t="s">
        <v>17259</v>
      </c>
      <c r="C714" s="1121">
        <v>45516.478460648148</v>
      </c>
      <c r="D714" t="s">
        <v>17298</v>
      </c>
      <c r="E714" s="1118">
        <v>2.3400000000000001E-2</v>
      </c>
    </row>
    <row r="715" spans="1:5" x14ac:dyDescent="0.25">
      <c r="A715" t="s">
        <v>1</v>
      </c>
      <c r="B715" t="s">
        <v>17259</v>
      </c>
      <c r="C715" s="1121">
        <v>45516.478460648148</v>
      </c>
      <c r="D715" t="s">
        <v>17299</v>
      </c>
    </row>
    <row r="716" spans="1:5" x14ac:dyDescent="0.25">
      <c r="A716" t="s">
        <v>1</v>
      </c>
      <c r="B716" t="s">
        <v>17259</v>
      </c>
      <c r="C716" s="1121">
        <v>45516.478460648148</v>
      </c>
      <c r="D716" t="s">
        <v>17300</v>
      </c>
      <c r="E716" s="1118">
        <v>6.25E-2</v>
      </c>
    </row>
    <row r="717" spans="1:5" x14ac:dyDescent="0.25">
      <c r="A717" t="s">
        <v>1</v>
      </c>
      <c r="B717" t="s">
        <v>17259</v>
      </c>
      <c r="C717" s="1121">
        <v>45516.478460648148</v>
      </c>
      <c r="D717" t="s">
        <v>17301</v>
      </c>
      <c r="E717" s="1118">
        <v>9.3799999999999994E-2</v>
      </c>
    </row>
    <row r="718" spans="1:5" x14ac:dyDescent="0.25">
      <c r="A718" t="s">
        <v>1</v>
      </c>
      <c r="B718" t="s">
        <v>17259</v>
      </c>
      <c r="C718" s="1121">
        <v>45516.47865740741</v>
      </c>
      <c r="D718" t="s">
        <v>17308</v>
      </c>
    </row>
    <row r="719" spans="1:5" x14ac:dyDescent="0.25">
      <c r="A719" t="s">
        <v>1</v>
      </c>
      <c r="B719" t="s">
        <v>17259</v>
      </c>
      <c r="C719" s="1121">
        <v>45516.47865740741</v>
      </c>
      <c r="D719" t="s">
        <v>17309</v>
      </c>
      <c r="E719" s="1118">
        <v>0</v>
      </c>
    </row>
    <row r="720" spans="1:5" x14ac:dyDescent="0.25">
      <c r="A720" t="s">
        <v>1</v>
      </c>
      <c r="B720" t="s">
        <v>17259</v>
      </c>
      <c r="C720" s="1121">
        <v>45516.478680555556</v>
      </c>
      <c r="D720" t="s">
        <v>17310</v>
      </c>
    </row>
    <row r="721" spans="1:5" x14ac:dyDescent="0.25">
      <c r="A721" t="s">
        <v>1</v>
      </c>
      <c r="B721" t="s">
        <v>17259</v>
      </c>
      <c r="C721" s="1121">
        <v>45516.478680555556</v>
      </c>
      <c r="D721" t="s">
        <v>17311</v>
      </c>
      <c r="E721" s="1118">
        <v>3.8999999999999998E-3</v>
      </c>
    </row>
    <row r="722" spans="1:5" x14ac:dyDescent="0.25">
      <c r="A722" t="s">
        <v>1</v>
      </c>
      <c r="B722" t="s">
        <v>17259</v>
      </c>
      <c r="C722" s="1121">
        <v>45516.478680555556</v>
      </c>
      <c r="D722" t="s">
        <v>17308</v>
      </c>
    </row>
    <row r="723" spans="1:5" x14ac:dyDescent="0.25">
      <c r="A723" t="s">
        <v>1</v>
      </c>
      <c r="B723" t="s">
        <v>17259</v>
      </c>
      <c r="C723" s="1121">
        <v>45516.478680555556</v>
      </c>
      <c r="D723" t="s">
        <v>17309</v>
      </c>
      <c r="E723" s="1118">
        <v>3.8999999999999998E-3</v>
      </c>
    </row>
    <row r="724" spans="1:5" x14ac:dyDescent="0.25">
      <c r="A724" t="s">
        <v>1</v>
      </c>
      <c r="B724" t="s">
        <v>17259</v>
      </c>
      <c r="C724" s="1121">
        <v>45516.478796296295</v>
      </c>
      <c r="D724" t="s">
        <v>17308</v>
      </c>
    </row>
    <row r="725" spans="1:5" x14ac:dyDescent="0.25">
      <c r="A725" t="s">
        <v>1</v>
      </c>
      <c r="B725" t="s">
        <v>17259</v>
      </c>
      <c r="C725" s="1121">
        <v>45516.478796296295</v>
      </c>
      <c r="D725" t="s">
        <v>17309</v>
      </c>
      <c r="E725" s="1118">
        <v>3.8999999999999998E-3</v>
      </c>
    </row>
    <row r="726" spans="1:5" x14ac:dyDescent="0.25">
      <c r="A726" t="s">
        <v>1</v>
      </c>
      <c r="B726" t="s">
        <v>17259</v>
      </c>
      <c r="C726" s="1121">
        <v>45516.478807870371</v>
      </c>
      <c r="D726" t="s">
        <v>17308</v>
      </c>
    </row>
    <row r="727" spans="1:5" x14ac:dyDescent="0.25">
      <c r="A727" t="s">
        <v>1</v>
      </c>
      <c r="B727" t="s">
        <v>17259</v>
      </c>
      <c r="C727" s="1121">
        <v>45516.478807870371</v>
      </c>
      <c r="D727" t="s">
        <v>17309</v>
      </c>
      <c r="E727" s="1118">
        <v>0</v>
      </c>
    </row>
    <row r="728" spans="1:5" x14ac:dyDescent="0.25">
      <c r="A728" t="s">
        <v>1</v>
      </c>
      <c r="B728" t="s">
        <v>17259</v>
      </c>
      <c r="C728" s="1121">
        <v>45516.478981481479</v>
      </c>
      <c r="D728" t="s">
        <v>17308</v>
      </c>
    </row>
    <row r="729" spans="1:5" x14ac:dyDescent="0.25">
      <c r="A729" t="s">
        <v>1</v>
      </c>
      <c r="B729" t="s">
        <v>17259</v>
      </c>
      <c r="C729" s="1121">
        <v>45516.478981481479</v>
      </c>
      <c r="D729" t="s">
        <v>17309</v>
      </c>
      <c r="E729" s="1118">
        <v>3.8999999999999998E-3</v>
      </c>
    </row>
    <row r="730" spans="1:5" x14ac:dyDescent="0.25">
      <c r="A730" t="s">
        <v>1</v>
      </c>
      <c r="B730" t="s">
        <v>17259</v>
      </c>
      <c r="C730" s="1121">
        <v>45516.478993055556</v>
      </c>
      <c r="D730" t="s">
        <v>17308</v>
      </c>
    </row>
    <row r="731" spans="1:5" x14ac:dyDescent="0.25">
      <c r="A731" t="s">
        <v>1</v>
      </c>
      <c r="B731" t="s">
        <v>17259</v>
      </c>
      <c r="C731" s="1121">
        <v>45516.478993055556</v>
      </c>
      <c r="D731" t="s">
        <v>17309</v>
      </c>
      <c r="E731" s="1118">
        <v>0</v>
      </c>
    </row>
    <row r="732" spans="1:5" x14ac:dyDescent="0.25">
      <c r="A732" t="s">
        <v>1</v>
      </c>
      <c r="B732" t="s">
        <v>17259</v>
      </c>
      <c r="C732" s="1121">
        <v>45516.479131944441</v>
      </c>
      <c r="D732" t="s">
        <v>17308</v>
      </c>
    </row>
    <row r="733" spans="1:5" x14ac:dyDescent="0.25">
      <c r="A733" t="s">
        <v>1</v>
      </c>
      <c r="B733" t="s">
        <v>17259</v>
      </c>
      <c r="C733" s="1121">
        <v>45516.479131944441</v>
      </c>
      <c r="D733" t="s">
        <v>17309</v>
      </c>
      <c r="E733" s="1118">
        <v>3.8999999999999998E-3</v>
      </c>
    </row>
    <row r="734" spans="1:5" x14ac:dyDescent="0.25">
      <c r="A734" t="s">
        <v>1</v>
      </c>
      <c r="B734" t="s">
        <v>17259</v>
      </c>
      <c r="C734" s="1121">
        <v>45516.479155092595</v>
      </c>
      <c r="D734" t="s">
        <v>17308</v>
      </c>
    </row>
    <row r="735" spans="1:5" x14ac:dyDescent="0.25">
      <c r="A735" t="s">
        <v>1</v>
      </c>
      <c r="B735" t="s">
        <v>17259</v>
      </c>
      <c r="C735" s="1121">
        <v>45516.479155092595</v>
      </c>
      <c r="D735" t="s">
        <v>17309</v>
      </c>
      <c r="E735" s="1118">
        <v>0</v>
      </c>
    </row>
    <row r="736" spans="1:5" x14ac:dyDescent="0.25">
      <c r="A736" t="s">
        <v>1</v>
      </c>
      <c r="B736" t="s">
        <v>17259</v>
      </c>
      <c r="C736" s="1121">
        <v>45516.479259259257</v>
      </c>
      <c r="D736" t="s">
        <v>17308</v>
      </c>
    </row>
    <row r="737" spans="1:5" x14ac:dyDescent="0.25">
      <c r="A737" t="s">
        <v>1</v>
      </c>
      <c r="B737" t="s">
        <v>17259</v>
      </c>
      <c r="C737" s="1121">
        <v>45516.479259259257</v>
      </c>
      <c r="D737" t="s">
        <v>17309</v>
      </c>
      <c r="E737" s="1118">
        <v>0</v>
      </c>
    </row>
    <row r="738" spans="1:5" x14ac:dyDescent="0.25">
      <c r="A738" t="s">
        <v>1</v>
      </c>
      <c r="B738" t="s">
        <v>17259</v>
      </c>
      <c r="C738" s="1121">
        <v>45516.481585648151</v>
      </c>
      <c r="D738" t="s">
        <v>17302</v>
      </c>
    </row>
    <row r="739" spans="1:5" x14ac:dyDescent="0.25">
      <c r="A739" t="s">
        <v>1</v>
      </c>
      <c r="B739" t="s">
        <v>17259</v>
      </c>
      <c r="C739" s="1121">
        <v>45516.481608796297</v>
      </c>
      <c r="D739" t="s">
        <v>17307</v>
      </c>
      <c r="E739" s="1118">
        <v>1.0976999999999999</v>
      </c>
    </row>
    <row r="740" spans="1:5" x14ac:dyDescent="0.25">
      <c r="A740" t="s">
        <v>1</v>
      </c>
      <c r="B740" t="s">
        <v>17259</v>
      </c>
      <c r="C740" s="1121">
        <v>45516.481736111113</v>
      </c>
      <c r="D740" t="s">
        <v>17286</v>
      </c>
    </row>
    <row r="741" spans="1:5" x14ac:dyDescent="0.25">
      <c r="A741" t="s">
        <v>1</v>
      </c>
      <c r="B741" t="s">
        <v>17259</v>
      </c>
      <c r="C741" s="1121">
        <v>45516.481736111113</v>
      </c>
      <c r="D741" t="s">
        <v>17287</v>
      </c>
    </row>
    <row r="742" spans="1:5" x14ac:dyDescent="0.25">
      <c r="A742" t="s">
        <v>1</v>
      </c>
      <c r="B742" t="s">
        <v>17259</v>
      </c>
      <c r="C742" s="1121">
        <v>45516.481736111113</v>
      </c>
      <c r="D742" t="s">
        <v>17288</v>
      </c>
      <c r="E742" s="1118">
        <v>0.1953</v>
      </c>
    </row>
    <row r="743" spans="1:5" x14ac:dyDescent="0.25">
      <c r="A743" t="s">
        <v>1</v>
      </c>
      <c r="B743" t="s">
        <v>17259</v>
      </c>
      <c r="C743" s="1121">
        <v>45516.481736111113</v>
      </c>
      <c r="D743" t="s">
        <v>17289</v>
      </c>
    </row>
    <row r="744" spans="1:5" x14ac:dyDescent="0.25">
      <c r="A744" t="s">
        <v>1</v>
      </c>
      <c r="B744" t="s">
        <v>17259</v>
      </c>
      <c r="C744" s="1121">
        <v>45516.481736111113</v>
      </c>
      <c r="D744" t="s">
        <v>17290</v>
      </c>
      <c r="E744" s="1118">
        <v>0.15620000000000001</v>
      </c>
    </row>
    <row r="745" spans="1:5" x14ac:dyDescent="0.25">
      <c r="A745" t="s">
        <v>1</v>
      </c>
      <c r="B745" t="s">
        <v>17259</v>
      </c>
      <c r="C745" s="1121">
        <v>45516.481736111113</v>
      </c>
      <c r="D745" t="s">
        <v>17291</v>
      </c>
      <c r="E745" s="1118">
        <v>0.36330000000000001</v>
      </c>
    </row>
    <row r="746" spans="1:5" x14ac:dyDescent="0.25">
      <c r="A746" t="s">
        <v>1</v>
      </c>
      <c r="B746" t="s">
        <v>17259</v>
      </c>
      <c r="C746" s="1121">
        <v>45516.481759259259</v>
      </c>
      <c r="D746" t="s">
        <v>17292</v>
      </c>
    </row>
    <row r="747" spans="1:5" x14ac:dyDescent="0.25">
      <c r="A747" t="s">
        <v>1</v>
      </c>
      <c r="B747" t="s">
        <v>17259</v>
      </c>
      <c r="C747" s="1121">
        <v>45516.481759259259</v>
      </c>
      <c r="D747" t="s">
        <v>17293</v>
      </c>
      <c r="E747" s="1118">
        <v>3.8999999999999998E-3</v>
      </c>
    </row>
    <row r="748" spans="1:5" x14ac:dyDescent="0.25">
      <c r="A748" t="s">
        <v>1</v>
      </c>
      <c r="B748" t="s">
        <v>17259</v>
      </c>
      <c r="C748" s="1121">
        <v>45516.481782407405</v>
      </c>
      <c r="D748" t="s">
        <v>17294</v>
      </c>
    </row>
    <row r="749" spans="1:5" x14ac:dyDescent="0.25">
      <c r="A749" t="s">
        <v>1</v>
      </c>
      <c r="B749" t="s">
        <v>17259</v>
      </c>
      <c r="C749" s="1121">
        <v>45516.481782407405</v>
      </c>
      <c r="D749" t="s">
        <v>17295</v>
      </c>
      <c r="E749" s="1118">
        <v>3.8999999999999998E-3</v>
      </c>
    </row>
    <row r="750" spans="1:5" x14ac:dyDescent="0.25">
      <c r="A750" t="s">
        <v>1</v>
      </c>
      <c r="B750" t="s">
        <v>17259</v>
      </c>
      <c r="C750" s="1121">
        <v>45516.481782407405</v>
      </c>
      <c r="D750" t="s">
        <v>17296</v>
      </c>
    </row>
    <row r="751" spans="1:5" x14ac:dyDescent="0.25">
      <c r="A751" t="s">
        <v>1</v>
      </c>
      <c r="B751" t="s">
        <v>17259</v>
      </c>
      <c r="C751" s="1121">
        <v>45516.481782407405</v>
      </c>
      <c r="D751" t="s">
        <v>17297</v>
      </c>
    </row>
    <row r="752" spans="1:5" x14ac:dyDescent="0.25">
      <c r="A752" t="s">
        <v>1</v>
      </c>
      <c r="B752" t="s">
        <v>17259</v>
      </c>
      <c r="C752" s="1121">
        <v>45516.481782407405</v>
      </c>
      <c r="D752" t="s">
        <v>17298</v>
      </c>
      <c r="E752" s="1118">
        <v>1.95E-2</v>
      </c>
    </row>
    <row r="753" spans="1:5" x14ac:dyDescent="0.25">
      <c r="A753" t="s">
        <v>1</v>
      </c>
      <c r="B753" t="s">
        <v>17259</v>
      </c>
      <c r="C753" s="1121">
        <v>45516.481782407405</v>
      </c>
      <c r="D753" t="s">
        <v>17299</v>
      </c>
    </row>
    <row r="754" spans="1:5" x14ac:dyDescent="0.25">
      <c r="A754" t="s">
        <v>1</v>
      </c>
      <c r="B754" t="s">
        <v>17259</v>
      </c>
      <c r="C754" s="1121">
        <v>45516.481782407405</v>
      </c>
      <c r="D754" t="s">
        <v>17301</v>
      </c>
      <c r="E754" s="1118">
        <v>2.7300000000000001E-2</v>
      </c>
    </row>
    <row r="755" spans="1:5" x14ac:dyDescent="0.25">
      <c r="A755" t="s">
        <v>1</v>
      </c>
      <c r="B755" t="s">
        <v>17259</v>
      </c>
      <c r="C755" s="1121">
        <v>45516.481863425928</v>
      </c>
      <c r="D755" t="s">
        <v>17308</v>
      </c>
    </row>
    <row r="756" spans="1:5" x14ac:dyDescent="0.25">
      <c r="A756" t="s">
        <v>1</v>
      </c>
      <c r="B756" t="s">
        <v>17259</v>
      </c>
      <c r="C756" s="1121">
        <v>45516.481863425928</v>
      </c>
      <c r="D756" t="s">
        <v>17309</v>
      </c>
      <c r="E756" s="1118">
        <v>3.8999999999999998E-3</v>
      </c>
    </row>
    <row r="757" spans="1:5" x14ac:dyDescent="0.25">
      <c r="A757" t="s">
        <v>1</v>
      </c>
      <c r="B757" t="s">
        <v>17259</v>
      </c>
      <c r="C757" s="1121">
        <v>45516.481863425928</v>
      </c>
      <c r="D757" t="s">
        <v>17308</v>
      </c>
    </row>
    <row r="758" spans="1:5" x14ac:dyDescent="0.25">
      <c r="A758" t="s">
        <v>1</v>
      </c>
      <c r="B758" t="s">
        <v>17259</v>
      </c>
      <c r="C758" s="1121">
        <v>45516.481863425928</v>
      </c>
      <c r="D758" t="s">
        <v>17309</v>
      </c>
      <c r="E758" s="1118">
        <v>0</v>
      </c>
    </row>
    <row r="759" spans="1:5" x14ac:dyDescent="0.25">
      <c r="A759" t="s">
        <v>1</v>
      </c>
      <c r="B759" t="s">
        <v>17259</v>
      </c>
      <c r="C759" s="1121">
        <v>45516.482002314813</v>
      </c>
      <c r="D759" t="s">
        <v>17308</v>
      </c>
    </row>
    <row r="760" spans="1:5" x14ac:dyDescent="0.25">
      <c r="A760" t="s">
        <v>1</v>
      </c>
      <c r="B760" t="s">
        <v>17259</v>
      </c>
      <c r="C760" s="1121">
        <v>45516.482002314813</v>
      </c>
      <c r="D760" t="s">
        <v>17309</v>
      </c>
      <c r="E760" s="1118">
        <v>0</v>
      </c>
    </row>
    <row r="761" spans="1:5" x14ac:dyDescent="0.25">
      <c r="A761" t="s">
        <v>1</v>
      </c>
      <c r="B761" t="s">
        <v>17259</v>
      </c>
      <c r="C761" s="1121">
        <v>45516.48201388889</v>
      </c>
      <c r="D761" t="s">
        <v>17308</v>
      </c>
    </row>
    <row r="762" spans="1:5" x14ac:dyDescent="0.25">
      <c r="A762" t="s">
        <v>1</v>
      </c>
      <c r="B762" t="s">
        <v>17259</v>
      </c>
      <c r="C762" s="1121">
        <v>45516.48201388889</v>
      </c>
      <c r="D762" t="s">
        <v>17309</v>
      </c>
      <c r="E762" s="1118">
        <v>3.8999999999999998E-3</v>
      </c>
    </row>
    <row r="763" spans="1:5" x14ac:dyDescent="0.25">
      <c r="A763" t="s">
        <v>1</v>
      </c>
      <c r="B763" t="s">
        <v>17259</v>
      </c>
      <c r="C763" s="1121">
        <v>45516.482083333336</v>
      </c>
      <c r="D763" t="s">
        <v>17302</v>
      </c>
    </row>
    <row r="764" spans="1:5" x14ac:dyDescent="0.25">
      <c r="A764" t="s">
        <v>1</v>
      </c>
      <c r="B764" t="s">
        <v>17259</v>
      </c>
      <c r="C764" s="1121">
        <v>45516.482094907406</v>
      </c>
      <c r="D764" t="s">
        <v>17307</v>
      </c>
      <c r="E764" s="1118">
        <v>1.0625</v>
      </c>
    </row>
    <row r="765" spans="1:5" x14ac:dyDescent="0.25">
      <c r="A765" t="s">
        <v>1</v>
      </c>
      <c r="B765" t="s">
        <v>17259</v>
      </c>
      <c r="C765" s="1121">
        <v>45516.482129629629</v>
      </c>
      <c r="D765" t="s">
        <v>9291</v>
      </c>
    </row>
    <row r="766" spans="1:5" x14ac:dyDescent="0.25">
      <c r="A766" t="s">
        <v>1</v>
      </c>
      <c r="B766" t="s">
        <v>17259</v>
      </c>
      <c r="C766" s="1121">
        <v>45516.482129629629</v>
      </c>
      <c r="D766" t="s">
        <v>9292</v>
      </c>
      <c r="E766" s="1118">
        <v>2.3400000000000001E-2</v>
      </c>
    </row>
    <row r="767" spans="1:5" x14ac:dyDescent="0.25">
      <c r="A767" t="s">
        <v>1</v>
      </c>
      <c r="B767" t="s">
        <v>17259</v>
      </c>
      <c r="C767" s="1121">
        <v>45516.485567129632</v>
      </c>
      <c r="D767" t="s">
        <v>17313</v>
      </c>
    </row>
    <row r="768" spans="1:5" x14ac:dyDescent="0.25">
      <c r="A768" t="s">
        <v>1</v>
      </c>
      <c r="B768" t="s">
        <v>17259</v>
      </c>
      <c r="C768" s="1121">
        <v>45516.485567129632</v>
      </c>
      <c r="D768" t="s">
        <v>17314</v>
      </c>
    </row>
    <row r="769" spans="1:5" x14ac:dyDescent="0.25">
      <c r="A769" t="s">
        <v>1</v>
      </c>
      <c r="B769" t="s">
        <v>17259</v>
      </c>
      <c r="C769" s="1121">
        <v>45516.485567129632</v>
      </c>
      <c r="D769" t="s">
        <v>17315</v>
      </c>
      <c r="E769" s="1118">
        <v>2.7300000000000001E-2</v>
      </c>
    </row>
    <row r="770" spans="1:5" x14ac:dyDescent="0.25">
      <c r="A770" t="s">
        <v>1</v>
      </c>
      <c r="B770" t="s">
        <v>17259</v>
      </c>
      <c r="C770" s="1121">
        <v>45516.485567129632</v>
      </c>
      <c r="D770" t="s">
        <v>17287</v>
      </c>
    </row>
    <row r="771" spans="1:5" x14ac:dyDescent="0.25">
      <c r="A771" t="s">
        <v>1</v>
      </c>
      <c r="B771" t="s">
        <v>17259</v>
      </c>
      <c r="C771" s="1121">
        <v>45516.485567129632</v>
      </c>
      <c r="D771" t="s">
        <v>17288</v>
      </c>
      <c r="E771" s="1118">
        <v>0.14449999999999999</v>
      </c>
    </row>
    <row r="772" spans="1:5" x14ac:dyDescent="0.25">
      <c r="A772" t="s">
        <v>1</v>
      </c>
      <c r="B772" t="s">
        <v>17259</v>
      </c>
      <c r="C772" s="1121">
        <v>45516.485567129632</v>
      </c>
      <c r="D772" t="s">
        <v>17316</v>
      </c>
    </row>
    <row r="773" spans="1:5" x14ac:dyDescent="0.25">
      <c r="A773" t="s">
        <v>1</v>
      </c>
      <c r="B773" t="s">
        <v>17259</v>
      </c>
      <c r="C773" s="1121">
        <v>45516.485567129632</v>
      </c>
      <c r="D773" t="s">
        <v>17317</v>
      </c>
      <c r="E773" s="1118">
        <v>2.7300000000000001E-2</v>
      </c>
    </row>
    <row r="774" spans="1:5" x14ac:dyDescent="0.25">
      <c r="A774" t="s">
        <v>1</v>
      </c>
      <c r="B774" t="s">
        <v>17259</v>
      </c>
      <c r="C774" s="1121">
        <v>45516.485567129632</v>
      </c>
      <c r="D774" t="s">
        <v>17318</v>
      </c>
    </row>
    <row r="775" spans="1:5" x14ac:dyDescent="0.25">
      <c r="A775" t="s">
        <v>1</v>
      </c>
      <c r="B775" t="s">
        <v>17259</v>
      </c>
      <c r="C775" s="1121">
        <v>45516.485567129632</v>
      </c>
      <c r="D775" t="s">
        <v>17319</v>
      </c>
      <c r="E775" s="1118">
        <v>8.2000000000000003E-2</v>
      </c>
    </row>
    <row r="776" spans="1:5" x14ac:dyDescent="0.25">
      <c r="A776" t="s">
        <v>1</v>
      </c>
      <c r="B776" t="s">
        <v>17259</v>
      </c>
      <c r="C776" s="1121">
        <v>45516.485567129632</v>
      </c>
      <c r="D776" t="s">
        <v>17320</v>
      </c>
    </row>
    <row r="777" spans="1:5" x14ac:dyDescent="0.25">
      <c r="A777" t="s">
        <v>1</v>
      </c>
      <c r="B777" t="s">
        <v>17259</v>
      </c>
      <c r="C777" s="1121">
        <v>45516.485567129632</v>
      </c>
      <c r="D777" t="s">
        <v>17321</v>
      </c>
      <c r="E777" s="1118">
        <v>1.95E-2</v>
      </c>
    </row>
    <row r="778" spans="1:5" x14ac:dyDescent="0.25">
      <c r="A778" t="s">
        <v>1</v>
      </c>
      <c r="B778" t="s">
        <v>17259</v>
      </c>
      <c r="C778" s="1121">
        <v>45516.485567129632</v>
      </c>
      <c r="D778" t="s">
        <v>17322</v>
      </c>
    </row>
    <row r="779" spans="1:5" x14ac:dyDescent="0.25">
      <c r="A779" t="s">
        <v>1</v>
      </c>
      <c r="B779" t="s">
        <v>17259</v>
      </c>
      <c r="C779" s="1121">
        <v>45516.485567129632</v>
      </c>
      <c r="D779" t="s">
        <v>17323</v>
      </c>
      <c r="E779" s="1118">
        <v>7.8100000000000003E-2</v>
      </c>
    </row>
    <row r="780" spans="1:5" x14ac:dyDescent="0.25">
      <c r="A780" t="s">
        <v>1</v>
      </c>
      <c r="B780" t="s">
        <v>17259</v>
      </c>
      <c r="C780" s="1121">
        <v>45516.485567129632</v>
      </c>
      <c r="D780" t="s">
        <v>17324</v>
      </c>
    </row>
    <row r="781" spans="1:5" x14ac:dyDescent="0.25">
      <c r="A781" t="s">
        <v>1</v>
      </c>
      <c r="B781" t="s">
        <v>17259</v>
      </c>
      <c r="C781" s="1121">
        <v>45516.485567129632</v>
      </c>
      <c r="D781" t="s">
        <v>17325</v>
      </c>
      <c r="E781" s="1118">
        <v>1.17E-2</v>
      </c>
    </row>
    <row r="782" spans="1:5" x14ac:dyDescent="0.25">
      <c r="A782" t="s">
        <v>1</v>
      </c>
      <c r="B782" t="s">
        <v>17259</v>
      </c>
      <c r="C782" s="1121">
        <v>45516.485567129632</v>
      </c>
      <c r="D782" t="s">
        <v>17326</v>
      </c>
    </row>
    <row r="783" spans="1:5" x14ac:dyDescent="0.25">
      <c r="A783" t="s">
        <v>1</v>
      </c>
      <c r="B783" t="s">
        <v>17259</v>
      </c>
      <c r="C783" s="1121">
        <v>45516.485567129632</v>
      </c>
      <c r="D783" t="s">
        <v>17327</v>
      </c>
      <c r="E783" s="1118">
        <v>9.3799999999999994E-2</v>
      </c>
    </row>
    <row r="784" spans="1:5" x14ac:dyDescent="0.25">
      <c r="A784" t="s">
        <v>1</v>
      </c>
      <c r="B784" t="s">
        <v>17259</v>
      </c>
      <c r="C784" s="1121">
        <v>45516.485567129632</v>
      </c>
      <c r="D784" t="s">
        <v>17328</v>
      </c>
    </row>
    <row r="785" spans="1:5" x14ac:dyDescent="0.25">
      <c r="A785" t="s">
        <v>1</v>
      </c>
      <c r="B785" t="s">
        <v>17259</v>
      </c>
      <c r="C785" s="1121">
        <v>45516.485567129632</v>
      </c>
      <c r="D785" t="s">
        <v>17329</v>
      </c>
      <c r="E785" s="1118">
        <v>1.17E-2</v>
      </c>
    </row>
    <row r="786" spans="1:5" x14ac:dyDescent="0.25">
      <c r="A786" t="s">
        <v>1</v>
      </c>
      <c r="B786" t="s">
        <v>17259</v>
      </c>
      <c r="C786" s="1121">
        <v>45516.485567129632</v>
      </c>
      <c r="D786" t="s">
        <v>17330</v>
      </c>
    </row>
    <row r="787" spans="1:5" x14ac:dyDescent="0.25">
      <c r="A787" t="s">
        <v>1</v>
      </c>
      <c r="B787" t="s">
        <v>17259</v>
      </c>
      <c r="C787" s="1121">
        <v>45516.485567129632</v>
      </c>
      <c r="D787" t="s">
        <v>17331</v>
      </c>
      <c r="E787" s="1118">
        <v>7.8100000000000003E-2</v>
      </c>
    </row>
    <row r="788" spans="1:5" x14ac:dyDescent="0.25">
      <c r="A788" t="s">
        <v>1</v>
      </c>
      <c r="B788" t="s">
        <v>17259</v>
      </c>
      <c r="C788" s="1121">
        <v>45516.485567129632</v>
      </c>
      <c r="D788" t="s">
        <v>17332</v>
      </c>
    </row>
    <row r="789" spans="1:5" x14ac:dyDescent="0.25">
      <c r="A789" t="s">
        <v>1</v>
      </c>
      <c r="B789" t="s">
        <v>17259</v>
      </c>
      <c r="C789" s="1121">
        <v>45516.485567129632</v>
      </c>
      <c r="D789" t="s">
        <v>17333</v>
      </c>
      <c r="E789" s="1118">
        <v>1.5599999999999999E-2</v>
      </c>
    </row>
    <row r="790" spans="1:5" x14ac:dyDescent="0.25">
      <c r="A790" t="s">
        <v>1</v>
      </c>
      <c r="B790" t="s">
        <v>17259</v>
      </c>
      <c r="C790" s="1121">
        <v>45516.485567129632</v>
      </c>
      <c r="D790" t="s">
        <v>17334</v>
      </c>
    </row>
    <row r="791" spans="1:5" x14ac:dyDescent="0.25">
      <c r="A791" t="s">
        <v>1</v>
      </c>
      <c r="B791" t="s">
        <v>17259</v>
      </c>
      <c r="C791" s="1121">
        <v>45516.485578703701</v>
      </c>
      <c r="D791" t="s">
        <v>17335</v>
      </c>
      <c r="E791" s="1118">
        <v>8.5900000000000004E-2</v>
      </c>
    </row>
    <row r="792" spans="1:5" x14ac:dyDescent="0.25">
      <c r="A792" t="s">
        <v>1</v>
      </c>
      <c r="B792" t="s">
        <v>17259</v>
      </c>
      <c r="C792" s="1121">
        <v>45516.485578703701</v>
      </c>
      <c r="D792" t="s">
        <v>17336</v>
      </c>
    </row>
    <row r="793" spans="1:5" x14ac:dyDescent="0.25">
      <c r="A793" t="s">
        <v>1</v>
      </c>
      <c r="B793" t="s">
        <v>17259</v>
      </c>
      <c r="C793" s="1121">
        <v>45516.485578703701</v>
      </c>
      <c r="D793" t="s">
        <v>17337</v>
      </c>
      <c r="E793" s="1118">
        <v>1.17E-2</v>
      </c>
    </row>
    <row r="794" spans="1:5" x14ac:dyDescent="0.25">
      <c r="A794" t="s">
        <v>1</v>
      </c>
      <c r="B794" t="s">
        <v>17259</v>
      </c>
      <c r="C794" s="1121">
        <v>45516.485578703701</v>
      </c>
      <c r="D794" t="s">
        <v>17338</v>
      </c>
    </row>
    <row r="795" spans="1:5" x14ac:dyDescent="0.25">
      <c r="A795" t="s">
        <v>1</v>
      </c>
      <c r="B795" t="s">
        <v>17259</v>
      </c>
      <c r="C795" s="1121">
        <v>45516.485578703701</v>
      </c>
      <c r="D795" t="s">
        <v>17339</v>
      </c>
      <c r="E795" s="1118">
        <v>0.125</v>
      </c>
    </row>
    <row r="796" spans="1:5" x14ac:dyDescent="0.25">
      <c r="A796" t="s">
        <v>1</v>
      </c>
      <c r="B796" t="s">
        <v>17259</v>
      </c>
      <c r="C796" s="1121">
        <v>45516.485578703701</v>
      </c>
      <c r="D796" t="s">
        <v>17340</v>
      </c>
    </row>
    <row r="797" spans="1:5" x14ac:dyDescent="0.25">
      <c r="A797" t="s">
        <v>1</v>
      </c>
      <c r="B797" t="s">
        <v>17259</v>
      </c>
      <c r="C797" s="1121">
        <v>45516.485578703701</v>
      </c>
      <c r="D797" t="s">
        <v>17341</v>
      </c>
      <c r="E797" s="1118">
        <v>1.95E-2</v>
      </c>
    </row>
    <row r="798" spans="1:5" x14ac:dyDescent="0.25">
      <c r="A798" t="s">
        <v>1</v>
      </c>
      <c r="B798" t="s">
        <v>17259</v>
      </c>
      <c r="C798" s="1121">
        <v>45516.485578703701</v>
      </c>
      <c r="D798" t="s">
        <v>17342</v>
      </c>
    </row>
    <row r="799" spans="1:5" x14ac:dyDescent="0.25">
      <c r="A799" t="s">
        <v>1</v>
      </c>
      <c r="B799" t="s">
        <v>17259</v>
      </c>
      <c r="C799" s="1121">
        <v>45516.485578703701</v>
      </c>
      <c r="D799" t="s">
        <v>17343</v>
      </c>
      <c r="E799" s="1118">
        <v>4.2999999999999997E-2</v>
      </c>
    </row>
    <row r="800" spans="1:5" x14ac:dyDescent="0.25">
      <c r="A800" t="s">
        <v>1</v>
      </c>
      <c r="B800" t="s">
        <v>17259</v>
      </c>
      <c r="C800" s="1121">
        <v>45516.485578703701</v>
      </c>
      <c r="D800" t="s">
        <v>17289</v>
      </c>
    </row>
    <row r="801" spans="1:5" x14ac:dyDescent="0.25">
      <c r="A801" t="s">
        <v>1</v>
      </c>
      <c r="B801" t="s">
        <v>17259</v>
      </c>
      <c r="C801" s="1121">
        <v>45516.485578703701</v>
      </c>
      <c r="D801" t="s">
        <v>17290</v>
      </c>
      <c r="E801" s="1118">
        <v>0.1133</v>
      </c>
    </row>
    <row r="802" spans="1:5" x14ac:dyDescent="0.25">
      <c r="A802" t="s">
        <v>1</v>
      </c>
      <c r="B802" t="s">
        <v>17259</v>
      </c>
      <c r="C802" s="1121">
        <v>45516.485578703701</v>
      </c>
      <c r="D802" t="s">
        <v>17344</v>
      </c>
    </row>
    <row r="803" spans="1:5" x14ac:dyDescent="0.25">
      <c r="A803" t="s">
        <v>1</v>
      </c>
      <c r="B803" t="s">
        <v>17259</v>
      </c>
      <c r="C803" s="1121">
        <v>45516.485578703701</v>
      </c>
      <c r="D803" t="s">
        <v>17345</v>
      </c>
      <c r="E803" s="1118">
        <v>3.5200000000000002E-2</v>
      </c>
    </row>
    <row r="804" spans="1:5" x14ac:dyDescent="0.25">
      <c r="A804" t="s">
        <v>1</v>
      </c>
      <c r="B804" t="s">
        <v>17259</v>
      </c>
      <c r="C804" s="1121">
        <v>45516.485601851855</v>
      </c>
      <c r="D804" t="s">
        <v>17346</v>
      </c>
      <c r="E804" s="1118">
        <v>3.4647999999999999</v>
      </c>
    </row>
    <row r="805" spans="1:5" x14ac:dyDescent="0.25">
      <c r="A805" t="s">
        <v>1</v>
      </c>
      <c r="B805" t="s">
        <v>17259</v>
      </c>
      <c r="C805" s="1121">
        <v>45516.486840277779</v>
      </c>
      <c r="D805" t="s">
        <v>17282</v>
      </c>
    </row>
    <row r="806" spans="1:5" x14ac:dyDescent="0.25">
      <c r="A806" t="s">
        <v>1</v>
      </c>
      <c r="B806" t="s">
        <v>17259</v>
      </c>
      <c r="C806" s="1121">
        <v>45516.486840277779</v>
      </c>
      <c r="D806" t="s">
        <v>17283</v>
      </c>
      <c r="E806" s="1118">
        <v>3.9100000000000003E-2</v>
      </c>
    </row>
    <row r="807" spans="1:5" x14ac:dyDescent="0.25">
      <c r="A807" t="s">
        <v>1</v>
      </c>
      <c r="B807" t="s">
        <v>17259</v>
      </c>
      <c r="C807" s="1121">
        <v>45516.486840277779</v>
      </c>
      <c r="D807" t="s">
        <v>17284</v>
      </c>
    </row>
    <row r="808" spans="1:5" x14ac:dyDescent="0.25">
      <c r="A808" t="s">
        <v>1</v>
      </c>
      <c r="B808" t="s">
        <v>17259</v>
      </c>
      <c r="C808" s="1121">
        <v>45516.486840277779</v>
      </c>
      <c r="D808" t="s">
        <v>17285</v>
      </c>
      <c r="E808" s="1118">
        <v>3.1199999999999999E-2</v>
      </c>
    </row>
    <row r="809" spans="1:5" x14ac:dyDescent="0.25">
      <c r="A809" t="s">
        <v>1</v>
      </c>
      <c r="B809" t="s">
        <v>17259</v>
      </c>
      <c r="C809" s="1121">
        <v>45516.486851851849</v>
      </c>
      <c r="D809" t="s">
        <v>17282</v>
      </c>
    </row>
    <row r="810" spans="1:5" x14ac:dyDescent="0.25">
      <c r="A810" t="s">
        <v>1</v>
      </c>
      <c r="B810" t="s">
        <v>17259</v>
      </c>
      <c r="C810" s="1121">
        <v>45516.486851851849</v>
      </c>
      <c r="D810" t="s">
        <v>17283</v>
      </c>
      <c r="E810" s="1118">
        <v>3.1199999999999999E-2</v>
      </c>
    </row>
    <row r="811" spans="1:5" x14ac:dyDescent="0.25">
      <c r="A811" t="s">
        <v>1</v>
      </c>
      <c r="B811" t="s">
        <v>17259</v>
      </c>
      <c r="C811" s="1121">
        <v>45516.486851851849</v>
      </c>
      <c r="D811" t="s">
        <v>17284</v>
      </c>
    </row>
    <row r="812" spans="1:5" x14ac:dyDescent="0.25">
      <c r="A812" t="s">
        <v>1</v>
      </c>
      <c r="B812" t="s">
        <v>17259</v>
      </c>
      <c r="C812" s="1121">
        <v>45516.486851851849</v>
      </c>
      <c r="D812" t="s">
        <v>17285</v>
      </c>
      <c r="E812" s="1118">
        <v>4.6899999999999997E-2</v>
      </c>
    </row>
    <row r="813" spans="1:5" x14ac:dyDescent="0.25">
      <c r="A813" t="s">
        <v>1</v>
      </c>
      <c r="B813" t="s">
        <v>17259</v>
      </c>
      <c r="C813" s="1121">
        <v>45516.486851851849</v>
      </c>
      <c r="D813" t="s">
        <v>17282</v>
      </c>
    </row>
    <row r="814" spans="1:5" x14ac:dyDescent="0.25">
      <c r="A814" t="s">
        <v>1</v>
      </c>
      <c r="B814" t="s">
        <v>17259</v>
      </c>
      <c r="C814" s="1121">
        <v>45516.486851851849</v>
      </c>
      <c r="D814" t="s">
        <v>17283</v>
      </c>
      <c r="E814" s="1118">
        <v>3.1199999999999999E-2</v>
      </c>
    </row>
    <row r="815" spans="1:5" x14ac:dyDescent="0.25">
      <c r="A815" t="s">
        <v>1</v>
      </c>
      <c r="B815" t="s">
        <v>17259</v>
      </c>
      <c r="C815" s="1121">
        <v>45516.486851851849</v>
      </c>
      <c r="D815" t="s">
        <v>17284</v>
      </c>
    </row>
    <row r="816" spans="1:5" x14ac:dyDescent="0.25">
      <c r="A816" t="s">
        <v>1</v>
      </c>
      <c r="B816" t="s">
        <v>17259</v>
      </c>
      <c r="C816" s="1121">
        <v>45516.486851851849</v>
      </c>
      <c r="D816" t="s">
        <v>17285</v>
      </c>
      <c r="E816" s="1118">
        <v>4.2999999999999997E-2</v>
      </c>
    </row>
    <row r="817" spans="1:5" x14ac:dyDescent="0.25">
      <c r="A817" t="s">
        <v>1</v>
      </c>
      <c r="B817" t="s">
        <v>17259</v>
      </c>
      <c r="C817" s="1121">
        <v>45516.486851851849</v>
      </c>
      <c r="D817" t="s">
        <v>17282</v>
      </c>
    </row>
    <row r="818" spans="1:5" x14ac:dyDescent="0.25">
      <c r="A818" t="s">
        <v>1</v>
      </c>
      <c r="B818" t="s">
        <v>17259</v>
      </c>
      <c r="C818" s="1121">
        <v>45516.486851851849</v>
      </c>
      <c r="D818" t="s">
        <v>17283</v>
      </c>
      <c r="E818" s="1118">
        <v>3.1199999999999999E-2</v>
      </c>
    </row>
    <row r="819" spans="1:5" x14ac:dyDescent="0.25">
      <c r="A819" t="s">
        <v>1</v>
      </c>
      <c r="B819" t="s">
        <v>17259</v>
      </c>
      <c r="C819" s="1121">
        <v>45516.486851851849</v>
      </c>
      <c r="D819" t="s">
        <v>17284</v>
      </c>
    </row>
    <row r="820" spans="1:5" x14ac:dyDescent="0.25">
      <c r="A820" t="s">
        <v>1</v>
      </c>
      <c r="B820" t="s">
        <v>17259</v>
      </c>
      <c r="C820" s="1121">
        <v>45516.486863425926</v>
      </c>
      <c r="D820" t="s">
        <v>17285</v>
      </c>
      <c r="E820" s="1118">
        <v>4.6899999999999997E-2</v>
      </c>
    </row>
    <row r="821" spans="1:5" x14ac:dyDescent="0.25">
      <c r="A821" t="s">
        <v>1</v>
      </c>
      <c r="B821" t="s">
        <v>17259</v>
      </c>
      <c r="C821" s="1121">
        <v>45516.488043981481</v>
      </c>
      <c r="D821" t="s">
        <v>17282</v>
      </c>
    </row>
    <row r="822" spans="1:5" x14ac:dyDescent="0.25">
      <c r="A822" t="s">
        <v>1</v>
      </c>
      <c r="B822" t="s">
        <v>17259</v>
      </c>
      <c r="C822" s="1121">
        <v>45516.488043981481</v>
      </c>
      <c r="D822" t="s">
        <v>17283</v>
      </c>
      <c r="E822" s="1118">
        <v>4.2999999999999997E-2</v>
      </c>
    </row>
    <row r="823" spans="1:5" x14ac:dyDescent="0.25">
      <c r="A823" t="s">
        <v>1</v>
      </c>
      <c r="B823" t="s">
        <v>17259</v>
      </c>
      <c r="C823" s="1121">
        <v>45516.488043981481</v>
      </c>
      <c r="D823" t="s">
        <v>17284</v>
      </c>
    </row>
    <row r="824" spans="1:5" x14ac:dyDescent="0.25">
      <c r="A824" t="s">
        <v>1</v>
      </c>
      <c r="B824" t="s">
        <v>17259</v>
      </c>
      <c r="C824" s="1121">
        <v>45516.488043981481</v>
      </c>
      <c r="D824" t="s">
        <v>17285</v>
      </c>
      <c r="E824" s="1118">
        <v>3.5200000000000002E-2</v>
      </c>
    </row>
    <row r="825" spans="1:5" x14ac:dyDescent="0.25">
      <c r="A825" t="s">
        <v>1</v>
      </c>
      <c r="B825" t="s">
        <v>17259</v>
      </c>
      <c r="C825" s="1121">
        <v>45516.488043981481</v>
      </c>
      <c r="D825" t="s">
        <v>17282</v>
      </c>
    </row>
    <row r="826" spans="1:5" x14ac:dyDescent="0.25">
      <c r="A826" t="s">
        <v>1</v>
      </c>
      <c r="B826" t="s">
        <v>17259</v>
      </c>
      <c r="C826" s="1121">
        <v>45516.488055555557</v>
      </c>
      <c r="D826" t="s">
        <v>17283</v>
      </c>
      <c r="E826" s="1118">
        <v>5.0799999999999998E-2</v>
      </c>
    </row>
    <row r="827" spans="1:5" x14ac:dyDescent="0.25">
      <c r="A827" t="s">
        <v>1</v>
      </c>
      <c r="B827" t="s">
        <v>17259</v>
      </c>
      <c r="C827" s="1121">
        <v>45516.488055555557</v>
      </c>
      <c r="D827" t="s">
        <v>17284</v>
      </c>
    </row>
    <row r="828" spans="1:5" x14ac:dyDescent="0.25">
      <c r="A828" t="s">
        <v>1</v>
      </c>
      <c r="B828" t="s">
        <v>17259</v>
      </c>
      <c r="C828" s="1121">
        <v>45516.488055555557</v>
      </c>
      <c r="D828" t="s">
        <v>17285</v>
      </c>
      <c r="E828" s="1118">
        <v>3.9100000000000003E-2</v>
      </c>
    </row>
    <row r="829" spans="1:5" x14ac:dyDescent="0.25">
      <c r="A829" t="s">
        <v>1</v>
      </c>
      <c r="B829" t="s">
        <v>17259</v>
      </c>
      <c r="C829" s="1121">
        <v>45516.488055555557</v>
      </c>
      <c r="D829" t="s">
        <v>17282</v>
      </c>
    </row>
    <row r="830" spans="1:5" x14ac:dyDescent="0.25">
      <c r="A830" t="s">
        <v>1</v>
      </c>
      <c r="B830" t="s">
        <v>17259</v>
      </c>
      <c r="C830" s="1121">
        <v>45516.488055555557</v>
      </c>
      <c r="D830" t="s">
        <v>17283</v>
      </c>
      <c r="E830" s="1118">
        <v>3.9100000000000003E-2</v>
      </c>
    </row>
    <row r="831" spans="1:5" x14ac:dyDescent="0.25">
      <c r="A831" t="s">
        <v>1</v>
      </c>
      <c r="B831" t="s">
        <v>17259</v>
      </c>
      <c r="C831" s="1121">
        <v>45516.488055555557</v>
      </c>
      <c r="D831" t="s">
        <v>17284</v>
      </c>
    </row>
    <row r="832" spans="1:5" x14ac:dyDescent="0.25">
      <c r="A832" t="s">
        <v>1</v>
      </c>
      <c r="B832" t="s">
        <v>17259</v>
      </c>
      <c r="C832" s="1121">
        <v>45516.488055555557</v>
      </c>
      <c r="D832" t="s">
        <v>17285</v>
      </c>
      <c r="E832" s="1118">
        <v>3.5200000000000002E-2</v>
      </c>
    </row>
    <row r="833" spans="1:5" x14ac:dyDescent="0.25">
      <c r="A833" t="s">
        <v>1</v>
      </c>
      <c r="B833" t="s">
        <v>17259</v>
      </c>
      <c r="C833" s="1121">
        <v>45516.48809027778</v>
      </c>
      <c r="D833" t="s">
        <v>9291</v>
      </c>
    </row>
    <row r="834" spans="1:5" x14ac:dyDescent="0.25">
      <c r="A834" t="s">
        <v>1</v>
      </c>
      <c r="B834" t="s">
        <v>17259</v>
      </c>
      <c r="C834" s="1121">
        <v>45516.48809027778</v>
      </c>
      <c r="D834" t="s">
        <v>9292</v>
      </c>
      <c r="E834" s="1118">
        <v>1.5599999999999999E-2</v>
      </c>
    </row>
    <row r="835" spans="1:5" x14ac:dyDescent="0.25">
      <c r="A835" t="s">
        <v>1</v>
      </c>
      <c r="B835" t="s">
        <v>17259</v>
      </c>
      <c r="C835" s="1121">
        <v>45516.48809027778</v>
      </c>
      <c r="D835" t="s">
        <v>17252</v>
      </c>
    </row>
    <row r="836" spans="1:5" x14ac:dyDescent="0.25">
      <c r="A836" t="s">
        <v>1</v>
      </c>
      <c r="B836" t="s">
        <v>17259</v>
      </c>
      <c r="C836" s="1121">
        <v>45516.48809027778</v>
      </c>
      <c r="D836" t="s">
        <v>17270</v>
      </c>
    </row>
    <row r="837" spans="1:5" x14ac:dyDescent="0.25">
      <c r="A837" t="s">
        <v>1</v>
      </c>
      <c r="B837" t="s">
        <v>17259</v>
      </c>
      <c r="C837" s="1121">
        <v>45516.48809027778</v>
      </c>
      <c r="D837" t="s">
        <v>17258</v>
      </c>
      <c r="E837" s="1118">
        <v>4.2999999999999997E-2</v>
      </c>
    </row>
    <row r="838" spans="1:5" x14ac:dyDescent="0.25">
      <c r="A838" t="s">
        <v>1</v>
      </c>
      <c r="B838" t="s">
        <v>17348</v>
      </c>
      <c r="C838" s="1121">
        <v>45516.507187499999</v>
      </c>
      <c r="D838" t="s">
        <v>17271</v>
      </c>
    </row>
    <row r="839" spans="1:5" x14ac:dyDescent="0.25">
      <c r="A839" t="s">
        <v>1</v>
      </c>
      <c r="B839" t="s">
        <v>17348</v>
      </c>
      <c r="C839" s="1121">
        <v>45516.507187499999</v>
      </c>
      <c r="D839" t="s">
        <v>17272</v>
      </c>
    </row>
    <row r="840" spans="1:5" x14ac:dyDescent="0.25">
      <c r="A840" t="s">
        <v>1</v>
      </c>
      <c r="B840" t="s">
        <v>17348</v>
      </c>
      <c r="C840" s="1121">
        <v>45516.507187499999</v>
      </c>
      <c r="D840" t="s">
        <v>17273</v>
      </c>
    </row>
    <row r="841" spans="1:5" x14ac:dyDescent="0.25">
      <c r="A841" t="s">
        <v>1</v>
      </c>
      <c r="B841" t="s">
        <v>17348</v>
      </c>
      <c r="C841" s="1121">
        <v>45516.507187499999</v>
      </c>
      <c r="D841" t="s">
        <v>17274</v>
      </c>
      <c r="E841" s="1118">
        <v>0</v>
      </c>
    </row>
    <row r="842" spans="1:5" x14ac:dyDescent="0.25">
      <c r="A842" t="s">
        <v>1</v>
      </c>
      <c r="B842" t="s">
        <v>17348</v>
      </c>
      <c r="C842" s="1121">
        <v>45516.507187499999</v>
      </c>
      <c r="D842" t="s">
        <v>17275</v>
      </c>
    </row>
    <row r="843" spans="1:5" x14ac:dyDescent="0.25">
      <c r="A843" t="s">
        <v>1</v>
      </c>
      <c r="B843" t="s">
        <v>17348</v>
      </c>
      <c r="C843" s="1121">
        <v>45516.507199074076</v>
      </c>
      <c r="D843" t="s">
        <v>17276</v>
      </c>
      <c r="E843" s="1118">
        <v>0.85940000000000005</v>
      </c>
    </row>
    <row r="844" spans="1:5" x14ac:dyDescent="0.25">
      <c r="A844" t="s">
        <v>1</v>
      </c>
      <c r="B844" t="s">
        <v>17348</v>
      </c>
      <c r="C844" s="1121">
        <v>45516.507199074076</v>
      </c>
      <c r="D844" t="s">
        <v>17303</v>
      </c>
    </row>
    <row r="845" spans="1:5" x14ac:dyDescent="0.25">
      <c r="A845" t="s">
        <v>1</v>
      </c>
      <c r="B845" t="s">
        <v>17348</v>
      </c>
      <c r="C845" s="1121">
        <v>45516.507199074076</v>
      </c>
      <c r="D845" t="s">
        <v>17304</v>
      </c>
      <c r="E845" s="1118">
        <v>7.7999999999999996E-3</v>
      </c>
    </row>
    <row r="846" spans="1:5" x14ac:dyDescent="0.25">
      <c r="A846" t="s">
        <v>1</v>
      </c>
      <c r="B846" t="s">
        <v>17348</v>
      </c>
      <c r="C846" s="1121">
        <v>45516.507199074076</v>
      </c>
      <c r="D846" t="s">
        <v>17270</v>
      </c>
    </row>
    <row r="847" spans="1:5" x14ac:dyDescent="0.25">
      <c r="A847" t="s">
        <v>1</v>
      </c>
      <c r="B847" t="s">
        <v>17348</v>
      </c>
      <c r="C847" s="1121">
        <v>45516.507199074076</v>
      </c>
      <c r="D847" t="s">
        <v>17258</v>
      </c>
      <c r="E847" s="1118">
        <v>3.5200000000000002E-2</v>
      </c>
    </row>
    <row r="848" spans="1:5" x14ac:dyDescent="0.25">
      <c r="A848" t="s">
        <v>1</v>
      </c>
      <c r="B848" t="s">
        <v>17348</v>
      </c>
      <c r="C848" s="1121">
        <v>45516.507199074076</v>
      </c>
      <c r="D848" t="s">
        <v>17305</v>
      </c>
    </row>
    <row r="849" spans="1:5" x14ac:dyDescent="0.25">
      <c r="A849" t="s">
        <v>1</v>
      </c>
      <c r="B849" t="s">
        <v>17348</v>
      </c>
      <c r="C849" s="1121">
        <v>45516.507199074076</v>
      </c>
      <c r="D849" t="s">
        <v>17282</v>
      </c>
    </row>
    <row r="850" spans="1:5" x14ac:dyDescent="0.25">
      <c r="A850" t="s">
        <v>1</v>
      </c>
      <c r="B850" t="s">
        <v>17348</v>
      </c>
      <c r="C850" s="1121">
        <v>45516.507199074076</v>
      </c>
      <c r="D850" t="s">
        <v>17283</v>
      </c>
      <c r="E850" s="1118">
        <v>5.0799999999999998E-2</v>
      </c>
    </row>
    <row r="851" spans="1:5" x14ac:dyDescent="0.25">
      <c r="A851" t="s">
        <v>1</v>
      </c>
      <c r="B851" t="s">
        <v>17348</v>
      </c>
      <c r="C851" s="1121">
        <v>45516.507199074076</v>
      </c>
      <c r="D851" t="s">
        <v>17284</v>
      </c>
    </row>
    <row r="852" spans="1:5" x14ac:dyDescent="0.25">
      <c r="A852" t="s">
        <v>1</v>
      </c>
      <c r="B852" t="s">
        <v>17348</v>
      </c>
      <c r="C852" s="1121">
        <v>45516.507199074076</v>
      </c>
      <c r="D852" t="s">
        <v>17285</v>
      </c>
      <c r="E852" s="1118">
        <v>3.1199999999999999E-2</v>
      </c>
    </row>
    <row r="853" spans="1:5" x14ac:dyDescent="0.25">
      <c r="A853" t="s">
        <v>1</v>
      </c>
      <c r="B853" t="s">
        <v>17348</v>
      </c>
      <c r="C853" s="1121">
        <v>45516.507199074076</v>
      </c>
      <c r="D853" t="s">
        <v>17306</v>
      </c>
      <c r="E853" s="1118">
        <v>0.21879999999999999</v>
      </c>
    </row>
    <row r="854" spans="1:5" x14ac:dyDescent="0.25">
      <c r="A854" t="s">
        <v>1</v>
      </c>
      <c r="B854" t="s">
        <v>17348</v>
      </c>
      <c r="C854" s="1121">
        <v>45516.507199074076</v>
      </c>
      <c r="D854" t="s">
        <v>17279</v>
      </c>
      <c r="E854" s="1118">
        <v>1.3320000000000001</v>
      </c>
    </row>
    <row r="855" spans="1:5" x14ac:dyDescent="0.25">
      <c r="A855" t="s">
        <v>1</v>
      </c>
      <c r="B855" t="s">
        <v>17348</v>
      </c>
      <c r="C855" s="1121">
        <v>45516.507233796299</v>
      </c>
      <c r="D855" t="s">
        <v>17282</v>
      </c>
    </row>
    <row r="856" spans="1:5" x14ac:dyDescent="0.25">
      <c r="A856" t="s">
        <v>1</v>
      </c>
      <c r="B856" t="s">
        <v>17348</v>
      </c>
      <c r="C856" s="1121">
        <v>45516.507233796299</v>
      </c>
      <c r="D856" t="s">
        <v>17283</v>
      </c>
      <c r="E856" s="1118">
        <v>4.6899999999999997E-2</v>
      </c>
    </row>
    <row r="857" spans="1:5" x14ac:dyDescent="0.25">
      <c r="A857" t="s">
        <v>1</v>
      </c>
      <c r="B857" t="s">
        <v>17348</v>
      </c>
      <c r="C857" s="1121">
        <v>45516.507233796299</v>
      </c>
      <c r="D857" t="s">
        <v>17284</v>
      </c>
    </row>
    <row r="858" spans="1:5" x14ac:dyDescent="0.25">
      <c r="A858" t="s">
        <v>1</v>
      </c>
      <c r="B858" t="s">
        <v>17348</v>
      </c>
      <c r="C858" s="1121">
        <v>45516.507233796299</v>
      </c>
      <c r="D858" t="s">
        <v>17285</v>
      </c>
      <c r="E858" s="1118">
        <v>3.5200000000000002E-2</v>
      </c>
    </row>
    <row r="859" spans="1:5" x14ac:dyDescent="0.25">
      <c r="A859" t="s">
        <v>1</v>
      </c>
      <c r="B859" t="s">
        <v>17348</v>
      </c>
      <c r="C859" s="1121">
        <v>45516.507233796299</v>
      </c>
      <c r="D859" t="s">
        <v>17282</v>
      </c>
    </row>
    <row r="860" spans="1:5" x14ac:dyDescent="0.25">
      <c r="A860" t="s">
        <v>1</v>
      </c>
      <c r="B860" t="s">
        <v>17348</v>
      </c>
      <c r="C860" s="1121">
        <v>45516.507233796299</v>
      </c>
      <c r="D860" t="s">
        <v>17283</v>
      </c>
      <c r="E860" s="1118">
        <v>3.5200000000000002E-2</v>
      </c>
    </row>
    <row r="861" spans="1:5" x14ac:dyDescent="0.25">
      <c r="A861" t="s">
        <v>1</v>
      </c>
      <c r="B861" t="s">
        <v>17348</v>
      </c>
      <c r="C861" s="1121">
        <v>45516.507233796299</v>
      </c>
      <c r="D861" t="s">
        <v>17284</v>
      </c>
    </row>
    <row r="862" spans="1:5" x14ac:dyDescent="0.25">
      <c r="A862" t="s">
        <v>1</v>
      </c>
      <c r="B862" t="s">
        <v>17348</v>
      </c>
      <c r="C862" s="1121">
        <v>45516.507233796299</v>
      </c>
      <c r="D862" t="s">
        <v>17285</v>
      </c>
      <c r="E862" s="1118">
        <v>4.2999999999999997E-2</v>
      </c>
    </row>
    <row r="863" spans="1:5" x14ac:dyDescent="0.25">
      <c r="A863" t="s">
        <v>1</v>
      </c>
      <c r="B863" t="s">
        <v>17348</v>
      </c>
      <c r="C863" s="1121">
        <v>45516.507233796299</v>
      </c>
      <c r="D863" t="s">
        <v>17282</v>
      </c>
    </row>
    <row r="864" spans="1:5" x14ac:dyDescent="0.25">
      <c r="A864" t="s">
        <v>1</v>
      </c>
      <c r="B864" t="s">
        <v>17348</v>
      </c>
      <c r="C864" s="1121">
        <v>45516.507233796299</v>
      </c>
      <c r="D864" t="s">
        <v>17283</v>
      </c>
      <c r="E864" s="1118">
        <v>3.9100000000000003E-2</v>
      </c>
    </row>
    <row r="865" spans="1:5" x14ac:dyDescent="0.25">
      <c r="A865" t="s">
        <v>1</v>
      </c>
      <c r="B865" t="s">
        <v>17348</v>
      </c>
      <c r="C865" s="1121">
        <v>45516.507233796299</v>
      </c>
      <c r="D865" t="s">
        <v>17284</v>
      </c>
    </row>
    <row r="866" spans="1:5" x14ac:dyDescent="0.25">
      <c r="A866" t="s">
        <v>1</v>
      </c>
      <c r="B866" t="s">
        <v>17348</v>
      </c>
      <c r="C866" s="1121">
        <v>45516.507233796299</v>
      </c>
      <c r="D866" t="s">
        <v>17285</v>
      </c>
      <c r="E866" s="1118">
        <v>4.2999999999999997E-2</v>
      </c>
    </row>
    <row r="867" spans="1:5" x14ac:dyDescent="0.25">
      <c r="A867" t="s">
        <v>1</v>
      </c>
      <c r="B867" t="s">
        <v>17348</v>
      </c>
      <c r="C867" s="1121">
        <v>45516.507245370369</v>
      </c>
      <c r="D867" t="s">
        <v>17282</v>
      </c>
    </row>
    <row r="868" spans="1:5" x14ac:dyDescent="0.25">
      <c r="A868" t="s">
        <v>1</v>
      </c>
      <c r="B868" t="s">
        <v>17348</v>
      </c>
      <c r="C868" s="1121">
        <v>45516.507245370369</v>
      </c>
      <c r="D868" t="s">
        <v>17283</v>
      </c>
      <c r="E868" s="1118">
        <v>3.9100000000000003E-2</v>
      </c>
    </row>
    <row r="869" spans="1:5" x14ac:dyDescent="0.25">
      <c r="A869" t="s">
        <v>1</v>
      </c>
      <c r="B869" t="s">
        <v>17348</v>
      </c>
      <c r="C869" s="1121">
        <v>45516.507245370369</v>
      </c>
      <c r="D869" t="s">
        <v>17284</v>
      </c>
    </row>
    <row r="870" spans="1:5" x14ac:dyDescent="0.25">
      <c r="A870" t="s">
        <v>1</v>
      </c>
      <c r="B870" t="s">
        <v>17348</v>
      </c>
      <c r="C870" s="1121">
        <v>45516.507245370369</v>
      </c>
      <c r="D870" t="s">
        <v>17285</v>
      </c>
      <c r="E870" s="1118">
        <v>4.6899999999999997E-2</v>
      </c>
    </row>
    <row r="871" spans="1:5" x14ac:dyDescent="0.25">
      <c r="A871" t="s">
        <v>1</v>
      </c>
      <c r="B871" t="s">
        <v>17348</v>
      </c>
      <c r="C871" s="1121">
        <v>45516.547037037039</v>
      </c>
      <c r="D871" t="s">
        <v>17286</v>
      </c>
    </row>
    <row r="872" spans="1:5" x14ac:dyDescent="0.25">
      <c r="A872" t="s">
        <v>1</v>
      </c>
      <c r="B872" t="s">
        <v>17348</v>
      </c>
      <c r="C872" s="1121">
        <v>45516.547037037039</v>
      </c>
      <c r="D872" t="s">
        <v>17287</v>
      </c>
    </row>
    <row r="873" spans="1:5" x14ac:dyDescent="0.25">
      <c r="A873" t="s">
        <v>1</v>
      </c>
      <c r="B873" t="s">
        <v>17348</v>
      </c>
      <c r="C873" s="1121">
        <v>45516.547037037039</v>
      </c>
      <c r="D873" t="s">
        <v>17288</v>
      </c>
      <c r="E873" s="1118">
        <v>0.34770000000000001</v>
      </c>
    </row>
    <row r="874" spans="1:5" x14ac:dyDescent="0.25">
      <c r="A874" t="s">
        <v>1</v>
      </c>
      <c r="B874" t="s">
        <v>17348</v>
      </c>
      <c r="C874" s="1121">
        <v>45516.547037037039</v>
      </c>
      <c r="D874" t="s">
        <v>17289</v>
      </c>
    </row>
    <row r="875" spans="1:5" x14ac:dyDescent="0.25">
      <c r="A875" t="s">
        <v>1</v>
      </c>
      <c r="B875" t="s">
        <v>17348</v>
      </c>
      <c r="C875" s="1121">
        <v>45516.547048611108</v>
      </c>
      <c r="D875" t="s">
        <v>17290</v>
      </c>
      <c r="E875" s="1118">
        <v>0.1797</v>
      </c>
    </row>
    <row r="876" spans="1:5" x14ac:dyDescent="0.25">
      <c r="A876" t="s">
        <v>1</v>
      </c>
      <c r="B876" t="s">
        <v>17348</v>
      </c>
      <c r="C876" s="1121">
        <v>45516.547048611108</v>
      </c>
      <c r="D876" t="s">
        <v>17291</v>
      </c>
      <c r="E876" s="1118">
        <v>0.52729999999999999</v>
      </c>
    </row>
    <row r="877" spans="1:5" x14ac:dyDescent="0.25">
      <c r="A877" t="s">
        <v>1</v>
      </c>
      <c r="B877" t="s">
        <v>17348</v>
      </c>
      <c r="C877" s="1121">
        <v>45516.547060185185</v>
      </c>
      <c r="D877" t="s">
        <v>17292</v>
      </c>
    </row>
    <row r="878" spans="1:5" x14ac:dyDescent="0.25">
      <c r="A878" t="s">
        <v>1</v>
      </c>
      <c r="B878" t="s">
        <v>17348</v>
      </c>
      <c r="C878" s="1121">
        <v>45516.547060185185</v>
      </c>
      <c r="D878" t="s">
        <v>17293</v>
      </c>
      <c r="E878" s="1118">
        <v>1.5599999999999999E-2</v>
      </c>
    </row>
    <row r="879" spans="1:5" x14ac:dyDescent="0.25">
      <c r="A879" t="s">
        <v>1</v>
      </c>
      <c r="B879" t="s">
        <v>17348</v>
      </c>
      <c r="C879" s="1121">
        <v>45516.547071759262</v>
      </c>
      <c r="D879" t="s">
        <v>17294</v>
      </c>
    </row>
    <row r="880" spans="1:5" x14ac:dyDescent="0.25">
      <c r="A880" t="s">
        <v>1</v>
      </c>
      <c r="B880" t="s">
        <v>17348</v>
      </c>
      <c r="C880" s="1121">
        <v>45516.547071759262</v>
      </c>
      <c r="D880" t="s">
        <v>17295</v>
      </c>
      <c r="E880" s="1118">
        <v>1.17E-2</v>
      </c>
    </row>
    <row r="881" spans="1:5" x14ac:dyDescent="0.25">
      <c r="A881" t="s">
        <v>1</v>
      </c>
      <c r="B881" t="s">
        <v>17348</v>
      </c>
      <c r="C881" s="1121">
        <v>45516.547071759262</v>
      </c>
      <c r="D881" t="s">
        <v>17296</v>
      </c>
    </row>
    <row r="882" spans="1:5" x14ac:dyDescent="0.25">
      <c r="A882" t="s">
        <v>1</v>
      </c>
      <c r="B882" t="s">
        <v>17348</v>
      </c>
      <c r="C882" s="1121">
        <v>45516.547071759262</v>
      </c>
      <c r="D882" t="s">
        <v>17297</v>
      </c>
    </row>
    <row r="883" spans="1:5" x14ac:dyDescent="0.25">
      <c r="A883" t="s">
        <v>1</v>
      </c>
      <c r="B883" t="s">
        <v>17348</v>
      </c>
      <c r="C883" s="1121">
        <v>45516.547071759262</v>
      </c>
      <c r="D883" t="s">
        <v>17298</v>
      </c>
      <c r="E883" s="1118">
        <v>1.17E-2</v>
      </c>
    </row>
    <row r="884" spans="1:5" x14ac:dyDescent="0.25">
      <c r="A884" t="s">
        <v>1</v>
      </c>
      <c r="B884" t="s">
        <v>17348</v>
      </c>
      <c r="C884" s="1121">
        <v>45516.547071759262</v>
      </c>
      <c r="D884" t="s">
        <v>17299</v>
      </c>
    </row>
    <row r="885" spans="1:5" x14ac:dyDescent="0.25">
      <c r="A885" t="s">
        <v>1</v>
      </c>
      <c r="B885" t="s">
        <v>17348</v>
      </c>
      <c r="C885" s="1121">
        <v>45516.547071759262</v>
      </c>
      <c r="D885" t="s">
        <v>17300</v>
      </c>
      <c r="E885" s="1118">
        <v>0.1484</v>
      </c>
    </row>
    <row r="886" spans="1:5" x14ac:dyDescent="0.25">
      <c r="A886" t="s">
        <v>1</v>
      </c>
      <c r="B886" t="s">
        <v>17348</v>
      </c>
      <c r="C886" s="1121">
        <v>45516.547071759262</v>
      </c>
      <c r="D886" t="s">
        <v>17301</v>
      </c>
      <c r="E886" s="1118">
        <v>0.1641</v>
      </c>
    </row>
    <row r="887" spans="1:5" x14ac:dyDescent="0.25">
      <c r="A887" t="s">
        <v>1</v>
      </c>
      <c r="B887" t="s">
        <v>17348</v>
      </c>
      <c r="C887" s="1121">
        <v>45516.547326388885</v>
      </c>
      <c r="D887" t="s">
        <v>17302</v>
      </c>
    </row>
    <row r="888" spans="1:5" x14ac:dyDescent="0.25">
      <c r="A888" t="s">
        <v>1</v>
      </c>
      <c r="B888" t="s">
        <v>17348</v>
      </c>
      <c r="C888" s="1121">
        <v>45516.547337962962</v>
      </c>
      <c r="D888" t="s">
        <v>9291</v>
      </c>
    </row>
    <row r="889" spans="1:5" x14ac:dyDescent="0.25">
      <c r="A889" t="s">
        <v>1</v>
      </c>
      <c r="B889" t="s">
        <v>17348</v>
      </c>
      <c r="C889" s="1121">
        <v>45516.547337962962</v>
      </c>
      <c r="D889" t="s">
        <v>9292</v>
      </c>
      <c r="E889" s="1118">
        <v>1.95E-2</v>
      </c>
    </row>
    <row r="890" spans="1:5" x14ac:dyDescent="0.25">
      <c r="A890" t="s">
        <v>1</v>
      </c>
      <c r="B890" t="s">
        <v>17348</v>
      </c>
      <c r="C890" s="1121">
        <v>45516.547337962962</v>
      </c>
      <c r="D890" t="s">
        <v>17307</v>
      </c>
      <c r="E890" s="1118">
        <v>1.1133</v>
      </c>
    </row>
    <row r="891" spans="1:5" x14ac:dyDescent="0.25">
      <c r="A891" t="s">
        <v>1</v>
      </c>
      <c r="B891" t="s">
        <v>17348</v>
      </c>
      <c r="C891" s="1121">
        <v>45516.548761574071</v>
      </c>
      <c r="D891" t="s">
        <v>17282</v>
      </c>
    </row>
    <row r="892" spans="1:5" x14ac:dyDescent="0.25">
      <c r="A892" t="s">
        <v>1</v>
      </c>
      <c r="B892" t="s">
        <v>17348</v>
      </c>
      <c r="C892" s="1121">
        <v>45516.548761574071</v>
      </c>
      <c r="D892" t="s">
        <v>17283</v>
      </c>
      <c r="E892" s="1118">
        <v>5.0799999999999998E-2</v>
      </c>
    </row>
    <row r="893" spans="1:5" x14ac:dyDescent="0.25">
      <c r="A893" t="s">
        <v>1</v>
      </c>
      <c r="B893" t="s">
        <v>17348</v>
      </c>
      <c r="C893" s="1121">
        <v>45516.548761574071</v>
      </c>
      <c r="D893" t="s">
        <v>17284</v>
      </c>
    </row>
    <row r="894" spans="1:5" x14ac:dyDescent="0.25">
      <c r="A894" t="s">
        <v>1</v>
      </c>
      <c r="B894" t="s">
        <v>17348</v>
      </c>
      <c r="C894" s="1121">
        <v>45516.548761574071</v>
      </c>
      <c r="D894" t="s">
        <v>17285</v>
      </c>
      <c r="E894" s="1118">
        <v>4.6899999999999997E-2</v>
      </c>
    </row>
    <row r="895" spans="1:5" x14ac:dyDescent="0.25">
      <c r="A895" t="s">
        <v>1</v>
      </c>
      <c r="B895" t="s">
        <v>17348</v>
      </c>
      <c r="C895" s="1121">
        <v>45516.548761574071</v>
      </c>
      <c r="D895" t="s">
        <v>17282</v>
      </c>
    </row>
    <row r="896" spans="1:5" x14ac:dyDescent="0.25">
      <c r="A896" t="s">
        <v>1</v>
      </c>
      <c r="B896" t="s">
        <v>17348</v>
      </c>
      <c r="C896" s="1121">
        <v>45516.548761574071</v>
      </c>
      <c r="D896" t="s">
        <v>17283</v>
      </c>
      <c r="E896" s="1118">
        <v>3.5200000000000002E-2</v>
      </c>
    </row>
    <row r="897" spans="1:5" x14ac:dyDescent="0.25">
      <c r="A897" t="s">
        <v>1</v>
      </c>
      <c r="B897" t="s">
        <v>17348</v>
      </c>
      <c r="C897" s="1121">
        <v>45516.548761574071</v>
      </c>
      <c r="D897" t="s">
        <v>17284</v>
      </c>
    </row>
    <row r="898" spans="1:5" x14ac:dyDescent="0.25">
      <c r="A898" t="s">
        <v>1</v>
      </c>
      <c r="B898" t="s">
        <v>17348</v>
      </c>
      <c r="C898" s="1121">
        <v>45516.548761574071</v>
      </c>
      <c r="D898" t="s">
        <v>17285</v>
      </c>
      <c r="E898" s="1118">
        <v>4.6899999999999997E-2</v>
      </c>
    </row>
    <row r="899" spans="1:5" x14ac:dyDescent="0.25">
      <c r="A899" t="s">
        <v>1</v>
      </c>
      <c r="B899" t="s">
        <v>17348</v>
      </c>
      <c r="C899" s="1121">
        <v>45516.548761574071</v>
      </c>
      <c r="D899" t="s">
        <v>17282</v>
      </c>
    </row>
    <row r="900" spans="1:5" x14ac:dyDescent="0.25">
      <c r="A900" t="s">
        <v>1</v>
      </c>
      <c r="B900" t="s">
        <v>17348</v>
      </c>
      <c r="C900" s="1121">
        <v>45516.548761574071</v>
      </c>
      <c r="D900" t="s">
        <v>17283</v>
      </c>
      <c r="E900" s="1118">
        <v>4.6899999999999997E-2</v>
      </c>
    </row>
    <row r="901" spans="1:5" x14ac:dyDescent="0.25">
      <c r="A901" t="s">
        <v>1</v>
      </c>
      <c r="B901" t="s">
        <v>17348</v>
      </c>
      <c r="C901" s="1121">
        <v>45516.548761574071</v>
      </c>
      <c r="D901" t="s">
        <v>17284</v>
      </c>
    </row>
    <row r="902" spans="1:5" x14ac:dyDescent="0.25">
      <c r="A902" t="s">
        <v>1</v>
      </c>
      <c r="B902" t="s">
        <v>17348</v>
      </c>
      <c r="C902" s="1121">
        <v>45516.548761574071</v>
      </c>
      <c r="D902" t="s">
        <v>17285</v>
      </c>
      <c r="E902" s="1118">
        <v>3.1199999999999999E-2</v>
      </c>
    </row>
    <row r="903" spans="1:5" x14ac:dyDescent="0.25">
      <c r="A903" t="s">
        <v>1</v>
      </c>
      <c r="B903" t="s">
        <v>17348</v>
      </c>
      <c r="C903" s="1121">
        <v>45516.548773148148</v>
      </c>
      <c r="D903" t="s">
        <v>17282</v>
      </c>
    </row>
    <row r="904" spans="1:5" x14ac:dyDescent="0.25">
      <c r="A904" t="s">
        <v>1</v>
      </c>
      <c r="B904" t="s">
        <v>17348</v>
      </c>
      <c r="C904" s="1121">
        <v>45516.548773148148</v>
      </c>
      <c r="D904" t="s">
        <v>17283</v>
      </c>
      <c r="E904" s="1118">
        <v>4.6899999999999997E-2</v>
      </c>
    </row>
    <row r="905" spans="1:5" x14ac:dyDescent="0.25">
      <c r="A905" t="s">
        <v>1</v>
      </c>
      <c r="B905" t="s">
        <v>17348</v>
      </c>
      <c r="C905" s="1121">
        <v>45516.548773148148</v>
      </c>
      <c r="D905" t="s">
        <v>17284</v>
      </c>
    </row>
    <row r="906" spans="1:5" x14ac:dyDescent="0.25">
      <c r="A906" t="s">
        <v>1</v>
      </c>
      <c r="B906" t="s">
        <v>17348</v>
      </c>
      <c r="C906" s="1121">
        <v>45516.548773148148</v>
      </c>
      <c r="D906" t="s">
        <v>17285</v>
      </c>
      <c r="E906" s="1118">
        <v>4.2999999999999997E-2</v>
      </c>
    </row>
    <row r="907" spans="1:5" x14ac:dyDescent="0.25">
      <c r="A907" t="s">
        <v>1</v>
      </c>
      <c r="B907" t="s">
        <v>17348</v>
      </c>
      <c r="C907" s="1121">
        <v>45516.548773148148</v>
      </c>
      <c r="D907" t="s">
        <v>17282</v>
      </c>
    </row>
    <row r="908" spans="1:5" x14ac:dyDescent="0.25">
      <c r="A908" t="s">
        <v>1</v>
      </c>
      <c r="B908" t="s">
        <v>17348</v>
      </c>
      <c r="C908" s="1121">
        <v>45516.548773148148</v>
      </c>
      <c r="D908" t="s">
        <v>17283</v>
      </c>
      <c r="E908" s="1118">
        <v>3.9100000000000003E-2</v>
      </c>
    </row>
    <row r="909" spans="1:5" x14ac:dyDescent="0.25">
      <c r="A909" t="s">
        <v>1</v>
      </c>
      <c r="B909" t="s">
        <v>17348</v>
      </c>
      <c r="C909" s="1121">
        <v>45516.548773148148</v>
      </c>
      <c r="D909" t="s">
        <v>17284</v>
      </c>
    </row>
    <row r="910" spans="1:5" x14ac:dyDescent="0.25">
      <c r="A910" t="s">
        <v>1</v>
      </c>
      <c r="B910" t="s">
        <v>17348</v>
      </c>
      <c r="C910" s="1121">
        <v>45516.548773148148</v>
      </c>
      <c r="D910" t="s">
        <v>17285</v>
      </c>
      <c r="E910" s="1118">
        <v>6.25E-2</v>
      </c>
    </row>
    <row r="911" spans="1:5" x14ac:dyDescent="0.25">
      <c r="A911" t="s">
        <v>1</v>
      </c>
      <c r="B911" t="s">
        <v>17348</v>
      </c>
      <c r="C911" s="1121">
        <v>45516.548773148148</v>
      </c>
      <c r="D911" t="s">
        <v>17282</v>
      </c>
    </row>
    <row r="912" spans="1:5" x14ac:dyDescent="0.25">
      <c r="A912" t="s">
        <v>1</v>
      </c>
      <c r="B912" t="s">
        <v>17348</v>
      </c>
      <c r="C912" s="1121">
        <v>45516.548773148148</v>
      </c>
      <c r="D912" t="s">
        <v>17283</v>
      </c>
      <c r="E912" s="1118">
        <v>4.6899999999999997E-2</v>
      </c>
    </row>
    <row r="913" spans="1:5" x14ac:dyDescent="0.25">
      <c r="A913" t="s">
        <v>1</v>
      </c>
      <c r="B913" t="s">
        <v>17348</v>
      </c>
      <c r="C913" s="1121">
        <v>45516.548773148148</v>
      </c>
      <c r="D913" t="s">
        <v>17284</v>
      </c>
    </row>
    <row r="914" spans="1:5" x14ac:dyDescent="0.25">
      <c r="A914" t="s">
        <v>1</v>
      </c>
      <c r="B914" t="s">
        <v>17348</v>
      </c>
      <c r="C914" s="1121">
        <v>45516.548773148148</v>
      </c>
      <c r="D914" t="s">
        <v>17285</v>
      </c>
      <c r="E914" s="1118">
        <v>3.9100000000000003E-2</v>
      </c>
    </row>
    <row r="915" spans="1:5" x14ac:dyDescent="0.25">
      <c r="A915" t="s">
        <v>1</v>
      </c>
      <c r="B915" t="s">
        <v>17348</v>
      </c>
      <c r="C915" s="1121">
        <v>45516.548807870371</v>
      </c>
      <c r="D915" t="s">
        <v>9291</v>
      </c>
    </row>
    <row r="916" spans="1:5" x14ac:dyDescent="0.25">
      <c r="A916" t="s">
        <v>1</v>
      </c>
      <c r="B916" t="s">
        <v>17348</v>
      </c>
      <c r="C916" s="1121">
        <v>45516.548807870371</v>
      </c>
      <c r="D916" t="s">
        <v>9292</v>
      </c>
      <c r="E916" s="1118">
        <v>1.95E-2</v>
      </c>
    </row>
    <row r="917" spans="1:5" x14ac:dyDescent="0.25">
      <c r="A917" t="s">
        <v>1</v>
      </c>
      <c r="B917" t="s">
        <v>17348</v>
      </c>
      <c r="C917" s="1121">
        <v>45516.548807870371</v>
      </c>
      <c r="D917" t="s">
        <v>17252</v>
      </c>
    </row>
    <row r="918" spans="1:5" x14ac:dyDescent="0.25">
      <c r="A918" t="s">
        <v>1</v>
      </c>
      <c r="B918" t="s">
        <v>17348</v>
      </c>
      <c r="C918" s="1121">
        <v>45516.548807870371</v>
      </c>
      <c r="D918" t="s">
        <v>17270</v>
      </c>
    </row>
    <row r="919" spans="1:5" x14ac:dyDescent="0.25">
      <c r="A919" t="s">
        <v>1</v>
      </c>
      <c r="B919" t="s">
        <v>17348</v>
      </c>
      <c r="C919" s="1121">
        <v>45516.548807870371</v>
      </c>
      <c r="D919" t="s">
        <v>17258</v>
      </c>
      <c r="E919" s="1118">
        <v>3.5200000000000002E-2</v>
      </c>
    </row>
    <row r="920" spans="1:5" x14ac:dyDescent="0.25">
      <c r="A920" t="s">
        <v>1</v>
      </c>
      <c r="B920" t="s">
        <v>17348</v>
      </c>
      <c r="C920" s="1121">
        <v>45516.553032407406</v>
      </c>
      <c r="D920" t="s">
        <v>17271</v>
      </c>
    </row>
    <row r="921" spans="1:5" x14ac:dyDescent="0.25">
      <c r="A921" t="s">
        <v>1</v>
      </c>
      <c r="B921" t="s">
        <v>17348</v>
      </c>
      <c r="C921" s="1121">
        <v>45516.553032407406</v>
      </c>
      <c r="D921" t="s">
        <v>17272</v>
      </c>
    </row>
    <row r="922" spans="1:5" x14ac:dyDescent="0.25">
      <c r="A922" t="s">
        <v>1</v>
      </c>
      <c r="B922" t="s">
        <v>17348</v>
      </c>
      <c r="C922" s="1121">
        <v>45516.553032407406</v>
      </c>
      <c r="D922" t="s">
        <v>17273</v>
      </c>
    </row>
    <row r="923" spans="1:5" x14ac:dyDescent="0.25">
      <c r="A923" t="s">
        <v>1</v>
      </c>
      <c r="B923" t="s">
        <v>17348</v>
      </c>
      <c r="C923" s="1121">
        <v>45516.553032407406</v>
      </c>
      <c r="D923" t="s">
        <v>17274</v>
      </c>
      <c r="E923" s="1118">
        <v>3.8999999999999998E-3</v>
      </c>
    </row>
    <row r="924" spans="1:5" x14ac:dyDescent="0.25">
      <c r="A924" t="s">
        <v>1</v>
      </c>
      <c r="B924" t="s">
        <v>17348</v>
      </c>
      <c r="C924" s="1121">
        <v>45516.553032407406</v>
      </c>
      <c r="D924" t="s">
        <v>17275</v>
      </c>
    </row>
    <row r="925" spans="1:5" x14ac:dyDescent="0.25">
      <c r="A925" t="s">
        <v>1</v>
      </c>
      <c r="B925" t="s">
        <v>17348</v>
      </c>
      <c r="C925" s="1121">
        <v>45516.553055555552</v>
      </c>
      <c r="D925" t="s">
        <v>17276</v>
      </c>
      <c r="E925" s="1118">
        <v>1.7734000000000001</v>
      </c>
    </row>
    <row r="926" spans="1:5" x14ac:dyDescent="0.25">
      <c r="A926" t="s">
        <v>1</v>
      </c>
      <c r="B926" t="s">
        <v>17348</v>
      </c>
      <c r="C926" s="1121">
        <v>45516.553055555552</v>
      </c>
      <c r="D926" t="s">
        <v>17303</v>
      </c>
    </row>
    <row r="927" spans="1:5" x14ac:dyDescent="0.25">
      <c r="A927" t="s">
        <v>1</v>
      </c>
      <c r="B927" t="s">
        <v>17348</v>
      </c>
      <c r="C927" s="1121">
        <v>45516.553055555552</v>
      </c>
      <c r="D927" t="s">
        <v>17304</v>
      </c>
      <c r="E927" s="1118">
        <v>0</v>
      </c>
    </row>
    <row r="928" spans="1:5" x14ac:dyDescent="0.25">
      <c r="A928" t="s">
        <v>1</v>
      </c>
      <c r="B928" t="s">
        <v>17348</v>
      </c>
      <c r="C928" s="1121">
        <v>45516.553055555552</v>
      </c>
      <c r="D928" t="s">
        <v>17270</v>
      </c>
    </row>
    <row r="929" spans="1:5" x14ac:dyDescent="0.25">
      <c r="A929" t="s">
        <v>1</v>
      </c>
      <c r="B929" t="s">
        <v>17348</v>
      </c>
      <c r="C929" s="1121">
        <v>45516.553055555552</v>
      </c>
      <c r="D929" t="s">
        <v>17258</v>
      </c>
      <c r="E929" s="1118">
        <v>3.1199999999999999E-2</v>
      </c>
    </row>
    <row r="930" spans="1:5" x14ac:dyDescent="0.25">
      <c r="A930" t="s">
        <v>1</v>
      </c>
      <c r="B930" t="s">
        <v>17348</v>
      </c>
      <c r="C930" s="1121">
        <v>45516.553055555552</v>
      </c>
      <c r="D930" t="s">
        <v>17305</v>
      </c>
    </row>
    <row r="931" spans="1:5" x14ac:dyDescent="0.25">
      <c r="A931" t="s">
        <v>1</v>
      </c>
      <c r="B931" t="s">
        <v>17348</v>
      </c>
      <c r="C931" s="1121">
        <v>45516.553055555552</v>
      </c>
      <c r="D931" t="s">
        <v>17282</v>
      </c>
    </row>
    <row r="932" spans="1:5" x14ac:dyDescent="0.25">
      <c r="A932" t="s">
        <v>1</v>
      </c>
      <c r="B932" t="s">
        <v>17348</v>
      </c>
      <c r="C932" s="1121">
        <v>45516.553055555552</v>
      </c>
      <c r="D932" t="s">
        <v>17283</v>
      </c>
      <c r="E932" s="1118">
        <v>5.0799999999999998E-2</v>
      </c>
    </row>
    <row r="933" spans="1:5" x14ac:dyDescent="0.25">
      <c r="A933" t="s">
        <v>1</v>
      </c>
      <c r="B933" t="s">
        <v>17348</v>
      </c>
      <c r="C933" s="1121">
        <v>45516.553055555552</v>
      </c>
      <c r="D933" t="s">
        <v>17284</v>
      </c>
    </row>
    <row r="934" spans="1:5" x14ac:dyDescent="0.25">
      <c r="A934" t="s">
        <v>1</v>
      </c>
      <c r="B934" t="s">
        <v>17348</v>
      </c>
      <c r="C934" s="1121">
        <v>45516.553055555552</v>
      </c>
      <c r="D934" t="s">
        <v>17285</v>
      </c>
      <c r="E934" s="1118">
        <v>3.1199999999999999E-2</v>
      </c>
    </row>
    <row r="935" spans="1:5" x14ac:dyDescent="0.25">
      <c r="A935" t="s">
        <v>1</v>
      </c>
      <c r="B935" t="s">
        <v>17348</v>
      </c>
      <c r="C935" s="1121">
        <v>45516.553055555552</v>
      </c>
      <c r="D935" t="s">
        <v>17306</v>
      </c>
      <c r="E935" s="1118">
        <v>0.21479999999999999</v>
      </c>
    </row>
    <row r="936" spans="1:5" x14ac:dyDescent="0.25">
      <c r="A936" t="s">
        <v>1</v>
      </c>
      <c r="B936" t="s">
        <v>17348</v>
      </c>
      <c r="C936" s="1121">
        <v>45516.553055555552</v>
      </c>
      <c r="D936" t="s">
        <v>17279</v>
      </c>
      <c r="E936" s="1118">
        <v>2.1288999999999998</v>
      </c>
    </row>
    <row r="937" spans="1:5" x14ac:dyDescent="0.25">
      <c r="A937" t="s">
        <v>1</v>
      </c>
      <c r="B937" t="s">
        <v>17348</v>
      </c>
      <c r="C937" s="1121">
        <v>45516.553483796299</v>
      </c>
      <c r="D937" t="s">
        <v>17282</v>
      </c>
    </row>
    <row r="938" spans="1:5" x14ac:dyDescent="0.25">
      <c r="A938" t="s">
        <v>1</v>
      </c>
      <c r="B938" t="s">
        <v>17348</v>
      </c>
      <c r="C938" s="1121">
        <v>45516.553483796299</v>
      </c>
      <c r="D938" t="s">
        <v>17283</v>
      </c>
      <c r="E938" s="1118">
        <v>3.9100000000000003E-2</v>
      </c>
    </row>
    <row r="939" spans="1:5" x14ac:dyDescent="0.25">
      <c r="A939" t="s">
        <v>1</v>
      </c>
      <c r="B939" t="s">
        <v>17348</v>
      </c>
      <c r="C939" s="1121">
        <v>45516.553483796299</v>
      </c>
      <c r="D939" t="s">
        <v>17284</v>
      </c>
    </row>
    <row r="940" spans="1:5" x14ac:dyDescent="0.25">
      <c r="A940" t="s">
        <v>1</v>
      </c>
      <c r="B940" t="s">
        <v>17348</v>
      </c>
      <c r="C940" s="1121">
        <v>45516.553483796299</v>
      </c>
      <c r="D940" t="s">
        <v>17285</v>
      </c>
      <c r="E940" s="1118">
        <v>3.5200000000000002E-2</v>
      </c>
    </row>
    <row r="941" spans="1:5" x14ac:dyDescent="0.25">
      <c r="A941" t="s">
        <v>1</v>
      </c>
      <c r="B941" t="s">
        <v>17348</v>
      </c>
      <c r="C941" s="1121">
        <v>45516.553518518522</v>
      </c>
      <c r="D941" t="s">
        <v>9291</v>
      </c>
    </row>
    <row r="942" spans="1:5" x14ac:dyDescent="0.25">
      <c r="A942" t="s">
        <v>1</v>
      </c>
      <c r="B942" t="s">
        <v>17348</v>
      </c>
      <c r="C942" s="1121">
        <v>45516.553518518522</v>
      </c>
      <c r="D942" t="s">
        <v>9292</v>
      </c>
      <c r="E942" s="1118">
        <v>1.95E-2</v>
      </c>
    </row>
    <row r="943" spans="1:5" x14ac:dyDescent="0.25">
      <c r="A943" t="s">
        <v>1</v>
      </c>
      <c r="B943" t="s">
        <v>17348</v>
      </c>
      <c r="C943" s="1121">
        <v>45516.553518518522</v>
      </c>
      <c r="D943" t="s">
        <v>17252</v>
      </c>
    </row>
    <row r="944" spans="1:5" x14ac:dyDescent="0.25">
      <c r="A944" t="s">
        <v>1</v>
      </c>
      <c r="B944" t="s">
        <v>17348</v>
      </c>
      <c r="C944" s="1121">
        <v>45516.553518518522</v>
      </c>
      <c r="D944" t="s">
        <v>17270</v>
      </c>
    </row>
    <row r="945" spans="1:5" x14ac:dyDescent="0.25">
      <c r="A945" t="s">
        <v>1</v>
      </c>
      <c r="B945" t="s">
        <v>17348</v>
      </c>
      <c r="C945" s="1121">
        <v>45516.553518518522</v>
      </c>
      <c r="D945" t="s">
        <v>17258</v>
      </c>
      <c r="E945" s="1118">
        <v>3.5200000000000002E-2</v>
      </c>
    </row>
    <row r="946" spans="1:5" x14ac:dyDescent="0.25">
      <c r="A946" t="s">
        <v>1</v>
      </c>
      <c r="B946" t="s">
        <v>17348</v>
      </c>
      <c r="C946" s="1121">
        <v>45516.553726851853</v>
      </c>
      <c r="D946" t="s">
        <v>17282</v>
      </c>
    </row>
    <row r="947" spans="1:5" x14ac:dyDescent="0.25">
      <c r="A947" t="s">
        <v>1</v>
      </c>
      <c r="B947" t="s">
        <v>17348</v>
      </c>
      <c r="C947" s="1121">
        <v>45516.553726851853</v>
      </c>
      <c r="D947" t="s">
        <v>17283</v>
      </c>
      <c r="E947" s="1118">
        <v>5.4699999999999999E-2</v>
      </c>
    </row>
    <row r="948" spans="1:5" x14ac:dyDescent="0.25">
      <c r="A948" t="s">
        <v>1</v>
      </c>
      <c r="B948" t="s">
        <v>17348</v>
      </c>
      <c r="C948" s="1121">
        <v>45516.553726851853</v>
      </c>
      <c r="D948" t="s">
        <v>17284</v>
      </c>
    </row>
    <row r="949" spans="1:5" x14ac:dyDescent="0.25">
      <c r="A949" t="s">
        <v>1</v>
      </c>
      <c r="B949" t="s">
        <v>17348</v>
      </c>
      <c r="C949" s="1121">
        <v>45516.553726851853</v>
      </c>
      <c r="D949" t="s">
        <v>17285</v>
      </c>
      <c r="E949" s="1118">
        <v>6.6400000000000001E-2</v>
      </c>
    </row>
    <row r="950" spans="1:5" x14ac:dyDescent="0.25">
      <c r="A950" t="s">
        <v>1</v>
      </c>
      <c r="B950" t="s">
        <v>17348</v>
      </c>
      <c r="C950" s="1121">
        <v>45516.559618055559</v>
      </c>
      <c r="D950" t="s">
        <v>17282</v>
      </c>
    </row>
    <row r="951" spans="1:5" x14ac:dyDescent="0.25">
      <c r="A951" t="s">
        <v>1</v>
      </c>
      <c r="B951" t="s">
        <v>17348</v>
      </c>
      <c r="C951" s="1121">
        <v>45516.559618055559</v>
      </c>
      <c r="D951" t="s">
        <v>17283</v>
      </c>
      <c r="E951" s="1118">
        <v>5.0799999999999998E-2</v>
      </c>
    </row>
    <row r="952" spans="1:5" x14ac:dyDescent="0.25">
      <c r="A952" t="s">
        <v>1</v>
      </c>
      <c r="B952" t="s">
        <v>17348</v>
      </c>
      <c r="C952" s="1121">
        <v>45516.559618055559</v>
      </c>
      <c r="D952" t="s">
        <v>17284</v>
      </c>
    </row>
    <row r="953" spans="1:5" x14ac:dyDescent="0.25">
      <c r="A953" t="s">
        <v>1</v>
      </c>
      <c r="B953" t="s">
        <v>17348</v>
      </c>
      <c r="C953" s="1121">
        <v>45516.559618055559</v>
      </c>
      <c r="D953" t="s">
        <v>17285</v>
      </c>
      <c r="E953" s="1118">
        <v>3.1199999999999999E-2</v>
      </c>
    </row>
    <row r="954" spans="1:5" x14ac:dyDescent="0.25">
      <c r="A954" t="s">
        <v>1</v>
      </c>
      <c r="B954" t="s">
        <v>17348</v>
      </c>
      <c r="C954" s="1121">
        <v>45516.559618055559</v>
      </c>
      <c r="D954" t="s">
        <v>17282</v>
      </c>
    </row>
    <row r="955" spans="1:5" x14ac:dyDescent="0.25">
      <c r="A955" t="s">
        <v>1</v>
      </c>
      <c r="B955" t="s">
        <v>17348</v>
      </c>
      <c r="C955" s="1121">
        <v>45516.559618055559</v>
      </c>
      <c r="D955" t="s">
        <v>17283</v>
      </c>
      <c r="E955" s="1118">
        <v>4.6899999999999997E-2</v>
      </c>
    </row>
    <row r="956" spans="1:5" x14ac:dyDescent="0.25">
      <c r="A956" t="s">
        <v>1</v>
      </c>
      <c r="B956" t="s">
        <v>17348</v>
      </c>
      <c r="C956" s="1121">
        <v>45516.559618055559</v>
      </c>
      <c r="D956" t="s">
        <v>17284</v>
      </c>
    </row>
    <row r="957" spans="1:5" x14ac:dyDescent="0.25">
      <c r="A957" t="s">
        <v>1</v>
      </c>
      <c r="B957" t="s">
        <v>17348</v>
      </c>
      <c r="C957" s="1121">
        <v>45516.559618055559</v>
      </c>
      <c r="D957" t="s">
        <v>17285</v>
      </c>
      <c r="E957" s="1118">
        <v>5.4699999999999999E-2</v>
      </c>
    </row>
    <row r="958" spans="1:5" x14ac:dyDescent="0.25">
      <c r="A958" t="s">
        <v>1</v>
      </c>
      <c r="B958" t="s">
        <v>17348</v>
      </c>
      <c r="C958" s="1121">
        <v>45516.559618055559</v>
      </c>
      <c r="D958" t="s">
        <v>17282</v>
      </c>
    </row>
    <row r="959" spans="1:5" x14ac:dyDescent="0.25">
      <c r="A959" t="s">
        <v>1</v>
      </c>
      <c r="B959" t="s">
        <v>17348</v>
      </c>
      <c r="C959" s="1121">
        <v>45516.559618055559</v>
      </c>
      <c r="D959" t="s">
        <v>17283</v>
      </c>
      <c r="E959" s="1118">
        <v>4.2999999999999997E-2</v>
      </c>
    </row>
    <row r="960" spans="1:5" x14ac:dyDescent="0.25">
      <c r="A960" t="s">
        <v>1</v>
      </c>
      <c r="B960" t="s">
        <v>17348</v>
      </c>
      <c r="C960" s="1121">
        <v>45516.559618055559</v>
      </c>
      <c r="D960" t="s">
        <v>17284</v>
      </c>
    </row>
    <row r="961" spans="1:5" x14ac:dyDescent="0.25">
      <c r="A961" t="s">
        <v>1</v>
      </c>
      <c r="B961" t="s">
        <v>17348</v>
      </c>
      <c r="C961" s="1121">
        <v>45516.559618055559</v>
      </c>
      <c r="D961" t="s">
        <v>17285</v>
      </c>
      <c r="E961" s="1118">
        <v>3.9100000000000003E-2</v>
      </c>
    </row>
    <row r="962" spans="1:5" x14ac:dyDescent="0.25">
      <c r="A962" t="s">
        <v>1</v>
      </c>
      <c r="B962" t="s">
        <v>17348</v>
      </c>
      <c r="C962" s="1121">
        <v>45516.559629629628</v>
      </c>
      <c r="D962" t="s">
        <v>17282</v>
      </c>
    </row>
    <row r="963" spans="1:5" x14ac:dyDescent="0.25">
      <c r="A963" t="s">
        <v>1</v>
      </c>
      <c r="B963" t="s">
        <v>17348</v>
      </c>
      <c r="C963" s="1121">
        <v>45516.559629629628</v>
      </c>
      <c r="D963" t="s">
        <v>17283</v>
      </c>
      <c r="E963" s="1118">
        <v>3.5200000000000002E-2</v>
      </c>
    </row>
    <row r="964" spans="1:5" x14ac:dyDescent="0.25">
      <c r="A964" t="s">
        <v>1</v>
      </c>
      <c r="B964" t="s">
        <v>17348</v>
      </c>
      <c r="C964" s="1121">
        <v>45516.559629629628</v>
      </c>
      <c r="D964" t="s">
        <v>17284</v>
      </c>
    </row>
    <row r="965" spans="1:5" x14ac:dyDescent="0.25">
      <c r="A965" t="s">
        <v>1</v>
      </c>
      <c r="B965" t="s">
        <v>17348</v>
      </c>
      <c r="C965" s="1121">
        <v>45516.559629629628</v>
      </c>
      <c r="D965" t="s">
        <v>17285</v>
      </c>
      <c r="E965" s="1118">
        <v>4.6899999999999997E-2</v>
      </c>
    </row>
    <row r="966" spans="1:5" x14ac:dyDescent="0.25">
      <c r="A966" t="s">
        <v>1</v>
      </c>
      <c r="B966" t="s">
        <v>17348</v>
      </c>
      <c r="C966" s="1121">
        <v>45516.559629629628</v>
      </c>
      <c r="D966" t="s">
        <v>17282</v>
      </c>
    </row>
    <row r="967" spans="1:5" x14ac:dyDescent="0.25">
      <c r="A967" t="s">
        <v>1</v>
      </c>
      <c r="B967" t="s">
        <v>17348</v>
      </c>
      <c r="C967" s="1121">
        <v>45516.559629629628</v>
      </c>
      <c r="D967" t="s">
        <v>17283</v>
      </c>
      <c r="E967" s="1118">
        <v>3.1199999999999999E-2</v>
      </c>
    </row>
    <row r="968" spans="1:5" x14ac:dyDescent="0.25">
      <c r="A968" t="s">
        <v>1</v>
      </c>
      <c r="B968" t="s">
        <v>17348</v>
      </c>
      <c r="C968" s="1121">
        <v>45516.559629629628</v>
      </c>
      <c r="D968" t="s">
        <v>17284</v>
      </c>
    </row>
    <row r="969" spans="1:5" x14ac:dyDescent="0.25">
      <c r="A969" t="s">
        <v>1</v>
      </c>
      <c r="B969" t="s">
        <v>17348</v>
      </c>
      <c r="C969" s="1121">
        <v>45516.559629629628</v>
      </c>
      <c r="D969" t="s">
        <v>17285</v>
      </c>
      <c r="E969" s="1118">
        <v>4.6899999999999997E-2</v>
      </c>
    </row>
    <row r="970" spans="1:5" x14ac:dyDescent="0.25">
      <c r="A970" t="s">
        <v>1</v>
      </c>
      <c r="B970" t="s">
        <v>17348</v>
      </c>
      <c r="C970" s="1121">
        <v>45516.559629629628</v>
      </c>
      <c r="D970" t="s">
        <v>17282</v>
      </c>
    </row>
    <row r="971" spans="1:5" x14ac:dyDescent="0.25">
      <c r="A971" t="s">
        <v>1</v>
      </c>
      <c r="B971" t="s">
        <v>17348</v>
      </c>
      <c r="C971" s="1121">
        <v>45516.559629629628</v>
      </c>
      <c r="D971" t="s">
        <v>17283</v>
      </c>
      <c r="E971" s="1118">
        <v>3.5200000000000002E-2</v>
      </c>
    </row>
    <row r="972" spans="1:5" x14ac:dyDescent="0.25">
      <c r="A972" t="s">
        <v>1</v>
      </c>
      <c r="B972" t="s">
        <v>17348</v>
      </c>
      <c r="C972" s="1121">
        <v>45516.559629629628</v>
      </c>
      <c r="D972" t="s">
        <v>17284</v>
      </c>
    </row>
    <row r="973" spans="1:5" x14ac:dyDescent="0.25">
      <c r="A973" t="s">
        <v>1</v>
      </c>
      <c r="B973" t="s">
        <v>17348</v>
      </c>
      <c r="C973" s="1121">
        <v>45516.559629629628</v>
      </c>
      <c r="D973" t="s">
        <v>17285</v>
      </c>
      <c r="E973" s="1118">
        <v>3.1199999999999999E-2</v>
      </c>
    </row>
    <row r="974" spans="1:5" x14ac:dyDescent="0.25">
      <c r="A974" t="s">
        <v>1</v>
      </c>
      <c r="B974" t="s">
        <v>17348</v>
      </c>
      <c r="C974" s="1121">
        <v>45516.559664351851</v>
      </c>
      <c r="D974" t="s">
        <v>9291</v>
      </c>
    </row>
    <row r="975" spans="1:5" x14ac:dyDescent="0.25">
      <c r="A975" t="s">
        <v>1</v>
      </c>
      <c r="B975" t="s">
        <v>17348</v>
      </c>
      <c r="C975" s="1121">
        <v>45516.559664351851</v>
      </c>
      <c r="D975" t="s">
        <v>9292</v>
      </c>
      <c r="E975" s="1118">
        <v>2.3400000000000001E-2</v>
      </c>
    </row>
    <row r="976" spans="1:5" x14ac:dyDescent="0.25">
      <c r="A976" t="s">
        <v>1</v>
      </c>
      <c r="B976" t="s">
        <v>17348</v>
      </c>
      <c r="C976" s="1121">
        <v>45516.559664351851</v>
      </c>
      <c r="D976" t="s">
        <v>17252</v>
      </c>
    </row>
    <row r="977" spans="1:5" x14ac:dyDescent="0.25">
      <c r="A977" t="s">
        <v>1</v>
      </c>
      <c r="B977" t="s">
        <v>17348</v>
      </c>
      <c r="C977" s="1121">
        <v>45516.559664351851</v>
      </c>
      <c r="D977" t="s">
        <v>17270</v>
      </c>
    </row>
    <row r="978" spans="1:5" x14ac:dyDescent="0.25">
      <c r="A978" t="s">
        <v>1</v>
      </c>
      <c r="B978" t="s">
        <v>17348</v>
      </c>
      <c r="C978" s="1121">
        <v>45516.559664351851</v>
      </c>
      <c r="D978" t="s">
        <v>17258</v>
      </c>
      <c r="E978" s="1118">
        <v>3.1199999999999999E-2</v>
      </c>
    </row>
    <row r="979" spans="1:5" x14ac:dyDescent="0.25">
      <c r="A979" t="s">
        <v>1</v>
      </c>
      <c r="B979" t="s">
        <v>17348</v>
      </c>
      <c r="C979" s="1121">
        <v>45516.57949074074</v>
      </c>
      <c r="D979" t="s">
        <v>17271</v>
      </c>
    </row>
    <row r="980" spans="1:5" x14ac:dyDescent="0.25">
      <c r="A980" t="s">
        <v>1</v>
      </c>
      <c r="B980" t="s">
        <v>17348</v>
      </c>
      <c r="C980" s="1121">
        <v>45516.57949074074</v>
      </c>
      <c r="D980" t="s">
        <v>17272</v>
      </c>
    </row>
    <row r="981" spans="1:5" x14ac:dyDescent="0.25">
      <c r="A981" t="s">
        <v>1</v>
      </c>
      <c r="B981" t="s">
        <v>17348</v>
      </c>
      <c r="C981" s="1121">
        <v>45516.57949074074</v>
      </c>
      <c r="D981" t="s">
        <v>17273</v>
      </c>
    </row>
    <row r="982" spans="1:5" x14ac:dyDescent="0.25">
      <c r="A982" t="s">
        <v>1</v>
      </c>
      <c r="B982" t="s">
        <v>17348</v>
      </c>
      <c r="C982" s="1121">
        <v>45516.57949074074</v>
      </c>
      <c r="D982" t="s">
        <v>17274</v>
      </c>
      <c r="E982" s="1118">
        <v>0</v>
      </c>
    </row>
    <row r="983" spans="1:5" x14ac:dyDescent="0.25">
      <c r="A983" t="s">
        <v>1</v>
      </c>
      <c r="B983" t="s">
        <v>17348</v>
      </c>
      <c r="C983" s="1121">
        <v>45516.57949074074</v>
      </c>
      <c r="D983" t="s">
        <v>17275</v>
      </c>
    </row>
    <row r="984" spans="1:5" x14ac:dyDescent="0.25">
      <c r="A984" t="s">
        <v>1</v>
      </c>
      <c r="B984" t="s">
        <v>17348</v>
      </c>
      <c r="C984" s="1121">
        <v>45516.579513888886</v>
      </c>
      <c r="D984" t="s">
        <v>17276</v>
      </c>
      <c r="E984" s="1118">
        <v>1.7929999999999999</v>
      </c>
    </row>
    <row r="985" spans="1:5" x14ac:dyDescent="0.25">
      <c r="A985" t="s">
        <v>1</v>
      </c>
      <c r="B985" t="s">
        <v>17348</v>
      </c>
      <c r="C985" s="1121">
        <v>45516.579513888886</v>
      </c>
      <c r="D985" t="s">
        <v>17303</v>
      </c>
    </row>
    <row r="986" spans="1:5" x14ac:dyDescent="0.25">
      <c r="A986" t="s">
        <v>1</v>
      </c>
      <c r="B986" t="s">
        <v>17348</v>
      </c>
      <c r="C986" s="1121">
        <v>45516.579513888886</v>
      </c>
      <c r="D986" t="s">
        <v>17304</v>
      </c>
      <c r="E986" s="1118">
        <v>0</v>
      </c>
    </row>
    <row r="987" spans="1:5" x14ac:dyDescent="0.25">
      <c r="A987" t="s">
        <v>1</v>
      </c>
      <c r="B987" t="s">
        <v>17348</v>
      </c>
      <c r="C987" s="1121">
        <v>45516.579513888886</v>
      </c>
      <c r="D987" t="s">
        <v>17270</v>
      </c>
    </row>
    <row r="988" spans="1:5" x14ac:dyDescent="0.25">
      <c r="A988" t="s">
        <v>1</v>
      </c>
      <c r="B988" t="s">
        <v>17348</v>
      </c>
      <c r="C988" s="1121">
        <v>45516.579513888886</v>
      </c>
      <c r="D988" t="s">
        <v>17258</v>
      </c>
      <c r="E988" s="1118">
        <v>3.5200000000000002E-2</v>
      </c>
    </row>
    <row r="989" spans="1:5" x14ac:dyDescent="0.25">
      <c r="A989" t="s">
        <v>1</v>
      </c>
      <c r="B989" t="s">
        <v>17348</v>
      </c>
      <c r="C989" s="1121">
        <v>45516.579513888886</v>
      </c>
      <c r="D989" t="s">
        <v>17305</v>
      </c>
    </row>
    <row r="990" spans="1:5" x14ac:dyDescent="0.25">
      <c r="A990" t="s">
        <v>1</v>
      </c>
      <c r="B990" t="s">
        <v>17348</v>
      </c>
      <c r="C990" s="1121">
        <v>45516.579513888886</v>
      </c>
      <c r="D990" t="s">
        <v>17282</v>
      </c>
    </row>
    <row r="991" spans="1:5" x14ac:dyDescent="0.25">
      <c r="A991" t="s">
        <v>1</v>
      </c>
      <c r="B991" t="s">
        <v>17348</v>
      </c>
      <c r="C991" s="1121">
        <v>45516.579513888886</v>
      </c>
      <c r="D991" t="s">
        <v>17283</v>
      </c>
      <c r="E991" s="1118">
        <v>5.8599999999999999E-2</v>
      </c>
    </row>
    <row r="992" spans="1:5" x14ac:dyDescent="0.25">
      <c r="A992" t="s">
        <v>1</v>
      </c>
      <c r="B992" t="s">
        <v>17348</v>
      </c>
      <c r="C992" s="1121">
        <v>45516.579513888886</v>
      </c>
      <c r="D992" t="s">
        <v>17284</v>
      </c>
    </row>
    <row r="993" spans="1:5" x14ac:dyDescent="0.25">
      <c r="A993" t="s">
        <v>1</v>
      </c>
      <c r="B993" t="s">
        <v>17348</v>
      </c>
      <c r="C993" s="1121">
        <v>45516.579513888886</v>
      </c>
      <c r="D993" t="s">
        <v>17285</v>
      </c>
      <c r="E993" s="1118">
        <v>4.2999999999999997E-2</v>
      </c>
    </row>
    <row r="994" spans="1:5" x14ac:dyDescent="0.25">
      <c r="A994" t="s">
        <v>1</v>
      </c>
      <c r="B994" t="s">
        <v>17348</v>
      </c>
      <c r="C994" s="1121">
        <v>45516.579513888886</v>
      </c>
      <c r="D994" t="s">
        <v>17306</v>
      </c>
      <c r="E994" s="1118">
        <v>0.25390000000000001</v>
      </c>
    </row>
    <row r="995" spans="1:5" x14ac:dyDescent="0.25">
      <c r="A995" t="s">
        <v>1</v>
      </c>
      <c r="B995" t="s">
        <v>17348</v>
      </c>
      <c r="C995" s="1121">
        <v>45516.579513888886</v>
      </c>
      <c r="D995" t="s">
        <v>17279</v>
      </c>
      <c r="E995" s="1118">
        <v>2.2147999999999999</v>
      </c>
    </row>
    <row r="996" spans="1:5" x14ac:dyDescent="0.25">
      <c r="A996" t="s">
        <v>1</v>
      </c>
      <c r="B996" t="s">
        <v>17348</v>
      </c>
      <c r="C996" s="1121">
        <v>45516.579513888886</v>
      </c>
      <c r="D996" t="s">
        <v>17282</v>
      </c>
    </row>
    <row r="997" spans="1:5" x14ac:dyDescent="0.25">
      <c r="A997" t="s">
        <v>1</v>
      </c>
      <c r="B997" t="s">
        <v>17348</v>
      </c>
      <c r="C997" s="1121">
        <v>45516.579525462963</v>
      </c>
      <c r="D997" t="s">
        <v>17283</v>
      </c>
      <c r="E997" s="1118">
        <v>5.8599999999999999E-2</v>
      </c>
    </row>
    <row r="998" spans="1:5" x14ac:dyDescent="0.25">
      <c r="A998" t="s">
        <v>1</v>
      </c>
      <c r="B998" t="s">
        <v>17348</v>
      </c>
      <c r="C998" s="1121">
        <v>45516.579525462963</v>
      </c>
      <c r="D998" t="s">
        <v>17284</v>
      </c>
    </row>
    <row r="999" spans="1:5" x14ac:dyDescent="0.25">
      <c r="A999" t="s">
        <v>1</v>
      </c>
      <c r="B999" t="s">
        <v>17348</v>
      </c>
      <c r="C999" s="1121">
        <v>45516.579525462963</v>
      </c>
      <c r="D999" t="s">
        <v>17285</v>
      </c>
      <c r="E999" s="1118">
        <v>4.6899999999999997E-2</v>
      </c>
    </row>
    <row r="1000" spans="1:5" x14ac:dyDescent="0.25">
      <c r="A1000" t="s">
        <v>1</v>
      </c>
      <c r="B1000" t="s">
        <v>17348</v>
      </c>
      <c r="C1000" s="1121">
        <v>45516.579525462963</v>
      </c>
      <c r="D1000" t="s">
        <v>17282</v>
      </c>
    </row>
    <row r="1001" spans="1:5" x14ac:dyDescent="0.25">
      <c r="A1001" t="s">
        <v>1</v>
      </c>
      <c r="B1001" t="s">
        <v>17348</v>
      </c>
      <c r="C1001" s="1121">
        <v>45516.579525462963</v>
      </c>
      <c r="D1001" t="s">
        <v>17283</v>
      </c>
      <c r="E1001" s="1118">
        <v>4.2999999999999997E-2</v>
      </c>
    </row>
    <row r="1002" spans="1:5" x14ac:dyDescent="0.25">
      <c r="A1002" t="s">
        <v>1</v>
      </c>
      <c r="B1002" t="s">
        <v>17348</v>
      </c>
      <c r="C1002" s="1121">
        <v>45516.579525462963</v>
      </c>
      <c r="D1002" t="s">
        <v>17284</v>
      </c>
    </row>
    <row r="1003" spans="1:5" x14ac:dyDescent="0.25">
      <c r="A1003" t="s">
        <v>1</v>
      </c>
      <c r="B1003" t="s">
        <v>17348</v>
      </c>
      <c r="C1003" s="1121">
        <v>45516.579525462963</v>
      </c>
      <c r="D1003" t="s">
        <v>17285</v>
      </c>
      <c r="E1003" s="1118">
        <v>5.0799999999999998E-2</v>
      </c>
    </row>
    <row r="1004" spans="1:5" x14ac:dyDescent="0.25">
      <c r="A1004" t="s">
        <v>1</v>
      </c>
      <c r="B1004" t="s">
        <v>17348</v>
      </c>
      <c r="C1004" s="1121">
        <v>45516.579722222225</v>
      </c>
      <c r="D1004" t="s">
        <v>17284</v>
      </c>
    </row>
    <row r="1005" spans="1:5" x14ac:dyDescent="0.25">
      <c r="A1005" t="s">
        <v>1</v>
      </c>
      <c r="B1005" t="s">
        <v>17348</v>
      </c>
      <c r="C1005" s="1121">
        <v>45516.579722222225</v>
      </c>
      <c r="D1005" t="s">
        <v>17285</v>
      </c>
      <c r="E1005" s="1118">
        <v>4.2999999999999997E-2</v>
      </c>
    </row>
    <row r="1006" spans="1:5" x14ac:dyDescent="0.25">
      <c r="A1006" t="s">
        <v>1</v>
      </c>
      <c r="B1006" t="s">
        <v>17348</v>
      </c>
      <c r="C1006" s="1121">
        <v>45516.579722222225</v>
      </c>
      <c r="D1006" t="s">
        <v>17282</v>
      </c>
    </row>
    <row r="1007" spans="1:5" x14ac:dyDescent="0.25">
      <c r="A1007" t="s">
        <v>1</v>
      </c>
      <c r="B1007" t="s">
        <v>17348</v>
      </c>
      <c r="C1007" s="1121">
        <v>45516.579722222225</v>
      </c>
      <c r="D1007" t="s">
        <v>17283</v>
      </c>
      <c r="E1007" s="1118">
        <v>4.6899999999999997E-2</v>
      </c>
    </row>
    <row r="1008" spans="1:5" x14ac:dyDescent="0.25">
      <c r="A1008" t="s">
        <v>1</v>
      </c>
      <c r="B1008" t="s">
        <v>17348</v>
      </c>
      <c r="C1008" s="1121">
        <v>45516.579722222225</v>
      </c>
      <c r="D1008" t="s">
        <v>17284</v>
      </c>
    </row>
    <row r="1009" spans="1:5" x14ac:dyDescent="0.25">
      <c r="A1009" t="s">
        <v>1</v>
      </c>
      <c r="B1009" t="s">
        <v>17348</v>
      </c>
      <c r="C1009" s="1121">
        <v>45516.579733796294</v>
      </c>
      <c r="D1009" t="s">
        <v>17285</v>
      </c>
      <c r="E1009" s="1118">
        <v>3.9100000000000003E-2</v>
      </c>
    </row>
    <row r="1010" spans="1:5" x14ac:dyDescent="0.25">
      <c r="A1010" t="s">
        <v>1</v>
      </c>
      <c r="B1010" t="s">
        <v>17348</v>
      </c>
      <c r="C1010" s="1121">
        <v>45516.579733796294</v>
      </c>
      <c r="D1010" t="s">
        <v>17282</v>
      </c>
    </row>
    <row r="1011" spans="1:5" x14ac:dyDescent="0.25">
      <c r="A1011" t="s">
        <v>1</v>
      </c>
      <c r="B1011" t="s">
        <v>17348</v>
      </c>
      <c r="C1011" s="1121">
        <v>45516.579733796294</v>
      </c>
      <c r="D1011" t="s">
        <v>17283</v>
      </c>
      <c r="E1011" s="1118">
        <v>4.2999999999999997E-2</v>
      </c>
    </row>
    <row r="1012" spans="1:5" x14ac:dyDescent="0.25">
      <c r="A1012" t="s">
        <v>1</v>
      </c>
      <c r="B1012" t="s">
        <v>17348</v>
      </c>
      <c r="C1012" s="1121">
        <v>45516.579733796294</v>
      </c>
      <c r="D1012" t="s">
        <v>17282</v>
      </c>
    </row>
    <row r="1013" spans="1:5" x14ac:dyDescent="0.25">
      <c r="A1013" t="s">
        <v>1</v>
      </c>
      <c r="B1013" t="s">
        <v>17348</v>
      </c>
      <c r="C1013" s="1121">
        <v>45516.579733796294</v>
      </c>
      <c r="D1013" t="s">
        <v>17283</v>
      </c>
      <c r="E1013" s="1118">
        <v>4.2999999999999997E-2</v>
      </c>
    </row>
    <row r="1014" spans="1:5" x14ac:dyDescent="0.25">
      <c r="A1014" t="s">
        <v>1</v>
      </c>
      <c r="B1014" t="s">
        <v>17348</v>
      </c>
      <c r="C1014" s="1121">
        <v>45516.579733796294</v>
      </c>
      <c r="D1014" t="s">
        <v>17284</v>
      </c>
    </row>
    <row r="1015" spans="1:5" x14ac:dyDescent="0.25">
      <c r="A1015" t="s">
        <v>1</v>
      </c>
      <c r="B1015" t="s">
        <v>17348</v>
      </c>
      <c r="C1015" s="1121">
        <v>45516.579733796294</v>
      </c>
      <c r="D1015" t="s">
        <v>17285</v>
      </c>
      <c r="E1015" s="1118">
        <v>3.5200000000000002E-2</v>
      </c>
    </row>
    <row r="1016" spans="1:5" x14ac:dyDescent="0.25">
      <c r="A1016" t="s">
        <v>1</v>
      </c>
      <c r="B1016" t="s">
        <v>17348</v>
      </c>
      <c r="C1016" s="1121">
        <v>45516.579733796294</v>
      </c>
      <c r="D1016" t="s">
        <v>17282</v>
      </c>
    </row>
    <row r="1017" spans="1:5" x14ac:dyDescent="0.25">
      <c r="A1017" t="s">
        <v>1</v>
      </c>
      <c r="B1017" t="s">
        <v>17348</v>
      </c>
      <c r="C1017" s="1121">
        <v>45516.579733796294</v>
      </c>
      <c r="D1017" t="s">
        <v>17283</v>
      </c>
      <c r="E1017" s="1118">
        <v>4.2999999999999997E-2</v>
      </c>
    </row>
    <row r="1018" spans="1:5" x14ac:dyDescent="0.25">
      <c r="A1018" t="s">
        <v>1</v>
      </c>
      <c r="B1018" t="s">
        <v>17348</v>
      </c>
      <c r="C1018" s="1121">
        <v>45516.579733796294</v>
      </c>
      <c r="D1018" t="s">
        <v>17284</v>
      </c>
    </row>
    <row r="1019" spans="1:5" x14ac:dyDescent="0.25">
      <c r="A1019" t="s">
        <v>1</v>
      </c>
      <c r="B1019" t="s">
        <v>17348</v>
      </c>
      <c r="C1019" s="1121">
        <v>45516.579733796294</v>
      </c>
      <c r="D1019" t="s">
        <v>17285</v>
      </c>
      <c r="E1019" s="1118">
        <v>4.2999999999999997E-2</v>
      </c>
    </row>
    <row r="1020" spans="1:5" x14ac:dyDescent="0.25">
      <c r="A1020" t="s">
        <v>1</v>
      </c>
      <c r="B1020" t="s">
        <v>17348</v>
      </c>
      <c r="C1020" s="1121">
        <v>45516.579745370371</v>
      </c>
      <c r="D1020" t="s">
        <v>17282</v>
      </c>
    </row>
    <row r="1021" spans="1:5" x14ac:dyDescent="0.25">
      <c r="A1021" t="s">
        <v>1</v>
      </c>
      <c r="B1021" t="s">
        <v>17348</v>
      </c>
      <c r="C1021" s="1121">
        <v>45516.579745370371</v>
      </c>
      <c r="D1021" t="s">
        <v>17283</v>
      </c>
      <c r="E1021" s="1118">
        <v>3.9100000000000003E-2</v>
      </c>
    </row>
    <row r="1022" spans="1:5" x14ac:dyDescent="0.25">
      <c r="A1022" t="s">
        <v>1</v>
      </c>
      <c r="B1022" t="s">
        <v>17348</v>
      </c>
      <c r="C1022" s="1121">
        <v>45516.579745370371</v>
      </c>
      <c r="D1022" t="s">
        <v>17284</v>
      </c>
    </row>
    <row r="1023" spans="1:5" x14ac:dyDescent="0.25">
      <c r="A1023" t="s">
        <v>1</v>
      </c>
      <c r="B1023" t="s">
        <v>17348</v>
      </c>
      <c r="C1023" s="1121">
        <v>45516.579745370371</v>
      </c>
      <c r="D1023" t="s">
        <v>17285</v>
      </c>
      <c r="E1023" s="1118">
        <v>3.9100000000000003E-2</v>
      </c>
    </row>
    <row r="1024" spans="1:5" x14ac:dyDescent="0.25">
      <c r="A1024" t="s">
        <v>1</v>
      </c>
      <c r="B1024" t="s">
        <v>17348</v>
      </c>
      <c r="C1024" s="1121">
        <v>45516.579745370371</v>
      </c>
      <c r="D1024" t="s">
        <v>17282</v>
      </c>
    </row>
    <row r="1025" spans="1:5" x14ac:dyDescent="0.25">
      <c r="A1025" t="s">
        <v>1</v>
      </c>
      <c r="B1025" t="s">
        <v>17348</v>
      </c>
      <c r="C1025" s="1121">
        <v>45516.579745370371</v>
      </c>
      <c r="D1025" t="s">
        <v>17283</v>
      </c>
      <c r="E1025" s="1118">
        <v>4.2999999999999997E-2</v>
      </c>
    </row>
    <row r="1026" spans="1:5" x14ac:dyDescent="0.25">
      <c r="A1026" t="s">
        <v>1</v>
      </c>
      <c r="B1026" t="s">
        <v>17348</v>
      </c>
      <c r="C1026" s="1121">
        <v>45516.579745370371</v>
      </c>
      <c r="D1026" t="s">
        <v>17284</v>
      </c>
    </row>
    <row r="1027" spans="1:5" x14ac:dyDescent="0.25">
      <c r="A1027" t="s">
        <v>1</v>
      </c>
      <c r="B1027" t="s">
        <v>17348</v>
      </c>
      <c r="C1027" s="1121">
        <v>45516.579745370371</v>
      </c>
      <c r="D1027" t="s">
        <v>17285</v>
      </c>
      <c r="E1027" s="1118">
        <v>4.2999999999999997E-2</v>
      </c>
    </row>
    <row r="1028" spans="1:5" x14ac:dyDescent="0.25">
      <c r="A1028" t="s">
        <v>1</v>
      </c>
      <c r="B1028" t="s">
        <v>17348</v>
      </c>
      <c r="C1028" s="1121">
        <v>45516.579780092594</v>
      </c>
      <c r="D1028" t="s">
        <v>9291</v>
      </c>
    </row>
    <row r="1029" spans="1:5" x14ac:dyDescent="0.25">
      <c r="A1029" t="s">
        <v>1</v>
      </c>
      <c r="B1029" t="s">
        <v>17348</v>
      </c>
      <c r="C1029" s="1121">
        <v>45516.579780092594</v>
      </c>
      <c r="D1029" t="s">
        <v>9292</v>
      </c>
      <c r="E1029" s="1118">
        <v>3.9100000000000003E-2</v>
      </c>
    </row>
    <row r="1030" spans="1:5" x14ac:dyDescent="0.25">
      <c r="A1030" t="s">
        <v>1</v>
      </c>
      <c r="B1030" t="s">
        <v>17348</v>
      </c>
      <c r="C1030" s="1121">
        <v>45516.579780092594</v>
      </c>
      <c r="D1030" t="s">
        <v>17252</v>
      </c>
    </row>
    <row r="1031" spans="1:5" x14ac:dyDescent="0.25">
      <c r="A1031" t="s">
        <v>1</v>
      </c>
      <c r="B1031" t="s">
        <v>17348</v>
      </c>
      <c r="C1031" s="1121">
        <v>45516.579780092594</v>
      </c>
      <c r="D1031" t="s">
        <v>17270</v>
      </c>
    </row>
    <row r="1032" spans="1:5" x14ac:dyDescent="0.25">
      <c r="A1032" t="s">
        <v>1</v>
      </c>
      <c r="B1032" t="s">
        <v>17348</v>
      </c>
      <c r="C1032" s="1121">
        <v>45516.579780092594</v>
      </c>
      <c r="D1032" t="s">
        <v>17258</v>
      </c>
      <c r="E1032" s="1118">
        <v>3.5200000000000002E-2</v>
      </c>
    </row>
    <row r="1033" spans="1:5" x14ac:dyDescent="0.25">
      <c r="A1033" t="s">
        <v>1</v>
      </c>
      <c r="B1033" t="s">
        <v>17348</v>
      </c>
      <c r="C1033" s="1121">
        <v>45516.58053240741</v>
      </c>
      <c r="D1033" t="s">
        <v>17282</v>
      </c>
    </row>
    <row r="1034" spans="1:5" x14ac:dyDescent="0.25">
      <c r="A1034" t="s">
        <v>1</v>
      </c>
      <c r="B1034" t="s">
        <v>17348</v>
      </c>
      <c r="C1034" s="1121">
        <v>45516.58053240741</v>
      </c>
      <c r="D1034" t="s">
        <v>17283</v>
      </c>
      <c r="E1034" s="1118">
        <v>5.4699999999999999E-2</v>
      </c>
    </row>
    <row r="1035" spans="1:5" x14ac:dyDescent="0.25">
      <c r="A1035" t="s">
        <v>1</v>
      </c>
      <c r="B1035" t="s">
        <v>17348</v>
      </c>
      <c r="C1035" s="1121">
        <v>45516.58053240741</v>
      </c>
      <c r="D1035" t="s">
        <v>17284</v>
      </c>
    </row>
    <row r="1036" spans="1:5" x14ac:dyDescent="0.25">
      <c r="A1036" t="s">
        <v>1</v>
      </c>
      <c r="B1036" t="s">
        <v>17348</v>
      </c>
      <c r="C1036" s="1121">
        <v>45516.58053240741</v>
      </c>
      <c r="D1036" t="s">
        <v>17285</v>
      </c>
      <c r="E1036" s="1118">
        <v>3.5200000000000002E-2</v>
      </c>
    </row>
    <row r="1037" spans="1:5" x14ac:dyDescent="0.25">
      <c r="A1037" t="s">
        <v>1</v>
      </c>
      <c r="B1037" t="s">
        <v>17348</v>
      </c>
      <c r="C1037" s="1121">
        <v>45516.586759259262</v>
      </c>
      <c r="D1037" t="s">
        <v>17284</v>
      </c>
    </row>
    <row r="1038" spans="1:5" x14ac:dyDescent="0.25">
      <c r="A1038" t="s">
        <v>1</v>
      </c>
      <c r="B1038" t="s">
        <v>17348</v>
      </c>
      <c r="C1038" s="1121">
        <v>45516.586770833332</v>
      </c>
      <c r="D1038" t="s">
        <v>17285</v>
      </c>
      <c r="E1038" s="1118">
        <v>4.2999999999999997E-2</v>
      </c>
    </row>
    <row r="1039" spans="1:5" x14ac:dyDescent="0.25">
      <c r="A1039" t="s">
        <v>1</v>
      </c>
      <c r="B1039" t="s">
        <v>17348</v>
      </c>
      <c r="C1039" s="1121">
        <v>45516.586770833332</v>
      </c>
      <c r="D1039" t="s">
        <v>17282</v>
      </c>
    </row>
    <row r="1040" spans="1:5" x14ac:dyDescent="0.25">
      <c r="A1040" t="s">
        <v>1</v>
      </c>
      <c r="B1040" t="s">
        <v>17348</v>
      </c>
      <c r="C1040" s="1121">
        <v>45516.586770833332</v>
      </c>
      <c r="D1040" t="s">
        <v>17283</v>
      </c>
      <c r="E1040" s="1118">
        <v>5.4699999999999999E-2</v>
      </c>
    </row>
    <row r="1041" spans="1:5" x14ac:dyDescent="0.25">
      <c r="A1041" t="s">
        <v>1</v>
      </c>
      <c r="B1041" t="s">
        <v>17348</v>
      </c>
      <c r="C1041" s="1121">
        <v>45516.586770833332</v>
      </c>
      <c r="D1041" t="s">
        <v>17284</v>
      </c>
    </row>
    <row r="1042" spans="1:5" x14ac:dyDescent="0.25">
      <c r="A1042" t="s">
        <v>1</v>
      </c>
      <c r="B1042" t="s">
        <v>17348</v>
      </c>
      <c r="C1042" s="1121">
        <v>45516.586770833332</v>
      </c>
      <c r="D1042" t="s">
        <v>17285</v>
      </c>
      <c r="E1042" s="1118">
        <v>4.2999999999999997E-2</v>
      </c>
    </row>
    <row r="1043" spans="1:5" x14ac:dyDescent="0.25">
      <c r="A1043" t="s">
        <v>1</v>
      </c>
      <c r="B1043" t="s">
        <v>17348</v>
      </c>
      <c r="C1043" s="1121">
        <v>45516.586770833332</v>
      </c>
      <c r="D1043" t="s">
        <v>17282</v>
      </c>
    </row>
    <row r="1044" spans="1:5" x14ac:dyDescent="0.25">
      <c r="A1044" t="s">
        <v>1</v>
      </c>
      <c r="B1044" t="s">
        <v>17348</v>
      </c>
      <c r="C1044" s="1121">
        <v>45516.586770833332</v>
      </c>
      <c r="D1044" t="s">
        <v>17283</v>
      </c>
      <c r="E1044" s="1118">
        <v>4.6899999999999997E-2</v>
      </c>
    </row>
    <row r="1045" spans="1:5" x14ac:dyDescent="0.25">
      <c r="A1045" t="s">
        <v>1</v>
      </c>
      <c r="B1045" t="s">
        <v>17348</v>
      </c>
      <c r="C1045" s="1121">
        <v>45516.586770833332</v>
      </c>
      <c r="D1045" t="s">
        <v>17284</v>
      </c>
    </row>
    <row r="1046" spans="1:5" x14ac:dyDescent="0.25">
      <c r="A1046" t="s">
        <v>1</v>
      </c>
      <c r="B1046" t="s">
        <v>17348</v>
      </c>
      <c r="C1046" s="1121">
        <v>45516.586770833332</v>
      </c>
      <c r="D1046" t="s">
        <v>17285</v>
      </c>
      <c r="E1046" s="1118">
        <v>3.9100000000000003E-2</v>
      </c>
    </row>
    <row r="1047" spans="1:5" x14ac:dyDescent="0.25">
      <c r="A1047" t="s">
        <v>1</v>
      </c>
      <c r="B1047" t="s">
        <v>17348</v>
      </c>
      <c r="C1047" s="1121">
        <v>45516.586770833332</v>
      </c>
      <c r="D1047" t="s">
        <v>17282</v>
      </c>
    </row>
    <row r="1048" spans="1:5" x14ac:dyDescent="0.25">
      <c r="A1048" t="s">
        <v>1</v>
      </c>
      <c r="B1048" t="s">
        <v>17348</v>
      </c>
      <c r="C1048" s="1121">
        <v>45516.586770833332</v>
      </c>
      <c r="D1048" t="s">
        <v>17283</v>
      </c>
      <c r="E1048" s="1118">
        <v>5.0799999999999998E-2</v>
      </c>
    </row>
    <row r="1049" spans="1:5" x14ac:dyDescent="0.25">
      <c r="A1049" t="s">
        <v>1</v>
      </c>
      <c r="B1049" t="s">
        <v>17348</v>
      </c>
      <c r="C1049" s="1121">
        <v>45516.586770833332</v>
      </c>
      <c r="D1049" t="s">
        <v>17284</v>
      </c>
    </row>
    <row r="1050" spans="1:5" x14ac:dyDescent="0.25">
      <c r="A1050" t="s">
        <v>1</v>
      </c>
      <c r="B1050" t="s">
        <v>17348</v>
      </c>
      <c r="C1050" s="1121">
        <v>45516.586770833332</v>
      </c>
      <c r="D1050" t="s">
        <v>17285</v>
      </c>
      <c r="E1050" s="1118">
        <v>5.8599999999999999E-2</v>
      </c>
    </row>
    <row r="1051" spans="1:5" x14ac:dyDescent="0.25">
      <c r="A1051" t="s">
        <v>1</v>
      </c>
      <c r="B1051" t="s">
        <v>17348</v>
      </c>
      <c r="C1051" s="1121">
        <v>45516.586828703701</v>
      </c>
      <c r="D1051" t="s">
        <v>9291</v>
      </c>
    </row>
    <row r="1052" spans="1:5" x14ac:dyDescent="0.25">
      <c r="A1052" t="s">
        <v>1</v>
      </c>
      <c r="B1052" t="s">
        <v>17348</v>
      </c>
      <c r="C1052" s="1121">
        <v>45516.586828703701</v>
      </c>
      <c r="D1052" t="s">
        <v>9292</v>
      </c>
      <c r="E1052" s="1118">
        <v>2.3400000000000001E-2</v>
      </c>
    </row>
    <row r="1053" spans="1:5" x14ac:dyDescent="0.25">
      <c r="A1053" t="s">
        <v>1</v>
      </c>
      <c r="B1053" t="s">
        <v>17348</v>
      </c>
      <c r="C1053" s="1121">
        <v>45516.586828703701</v>
      </c>
      <c r="D1053" t="s">
        <v>17252</v>
      </c>
    </row>
    <row r="1054" spans="1:5" x14ac:dyDescent="0.25">
      <c r="A1054" t="s">
        <v>1</v>
      </c>
      <c r="B1054" t="s">
        <v>17348</v>
      </c>
      <c r="C1054" s="1121">
        <v>45516.586828703701</v>
      </c>
      <c r="D1054" t="s">
        <v>17270</v>
      </c>
    </row>
    <row r="1055" spans="1:5" x14ac:dyDescent="0.25">
      <c r="A1055" t="s">
        <v>1</v>
      </c>
      <c r="B1055" t="s">
        <v>17348</v>
      </c>
      <c r="C1055" s="1121">
        <v>45516.586828703701</v>
      </c>
      <c r="D1055" t="s">
        <v>17258</v>
      </c>
      <c r="E1055" s="1118">
        <v>3.5200000000000002E-2</v>
      </c>
    </row>
    <row r="1056" spans="1:5" x14ac:dyDescent="0.25">
      <c r="A1056" t="s">
        <v>1</v>
      </c>
      <c r="B1056" t="s">
        <v>17348</v>
      </c>
      <c r="C1056" s="1121">
        <v>45516.702256944445</v>
      </c>
      <c r="D1056" t="s">
        <v>17271</v>
      </c>
    </row>
    <row r="1057" spans="1:5" x14ac:dyDescent="0.25">
      <c r="A1057" t="s">
        <v>1</v>
      </c>
      <c r="B1057" t="s">
        <v>17348</v>
      </c>
      <c r="C1057" s="1121">
        <v>45516.702256944445</v>
      </c>
      <c r="D1057" t="s">
        <v>17272</v>
      </c>
    </row>
    <row r="1058" spans="1:5" x14ac:dyDescent="0.25">
      <c r="A1058" t="s">
        <v>1</v>
      </c>
      <c r="B1058" t="s">
        <v>17348</v>
      </c>
      <c r="C1058" s="1121">
        <v>45516.702256944445</v>
      </c>
      <c r="D1058" t="s">
        <v>17273</v>
      </c>
    </row>
    <row r="1059" spans="1:5" x14ac:dyDescent="0.25">
      <c r="A1059" t="s">
        <v>1</v>
      </c>
      <c r="B1059" t="s">
        <v>17348</v>
      </c>
      <c r="C1059" s="1121">
        <v>45516.702256944445</v>
      </c>
      <c r="D1059" t="s">
        <v>17274</v>
      </c>
      <c r="E1059" s="1118">
        <v>7.7999999999999996E-3</v>
      </c>
    </row>
    <row r="1060" spans="1:5" x14ac:dyDescent="0.25">
      <c r="A1060" t="s">
        <v>1</v>
      </c>
      <c r="B1060" t="s">
        <v>17348</v>
      </c>
      <c r="C1060" s="1121">
        <v>45516.702256944445</v>
      </c>
      <c r="D1060" t="s">
        <v>17275</v>
      </c>
    </row>
    <row r="1061" spans="1:5" x14ac:dyDescent="0.25">
      <c r="A1061" t="s">
        <v>1</v>
      </c>
      <c r="B1061" t="s">
        <v>17348</v>
      </c>
      <c r="C1061" s="1121">
        <v>45516.702268518522</v>
      </c>
      <c r="D1061" t="s">
        <v>17276</v>
      </c>
      <c r="E1061" s="1118">
        <v>0.875</v>
      </c>
    </row>
    <row r="1062" spans="1:5" x14ac:dyDescent="0.25">
      <c r="A1062" t="s">
        <v>1</v>
      </c>
      <c r="B1062" t="s">
        <v>17348</v>
      </c>
      <c r="C1062" s="1121">
        <v>45516.702268518522</v>
      </c>
      <c r="D1062" t="s">
        <v>17303</v>
      </c>
    </row>
    <row r="1063" spans="1:5" x14ac:dyDescent="0.25">
      <c r="A1063" t="s">
        <v>1</v>
      </c>
      <c r="B1063" t="s">
        <v>17348</v>
      </c>
      <c r="C1063" s="1121">
        <v>45516.702268518522</v>
      </c>
      <c r="D1063" t="s">
        <v>17304</v>
      </c>
      <c r="E1063" s="1118">
        <v>0</v>
      </c>
    </row>
    <row r="1064" spans="1:5" x14ac:dyDescent="0.25">
      <c r="A1064" t="s">
        <v>1</v>
      </c>
      <c r="B1064" t="s">
        <v>17348</v>
      </c>
      <c r="C1064" s="1121">
        <v>45516.702268518522</v>
      </c>
      <c r="D1064" t="s">
        <v>17270</v>
      </c>
    </row>
    <row r="1065" spans="1:5" x14ac:dyDescent="0.25">
      <c r="A1065" t="s">
        <v>1</v>
      </c>
      <c r="B1065" t="s">
        <v>17348</v>
      </c>
      <c r="C1065" s="1121">
        <v>45516.702268518522</v>
      </c>
      <c r="D1065" t="s">
        <v>17258</v>
      </c>
      <c r="E1065" s="1118">
        <v>5.4699999999999999E-2</v>
      </c>
    </row>
    <row r="1066" spans="1:5" x14ac:dyDescent="0.25">
      <c r="A1066" t="s">
        <v>1</v>
      </c>
      <c r="B1066" t="s">
        <v>17348</v>
      </c>
      <c r="C1066" s="1121">
        <v>45516.702268518522</v>
      </c>
      <c r="D1066" t="s">
        <v>17305</v>
      </c>
    </row>
    <row r="1067" spans="1:5" x14ac:dyDescent="0.25">
      <c r="A1067" t="s">
        <v>1</v>
      </c>
      <c r="B1067" t="s">
        <v>17348</v>
      </c>
      <c r="C1067" s="1121">
        <v>45516.702268518522</v>
      </c>
      <c r="D1067" t="s">
        <v>17282</v>
      </c>
    </row>
    <row r="1068" spans="1:5" x14ac:dyDescent="0.25">
      <c r="A1068" t="s">
        <v>1</v>
      </c>
      <c r="B1068" t="s">
        <v>17348</v>
      </c>
      <c r="C1068" s="1121">
        <v>45516.702268518522</v>
      </c>
      <c r="D1068" t="s">
        <v>17283</v>
      </c>
      <c r="E1068" s="1118">
        <v>3.1199999999999999E-2</v>
      </c>
    </row>
    <row r="1069" spans="1:5" x14ac:dyDescent="0.25">
      <c r="A1069" t="s">
        <v>1</v>
      </c>
      <c r="B1069" t="s">
        <v>17348</v>
      </c>
      <c r="C1069" s="1121">
        <v>45516.702268518522</v>
      </c>
      <c r="D1069" t="s">
        <v>17284</v>
      </c>
    </row>
    <row r="1070" spans="1:5" x14ac:dyDescent="0.25">
      <c r="A1070" t="s">
        <v>1</v>
      </c>
      <c r="B1070" t="s">
        <v>17348</v>
      </c>
      <c r="C1070" s="1121">
        <v>45516.702268518522</v>
      </c>
      <c r="D1070" t="s">
        <v>17285</v>
      </c>
      <c r="E1070" s="1118">
        <v>3.5200000000000002E-2</v>
      </c>
    </row>
    <row r="1071" spans="1:5" x14ac:dyDescent="0.25">
      <c r="A1071" t="s">
        <v>1</v>
      </c>
      <c r="B1071" t="s">
        <v>17348</v>
      </c>
      <c r="C1071" s="1121">
        <v>45516.702268518522</v>
      </c>
      <c r="D1071" t="s">
        <v>17306</v>
      </c>
      <c r="E1071" s="1118">
        <v>0.20699999999999999</v>
      </c>
    </row>
    <row r="1072" spans="1:5" x14ac:dyDescent="0.25">
      <c r="A1072" t="s">
        <v>1</v>
      </c>
      <c r="B1072" t="s">
        <v>17348</v>
      </c>
      <c r="C1072" s="1121">
        <v>45516.702268518522</v>
      </c>
      <c r="D1072" t="s">
        <v>17279</v>
      </c>
      <c r="E1072" s="1118">
        <v>1.3047</v>
      </c>
    </row>
    <row r="1073" spans="1:5" x14ac:dyDescent="0.25">
      <c r="A1073" t="s">
        <v>1</v>
      </c>
      <c r="B1073" t="s">
        <v>17348</v>
      </c>
      <c r="C1073" s="1121">
        <v>45516.704594907409</v>
      </c>
      <c r="D1073" t="s">
        <v>17282</v>
      </c>
    </row>
    <row r="1074" spans="1:5" x14ac:dyDescent="0.25">
      <c r="A1074" t="s">
        <v>1</v>
      </c>
      <c r="B1074" t="s">
        <v>17348</v>
      </c>
      <c r="C1074" s="1121">
        <v>45516.704594907409</v>
      </c>
      <c r="D1074" t="s">
        <v>17283</v>
      </c>
      <c r="E1074" s="1118">
        <v>5.0799999999999998E-2</v>
      </c>
    </row>
    <row r="1075" spans="1:5" x14ac:dyDescent="0.25">
      <c r="A1075" t="s">
        <v>1</v>
      </c>
      <c r="B1075" t="s">
        <v>17348</v>
      </c>
      <c r="C1075" s="1121">
        <v>45516.704594907409</v>
      </c>
      <c r="D1075" t="s">
        <v>17284</v>
      </c>
    </row>
    <row r="1076" spans="1:5" x14ac:dyDescent="0.25">
      <c r="A1076" t="s">
        <v>1</v>
      </c>
      <c r="B1076" t="s">
        <v>17348</v>
      </c>
      <c r="C1076" s="1121">
        <v>45516.704606481479</v>
      </c>
      <c r="D1076" t="s">
        <v>17285</v>
      </c>
      <c r="E1076" s="1118">
        <v>3.1199999999999999E-2</v>
      </c>
    </row>
    <row r="1077" spans="1:5" x14ac:dyDescent="0.25">
      <c r="A1077" t="s">
        <v>1</v>
      </c>
      <c r="B1077" t="s">
        <v>17348</v>
      </c>
      <c r="C1077" s="1121">
        <v>45516.704606481479</v>
      </c>
      <c r="D1077" t="s">
        <v>17282</v>
      </c>
    </row>
    <row r="1078" spans="1:5" x14ac:dyDescent="0.25">
      <c r="A1078" t="s">
        <v>1</v>
      </c>
      <c r="B1078" t="s">
        <v>17348</v>
      </c>
      <c r="C1078" s="1121">
        <v>45516.704606481479</v>
      </c>
      <c r="D1078" t="s">
        <v>17283</v>
      </c>
      <c r="E1078" s="1118">
        <v>4.2999999999999997E-2</v>
      </c>
    </row>
    <row r="1079" spans="1:5" x14ac:dyDescent="0.25">
      <c r="A1079" t="s">
        <v>1</v>
      </c>
      <c r="B1079" t="s">
        <v>17348</v>
      </c>
      <c r="C1079" s="1121">
        <v>45516.704606481479</v>
      </c>
      <c r="D1079" t="s">
        <v>17284</v>
      </c>
    </row>
    <row r="1080" spans="1:5" x14ac:dyDescent="0.25">
      <c r="A1080" t="s">
        <v>1</v>
      </c>
      <c r="B1080" t="s">
        <v>17348</v>
      </c>
      <c r="C1080" s="1121">
        <v>45516.704606481479</v>
      </c>
      <c r="D1080" t="s">
        <v>17285</v>
      </c>
      <c r="E1080" s="1118">
        <v>3.1199999999999999E-2</v>
      </c>
    </row>
    <row r="1081" spans="1:5" x14ac:dyDescent="0.25">
      <c r="A1081" t="s">
        <v>1</v>
      </c>
      <c r="B1081" t="s">
        <v>17348</v>
      </c>
      <c r="C1081" s="1121">
        <v>45516.704606481479</v>
      </c>
      <c r="D1081" t="s">
        <v>17282</v>
      </c>
    </row>
    <row r="1082" spans="1:5" x14ac:dyDescent="0.25">
      <c r="A1082" t="s">
        <v>1</v>
      </c>
      <c r="B1082" t="s">
        <v>17348</v>
      </c>
      <c r="C1082" s="1121">
        <v>45516.704606481479</v>
      </c>
      <c r="D1082" t="s">
        <v>17283</v>
      </c>
      <c r="E1082" s="1118">
        <v>3.1199999999999999E-2</v>
      </c>
    </row>
    <row r="1083" spans="1:5" x14ac:dyDescent="0.25">
      <c r="A1083" t="s">
        <v>1</v>
      </c>
      <c r="B1083" t="s">
        <v>17348</v>
      </c>
      <c r="C1083" s="1121">
        <v>45516.704606481479</v>
      </c>
      <c r="D1083" t="s">
        <v>17284</v>
      </c>
    </row>
    <row r="1084" spans="1:5" x14ac:dyDescent="0.25">
      <c r="A1084" t="s">
        <v>1</v>
      </c>
      <c r="B1084" t="s">
        <v>17348</v>
      </c>
      <c r="C1084" s="1121">
        <v>45516.704606481479</v>
      </c>
      <c r="D1084" t="s">
        <v>17285</v>
      </c>
      <c r="E1084" s="1118">
        <v>3.1199999999999999E-2</v>
      </c>
    </row>
    <row r="1085" spans="1:5" x14ac:dyDescent="0.25">
      <c r="A1085" t="s">
        <v>1</v>
      </c>
      <c r="B1085" t="s">
        <v>17348</v>
      </c>
      <c r="C1085" s="1121">
        <v>45516.704606481479</v>
      </c>
      <c r="D1085" t="s">
        <v>17282</v>
      </c>
    </row>
    <row r="1086" spans="1:5" x14ac:dyDescent="0.25">
      <c r="A1086" t="s">
        <v>1</v>
      </c>
      <c r="B1086" t="s">
        <v>17348</v>
      </c>
      <c r="C1086" s="1121">
        <v>45516.704606481479</v>
      </c>
      <c r="D1086" t="s">
        <v>17283</v>
      </c>
      <c r="E1086" s="1118">
        <v>4.6899999999999997E-2</v>
      </c>
    </row>
    <row r="1087" spans="1:5" x14ac:dyDescent="0.25">
      <c r="A1087" t="s">
        <v>1</v>
      </c>
      <c r="B1087" t="s">
        <v>17348</v>
      </c>
      <c r="C1087" s="1121">
        <v>45516.704606481479</v>
      </c>
      <c r="D1087" t="s">
        <v>17284</v>
      </c>
    </row>
    <row r="1088" spans="1:5" x14ac:dyDescent="0.25">
      <c r="A1088" t="s">
        <v>1</v>
      </c>
      <c r="B1088" t="s">
        <v>17348</v>
      </c>
      <c r="C1088" s="1121">
        <v>45516.704606481479</v>
      </c>
      <c r="D1088" t="s">
        <v>17285</v>
      </c>
      <c r="E1088" s="1118">
        <v>3.5200000000000002E-2</v>
      </c>
    </row>
    <row r="1089" spans="1:5" x14ac:dyDescent="0.25">
      <c r="A1089" t="s">
        <v>1</v>
      </c>
      <c r="B1089" t="s">
        <v>17348</v>
      </c>
      <c r="C1089" s="1121">
        <v>45516.704606481479</v>
      </c>
      <c r="D1089" t="s">
        <v>17282</v>
      </c>
    </row>
    <row r="1090" spans="1:5" x14ac:dyDescent="0.25">
      <c r="A1090" t="s">
        <v>1</v>
      </c>
      <c r="B1090" t="s">
        <v>17348</v>
      </c>
      <c r="C1090" s="1121">
        <v>45516.704606481479</v>
      </c>
      <c r="D1090" t="s">
        <v>17283</v>
      </c>
      <c r="E1090" s="1118">
        <v>4.6899999999999997E-2</v>
      </c>
    </row>
    <row r="1091" spans="1:5" x14ac:dyDescent="0.25">
      <c r="A1091" t="s">
        <v>1</v>
      </c>
      <c r="B1091" t="s">
        <v>17348</v>
      </c>
      <c r="C1091" s="1121">
        <v>45516.704606481479</v>
      </c>
      <c r="D1091" t="s">
        <v>17284</v>
      </c>
    </row>
    <row r="1092" spans="1:5" x14ac:dyDescent="0.25">
      <c r="A1092" t="s">
        <v>1</v>
      </c>
      <c r="B1092" t="s">
        <v>17348</v>
      </c>
      <c r="C1092" s="1121">
        <v>45516.704618055555</v>
      </c>
      <c r="D1092" t="s">
        <v>17285</v>
      </c>
      <c r="E1092" s="1118">
        <v>3.1199999999999999E-2</v>
      </c>
    </row>
    <row r="1093" spans="1:5" x14ac:dyDescent="0.25">
      <c r="A1093" t="s">
        <v>1</v>
      </c>
      <c r="B1093" t="s">
        <v>17348</v>
      </c>
      <c r="C1093" s="1121">
        <v>45516.704618055555</v>
      </c>
      <c r="D1093" t="s">
        <v>17282</v>
      </c>
    </row>
    <row r="1094" spans="1:5" x14ac:dyDescent="0.25">
      <c r="A1094" t="s">
        <v>1</v>
      </c>
      <c r="B1094" t="s">
        <v>17348</v>
      </c>
      <c r="C1094" s="1121">
        <v>45516.704618055555</v>
      </c>
      <c r="D1094" t="s">
        <v>17283</v>
      </c>
      <c r="E1094" s="1118">
        <v>3.1199999999999999E-2</v>
      </c>
    </row>
    <row r="1095" spans="1:5" x14ac:dyDescent="0.25">
      <c r="A1095" t="s">
        <v>1</v>
      </c>
      <c r="B1095" t="s">
        <v>17348</v>
      </c>
      <c r="C1095" s="1121">
        <v>45516.704618055555</v>
      </c>
      <c r="D1095" t="s">
        <v>17284</v>
      </c>
    </row>
    <row r="1096" spans="1:5" x14ac:dyDescent="0.25">
      <c r="A1096" t="s">
        <v>1</v>
      </c>
      <c r="B1096" t="s">
        <v>17348</v>
      </c>
      <c r="C1096" s="1121">
        <v>45516.704618055555</v>
      </c>
      <c r="D1096" t="s">
        <v>17285</v>
      </c>
      <c r="E1096" s="1118">
        <v>4.2999999999999997E-2</v>
      </c>
    </row>
    <row r="1097" spans="1:5" x14ac:dyDescent="0.25">
      <c r="A1097" t="s">
        <v>1</v>
      </c>
      <c r="B1097" t="s">
        <v>17348</v>
      </c>
      <c r="C1097" s="1121">
        <v>45516.704618055555</v>
      </c>
      <c r="D1097" t="s">
        <v>17282</v>
      </c>
    </row>
    <row r="1098" spans="1:5" x14ac:dyDescent="0.25">
      <c r="A1098" t="s">
        <v>1</v>
      </c>
      <c r="B1098" t="s">
        <v>17348</v>
      </c>
      <c r="C1098" s="1121">
        <v>45516.704618055555</v>
      </c>
      <c r="D1098" t="s">
        <v>17283</v>
      </c>
      <c r="E1098" s="1118">
        <v>5.0799999999999998E-2</v>
      </c>
    </row>
    <row r="1099" spans="1:5" x14ac:dyDescent="0.25">
      <c r="A1099" t="s">
        <v>1</v>
      </c>
      <c r="B1099" t="s">
        <v>17348</v>
      </c>
      <c r="C1099" s="1121">
        <v>45516.704618055555</v>
      </c>
      <c r="D1099" t="s">
        <v>17284</v>
      </c>
    </row>
    <row r="1100" spans="1:5" x14ac:dyDescent="0.25">
      <c r="A1100" t="s">
        <v>1</v>
      </c>
      <c r="B1100" t="s">
        <v>17348</v>
      </c>
      <c r="C1100" s="1121">
        <v>45516.704618055555</v>
      </c>
      <c r="D1100" t="s">
        <v>17285</v>
      </c>
      <c r="E1100" s="1118">
        <v>3.1199999999999999E-2</v>
      </c>
    </row>
    <row r="1101" spans="1:5" x14ac:dyDescent="0.25">
      <c r="A1101" t="s">
        <v>1</v>
      </c>
      <c r="B1101" t="s">
        <v>17348</v>
      </c>
      <c r="C1101" s="1121">
        <v>45516.704652777778</v>
      </c>
      <c r="D1101" t="s">
        <v>9291</v>
      </c>
    </row>
    <row r="1102" spans="1:5" x14ac:dyDescent="0.25">
      <c r="A1102" t="s">
        <v>1</v>
      </c>
      <c r="B1102" t="s">
        <v>17348</v>
      </c>
      <c r="C1102" s="1121">
        <v>45516.704652777778</v>
      </c>
      <c r="D1102" t="s">
        <v>9292</v>
      </c>
      <c r="E1102" s="1118">
        <v>3.1199999999999999E-2</v>
      </c>
    </row>
    <row r="1103" spans="1:5" x14ac:dyDescent="0.25">
      <c r="A1103" t="s">
        <v>1</v>
      </c>
      <c r="B1103" t="s">
        <v>17348</v>
      </c>
      <c r="C1103" s="1121">
        <v>45516.704652777778</v>
      </c>
      <c r="D1103" t="s">
        <v>17252</v>
      </c>
    </row>
    <row r="1104" spans="1:5" x14ac:dyDescent="0.25">
      <c r="A1104" t="s">
        <v>1</v>
      </c>
      <c r="B1104" t="s">
        <v>17348</v>
      </c>
      <c r="C1104" s="1121">
        <v>45516.704652777778</v>
      </c>
      <c r="D1104" t="s">
        <v>17270</v>
      </c>
    </row>
    <row r="1105" spans="1:5" x14ac:dyDescent="0.25">
      <c r="A1105" t="s">
        <v>1</v>
      </c>
      <c r="B1105" t="s">
        <v>17348</v>
      </c>
      <c r="C1105" s="1121">
        <v>45516.704652777778</v>
      </c>
      <c r="D1105" t="s">
        <v>17258</v>
      </c>
      <c r="E1105" s="1118">
        <v>4.2999999999999997E-2</v>
      </c>
    </row>
    <row r="1106" spans="1:5" x14ac:dyDescent="0.25">
      <c r="A1106" t="s">
        <v>1</v>
      </c>
      <c r="B1106" t="s">
        <v>17348</v>
      </c>
      <c r="C1106" s="1121">
        <v>45516.705104166664</v>
      </c>
      <c r="D1106" t="s">
        <v>17271</v>
      </c>
    </row>
    <row r="1107" spans="1:5" x14ac:dyDescent="0.25">
      <c r="A1107" t="s">
        <v>1</v>
      </c>
      <c r="B1107" t="s">
        <v>17348</v>
      </c>
      <c r="C1107" s="1121">
        <v>45516.705104166664</v>
      </c>
      <c r="D1107" t="s">
        <v>17272</v>
      </c>
    </row>
    <row r="1108" spans="1:5" x14ac:dyDescent="0.25">
      <c r="A1108" t="s">
        <v>1</v>
      </c>
      <c r="B1108" t="s">
        <v>17348</v>
      </c>
      <c r="C1108" s="1121">
        <v>45516.705104166664</v>
      </c>
      <c r="D1108" t="s">
        <v>17273</v>
      </c>
    </row>
    <row r="1109" spans="1:5" x14ac:dyDescent="0.25">
      <c r="A1109" t="s">
        <v>1</v>
      </c>
      <c r="B1109" t="s">
        <v>17348</v>
      </c>
      <c r="C1109" s="1121">
        <v>45516.705104166664</v>
      </c>
      <c r="D1109" t="s">
        <v>17274</v>
      </c>
      <c r="E1109" s="1118">
        <v>0</v>
      </c>
    </row>
    <row r="1110" spans="1:5" x14ac:dyDescent="0.25">
      <c r="A1110" t="s">
        <v>1</v>
      </c>
      <c r="B1110" t="s">
        <v>17348</v>
      </c>
      <c r="C1110" s="1121">
        <v>45516.705104166664</v>
      </c>
      <c r="D1110" t="s">
        <v>17275</v>
      </c>
    </row>
    <row r="1111" spans="1:5" x14ac:dyDescent="0.25">
      <c r="A1111" t="s">
        <v>1</v>
      </c>
      <c r="B1111" t="s">
        <v>17348</v>
      </c>
      <c r="C1111" s="1121">
        <v>45516.70511574074</v>
      </c>
      <c r="D1111" t="s">
        <v>17276</v>
      </c>
      <c r="E1111" s="1118">
        <v>0.89839999999999998</v>
      </c>
    </row>
    <row r="1112" spans="1:5" x14ac:dyDescent="0.25">
      <c r="A1112" t="s">
        <v>1</v>
      </c>
      <c r="B1112" t="s">
        <v>17348</v>
      </c>
      <c r="C1112" s="1121">
        <v>45516.70511574074</v>
      </c>
      <c r="D1112" t="s">
        <v>17303</v>
      </c>
    </row>
    <row r="1113" spans="1:5" x14ac:dyDescent="0.25">
      <c r="A1113" t="s">
        <v>1</v>
      </c>
      <c r="B1113" t="s">
        <v>17348</v>
      </c>
      <c r="C1113" s="1121">
        <v>45516.70511574074</v>
      </c>
      <c r="D1113" t="s">
        <v>17304</v>
      </c>
      <c r="E1113" s="1118">
        <v>0</v>
      </c>
    </row>
    <row r="1114" spans="1:5" x14ac:dyDescent="0.25">
      <c r="A1114" t="s">
        <v>1</v>
      </c>
      <c r="B1114" t="s">
        <v>17348</v>
      </c>
      <c r="C1114" s="1121">
        <v>45516.70511574074</v>
      </c>
      <c r="D1114" t="s">
        <v>17270</v>
      </c>
    </row>
    <row r="1115" spans="1:5" x14ac:dyDescent="0.25">
      <c r="A1115" t="s">
        <v>1</v>
      </c>
      <c r="B1115" t="s">
        <v>17348</v>
      </c>
      <c r="C1115" s="1121">
        <v>45516.70511574074</v>
      </c>
      <c r="D1115" t="s">
        <v>17258</v>
      </c>
      <c r="E1115" s="1118">
        <v>5.0799999999999998E-2</v>
      </c>
    </row>
    <row r="1116" spans="1:5" x14ac:dyDescent="0.25">
      <c r="A1116" t="s">
        <v>1</v>
      </c>
      <c r="B1116" t="s">
        <v>17348</v>
      </c>
      <c r="C1116" s="1121">
        <v>45516.70511574074</v>
      </c>
      <c r="D1116" t="s">
        <v>17305</v>
      </c>
    </row>
    <row r="1117" spans="1:5" x14ac:dyDescent="0.25">
      <c r="A1117" t="s">
        <v>1</v>
      </c>
      <c r="B1117" t="s">
        <v>17348</v>
      </c>
      <c r="C1117" s="1121">
        <v>45516.70511574074</v>
      </c>
      <c r="D1117" t="s">
        <v>17282</v>
      </c>
    </row>
    <row r="1118" spans="1:5" x14ac:dyDescent="0.25">
      <c r="A1118" t="s">
        <v>1</v>
      </c>
      <c r="B1118" t="s">
        <v>17348</v>
      </c>
      <c r="C1118" s="1121">
        <v>45516.70511574074</v>
      </c>
      <c r="D1118" t="s">
        <v>17283</v>
      </c>
      <c r="E1118" s="1118">
        <v>3.1199999999999999E-2</v>
      </c>
    </row>
    <row r="1119" spans="1:5" x14ac:dyDescent="0.25">
      <c r="A1119" t="s">
        <v>1</v>
      </c>
      <c r="B1119" t="s">
        <v>17348</v>
      </c>
      <c r="C1119" s="1121">
        <v>45516.70511574074</v>
      </c>
      <c r="D1119" t="s">
        <v>17284</v>
      </c>
    </row>
    <row r="1120" spans="1:5" x14ac:dyDescent="0.25">
      <c r="A1120" t="s">
        <v>1</v>
      </c>
      <c r="B1120" t="s">
        <v>17348</v>
      </c>
      <c r="C1120" s="1121">
        <v>45516.70511574074</v>
      </c>
      <c r="D1120" t="s">
        <v>17285</v>
      </c>
      <c r="E1120" s="1118">
        <v>5.0799999999999998E-2</v>
      </c>
    </row>
    <row r="1121" spans="1:5" x14ac:dyDescent="0.25">
      <c r="A1121" t="s">
        <v>1</v>
      </c>
      <c r="B1121" t="s">
        <v>17348</v>
      </c>
      <c r="C1121" s="1121">
        <v>45516.70511574074</v>
      </c>
      <c r="D1121" t="s">
        <v>17306</v>
      </c>
      <c r="E1121" s="1118">
        <v>0.23050000000000001</v>
      </c>
    </row>
    <row r="1122" spans="1:5" x14ac:dyDescent="0.25">
      <c r="A1122" t="s">
        <v>1</v>
      </c>
      <c r="B1122" t="s">
        <v>17348</v>
      </c>
      <c r="C1122" s="1121">
        <v>45516.70511574074</v>
      </c>
      <c r="D1122" t="s">
        <v>17279</v>
      </c>
      <c r="E1122" s="1118">
        <v>1.4023000000000001</v>
      </c>
    </row>
    <row r="1123" spans="1:5" x14ac:dyDescent="0.25">
      <c r="A1123" t="s">
        <v>1</v>
      </c>
      <c r="B1123" t="s">
        <v>17348</v>
      </c>
      <c r="C1123" s="1121">
        <v>45516.706400462965</v>
      </c>
      <c r="D1123" t="s">
        <v>17282</v>
      </c>
    </row>
    <row r="1124" spans="1:5" x14ac:dyDescent="0.25">
      <c r="A1124" t="s">
        <v>1</v>
      </c>
      <c r="B1124" t="s">
        <v>17348</v>
      </c>
      <c r="C1124" s="1121">
        <v>45516.706400462965</v>
      </c>
      <c r="D1124" t="s">
        <v>17283</v>
      </c>
      <c r="E1124" s="1118">
        <v>4.2999999999999997E-2</v>
      </c>
    </row>
    <row r="1125" spans="1:5" x14ac:dyDescent="0.25">
      <c r="A1125" t="s">
        <v>1</v>
      </c>
      <c r="B1125" t="s">
        <v>17348</v>
      </c>
      <c r="C1125" s="1121">
        <v>45516.706400462965</v>
      </c>
      <c r="D1125" t="s">
        <v>17284</v>
      </c>
    </row>
    <row r="1126" spans="1:5" x14ac:dyDescent="0.25">
      <c r="A1126" t="s">
        <v>1</v>
      </c>
      <c r="B1126" t="s">
        <v>17348</v>
      </c>
      <c r="C1126" s="1121">
        <v>45516.706400462965</v>
      </c>
      <c r="D1126" t="s">
        <v>17285</v>
      </c>
      <c r="E1126" s="1118">
        <v>3.1199999999999999E-2</v>
      </c>
    </row>
    <row r="1127" spans="1:5" x14ac:dyDescent="0.25">
      <c r="A1127" t="s">
        <v>1</v>
      </c>
      <c r="B1127" t="s">
        <v>17348</v>
      </c>
      <c r="C1127" s="1121">
        <v>45516.706446759257</v>
      </c>
      <c r="D1127" t="s">
        <v>9291</v>
      </c>
    </row>
    <row r="1128" spans="1:5" x14ac:dyDescent="0.25">
      <c r="A1128" t="s">
        <v>1</v>
      </c>
      <c r="B1128" t="s">
        <v>17348</v>
      </c>
      <c r="C1128" s="1121">
        <v>45516.706446759257</v>
      </c>
      <c r="D1128" t="s">
        <v>9292</v>
      </c>
      <c r="E1128" s="1118">
        <v>3.5200000000000002E-2</v>
      </c>
    </row>
    <row r="1129" spans="1:5" x14ac:dyDescent="0.25">
      <c r="A1129" t="s">
        <v>1</v>
      </c>
      <c r="B1129" t="s">
        <v>17348</v>
      </c>
      <c r="C1129" s="1121">
        <v>45516.706446759257</v>
      </c>
      <c r="D1129" t="s">
        <v>17252</v>
      </c>
    </row>
    <row r="1130" spans="1:5" x14ac:dyDescent="0.25">
      <c r="A1130" t="s">
        <v>1</v>
      </c>
      <c r="B1130" t="s">
        <v>17348</v>
      </c>
      <c r="C1130" s="1121">
        <v>45516.706446759257</v>
      </c>
      <c r="D1130" t="s">
        <v>17270</v>
      </c>
    </row>
    <row r="1131" spans="1:5" x14ac:dyDescent="0.25">
      <c r="A1131" t="s">
        <v>1</v>
      </c>
      <c r="B1131" t="s">
        <v>17348</v>
      </c>
      <c r="C1131" s="1121">
        <v>45516.706446759257</v>
      </c>
      <c r="D1131" t="s">
        <v>17258</v>
      </c>
      <c r="E1131" s="1118">
        <v>3.1199999999999999E-2</v>
      </c>
    </row>
    <row r="1132" spans="1:5" x14ac:dyDescent="0.25">
      <c r="A1132" t="s">
        <v>1</v>
      </c>
      <c r="B1132" t="s">
        <v>17348</v>
      </c>
      <c r="C1132" s="1121">
        <v>45516.706967592596</v>
      </c>
      <c r="D1132" t="s">
        <v>17271</v>
      </c>
    </row>
    <row r="1133" spans="1:5" x14ac:dyDescent="0.25">
      <c r="A1133" t="s">
        <v>1</v>
      </c>
      <c r="B1133" t="s">
        <v>17348</v>
      </c>
      <c r="C1133" s="1121">
        <v>45516.706967592596</v>
      </c>
      <c r="D1133" t="s">
        <v>17272</v>
      </c>
    </row>
    <row r="1134" spans="1:5" x14ac:dyDescent="0.25">
      <c r="A1134" t="s">
        <v>1</v>
      </c>
      <c r="B1134" t="s">
        <v>17348</v>
      </c>
      <c r="C1134" s="1121">
        <v>45516.706967592596</v>
      </c>
      <c r="D1134" t="s">
        <v>17273</v>
      </c>
    </row>
    <row r="1135" spans="1:5" x14ac:dyDescent="0.25">
      <c r="A1135" t="s">
        <v>1</v>
      </c>
      <c r="B1135" t="s">
        <v>17348</v>
      </c>
      <c r="C1135" s="1121">
        <v>45516.706967592596</v>
      </c>
      <c r="D1135" t="s">
        <v>17274</v>
      </c>
      <c r="E1135" s="1118">
        <v>0</v>
      </c>
    </row>
    <row r="1136" spans="1:5" x14ac:dyDescent="0.25">
      <c r="A1136" t="s">
        <v>1</v>
      </c>
      <c r="B1136" t="s">
        <v>17348</v>
      </c>
      <c r="C1136" s="1121">
        <v>45516.706967592596</v>
      </c>
      <c r="D1136" t="s">
        <v>17275</v>
      </c>
    </row>
    <row r="1137" spans="1:5" x14ac:dyDescent="0.25">
      <c r="A1137" t="s">
        <v>1</v>
      </c>
      <c r="B1137" t="s">
        <v>17348</v>
      </c>
      <c r="C1137" s="1121">
        <v>45516.706967592596</v>
      </c>
      <c r="D1137" t="s">
        <v>17276</v>
      </c>
      <c r="E1137" s="1118">
        <v>0.88670000000000004</v>
      </c>
    </row>
    <row r="1138" spans="1:5" x14ac:dyDescent="0.25">
      <c r="A1138" t="s">
        <v>1</v>
      </c>
      <c r="B1138" t="s">
        <v>17348</v>
      </c>
      <c r="C1138" s="1121">
        <v>45516.706967592596</v>
      </c>
      <c r="D1138" t="s">
        <v>17303</v>
      </c>
    </row>
    <row r="1139" spans="1:5" x14ac:dyDescent="0.25">
      <c r="A1139" t="s">
        <v>1</v>
      </c>
      <c r="B1139" t="s">
        <v>17348</v>
      </c>
      <c r="C1139" s="1121">
        <v>45516.706967592596</v>
      </c>
      <c r="D1139" t="s">
        <v>17304</v>
      </c>
      <c r="E1139" s="1118">
        <v>0</v>
      </c>
    </row>
    <row r="1140" spans="1:5" x14ac:dyDescent="0.25">
      <c r="A1140" t="s">
        <v>1</v>
      </c>
      <c r="B1140" t="s">
        <v>17348</v>
      </c>
      <c r="C1140" s="1121">
        <v>45516.706967592596</v>
      </c>
      <c r="D1140" t="s">
        <v>17270</v>
      </c>
    </row>
    <row r="1141" spans="1:5" x14ac:dyDescent="0.25">
      <c r="A1141" t="s">
        <v>1</v>
      </c>
      <c r="B1141" t="s">
        <v>17348</v>
      </c>
      <c r="C1141" s="1121">
        <v>45516.706967592596</v>
      </c>
      <c r="D1141" t="s">
        <v>17258</v>
      </c>
      <c r="E1141" s="1118">
        <v>2.3400000000000001E-2</v>
      </c>
    </row>
    <row r="1142" spans="1:5" x14ac:dyDescent="0.25">
      <c r="A1142" t="s">
        <v>1</v>
      </c>
      <c r="B1142" t="s">
        <v>17348</v>
      </c>
      <c r="C1142" s="1121">
        <v>45516.706979166665</v>
      </c>
      <c r="D1142" t="s">
        <v>17305</v>
      </c>
    </row>
    <row r="1143" spans="1:5" x14ac:dyDescent="0.25">
      <c r="A1143" t="s">
        <v>1</v>
      </c>
      <c r="B1143" t="s">
        <v>17348</v>
      </c>
      <c r="C1143" s="1121">
        <v>45516.706979166665</v>
      </c>
      <c r="D1143" t="s">
        <v>17282</v>
      </c>
    </row>
    <row r="1144" spans="1:5" x14ac:dyDescent="0.25">
      <c r="A1144" t="s">
        <v>1</v>
      </c>
      <c r="B1144" t="s">
        <v>17348</v>
      </c>
      <c r="C1144" s="1121">
        <v>45516.706979166665</v>
      </c>
      <c r="D1144" t="s">
        <v>17283</v>
      </c>
      <c r="E1144" s="1118">
        <v>3.9100000000000003E-2</v>
      </c>
    </row>
    <row r="1145" spans="1:5" x14ac:dyDescent="0.25">
      <c r="A1145" t="s">
        <v>1</v>
      </c>
      <c r="B1145" t="s">
        <v>17348</v>
      </c>
      <c r="C1145" s="1121">
        <v>45516.706979166665</v>
      </c>
      <c r="D1145" t="s">
        <v>17284</v>
      </c>
    </row>
    <row r="1146" spans="1:5" x14ac:dyDescent="0.25">
      <c r="A1146" t="s">
        <v>1</v>
      </c>
      <c r="B1146" t="s">
        <v>17348</v>
      </c>
      <c r="C1146" s="1121">
        <v>45516.706979166665</v>
      </c>
      <c r="D1146" t="s">
        <v>17285</v>
      </c>
      <c r="E1146" s="1118">
        <v>3.9100000000000003E-2</v>
      </c>
    </row>
    <row r="1147" spans="1:5" x14ac:dyDescent="0.25">
      <c r="A1147" t="s">
        <v>1</v>
      </c>
      <c r="B1147" t="s">
        <v>17348</v>
      </c>
      <c r="C1147" s="1121">
        <v>45516.706979166665</v>
      </c>
      <c r="D1147" t="s">
        <v>17306</v>
      </c>
      <c r="E1147" s="1118">
        <v>0.22270000000000001</v>
      </c>
    </row>
    <row r="1148" spans="1:5" x14ac:dyDescent="0.25">
      <c r="A1148" t="s">
        <v>1</v>
      </c>
      <c r="B1148" t="s">
        <v>17348</v>
      </c>
      <c r="C1148" s="1121">
        <v>45516.706979166665</v>
      </c>
      <c r="D1148" t="s">
        <v>17279</v>
      </c>
      <c r="E1148" s="1118">
        <v>1.3672</v>
      </c>
    </row>
    <row r="1149" spans="1:5" x14ac:dyDescent="0.25">
      <c r="A1149" t="s">
        <v>1</v>
      </c>
      <c r="B1149" t="s">
        <v>17348</v>
      </c>
      <c r="C1149" s="1121">
        <v>45516.706990740742</v>
      </c>
      <c r="D1149" t="s">
        <v>17282</v>
      </c>
    </row>
    <row r="1150" spans="1:5" x14ac:dyDescent="0.25">
      <c r="A1150" t="s">
        <v>1</v>
      </c>
      <c r="B1150" t="s">
        <v>17348</v>
      </c>
      <c r="C1150" s="1121">
        <v>45516.706990740742</v>
      </c>
      <c r="D1150" t="s">
        <v>17283</v>
      </c>
      <c r="E1150" s="1118">
        <v>4.6899999999999997E-2</v>
      </c>
    </row>
    <row r="1151" spans="1:5" x14ac:dyDescent="0.25">
      <c r="A1151" t="s">
        <v>1</v>
      </c>
      <c r="B1151" t="s">
        <v>17348</v>
      </c>
      <c r="C1151" s="1121">
        <v>45516.706990740742</v>
      </c>
      <c r="D1151" t="s">
        <v>17284</v>
      </c>
    </row>
    <row r="1152" spans="1:5" x14ac:dyDescent="0.25">
      <c r="A1152" t="s">
        <v>1</v>
      </c>
      <c r="B1152" t="s">
        <v>17348</v>
      </c>
      <c r="C1152" s="1121">
        <v>45516.706990740742</v>
      </c>
      <c r="D1152" t="s">
        <v>17285</v>
      </c>
      <c r="E1152" s="1118">
        <v>3.5200000000000002E-2</v>
      </c>
    </row>
    <row r="1153" spans="1:5" x14ac:dyDescent="0.25">
      <c r="A1153" t="s">
        <v>1</v>
      </c>
      <c r="B1153" t="s">
        <v>17348</v>
      </c>
      <c r="C1153" s="1121">
        <v>45516.706990740742</v>
      </c>
      <c r="D1153" t="s">
        <v>17282</v>
      </c>
    </row>
    <row r="1154" spans="1:5" x14ac:dyDescent="0.25">
      <c r="A1154" t="s">
        <v>1</v>
      </c>
      <c r="B1154" t="s">
        <v>17348</v>
      </c>
      <c r="C1154" s="1121">
        <v>45516.706990740742</v>
      </c>
      <c r="D1154" t="s">
        <v>17283</v>
      </c>
      <c r="E1154" s="1118">
        <v>6.6400000000000001E-2</v>
      </c>
    </row>
    <row r="1155" spans="1:5" x14ac:dyDescent="0.25">
      <c r="A1155" t="s">
        <v>1</v>
      </c>
      <c r="B1155" t="s">
        <v>17348</v>
      </c>
      <c r="C1155" s="1121">
        <v>45516.706990740742</v>
      </c>
      <c r="D1155" t="s">
        <v>17284</v>
      </c>
    </row>
    <row r="1156" spans="1:5" x14ac:dyDescent="0.25">
      <c r="A1156" t="s">
        <v>1</v>
      </c>
      <c r="B1156" t="s">
        <v>17348</v>
      </c>
      <c r="C1156" s="1121">
        <v>45516.706990740742</v>
      </c>
      <c r="D1156" t="s">
        <v>17285</v>
      </c>
      <c r="E1156" s="1118">
        <v>3.1199999999999999E-2</v>
      </c>
    </row>
    <row r="1157" spans="1:5" x14ac:dyDescent="0.25">
      <c r="A1157" t="s">
        <v>1</v>
      </c>
      <c r="B1157" t="s">
        <v>17348</v>
      </c>
      <c r="C1157" s="1121">
        <v>45516.706990740742</v>
      </c>
      <c r="D1157" t="s">
        <v>17284</v>
      </c>
    </row>
    <row r="1158" spans="1:5" x14ac:dyDescent="0.25">
      <c r="A1158" t="s">
        <v>1</v>
      </c>
      <c r="B1158" t="s">
        <v>17348</v>
      </c>
      <c r="C1158" s="1121">
        <v>45516.706990740742</v>
      </c>
      <c r="D1158" t="s">
        <v>17285</v>
      </c>
      <c r="E1158" s="1118">
        <v>5.0799999999999998E-2</v>
      </c>
    </row>
    <row r="1159" spans="1:5" x14ac:dyDescent="0.25">
      <c r="A1159" t="s">
        <v>1</v>
      </c>
      <c r="B1159" t="s">
        <v>17348</v>
      </c>
      <c r="C1159" s="1121">
        <v>45516.707002314812</v>
      </c>
      <c r="D1159" t="s">
        <v>17282</v>
      </c>
    </row>
    <row r="1160" spans="1:5" x14ac:dyDescent="0.25">
      <c r="A1160" t="s">
        <v>1</v>
      </c>
      <c r="B1160" t="s">
        <v>17348</v>
      </c>
      <c r="C1160" s="1121">
        <v>45516.707002314812</v>
      </c>
      <c r="D1160" t="s">
        <v>17283</v>
      </c>
      <c r="E1160" s="1118">
        <v>3.1199999999999999E-2</v>
      </c>
    </row>
    <row r="1161" spans="1:5" x14ac:dyDescent="0.25">
      <c r="A1161" t="s">
        <v>1</v>
      </c>
      <c r="B1161" t="s">
        <v>17348</v>
      </c>
      <c r="C1161" s="1121">
        <v>45516.707013888888</v>
      </c>
      <c r="D1161" t="s">
        <v>17286</v>
      </c>
    </row>
    <row r="1162" spans="1:5" x14ac:dyDescent="0.25">
      <c r="A1162" t="s">
        <v>1</v>
      </c>
      <c r="B1162" t="s">
        <v>17348</v>
      </c>
      <c r="C1162" s="1121">
        <v>45516.707013888888</v>
      </c>
      <c r="D1162" t="s">
        <v>17287</v>
      </c>
    </row>
    <row r="1163" spans="1:5" x14ac:dyDescent="0.25">
      <c r="A1163" t="s">
        <v>1</v>
      </c>
      <c r="B1163" t="s">
        <v>17348</v>
      </c>
      <c r="C1163" s="1121">
        <v>45516.707013888888</v>
      </c>
      <c r="D1163" t="s">
        <v>17288</v>
      </c>
      <c r="E1163" s="1118">
        <v>0.25</v>
      </c>
    </row>
    <row r="1164" spans="1:5" x14ac:dyDescent="0.25">
      <c r="A1164" t="s">
        <v>1</v>
      </c>
      <c r="B1164" t="s">
        <v>17348</v>
      </c>
      <c r="C1164" s="1121">
        <v>45516.707013888888</v>
      </c>
      <c r="D1164" t="s">
        <v>17289</v>
      </c>
    </row>
    <row r="1165" spans="1:5" x14ac:dyDescent="0.25">
      <c r="A1165" t="s">
        <v>1</v>
      </c>
      <c r="B1165" t="s">
        <v>17348</v>
      </c>
      <c r="C1165" s="1121">
        <v>45516.707013888888</v>
      </c>
      <c r="D1165" t="s">
        <v>17290</v>
      </c>
      <c r="E1165" s="1118">
        <v>0.1484</v>
      </c>
    </row>
    <row r="1166" spans="1:5" x14ac:dyDescent="0.25">
      <c r="A1166" t="s">
        <v>1</v>
      </c>
      <c r="B1166" t="s">
        <v>17348</v>
      </c>
      <c r="C1166" s="1121">
        <v>45516.707013888888</v>
      </c>
      <c r="D1166" t="s">
        <v>17291</v>
      </c>
      <c r="E1166" s="1118">
        <v>0.4219</v>
      </c>
    </row>
    <row r="1167" spans="1:5" x14ac:dyDescent="0.25">
      <c r="A1167" t="s">
        <v>1</v>
      </c>
      <c r="B1167" t="s">
        <v>17348</v>
      </c>
      <c r="C1167" s="1121">
        <v>45516.707048611112</v>
      </c>
      <c r="D1167" t="s">
        <v>17292</v>
      </c>
    </row>
    <row r="1168" spans="1:5" x14ac:dyDescent="0.25">
      <c r="A1168" t="s">
        <v>1</v>
      </c>
      <c r="B1168" t="s">
        <v>17348</v>
      </c>
      <c r="C1168" s="1121">
        <v>45516.707048611112</v>
      </c>
      <c r="D1168" t="s">
        <v>17293</v>
      </c>
      <c r="E1168" s="1118">
        <v>0</v>
      </c>
    </row>
    <row r="1169" spans="1:5" x14ac:dyDescent="0.25">
      <c r="A1169" t="s">
        <v>1</v>
      </c>
      <c r="B1169" t="s">
        <v>17348</v>
      </c>
      <c r="C1169" s="1121">
        <v>45516.707060185188</v>
      </c>
      <c r="D1169" t="s">
        <v>17294</v>
      </c>
    </row>
    <row r="1170" spans="1:5" x14ac:dyDescent="0.25">
      <c r="A1170" t="s">
        <v>1</v>
      </c>
      <c r="B1170" t="s">
        <v>17348</v>
      </c>
      <c r="C1170" s="1121">
        <v>45516.707060185188</v>
      </c>
      <c r="D1170" t="s">
        <v>17295</v>
      </c>
      <c r="E1170" s="1118">
        <v>1.5599999999999999E-2</v>
      </c>
    </row>
    <row r="1171" spans="1:5" x14ac:dyDescent="0.25">
      <c r="A1171" t="s">
        <v>1</v>
      </c>
      <c r="B1171" t="s">
        <v>17348</v>
      </c>
      <c r="C1171" s="1121">
        <v>45516.707060185188</v>
      </c>
      <c r="D1171" t="s">
        <v>17296</v>
      </c>
    </row>
    <row r="1172" spans="1:5" x14ac:dyDescent="0.25">
      <c r="A1172" t="s">
        <v>1</v>
      </c>
      <c r="B1172" t="s">
        <v>17348</v>
      </c>
      <c r="C1172" s="1121">
        <v>45516.707060185188</v>
      </c>
      <c r="D1172" t="s">
        <v>17297</v>
      </c>
    </row>
    <row r="1173" spans="1:5" x14ac:dyDescent="0.25">
      <c r="A1173" t="s">
        <v>1</v>
      </c>
      <c r="B1173" t="s">
        <v>17348</v>
      </c>
      <c r="C1173" s="1121">
        <v>45516.707060185188</v>
      </c>
      <c r="D1173" t="s">
        <v>17298</v>
      </c>
      <c r="E1173" s="1118">
        <v>1.95E-2</v>
      </c>
    </row>
    <row r="1174" spans="1:5" x14ac:dyDescent="0.25">
      <c r="A1174" t="s">
        <v>1</v>
      </c>
      <c r="B1174" t="s">
        <v>17348</v>
      </c>
      <c r="C1174" s="1121">
        <v>45516.707060185188</v>
      </c>
      <c r="D1174" t="s">
        <v>17299</v>
      </c>
    </row>
    <row r="1175" spans="1:5" x14ac:dyDescent="0.25">
      <c r="A1175" t="s">
        <v>1</v>
      </c>
      <c r="B1175" t="s">
        <v>17348</v>
      </c>
      <c r="C1175" s="1121">
        <v>45516.707060185188</v>
      </c>
      <c r="D1175" t="s">
        <v>17300</v>
      </c>
      <c r="E1175" s="1118">
        <v>7.4200000000000002E-2</v>
      </c>
    </row>
    <row r="1176" spans="1:5" x14ac:dyDescent="0.25">
      <c r="A1176" t="s">
        <v>1</v>
      </c>
      <c r="B1176" t="s">
        <v>17348</v>
      </c>
      <c r="C1176" s="1121">
        <v>45516.707060185188</v>
      </c>
      <c r="D1176" t="s">
        <v>17301</v>
      </c>
      <c r="E1176" s="1118">
        <v>9.3799999999999994E-2</v>
      </c>
    </row>
    <row r="1177" spans="1:5" x14ac:dyDescent="0.25">
      <c r="A1177" t="s">
        <v>1</v>
      </c>
      <c r="B1177" t="s">
        <v>17348</v>
      </c>
      <c r="C1177" s="1121">
        <v>45516.707106481481</v>
      </c>
      <c r="D1177" t="s">
        <v>17302</v>
      </c>
    </row>
    <row r="1178" spans="1:5" x14ac:dyDescent="0.25">
      <c r="A1178" t="s">
        <v>1</v>
      </c>
      <c r="B1178" t="s">
        <v>17348</v>
      </c>
      <c r="C1178" s="1121">
        <v>45516.707118055558</v>
      </c>
      <c r="D1178" t="s">
        <v>17307</v>
      </c>
      <c r="E1178" s="1118">
        <v>1.6054999999999999</v>
      </c>
    </row>
    <row r="1179" spans="1:5" x14ac:dyDescent="0.25">
      <c r="A1179" t="s">
        <v>1</v>
      </c>
      <c r="B1179" t="s">
        <v>17348</v>
      </c>
      <c r="C1179" s="1121">
        <v>45516.707129629627</v>
      </c>
      <c r="D1179" t="s">
        <v>9291</v>
      </c>
    </row>
    <row r="1180" spans="1:5" x14ac:dyDescent="0.25">
      <c r="A1180" t="s">
        <v>1</v>
      </c>
      <c r="B1180" t="s">
        <v>17348</v>
      </c>
      <c r="C1180" s="1121">
        <v>45516.707129629627</v>
      </c>
      <c r="D1180" t="s">
        <v>9292</v>
      </c>
      <c r="E1180" s="1118">
        <v>7.7999999999999996E-3</v>
      </c>
    </row>
    <row r="1181" spans="1:5" x14ac:dyDescent="0.25">
      <c r="A1181" t="s">
        <v>1</v>
      </c>
      <c r="B1181" t="s">
        <v>17348</v>
      </c>
      <c r="C1181" s="1121">
        <v>45516.707129629627</v>
      </c>
      <c r="D1181" t="s">
        <v>17282</v>
      </c>
    </row>
    <row r="1182" spans="1:5" x14ac:dyDescent="0.25">
      <c r="A1182" t="s">
        <v>1</v>
      </c>
      <c r="B1182" t="s">
        <v>17348</v>
      </c>
      <c r="C1182" s="1121">
        <v>45516.707129629627</v>
      </c>
      <c r="D1182" t="s">
        <v>17283</v>
      </c>
      <c r="E1182" s="1118">
        <v>3.5200000000000002E-2</v>
      </c>
    </row>
    <row r="1183" spans="1:5" x14ac:dyDescent="0.25">
      <c r="A1183" t="s">
        <v>1</v>
      </c>
      <c r="B1183" t="s">
        <v>17348</v>
      </c>
      <c r="C1183" s="1121">
        <v>45516.707129629627</v>
      </c>
      <c r="D1183" t="s">
        <v>17284</v>
      </c>
    </row>
    <row r="1184" spans="1:5" x14ac:dyDescent="0.25">
      <c r="A1184" t="s">
        <v>1</v>
      </c>
      <c r="B1184" t="s">
        <v>17348</v>
      </c>
      <c r="C1184" s="1121">
        <v>45516.707129629627</v>
      </c>
      <c r="D1184" t="s">
        <v>17285</v>
      </c>
      <c r="E1184" s="1118">
        <v>4.6899999999999997E-2</v>
      </c>
    </row>
    <row r="1185" spans="1:5" x14ac:dyDescent="0.25">
      <c r="A1185" t="s">
        <v>1</v>
      </c>
      <c r="B1185" t="s">
        <v>17348</v>
      </c>
      <c r="C1185" s="1121">
        <v>45516.707141203704</v>
      </c>
      <c r="D1185" t="s">
        <v>17282</v>
      </c>
    </row>
    <row r="1186" spans="1:5" x14ac:dyDescent="0.25">
      <c r="A1186" t="s">
        <v>1</v>
      </c>
      <c r="B1186" t="s">
        <v>17348</v>
      </c>
      <c r="C1186" s="1121">
        <v>45516.707141203704</v>
      </c>
      <c r="D1186" t="s">
        <v>17283</v>
      </c>
      <c r="E1186" s="1118">
        <v>4.6899999999999997E-2</v>
      </c>
    </row>
    <row r="1187" spans="1:5" x14ac:dyDescent="0.25">
      <c r="A1187" t="s">
        <v>1</v>
      </c>
      <c r="B1187" t="s">
        <v>17348</v>
      </c>
      <c r="C1187" s="1121">
        <v>45516.707141203704</v>
      </c>
      <c r="D1187" t="s">
        <v>17284</v>
      </c>
    </row>
    <row r="1188" spans="1:5" x14ac:dyDescent="0.25">
      <c r="A1188" t="s">
        <v>1</v>
      </c>
      <c r="B1188" t="s">
        <v>17348</v>
      </c>
      <c r="C1188" s="1121">
        <v>45516.707141203704</v>
      </c>
      <c r="D1188" t="s">
        <v>17285</v>
      </c>
      <c r="E1188" s="1118">
        <v>3.5200000000000002E-2</v>
      </c>
    </row>
    <row r="1189" spans="1:5" x14ac:dyDescent="0.25">
      <c r="A1189" t="s">
        <v>1</v>
      </c>
      <c r="B1189" t="s">
        <v>17348</v>
      </c>
      <c r="C1189" s="1121">
        <v>45516.707175925927</v>
      </c>
      <c r="D1189" t="s">
        <v>9291</v>
      </c>
    </row>
    <row r="1190" spans="1:5" x14ac:dyDescent="0.25">
      <c r="A1190" t="s">
        <v>1</v>
      </c>
      <c r="B1190" t="s">
        <v>17348</v>
      </c>
      <c r="C1190" s="1121">
        <v>45516.707175925927</v>
      </c>
      <c r="D1190" t="s">
        <v>9292</v>
      </c>
      <c r="E1190" s="1118">
        <v>1.5599999999999999E-2</v>
      </c>
    </row>
    <row r="1191" spans="1:5" x14ac:dyDescent="0.25">
      <c r="A1191" t="s">
        <v>1</v>
      </c>
      <c r="B1191" t="s">
        <v>17348</v>
      </c>
      <c r="C1191" s="1121">
        <v>45516.707175925927</v>
      </c>
      <c r="D1191" t="s">
        <v>17252</v>
      </c>
    </row>
    <row r="1192" spans="1:5" x14ac:dyDescent="0.25">
      <c r="A1192" t="s">
        <v>1</v>
      </c>
      <c r="B1192" t="s">
        <v>17348</v>
      </c>
      <c r="C1192" s="1121">
        <v>45516.707175925927</v>
      </c>
      <c r="D1192" t="s">
        <v>17270</v>
      </c>
    </row>
    <row r="1193" spans="1:5" x14ac:dyDescent="0.25">
      <c r="A1193" t="s">
        <v>1</v>
      </c>
      <c r="B1193" t="s">
        <v>17348</v>
      </c>
      <c r="C1193" s="1121">
        <v>45516.707175925927</v>
      </c>
      <c r="D1193" t="s">
        <v>17258</v>
      </c>
      <c r="E1193" s="1118">
        <v>3.5200000000000002E-2</v>
      </c>
    </row>
    <row r="1194" spans="1:5" x14ac:dyDescent="0.25">
      <c r="A1194" t="s">
        <v>1</v>
      </c>
      <c r="B1194" t="s">
        <v>17348</v>
      </c>
      <c r="C1194" s="1121">
        <v>45516.707546296297</v>
      </c>
      <c r="D1194" t="s">
        <v>17271</v>
      </c>
    </row>
    <row r="1195" spans="1:5" x14ac:dyDescent="0.25">
      <c r="A1195" t="s">
        <v>1</v>
      </c>
      <c r="B1195" t="s">
        <v>17348</v>
      </c>
      <c r="C1195" s="1121">
        <v>45516.707546296297</v>
      </c>
      <c r="D1195" t="s">
        <v>17272</v>
      </c>
    </row>
    <row r="1196" spans="1:5" x14ac:dyDescent="0.25">
      <c r="A1196" t="s">
        <v>1</v>
      </c>
      <c r="B1196" t="s">
        <v>17348</v>
      </c>
      <c r="C1196" s="1121">
        <v>45516.707546296297</v>
      </c>
      <c r="D1196" t="s">
        <v>17273</v>
      </c>
    </row>
    <row r="1197" spans="1:5" x14ac:dyDescent="0.25">
      <c r="A1197" t="s">
        <v>1</v>
      </c>
      <c r="B1197" t="s">
        <v>17348</v>
      </c>
      <c r="C1197" s="1121">
        <v>45516.707546296297</v>
      </c>
      <c r="D1197" t="s">
        <v>17274</v>
      </c>
      <c r="E1197" s="1118">
        <v>0</v>
      </c>
    </row>
    <row r="1198" spans="1:5" x14ac:dyDescent="0.25">
      <c r="A1198" t="s">
        <v>1</v>
      </c>
      <c r="B1198" t="s">
        <v>17348</v>
      </c>
      <c r="C1198" s="1121">
        <v>45516.707546296297</v>
      </c>
      <c r="D1198" t="s">
        <v>17275</v>
      </c>
    </row>
    <row r="1199" spans="1:5" x14ac:dyDescent="0.25">
      <c r="A1199" t="s">
        <v>1</v>
      </c>
      <c r="B1199" t="s">
        <v>17348</v>
      </c>
      <c r="C1199" s="1121">
        <v>45516.707557870373</v>
      </c>
      <c r="D1199" t="s">
        <v>17276</v>
      </c>
      <c r="E1199" s="1118">
        <v>0.88280000000000003</v>
      </c>
    </row>
    <row r="1200" spans="1:5" x14ac:dyDescent="0.25">
      <c r="A1200" t="s">
        <v>1</v>
      </c>
      <c r="B1200" t="s">
        <v>17348</v>
      </c>
      <c r="C1200" s="1121">
        <v>45516.707557870373</v>
      </c>
      <c r="D1200" t="s">
        <v>17303</v>
      </c>
    </row>
    <row r="1201" spans="1:5" x14ac:dyDescent="0.25">
      <c r="A1201" t="s">
        <v>1</v>
      </c>
      <c r="B1201" t="s">
        <v>17348</v>
      </c>
      <c r="C1201" s="1121">
        <v>45516.707557870373</v>
      </c>
      <c r="D1201" t="s">
        <v>17304</v>
      </c>
      <c r="E1201" s="1118">
        <v>0</v>
      </c>
    </row>
    <row r="1202" spans="1:5" x14ac:dyDescent="0.25">
      <c r="A1202" t="s">
        <v>1</v>
      </c>
      <c r="B1202" t="s">
        <v>17348</v>
      </c>
      <c r="C1202" s="1121">
        <v>45516.707557870373</v>
      </c>
      <c r="D1202" t="s">
        <v>17270</v>
      </c>
    </row>
    <row r="1203" spans="1:5" x14ac:dyDescent="0.25">
      <c r="A1203" t="s">
        <v>1</v>
      </c>
      <c r="B1203" t="s">
        <v>17348</v>
      </c>
      <c r="C1203" s="1121">
        <v>45516.707557870373</v>
      </c>
      <c r="D1203" t="s">
        <v>17258</v>
      </c>
      <c r="E1203" s="1118">
        <v>4.2999999999999997E-2</v>
      </c>
    </row>
    <row r="1204" spans="1:5" x14ac:dyDescent="0.25">
      <c r="A1204" t="s">
        <v>1</v>
      </c>
      <c r="B1204" t="s">
        <v>17348</v>
      </c>
      <c r="C1204" s="1121">
        <v>45516.707557870373</v>
      </c>
      <c r="D1204" t="s">
        <v>17305</v>
      </c>
    </row>
    <row r="1205" spans="1:5" x14ac:dyDescent="0.25">
      <c r="A1205" t="s">
        <v>1</v>
      </c>
      <c r="B1205" t="s">
        <v>17348</v>
      </c>
      <c r="C1205" s="1121">
        <v>45516.707557870373</v>
      </c>
      <c r="D1205" t="s">
        <v>17282</v>
      </c>
    </row>
    <row r="1206" spans="1:5" x14ac:dyDescent="0.25">
      <c r="A1206" t="s">
        <v>1</v>
      </c>
      <c r="B1206" t="s">
        <v>17348</v>
      </c>
      <c r="C1206" s="1121">
        <v>45516.707557870373</v>
      </c>
      <c r="D1206" t="s">
        <v>17283</v>
      </c>
      <c r="E1206" s="1118">
        <v>2.7300000000000001E-2</v>
      </c>
    </row>
    <row r="1207" spans="1:5" x14ac:dyDescent="0.25">
      <c r="A1207" t="s">
        <v>1</v>
      </c>
      <c r="B1207" t="s">
        <v>17348</v>
      </c>
      <c r="C1207" s="1121">
        <v>45516.707557870373</v>
      </c>
      <c r="D1207" t="s">
        <v>17284</v>
      </c>
    </row>
    <row r="1208" spans="1:5" x14ac:dyDescent="0.25">
      <c r="A1208" t="s">
        <v>1</v>
      </c>
      <c r="B1208" t="s">
        <v>17348</v>
      </c>
      <c r="C1208" s="1121">
        <v>45516.707557870373</v>
      </c>
      <c r="D1208" t="s">
        <v>17285</v>
      </c>
      <c r="E1208" s="1118">
        <v>4.6899999999999997E-2</v>
      </c>
    </row>
    <row r="1209" spans="1:5" x14ac:dyDescent="0.25">
      <c r="A1209" t="s">
        <v>1</v>
      </c>
      <c r="B1209" t="s">
        <v>17348</v>
      </c>
      <c r="C1209" s="1121">
        <v>45516.707557870373</v>
      </c>
      <c r="D1209" t="s">
        <v>17306</v>
      </c>
      <c r="E1209" s="1118">
        <v>0.2109</v>
      </c>
    </row>
    <row r="1210" spans="1:5" x14ac:dyDescent="0.25">
      <c r="A1210" t="s">
        <v>1</v>
      </c>
      <c r="B1210" t="s">
        <v>17348</v>
      </c>
      <c r="C1210" s="1121">
        <v>45516.707557870373</v>
      </c>
      <c r="D1210" t="s">
        <v>17279</v>
      </c>
      <c r="E1210" s="1118">
        <v>1.3593999999999999</v>
      </c>
    </row>
    <row r="1211" spans="1:5" x14ac:dyDescent="0.25">
      <c r="A1211" t="s">
        <v>1</v>
      </c>
      <c r="B1211" t="s">
        <v>17348</v>
      </c>
      <c r="C1211" s="1121">
        <v>45516.708749999998</v>
      </c>
      <c r="D1211" t="s">
        <v>17282</v>
      </c>
    </row>
    <row r="1212" spans="1:5" x14ac:dyDescent="0.25">
      <c r="A1212" t="s">
        <v>1</v>
      </c>
      <c r="B1212" t="s">
        <v>17348</v>
      </c>
      <c r="C1212" s="1121">
        <v>45516.708749999998</v>
      </c>
      <c r="D1212" t="s">
        <v>17283</v>
      </c>
      <c r="E1212" s="1118">
        <v>5.0799999999999998E-2</v>
      </c>
    </row>
    <row r="1213" spans="1:5" x14ac:dyDescent="0.25">
      <c r="A1213" t="s">
        <v>1</v>
      </c>
      <c r="B1213" t="s">
        <v>17348</v>
      </c>
      <c r="C1213" s="1121">
        <v>45516.708749999998</v>
      </c>
      <c r="D1213" t="s">
        <v>17284</v>
      </c>
    </row>
    <row r="1214" spans="1:5" x14ac:dyDescent="0.25">
      <c r="A1214" t="s">
        <v>1</v>
      </c>
      <c r="B1214" t="s">
        <v>17348</v>
      </c>
      <c r="C1214" s="1121">
        <v>45516.708749999998</v>
      </c>
      <c r="D1214" t="s">
        <v>17285</v>
      </c>
      <c r="E1214" s="1118">
        <v>3.5200000000000002E-2</v>
      </c>
    </row>
    <row r="1215" spans="1:5" x14ac:dyDescent="0.25">
      <c r="A1215" t="s">
        <v>1</v>
      </c>
      <c r="B1215" t="s">
        <v>17348</v>
      </c>
      <c r="C1215" s="1121">
        <v>45516.708749999998</v>
      </c>
      <c r="D1215" t="s">
        <v>17282</v>
      </c>
    </row>
    <row r="1216" spans="1:5" x14ac:dyDescent="0.25">
      <c r="A1216" t="s">
        <v>1</v>
      </c>
      <c r="B1216" t="s">
        <v>17348</v>
      </c>
      <c r="C1216" s="1121">
        <v>45516.708749999998</v>
      </c>
      <c r="D1216" t="s">
        <v>17283</v>
      </c>
      <c r="E1216" s="1118">
        <v>5.0799999999999998E-2</v>
      </c>
    </row>
    <row r="1217" spans="1:5" x14ac:dyDescent="0.25">
      <c r="A1217" t="s">
        <v>1</v>
      </c>
      <c r="B1217" t="s">
        <v>17348</v>
      </c>
      <c r="C1217" s="1121">
        <v>45516.708749999998</v>
      </c>
      <c r="D1217" t="s">
        <v>17284</v>
      </c>
    </row>
    <row r="1218" spans="1:5" x14ac:dyDescent="0.25">
      <c r="A1218" t="s">
        <v>1</v>
      </c>
      <c r="B1218" t="s">
        <v>17348</v>
      </c>
      <c r="C1218" s="1121">
        <v>45516.708761574075</v>
      </c>
      <c r="D1218" t="s">
        <v>17285</v>
      </c>
      <c r="E1218" s="1118">
        <v>5.0799999999999998E-2</v>
      </c>
    </row>
    <row r="1219" spans="1:5" x14ac:dyDescent="0.25">
      <c r="A1219" t="s">
        <v>1</v>
      </c>
      <c r="B1219" t="s">
        <v>17348</v>
      </c>
      <c r="C1219" s="1121">
        <v>45516.708761574075</v>
      </c>
      <c r="D1219" t="s">
        <v>17282</v>
      </c>
    </row>
    <row r="1220" spans="1:5" x14ac:dyDescent="0.25">
      <c r="A1220" t="s">
        <v>1</v>
      </c>
      <c r="B1220" t="s">
        <v>17348</v>
      </c>
      <c r="C1220" s="1121">
        <v>45516.708761574075</v>
      </c>
      <c r="D1220" t="s">
        <v>17283</v>
      </c>
      <c r="E1220" s="1118">
        <v>3.5200000000000002E-2</v>
      </c>
    </row>
    <row r="1221" spans="1:5" x14ac:dyDescent="0.25">
      <c r="A1221" t="s">
        <v>1</v>
      </c>
      <c r="B1221" t="s">
        <v>17348</v>
      </c>
      <c r="C1221" s="1121">
        <v>45516.708761574075</v>
      </c>
      <c r="D1221" t="s">
        <v>17284</v>
      </c>
    </row>
    <row r="1222" spans="1:5" x14ac:dyDescent="0.25">
      <c r="A1222" t="s">
        <v>1</v>
      </c>
      <c r="B1222" t="s">
        <v>17348</v>
      </c>
      <c r="C1222" s="1121">
        <v>45516.708761574075</v>
      </c>
      <c r="D1222" t="s">
        <v>17285</v>
      </c>
      <c r="E1222" s="1118">
        <v>3.1199999999999999E-2</v>
      </c>
    </row>
    <row r="1223" spans="1:5" x14ac:dyDescent="0.25">
      <c r="A1223" t="s">
        <v>1</v>
      </c>
      <c r="B1223" t="s">
        <v>17348</v>
      </c>
      <c r="C1223" s="1121">
        <v>45516.708761574075</v>
      </c>
      <c r="D1223" t="s">
        <v>17282</v>
      </c>
    </row>
    <row r="1224" spans="1:5" x14ac:dyDescent="0.25">
      <c r="A1224" t="s">
        <v>1</v>
      </c>
      <c r="B1224" t="s">
        <v>17348</v>
      </c>
      <c r="C1224" s="1121">
        <v>45516.708761574075</v>
      </c>
      <c r="D1224" t="s">
        <v>17283</v>
      </c>
      <c r="E1224" s="1118">
        <v>3.5200000000000002E-2</v>
      </c>
    </row>
    <row r="1225" spans="1:5" x14ac:dyDescent="0.25">
      <c r="A1225" t="s">
        <v>1</v>
      </c>
      <c r="B1225" t="s">
        <v>17348</v>
      </c>
      <c r="C1225" s="1121">
        <v>45516.708761574075</v>
      </c>
      <c r="D1225" t="s">
        <v>17284</v>
      </c>
    </row>
    <row r="1226" spans="1:5" x14ac:dyDescent="0.25">
      <c r="A1226" t="s">
        <v>1</v>
      </c>
      <c r="B1226" t="s">
        <v>17348</v>
      </c>
      <c r="C1226" s="1121">
        <v>45516.708761574075</v>
      </c>
      <c r="D1226" t="s">
        <v>17285</v>
      </c>
      <c r="E1226" s="1118">
        <v>3.9100000000000003E-2</v>
      </c>
    </row>
    <row r="1227" spans="1:5" x14ac:dyDescent="0.25">
      <c r="A1227" t="s">
        <v>1</v>
      </c>
      <c r="B1227" t="s">
        <v>17348</v>
      </c>
      <c r="C1227" s="1121">
        <v>45516.708761574075</v>
      </c>
      <c r="D1227" t="s">
        <v>17282</v>
      </c>
    </row>
    <row r="1228" spans="1:5" x14ac:dyDescent="0.25">
      <c r="A1228" t="s">
        <v>1</v>
      </c>
      <c r="B1228" t="s">
        <v>17348</v>
      </c>
      <c r="C1228" s="1121">
        <v>45516.708761574075</v>
      </c>
      <c r="D1228" t="s">
        <v>17283</v>
      </c>
      <c r="E1228" s="1118">
        <v>3.5200000000000002E-2</v>
      </c>
    </row>
    <row r="1229" spans="1:5" x14ac:dyDescent="0.25">
      <c r="A1229" t="s">
        <v>1</v>
      </c>
      <c r="B1229" t="s">
        <v>17348</v>
      </c>
      <c r="C1229" s="1121">
        <v>45516.708761574075</v>
      </c>
      <c r="D1229" t="s">
        <v>17284</v>
      </c>
    </row>
    <row r="1230" spans="1:5" x14ac:dyDescent="0.25">
      <c r="A1230" t="s">
        <v>1</v>
      </c>
      <c r="B1230" t="s">
        <v>17348</v>
      </c>
      <c r="C1230" s="1121">
        <v>45516.708761574075</v>
      </c>
      <c r="D1230" t="s">
        <v>17285</v>
      </c>
      <c r="E1230" s="1118">
        <v>4.6899999999999997E-2</v>
      </c>
    </row>
    <row r="1231" spans="1:5" x14ac:dyDescent="0.25">
      <c r="A1231" t="s">
        <v>1</v>
      </c>
      <c r="B1231" t="s">
        <v>17348</v>
      </c>
      <c r="C1231" s="1121">
        <v>45516.708773148152</v>
      </c>
      <c r="D1231" t="s">
        <v>17282</v>
      </c>
    </row>
    <row r="1232" spans="1:5" x14ac:dyDescent="0.25">
      <c r="A1232" t="s">
        <v>1</v>
      </c>
      <c r="B1232" t="s">
        <v>17348</v>
      </c>
      <c r="C1232" s="1121">
        <v>45516.708773148152</v>
      </c>
      <c r="D1232" t="s">
        <v>17283</v>
      </c>
      <c r="E1232" s="1118">
        <v>3.1199999999999999E-2</v>
      </c>
    </row>
    <row r="1233" spans="1:5" x14ac:dyDescent="0.25">
      <c r="A1233" t="s">
        <v>1</v>
      </c>
      <c r="B1233" t="s">
        <v>17348</v>
      </c>
      <c r="C1233" s="1121">
        <v>45516.708773148152</v>
      </c>
      <c r="D1233" t="s">
        <v>17284</v>
      </c>
    </row>
    <row r="1234" spans="1:5" x14ac:dyDescent="0.25">
      <c r="A1234" t="s">
        <v>1</v>
      </c>
      <c r="B1234" t="s">
        <v>17348</v>
      </c>
      <c r="C1234" s="1121">
        <v>45516.708773148152</v>
      </c>
      <c r="D1234" t="s">
        <v>17285</v>
      </c>
      <c r="E1234" s="1118">
        <v>4.2999999999999997E-2</v>
      </c>
    </row>
    <row r="1235" spans="1:5" x14ac:dyDescent="0.25">
      <c r="A1235" t="s">
        <v>1</v>
      </c>
      <c r="B1235" t="s">
        <v>17348</v>
      </c>
      <c r="C1235" s="1121">
        <v>45516.708831018521</v>
      </c>
      <c r="D1235" t="s">
        <v>17284</v>
      </c>
    </row>
    <row r="1236" spans="1:5" x14ac:dyDescent="0.25">
      <c r="A1236" t="s">
        <v>1</v>
      </c>
      <c r="B1236" t="s">
        <v>17348</v>
      </c>
      <c r="C1236" s="1121">
        <v>45516.708831018521</v>
      </c>
      <c r="D1236" t="s">
        <v>17285</v>
      </c>
      <c r="E1236" s="1118">
        <v>5.0799999999999998E-2</v>
      </c>
    </row>
    <row r="1237" spans="1:5" x14ac:dyDescent="0.25">
      <c r="A1237" t="s">
        <v>1</v>
      </c>
      <c r="B1237" t="s">
        <v>17348</v>
      </c>
      <c r="C1237" s="1121">
        <v>45516.70884259259</v>
      </c>
      <c r="D1237" t="s">
        <v>17282</v>
      </c>
    </row>
    <row r="1238" spans="1:5" x14ac:dyDescent="0.25">
      <c r="A1238" t="s">
        <v>1</v>
      </c>
      <c r="B1238" t="s">
        <v>17348</v>
      </c>
      <c r="C1238" s="1121">
        <v>45516.70884259259</v>
      </c>
      <c r="D1238" t="s">
        <v>17283</v>
      </c>
      <c r="E1238" s="1118">
        <v>3.1199999999999999E-2</v>
      </c>
    </row>
    <row r="1239" spans="1:5" x14ac:dyDescent="0.25">
      <c r="A1239" t="s">
        <v>1</v>
      </c>
      <c r="B1239" t="s">
        <v>17348</v>
      </c>
      <c r="C1239" s="1121">
        <v>45516.70884259259</v>
      </c>
      <c r="D1239" t="s">
        <v>17284</v>
      </c>
    </row>
    <row r="1240" spans="1:5" x14ac:dyDescent="0.25">
      <c r="A1240" t="s">
        <v>1</v>
      </c>
      <c r="B1240" t="s">
        <v>17348</v>
      </c>
      <c r="C1240" s="1121">
        <v>45516.70884259259</v>
      </c>
      <c r="D1240" t="s">
        <v>17285</v>
      </c>
      <c r="E1240" s="1118">
        <v>3.1199999999999999E-2</v>
      </c>
    </row>
    <row r="1241" spans="1:5" x14ac:dyDescent="0.25">
      <c r="A1241" t="s">
        <v>1</v>
      </c>
      <c r="B1241" t="s">
        <v>17348</v>
      </c>
      <c r="C1241" s="1121">
        <v>45516.710127314815</v>
      </c>
      <c r="D1241" t="s">
        <v>17282</v>
      </c>
    </row>
    <row r="1242" spans="1:5" x14ac:dyDescent="0.25">
      <c r="A1242" t="s">
        <v>1</v>
      </c>
      <c r="B1242" t="s">
        <v>17348</v>
      </c>
      <c r="C1242" s="1121">
        <v>45516.710127314815</v>
      </c>
      <c r="D1242" t="s">
        <v>17283</v>
      </c>
      <c r="E1242" s="1118">
        <v>4.6899999999999997E-2</v>
      </c>
    </row>
    <row r="1243" spans="1:5" x14ac:dyDescent="0.25">
      <c r="A1243" t="s">
        <v>1</v>
      </c>
      <c r="B1243" t="s">
        <v>17348</v>
      </c>
      <c r="C1243" s="1121">
        <v>45516.710127314815</v>
      </c>
      <c r="D1243" t="s">
        <v>17284</v>
      </c>
    </row>
    <row r="1244" spans="1:5" x14ac:dyDescent="0.25">
      <c r="A1244" t="s">
        <v>1</v>
      </c>
      <c r="B1244" t="s">
        <v>17348</v>
      </c>
      <c r="C1244" s="1121">
        <v>45516.710127314815</v>
      </c>
      <c r="D1244" t="s">
        <v>17285</v>
      </c>
      <c r="E1244" s="1118">
        <v>2.7300000000000001E-2</v>
      </c>
    </row>
    <row r="1245" spans="1:5" x14ac:dyDescent="0.25">
      <c r="A1245" t="s">
        <v>1</v>
      </c>
      <c r="B1245" t="s">
        <v>17348</v>
      </c>
      <c r="C1245" s="1121">
        <v>45516.710162037038</v>
      </c>
      <c r="D1245" t="s">
        <v>17284</v>
      </c>
    </row>
    <row r="1246" spans="1:5" x14ac:dyDescent="0.25">
      <c r="A1246" t="s">
        <v>1</v>
      </c>
      <c r="B1246" t="s">
        <v>17348</v>
      </c>
      <c r="C1246" s="1121">
        <v>45516.710162037038</v>
      </c>
      <c r="D1246" t="s">
        <v>17285</v>
      </c>
      <c r="E1246" s="1118">
        <v>3.1199999999999999E-2</v>
      </c>
    </row>
    <row r="1247" spans="1:5" x14ac:dyDescent="0.25">
      <c r="A1247" t="s">
        <v>1</v>
      </c>
      <c r="B1247" t="s">
        <v>17348</v>
      </c>
      <c r="C1247" s="1121">
        <v>45516.710162037038</v>
      </c>
      <c r="D1247" t="s">
        <v>17282</v>
      </c>
    </row>
    <row r="1248" spans="1:5" x14ac:dyDescent="0.25">
      <c r="A1248" t="s">
        <v>1</v>
      </c>
      <c r="B1248" t="s">
        <v>17348</v>
      </c>
      <c r="C1248" s="1121">
        <v>45516.710162037038</v>
      </c>
      <c r="D1248" t="s">
        <v>17283</v>
      </c>
      <c r="E1248" s="1118">
        <v>3.1199999999999999E-2</v>
      </c>
    </row>
    <row r="1249" spans="1:5" x14ac:dyDescent="0.25">
      <c r="A1249" t="s">
        <v>1</v>
      </c>
      <c r="B1249" t="s">
        <v>17348</v>
      </c>
      <c r="C1249" s="1121">
        <v>45516.710162037038</v>
      </c>
      <c r="D1249" t="s">
        <v>17284</v>
      </c>
    </row>
    <row r="1250" spans="1:5" x14ac:dyDescent="0.25">
      <c r="A1250" t="s">
        <v>1</v>
      </c>
      <c r="B1250" t="s">
        <v>17348</v>
      </c>
      <c r="C1250" s="1121">
        <v>45516.710162037038</v>
      </c>
      <c r="D1250" t="s">
        <v>17285</v>
      </c>
      <c r="E1250" s="1118">
        <v>3.1199999999999999E-2</v>
      </c>
    </row>
    <row r="1251" spans="1:5" x14ac:dyDescent="0.25">
      <c r="A1251" t="s">
        <v>1</v>
      </c>
      <c r="B1251" t="s">
        <v>17348</v>
      </c>
      <c r="C1251" s="1121">
        <v>45516.710162037038</v>
      </c>
      <c r="D1251" t="s">
        <v>17282</v>
      </c>
    </row>
    <row r="1252" spans="1:5" x14ac:dyDescent="0.25">
      <c r="A1252" t="s">
        <v>1</v>
      </c>
      <c r="B1252" t="s">
        <v>17348</v>
      </c>
      <c r="C1252" s="1121">
        <v>45516.710162037038</v>
      </c>
      <c r="D1252" t="s">
        <v>17283</v>
      </c>
      <c r="E1252" s="1118">
        <v>4.2999999999999997E-2</v>
      </c>
    </row>
    <row r="1253" spans="1:5" x14ac:dyDescent="0.25">
      <c r="A1253" t="s">
        <v>1</v>
      </c>
      <c r="B1253" t="s">
        <v>17348</v>
      </c>
      <c r="C1253" s="1121">
        <v>45516.710162037038</v>
      </c>
      <c r="D1253" t="s">
        <v>17284</v>
      </c>
    </row>
    <row r="1254" spans="1:5" x14ac:dyDescent="0.25">
      <c r="A1254" t="s">
        <v>1</v>
      </c>
      <c r="B1254" t="s">
        <v>17348</v>
      </c>
      <c r="C1254" s="1121">
        <v>45516.710162037038</v>
      </c>
      <c r="D1254" t="s">
        <v>17285</v>
      </c>
      <c r="E1254" s="1118">
        <v>3.1199999999999999E-2</v>
      </c>
    </row>
    <row r="1255" spans="1:5" x14ac:dyDescent="0.25">
      <c r="A1255" t="s">
        <v>1</v>
      </c>
      <c r="B1255" t="s">
        <v>17348</v>
      </c>
      <c r="C1255" s="1121">
        <v>45516.710173611114</v>
      </c>
      <c r="D1255" t="s">
        <v>17282</v>
      </c>
    </row>
    <row r="1256" spans="1:5" x14ac:dyDescent="0.25">
      <c r="A1256" t="s">
        <v>1</v>
      </c>
      <c r="B1256" t="s">
        <v>17348</v>
      </c>
      <c r="C1256" s="1121">
        <v>45516.710173611114</v>
      </c>
      <c r="D1256" t="s">
        <v>17283</v>
      </c>
      <c r="E1256" s="1118">
        <v>3.5200000000000002E-2</v>
      </c>
    </row>
    <row r="1257" spans="1:5" x14ac:dyDescent="0.25">
      <c r="A1257" t="s">
        <v>1</v>
      </c>
      <c r="B1257" t="s">
        <v>17348</v>
      </c>
      <c r="C1257" s="1121">
        <v>45516.710173611114</v>
      </c>
      <c r="D1257" t="s">
        <v>17284</v>
      </c>
    </row>
    <row r="1258" spans="1:5" x14ac:dyDescent="0.25">
      <c r="A1258" t="s">
        <v>1</v>
      </c>
      <c r="B1258" t="s">
        <v>17348</v>
      </c>
      <c r="C1258" s="1121">
        <v>45516.710173611114</v>
      </c>
      <c r="D1258" t="s">
        <v>17285</v>
      </c>
      <c r="E1258" s="1118">
        <v>4.2999999999999997E-2</v>
      </c>
    </row>
    <row r="1259" spans="1:5" x14ac:dyDescent="0.25">
      <c r="A1259" t="s">
        <v>1</v>
      </c>
      <c r="B1259" t="s">
        <v>17348</v>
      </c>
      <c r="C1259" s="1121">
        <v>45516.710173611114</v>
      </c>
      <c r="D1259" t="s">
        <v>17284</v>
      </c>
    </row>
    <row r="1260" spans="1:5" x14ac:dyDescent="0.25">
      <c r="A1260" t="s">
        <v>1</v>
      </c>
      <c r="B1260" t="s">
        <v>17348</v>
      </c>
      <c r="C1260" s="1121">
        <v>45516.710173611114</v>
      </c>
      <c r="D1260" t="s">
        <v>17285</v>
      </c>
      <c r="E1260" s="1118">
        <v>2.7300000000000001E-2</v>
      </c>
    </row>
    <row r="1261" spans="1:5" x14ac:dyDescent="0.25">
      <c r="A1261" t="s">
        <v>1</v>
      </c>
      <c r="B1261" t="s">
        <v>17348</v>
      </c>
      <c r="C1261" s="1121">
        <v>45516.710173611114</v>
      </c>
      <c r="D1261" t="s">
        <v>17282</v>
      </c>
    </row>
    <row r="1262" spans="1:5" x14ac:dyDescent="0.25">
      <c r="A1262" t="s">
        <v>1</v>
      </c>
      <c r="B1262" t="s">
        <v>17348</v>
      </c>
      <c r="C1262" s="1121">
        <v>45516.710173611114</v>
      </c>
      <c r="D1262" t="s">
        <v>17283</v>
      </c>
      <c r="E1262" s="1118">
        <v>3.1199999999999999E-2</v>
      </c>
    </row>
    <row r="1263" spans="1:5" x14ac:dyDescent="0.25">
      <c r="A1263" t="s">
        <v>1</v>
      </c>
      <c r="B1263" t="s">
        <v>17348</v>
      </c>
      <c r="C1263" s="1121">
        <v>45516.710173611114</v>
      </c>
      <c r="D1263" t="s">
        <v>17284</v>
      </c>
    </row>
    <row r="1264" spans="1:5" x14ac:dyDescent="0.25">
      <c r="A1264" t="s">
        <v>1</v>
      </c>
      <c r="B1264" t="s">
        <v>17348</v>
      </c>
      <c r="C1264" s="1121">
        <v>45516.710173611114</v>
      </c>
      <c r="D1264" t="s">
        <v>17285</v>
      </c>
      <c r="E1264" s="1118">
        <v>3.9100000000000003E-2</v>
      </c>
    </row>
    <row r="1265" spans="1:5" x14ac:dyDescent="0.25">
      <c r="A1265" t="s">
        <v>1</v>
      </c>
      <c r="B1265" t="s">
        <v>17348</v>
      </c>
      <c r="C1265" s="1121">
        <v>45516.710173611114</v>
      </c>
      <c r="D1265" t="s">
        <v>17284</v>
      </c>
    </row>
    <row r="1266" spans="1:5" x14ac:dyDescent="0.25">
      <c r="A1266" t="s">
        <v>1</v>
      </c>
      <c r="B1266" t="s">
        <v>17348</v>
      </c>
      <c r="C1266" s="1121">
        <v>45516.710173611114</v>
      </c>
      <c r="D1266" t="s">
        <v>17285</v>
      </c>
      <c r="E1266" s="1118">
        <v>3.9100000000000003E-2</v>
      </c>
    </row>
    <row r="1267" spans="1:5" x14ac:dyDescent="0.25">
      <c r="A1267" t="s">
        <v>1</v>
      </c>
      <c r="B1267" t="s">
        <v>17348</v>
      </c>
      <c r="C1267" s="1121">
        <v>45516.710185185184</v>
      </c>
      <c r="D1267" t="s">
        <v>17282</v>
      </c>
    </row>
    <row r="1268" spans="1:5" x14ac:dyDescent="0.25">
      <c r="A1268" t="s">
        <v>1</v>
      </c>
      <c r="B1268" t="s">
        <v>17348</v>
      </c>
      <c r="C1268" s="1121">
        <v>45516.710185185184</v>
      </c>
      <c r="D1268" t="s">
        <v>17283</v>
      </c>
      <c r="E1268" s="1118">
        <v>4.2999999999999997E-2</v>
      </c>
    </row>
    <row r="1269" spans="1:5" x14ac:dyDescent="0.25">
      <c r="A1269" t="s">
        <v>1</v>
      </c>
      <c r="B1269" t="s">
        <v>17348</v>
      </c>
      <c r="C1269" s="1121">
        <v>45516.710185185184</v>
      </c>
      <c r="D1269" t="s">
        <v>17284</v>
      </c>
    </row>
    <row r="1270" spans="1:5" x14ac:dyDescent="0.25">
      <c r="A1270" t="s">
        <v>1</v>
      </c>
      <c r="B1270" t="s">
        <v>17348</v>
      </c>
      <c r="C1270" s="1121">
        <v>45516.710185185184</v>
      </c>
      <c r="D1270" t="s">
        <v>17285</v>
      </c>
      <c r="E1270" s="1118">
        <v>2.7300000000000001E-2</v>
      </c>
    </row>
    <row r="1271" spans="1:5" x14ac:dyDescent="0.25">
      <c r="A1271" t="s">
        <v>1</v>
      </c>
      <c r="B1271" t="s">
        <v>17348</v>
      </c>
      <c r="C1271" s="1121">
        <v>45516.710277777776</v>
      </c>
      <c r="D1271" t="s">
        <v>17282</v>
      </c>
    </row>
    <row r="1272" spans="1:5" x14ac:dyDescent="0.25">
      <c r="A1272" t="s">
        <v>1</v>
      </c>
      <c r="B1272" t="s">
        <v>17348</v>
      </c>
      <c r="C1272" s="1121">
        <v>45516.710277777776</v>
      </c>
      <c r="D1272" t="s">
        <v>17283</v>
      </c>
      <c r="E1272" s="1118">
        <v>5.4699999999999999E-2</v>
      </c>
    </row>
    <row r="1273" spans="1:5" x14ac:dyDescent="0.25">
      <c r="A1273" t="s">
        <v>1</v>
      </c>
      <c r="B1273" t="s">
        <v>17348</v>
      </c>
      <c r="C1273" s="1121">
        <v>45516.710277777776</v>
      </c>
      <c r="D1273" t="s">
        <v>17284</v>
      </c>
    </row>
    <row r="1274" spans="1:5" x14ac:dyDescent="0.25">
      <c r="A1274" t="s">
        <v>1</v>
      </c>
      <c r="B1274" t="s">
        <v>17348</v>
      </c>
      <c r="C1274" s="1121">
        <v>45516.710277777776</v>
      </c>
      <c r="D1274" t="s">
        <v>17285</v>
      </c>
      <c r="E1274" s="1118">
        <v>3.1199999999999999E-2</v>
      </c>
    </row>
    <row r="1275" spans="1:5" x14ac:dyDescent="0.25">
      <c r="A1275" t="s">
        <v>1</v>
      </c>
      <c r="B1275" t="s">
        <v>17348</v>
      </c>
      <c r="C1275" s="1121">
        <v>45516.710277777776</v>
      </c>
      <c r="D1275" t="s">
        <v>17282</v>
      </c>
    </row>
    <row r="1276" spans="1:5" x14ac:dyDescent="0.25">
      <c r="A1276" t="s">
        <v>1</v>
      </c>
      <c r="B1276" t="s">
        <v>17348</v>
      </c>
      <c r="C1276" s="1121">
        <v>45516.710277777776</v>
      </c>
      <c r="D1276" t="s">
        <v>17283</v>
      </c>
      <c r="E1276" s="1118">
        <v>3.5200000000000002E-2</v>
      </c>
    </row>
    <row r="1277" spans="1:5" x14ac:dyDescent="0.25">
      <c r="A1277" t="s">
        <v>1</v>
      </c>
      <c r="B1277" t="s">
        <v>17348</v>
      </c>
      <c r="C1277" s="1121">
        <v>45516.710277777776</v>
      </c>
      <c r="D1277" t="s">
        <v>17284</v>
      </c>
    </row>
    <row r="1278" spans="1:5" x14ac:dyDescent="0.25">
      <c r="A1278" t="s">
        <v>1</v>
      </c>
      <c r="B1278" t="s">
        <v>17348</v>
      </c>
      <c r="C1278" s="1121">
        <v>45516.710277777776</v>
      </c>
      <c r="D1278" t="s">
        <v>17285</v>
      </c>
      <c r="E1278" s="1118">
        <v>3.1199999999999999E-2</v>
      </c>
    </row>
    <row r="1279" spans="1:5" x14ac:dyDescent="0.25">
      <c r="A1279" t="s">
        <v>1</v>
      </c>
      <c r="B1279" t="s">
        <v>17348</v>
      </c>
      <c r="C1279" s="1121">
        <v>45516.710277777776</v>
      </c>
      <c r="D1279" t="s">
        <v>17282</v>
      </c>
    </row>
    <row r="1280" spans="1:5" x14ac:dyDescent="0.25">
      <c r="A1280" t="s">
        <v>1</v>
      </c>
      <c r="B1280" t="s">
        <v>17348</v>
      </c>
      <c r="C1280" s="1121">
        <v>45516.710277777776</v>
      </c>
      <c r="D1280" t="s">
        <v>17283</v>
      </c>
      <c r="E1280" s="1118">
        <v>3.1199999999999999E-2</v>
      </c>
    </row>
    <row r="1281" spans="1:5" x14ac:dyDescent="0.25">
      <c r="A1281" t="s">
        <v>1</v>
      </c>
      <c r="B1281" t="s">
        <v>17348</v>
      </c>
      <c r="C1281" s="1121">
        <v>45516.710277777776</v>
      </c>
      <c r="D1281" t="s">
        <v>17284</v>
      </c>
    </row>
    <row r="1282" spans="1:5" x14ac:dyDescent="0.25">
      <c r="A1282" t="s">
        <v>1</v>
      </c>
      <c r="B1282" t="s">
        <v>17348</v>
      </c>
      <c r="C1282" s="1121">
        <v>45516.710277777776</v>
      </c>
      <c r="D1282" t="s">
        <v>17285</v>
      </c>
      <c r="E1282" s="1118">
        <v>4.6899999999999997E-2</v>
      </c>
    </row>
    <row r="1283" spans="1:5" x14ac:dyDescent="0.25">
      <c r="A1283" t="s">
        <v>1</v>
      </c>
      <c r="B1283" t="s">
        <v>17348</v>
      </c>
      <c r="C1283" s="1121">
        <v>45516.710289351853</v>
      </c>
      <c r="D1283" t="s">
        <v>17282</v>
      </c>
    </row>
    <row r="1284" spans="1:5" x14ac:dyDescent="0.25">
      <c r="A1284" t="s">
        <v>1</v>
      </c>
      <c r="B1284" t="s">
        <v>17348</v>
      </c>
      <c r="C1284" s="1121">
        <v>45516.710289351853</v>
      </c>
      <c r="D1284" t="s">
        <v>17283</v>
      </c>
      <c r="E1284" s="1118">
        <v>2.3400000000000001E-2</v>
      </c>
    </row>
    <row r="1285" spans="1:5" x14ac:dyDescent="0.25">
      <c r="A1285" t="s">
        <v>1</v>
      </c>
      <c r="B1285" t="s">
        <v>17348</v>
      </c>
      <c r="C1285" s="1121">
        <v>45516.710289351853</v>
      </c>
      <c r="D1285" t="s">
        <v>17284</v>
      </c>
    </row>
    <row r="1286" spans="1:5" x14ac:dyDescent="0.25">
      <c r="A1286" t="s">
        <v>1</v>
      </c>
      <c r="B1286" t="s">
        <v>17348</v>
      </c>
      <c r="C1286" s="1121">
        <v>45516.710289351853</v>
      </c>
      <c r="D1286" t="s">
        <v>17285</v>
      </c>
      <c r="E1286" s="1118">
        <v>4.6899999999999997E-2</v>
      </c>
    </row>
    <row r="1287" spans="1:5" x14ac:dyDescent="0.25">
      <c r="A1287" t="s">
        <v>1</v>
      </c>
      <c r="B1287" t="s">
        <v>17348</v>
      </c>
      <c r="C1287" s="1121">
        <v>45516.710289351853</v>
      </c>
      <c r="D1287" t="s">
        <v>17282</v>
      </c>
    </row>
    <row r="1288" spans="1:5" x14ac:dyDescent="0.25">
      <c r="A1288" t="s">
        <v>1</v>
      </c>
      <c r="B1288" t="s">
        <v>17348</v>
      </c>
      <c r="C1288" s="1121">
        <v>45516.710289351853</v>
      </c>
      <c r="D1288" t="s">
        <v>17283</v>
      </c>
      <c r="E1288" s="1118">
        <v>3.1199999999999999E-2</v>
      </c>
    </row>
    <row r="1289" spans="1:5" x14ac:dyDescent="0.25">
      <c r="A1289" t="s">
        <v>1</v>
      </c>
      <c r="B1289" t="s">
        <v>17348</v>
      </c>
      <c r="C1289" s="1121">
        <v>45516.710289351853</v>
      </c>
      <c r="D1289" t="s">
        <v>17284</v>
      </c>
    </row>
    <row r="1290" spans="1:5" x14ac:dyDescent="0.25">
      <c r="A1290" t="s">
        <v>1</v>
      </c>
      <c r="B1290" t="s">
        <v>17348</v>
      </c>
      <c r="C1290" s="1121">
        <v>45516.710289351853</v>
      </c>
      <c r="D1290" t="s">
        <v>17285</v>
      </c>
      <c r="E1290" s="1118">
        <v>3.9100000000000003E-2</v>
      </c>
    </row>
    <row r="1291" spans="1:5" x14ac:dyDescent="0.25">
      <c r="A1291" t="s">
        <v>1</v>
      </c>
      <c r="B1291" t="s">
        <v>17348</v>
      </c>
      <c r="C1291" s="1121">
        <v>45516.710289351853</v>
      </c>
      <c r="D1291" t="s">
        <v>17282</v>
      </c>
    </row>
    <row r="1292" spans="1:5" x14ac:dyDescent="0.25">
      <c r="A1292" t="s">
        <v>1</v>
      </c>
      <c r="B1292" t="s">
        <v>17348</v>
      </c>
      <c r="C1292" s="1121">
        <v>45516.710289351853</v>
      </c>
      <c r="D1292" t="s">
        <v>17283</v>
      </c>
      <c r="E1292" s="1118">
        <v>3.9100000000000003E-2</v>
      </c>
    </row>
    <row r="1293" spans="1:5" x14ac:dyDescent="0.25">
      <c r="A1293" t="s">
        <v>1</v>
      </c>
      <c r="B1293" t="s">
        <v>17348</v>
      </c>
      <c r="C1293" s="1121">
        <v>45516.710289351853</v>
      </c>
      <c r="D1293" t="s">
        <v>17284</v>
      </c>
    </row>
    <row r="1294" spans="1:5" x14ac:dyDescent="0.25">
      <c r="A1294" t="s">
        <v>1</v>
      </c>
      <c r="B1294" t="s">
        <v>17348</v>
      </c>
      <c r="C1294" s="1121">
        <v>45516.710289351853</v>
      </c>
      <c r="D1294" t="s">
        <v>17285</v>
      </c>
      <c r="E1294" s="1118">
        <v>5.0799999999999998E-2</v>
      </c>
    </row>
    <row r="1295" spans="1:5" x14ac:dyDescent="0.25">
      <c r="A1295" t="s">
        <v>1</v>
      </c>
      <c r="B1295" t="s">
        <v>17348</v>
      </c>
      <c r="C1295" s="1121">
        <v>45516.710810185185</v>
      </c>
      <c r="D1295" t="s">
        <v>9291</v>
      </c>
    </row>
    <row r="1296" spans="1:5" x14ac:dyDescent="0.25">
      <c r="A1296" t="s">
        <v>1</v>
      </c>
      <c r="B1296" t="s">
        <v>17348</v>
      </c>
      <c r="C1296" s="1121">
        <v>45516.710810185185</v>
      </c>
      <c r="D1296" t="s">
        <v>9292</v>
      </c>
      <c r="E1296" s="1118">
        <v>3.9100000000000003E-2</v>
      </c>
    </row>
    <row r="1297" spans="1:5" x14ac:dyDescent="0.25">
      <c r="A1297" t="s">
        <v>1</v>
      </c>
      <c r="B1297" t="s">
        <v>17348</v>
      </c>
      <c r="C1297" s="1121">
        <v>45516.710810185185</v>
      </c>
      <c r="D1297" t="s">
        <v>17270</v>
      </c>
    </row>
    <row r="1298" spans="1:5" x14ac:dyDescent="0.25">
      <c r="A1298" t="s">
        <v>1</v>
      </c>
      <c r="B1298" t="s">
        <v>17348</v>
      </c>
      <c r="C1298" s="1121">
        <v>45516.710810185185</v>
      </c>
      <c r="D1298" t="s">
        <v>17258</v>
      </c>
      <c r="E1298" s="1118">
        <v>3.5200000000000002E-2</v>
      </c>
    </row>
    <row r="1299" spans="1:5" x14ac:dyDescent="0.25">
      <c r="A1299" t="s">
        <v>1</v>
      </c>
      <c r="B1299" t="s">
        <v>17348</v>
      </c>
      <c r="C1299" s="1121">
        <v>45516.711898148147</v>
      </c>
      <c r="D1299" t="s">
        <v>17271</v>
      </c>
    </row>
    <row r="1300" spans="1:5" x14ac:dyDescent="0.25">
      <c r="A1300" t="s">
        <v>1</v>
      </c>
      <c r="B1300" t="s">
        <v>17348</v>
      </c>
      <c r="C1300" s="1121">
        <v>45516.711898148147</v>
      </c>
      <c r="D1300" t="s">
        <v>17272</v>
      </c>
    </row>
    <row r="1301" spans="1:5" x14ac:dyDescent="0.25">
      <c r="A1301" t="s">
        <v>1</v>
      </c>
      <c r="B1301" t="s">
        <v>17348</v>
      </c>
      <c r="C1301" s="1121">
        <v>45516.711898148147</v>
      </c>
      <c r="D1301" t="s">
        <v>17273</v>
      </c>
    </row>
    <row r="1302" spans="1:5" x14ac:dyDescent="0.25">
      <c r="A1302" t="s">
        <v>1</v>
      </c>
      <c r="B1302" t="s">
        <v>17348</v>
      </c>
      <c r="C1302" s="1121">
        <v>45516.711898148147</v>
      </c>
      <c r="D1302" t="s">
        <v>17274</v>
      </c>
      <c r="E1302" s="1118">
        <v>7.7999999999999996E-3</v>
      </c>
    </row>
    <row r="1303" spans="1:5" x14ac:dyDescent="0.25">
      <c r="A1303" t="s">
        <v>1</v>
      </c>
      <c r="B1303" t="s">
        <v>17348</v>
      </c>
      <c r="C1303" s="1121">
        <v>45516.711898148147</v>
      </c>
      <c r="D1303" t="s">
        <v>17275</v>
      </c>
    </row>
    <row r="1304" spans="1:5" x14ac:dyDescent="0.25">
      <c r="A1304" t="s">
        <v>1</v>
      </c>
      <c r="B1304" t="s">
        <v>17348</v>
      </c>
      <c r="C1304" s="1121">
        <v>45516.711909722224</v>
      </c>
      <c r="D1304" t="s">
        <v>17276</v>
      </c>
      <c r="E1304" s="1118">
        <v>0.89059999999999995</v>
      </c>
    </row>
    <row r="1305" spans="1:5" x14ac:dyDescent="0.25">
      <c r="A1305" t="s">
        <v>1</v>
      </c>
      <c r="B1305" t="s">
        <v>17348</v>
      </c>
      <c r="C1305" s="1121">
        <v>45516.711909722224</v>
      </c>
      <c r="D1305" t="s">
        <v>17303</v>
      </c>
    </row>
    <row r="1306" spans="1:5" x14ac:dyDescent="0.25">
      <c r="A1306" t="s">
        <v>1</v>
      </c>
      <c r="B1306" t="s">
        <v>17348</v>
      </c>
      <c r="C1306" s="1121">
        <v>45516.711909722224</v>
      </c>
      <c r="D1306" t="s">
        <v>17304</v>
      </c>
      <c r="E1306" s="1118">
        <v>0</v>
      </c>
    </row>
    <row r="1307" spans="1:5" x14ac:dyDescent="0.25">
      <c r="A1307" t="s">
        <v>1</v>
      </c>
      <c r="B1307" t="s">
        <v>17348</v>
      </c>
      <c r="C1307" s="1121">
        <v>45516.711909722224</v>
      </c>
      <c r="D1307" t="s">
        <v>17270</v>
      </c>
    </row>
    <row r="1308" spans="1:5" x14ac:dyDescent="0.25">
      <c r="A1308" t="s">
        <v>1</v>
      </c>
      <c r="B1308" t="s">
        <v>17348</v>
      </c>
      <c r="C1308" s="1121">
        <v>45516.711909722224</v>
      </c>
      <c r="D1308" t="s">
        <v>17258</v>
      </c>
      <c r="E1308" s="1118">
        <v>2.7300000000000001E-2</v>
      </c>
    </row>
    <row r="1309" spans="1:5" x14ac:dyDescent="0.25">
      <c r="A1309" t="s">
        <v>1</v>
      </c>
      <c r="B1309" t="s">
        <v>17348</v>
      </c>
      <c r="C1309" s="1121">
        <v>45516.711909722224</v>
      </c>
      <c r="D1309" t="s">
        <v>17305</v>
      </c>
    </row>
    <row r="1310" spans="1:5" x14ac:dyDescent="0.25">
      <c r="A1310" t="s">
        <v>1</v>
      </c>
      <c r="B1310" t="s">
        <v>17348</v>
      </c>
      <c r="C1310" s="1121">
        <v>45516.711909722224</v>
      </c>
      <c r="D1310" t="s">
        <v>17282</v>
      </c>
    </row>
    <row r="1311" spans="1:5" x14ac:dyDescent="0.25">
      <c r="A1311" t="s">
        <v>1</v>
      </c>
      <c r="B1311" t="s">
        <v>17348</v>
      </c>
      <c r="C1311" s="1121">
        <v>45516.711909722224</v>
      </c>
      <c r="D1311" t="s">
        <v>17283</v>
      </c>
      <c r="E1311" s="1118">
        <v>5.4699999999999999E-2</v>
      </c>
    </row>
    <row r="1312" spans="1:5" x14ac:dyDescent="0.25">
      <c r="A1312" t="s">
        <v>1</v>
      </c>
      <c r="B1312" t="s">
        <v>17348</v>
      </c>
      <c r="C1312" s="1121">
        <v>45516.711909722224</v>
      </c>
      <c r="D1312" t="s">
        <v>17284</v>
      </c>
    </row>
    <row r="1313" spans="1:5" x14ac:dyDescent="0.25">
      <c r="A1313" t="s">
        <v>1</v>
      </c>
      <c r="B1313" t="s">
        <v>17348</v>
      </c>
      <c r="C1313" s="1121">
        <v>45516.711909722224</v>
      </c>
      <c r="D1313" t="s">
        <v>17285</v>
      </c>
      <c r="E1313" s="1118">
        <v>3.1199999999999999E-2</v>
      </c>
    </row>
    <row r="1314" spans="1:5" x14ac:dyDescent="0.25">
      <c r="A1314" t="s">
        <v>1</v>
      </c>
      <c r="B1314" t="s">
        <v>17348</v>
      </c>
      <c r="C1314" s="1121">
        <v>45516.711909722224</v>
      </c>
      <c r="D1314" t="s">
        <v>17306</v>
      </c>
      <c r="E1314" s="1118">
        <v>0.21479999999999999</v>
      </c>
    </row>
    <row r="1315" spans="1:5" x14ac:dyDescent="0.25">
      <c r="A1315" t="s">
        <v>1</v>
      </c>
      <c r="B1315" t="s">
        <v>17348</v>
      </c>
      <c r="C1315" s="1121">
        <v>45516.711909722224</v>
      </c>
      <c r="D1315" t="s">
        <v>17279</v>
      </c>
      <c r="E1315" s="1118">
        <v>1.2968999999999999</v>
      </c>
    </row>
    <row r="1316" spans="1:5" x14ac:dyDescent="0.25">
      <c r="A1316" t="s">
        <v>1</v>
      </c>
      <c r="B1316" t="s">
        <v>17348</v>
      </c>
      <c r="C1316" s="1121">
        <v>45516.720659722225</v>
      </c>
      <c r="D1316" t="s">
        <v>17282</v>
      </c>
    </row>
    <row r="1317" spans="1:5" x14ac:dyDescent="0.25">
      <c r="A1317" t="s">
        <v>1</v>
      </c>
      <c r="B1317" t="s">
        <v>17348</v>
      </c>
      <c r="C1317" s="1121">
        <v>45516.720659722225</v>
      </c>
      <c r="D1317" t="s">
        <v>17283</v>
      </c>
      <c r="E1317" s="1118">
        <v>3.9100000000000003E-2</v>
      </c>
    </row>
    <row r="1318" spans="1:5" x14ac:dyDescent="0.25">
      <c r="A1318" t="s">
        <v>1</v>
      </c>
      <c r="B1318" t="s">
        <v>17348</v>
      </c>
      <c r="C1318" s="1121">
        <v>45516.720659722225</v>
      </c>
      <c r="D1318" t="s">
        <v>17284</v>
      </c>
    </row>
    <row r="1319" spans="1:5" x14ac:dyDescent="0.25">
      <c r="A1319" t="s">
        <v>1</v>
      </c>
      <c r="B1319" t="s">
        <v>17348</v>
      </c>
      <c r="C1319" s="1121">
        <v>45516.720659722225</v>
      </c>
      <c r="D1319" t="s">
        <v>17285</v>
      </c>
      <c r="E1319" s="1118">
        <v>3.1199999999999999E-2</v>
      </c>
    </row>
    <row r="1320" spans="1:5" x14ac:dyDescent="0.25">
      <c r="A1320" t="s">
        <v>1</v>
      </c>
      <c r="B1320" t="s">
        <v>17348</v>
      </c>
      <c r="C1320" s="1121">
        <v>45516.720659722225</v>
      </c>
      <c r="D1320" t="s">
        <v>17282</v>
      </c>
    </row>
    <row r="1321" spans="1:5" x14ac:dyDescent="0.25">
      <c r="A1321" t="s">
        <v>1</v>
      </c>
      <c r="B1321" t="s">
        <v>17348</v>
      </c>
      <c r="C1321" s="1121">
        <v>45516.720659722225</v>
      </c>
      <c r="D1321" t="s">
        <v>17283</v>
      </c>
      <c r="E1321" s="1118">
        <v>3.5200000000000002E-2</v>
      </c>
    </row>
    <row r="1322" spans="1:5" x14ac:dyDescent="0.25">
      <c r="A1322" t="s">
        <v>1</v>
      </c>
      <c r="B1322" t="s">
        <v>17348</v>
      </c>
      <c r="C1322" s="1121">
        <v>45516.720659722225</v>
      </c>
      <c r="D1322" t="s">
        <v>17284</v>
      </c>
    </row>
    <row r="1323" spans="1:5" x14ac:dyDescent="0.25">
      <c r="A1323" t="s">
        <v>1</v>
      </c>
      <c r="B1323" t="s">
        <v>17348</v>
      </c>
      <c r="C1323" s="1121">
        <v>45516.720659722225</v>
      </c>
      <c r="D1323" t="s">
        <v>17285</v>
      </c>
      <c r="E1323" s="1118">
        <v>3.1199999999999999E-2</v>
      </c>
    </row>
    <row r="1324" spans="1:5" x14ac:dyDescent="0.25">
      <c r="A1324" t="s">
        <v>1</v>
      </c>
      <c r="B1324" t="s">
        <v>17348</v>
      </c>
      <c r="C1324" s="1121">
        <v>45516.720671296294</v>
      </c>
      <c r="D1324" t="s">
        <v>17282</v>
      </c>
    </row>
    <row r="1325" spans="1:5" x14ac:dyDescent="0.25">
      <c r="A1325" t="s">
        <v>1</v>
      </c>
      <c r="B1325" t="s">
        <v>17348</v>
      </c>
      <c r="C1325" s="1121">
        <v>45516.720671296294</v>
      </c>
      <c r="D1325" t="s">
        <v>17283</v>
      </c>
      <c r="E1325" s="1118">
        <v>4.6899999999999997E-2</v>
      </c>
    </row>
    <row r="1326" spans="1:5" x14ac:dyDescent="0.25">
      <c r="A1326" t="s">
        <v>1</v>
      </c>
      <c r="B1326" t="s">
        <v>17348</v>
      </c>
      <c r="C1326" s="1121">
        <v>45516.720671296294</v>
      </c>
      <c r="D1326" t="s">
        <v>17282</v>
      </c>
    </row>
    <row r="1327" spans="1:5" x14ac:dyDescent="0.25">
      <c r="A1327" t="s">
        <v>1</v>
      </c>
      <c r="B1327" t="s">
        <v>17348</v>
      </c>
      <c r="C1327" s="1121">
        <v>45516.720671296294</v>
      </c>
      <c r="D1327" t="s">
        <v>17283</v>
      </c>
      <c r="E1327" s="1118">
        <v>3.1199999999999999E-2</v>
      </c>
    </row>
    <row r="1328" spans="1:5" x14ac:dyDescent="0.25">
      <c r="A1328" t="s">
        <v>1</v>
      </c>
      <c r="B1328" t="s">
        <v>17348</v>
      </c>
      <c r="C1328" s="1121">
        <v>45516.720671296294</v>
      </c>
      <c r="D1328" t="s">
        <v>17282</v>
      </c>
    </row>
    <row r="1329" spans="1:5" x14ac:dyDescent="0.25">
      <c r="A1329" t="s">
        <v>1</v>
      </c>
      <c r="B1329" t="s">
        <v>17348</v>
      </c>
      <c r="C1329" s="1121">
        <v>45516.720671296294</v>
      </c>
      <c r="D1329" t="s">
        <v>17283</v>
      </c>
      <c r="E1329" s="1118">
        <v>5.0799999999999998E-2</v>
      </c>
    </row>
    <row r="1330" spans="1:5" x14ac:dyDescent="0.25">
      <c r="A1330" t="s">
        <v>1</v>
      </c>
      <c r="B1330" t="s">
        <v>17348</v>
      </c>
      <c r="C1330" s="1121">
        <v>45516.720671296294</v>
      </c>
      <c r="D1330" t="s">
        <v>17284</v>
      </c>
    </row>
    <row r="1331" spans="1:5" x14ac:dyDescent="0.25">
      <c r="A1331" t="s">
        <v>1</v>
      </c>
      <c r="B1331" t="s">
        <v>17348</v>
      </c>
      <c r="C1331" s="1121">
        <v>45516.720671296294</v>
      </c>
      <c r="D1331" t="s">
        <v>17285</v>
      </c>
      <c r="E1331" s="1118">
        <v>3.9100000000000003E-2</v>
      </c>
    </row>
    <row r="1332" spans="1:5" x14ac:dyDescent="0.25">
      <c r="A1332" t="s">
        <v>1</v>
      </c>
      <c r="B1332" t="s">
        <v>17348</v>
      </c>
      <c r="C1332" s="1121">
        <v>45516.720671296294</v>
      </c>
      <c r="D1332" t="s">
        <v>17284</v>
      </c>
    </row>
    <row r="1333" spans="1:5" x14ac:dyDescent="0.25">
      <c r="A1333" t="s">
        <v>1</v>
      </c>
      <c r="B1333" t="s">
        <v>17348</v>
      </c>
      <c r="C1333" s="1121">
        <v>45516.720671296294</v>
      </c>
      <c r="D1333" t="s">
        <v>17285</v>
      </c>
      <c r="E1333" s="1118">
        <v>4.6899999999999997E-2</v>
      </c>
    </row>
    <row r="1334" spans="1:5" x14ac:dyDescent="0.25">
      <c r="A1334" t="s">
        <v>1</v>
      </c>
      <c r="B1334" t="s">
        <v>17348</v>
      </c>
      <c r="C1334" s="1121">
        <v>45516.720671296294</v>
      </c>
      <c r="D1334" t="s">
        <v>17282</v>
      </c>
    </row>
    <row r="1335" spans="1:5" x14ac:dyDescent="0.25">
      <c r="A1335" t="s">
        <v>1</v>
      </c>
      <c r="B1335" t="s">
        <v>17348</v>
      </c>
      <c r="C1335" s="1121">
        <v>45516.720671296294</v>
      </c>
      <c r="D1335" t="s">
        <v>17283</v>
      </c>
      <c r="E1335" s="1118">
        <v>3.1199999999999999E-2</v>
      </c>
    </row>
    <row r="1336" spans="1:5" x14ac:dyDescent="0.25">
      <c r="A1336" t="s">
        <v>1</v>
      </c>
      <c r="B1336" t="s">
        <v>17348</v>
      </c>
      <c r="C1336" s="1121">
        <v>45516.720671296294</v>
      </c>
      <c r="D1336" t="s">
        <v>17284</v>
      </c>
    </row>
    <row r="1337" spans="1:5" x14ac:dyDescent="0.25">
      <c r="A1337" t="s">
        <v>1</v>
      </c>
      <c r="B1337" t="s">
        <v>17348</v>
      </c>
      <c r="C1337" s="1121">
        <v>45516.720682870371</v>
      </c>
      <c r="D1337" t="s">
        <v>17285</v>
      </c>
      <c r="E1337" s="1118">
        <v>3.1199999999999999E-2</v>
      </c>
    </row>
    <row r="1338" spans="1:5" x14ac:dyDescent="0.25">
      <c r="A1338" t="s">
        <v>1</v>
      </c>
      <c r="B1338" t="s">
        <v>17348</v>
      </c>
      <c r="C1338" s="1121">
        <v>45516.720682870371</v>
      </c>
      <c r="D1338" t="s">
        <v>17282</v>
      </c>
    </row>
    <row r="1339" spans="1:5" x14ac:dyDescent="0.25">
      <c r="A1339" t="s">
        <v>1</v>
      </c>
      <c r="B1339" t="s">
        <v>17348</v>
      </c>
      <c r="C1339" s="1121">
        <v>45516.720682870371</v>
      </c>
      <c r="D1339" t="s">
        <v>17283</v>
      </c>
      <c r="E1339" s="1118">
        <v>2.3400000000000001E-2</v>
      </c>
    </row>
    <row r="1340" spans="1:5" x14ac:dyDescent="0.25">
      <c r="A1340" t="s">
        <v>1</v>
      </c>
      <c r="B1340" t="s">
        <v>17348</v>
      </c>
      <c r="C1340" s="1121">
        <v>45516.720682870371</v>
      </c>
      <c r="D1340" t="s">
        <v>17284</v>
      </c>
    </row>
    <row r="1341" spans="1:5" x14ac:dyDescent="0.25">
      <c r="A1341" t="s">
        <v>1</v>
      </c>
      <c r="B1341" t="s">
        <v>17348</v>
      </c>
      <c r="C1341" s="1121">
        <v>45516.720682870371</v>
      </c>
      <c r="D1341" t="s">
        <v>17285</v>
      </c>
      <c r="E1341" s="1118">
        <v>4.6899999999999997E-2</v>
      </c>
    </row>
    <row r="1342" spans="1:5" x14ac:dyDescent="0.25">
      <c r="A1342" t="s">
        <v>1</v>
      </c>
      <c r="B1342" t="s">
        <v>17348</v>
      </c>
      <c r="C1342" s="1121">
        <v>45516.720682870371</v>
      </c>
      <c r="D1342" t="s">
        <v>17282</v>
      </c>
    </row>
    <row r="1343" spans="1:5" x14ac:dyDescent="0.25">
      <c r="A1343" t="s">
        <v>1</v>
      </c>
      <c r="B1343" t="s">
        <v>17348</v>
      </c>
      <c r="C1343" s="1121">
        <v>45516.720682870371</v>
      </c>
      <c r="D1343" t="s">
        <v>17283</v>
      </c>
      <c r="E1343" s="1118">
        <v>3.9100000000000003E-2</v>
      </c>
    </row>
    <row r="1344" spans="1:5" x14ac:dyDescent="0.25">
      <c r="A1344" t="s">
        <v>1</v>
      </c>
      <c r="B1344" t="s">
        <v>17348</v>
      </c>
      <c r="C1344" s="1121">
        <v>45516.720682870371</v>
      </c>
      <c r="D1344" t="s">
        <v>17284</v>
      </c>
    </row>
    <row r="1345" spans="1:5" x14ac:dyDescent="0.25">
      <c r="A1345" t="s">
        <v>1</v>
      </c>
      <c r="B1345" t="s">
        <v>17348</v>
      </c>
      <c r="C1345" s="1121">
        <v>45516.720682870371</v>
      </c>
      <c r="D1345" t="s">
        <v>17285</v>
      </c>
      <c r="E1345" s="1118">
        <v>4.2999999999999997E-2</v>
      </c>
    </row>
    <row r="1346" spans="1:5" x14ac:dyDescent="0.25">
      <c r="A1346" t="s">
        <v>1</v>
      </c>
      <c r="B1346" t="s">
        <v>17348</v>
      </c>
      <c r="C1346" s="1121">
        <v>45516.720682870371</v>
      </c>
      <c r="D1346" t="s">
        <v>17282</v>
      </c>
    </row>
    <row r="1347" spans="1:5" x14ac:dyDescent="0.25">
      <c r="A1347" t="s">
        <v>1</v>
      </c>
      <c r="B1347" t="s">
        <v>17348</v>
      </c>
      <c r="C1347" s="1121">
        <v>45516.720694444448</v>
      </c>
      <c r="D1347" t="s">
        <v>17283</v>
      </c>
      <c r="E1347" s="1118">
        <v>3.5200000000000002E-2</v>
      </c>
    </row>
    <row r="1348" spans="1:5" x14ac:dyDescent="0.25">
      <c r="A1348" t="s">
        <v>1</v>
      </c>
      <c r="B1348" t="s">
        <v>17348</v>
      </c>
      <c r="C1348" s="1121">
        <v>45516.720694444448</v>
      </c>
      <c r="D1348" t="s">
        <v>17284</v>
      </c>
    </row>
    <row r="1349" spans="1:5" x14ac:dyDescent="0.25">
      <c r="A1349" t="s">
        <v>1</v>
      </c>
      <c r="B1349" t="s">
        <v>17348</v>
      </c>
      <c r="C1349" s="1121">
        <v>45516.720694444448</v>
      </c>
      <c r="D1349" t="s">
        <v>17285</v>
      </c>
      <c r="E1349" s="1118">
        <v>4.6899999999999997E-2</v>
      </c>
    </row>
    <row r="1350" spans="1:5" x14ac:dyDescent="0.25">
      <c r="A1350" t="s">
        <v>1</v>
      </c>
      <c r="B1350" t="s">
        <v>17348</v>
      </c>
      <c r="C1350" s="1121">
        <v>45516.720694444448</v>
      </c>
      <c r="D1350" t="s">
        <v>17282</v>
      </c>
    </row>
    <row r="1351" spans="1:5" x14ac:dyDescent="0.25">
      <c r="A1351" t="s">
        <v>1</v>
      </c>
      <c r="B1351" t="s">
        <v>17348</v>
      </c>
      <c r="C1351" s="1121">
        <v>45516.720694444448</v>
      </c>
      <c r="D1351" t="s">
        <v>17283</v>
      </c>
      <c r="E1351" s="1118">
        <v>4.6899999999999997E-2</v>
      </c>
    </row>
    <row r="1352" spans="1:5" x14ac:dyDescent="0.25">
      <c r="A1352" t="s">
        <v>1</v>
      </c>
      <c r="B1352" t="s">
        <v>17348</v>
      </c>
      <c r="C1352" s="1121">
        <v>45516.720694444448</v>
      </c>
      <c r="D1352" t="s">
        <v>17284</v>
      </c>
    </row>
    <row r="1353" spans="1:5" x14ac:dyDescent="0.25">
      <c r="A1353" t="s">
        <v>1</v>
      </c>
      <c r="B1353" t="s">
        <v>17348</v>
      </c>
      <c r="C1353" s="1121">
        <v>45516.720694444448</v>
      </c>
      <c r="D1353" t="s">
        <v>17285</v>
      </c>
      <c r="E1353" s="1118">
        <v>3.1199999999999999E-2</v>
      </c>
    </row>
    <row r="1354" spans="1:5" x14ac:dyDescent="0.25">
      <c r="A1354" t="s">
        <v>1</v>
      </c>
      <c r="B1354" t="s">
        <v>17348</v>
      </c>
      <c r="C1354" s="1121">
        <v>45516.720694444448</v>
      </c>
      <c r="D1354" t="s">
        <v>17282</v>
      </c>
    </row>
    <row r="1355" spans="1:5" x14ac:dyDescent="0.25">
      <c r="A1355" t="s">
        <v>1</v>
      </c>
      <c r="B1355" t="s">
        <v>17348</v>
      </c>
      <c r="C1355" s="1121">
        <v>45516.720694444448</v>
      </c>
      <c r="D1355" t="s">
        <v>17283</v>
      </c>
      <c r="E1355" s="1118">
        <v>4.6899999999999997E-2</v>
      </c>
    </row>
    <row r="1356" spans="1:5" x14ac:dyDescent="0.25">
      <c r="A1356" t="s">
        <v>1</v>
      </c>
      <c r="B1356" t="s">
        <v>17348</v>
      </c>
      <c r="C1356" s="1121">
        <v>45516.720694444448</v>
      </c>
      <c r="D1356" t="s">
        <v>17284</v>
      </c>
    </row>
    <row r="1357" spans="1:5" x14ac:dyDescent="0.25">
      <c r="A1357" t="s">
        <v>1</v>
      </c>
      <c r="B1357" t="s">
        <v>17348</v>
      </c>
      <c r="C1357" s="1121">
        <v>45516.720694444448</v>
      </c>
      <c r="D1357" t="s">
        <v>17285</v>
      </c>
      <c r="E1357" s="1118">
        <v>3.5200000000000002E-2</v>
      </c>
    </row>
    <row r="1358" spans="1:5" x14ac:dyDescent="0.25">
      <c r="A1358" t="s">
        <v>1</v>
      </c>
      <c r="B1358" t="s">
        <v>17348</v>
      </c>
      <c r="C1358" s="1121">
        <v>45516.720706018517</v>
      </c>
      <c r="D1358" t="s">
        <v>17282</v>
      </c>
    </row>
    <row r="1359" spans="1:5" x14ac:dyDescent="0.25">
      <c r="A1359" t="s">
        <v>1</v>
      </c>
      <c r="B1359" t="s">
        <v>17348</v>
      </c>
      <c r="C1359" s="1121">
        <v>45516.720706018517</v>
      </c>
      <c r="D1359" t="s">
        <v>17283</v>
      </c>
      <c r="E1359" s="1118">
        <v>2.7300000000000001E-2</v>
      </c>
    </row>
    <row r="1360" spans="1:5" x14ac:dyDescent="0.25">
      <c r="A1360" t="s">
        <v>1</v>
      </c>
      <c r="B1360" t="s">
        <v>17348</v>
      </c>
      <c r="C1360" s="1121">
        <v>45516.720706018517</v>
      </c>
      <c r="D1360" t="s">
        <v>17284</v>
      </c>
    </row>
    <row r="1361" spans="1:5" x14ac:dyDescent="0.25">
      <c r="A1361" t="s">
        <v>1</v>
      </c>
      <c r="B1361" t="s">
        <v>17348</v>
      </c>
      <c r="C1361" s="1121">
        <v>45516.720706018517</v>
      </c>
      <c r="D1361" t="s">
        <v>17285</v>
      </c>
      <c r="E1361" s="1118">
        <v>5.0799999999999998E-2</v>
      </c>
    </row>
    <row r="1362" spans="1:5" x14ac:dyDescent="0.25">
      <c r="A1362" t="s">
        <v>1</v>
      </c>
      <c r="B1362" t="s">
        <v>17348</v>
      </c>
      <c r="C1362" s="1121">
        <v>45516.720706018517</v>
      </c>
      <c r="D1362" t="s">
        <v>17282</v>
      </c>
    </row>
    <row r="1363" spans="1:5" x14ac:dyDescent="0.25">
      <c r="A1363" t="s">
        <v>1</v>
      </c>
      <c r="B1363" t="s">
        <v>17348</v>
      </c>
      <c r="C1363" s="1121">
        <v>45516.720706018517</v>
      </c>
      <c r="D1363" t="s">
        <v>17283</v>
      </c>
      <c r="E1363" s="1118">
        <v>3.1199999999999999E-2</v>
      </c>
    </row>
    <row r="1364" spans="1:5" x14ac:dyDescent="0.25">
      <c r="A1364" t="s">
        <v>1</v>
      </c>
      <c r="B1364" t="s">
        <v>17348</v>
      </c>
      <c r="C1364" s="1121">
        <v>45516.720706018517</v>
      </c>
      <c r="D1364" t="s">
        <v>17284</v>
      </c>
    </row>
    <row r="1365" spans="1:5" x14ac:dyDescent="0.25">
      <c r="A1365" t="s">
        <v>1</v>
      </c>
      <c r="B1365" t="s">
        <v>17348</v>
      </c>
      <c r="C1365" s="1121">
        <v>45516.720706018517</v>
      </c>
      <c r="D1365" t="s">
        <v>17285</v>
      </c>
      <c r="E1365" s="1118">
        <v>4.6899999999999997E-2</v>
      </c>
    </row>
    <row r="1366" spans="1:5" x14ac:dyDescent="0.25">
      <c r="A1366" t="s">
        <v>1</v>
      </c>
      <c r="B1366" t="s">
        <v>17348</v>
      </c>
      <c r="C1366" s="1121">
        <v>45516.720706018517</v>
      </c>
      <c r="D1366" t="s">
        <v>17282</v>
      </c>
    </row>
    <row r="1367" spans="1:5" x14ac:dyDescent="0.25">
      <c r="A1367" t="s">
        <v>1</v>
      </c>
      <c r="B1367" t="s">
        <v>17348</v>
      </c>
      <c r="C1367" s="1121">
        <v>45516.720706018517</v>
      </c>
      <c r="D1367" t="s">
        <v>17283</v>
      </c>
      <c r="E1367" s="1118">
        <v>3.1199999999999999E-2</v>
      </c>
    </row>
    <row r="1368" spans="1:5" x14ac:dyDescent="0.25">
      <c r="A1368" t="s">
        <v>1</v>
      </c>
      <c r="B1368" t="s">
        <v>17348</v>
      </c>
      <c r="C1368" s="1121">
        <v>45516.720706018517</v>
      </c>
      <c r="D1368" t="s">
        <v>17284</v>
      </c>
    </row>
    <row r="1369" spans="1:5" x14ac:dyDescent="0.25">
      <c r="A1369" t="s">
        <v>1</v>
      </c>
      <c r="B1369" t="s">
        <v>17348</v>
      </c>
      <c r="C1369" s="1121">
        <v>45516.720706018517</v>
      </c>
      <c r="D1369" t="s">
        <v>17285</v>
      </c>
      <c r="E1369" s="1118">
        <v>4.6899999999999997E-2</v>
      </c>
    </row>
    <row r="1370" spans="1:5" x14ac:dyDescent="0.25">
      <c r="A1370" t="s">
        <v>1</v>
      </c>
      <c r="B1370" t="s">
        <v>17348</v>
      </c>
      <c r="C1370" s="1121">
        <v>45516.720706018517</v>
      </c>
      <c r="D1370" t="s">
        <v>17282</v>
      </c>
    </row>
    <row r="1371" spans="1:5" x14ac:dyDescent="0.25">
      <c r="A1371" t="s">
        <v>1</v>
      </c>
      <c r="B1371" t="s">
        <v>17348</v>
      </c>
      <c r="C1371" s="1121">
        <v>45516.720706018517</v>
      </c>
      <c r="D1371" t="s">
        <v>17283</v>
      </c>
      <c r="E1371" s="1118">
        <v>4.6899999999999997E-2</v>
      </c>
    </row>
    <row r="1372" spans="1:5" x14ac:dyDescent="0.25">
      <c r="A1372" t="s">
        <v>1</v>
      </c>
      <c r="B1372" t="s">
        <v>17348</v>
      </c>
      <c r="C1372" s="1121">
        <v>45516.720706018517</v>
      </c>
      <c r="D1372" t="s">
        <v>17284</v>
      </c>
    </row>
    <row r="1373" spans="1:5" x14ac:dyDescent="0.25">
      <c r="A1373" t="s">
        <v>1</v>
      </c>
      <c r="B1373" t="s">
        <v>17348</v>
      </c>
      <c r="C1373" s="1121">
        <v>45516.720706018517</v>
      </c>
      <c r="D1373" t="s">
        <v>17285</v>
      </c>
      <c r="E1373" s="1118">
        <v>2.7300000000000001E-2</v>
      </c>
    </row>
    <row r="1374" spans="1:5" x14ac:dyDescent="0.25">
      <c r="A1374" t="s">
        <v>1</v>
      </c>
      <c r="B1374" t="s">
        <v>17348</v>
      </c>
      <c r="C1374" s="1121">
        <v>45516.720717592594</v>
      </c>
      <c r="D1374" t="s">
        <v>17282</v>
      </c>
    </row>
    <row r="1375" spans="1:5" x14ac:dyDescent="0.25">
      <c r="A1375" t="s">
        <v>1</v>
      </c>
      <c r="B1375" t="s">
        <v>17348</v>
      </c>
      <c r="C1375" s="1121">
        <v>45516.720717592594</v>
      </c>
      <c r="D1375" t="s">
        <v>17283</v>
      </c>
      <c r="E1375" s="1118">
        <v>3.9100000000000003E-2</v>
      </c>
    </row>
    <row r="1376" spans="1:5" x14ac:dyDescent="0.25">
      <c r="A1376" t="s">
        <v>1</v>
      </c>
      <c r="B1376" t="s">
        <v>17348</v>
      </c>
      <c r="C1376" s="1121">
        <v>45516.720717592594</v>
      </c>
      <c r="D1376" t="s">
        <v>17284</v>
      </c>
    </row>
    <row r="1377" spans="1:5" x14ac:dyDescent="0.25">
      <c r="A1377" t="s">
        <v>1</v>
      </c>
      <c r="B1377" t="s">
        <v>17348</v>
      </c>
      <c r="C1377" s="1121">
        <v>45516.720717592594</v>
      </c>
      <c r="D1377" t="s">
        <v>17285</v>
      </c>
      <c r="E1377" s="1118">
        <v>2.7300000000000001E-2</v>
      </c>
    </row>
    <row r="1378" spans="1:5" x14ac:dyDescent="0.25">
      <c r="A1378" t="s">
        <v>1</v>
      </c>
      <c r="B1378" t="s">
        <v>17348</v>
      </c>
      <c r="C1378" s="1121">
        <v>45516.720717592594</v>
      </c>
      <c r="D1378" t="s">
        <v>17282</v>
      </c>
    </row>
    <row r="1379" spans="1:5" x14ac:dyDescent="0.25">
      <c r="A1379" t="s">
        <v>1</v>
      </c>
      <c r="B1379" t="s">
        <v>17348</v>
      </c>
      <c r="C1379" s="1121">
        <v>45516.720717592594</v>
      </c>
      <c r="D1379" t="s">
        <v>17283</v>
      </c>
      <c r="E1379" s="1118">
        <v>4.6899999999999997E-2</v>
      </c>
    </row>
    <row r="1380" spans="1:5" x14ac:dyDescent="0.25">
      <c r="A1380" t="s">
        <v>1</v>
      </c>
      <c r="B1380" t="s">
        <v>17348</v>
      </c>
      <c r="C1380" s="1121">
        <v>45516.720717592594</v>
      </c>
      <c r="D1380" t="s">
        <v>17284</v>
      </c>
    </row>
    <row r="1381" spans="1:5" x14ac:dyDescent="0.25">
      <c r="A1381" t="s">
        <v>1</v>
      </c>
      <c r="B1381" t="s">
        <v>17348</v>
      </c>
      <c r="C1381" s="1121">
        <v>45516.720717592594</v>
      </c>
      <c r="D1381" t="s">
        <v>17285</v>
      </c>
      <c r="E1381" s="1118">
        <v>3.1199999999999999E-2</v>
      </c>
    </row>
    <row r="1382" spans="1:5" x14ac:dyDescent="0.25">
      <c r="A1382" t="s">
        <v>1</v>
      </c>
      <c r="B1382" t="s">
        <v>17348</v>
      </c>
      <c r="C1382" s="1121">
        <v>45516.720717592594</v>
      </c>
      <c r="D1382" t="s">
        <v>17282</v>
      </c>
    </row>
    <row r="1383" spans="1:5" x14ac:dyDescent="0.25">
      <c r="A1383" t="s">
        <v>1</v>
      </c>
      <c r="B1383" t="s">
        <v>17348</v>
      </c>
      <c r="C1383" s="1121">
        <v>45516.720717592594</v>
      </c>
      <c r="D1383" t="s">
        <v>17283</v>
      </c>
      <c r="E1383" s="1118">
        <v>3.9100000000000003E-2</v>
      </c>
    </row>
    <row r="1384" spans="1:5" x14ac:dyDescent="0.25">
      <c r="A1384" t="s">
        <v>1</v>
      </c>
      <c r="B1384" t="s">
        <v>17348</v>
      </c>
      <c r="C1384" s="1121">
        <v>45516.720717592594</v>
      </c>
      <c r="D1384" t="s">
        <v>17284</v>
      </c>
    </row>
    <row r="1385" spans="1:5" x14ac:dyDescent="0.25">
      <c r="A1385" t="s">
        <v>1</v>
      </c>
      <c r="B1385" t="s">
        <v>17348</v>
      </c>
      <c r="C1385" s="1121">
        <v>45516.720717592594</v>
      </c>
      <c r="D1385" t="s">
        <v>17285</v>
      </c>
      <c r="E1385" s="1118">
        <v>3.1199999999999999E-2</v>
      </c>
    </row>
    <row r="1386" spans="1:5" x14ac:dyDescent="0.25">
      <c r="A1386" t="s">
        <v>1</v>
      </c>
      <c r="B1386" t="s">
        <v>17348</v>
      </c>
      <c r="C1386" s="1121">
        <v>45516.720752314817</v>
      </c>
      <c r="D1386" t="s">
        <v>9291</v>
      </c>
    </row>
    <row r="1387" spans="1:5" x14ac:dyDescent="0.25">
      <c r="A1387" t="s">
        <v>1</v>
      </c>
      <c r="B1387" t="s">
        <v>17348</v>
      </c>
      <c r="C1387" s="1121">
        <v>45516.720752314817</v>
      </c>
      <c r="D1387" t="s">
        <v>9292</v>
      </c>
      <c r="E1387" s="1118">
        <v>1.5599999999999999E-2</v>
      </c>
    </row>
    <row r="1388" spans="1:5" x14ac:dyDescent="0.25">
      <c r="A1388" t="s">
        <v>1</v>
      </c>
      <c r="B1388" t="s">
        <v>17348</v>
      </c>
      <c r="C1388" s="1121">
        <v>45516.720752314817</v>
      </c>
      <c r="D1388" t="s">
        <v>17270</v>
      </c>
    </row>
    <row r="1389" spans="1:5" x14ac:dyDescent="0.25">
      <c r="A1389" t="s">
        <v>1</v>
      </c>
      <c r="B1389" t="s">
        <v>17348</v>
      </c>
      <c r="C1389" s="1121">
        <v>45516.720752314817</v>
      </c>
      <c r="D1389" t="s">
        <v>17258</v>
      </c>
      <c r="E1389" s="1118">
        <v>2.7300000000000001E-2</v>
      </c>
    </row>
    <row r="1390" spans="1:5" x14ac:dyDescent="0.25">
      <c r="A1390" t="s">
        <v>1</v>
      </c>
      <c r="B1390" t="s">
        <v>17348</v>
      </c>
      <c r="C1390" s="1121">
        <v>45516.72451388889</v>
      </c>
      <c r="D1390" t="s">
        <v>17271</v>
      </c>
    </row>
    <row r="1391" spans="1:5" x14ac:dyDescent="0.25">
      <c r="A1391" t="s">
        <v>1</v>
      </c>
      <c r="B1391" t="s">
        <v>17348</v>
      </c>
      <c r="C1391" s="1121">
        <v>45516.72451388889</v>
      </c>
      <c r="D1391" t="s">
        <v>17272</v>
      </c>
    </row>
    <row r="1392" spans="1:5" x14ac:dyDescent="0.25">
      <c r="A1392" t="s">
        <v>1</v>
      </c>
      <c r="B1392" t="s">
        <v>17348</v>
      </c>
      <c r="C1392" s="1121">
        <v>45516.72451388889</v>
      </c>
      <c r="D1392" t="s">
        <v>17273</v>
      </c>
    </row>
    <row r="1393" spans="1:5" x14ac:dyDescent="0.25">
      <c r="A1393" t="s">
        <v>1</v>
      </c>
      <c r="B1393" t="s">
        <v>17348</v>
      </c>
      <c r="C1393" s="1121">
        <v>45516.72451388889</v>
      </c>
      <c r="D1393" t="s">
        <v>17274</v>
      </c>
      <c r="E1393" s="1118">
        <v>1.17E-2</v>
      </c>
    </row>
    <row r="1394" spans="1:5" x14ac:dyDescent="0.25">
      <c r="A1394" t="s">
        <v>1</v>
      </c>
      <c r="B1394" t="s">
        <v>17348</v>
      </c>
      <c r="C1394" s="1121">
        <v>45516.72451388889</v>
      </c>
      <c r="D1394" t="s">
        <v>17275</v>
      </c>
    </row>
    <row r="1395" spans="1:5" x14ac:dyDescent="0.25">
      <c r="A1395" t="s">
        <v>1</v>
      </c>
      <c r="B1395" t="s">
        <v>17348</v>
      </c>
      <c r="C1395" s="1121">
        <v>45516.72452546296</v>
      </c>
      <c r="D1395" t="s">
        <v>17276</v>
      </c>
      <c r="E1395" s="1118">
        <v>0.87109999999999999</v>
      </c>
    </row>
    <row r="1396" spans="1:5" x14ac:dyDescent="0.25">
      <c r="A1396" t="s">
        <v>1</v>
      </c>
      <c r="B1396" t="s">
        <v>17348</v>
      </c>
      <c r="C1396" s="1121">
        <v>45516.72452546296</v>
      </c>
      <c r="D1396" t="s">
        <v>17303</v>
      </c>
    </row>
    <row r="1397" spans="1:5" x14ac:dyDescent="0.25">
      <c r="A1397" t="s">
        <v>1</v>
      </c>
      <c r="B1397" t="s">
        <v>17348</v>
      </c>
      <c r="C1397" s="1121">
        <v>45516.72452546296</v>
      </c>
      <c r="D1397" t="s">
        <v>17304</v>
      </c>
      <c r="E1397" s="1118">
        <v>0</v>
      </c>
    </row>
    <row r="1398" spans="1:5" x14ac:dyDescent="0.25">
      <c r="A1398" t="s">
        <v>1</v>
      </c>
      <c r="B1398" t="s">
        <v>17348</v>
      </c>
      <c r="C1398" s="1121">
        <v>45516.72452546296</v>
      </c>
      <c r="D1398" t="s">
        <v>17270</v>
      </c>
    </row>
    <row r="1399" spans="1:5" x14ac:dyDescent="0.25">
      <c r="A1399" t="s">
        <v>1</v>
      </c>
      <c r="B1399" t="s">
        <v>17348</v>
      </c>
      <c r="C1399" s="1121">
        <v>45516.72452546296</v>
      </c>
      <c r="D1399" t="s">
        <v>17258</v>
      </c>
      <c r="E1399" s="1118">
        <v>2.3400000000000001E-2</v>
      </c>
    </row>
    <row r="1400" spans="1:5" x14ac:dyDescent="0.25">
      <c r="A1400" t="s">
        <v>1</v>
      </c>
      <c r="B1400" t="s">
        <v>17348</v>
      </c>
      <c r="C1400" s="1121">
        <v>45516.72452546296</v>
      </c>
      <c r="D1400" t="s">
        <v>17305</v>
      </c>
    </row>
    <row r="1401" spans="1:5" x14ac:dyDescent="0.25">
      <c r="A1401" t="s">
        <v>1</v>
      </c>
      <c r="B1401" t="s">
        <v>17348</v>
      </c>
      <c r="C1401" s="1121">
        <v>45516.72452546296</v>
      </c>
      <c r="D1401" t="s">
        <v>17282</v>
      </c>
    </row>
    <row r="1402" spans="1:5" x14ac:dyDescent="0.25">
      <c r="A1402" t="s">
        <v>1</v>
      </c>
      <c r="B1402" t="s">
        <v>17348</v>
      </c>
      <c r="C1402" s="1121">
        <v>45516.72452546296</v>
      </c>
      <c r="D1402" t="s">
        <v>17283</v>
      </c>
      <c r="E1402" s="1118">
        <v>4.2999999999999997E-2</v>
      </c>
    </row>
    <row r="1403" spans="1:5" x14ac:dyDescent="0.25">
      <c r="A1403" t="s">
        <v>1</v>
      </c>
      <c r="B1403" t="s">
        <v>17348</v>
      </c>
      <c r="C1403" s="1121">
        <v>45516.72452546296</v>
      </c>
      <c r="D1403" t="s">
        <v>17284</v>
      </c>
    </row>
    <row r="1404" spans="1:5" x14ac:dyDescent="0.25">
      <c r="A1404" t="s">
        <v>1</v>
      </c>
      <c r="B1404" t="s">
        <v>17348</v>
      </c>
      <c r="C1404" s="1121">
        <v>45516.72452546296</v>
      </c>
      <c r="D1404" t="s">
        <v>17285</v>
      </c>
      <c r="E1404" s="1118">
        <v>3.9100000000000003E-2</v>
      </c>
    </row>
    <row r="1405" spans="1:5" x14ac:dyDescent="0.25">
      <c r="A1405" t="s">
        <v>1</v>
      </c>
      <c r="B1405" t="s">
        <v>17348</v>
      </c>
      <c r="C1405" s="1121">
        <v>45516.72452546296</v>
      </c>
      <c r="D1405" t="s">
        <v>17306</v>
      </c>
      <c r="E1405" s="1118">
        <v>0.20699999999999999</v>
      </c>
    </row>
    <row r="1406" spans="1:5" x14ac:dyDescent="0.25">
      <c r="A1406" t="s">
        <v>1</v>
      </c>
      <c r="B1406" t="s">
        <v>17348</v>
      </c>
      <c r="C1406" s="1121">
        <v>45516.724537037036</v>
      </c>
      <c r="D1406" t="s">
        <v>17279</v>
      </c>
      <c r="E1406" s="1118">
        <v>1.3047</v>
      </c>
    </row>
    <row r="1407" spans="1:5" x14ac:dyDescent="0.25">
      <c r="A1407" t="s">
        <v>1</v>
      </c>
      <c r="B1407" t="s">
        <v>17348</v>
      </c>
      <c r="C1407" s="1121">
        <v>45516.724537037036</v>
      </c>
      <c r="D1407" t="s">
        <v>17282</v>
      </c>
    </row>
    <row r="1408" spans="1:5" x14ac:dyDescent="0.25">
      <c r="A1408" t="s">
        <v>1</v>
      </c>
      <c r="B1408" t="s">
        <v>17348</v>
      </c>
      <c r="C1408" s="1121">
        <v>45516.724537037036</v>
      </c>
      <c r="D1408" t="s">
        <v>17283</v>
      </c>
      <c r="E1408" s="1118">
        <v>3.1199999999999999E-2</v>
      </c>
    </row>
    <row r="1409" spans="1:5" x14ac:dyDescent="0.25">
      <c r="A1409" t="s">
        <v>1</v>
      </c>
      <c r="B1409" t="s">
        <v>17348</v>
      </c>
      <c r="C1409" s="1121">
        <v>45516.724537037036</v>
      </c>
      <c r="D1409" t="s">
        <v>17284</v>
      </c>
    </row>
    <row r="1410" spans="1:5" x14ac:dyDescent="0.25">
      <c r="A1410" t="s">
        <v>1</v>
      </c>
      <c r="B1410" t="s">
        <v>17348</v>
      </c>
      <c r="C1410" s="1121">
        <v>45516.724537037036</v>
      </c>
      <c r="D1410" t="s">
        <v>17285</v>
      </c>
      <c r="E1410" s="1118">
        <v>4.6899999999999997E-2</v>
      </c>
    </row>
    <row r="1411" spans="1:5" x14ac:dyDescent="0.25">
      <c r="A1411" t="s">
        <v>1</v>
      </c>
      <c r="B1411" t="s">
        <v>17348</v>
      </c>
      <c r="C1411" s="1121">
        <v>45516.724548611113</v>
      </c>
      <c r="D1411" t="s">
        <v>17282</v>
      </c>
    </row>
    <row r="1412" spans="1:5" x14ac:dyDescent="0.25">
      <c r="A1412" t="s">
        <v>1</v>
      </c>
      <c r="B1412" t="s">
        <v>17348</v>
      </c>
      <c r="C1412" s="1121">
        <v>45516.724548611113</v>
      </c>
      <c r="D1412" t="s">
        <v>17283</v>
      </c>
      <c r="E1412" s="1118">
        <v>3.1199999999999999E-2</v>
      </c>
    </row>
    <row r="1413" spans="1:5" x14ac:dyDescent="0.25">
      <c r="A1413" t="s">
        <v>1</v>
      </c>
      <c r="B1413" t="s">
        <v>17348</v>
      </c>
      <c r="C1413" s="1121">
        <v>45516.724548611113</v>
      </c>
      <c r="D1413" t="s">
        <v>17284</v>
      </c>
    </row>
    <row r="1414" spans="1:5" x14ac:dyDescent="0.25">
      <c r="A1414" t="s">
        <v>1</v>
      </c>
      <c r="B1414" t="s">
        <v>17348</v>
      </c>
      <c r="C1414" s="1121">
        <v>45516.724548611113</v>
      </c>
      <c r="D1414" t="s">
        <v>17285</v>
      </c>
      <c r="E1414" s="1118">
        <v>3.1199999999999999E-2</v>
      </c>
    </row>
    <row r="1415" spans="1:5" x14ac:dyDescent="0.25">
      <c r="A1415" t="s">
        <v>1</v>
      </c>
      <c r="B1415" t="s">
        <v>17348</v>
      </c>
      <c r="C1415" s="1121">
        <v>45516.724548611113</v>
      </c>
      <c r="D1415" t="s">
        <v>17282</v>
      </c>
    </row>
    <row r="1416" spans="1:5" x14ac:dyDescent="0.25">
      <c r="A1416" t="s">
        <v>1</v>
      </c>
      <c r="B1416" t="s">
        <v>17348</v>
      </c>
      <c r="C1416" s="1121">
        <v>45516.724548611113</v>
      </c>
      <c r="D1416" t="s">
        <v>17283</v>
      </c>
      <c r="E1416" s="1118">
        <v>4.2999999999999997E-2</v>
      </c>
    </row>
    <row r="1417" spans="1:5" x14ac:dyDescent="0.25">
      <c r="A1417" t="s">
        <v>1</v>
      </c>
      <c r="B1417" t="s">
        <v>17348</v>
      </c>
      <c r="C1417" s="1121">
        <v>45516.724548611113</v>
      </c>
      <c r="D1417" t="s">
        <v>17284</v>
      </c>
    </row>
    <row r="1418" spans="1:5" x14ac:dyDescent="0.25">
      <c r="A1418" t="s">
        <v>1</v>
      </c>
      <c r="B1418" t="s">
        <v>17348</v>
      </c>
      <c r="C1418" s="1121">
        <v>45516.724548611113</v>
      </c>
      <c r="D1418" t="s">
        <v>17285</v>
      </c>
      <c r="E1418" s="1118">
        <v>3.5200000000000002E-2</v>
      </c>
    </row>
    <row r="1419" spans="1:5" x14ac:dyDescent="0.25">
      <c r="A1419" t="s">
        <v>1</v>
      </c>
      <c r="B1419" t="s">
        <v>17348</v>
      </c>
      <c r="C1419" s="1121">
        <v>45516.732627314814</v>
      </c>
      <c r="D1419" t="s">
        <v>9291</v>
      </c>
    </row>
    <row r="1420" spans="1:5" x14ac:dyDescent="0.25">
      <c r="A1420" t="s">
        <v>1</v>
      </c>
      <c r="B1420" t="s">
        <v>17348</v>
      </c>
      <c r="C1420" s="1121">
        <v>45516.732627314814</v>
      </c>
      <c r="D1420" t="s">
        <v>9292</v>
      </c>
      <c r="E1420" s="1118">
        <v>2.7300000000000001E-2</v>
      </c>
    </row>
    <row r="1421" spans="1:5" x14ac:dyDescent="0.25">
      <c r="A1421" t="s">
        <v>1</v>
      </c>
      <c r="B1421" t="s">
        <v>17348</v>
      </c>
      <c r="C1421" s="1121">
        <v>45516.732638888891</v>
      </c>
      <c r="D1421" t="s">
        <v>17282</v>
      </c>
    </row>
    <row r="1422" spans="1:5" x14ac:dyDescent="0.25">
      <c r="A1422" t="s">
        <v>1</v>
      </c>
      <c r="B1422" t="s">
        <v>17348</v>
      </c>
      <c r="C1422" s="1121">
        <v>45516.732638888891</v>
      </c>
      <c r="D1422" t="s">
        <v>17283</v>
      </c>
      <c r="E1422" s="1118">
        <v>4.6899999999999997E-2</v>
      </c>
    </row>
    <row r="1423" spans="1:5" x14ac:dyDescent="0.25">
      <c r="A1423" t="s">
        <v>1</v>
      </c>
      <c r="B1423" t="s">
        <v>17348</v>
      </c>
      <c r="C1423" s="1121">
        <v>45516.732638888891</v>
      </c>
      <c r="D1423" t="s">
        <v>17284</v>
      </c>
    </row>
    <row r="1424" spans="1:5" x14ac:dyDescent="0.25">
      <c r="A1424" t="s">
        <v>1</v>
      </c>
      <c r="B1424" t="s">
        <v>17348</v>
      </c>
      <c r="C1424" s="1121">
        <v>45516.732638888891</v>
      </c>
      <c r="D1424" t="s">
        <v>17285</v>
      </c>
      <c r="E1424" s="1118">
        <v>4.2999999999999997E-2</v>
      </c>
    </row>
    <row r="1425" spans="1:5" x14ac:dyDescent="0.25">
      <c r="A1425" t="s">
        <v>1</v>
      </c>
      <c r="B1425" t="s">
        <v>17348</v>
      </c>
      <c r="C1425" s="1121">
        <v>45516.73265046296</v>
      </c>
      <c r="D1425" t="s">
        <v>17282</v>
      </c>
    </row>
    <row r="1426" spans="1:5" x14ac:dyDescent="0.25">
      <c r="A1426" t="s">
        <v>1</v>
      </c>
      <c r="B1426" t="s">
        <v>17348</v>
      </c>
      <c r="C1426" s="1121">
        <v>45516.73265046296</v>
      </c>
      <c r="D1426" t="s">
        <v>17283</v>
      </c>
      <c r="E1426" s="1118">
        <v>5.4699999999999999E-2</v>
      </c>
    </row>
    <row r="1427" spans="1:5" x14ac:dyDescent="0.25">
      <c r="A1427" t="s">
        <v>1</v>
      </c>
      <c r="B1427" t="s">
        <v>17348</v>
      </c>
      <c r="C1427" s="1121">
        <v>45516.73265046296</v>
      </c>
      <c r="D1427" t="s">
        <v>17284</v>
      </c>
    </row>
    <row r="1428" spans="1:5" x14ac:dyDescent="0.25">
      <c r="A1428" t="s">
        <v>1</v>
      </c>
      <c r="B1428" t="s">
        <v>17348</v>
      </c>
      <c r="C1428" s="1121">
        <v>45516.73265046296</v>
      </c>
      <c r="D1428" t="s">
        <v>17285</v>
      </c>
      <c r="E1428" s="1118">
        <v>3.9100000000000003E-2</v>
      </c>
    </row>
    <row r="1429" spans="1:5" x14ac:dyDescent="0.25">
      <c r="A1429" t="s">
        <v>1</v>
      </c>
      <c r="B1429" t="s">
        <v>17348</v>
      </c>
      <c r="C1429" s="1121">
        <v>45516.73265046296</v>
      </c>
      <c r="D1429" t="s">
        <v>17282</v>
      </c>
    </row>
    <row r="1430" spans="1:5" x14ac:dyDescent="0.25">
      <c r="A1430" t="s">
        <v>1</v>
      </c>
      <c r="B1430" t="s">
        <v>17348</v>
      </c>
      <c r="C1430" s="1121">
        <v>45516.73265046296</v>
      </c>
      <c r="D1430" t="s">
        <v>17283</v>
      </c>
      <c r="E1430" s="1118">
        <v>5.4699999999999999E-2</v>
      </c>
    </row>
    <row r="1431" spans="1:5" x14ac:dyDescent="0.25">
      <c r="A1431" t="s">
        <v>1</v>
      </c>
      <c r="B1431" t="s">
        <v>17348</v>
      </c>
      <c r="C1431" s="1121">
        <v>45516.73265046296</v>
      </c>
      <c r="D1431" t="s">
        <v>17284</v>
      </c>
    </row>
    <row r="1432" spans="1:5" x14ac:dyDescent="0.25">
      <c r="A1432" t="s">
        <v>1</v>
      </c>
      <c r="B1432" t="s">
        <v>17348</v>
      </c>
      <c r="C1432" s="1121">
        <v>45516.73265046296</v>
      </c>
      <c r="D1432" t="s">
        <v>17285</v>
      </c>
      <c r="E1432" s="1118">
        <v>5.0799999999999998E-2</v>
      </c>
    </row>
    <row r="1433" spans="1:5" x14ac:dyDescent="0.25">
      <c r="A1433" t="s">
        <v>1</v>
      </c>
      <c r="B1433" t="s">
        <v>17348</v>
      </c>
      <c r="C1433" s="1121">
        <v>45516.732685185183</v>
      </c>
      <c r="D1433" t="s">
        <v>9291</v>
      </c>
    </row>
    <row r="1434" spans="1:5" x14ac:dyDescent="0.25">
      <c r="A1434" t="s">
        <v>1</v>
      </c>
      <c r="B1434" t="s">
        <v>17348</v>
      </c>
      <c r="C1434" s="1121">
        <v>45516.732685185183</v>
      </c>
      <c r="D1434" t="s">
        <v>9292</v>
      </c>
      <c r="E1434" s="1118">
        <v>3.1199999999999999E-2</v>
      </c>
    </row>
    <row r="1435" spans="1:5" x14ac:dyDescent="0.25">
      <c r="A1435" t="s">
        <v>1</v>
      </c>
      <c r="B1435" t="s">
        <v>17348</v>
      </c>
      <c r="C1435" s="1121">
        <v>45516.732685185183</v>
      </c>
      <c r="D1435" t="s">
        <v>17270</v>
      </c>
    </row>
    <row r="1436" spans="1:5" x14ac:dyDescent="0.25">
      <c r="A1436" t="s">
        <v>1</v>
      </c>
      <c r="B1436" t="s">
        <v>17348</v>
      </c>
      <c r="C1436" s="1121">
        <v>45516.732685185183</v>
      </c>
      <c r="D1436" t="s">
        <v>17258</v>
      </c>
      <c r="E1436" s="1118">
        <v>5.0799999999999998E-2</v>
      </c>
    </row>
    <row r="1437" spans="1:5" x14ac:dyDescent="0.25">
      <c r="A1437" t="s">
        <v>1</v>
      </c>
      <c r="B1437" t="s">
        <v>17348</v>
      </c>
      <c r="C1437" s="1121">
        <v>45516.735856481479</v>
      </c>
      <c r="D1437" t="s">
        <v>17271</v>
      </c>
    </row>
    <row r="1438" spans="1:5" x14ac:dyDescent="0.25">
      <c r="A1438" t="s">
        <v>1</v>
      </c>
      <c r="B1438" t="s">
        <v>17348</v>
      </c>
      <c r="C1438" s="1121">
        <v>45516.735856481479</v>
      </c>
      <c r="D1438" t="s">
        <v>17272</v>
      </c>
    </row>
    <row r="1439" spans="1:5" x14ac:dyDescent="0.25">
      <c r="A1439" t="s">
        <v>1</v>
      </c>
      <c r="B1439" t="s">
        <v>17348</v>
      </c>
      <c r="C1439" s="1121">
        <v>45516.735856481479</v>
      </c>
      <c r="D1439" t="s">
        <v>17273</v>
      </c>
    </row>
    <row r="1440" spans="1:5" x14ac:dyDescent="0.25">
      <c r="A1440" t="s">
        <v>1</v>
      </c>
      <c r="B1440" t="s">
        <v>17348</v>
      </c>
      <c r="C1440" s="1121">
        <v>45516.735856481479</v>
      </c>
      <c r="D1440" t="s">
        <v>17274</v>
      </c>
      <c r="E1440" s="1118">
        <v>0</v>
      </c>
    </row>
    <row r="1441" spans="1:5" x14ac:dyDescent="0.25">
      <c r="A1441" t="s">
        <v>1</v>
      </c>
      <c r="B1441" t="s">
        <v>17348</v>
      </c>
      <c r="C1441" s="1121">
        <v>45516.735856481479</v>
      </c>
      <c r="D1441" t="s">
        <v>17275</v>
      </c>
    </row>
    <row r="1442" spans="1:5" x14ac:dyDescent="0.25">
      <c r="A1442" t="s">
        <v>1</v>
      </c>
      <c r="B1442" t="s">
        <v>17348</v>
      </c>
      <c r="C1442" s="1121">
        <v>45516.735868055555</v>
      </c>
      <c r="D1442" t="s">
        <v>17276</v>
      </c>
      <c r="E1442" s="1118">
        <v>0.90620000000000001</v>
      </c>
    </row>
    <row r="1443" spans="1:5" x14ac:dyDescent="0.25">
      <c r="A1443" t="s">
        <v>1</v>
      </c>
      <c r="B1443" t="s">
        <v>17348</v>
      </c>
      <c r="C1443" s="1121">
        <v>45516.735868055555</v>
      </c>
      <c r="D1443" t="s">
        <v>17303</v>
      </c>
    </row>
    <row r="1444" spans="1:5" x14ac:dyDescent="0.25">
      <c r="A1444" t="s">
        <v>1</v>
      </c>
      <c r="B1444" t="s">
        <v>17348</v>
      </c>
      <c r="C1444" s="1121">
        <v>45516.735868055555</v>
      </c>
      <c r="D1444" t="s">
        <v>17304</v>
      </c>
      <c r="E1444" s="1118">
        <v>0</v>
      </c>
    </row>
    <row r="1445" spans="1:5" x14ac:dyDescent="0.25">
      <c r="A1445" t="s">
        <v>1</v>
      </c>
      <c r="B1445" t="s">
        <v>17348</v>
      </c>
      <c r="C1445" s="1121">
        <v>45516.735868055555</v>
      </c>
      <c r="D1445" t="s">
        <v>17270</v>
      </c>
    </row>
    <row r="1446" spans="1:5" x14ac:dyDescent="0.25">
      <c r="A1446" t="s">
        <v>1</v>
      </c>
      <c r="B1446" t="s">
        <v>17348</v>
      </c>
      <c r="C1446" s="1121">
        <v>45516.735868055555</v>
      </c>
      <c r="D1446" t="s">
        <v>17258</v>
      </c>
      <c r="E1446" s="1118">
        <v>3.9100000000000003E-2</v>
      </c>
    </row>
    <row r="1447" spans="1:5" x14ac:dyDescent="0.25">
      <c r="A1447" t="s">
        <v>1</v>
      </c>
      <c r="B1447" t="s">
        <v>17348</v>
      </c>
      <c r="C1447" s="1121">
        <v>45516.735868055555</v>
      </c>
      <c r="D1447" t="s">
        <v>17305</v>
      </c>
    </row>
    <row r="1448" spans="1:5" x14ac:dyDescent="0.25">
      <c r="A1448" t="s">
        <v>1</v>
      </c>
      <c r="B1448" t="s">
        <v>17348</v>
      </c>
      <c r="C1448" s="1121">
        <v>45516.735868055555</v>
      </c>
      <c r="D1448" t="s">
        <v>17282</v>
      </c>
    </row>
    <row r="1449" spans="1:5" x14ac:dyDescent="0.25">
      <c r="A1449" t="s">
        <v>1</v>
      </c>
      <c r="B1449" t="s">
        <v>17348</v>
      </c>
      <c r="C1449" s="1121">
        <v>45516.735868055555</v>
      </c>
      <c r="D1449" t="s">
        <v>17283</v>
      </c>
      <c r="E1449" s="1118">
        <v>3.1199999999999999E-2</v>
      </c>
    </row>
    <row r="1450" spans="1:5" x14ac:dyDescent="0.25">
      <c r="A1450" t="s">
        <v>1</v>
      </c>
      <c r="B1450" t="s">
        <v>17348</v>
      </c>
      <c r="C1450" s="1121">
        <v>45516.735868055555</v>
      </c>
      <c r="D1450" t="s">
        <v>17284</v>
      </c>
    </row>
    <row r="1451" spans="1:5" x14ac:dyDescent="0.25">
      <c r="A1451" t="s">
        <v>1</v>
      </c>
      <c r="B1451" t="s">
        <v>17348</v>
      </c>
      <c r="C1451" s="1121">
        <v>45516.735868055555</v>
      </c>
      <c r="D1451" t="s">
        <v>17285</v>
      </c>
      <c r="E1451" s="1118">
        <v>4.2999999999999997E-2</v>
      </c>
    </row>
    <row r="1452" spans="1:5" x14ac:dyDescent="0.25">
      <c r="A1452" t="s">
        <v>1</v>
      </c>
      <c r="B1452" t="s">
        <v>17348</v>
      </c>
      <c r="C1452" s="1121">
        <v>45516.735868055555</v>
      </c>
      <c r="D1452" t="s">
        <v>17306</v>
      </c>
      <c r="E1452" s="1118">
        <v>0.22270000000000001</v>
      </c>
    </row>
    <row r="1453" spans="1:5" x14ac:dyDescent="0.25">
      <c r="A1453" t="s">
        <v>1</v>
      </c>
      <c r="B1453" t="s">
        <v>17348</v>
      </c>
      <c r="C1453" s="1121">
        <v>45516.735868055555</v>
      </c>
      <c r="D1453" t="s">
        <v>17279</v>
      </c>
      <c r="E1453" s="1118">
        <v>1.3828</v>
      </c>
    </row>
    <row r="1454" spans="1:5" x14ac:dyDescent="0.25">
      <c r="A1454" t="s">
        <v>1</v>
      </c>
      <c r="B1454" t="s">
        <v>17348</v>
      </c>
      <c r="C1454" s="1121">
        <v>45516.73704861111</v>
      </c>
      <c r="D1454" t="s">
        <v>17282</v>
      </c>
    </row>
    <row r="1455" spans="1:5" x14ac:dyDescent="0.25">
      <c r="A1455" t="s">
        <v>1</v>
      </c>
      <c r="B1455" t="s">
        <v>17348</v>
      </c>
      <c r="C1455" s="1121">
        <v>45516.73704861111</v>
      </c>
      <c r="D1455" t="s">
        <v>17283</v>
      </c>
      <c r="E1455" s="1118">
        <v>3.1199999999999999E-2</v>
      </c>
    </row>
    <row r="1456" spans="1:5" x14ac:dyDescent="0.25">
      <c r="A1456" t="s">
        <v>1</v>
      </c>
      <c r="B1456" t="s">
        <v>17348</v>
      </c>
      <c r="C1456" s="1121">
        <v>45516.73704861111</v>
      </c>
      <c r="D1456" t="s">
        <v>17284</v>
      </c>
    </row>
    <row r="1457" spans="1:5" x14ac:dyDescent="0.25">
      <c r="A1457" t="s">
        <v>1</v>
      </c>
      <c r="B1457" t="s">
        <v>17348</v>
      </c>
      <c r="C1457" s="1121">
        <v>45516.73704861111</v>
      </c>
      <c r="D1457" t="s">
        <v>17285</v>
      </c>
      <c r="E1457" s="1118">
        <v>5.0799999999999998E-2</v>
      </c>
    </row>
    <row r="1458" spans="1:5" x14ac:dyDescent="0.25">
      <c r="A1458" t="s">
        <v>1</v>
      </c>
      <c r="B1458" t="s">
        <v>17348</v>
      </c>
      <c r="C1458" s="1121">
        <v>45516.737083333333</v>
      </c>
      <c r="D1458" t="s">
        <v>9291</v>
      </c>
    </row>
    <row r="1459" spans="1:5" x14ac:dyDescent="0.25">
      <c r="A1459" t="s">
        <v>1</v>
      </c>
      <c r="B1459" t="s">
        <v>17348</v>
      </c>
      <c r="C1459" s="1121">
        <v>45516.737083333333</v>
      </c>
      <c r="D1459" t="s">
        <v>9292</v>
      </c>
      <c r="E1459" s="1118">
        <v>1.17E-2</v>
      </c>
    </row>
    <row r="1460" spans="1:5" x14ac:dyDescent="0.25">
      <c r="A1460" t="s">
        <v>1</v>
      </c>
      <c r="B1460" t="s">
        <v>17348</v>
      </c>
      <c r="C1460" s="1121">
        <v>45516.737083333333</v>
      </c>
      <c r="D1460" t="s">
        <v>17270</v>
      </c>
    </row>
    <row r="1461" spans="1:5" x14ac:dyDescent="0.25">
      <c r="A1461" t="s">
        <v>1</v>
      </c>
      <c r="B1461" t="s">
        <v>17348</v>
      </c>
      <c r="C1461" s="1121">
        <v>45516.737083333333</v>
      </c>
      <c r="D1461" t="s">
        <v>17258</v>
      </c>
      <c r="E1461" s="1118">
        <v>2.3400000000000001E-2</v>
      </c>
    </row>
    <row r="1462" spans="1:5" x14ac:dyDescent="0.25">
      <c r="A1462" t="s">
        <v>1</v>
      </c>
      <c r="B1462" t="s">
        <v>17348</v>
      </c>
      <c r="C1462" s="1121">
        <v>45516.737453703703</v>
      </c>
      <c r="D1462" t="s">
        <v>17271</v>
      </c>
    </row>
    <row r="1463" spans="1:5" x14ac:dyDescent="0.25">
      <c r="A1463" t="s">
        <v>1</v>
      </c>
      <c r="B1463" t="s">
        <v>17348</v>
      </c>
      <c r="C1463" s="1121">
        <v>45516.737453703703</v>
      </c>
      <c r="D1463" t="s">
        <v>17272</v>
      </c>
    </row>
    <row r="1464" spans="1:5" x14ac:dyDescent="0.25">
      <c r="A1464" t="s">
        <v>1</v>
      </c>
      <c r="B1464" t="s">
        <v>17348</v>
      </c>
      <c r="C1464" s="1121">
        <v>45516.737453703703</v>
      </c>
      <c r="D1464" t="s">
        <v>17273</v>
      </c>
    </row>
    <row r="1465" spans="1:5" x14ac:dyDescent="0.25">
      <c r="A1465" t="s">
        <v>1</v>
      </c>
      <c r="B1465" t="s">
        <v>17348</v>
      </c>
      <c r="C1465" s="1121">
        <v>45516.737453703703</v>
      </c>
      <c r="D1465" t="s">
        <v>17274</v>
      </c>
      <c r="E1465" s="1118">
        <v>0</v>
      </c>
    </row>
    <row r="1466" spans="1:5" x14ac:dyDescent="0.25">
      <c r="A1466" t="s">
        <v>1</v>
      </c>
      <c r="B1466" t="s">
        <v>17348</v>
      </c>
      <c r="C1466" s="1121">
        <v>45516.737453703703</v>
      </c>
      <c r="D1466" t="s">
        <v>17275</v>
      </c>
    </row>
    <row r="1467" spans="1:5" x14ac:dyDescent="0.25">
      <c r="A1467" t="s">
        <v>1</v>
      </c>
      <c r="B1467" t="s">
        <v>17348</v>
      </c>
      <c r="C1467" s="1121">
        <v>45516.73746527778</v>
      </c>
      <c r="D1467" t="s">
        <v>17276</v>
      </c>
      <c r="E1467" s="1118">
        <v>0.94140000000000001</v>
      </c>
    </row>
    <row r="1468" spans="1:5" x14ac:dyDescent="0.25">
      <c r="A1468" t="s">
        <v>1</v>
      </c>
      <c r="B1468" t="s">
        <v>17348</v>
      </c>
      <c r="C1468" s="1121">
        <v>45516.73746527778</v>
      </c>
      <c r="D1468" t="s">
        <v>17303</v>
      </c>
    </row>
    <row r="1469" spans="1:5" x14ac:dyDescent="0.25">
      <c r="A1469" t="s">
        <v>1</v>
      </c>
      <c r="B1469" t="s">
        <v>17348</v>
      </c>
      <c r="C1469" s="1121">
        <v>45516.73746527778</v>
      </c>
      <c r="D1469" t="s">
        <v>17304</v>
      </c>
      <c r="E1469" s="1118">
        <v>0</v>
      </c>
    </row>
    <row r="1470" spans="1:5" x14ac:dyDescent="0.25">
      <c r="A1470" t="s">
        <v>1</v>
      </c>
      <c r="B1470" t="s">
        <v>17348</v>
      </c>
      <c r="C1470" s="1121">
        <v>45516.73746527778</v>
      </c>
      <c r="D1470" t="s">
        <v>17270</v>
      </c>
    </row>
    <row r="1471" spans="1:5" x14ac:dyDescent="0.25">
      <c r="A1471" t="s">
        <v>1</v>
      </c>
      <c r="B1471" t="s">
        <v>17348</v>
      </c>
      <c r="C1471" s="1121">
        <v>45516.73746527778</v>
      </c>
      <c r="D1471" t="s">
        <v>17258</v>
      </c>
      <c r="E1471" s="1118">
        <v>4.2999999999999997E-2</v>
      </c>
    </row>
    <row r="1472" spans="1:5" x14ac:dyDescent="0.25">
      <c r="A1472" t="s">
        <v>1</v>
      </c>
      <c r="B1472" t="s">
        <v>17348</v>
      </c>
      <c r="C1472" s="1121">
        <v>45516.73746527778</v>
      </c>
      <c r="D1472" t="s">
        <v>17305</v>
      </c>
    </row>
    <row r="1473" spans="1:5" x14ac:dyDescent="0.25">
      <c r="A1473" t="s">
        <v>1</v>
      </c>
      <c r="B1473" t="s">
        <v>17348</v>
      </c>
      <c r="C1473" s="1121">
        <v>45516.73746527778</v>
      </c>
      <c r="D1473" t="s">
        <v>17282</v>
      </c>
    </row>
    <row r="1474" spans="1:5" x14ac:dyDescent="0.25">
      <c r="A1474" t="s">
        <v>1</v>
      </c>
      <c r="B1474" t="s">
        <v>17348</v>
      </c>
      <c r="C1474" s="1121">
        <v>45516.73746527778</v>
      </c>
      <c r="D1474" t="s">
        <v>17283</v>
      </c>
      <c r="E1474" s="1118">
        <v>6.25E-2</v>
      </c>
    </row>
    <row r="1475" spans="1:5" x14ac:dyDescent="0.25">
      <c r="A1475" t="s">
        <v>1</v>
      </c>
      <c r="B1475" t="s">
        <v>17348</v>
      </c>
      <c r="C1475" s="1121">
        <v>45516.73746527778</v>
      </c>
      <c r="D1475" t="s">
        <v>17284</v>
      </c>
    </row>
    <row r="1476" spans="1:5" x14ac:dyDescent="0.25">
      <c r="A1476" t="s">
        <v>1</v>
      </c>
      <c r="B1476" t="s">
        <v>17348</v>
      </c>
      <c r="C1476" s="1121">
        <v>45516.73746527778</v>
      </c>
      <c r="D1476" t="s">
        <v>17285</v>
      </c>
      <c r="E1476" s="1118">
        <v>3.5200000000000002E-2</v>
      </c>
    </row>
    <row r="1477" spans="1:5" x14ac:dyDescent="0.25">
      <c r="A1477" t="s">
        <v>1</v>
      </c>
      <c r="B1477" t="s">
        <v>17348</v>
      </c>
      <c r="C1477" s="1121">
        <v>45516.73746527778</v>
      </c>
      <c r="D1477" t="s">
        <v>17306</v>
      </c>
      <c r="E1477" s="1118">
        <v>0.2344</v>
      </c>
    </row>
    <row r="1478" spans="1:5" x14ac:dyDescent="0.25">
      <c r="A1478" t="s">
        <v>1</v>
      </c>
      <c r="B1478" t="s">
        <v>17348</v>
      </c>
      <c r="C1478" s="1121">
        <v>45516.73746527778</v>
      </c>
      <c r="D1478" t="s">
        <v>17279</v>
      </c>
      <c r="E1478" s="1118">
        <v>1.4179999999999999</v>
      </c>
    </row>
    <row r="1479" spans="1:5" x14ac:dyDescent="0.25">
      <c r="A1479" t="s">
        <v>1</v>
      </c>
      <c r="B1479" t="s">
        <v>17348</v>
      </c>
      <c r="C1479" s="1121">
        <v>45516.737476851849</v>
      </c>
      <c r="D1479" t="s">
        <v>17284</v>
      </c>
    </row>
    <row r="1480" spans="1:5" x14ac:dyDescent="0.25">
      <c r="A1480" t="s">
        <v>1</v>
      </c>
      <c r="B1480" t="s">
        <v>17348</v>
      </c>
      <c r="C1480" s="1121">
        <v>45516.737476851849</v>
      </c>
      <c r="D1480" t="s">
        <v>17285</v>
      </c>
      <c r="E1480" s="1118">
        <v>3.1199999999999999E-2</v>
      </c>
    </row>
    <row r="1481" spans="1:5" x14ac:dyDescent="0.25">
      <c r="A1481" t="s">
        <v>1</v>
      </c>
      <c r="B1481" t="s">
        <v>17348</v>
      </c>
      <c r="C1481" s="1121">
        <v>45516.737488425926</v>
      </c>
      <c r="D1481" t="s">
        <v>17282</v>
      </c>
    </row>
    <row r="1482" spans="1:5" x14ac:dyDescent="0.25">
      <c r="A1482" t="s">
        <v>1</v>
      </c>
      <c r="B1482" t="s">
        <v>17348</v>
      </c>
      <c r="C1482" s="1121">
        <v>45516.737488425926</v>
      </c>
      <c r="D1482" t="s">
        <v>17283</v>
      </c>
      <c r="E1482" s="1118">
        <v>3.5200000000000002E-2</v>
      </c>
    </row>
    <row r="1483" spans="1:5" x14ac:dyDescent="0.25">
      <c r="A1483" t="s">
        <v>1</v>
      </c>
      <c r="B1483" t="s">
        <v>17348</v>
      </c>
      <c r="C1483" s="1121">
        <v>45516.737592592595</v>
      </c>
      <c r="D1483" t="s">
        <v>17286</v>
      </c>
    </row>
    <row r="1484" spans="1:5" x14ac:dyDescent="0.25">
      <c r="A1484" t="s">
        <v>1</v>
      </c>
      <c r="B1484" t="s">
        <v>17348</v>
      </c>
      <c r="C1484" s="1121">
        <v>45516.737592592595</v>
      </c>
      <c r="D1484" t="s">
        <v>17291</v>
      </c>
      <c r="E1484" s="1118">
        <v>0.49220000000000003</v>
      </c>
    </row>
    <row r="1485" spans="1:5" x14ac:dyDescent="0.25">
      <c r="A1485" t="s">
        <v>1</v>
      </c>
      <c r="B1485" t="s">
        <v>17348</v>
      </c>
      <c r="C1485" s="1121">
        <v>45516.737627314818</v>
      </c>
      <c r="D1485" t="s">
        <v>17292</v>
      </c>
    </row>
    <row r="1486" spans="1:5" x14ac:dyDescent="0.25">
      <c r="A1486" t="s">
        <v>1</v>
      </c>
      <c r="B1486" t="s">
        <v>17348</v>
      </c>
      <c r="C1486" s="1121">
        <v>45516.737627314818</v>
      </c>
      <c r="D1486" t="s">
        <v>17293</v>
      </c>
      <c r="E1486" s="1118">
        <v>0</v>
      </c>
    </row>
    <row r="1487" spans="1:5" x14ac:dyDescent="0.25">
      <c r="A1487" t="s">
        <v>1</v>
      </c>
      <c r="B1487" t="s">
        <v>17348</v>
      </c>
      <c r="C1487" s="1121">
        <v>45516.737638888888</v>
      </c>
      <c r="D1487" t="s">
        <v>17294</v>
      </c>
    </row>
    <row r="1488" spans="1:5" x14ac:dyDescent="0.25">
      <c r="A1488" t="s">
        <v>1</v>
      </c>
      <c r="B1488" t="s">
        <v>17348</v>
      </c>
      <c r="C1488" s="1121">
        <v>45516.737638888888</v>
      </c>
      <c r="D1488" t="s">
        <v>17295</v>
      </c>
      <c r="E1488" s="1118">
        <v>1.5599999999999999E-2</v>
      </c>
    </row>
    <row r="1489" spans="1:5" x14ac:dyDescent="0.25">
      <c r="A1489" t="s">
        <v>1</v>
      </c>
      <c r="B1489" t="s">
        <v>17348</v>
      </c>
      <c r="C1489" s="1121">
        <v>45516.737638888888</v>
      </c>
      <c r="D1489" t="s">
        <v>17296</v>
      </c>
    </row>
    <row r="1490" spans="1:5" x14ac:dyDescent="0.25">
      <c r="A1490" t="s">
        <v>1</v>
      </c>
      <c r="B1490" t="s">
        <v>17348</v>
      </c>
      <c r="C1490" s="1121">
        <v>45516.737638888888</v>
      </c>
      <c r="D1490" t="s">
        <v>17297</v>
      </c>
    </row>
    <row r="1491" spans="1:5" x14ac:dyDescent="0.25">
      <c r="A1491" t="s">
        <v>1</v>
      </c>
      <c r="B1491" t="s">
        <v>17348</v>
      </c>
      <c r="C1491" s="1121">
        <v>45516.737638888888</v>
      </c>
      <c r="D1491" t="s">
        <v>17298</v>
      </c>
      <c r="E1491" s="1118">
        <v>1.95E-2</v>
      </c>
    </row>
    <row r="1492" spans="1:5" x14ac:dyDescent="0.25">
      <c r="A1492" t="s">
        <v>1</v>
      </c>
      <c r="B1492" t="s">
        <v>17348</v>
      </c>
      <c r="C1492" s="1121">
        <v>45516.737638888888</v>
      </c>
      <c r="D1492" t="s">
        <v>17299</v>
      </c>
    </row>
    <row r="1493" spans="1:5" x14ac:dyDescent="0.25">
      <c r="A1493" t="s">
        <v>1</v>
      </c>
      <c r="B1493" t="s">
        <v>17348</v>
      </c>
      <c r="C1493" s="1121">
        <v>45516.737638888888</v>
      </c>
      <c r="D1493" t="s">
        <v>17300</v>
      </c>
      <c r="E1493" s="1118">
        <v>7.8100000000000003E-2</v>
      </c>
    </row>
    <row r="1494" spans="1:5" x14ac:dyDescent="0.25">
      <c r="A1494" t="s">
        <v>1</v>
      </c>
      <c r="B1494" t="s">
        <v>17348</v>
      </c>
      <c r="C1494" s="1121">
        <v>45516.737638888888</v>
      </c>
      <c r="D1494" t="s">
        <v>17301</v>
      </c>
      <c r="E1494" s="1118">
        <v>9.7699999999999995E-2</v>
      </c>
    </row>
    <row r="1495" spans="1:5" x14ac:dyDescent="0.25">
      <c r="A1495" t="s">
        <v>1</v>
      </c>
      <c r="B1495" t="s">
        <v>17348</v>
      </c>
      <c r="C1495" s="1121">
        <v>45516.737696759257</v>
      </c>
      <c r="D1495" t="s">
        <v>17308</v>
      </c>
    </row>
    <row r="1496" spans="1:5" x14ac:dyDescent="0.25">
      <c r="A1496" t="s">
        <v>1</v>
      </c>
      <c r="B1496" t="s">
        <v>17348</v>
      </c>
      <c r="C1496" s="1121">
        <v>45516.737696759257</v>
      </c>
      <c r="D1496" t="s">
        <v>17309</v>
      </c>
      <c r="E1496" s="1118">
        <v>3.8999999999999998E-3</v>
      </c>
    </row>
    <row r="1497" spans="1:5" x14ac:dyDescent="0.25">
      <c r="A1497" t="s">
        <v>1</v>
      </c>
      <c r="B1497" t="s">
        <v>17348</v>
      </c>
      <c r="C1497" s="1121">
        <v>45516.737719907411</v>
      </c>
      <c r="D1497" t="s">
        <v>17308</v>
      </c>
    </row>
    <row r="1498" spans="1:5" x14ac:dyDescent="0.25">
      <c r="A1498" t="s">
        <v>1</v>
      </c>
      <c r="B1498" t="s">
        <v>17348</v>
      </c>
      <c r="C1498" s="1121">
        <v>45516.737719907411</v>
      </c>
      <c r="D1498" t="s">
        <v>17309</v>
      </c>
      <c r="E1498" s="1118">
        <v>0</v>
      </c>
    </row>
    <row r="1499" spans="1:5" x14ac:dyDescent="0.25">
      <c r="A1499" t="s">
        <v>1</v>
      </c>
      <c r="B1499" t="s">
        <v>17348</v>
      </c>
      <c r="C1499" s="1121">
        <v>45516.737812500003</v>
      </c>
      <c r="D1499" t="s">
        <v>17308</v>
      </c>
    </row>
    <row r="1500" spans="1:5" x14ac:dyDescent="0.25">
      <c r="A1500" t="s">
        <v>1</v>
      </c>
      <c r="B1500" t="s">
        <v>17348</v>
      </c>
      <c r="C1500" s="1121">
        <v>45516.737812500003</v>
      </c>
      <c r="D1500" t="s">
        <v>17309</v>
      </c>
      <c r="E1500" s="1118">
        <v>0</v>
      </c>
    </row>
    <row r="1501" spans="1:5" x14ac:dyDescent="0.25">
      <c r="A1501" t="s">
        <v>1</v>
      </c>
      <c r="B1501" t="s">
        <v>17348</v>
      </c>
      <c r="C1501" s="1121">
        <v>45516.737824074073</v>
      </c>
      <c r="D1501" t="s">
        <v>17308</v>
      </c>
    </row>
    <row r="1502" spans="1:5" x14ac:dyDescent="0.25">
      <c r="A1502" t="s">
        <v>1</v>
      </c>
      <c r="B1502" t="s">
        <v>17348</v>
      </c>
      <c r="C1502" s="1121">
        <v>45516.737824074073</v>
      </c>
      <c r="D1502" t="s">
        <v>17309</v>
      </c>
      <c r="E1502" s="1118">
        <v>0</v>
      </c>
    </row>
    <row r="1503" spans="1:5" x14ac:dyDescent="0.25">
      <c r="A1503" t="s">
        <v>1</v>
      </c>
      <c r="B1503" t="s">
        <v>17348</v>
      </c>
      <c r="C1503" s="1121">
        <v>45516.737951388888</v>
      </c>
      <c r="D1503" t="s">
        <v>17308</v>
      </c>
    </row>
    <row r="1504" spans="1:5" x14ac:dyDescent="0.25">
      <c r="A1504" t="s">
        <v>1</v>
      </c>
      <c r="B1504" t="s">
        <v>17348</v>
      </c>
      <c r="C1504" s="1121">
        <v>45516.737951388888</v>
      </c>
      <c r="D1504" t="s">
        <v>17309</v>
      </c>
      <c r="E1504" s="1118">
        <v>0</v>
      </c>
    </row>
    <row r="1505" spans="1:5" x14ac:dyDescent="0.25">
      <c r="A1505" t="s">
        <v>1</v>
      </c>
      <c r="B1505" t="s">
        <v>17348</v>
      </c>
      <c r="C1505" s="1121">
        <v>45516.737962962965</v>
      </c>
      <c r="D1505" t="s">
        <v>17308</v>
      </c>
    </row>
    <row r="1506" spans="1:5" x14ac:dyDescent="0.25">
      <c r="A1506" t="s">
        <v>1</v>
      </c>
      <c r="B1506" t="s">
        <v>17348</v>
      </c>
      <c r="C1506" s="1121">
        <v>45516.737962962965</v>
      </c>
      <c r="D1506" t="s">
        <v>17309</v>
      </c>
      <c r="E1506" s="1118">
        <v>0</v>
      </c>
    </row>
    <row r="1507" spans="1:5" x14ac:dyDescent="0.25">
      <c r="A1507" t="s">
        <v>1</v>
      </c>
      <c r="B1507" t="s">
        <v>17348</v>
      </c>
      <c r="C1507" s="1121">
        <v>45516.738032407404</v>
      </c>
      <c r="D1507" t="s">
        <v>17302</v>
      </c>
    </row>
    <row r="1508" spans="1:5" x14ac:dyDescent="0.25">
      <c r="A1508" t="s">
        <v>1</v>
      </c>
      <c r="B1508" t="s">
        <v>17348</v>
      </c>
      <c r="C1508" s="1121">
        <v>45516.738043981481</v>
      </c>
      <c r="D1508" t="s">
        <v>17307</v>
      </c>
      <c r="E1508" s="1118">
        <v>1.3906000000000001</v>
      </c>
    </row>
    <row r="1509" spans="1:5" x14ac:dyDescent="0.25">
      <c r="A1509" t="s">
        <v>1</v>
      </c>
      <c r="B1509" t="s">
        <v>17348</v>
      </c>
      <c r="C1509" s="1121">
        <v>45516.738055555557</v>
      </c>
      <c r="D1509" t="s">
        <v>9291</v>
      </c>
    </row>
    <row r="1510" spans="1:5" x14ac:dyDescent="0.25">
      <c r="A1510" t="s">
        <v>1</v>
      </c>
      <c r="B1510" t="s">
        <v>17348</v>
      </c>
      <c r="C1510" s="1121">
        <v>45516.738055555557</v>
      </c>
      <c r="D1510" t="s">
        <v>9292</v>
      </c>
      <c r="E1510" s="1118">
        <v>1.95E-2</v>
      </c>
    </row>
    <row r="1511" spans="1:5" x14ac:dyDescent="0.25">
      <c r="A1511" t="s">
        <v>1</v>
      </c>
      <c r="B1511" t="s">
        <v>17348</v>
      </c>
      <c r="C1511" s="1121">
        <v>45516.738055555557</v>
      </c>
      <c r="D1511" t="s">
        <v>17282</v>
      </c>
    </row>
    <row r="1512" spans="1:5" x14ac:dyDescent="0.25">
      <c r="A1512" t="s">
        <v>1</v>
      </c>
      <c r="B1512" t="s">
        <v>17348</v>
      </c>
      <c r="C1512" s="1121">
        <v>45516.738055555557</v>
      </c>
      <c r="D1512" t="s">
        <v>17283</v>
      </c>
      <c r="E1512" s="1118">
        <v>7.0300000000000001E-2</v>
      </c>
    </row>
    <row r="1513" spans="1:5" x14ac:dyDescent="0.25">
      <c r="A1513" t="s">
        <v>1</v>
      </c>
      <c r="B1513" t="s">
        <v>17348</v>
      </c>
      <c r="C1513" s="1121">
        <v>45516.738055555557</v>
      </c>
      <c r="D1513" t="s">
        <v>17284</v>
      </c>
    </row>
    <row r="1514" spans="1:5" x14ac:dyDescent="0.25">
      <c r="A1514" t="s">
        <v>1</v>
      </c>
      <c r="B1514" t="s">
        <v>17348</v>
      </c>
      <c r="C1514" s="1121">
        <v>45516.738055555557</v>
      </c>
      <c r="D1514" t="s">
        <v>17285</v>
      </c>
      <c r="E1514" s="1118">
        <v>7.0300000000000001E-2</v>
      </c>
    </row>
    <row r="1515" spans="1:5" x14ac:dyDescent="0.25">
      <c r="A1515" t="s">
        <v>1</v>
      </c>
      <c r="B1515" t="s">
        <v>17348</v>
      </c>
      <c r="C1515" s="1121">
        <v>45516.738055555557</v>
      </c>
      <c r="D1515" t="s">
        <v>17282</v>
      </c>
    </row>
    <row r="1516" spans="1:5" x14ac:dyDescent="0.25">
      <c r="A1516" t="s">
        <v>1</v>
      </c>
      <c r="B1516" t="s">
        <v>17348</v>
      </c>
      <c r="C1516" s="1121">
        <v>45516.738055555557</v>
      </c>
      <c r="D1516" t="s">
        <v>17283</v>
      </c>
      <c r="E1516" s="1118">
        <v>3.9100000000000003E-2</v>
      </c>
    </row>
    <row r="1517" spans="1:5" x14ac:dyDescent="0.25">
      <c r="A1517" t="s">
        <v>1</v>
      </c>
      <c r="B1517" t="s">
        <v>17348</v>
      </c>
      <c r="C1517" s="1121">
        <v>45516.738055555557</v>
      </c>
      <c r="D1517" t="s">
        <v>17284</v>
      </c>
    </row>
    <row r="1518" spans="1:5" x14ac:dyDescent="0.25">
      <c r="A1518" t="s">
        <v>1</v>
      </c>
      <c r="B1518" t="s">
        <v>17348</v>
      </c>
      <c r="C1518" s="1121">
        <v>45516.738067129627</v>
      </c>
      <c r="D1518" t="s">
        <v>17285</v>
      </c>
      <c r="E1518" s="1118">
        <v>3.1199999999999999E-2</v>
      </c>
    </row>
    <row r="1519" spans="1:5" x14ac:dyDescent="0.25">
      <c r="A1519" t="s">
        <v>1</v>
      </c>
      <c r="B1519" t="s">
        <v>17348</v>
      </c>
      <c r="C1519" s="1121">
        <v>45516.738067129627</v>
      </c>
      <c r="D1519" t="s">
        <v>17282</v>
      </c>
    </row>
    <row r="1520" spans="1:5" x14ac:dyDescent="0.25">
      <c r="A1520" t="s">
        <v>1</v>
      </c>
      <c r="B1520" t="s">
        <v>17348</v>
      </c>
      <c r="C1520" s="1121">
        <v>45516.738067129627</v>
      </c>
      <c r="D1520" t="s">
        <v>17283</v>
      </c>
      <c r="E1520" s="1118">
        <v>4.6899999999999997E-2</v>
      </c>
    </row>
    <row r="1521" spans="1:5" x14ac:dyDescent="0.25">
      <c r="A1521" t="s">
        <v>1</v>
      </c>
      <c r="B1521" t="s">
        <v>17348</v>
      </c>
      <c r="C1521" s="1121">
        <v>45516.738067129627</v>
      </c>
      <c r="D1521" t="s">
        <v>17284</v>
      </c>
    </row>
    <row r="1522" spans="1:5" x14ac:dyDescent="0.25">
      <c r="A1522" t="s">
        <v>1</v>
      </c>
      <c r="B1522" t="s">
        <v>17348</v>
      </c>
      <c r="C1522" s="1121">
        <v>45516.738067129627</v>
      </c>
      <c r="D1522" t="s">
        <v>17285</v>
      </c>
      <c r="E1522" s="1118">
        <v>3.5200000000000002E-2</v>
      </c>
    </row>
    <row r="1523" spans="1:5" x14ac:dyDescent="0.25">
      <c r="A1523" t="s">
        <v>1</v>
      </c>
      <c r="B1523" t="s">
        <v>17348</v>
      </c>
      <c r="C1523" s="1121">
        <v>45516.738067129627</v>
      </c>
      <c r="D1523" t="s">
        <v>17282</v>
      </c>
    </row>
    <row r="1524" spans="1:5" x14ac:dyDescent="0.25">
      <c r="A1524" t="s">
        <v>1</v>
      </c>
      <c r="B1524" t="s">
        <v>17348</v>
      </c>
      <c r="C1524" s="1121">
        <v>45516.738067129627</v>
      </c>
      <c r="D1524" t="s">
        <v>17283</v>
      </c>
      <c r="E1524" s="1118">
        <v>5.4699999999999999E-2</v>
      </c>
    </row>
    <row r="1525" spans="1:5" x14ac:dyDescent="0.25">
      <c r="A1525" t="s">
        <v>1</v>
      </c>
      <c r="B1525" t="s">
        <v>17348</v>
      </c>
      <c r="C1525" s="1121">
        <v>45516.738067129627</v>
      </c>
      <c r="D1525" t="s">
        <v>17284</v>
      </c>
    </row>
    <row r="1526" spans="1:5" x14ac:dyDescent="0.25">
      <c r="A1526" t="s">
        <v>1</v>
      </c>
      <c r="B1526" t="s">
        <v>17348</v>
      </c>
      <c r="C1526" s="1121">
        <v>45516.738067129627</v>
      </c>
      <c r="D1526" t="s">
        <v>17285</v>
      </c>
      <c r="E1526" s="1118">
        <v>3.1199999999999999E-2</v>
      </c>
    </row>
    <row r="1527" spans="1:5" x14ac:dyDescent="0.25">
      <c r="A1527" t="s">
        <v>1</v>
      </c>
      <c r="B1527" t="s">
        <v>17348</v>
      </c>
      <c r="C1527" s="1121">
        <v>45516.738067129627</v>
      </c>
      <c r="D1527" t="s">
        <v>17282</v>
      </c>
    </row>
    <row r="1528" spans="1:5" x14ac:dyDescent="0.25">
      <c r="A1528" t="s">
        <v>1</v>
      </c>
      <c r="B1528" t="s">
        <v>17348</v>
      </c>
      <c r="C1528" s="1121">
        <v>45516.738067129627</v>
      </c>
      <c r="D1528" t="s">
        <v>17283</v>
      </c>
      <c r="E1528" s="1118">
        <v>3.9100000000000003E-2</v>
      </c>
    </row>
    <row r="1529" spans="1:5" x14ac:dyDescent="0.25">
      <c r="A1529" t="s">
        <v>1</v>
      </c>
      <c r="B1529" t="s">
        <v>17348</v>
      </c>
      <c r="C1529" s="1121">
        <v>45516.738067129627</v>
      </c>
      <c r="D1529" t="s">
        <v>17284</v>
      </c>
    </row>
    <row r="1530" spans="1:5" x14ac:dyDescent="0.25">
      <c r="A1530" t="s">
        <v>1</v>
      </c>
      <c r="B1530" t="s">
        <v>17348</v>
      </c>
      <c r="C1530" s="1121">
        <v>45516.738067129627</v>
      </c>
      <c r="D1530" t="s">
        <v>17285</v>
      </c>
      <c r="E1530" s="1118">
        <v>4.6899999999999997E-2</v>
      </c>
    </row>
    <row r="1531" spans="1:5" x14ac:dyDescent="0.25">
      <c r="A1531" t="s">
        <v>1</v>
      </c>
      <c r="B1531" t="s">
        <v>17348</v>
      </c>
      <c r="C1531" s="1121">
        <v>45516.738078703704</v>
      </c>
      <c r="D1531" t="s">
        <v>17282</v>
      </c>
    </row>
    <row r="1532" spans="1:5" x14ac:dyDescent="0.25">
      <c r="A1532" t="s">
        <v>1</v>
      </c>
      <c r="B1532" t="s">
        <v>17348</v>
      </c>
      <c r="C1532" s="1121">
        <v>45516.738078703704</v>
      </c>
      <c r="D1532" t="s">
        <v>17283</v>
      </c>
      <c r="E1532" s="1118">
        <v>6.25E-2</v>
      </c>
    </row>
    <row r="1533" spans="1:5" x14ac:dyDescent="0.25">
      <c r="A1533" t="s">
        <v>1</v>
      </c>
      <c r="B1533" t="s">
        <v>17348</v>
      </c>
      <c r="C1533" s="1121">
        <v>45516.738078703704</v>
      </c>
      <c r="D1533" t="s">
        <v>17284</v>
      </c>
    </row>
    <row r="1534" spans="1:5" x14ac:dyDescent="0.25">
      <c r="A1534" t="s">
        <v>1</v>
      </c>
      <c r="B1534" t="s">
        <v>17348</v>
      </c>
      <c r="C1534" s="1121">
        <v>45516.738078703704</v>
      </c>
      <c r="D1534" t="s">
        <v>17285</v>
      </c>
      <c r="E1534" s="1118">
        <v>4.2999999999999997E-2</v>
      </c>
    </row>
    <row r="1535" spans="1:5" x14ac:dyDescent="0.25">
      <c r="A1535" t="s">
        <v>1</v>
      </c>
      <c r="B1535" t="s">
        <v>17348</v>
      </c>
      <c r="C1535" s="1121">
        <v>45516.738078703704</v>
      </c>
      <c r="D1535" t="s">
        <v>17282</v>
      </c>
    </row>
    <row r="1536" spans="1:5" x14ac:dyDescent="0.25">
      <c r="A1536" t="s">
        <v>1</v>
      </c>
      <c r="B1536" t="s">
        <v>17348</v>
      </c>
      <c r="C1536" s="1121">
        <v>45516.738078703704</v>
      </c>
      <c r="D1536" t="s">
        <v>17283</v>
      </c>
      <c r="E1536" s="1118">
        <v>4.6899999999999997E-2</v>
      </c>
    </row>
    <row r="1537" spans="1:5" x14ac:dyDescent="0.25">
      <c r="A1537" t="s">
        <v>1</v>
      </c>
      <c r="B1537" t="s">
        <v>17348</v>
      </c>
      <c r="C1537" s="1121">
        <v>45516.738078703704</v>
      </c>
      <c r="D1537" t="s">
        <v>17284</v>
      </c>
    </row>
    <row r="1538" spans="1:5" x14ac:dyDescent="0.25">
      <c r="A1538" t="s">
        <v>1</v>
      </c>
      <c r="B1538" t="s">
        <v>17348</v>
      </c>
      <c r="C1538" s="1121">
        <v>45516.738078703704</v>
      </c>
      <c r="D1538" t="s">
        <v>17285</v>
      </c>
      <c r="E1538" s="1118">
        <v>3.5200000000000002E-2</v>
      </c>
    </row>
    <row r="1539" spans="1:5" x14ac:dyDescent="0.25">
      <c r="A1539" t="s">
        <v>1</v>
      </c>
      <c r="B1539" t="s">
        <v>17348</v>
      </c>
      <c r="C1539" s="1121">
        <v>45516.738078703704</v>
      </c>
      <c r="D1539" t="s">
        <v>17282</v>
      </c>
    </row>
    <row r="1540" spans="1:5" x14ac:dyDescent="0.25">
      <c r="A1540" t="s">
        <v>1</v>
      </c>
      <c r="B1540" t="s">
        <v>17348</v>
      </c>
      <c r="C1540" s="1121">
        <v>45516.738078703704</v>
      </c>
      <c r="D1540" t="s">
        <v>17283</v>
      </c>
      <c r="E1540" s="1118">
        <v>3.9100000000000003E-2</v>
      </c>
    </row>
    <row r="1541" spans="1:5" x14ac:dyDescent="0.25">
      <c r="A1541" t="s">
        <v>1</v>
      </c>
      <c r="B1541" t="s">
        <v>17348</v>
      </c>
      <c r="C1541" s="1121">
        <v>45516.738078703704</v>
      </c>
      <c r="D1541" t="s">
        <v>17284</v>
      </c>
    </row>
    <row r="1542" spans="1:5" x14ac:dyDescent="0.25">
      <c r="A1542" t="s">
        <v>1</v>
      </c>
      <c r="B1542" t="s">
        <v>17348</v>
      </c>
      <c r="C1542" s="1121">
        <v>45516.738078703704</v>
      </c>
      <c r="D1542" t="s">
        <v>17285</v>
      </c>
      <c r="E1542" s="1118">
        <v>3.9100000000000003E-2</v>
      </c>
    </row>
    <row r="1543" spans="1:5" x14ac:dyDescent="0.25">
      <c r="A1543" t="s">
        <v>1</v>
      </c>
      <c r="B1543" t="s">
        <v>17348</v>
      </c>
      <c r="C1543" s="1121">
        <v>45516.738078703704</v>
      </c>
      <c r="D1543" t="s">
        <v>17282</v>
      </c>
    </row>
    <row r="1544" spans="1:5" x14ac:dyDescent="0.25">
      <c r="A1544" t="s">
        <v>1</v>
      </c>
      <c r="B1544" t="s">
        <v>17348</v>
      </c>
      <c r="C1544" s="1121">
        <v>45516.738078703704</v>
      </c>
      <c r="D1544" t="s">
        <v>17283</v>
      </c>
      <c r="E1544" s="1118">
        <v>4.2999999999999997E-2</v>
      </c>
    </row>
    <row r="1545" spans="1:5" x14ac:dyDescent="0.25">
      <c r="A1545" t="s">
        <v>1</v>
      </c>
      <c r="B1545" t="s">
        <v>17348</v>
      </c>
      <c r="C1545" s="1121">
        <v>45516.738078703704</v>
      </c>
      <c r="D1545" t="s">
        <v>17284</v>
      </c>
    </row>
    <row r="1546" spans="1:5" x14ac:dyDescent="0.25">
      <c r="A1546" t="s">
        <v>1</v>
      </c>
      <c r="B1546" t="s">
        <v>17348</v>
      </c>
      <c r="C1546" s="1121">
        <v>45516.738078703704</v>
      </c>
      <c r="D1546" t="s">
        <v>17285</v>
      </c>
      <c r="E1546" s="1118">
        <v>3.5200000000000002E-2</v>
      </c>
    </row>
    <row r="1547" spans="1:5" x14ac:dyDescent="0.25">
      <c r="A1547" t="s">
        <v>1</v>
      </c>
      <c r="B1547" t="s">
        <v>17348</v>
      </c>
      <c r="C1547" s="1121">
        <v>45516.73809027778</v>
      </c>
      <c r="D1547" t="s">
        <v>17282</v>
      </c>
    </row>
    <row r="1548" spans="1:5" x14ac:dyDescent="0.25">
      <c r="A1548" t="s">
        <v>1</v>
      </c>
      <c r="B1548" t="s">
        <v>17348</v>
      </c>
      <c r="C1548" s="1121">
        <v>45516.73809027778</v>
      </c>
      <c r="D1548" t="s">
        <v>17283</v>
      </c>
      <c r="E1548" s="1118">
        <v>3.5200000000000002E-2</v>
      </c>
    </row>
    <row r="1549" spans="1:5" x14ac:dyDescent="0.25">
      <c r="A1549" t="s">
        <v>1</v>
      </c>
      <c r="B1549" t="s">
        <v>17348</v>
      </c>
      <c r="C1549" s="1121">
        <v>45516.73809027778</v>
      </c>
      <c r="D1549" t="s">
        <v>17284</v>
      </c>
    </row>
    <row r="1550" spans="1:5" x14ac:dyDescent="0.25">
      <c r="A1550" t="s">
        <v>1</v>
      </c>
      <c r="B1550" t="s">
        <v>17348</v>
      </c>
      <c r="C1550" s="1121">
        <v>45516.73809027778</v>
      </c>
      <c r="D1550" t="s">
        <v>17285</v>
      </c>
      <c r="E1550" s="1118">
        <v>5.0799999999999998E-2</v>
      </c>
    </row>
    <row r="1551" spans="1:5" x14ac:dyDescent="0.25">
      <c r="A1551" t="s">
        <v>1</v>
      </c>
      <c r="B1551" t="s">
        <v>17348</v>
      </c>
      <c r="C1551" s="1121">
        <v>45516.73809027778</v>
      </c>
      <c r="D1551" t="s">
        <v>17282</v>
      </c>
    </row>
    <row r="1552" spans="1:5" x14ac:dyDescent="0.25">
      <c r="A1552" t="s">
        <v>1</v>
      </c>
      <c r="B1552" t="s">
        <v>17348</v>
      </c>
      <c r="C1552" s="1121">
        <v>45516.73809027778</v>
      </c>
      <c r="D1552" t="s">
        <v>17283</v>
      </c>
      <c r="E1552" s="1118">
        <v>4.2999999999999997E-2</v>
      </c>
    </row>
    <row r="1553" spans="1:5" x14ac:dyDescent="0.25">
      <c r="A1553" t="s">
        <v>1</v>
      </c>
      <c r="B1553" t="s">
        <v>17348</v>
      </c>
      <c r="C1553" s="1121">
        <v>45516.73809027778</v>
      </c>
      <c r="D1553" t="s">
        <v>17284</v>
      </c>
    </row>
    <row r="1554" spans="1:5" x14ac:dyDescent="0.25">
      <c r="A1554" t="s">
        <v>1</v>
      </c>
      <c r="B1554" t="s">
        <v>17348</v>
      </c>
      <c r="C1554" s="1121">
        <v>45516.73809027778</v>
      </c>
      <c r="D1554" t="s">
        <v>17285</v>
      </c>
      <c r="E1554" s="1118">
        <v>3.1199999999999999E-2</v>
      </c>
    </row>
    <row r="1555" spans="1:5" x14ac:dyDescent="0.25">
      <c r="A1555" t="s">
        <v>1</v>
      </c>
      <c r="B1555" t="s">
        <v>17348</v>
      </c>
      <c r="C1555" s="1121">
        <v>45516.73809027778</v>
      </c>
      <c r="D1555" t="s">
        <v>17282</v>
      </c>
    </row>
    <row r="1556" spans="1:5" x14ac:dyDescent="0.25">
      <c r="A1556" t="s">
        <v>1</v>
      </c>
      <c r="B1556" t="s">
        <v>17348</v>
      </c>
      <c r="C1556" s="1121">
        <v>45516.73809027778</v>
      </c>
      <c r="D1556" t="s">
        <v>17283</v>
      </c>
      <c r="E1556" s="1118">
        <v>5.0799999999999998E-2</v>
      </c>
    </row>
    <row r="1557" spans="1:5" x14ac:dyDescent="0.25">
      <c r="A1557" t="s">
        <v>1</v>
      </c>
      <c r="B1557" t="s">
        <v>17348</v>
      </c>
      <c r="C1557" s="1121">
        <v>45516.73809027778</v>
      </c>
      <c r="D1557" t="s">
        <v>17284</v>
      </c>
    </row>
    <row r="1558" spans="1:5" x14ac:dyDescent="0.25">
      <c r="A1558" t="s">
        <v>1</v>
      </c>
      <c r="B1558" t="s">
        <v>17348</v>
      </c>
      <c r="C1558" s="1121">
        <v>45516.73809027778</v>
      </c>
      <c r="D1558" t="s">
        <v>17285</v>
      </c>
      <c r="E1558" s="1118">
        <v>3.5200000000000002E-2</v>
      </c>
    </row>
    <row r="1559" spans="1:5" x14ac:dyDescent="0.25">
      <c r="A1559" t="s">
        <v>1</v>
      </c>
      <c r="B1559" t="s">
        <v>17348</v>
      </c>
      <c r="C1559" s="1121">
        <v>45516.73809027778</v>
      </c>
      <c r="D1559" t="s">
        <v>17282</v>
      </c>
    </row>
    <row r="1560" spans="1:5" x14ac:dyDescent="0.25">
      <c r="A1560" t="s">
        <v>1</v>
      </c>
      <c r="B1560" t="s">
        <v>17348</v>
      </c>
      <c r="C1560" s="1121">
        <v>45516.73809027778</v>
      </c>
      <c r="D1560" t="s">
        <v>17283</v>
      </c>
      <c r="E1560" s="1118">
        <v>2.7300000000000001E-2</v>
      </c>
    </row>
    <row r="1561" spans="1:5" x14ac:dyDescent="0.25">
      <c r="A1561" t="s">
        <v>1</v>
      </c>
      <c r="B1561" t="s">
        <v>17348</v>
      </c>
      <c r="C1561" s="1121">
        <v>45516.73809027778</v>
      </c>
      <c r="D1561" t="s">
        <v>17284</v>
      </c>
    </row>
    <row r="1562" spans="1:5" x14ac:dyDescent="0.25">
      <c r="A1562" t="s">
        <v>1</v>
      </c>
      <c r="B1562" t="s">
        <v>17348</v>
      </c>
      <c r="C1562" s="1121">
        <v>45516.73810185185</v>
      </c>
      <c r="D1562" t="s">
        <v>17285</v>
      </c>
      <c r="E1562" s="1118">
        <v>4.6899999999999997E-2</v>
      </c>
    </row>
    <row r="1563" spans="1:5" x14ac:dyDescent="0.25">
      <c r="A1563" t="s">
        <v>1</v>
      </c>
      <c r="B1563" t="s">
        <v>17348</v>
      </c>
      <c r="C1563" s="1121">
        <v>45516.73810185185</v>
      </c>
      <c r="D1563" t="s">
        <v>17282</v>
      </c>
    </row>
    <row r="1564" spans="1:5" x14ac:dyDescent="0.25">
      <c r="A1564" t="s">
        <v>1</v>
      </c>
      <c r="B1564" t="s">
        <v>17348</v>
      </c>
      <c r="C1564" s="1121">
        <v>45516.73810185185</v>
      </c>
      <c r="D1564" t="s">
        <v>17283</v>
      </c>
      <c r="E1564" s="1118">
        <v>3.5200000000000002E-2</v>
      </c>
    </row>
    <row r="1565" spans="1:5" x14ac:dyDescent="0.25">
      <c r="A1565" t="s">
        <v>1</v>
      </c>
      <c r="B1565" t="s">
        <v>17348</v>
      </c>
      <c r="C1565" s="1121">
        <v>45516.73810185185</v>
      </c>
      <c r="D1565" t="s">
        <v>17284</v>
      </c>
    </row>
    <row r="1566" spans="1:5" x14ac:dyDescent="0.25">
      <c r="A1566" t="s">
        <v>1</v>
      </c>
      <c r="B1566" t="s">
        <v>17348</v>
      </c>
      <c r="C1566" s="1121">
        <v>45516.73810185185</v>
      </c>
      <c r="D1566" t="s">
        <v>17285</v>
      </c>
      <c r="E1566" s="1118">
        <v>3.1199999999999999E-2</v>
      </c>
    </row>
    <row r="1567" spans="1:5" x14ac:dyDescent="0.25">
      <c r="A1567" t="s">
        <v>1</v>
      </c>
      <c r="B1567" t="s">
        <v>17348</v>
      </c>
      <c r="C1567" s="1121">
        <v>45516.73810185185</v>
      </c>
      <c r="D1567" t="s">
        <v>17282</v>
      </c>
    </row>
    <row r="1568" spans="1:5" x14ac:dyDescent="0.25">
      <c r="A1568" t="s">
        <v>1</v>
      </c>
      <c r="B1568" t="s">
        <v>17348</v>
      </c>
      <c r="C1568" s="1121">
        <v>45516.73810185185</v>
      </c>
      <c r="D1568" t="s">
        <v>17283</v>
      </c>
      <c r="E1568" s="1118">
        <v>4.6899999999999997E-2</v>
      </c>
    </row>
    <row r="1569" spans="1:5" x14ac:dyDescent="0.25">
      <c r="A1569" t="s">
        <v>1</v>
      </c>
      <c r="B1569" t="s">
        <v>17348</v>
      </c>
      <c r="C1569" s="1121">
        <v>45516.73810185185</v>
      </c>
      <c r="D1569" t="s">
        <v>17284</v>
      </c>
    </row>
    <row r="1570" spans="1:5" x14ac:dyDescent="0.25">
      <c r="A1570" t="s">
        <v>1</v>
      </c>
      <c r="B1570" t="s">
        <v>17348</v>
      </c>
      <c r="C1570" s="1121">
        <v>45516.73810185185</v>
      </c>
      <c r="D1570" t="s">
        <v>17285</v>
      </c>
      <c r="E1570" s="1118">
        <v>2.7300000000000001E-2</v>
      </c>
    </row>
    <row r="1571" spans="1:5" x14ac:dyDescent="0.25">
      <c r="A1571" t="s">
        <v>1</v>
      </c>
      <c r="B1571" t="s">
        <v>17348</v>
      </c>
      <c r="C1571" s="1121">
        <v>45516.73810185185</v>
      </c>
      <c r="D1571" t="s">
        <v>17282</v>
      </c>
    </row>
    <row r="1572" spans="1:5" x14ac:dyDescent="0.25">
      <c r="A1572" t="s">
        <v>1</v>
      </c>
      <c r="B1572" t="s">
        <v>17348</v>
      </c>
      <c r="C1572" s="1121">
        <v>45516.73810185185</v>
      </c>
      <c r="D1572" t="s">
        <v>17283</v>
      </c>
      <c r="E1572" s="1118">
        <v>2.7300000000000001E-2</v>
      </c>
    </row>
    <row r="1573" spans="1:5" x14ac:dyDescent="0.25">
      <c r="A1573" t="s">
        <v>1</v>
      </c>
      <c r="B1573" t="s">
        <v>17348</v>
      </c>
      <c r="C1573" s="1121">
        <v>45516.73810185185</v>
      </c>
      <c r="D1573" t="s">
        <v>17284</v>
      </c>
    </row>
    <row r="1574" spans="1:5" x14ac:dyDescent="0.25">
      <c r="A1574" t="s">
        <v>1</v>
      </c>
      <c r="B1574" t="s">
        <v>17348</v>
      </c>
      <c r="C1574" s="1121">
        <v>45516.73810185185</v>
      </c>
      <c r="D1574" t="s">
        <v>17285</v>
      </c>
      <c r="E1574" s="1118">
        <v>3.1199999999999999E-2</v>
      </c>
    </row>
    <row r="1575" spans="1:5" x14ac:dyDescent="0.25">
      <c r="A1575" t="s">
        <v>1</v>
      </c>
      <c r="B1575" t="s">
        <v>17348</v>
      </c>
      <c r="C1575" s="1121">
        <v>45516.73810185185</v>
      </c>
      <c r="D1575" t="s">
        <v>17282</v>
      </c>
    </row>
    <row r="1576" spans="1:5" x14ac:dyDescent="0.25">
      <c r="A1576" t="s">
        <v>1</v>
      </c>
      <c r="B1576" t="s">
        <v>17348</v>
      </c>
      <c r="C1576" s="1121">
        <v>45516.73810185185</v>
      </c>
      <c r="D1576" t="s">
        <v>17283</v>
      </c>
      <c r="E1576" s="1118">
        <v>2.7300000000000001E-2</v>
      </c>
    </row>
    <row r="1577" spans="1:5" x14ac:dyDescent="0.25">
      <c r="A1577" t="s">
        <v>1</v>
      </c>
      <c r="B1577" t="s">
        <v>17348</v>
      </c>
      <c r="C1577" s="1121">
        <v>45516.73810185185</v>
      </c>
      <c r="D1577" t="s">
        <v>17284</v>
      </c>
    </row>
    <row r="1578" spans="1:5" x14ac:dyDescent="0.25">
      <c r="A1578" t="s">
        <v>1</v>
      </c>
      <c r="B1578" t="s">
        <v>17348</v>
      </c>
      <c r="C1578" s="1121">
        <v>45516.73810185185</v>
      </c>
      <c r="D1578" t="s">
        <v>17285</v>
      </c>
      <c r="E1578" s="1118">
        <v>3.5200000000000002E-2</v>
      </c>
    </row>
    <row r="1579" spans="1:5" x14ac:dyDescent="0.25">
      <c r="A1579" t="s">
        <v>1</v>
      </c>
      <c r="B1579" t="s">
        <v>17348</v>
      </c>
      <c r="C1579" s="1121">
        <v>45516.738113425927</v>
      </c>
      <c r="D1579" t="s">
        <v>17282</v>
      </c>
    </row>
    <row r="1580" spans="1:5" x14ac:dyDescent="0.25">
      <c r="A1580" t="s">
        <v>1</v>
      </c>
      <c r="B1580" t="s">
        <v>17348</v>
      </c>
      <c r="C1580" s="1121">
        <v>45516.738113425927</v>
      </c>
      <c r="D1580" t="s">
        <v>17283</v>
      </c>
      <c r="E1580" s="1118">
        <v>3.9100000000000003E-2</v>
      </c>
    </row>
    <row r="1581" spans="1:5" x14ac:dyDescent="0.25">
      <c r="A1581" t="s">
        <v>1</v>
      </c>
      <c r="B1581" t="s">
        <v>17348</v>
      </c>
      <c r="C1581" s="1121">
        <v>45516.738113425927</v>
      </c>
      <c r="D1581" t="s">
        <v>17284</v>
      </c>
    </row>
    <row r="1582" spans="1:5" x14ac:dyDescent="0.25">
      <c r="A1582" t="s">
        <v>1</v>
      </c>
      <c r="B1582" t="s">
        <v>17348</v>
      </c>
      <c r="C1582" s="1121">
        <v>45516.738113425927</v>
      </c>
      <c r="D1582" t="s">
        <v>17285</v>
      </c>
      <c r="E1582" s="1118">
        <v>3.5200000000000002E-2</v>
      </c>
    </row>
    <row r="1583" spans="1:5" x14ac:dyDescent="0.25">
      <c r="A1583" t="s">
        <v>1</v>
      </c>
      <c r="B1583" t="s">
        <v>17348</v>
      </c>
      <c r="C1583" s="1121">
        <v>45516.738113425927</v>
      </c>
      <c r="D1583" t="s">
        <v>17282</v>
      </c>
    </row>
    <row r="1584" spans="1:5" x14ac:dyDescent="0.25">
      <c r="A1584" t="s">
        <v>1</v>
      </c>
      <c r="B1584" t="s">
        <v>17348</v>
      </c>
      <c r="C1584" s="1121">
        <v>45516.738113425927</v>
      </c>
      <c r="D1584" t="s">
        <v>17283</v>
      </c>
      <c r="E1584" s="1118">
        <v>4.6899999999999997E-2</v>
      </c>
    </row>
    <row r="1585" spans="1:5" x14ac:dyDescent="0.25">
      <c r="A1585" t="s">
        <v>1</v>
      </c>
      <c r="B1585" t="s">
        <v>17348</v>
      </c>
      <c r="C1585" s="1121">
        <v>45516.738113425927</v>
      </c>
      <c r="D1585" t="s">
        <v>17284</v>
      </c>
    </row>
    <row r="1586" spans="1:5" x14ac:dyDescent="0.25">
      <c r="A1586" t="s">
        <v>1</v>
      </c>
      <c r="B1586" t="s">
        <v>17348</v>
      </c>
      <c r="C1586" s="1121">
        <v>45516.738113425927</v>
      </c>
      <c r="D1586" t="s">
        <v>17285</v>
      </c>
      <c r="E1586" s="1118">
        <v>4.2999999999999997E-2</v>
      </c>
    </row>
    <row r="1587" spans="1:5" x14ac:dyDescent="0.25">
      <c r="A1587" t="s">
        <v>1</v>
      </c>
      <c r="B1587" t="s">
        <v>17348</v>
      </c>
      <c r="C1587" s="1121">
        <v>45516.738113425927</v>
      </c>
      <c r="D1587" t="s">
        <v>17282</v>
      </c>
    </row>
    <row r="1588" spans="1:5" x14ac:dyDescent="0.25">
      <c r="A1588" t="s">
        <v>1</v>
      </c>
      <c r="B1588" t="s">
        <v>17348</v>
      </c>
      <c r="C1588" s="1121">
        <v>45516.738113425927</v>
      </c>
      <c r="D1588" t="s">
        <v>17283</v>
      </c>
      <c r="E1588" s="1118">
        <v>3.1199999999999999E-2</v>
      </c>
    </row>
    <row r="1589" spans="1:5" x14ac:dyDescent="0.25">
      <c r="A1589" t="s">
        <v>1</v>
      </c>
      <c r="B1589" t="s">
        <v>17348</v>
      </c>
      <c r="C1589" s="1121">
        <v>45516.738113425927</v>
      </c>
      <c r="D1589" t="s">
        <v>17284</v>
      </c>
    </row>
    <row r="1590" spans="1:5" x14ac:dyDescent="0.25">
      <c r="A1590" t="s">
        <v>1</v>
      </c>
      <c r="B1590" t="s">
        <v>17348</v>
      </c>
      <c r="C1590" s="1121">
        <v>45516.738113425927</v>
      </c>
      <c r="D1590" t="s">
        <v>17285</v>
      </c>
      <c r="E1590" s="1118">
        <v>4.2999999999999997E-2</v>
      </c>
    </row>
    <row r="1591" spans="1:5" x14ac:dyDescent="0.25">
      <c r="A1591" t="s">
        <v>1</v>
      </c>
      <c r="B1591" t="s">
        <v>17348</v>
      </c>
      <c r="C1591" s="1121">
        <v>45516.738113425927</v>
      </c>
      <c r="D1591" t="s">
        <v>17282</v>
      </c>
    </row>
    <row r="1592" spans="1:5" x14ac:dyDescent="0.25">
      <c r="A1592" t="s">
        <v>1</v>
      </c>
      <c r="B1592" t="s">
        <v>17348</v>
      </c>
      <c r="C1592" s="1121">
        <v>45516.738113425927</v>
      </c>
      <c r="D1592" t="s">
        <v>17283</v>
      </c>
      <c r="E1592" s="1118">
        <v>2.7300000000000001E-2</v>
      </c>
    </row>
    <row r="1593" spans="1:5" x14ac:dyDescent="0.25">
      <c r="A1593" t="s">
        <v>1</v>
      </c>
      <c r="B1593" t="s">
        <v>17348</v>
      </c>
      <c r="C1593" s="1121">
        <v>45516.738113425927</v>
      </c>
      <c r="D1593" t="s">
        <v>17284</v>
      </c>
    </row>
    <row r="1594" spans="1:5" x14ac:dyDescent="0.25">
      <c r="A1594" t="s">
        <v>1</v>
      </c>
      <c r="B1594" t="s">
        <v>17348</v>
      </c>
      <c r="C1594" s="1121">
        <v>45516.738113425927</v>
      </c>
      <c r="D1594" t="s">
        <v>17285</v>
      </c>
      <c r="E1594" s="1118">
        <v>4.2999999999999997E-2</v>
      </c>
    </row>
    <row r="1595" spans="1:5" x14ac:dyDescent="0.25">
      <c r="A1595" t="s">
        <v>1</v>
      </c>
      <c r="B1595" t="s">
        <v>17348</v>
      </c>
      <c r="C1595" s="1121">
        <v>45516.738125000003</v>
      </c>
      <c r="D1595" t="s">
        <v>17282</v>
      </c>
    </row>
    <row r="1596" spans="1:5" x14ac:dyDescent="0.25">
      <c r="A1596" t="s">
        <v>1</v>
      </c>
      <c r="B1596" t="s">
        <v>17348</v>
      </c>
      <c r="C1596" s="1121">
        <v>45516.738125000003</v>
      </c>
      <c r="D1596" t="s">
        <v>17283</v>
      </c>
      <c r="E1596" s="1118">
        <v>3.1199999999999999E-2</v>
      </c>
    </row>
    <row r="1597" spans="1:5" x14ac:dyDescent="0.25">
      <c r="A1597" t="s">
        <v>1</v>
      </c>
      <c r="B1597" t="s">
        <v>17348</v>
      </c>
      <c r="C1597" s="1121">
        <v>45516.738125000003</v>
      </c>
      <c r="D1597" t="s">
        <v>17284</v>
      </c>
    </row>
    <row r="1598" spans="1:5" x14ac:dyDescent="0.25">
      <c r="A1598" t="s">
        <v>1</v>
      </c>
      <c r="B1598" t="s">
        <v>17348</v>
      </c>
      <c r="C1598" s="1121">
        <v>45516.738125000003</v>
      </c>
      <c r="D1598" t="s">
        <v>17285</v>
      </c>
      <c r="E1598" s="1118">
        <v>4.6899999999999997E-2</v>
      </c>
    </row>
    <row r="1599" spans="1:5" x14ac:dyDescent="0.25">
      <c r="A1599" t="s">
        <v>1</v>
      </c>
      <c r="B1599" t="s">
        <v>17348</v>
      </c>
      <c r="C1599" s="1121">
        <v>45516.738125000003</v>
      </c>
      <c r="D1599" t="s">
        <v>17282</v>
      </c>
    </row>
    <row r="1600" spans="1:5" x14ac:dyDescent="0.25">
      <c r="A1600" t="s">
        <v>1</v>
      </c>
      <c r="B1600" t="s">
        <v>17348</v>
      </c>
      <c r="C1600" s="1121">
        <v>45516.738125000003</v>
      </c>
      <c r="D1600" t="s">
        <v>17283</v>
      </c>
      <c r="E1600" s="1118">
        <v>3.1199999999999999E-2</v>
      </c>
    </row>
    <row r="1601" spans="1:5" x14ac:dyDescent="0.25">
      <c r="A1601" t="s">
        <v>1</v>
      </c>
      <c r="B1601" t="s">
        <v>17348</v>
      </c>
      <c r="C1601" s="1121">
        <v>45516.738125000003</v>
      </c>
      <c r="D1601" t="s">
        <v>17284</v>
      </c>
    </row>
    <row r="1602" spans="1:5" x14ac:dyDescent="0.25">
      <c r="A1602" t="s">
        <v>1</v>
      </c>
      <c r="B1602" t="s">
        <v>17348</v>
      </c>
      <c r="C1602" s="1121">
        <v>45516.738125000003</v>
      </c>
      <c r="D1602" t="s">
        <v>17285</v>
      </c>
      <c r="E1602" s="1118">
        <v>3.1199999999999999E-2</v>
      </c>
    </row>
    <row r="1603" spans="1:5" x14ac:dyDescent="0.25">
      <c r="A1603" t="s">
        <v>1</v>
      </c>
      <c r="B1603" t="s">
        <v>17348</v>
      </c>
      <c r="C1603" s="1121">
        <v>45516.738159722219</v>
      </c>
      <c r="D1603" t="s">
        <v>9291</v>
      </c>
    </row>
    <row r="1604" spans="1:5" x14ac:dyDescent="0.25">
      <c r="A1604" t="s">
        <v>1</v>
      </c>
      <c r="B1604" t="s">
        <v>17348</v>
      </c>
      <c r="C1604" s="1121">
        <v>45516.738159722219</v>
      </c>
      <c r="D1604" t="s">
        <v>9292</v>
      </c>
      <c r="E1604" s="1118">
        <v>7.7999999999999996E-3</v>
      </c>
    </row>
    <row r="1605" spans="1:5" x14ac:dyDescent="0.25">
      <c r="A1605" t="s">
        <v>1</v>
      </c>
      <c r="B1605" t="s">
        <v>17348</v>
      </c>
      <c r="C1605" s="1121">
        <v>45516.738159722219</v>
      </c>
      <c r="D1605" t="s">
        <v>17270</v>
      </c>
    </row>
    <row r="1606" spans="1:5" x14ac:dyDescent="0.25">
      <c r="A1606" t="s">
        <v>1</v>
      </c>
      <c r="B1606" t="s">
        <v>17348</v>
      </c>
      <c r="C1606" s="1121">
        <v>45516.738159722219</v>
      </c>
      <c r="D1606" t="s">
        <v>17258</v>
      </c>
      <c r="E1606" s="1118">
        <v>1.5599999999999999E-2</v>
      </c>
    </row>
    <row r="1607" spans="1:5" x14ac:dyDescent="0.25">
      <c r="A1607" t="s">
        <v>1</v>
      </c>
      <c r="B1607" t="s">
        <v>17348</v>
      </c>
      <c r="C1607" s="1121">
        <v>45516.738726851851</v>
      </c>
      <c r="D1607" t="s">
        <v>17271</v>
      </c>
    </row>
    <row r="1608" spans="1:5" x14ac:dyDescent="0.25">
      <c r="A1608" t="s">
        <v>1</v>
      </c>
      <c r="B1608" t="s">
        <v>17348</v>
      </c>
      <c r="C1608" s="1121">
        <v>45516.738726851851</v>
      </c>
      <c r="D1608" t="s">
        <v>17272</v>
      </c>
    </row>
    <row r="1609" spans="1:5" x14ac:dyDescent="0.25">
      <c r="A1609" t="s">
        <v>1</v>
      </c>
      <c r="B1609" t="s">
        <v>17348</v>
      </c>
      <c r="C1609" s="1121">
        <v>45516.738726851851</v>
      </c>
      <c r="D1609" t="s">
        <v>17273</v>
      </c>
    </row>
    <row r="1610" spans="1:5" x14ac:dyDescent="0.25">
      <c r="A1610" t="s">
        <v>1</v>
      </c>
      <c r="B1610" t="s">
        <v>17348</v>
      </c>
      <c r="C1610" s="1121">
        <v>45516.738726851851</v>
      </c>
      <c r="D1610" t="s">
        <v>17274</v>
      </c>
      <c r="E1610" s="1118">
        <v>0</v>
      </c>
    </row>
    <row r="1611" spans="1:5" x14ac:dyDescent="0.25">
      <c r="A1611" t="s">
        <v>1</v>
      </c>
      <c r="B1611" t="s">
        <v>17348</v>
      </c>
      <c r="C1611" s="1121">
        <v>45516.738726851851</v>
      </c>
      <c r="D1611" t="s">
        <v>17275</v>
      </c>
    </row>
    <row r="1612" spans="1:5" x14ac:dyDescent="0.25">
      <c r="A1612" t="s">
        <v>1</v>
      </c>
      <c r="B1612" t="s">
        <v>17348</v>
      </c>
      <c r="C1612" s="1121">
        <v>45516.738738425927</v>
      </c>
      <c r="D1612" t="s">
        <v>17276</v>
      </c>
      <c r="E1612" s="1118">
        <v>0.87109999999999999</v>
      </c>
    </row>
    <row r="1613" spans="1:5" x14ac:dyDescent="0.25">
      <c r="A1613" t="s">
        <v>1</v>
      </c>
      <c r="B1613" t="s">
        <v>17348</v>
      </c>
      <c r="C1613" s="1121">
        <v>45516.738738425927</v>
      </c>
      <c r="D1613" t="s">
        <v>17303</v>
      </c>
    </row>
    <row r="1614" spans="1:5" x14ac:dyDescent="0.25">
      <c r="A1614" t="s">
        <v>1</v>
      </c>
      <c r="B1614" t="s">
        <v>17348</v>
      </c>
      <c r="C1614" s="1121">
        <v>45516.738738425927</v>
      </c>
      <c r="D1614" t="s">
        <v>17304</v>
      </c>
      <c r="E1614" s="1118">
        <v>0</v>
      </c>
    </row>
    <row r="1615" spans="1:5" x14ac:dyDescent="0.25">
      <c r="A1615" t="s">
        <v>1</v>
      </c>
      <c r="B1615" t="s">
        <v>17348</v>
      </c>
      <c r="C1615" s="1121">
        <v>45516.738738425927</v>
      </c>
      <c r="D1615" t="s">
        <v>17270</v>
      </c>
    </row>
    <row r="1616" spans="1:5" x14ac:dyDescent="0.25">
      <c r="A1616" t="s">
        <v>1</v>
      </c>
      <c r="B1616" t="s">
        <v>17348</v>
      </c>
      <c r="C1616" s="1121">
        <v>45516.738738425927</v>
      </c>
      <c r="D1616" t="s">
        <v>17258</v>
      </c>
      <c r="E1616" s="1118">
        <v>2.7300000000000001E-2</v>
      </c>
    </row>
    <row r="1617" spans="1:5" x14ac:dyDescent="0.25">
      <c r="A1617" t="s">
        <v>1</v>
      </c>
      <c r="B1617" t="s">
        <v>17348</v>
      </c>
      <c r="C1617" s="1121">
        <v>45516.738738425927</v>
      </c>
      <c r="D1617" t="s">
        <v>17305</v>
      </c>
    </row>
    <row r="1618" spans="1:5" x14ac:dyDescent="0.25">
      <c r="A1618" t="s">
        <v>1</v>
      </c>
      <c r="B1618" t="s">
        <v>17348</v>
      </c>
      <c r="C1618" s="1121">
        <v>45516.738738425927</v>
      </c>
      <c r="D1618" t="s">
        <v>17282</v>
      </c>
    </row>
    <row r="1619" spans="1:5" x14ac:dyDescent="0.25">
      <c r="A1619" t="s">
        <v>1</v>
      </c>
      <c r="B1619" t="s">
        <v>17348</v>
      </c>
      <c r="C1619" s="1121">
        <v>45516.738738425927</v>
      </c>
      <c r="D1619" t="s">
        <v>17283</v>
      </c>
      <c r="E1619" s="1118">
        <v>3.9100000000000003E-2</v>
      </c>
    </row>
    <row r="1620" spans="1:5" x14ac:dyDescent="0.25">
      <c r="A1620" t="s">
        <v>1</v>
      </c>
      <c r="B1620" t="s">
        <v>17348</v>
      </c>
      <c r="C1620" s="1121">
        <v>45516.738738425927</v>
      </c>
      <c r="D1620" t="s">
        <v>17284</v>
      </c>
    </row>
    <row r="1621" spans="1:5" x14ac:dyDescent="0.25">
      <c r="A1621" t="s">
        <v>1</v>
      </c>
      <c r="B1621" t="s">
        <v>17348</v>
      </c>
      <c r="C1621" s="1121">
        <v>45516.738738425927</v>
      </c>
      <c r="D1621" t="s">
        <v>17285</v>
      </c>
      <c r="E1621" s="1118">
        <v>3.1199999999999999E-2</v>
      </c>
    </row>
    <row r="1622" spans="1:5" x14ac:dyDescent="0.25">
      <c r="A1622" t="s">
        <v>1</v>
      </c>
      <c r="B1622" t="s">
        <v>17348</v>
      </c>
      <c r="C1622" s="1121">
        <v>45516.738738425927</v>
      </c>
      <c r="D1622" t="s">
        <v>17306</v>
      </c>
      <c r="E1622" s="1118">
        <v>0.19919999999999999</v>
      </c>
    </row>
    <row r="1623" spans="1:5" x14ac:dyDescent="0.25">
      <c r="A1623" t="s">
        <v>1</v>
      </c>
      <c r="B1623" t="s">
        <v>17348</v>
      </c>
      <c r="C1623" s="1121">
        <v>45516.738738425927</v>
      </c>
      <c r="D1623" t="s">
        <v>17279</v>
      </c>
      <c r="E1623" s="1118">
        <v>1.2811999999999999</v>
      </c>
    </row>
    <row r="1624" spans="1:5" x14ac:dyDescent="0.25">
      <c r="A1624" t="s">
        <v>1</v>
      </c>
      <c r="B1624" t="s">
        <v>17348</v>
      </c>
      <c r="C1624" s="1121">
        <v>45516.738738425927</v>
      </c>
      <c r="D1624" t="s">
        <v>17284</v>
      </c>
    </row>
    <row r="1625" spans="1:5" x14ac:dyDescent="0.25">
      <c r="A1625" t="s">
        <v>1</v>
      </c>
      <c r="B1625" t="s">
        <v>17348</v>
      </c>
      <c r="C1625" s="1121">
        <v>45516.738738425927</v>
      </c>
      <c r="D1625" t="s">
        <v>17285</v>
      </c>
      <c r="E1625" s="1118">
        <v>3.9100000000000003E-2</v>
      </c>
    </row>
    <row r="1626" spans="1:5" x14ac:dyDescent="0.25">
      <c r="A1626" t="s">
        <v>1</v>
      </c>
      <c r="B1626" t="s">
        <v>17348</v>
      </c>
      <c r="C1626" s="1121">
        <v>45516.738749999997</v>
      </c>
      <c r="D1626" t="s">
        <v>17282</v>
      </c>
    </row>
    <row r="1627" spans="1:5" x14ac:dyDescent="0.25">
      <c r="A1627" t="s">
        <v>1</v>
      </c>
      <c r="B1627" t="s">
        <v>17348</v>
      </c>
      <c r="C1627" s="1121">
        <v>45516.738749999997</v>
      </c>
      <c r="D1627" t="s">
        <v>17283</v>
      </c>
      <c r="E1627" s="1118">
        <v>2.7300000000000001E-2</v>
      </c>
    </row>
    <row r="1628" spans="1:5" x14ac:dyDescent="0.25">
      <c r="A1628" t="s">
        <v>1</v>
      </c>
      <c r="B1628" t="s">
        <v>17348</v>
      </c>
      <c r="C1628" s="1121">
        <v>45516.738749999997</v>
      </c>
      <c r="D1628" t="s">
        <v>17286</v>
      </c>
    </row>
    <row r="1629" spans="1:5" x14ac:dyDescent="0.25">
      <c r="A1629" t="s">
        <v>1</v>
      </c>
      <c r="B1629" t="s">
        <v>17348</v>
      </c>
      <c r="C1629" s="1121">
        <v>45516.738761574074</v>
      </c>
      <c r="D1629" t="s">
        <v>17291</v>
      </c>
      <c r="E1629" s="1118">
        <v>0.58199999999999996</v>
      </c>
    </row>
    <row r="1630" spans="1:5" x14ac:dyDescent="0.25">
      <c r="A1630" t="s">
        <v>1</v>
      </c>
      <c r="B1630" t="s">
        <v>17348</v>
      </c>
      <c r="C1630" s="1121">
        <v>45516.73877314815</v>
      </c>
      <c r="D1630" t="s">
        <v>17292</v>
      </c>
    </row>
    <row r="1631" spans="1:5" x14ac:dyDescent="0.25">
      <c r="A1631" t="s">
        <v>1</v>
      </c>
      <c r="B1631" t="s">
        <v>17348</v>
      </c>
      <c r="C1631" s="1121">
        <v>45516.73877314815</v>
      </c>
      <c r="D1631" t="s">
        <v>17293</v>
      </c>
      <c r="E1631" s="1118">
        <v>0</v>
      </c>
    </row>
    <row r="1632" spans="1:5" x14ac:dyDescent="0.25">
      <c r="A1632" t="s">
        <v>1</v>
      </c>
      <c r="B1632" t="s">
        <v>17348</v>
      </c>
      <c r="C1632" s="1121">
        <v>45516.738796296297</v>
      </c>
      <c r="D1632" t="s">
        <v>17294</v>
      </c>
    </row>
    <row r="1633" spans="1:5" x14ac:dyDescent="0.25">
      <c r="A1633" t="s">
        <v>1</v>
      </c>
      <c r="B1633" t="s">
        <v>17348</v>
      </c>
      <c r="C1633" s="1121">
        <v>45516.738796296297</v>
      </c>
      <c r="D1633" t="s">
        <v>17295</v>
      </c>
      <c r="E1633" s="1118">
        <v>0</v>
      </c>
    </row>
    <row r="1634" spans="1:5" x14ac:dyDescent="0.25">
      <c r="A1634" t="s">
        <v>1</v>
      </c>
      <c r="B1634" t="s">
        <v>17348</v>
      </c>
      <c r="C1634" s="1121">
        <v>45516.738796296297</v>
      </c>
      <c r="D1634" t="s">
        <v>17296</v>
      </c>
    </row>
    <row r="1635" spans="1:5" x14ac:dyDescent="0.25">
      <c r="A1635" t="s">
        <v>1</v>
      </c>
      <c r="B1635" t="s">
        <v>17348</v>
      </c>
      <c r="C1635" s="1121">
        <v>45516.738796296297</v>
      </c>
      <c r="D1635" t="s">
        <v>17297</v>
      </c>
    </row>
    <row r="1636" spans="1:5" x14ac:dyDescent="0.25">
      <c r="A1636" t="s">
        <v>1</v>
      </c>
      <c r="B1636" t="s">
        <v>17348</v>
      </c>
      <c r="C1636" s="1121">
        <v>45516.738796296297</v>
      </c>
      <c r="D1636" t="s">
        <v>17298</v>
      </c>
      <c r="E1636" s="1118">
        <v>1.95E-2</v>
      </c>
    </row>
    <row r="1637" spans="1:5" x14ac:dyDescent="0.25">
      <c r="A1637" t="s">
        <v>1</v>
      </c>
      <c r="B1637" t="s">
        <v>17348</v>
      </c>
      <c r="C1637" s="1121">
        <v>45516.738796296297</v>
      </c>
      <c r="D1637" t="s">
        <v>17299</v>
      </c>
    </row>
    <row r="1638" spans="1:5" x14ac:dyDescent="0.25">
      <c r="A1638" t="s">
        <v>1</v>
      </c>
      <c r="B1638" t="s">
        <v>17348</v>
      </c>
      <c r="C1638" s="1121">
        <v>45516.738796296297</v>
      </c>
      <c r="D1638" t="s">
        <v>17301</v>
      </c>
      <c r="E1638" s="1118">
        <v>1.95E-2</v>
      </c>
    </row>
    <row r="1639" spans="1:5" x14ac:dyDescent="0.25">
      <c r="A1639" t="s">
        <v>1</v>
      </c>
      <c r="B1639" t="s">
        <v>17348</v>
      </c>
      <c r="C1639" s="1121">
        <v>45516.740520833337</v>
      </c>
      <c r="D1639" t="s">
        <v>17308</v>
      </c>
    </row>
    <row r="1640" spans="1:5" x14ac:dyDescent="0.25">
      <c r="A1640" t="s">
        <v>1</v>
      </c>
      <c r="B1640" t="s">
        <v>17348</v>
      </c>
      <c r="C1640" s="1121">
        <v>45516.740520833337</v>
      </c>
      <c r="D1640" t="s">
        <v>17309</v>
      </c>
      <c r="E1640" s="1118">
        <v>0</v>
      </c>
    </row>
    <row r="1641" spans="1:5" x14ac:dyDescent="0.25">
      <c r="A1641" t="s">
        <v>1</v>
      </c>
      <c r="B1641" t="s">
        <v>17348</v>
      </c>
      <c r="C1641" s="1121">
        <v>45516.740543981483</v>
      </c>
      <c r="D1641" t="s">
        <v>17308</v>
      </c>
    </row>
    <row r="1642" spans="1:5" x14ac:dyDescent="0.25">
      <c r="A1642" t="s">
        <v>1</v>
      </c>
      <c r="B1642" t="s">
        <v>17348</v>
      </c>
      <c r="C1642" s="1121">
        <v>45516.740543981483</v>
      </c>
      <c r="D1642" t="s">
        <v>17309</v>
      </c>
      <c r="E1642" s="1118">
        <v>0</v>
      </c>
    </row>
    <row r="1643" spans="1:5" x14ac:dyDescent="0.25">
      <c r="A1643" t="s">
        <v>1</v>
      </c>
      <c r="B1643" t="s">
        <v>17348</v>
      </c>
      <c r="C1643" s="1121">
        <v>45516.741041666668</v>
      </c>
      <c r="D1643" t="s">
        <v>17308</v>
      </c>
    </row>
    <row r="1644" spans="1:5" x14ac:dyDescent="0.25">
      <c r="A1644" t="s">
        <v>1</v>
      </c>
      <c r="B1644" t="s">
        <v>17348</v>
      </c>
      <c r="C1644" s="1121">
        <v>45516.741041666668</v>
      </c>
      <c r="D1644" t="s">
        <v>17309</v>
      </c>
      <c r="E1644" s="1118">
        <v>0</v>
      </c>
    </row>
    <row r="1645" spans="1:5" x14ac:dyDescent="0.25">
      <c r="A1645" t="s">
        <v>1</v>
      </c>
      <c r="B1645" t="s">
        <v>17348</v>
      </c>
      <c r="C1645" s="1121">
        <v>45516.741076388891</v>
      </c>
      <c r="D1645" t="s">
        <v>17308</v>
      </c>
    </row>
    <row r="1646" spans="1:5" x14ac:dyDescent="0.25">
      <c r="A1646" t="s">
        <v>1</v>
      </c>
      <c r="B1646" t="s">
        <v>17348</v>
      </c>
      <c r="C1646" s="1121">
        <v>45516.741076388891</v>
      </c>
      <c r="D1646" t="s">
        <v>17309</v>
      </c>
      <c r="E1646" s="1118">
        <v>0</v>
      </c>
    </row>
    <row r="1647" spans="1:5" x14ac:dyDescent="0.25">
      <c r="A1647" t="s">
        <v>1</v>
      </c>
      <c r="B1647" t="s">
        <v>17348</v>
      </c>
      <c r="C1647" s="1121">
        <v>45516.74150462963</v>
      </c>
      <c r="D1647" t="s">
        <v>17308</v>
      </c>
    </row>
    <row r="1648" spans="1:5" x14ac:dyDescent="0.25">
      <c r="A1648" t="s">
        <v>1</v>
      </c>
      <c r="B1648" t="s">
        <v>17348</v>
      </c>
      <c r="C1648" s="1121">
        <v>45516.74150462963</v>
      </c>
      <c r="D1648" t="s">
        <v>17309</v>
      </c>
      <c r="E1648" s="1118">
        <v>0</v>
      </c>
    </row>
    <row r="1649" spans="1:5" x14ac:dyDescent="0.25">
      <c r="A1649" t="s">
        <v>1</v>
      </c>
      <c r="B1649" t="s">
        <v>17348</v>
      </c>
      <c r="C1649" s="1121">
        <v>45516.741516203707</v>
      </c>
      <c r="D1649" t="s">
        <v>17308</v>
      </c>
    </row>
    <row r="1650" spans="1:5" x14ac:dyDescent="0.25">
      <c r="A1650" t="s">
        <v>1</v>
      </c>
      <c r="B1650" t="s">
        <v>17348</v>
      </c>
      <c r="C1650" s="1121">
        <v>45516.741516203707</v>
      </c>
      <c r="D1650" t="s">
        <v>17309</v>
      </c>
      <c r="E1650" s="1118">
        <v>0</v>
      </c>
    </row>
    <row r="1651" spans="1:5" x14ac:dyDescent="0.25">
      <c r="A1651" t="s">
        <v>1</v>
      </c>
      <c r="B1651" t="s">
        <v>17348</v>
      </c>
      <c r="C1651" s="1121">
        <v>45516.742858796293</v>
      </c>
      <c r="D1651" t="s">
        <v>17302</v>
      </c>
    </row>
    <row r="1652" spans="1:5" x14ac:dyDescent="0.25">
      <c r="A1652" t="s">
        <v>1</v>
      </c>
      <c r="B1652" t="s">
        <v>17348</v>
      </c>
      <c r="C1652" s="1121">
        <v>45516.742881944447</v>
      </c>
      <c r="D1652" t="s">
        <v>17307</v>
      </c>
      <c r="E1652" s="1118">
        <v>1.4140999999999999</v>
      </c>
    </row>
    <row r="1653" spans="1:5" x14ac:dyDescent="0.25">
      <c r="A1653" t="s">
        <v>1</v>
      </c>
      <c r="B1653" t="s">
        <v>17348</v>
      </c>
      <c r="C1653" s="1121">
        <v>45516.742881944447</v>
      </c>
      <c r="D1653" t="s">
        <v>9291</v>
      </c>
    </row>
    <row r="1654" spans="1:5" x14ac:dyDescent="0.25">
      <c r="A1654" t="s">
        <v>1</v>
      </c>
      <c r="B1654" t="s">
        <v>17348</v>
      </c>
      <c r="C1654" s="1121">
        <v>45516.742881944447</v>
      </c>
      <c r="D1654" t="s">
        <v>9292</v>
      </c>
      <c r="E1654" s="1118">
        <v>1.5599999999999999E-2</v>
      </c>
    </row>
    <row r="1655" spans="1:5" x14ac:dyDescent="0.25">
      <c r="A1655" t="s">
        <v>1</v>
      </c>
      <c r="B1655" t="s">
        <v>17348</v>
      </c>
      <c r="C1655" s="1121">
        <v>45516.742881944447</v>
      </c>
      <c r="D1655" t="s">
        <v>17282</v>
      </c>
    </row>
    <row r="1656" spans="1:5" x14ac:dyDescent="0.25">
      <c r="A1656" t="s">
        <v>1</v>
      </c>
      <c r="B1656" t="s">
        <v>17348</v>
      </c>
      <c r="C1656" s="1121">
        <v>45516.742881944447</v>
      </c>
      <c r="D1656" t="s">
        <v>17283</v>
      </c>
      <c r="E1656" s="1118">
        <v>4.2999999999999997E-2</v>
      </c>
    </row>
    <row r="1657" spans="1:5" x14ac:dyDescent="0.25">
      <c r="A1657" t="s">
        <v>1</v>
      </c>
      <c r="B1657" t="s">
        <v>17348</v>
      </c>
      <c r="C1657" s="1121">
        <v>45516.742881944447</v>
      </c>
      <c r="D1657" t="s">
        <v>17284</v>
      </c>
    </row>
    <row r="1658" spans="1:5" x14ac:dyDescent="0.25">
      <c r="A1658" t="s">
        <v>1</v>
      </c>
      <c r="B1658" t="s">
        <v>17348</v>
      </c>
      <c r="C1658" s="1121">
        <v>45516.742881944447</v>
      </c>
      <c r="D1658" t="s">
        <v>17285</v>
      </c>
      <c r="E1658" s="1118">
        <v>3.5200000000000002E-2</v>
      </c>
    </row>
    <row r="1659" spans="1:5" x14ac:dyDescent="0.25">
      <c r="A1659" t="s">
        <v>1</v>
      </c>
      <c r="B1659" t="s">
        <v>17348</v>
      </c>
      <c r="C1659" s="1121">
        <v>45516.742881944447</v>
      </c>
      <c r="D1659" t="s">
        <v>17282</v>
      </c>
    </row>
    <row r="1660" spans="1:5" x14ac:dyDescent="0.25">
      <c r="A1660" t="s">
        <v>1</v>
      </c>
      <c r="B1660" t="s">
        <v>17348</v>
      </c>
      <c r="C1660" s="1121">
        <v>45516.742881944447</v>
      </c>
      <c r="D1660" t="s">
        <v>17283</v>
      </c>
      <c r="E1660" s="1118">
        <v>4.2999999999999997E-2</v>
      </c>
    </row>
    <row r="1661" spans="1:5" x14ac:dyDescent="0.25">
      <c r="A1661" t="s">
        <v>1</v>
      </c>
      <c r="B1661" t="s">
        <v>17348</v>
      </c>
      <c r="C1661" s="1121">
        <v>45516.742881944447</v>
      </c>
      <c r="D1661" t="s">
        <v>17284</v>
      </c>
    </row>
    <row r="1662" spans="1:5" x14ac:dyDescent="0.25">
      <c r="A1662" t="s">
        <v>1</v>
      </c>
      <c r="B1662" t="s">
        <v>17348</v>
      </c>
      <c r="C1662" s="1121">
        <v>45516.742881944447</v>
      </c>
      <c r="D1662" t="s">
        <v>17285</v>
      </c>
      <c r="E1662" s="1118">
        <v>3.1199999999999999E-2</v>
      </c>
    </row>
    <row r="1663" spans="1:5" x14ac:dyDescent="0.25">
      <c r="A1663" t="s">
        <v>1</v>
      </c>
      <c r="B1663" t="s">
        <v>17348</v>
      </c>
      <c r="C1663" s="1121">
        <v>45516.742881944447</v>
      </c>
      <c r="D1663" t="s">
        <v>17282</v>
      </c>
    </row>
    <row r="1664" spans="1:5" x14ac:dyDescent="0.25">
      <c r="A1664" t="s">
        <v>1</v>
      </c>
      <c r="B1664" t="s">
        <v>17348</v>
      </c>
      <c r="C1664" s="1121">
        <v>45516.742881944447</v>
      </c>
      <c r="D1664" t="s">
        <v>17283</v>
      </c>
      <c r="E1664" s="1118">
        <v>5.0799999999999998E-2</v>
      </c>
    </row>
    <row r="1665" spans="1:5" x14ac:dyDescent="0.25">
      <c r="A1665" t="s">
        <v>1</v>
      </c>
      <c r="B1665" t="s">
        <v>17348</v>
      </c>
      <c r="C1665" s="1121">
        <v>45516.742881944447</v>
      </c>
      <c r="D1665" t="s">
        <v>17284</v>
      </c>
    </row>
    <row r="1666" spans="1:5" x14ac:dyDescent="0.25">
      <c r="A1666" t="s">
        <v>1</v>
      </c>
      <c r="B1666" t="s">
        <v>17348</v>
      </c>
      <c r="C1666" s="1121">
        <v>45516.742881944447</v>
      </c>
      <c r="D1666" t="s">
        <v>17285</v>
      </c>
      <c r="E1666" s="1118">
        <v>4.6899999999999997E-2</v>
      </c>
    </row>
    <row r="1667" spans="1:5" x14ac:dyDescent="0.25">
      <c r="A1667" t="s">
        <v>1</v>
      </c>
      <c r="B1667" t="s">
        <v>17348</v>
      </c>
      <c r="C1667" s="1121">
        <v>45516.742893518516</v>
      </c>
      <c r="D1667" t="s">
        <v>17282</v>
      </c>
    </row>
    <row r="1668" spans="1:5" x14ac:dyDescent="0.25">
      <c r="A1668" t="s">
        <v>1</v>
      </c>
      <c r="B1668" t="s">
        <v>17348</v>
      </c>
      <c r="C1668" s="1121">
        <v>45516.742893518516</v>
      </c>
      <c r="D1668" t="s">
        <v>17283</v>
      </c>
      <c r="E1668" s="1118">
        <v>3.1199999999999999E-2</v>
      </c>
    </row>
    <row r="1669" spans="1:5" x14ac:dyDescent="0.25">
      <c r="A1669" t="s">
        <v>1</v>
      </c>
      <c r="B1669" t="s">
        <v>17348</v>
      </c>
      <c r="C1669" s="1121">
        <v>45516.742893518516</v>
      </c>
      <c r="D1669" t="s">
        <v>17284</v>
      </c>
    </row>
    <row r="1670" spans="1:5" x14ac:dyDescent="0.25">
      <c r="A1670" t="s">
        <v>1</v>
      </c>
      <c r="B1670" t="s">
        <v>17348</v>
      </c>
      <c r="C1670" s="1121">
        <v>45516.742893518516</v>
      </c>
      <c r="D1670" t="s">
        <v>17285</v>
      </c>
      <c r="E1670" s="1118">
        <v>4.6899999999999997E-2</v>
      </c>
    </row>
    <row r="1671" spans="1:5" x14ac:dyDescent="0.25">
      <c r="A1671" t="s">
        <v>1</v>
      </c>
      <c r="B1671" t="s">
        <v>17348</v>
      </c>
      <c r="C1671" s="1121">
        <v>45516.742893518516</v>
      </c>
      <c r="D1671" t="s">
        <v>17282</v>
      </c>
    </row>
    <row r="1672" spans="1:5" x14ac:dyDescent="0.25">
      <c r="A1672" t="s">
        <v>1</v>
      </c>
      <c r="B1672" t="s">
        <v>17348</v>
      </c>
      <c r="C1672" s="1121">
        <v>45516.742893518516</v>
      </c>
      <c r="D1672" t="s">
        <v>17283</v>
      </c>
      <c r="E1672" s="1118">
        <v>4.6899999999999997E-2</v>
      </c>
    </row>
    <row r="1673" spans="1:5" x14ac:dyDescent="0.25">
      <c r="A1673" t="s">
        <v>1</v>
      </c>
      <c r="B1673" t="s">
        <v>17348</v>
      </c>
      <c r="C1673" s="1121">
        <v>45516.742893518516</v>
      </c>
      <c r="D1673" t="s">
        <v>17284</v>
      </c>
    </row>
    <row r="1674" spans="1:5" x14ac:dyDescent="0.25">
      <c r="A1674" t="s">
        <v>1</v>
      </c>
      <c r="B1674" t="s">
        <v>17348</v>
      </c>
      <c r="C1674" s="1121">
        <v>45516.742893518516</v>
      </c>
      <c r="D1674" t="s">
        <v>17285</v>
      </c>
      <c r="E1674" s="1118">
        <v>5.0799999999999998E-2</v>
      </c>
    </row>
    <row r="1675" spans="1:5" x14ac:dyDescent="0.25">
      <c r="A1675" t="s">
        <v>1</v>
      </c>
      <c r="B1675" t="s">
        <v>17348</v>
      </c>
      <c r="C1675" s="1121">
        <v>45516.742893518516</v>
      </c>
      <c r="D1675" t="s">
        <v>17282</v>
      </c>
    </row>
    <row r="1676" spans="1:5" x14ac:dyDescent="0.25">
      <c r="A1676" t="s">
        <v>1</v>
      </c>
      <c r="B1676" t="s">
        <v>17348</v>
      </c>
      <c r="C1676" s="1121">
        <v>45516.742893518516</v>
      </c>
      <c r="D1676" t="s">
        <v>17283</v>
      </c>
      <c r="E1676" s="1118">
        <v>3.9100000000000003E-2</v>
      </c>
    </row>
    <row r="1677" spans="1:5" x14ac:dyDescent="0.25">
      <c r="A1677" t="s">
        <v>1</v>
      </c>
      <c r="B1677" t="s">
        <v>17348</v>
      </c>
      <c r="C1677" s="1121">
        <v>45516.742893518516</v>
      </c>
      <c r="D1677" t="s">
        <v>17284</v>
      </c>
    </row>
    <row r="1678" spans="1:5" x14ac:dyDescent="0.25">
      <c r="A1678" t="s">
        <v>1</v>
      </c>
      <c r="B1678" t="s">
        <v>17348</v>
      </c>
      <c r="C1678" s="1121">
        <v>45516.742893518516</v>
      </c>
      <c r="D1678" t="s">
        <v>17285</v>
      </c>
      <c r="E1678" s="1118">
        <v>4.6899999999999997E-2</v>
      </c>
    </row>
    <row r="1679" spans="1:5" x14ac:dyDescent="0.25">
      <c r="A1679" t="s">
        <v>1</v>
      </c>
      <c r="B1679" t="s">
        <v>17348</v>
      </c>
      <c r="C1679" s="1121">
        <v>45516.742928240739</v>
      </c>
      <c r="D1679" t="s">
        <v>9291</v>
      </c>
    </row>
    <row r="1680" spans="1:5" x14ac:dyDescent="0.25">
      <c r="A1680" t="s">
        <v>1</v>
      </c>
      <c r="B1680" t="s">
        <v>17348</v>
      </c>
      <c r="C1680" s="1121">
        <v>45516.742928240739</v>
      </c>
      <c r="D1680" t="s">
        <v>9292</v>
      </c>
      <c r="E1680" s="1118">
        <v>2.3400000000000001E-2</v>
      </c>
    </row>
    <row r="1681" spans="1:5" x14ac:dyDescent="0.25">
      <c r="A1681" t="s">
        <v>1</v>
      </c>
      <c r="B1681" t="s">
        <v>17348</v>
      </c>
      <c r="C1681" s="1121">
        <v>45516.742928240739</v>
      </c>
      <c r="D1681" t="s">
        <v>17270</v>
      </c>
    </row>
    <row r="1682" spans="1:5" x14ac:dyDescent="0.25">
      <c r="A1682" t="s">
        <v>1</v>
      </c>
      <c r="B1682" t="s">
        <v>17348</v>
      </c>
      <c r="C1682" s="1121">
        <v>45516.742928240739</v>
      </c>
      <c r="D1682" t="s">
        <v>17258</v>
      </c>
      <c r="E1682" s="1118">
        <v>3.5200000000000002E-2</v>
      </c>
    </row>
    <row r="1683" spans="1:5" x14ac:dyDescent="0.25">
      <c r="A1683" t="s">
        <v>1</v>
      </c>
      <c r="B1683" t="s">
        <v>17348</v>
      </c>
      <c r="C1683" s="1121">
        <v>45516.880891203706</v>
      </c>
      <c r="D1683" t="s">
        <v>17271</v>
      </c>
    </row>
    <row r="1684" spans="1:5" x14ac:dyDescent="0.25">
      <c r="A1684" t="s">
        <v>1</v>
      </c>
      <c r="B1684" t="s">
        <v>17348</v>
      </c>
      <c r="C1684" s="1121">
        <v>45516.880891203706</v>
      </c>
      <c r="D1684" t="s">
        <v>17272</v>
      </c>
    </row>
    <row r="1685" spans="1:5" x14ac:dyDescent="0.25">
      <c r="A1685" t="s">
        <v>1</v>
      </c>
      <c r="B1685" t="s">
        <v>17348</v>
      </c>
      <c r="C1685" s="1121">
        <v>45516.880891203706</v>
      </c>
      <c r="D1685" t="s">
        <v>17273</v>
      </c>
    </row>
    <row r="1686" spans="1:5" x14ac:dyDescent="0.25">
      <c r="A1686" t="s">
        <v>1</v>
      </c>
      <c r="B1686" t="s">
        <v>17348</v>
      </c>
      <c r="C1686" s="1121">
        <v>45516.880891203706</v>
      </c>
      <c r="D1686" t="s">
        <v>17274</v>
      </c>
      <c r="E1686" s="1118">
        <v>0</v>
      </c>
    </row>
    <row r="1687" spans="1:5" x14ac:dyDescent="0.25">
      <c r="A1687" t="s">
        <v>1</v>
      </c>
      <c r="B1687" t="s">
        <v>17348</v>
      </c>
      <c r="C1687" s="1121">
        <v>45516.880891203706</v>
      </c>
      <c r="D1687" t="s">
        <v>17275</v>
      </c>
    </row>
    <row r="1688" spans="1:5" x14ac:dyDescent="0.25">
      <c r="A1688" t="s">
        <v>1</v>
      </c>
      <c r="B1688" t="s">
        <v>17348</v>
      </c>
      <c r="C1688" s="1121">
        <v>45516.880902777775</v>
      </c>
      <c r="D1688" t="s">
        <v>17276</v>
      </c>
      <c r="E1688" s="1118">
        <v>0.9375</v>
      </c>
    </row>
    <row r="1689" spans="1:5" x14ac:dyDescent="0.25">
      <c r="A1689" t="s">
        <v>1</v>
      </c>
      <c r="B1689" t="s">
        <v>17348</v>
      </c>
      <c r="C1689" s="1121">
        <v>45516.880902777775</v>
      </c>
      <c r="D1689" t="s">
        <v>17303</v>
      </c>
    </row>
    <row r="1690" spans="1:5" x14ac:dyDescent="0.25">
      <c r="A1690" t="s">
        <v>1</v>
      </c>
      <c r="B1690" t="s">
        <v>17348</v>
      </c>
      <c r="C1690" s="1121">
        <v>45516.880902777775</v>
      </c>
      <c r="D1690" t="s">
        <v>17304</v>
      </c>
      <c r="E1690" s="1118">
        <v>0</v>
      </c>
    </row>
    <row r="1691" spans="1:5" x14ac:dyDescent="0.25">
      <c r="A1691" t="s">
        <v>1</v>
      </c>
      <c r="B1691" t="s">
        <v>17348</v>
      </c>
      <c r="C1691" s="1121">
        <v>45516.880902777775</v>
      </c>
      <c r="D1691" t="s">
        <v>17270</v>
      </c>
    </row>
    <row r="1692" spans="1:5" x14ac:dyDescent="0.25">
      <c r="A1692" t="s">
        <v>1</v>
      </c>
      <c r="B1692" t="s">
        <v>17348</v>
      </c>
      <c r="C1692" s="1121">
        <v>45516.880902777775</v>
      </c>
      <c r="D1692" t="s">
        <v>17258</v>
      </c>
      <c r="E1692" s="1118">
        <v>3.9100000000000003E-2</v>
      </c>
    </row>
    <row r="1693" spans="1:5" x14ac:dyDescent="0.25">
      <c r="A1693" t="s">
        <v>1</v>
      </c>
      <c r="B1693" t="s">
        <v>17348</v>
      </c>
      <c r="C1693" s="1121">
        <v>45516.880902777775</v>
      </c>
      <c r="D1693" t="s">
        <v>17305</v>
      </c>
    </row>
    <row r="1694" spans="1:5" x14ac:dyDescent="0.25">
      <c r="A1694" t="s">
        <v>1</v>
      </c>
      <c r="B1694" t="s">
        <v>17348</v>
      </c>
      <c r="C1694" s="1121">
        <v>45516.880902777775</v>
      </c>
      <c r="D1694" t="s">
        <v>17282</v>
      </c>
    </row>
    <row r="1695" spans="1:5" x14ac:dyDescent="0.25">
      <c r="A1695" t="s">
        <v>1</v>
      </c>
      <c r="B1695" t="s">
        <v>17348</v>
      </c>
      <c r="C1695" s="1121">
        <v>45516.880902777775</v>
      </c>
      <c r="D1695" t="s">
        <v>17283</v>
      </c>
      <c r="E1695" s="1118">
        <v>4.6899999999999997E-2</v>
      </c>
    </row>
    <row r="1696" spans="1:5" x14ac:dyDescent="0.25">
      <c r="A1696" t="s">
        <v>1</v>
      </c>
      <c r="B1696" t="s">
        <v>17348</v>
      </c>
      <c r="C1696" s="1121">
        <v>45516.880902777775</v>
      </c>
      <c r="D1696" t="s">
        <v>17284</v>
      </c>
    </row>
    <row r="1697" spans="1:5" x14ac:dyDescent="0.25">
      <c r="A1697" t="s">
        <v>1</v>
      </c>
      <c r="B1697" t="s">
        <v>17348</v>
      </c>
      <c r="C1697" s="1121">
        <v>45516.880902777775</v>
      </c>
      <c r="D1697" t="s">
        <v>17285</v>
      </c>
      <c r="E1697" s="1118">
        <v>3.1199999999999999E-2</v>
      </c>
    </row>
    <row r="1698" spans="1:5" x14ac:dyDescent="0.25">
      <c r="A1698" t="s">
        <v>1</v>
      </c>
      <c r="B1698" t="s">
        <v>17348</v>
      </c>
      <c r="C1698" s="1121">
        <v>45516.880902777775</v>
      </c>
      <c r="D1698" t="s">
        <v>17306</v>
      </c>
      <c r="E1698" s="1118">
        <v>0.21879999999999999</v>
      </c>
    </row>
    <row r="1699" spans="1:5" x14ac:dyDescent="0.25">
      <c r="A1699" t="s">
        <v>1</v>
      </c>
      <c r="B1699" t="s">
        <v>17348</v>
      </c>
      <c r="C1699" s="1121">
        <v>45516.880914351852</v>
      </c>
      <c r="D1699" t="s">
        <v>17279</v>
      </c>
      <c r="E1699" s="1118">
        <v>1.4140999999999999</v>
      </c>
    </row>
    <row r="1700" spans="1:5" x14ac:dyDescent="0.25">
      <c r="A1700" t="s">
        <v>1</v>
      </c>
      <c r="B1700" t="s">
        <v>17348</v>
      </c>
      <c r="C1700" s="1121">
        <v>45516.881712962961</v>
      </c>
      <c r="D1700" t="s">
        <v>17284</v>
      </c>
    </row>
    <row r="1701" spans="1:5" x14ac:dyDescent="0.25">
      <c r="A1701" t="s">
        <v>1</v>
      </c>
      <c r="B1701" t="s">
        <v>17348</v>
      </c>
      <c r="C1701" s="1121">
        <v>45516.881712962961</v>
      </c>
      <c r="D1701" t="s">
        <v>17285</v>
      </c>
      <c r="E1701" s="1118">
        <v>3.9100000000000003E-2</v>
      </c>
    </row>
    <row r="1702" spans="1:5" x14ac:dyDescent="0.25">
      <c r="A1702" t="s">
        <v>1</v>
      </c>
      <c r="B1702" t="s">
        <v>17348</v>
      </c>
      <c r="C1702" s="1121">
        <v>45516.881724537037</v>
      </c>
      <c r="D1702" t="s">
        <v>17282</v>
      </c>
    </row>
    <row r="1703" spans="1:5" x14ac:dyDescent="0.25">
      <c r="A1703" t="s">
        <v>1</v>
      </c>
      <c r="B1703" t="s">
        <v>17348</v>
      </c>
      <c r="C1703" s="1121">
        <v>45516.881724537037</v>
      </c>
      <c r="D1703" t="s">
        <v>17283</v>
      </c>
      <c r="E1703" s="1118">
        <v>5.4699999999999999E-2</v>
      </c>
    </row>
    <row r="1704" spans="1:5" x14ac:dyDescent="0.25">
      <c r="A1704" t="s">
        <v>1</v>
      </c>
      <c r="B1704" t="s">
        <v>17348</v>
      </c>
      <c r="C1704" s="1121">
        <v>45516.881724537037</v>
      </c>
      <c r="D1704" t="s">
        <v>17284</v>
      </c>
    </row>
    <row r="1705" spans="1:5" x14ac:dyDescent="0.25">
      <c r="A1705" t="s">
        <v>1</v>
      </c>
      <c r="B1705" t="s">
        <v>17348</v>
      </c>
      <c r="C1705" s="1121">
        <v>45516.881724537037</v>
      </c>
      <c r="D1705" t="s">
        <v>17285</v>
      </c>
      <c r="E1705" s="1118">
        <v>3.1199999999999999E-2</v>
      </c>
    </row>
    <row r="1706" spans="1:5" x14ac:dyDescent="0.25">
      <c r="A1706" t="s">
        <v>1</v>
      </c>
      <c r="B1706" t="s">
        <v>17348</v>
      </c>
      <c r="C1706" s="1121">
        <v>45516.896956018521</v>
      </c>
      <c r="D1706" t="s">
        <v>9291</v>
      </c>
    </row>
    <row r="1707" spans="1:5" x14ac:dyDescent="0.25">
      <c r="A1707" t="s">
        <v>1</v>
      </c>
      <c r="B1707" t="s">
        <v>17348</v>
      </c>
      <c r="C1707" s="1121">
        <v>45516.896956018521</v>
      </c>
      <c r="D1707" t="s">
        <v>9292</v>
      </c>
      <c r="E1707" s="1118">
        <v>3.9100000000000003E-2</v>
      </c>
    </row>
    <row r="1708" spans="1:5" x14ac:dyDescent="0.25">
      <c r="A1708" t="s">
        <v>1</v>
      </c>
      <c r="B1708" t="s">
        <v>17348</v>
      </c>
      <c r="C1708" s="1121">
        <v>45516.896967592591</v>
      </c>
      <c r="D1708" t="s">
        <v>17282</v>
      </c>
    </row>
    <row r="1709" spans="1:5" x14ac:dyDescent="0.25">
      <c r="A1709" t="s">
        <v>1</v>
      </c>
      <c r="B1709" t="s">
        <v>17348</v>
      </c>
      <c r="C1709" s="1121">
        <v>45516.896967592591</v>
      </c>
      <c r="D1709" t="s">
        <v>17283</v>
      </c>
      <c r="E1709" s="1118">
        <v>4.6899999999999997E-2</v>
      </c>
    </row>
    <row r="1710" spans="1:5" x14ac:dyDescent="0.25">
      <c r="A1710" t="s">
        <v>1</v>
      </c>
      <c r="B1710" t="s">
        <v>17348</v>
      </c>
      <c r="C1710" s="1121">
        <v>45516.896967592591</v>
      </c>
      <c r="D1710" t="s">
        <v>17284</v>
      </c>
    </row>
    <row r="1711" spans="1:5" x14ac:dyDescent="0.25">
      <c r="A1711" t="s">
        <v>1</v>
      </c>
      <c r="B1711" t="s">
        <v>17348</v>
      </c>
      <c r="C1711" s="1121">
        <v>45516.896967592591</v>
      </c>
      <c r="D1711" t="s">
        <v>17285</v>
      </c>
      <c r="E1711" s="1118">
        <v>3.9100000000000003E-2</v>
      </c>
    </row>
    <row r="1712" spans="1:5" x14ac:dyDescent="0.25">
      <c r="A1712" t="s">
        <v>1</v>
      </c>
      <c r="B1712" t="s">
        <v>17348</v>
      </c>
      <c r="C1712" s="1121">
        <v>45516.897013888891</v>
      </c>
      <c r="D1712" t="s">
        <v>9291</v>
      </c>
    </row>
    <row r="1713" spans="1:5" x14ac:dyDescent="0.25">
      <c r="A1713" t="s">
        <v>1</v>
      </c>
      <c r="B1713" t="s">
        <v>17348</v>
      </c>
      <c r="C1713" s="1121">
        <v>45516.897013888891</v>
      </c>
      <c r="D1713" t="s">
        <v>9292</v>
      </c>
      <c r="E1713" s="1118">
        <v>0</v>
      </c>
    </row>
    <row r="1714" spans="1:5" x14ac:dyDescent="0.25">
      <c r="A1714" t="s">
        <v>1</v>
      </c>
      <c r="B1714" t="s">
        <v>17348</v>
      </c>
      <c r="C1714" s="1121">
        <v>45516.897013888891</v>
      </c>
      <c r="D1714" t="s">
        <v>17270</v>
      </c>
    </row>
    <row r="1715" spans="1:5" x14ac:dyDescent="0.25">
      <c r="A1715" t="s">
        <v>1</v>
      </c>
      <c r="B1715" t="s">
        <v>17348</v>
      </c>
      <c r="C1715" s="1121">
        <v>45516.897013888891</v>
      </c>
      <c r="D1715" t="s">
        <v>17258</v>
      </c>
      <c r="E1715" s="1118">
        <v>2.3400000000000001E-2</v>
      </c>
    </row>
    <row r="1716" spans="1:5" x14ac:dyDescent="0.25">
      <c r="A1716" t="s">
        <v>1</v>
      </c>
      <c r="B1716" t="s">
        <v>17348</v>
      </c>
      <c r="C1716" s="1121">
        <v>45516.897962962961</v>
      </c>
      <c r="D1716" t="s">
        <v>17271</v>
      </c>
    </row>
    <row r="1717" spans="1:5" x14ac:dyDescent="0.25">
      <c r="A1717" t="s">
        <v>1</v>
      </c>
      <c r="B1717" t="s">
        <v>17348</v>
      </c>
      <c r="C1717" s="1121">
        <v>45516.897962962961</v>
      </c>
      <c r="D1717" t="s">
        <v>17272</v>
      </c>
    </row>
    <row r="1718" spans="1:5" x14ac:dyDescent="0.25">
      <c r="A1718" t="s">
        <v>1</v>
      </c>
      <c r="B1718" t="s">
        <v>17348</v>
      </c>
      <c r="C1718" s="1121">
        <v>45516.897962962961</v>
      </c>
      <c r="D1718" t="s">
        <v>17273</v>
      </c>
    </row>
    <row r="1719" spans="1:5" x14ac:dyDescent="0.25">
      <c r="A1719" t="s">
        <v>1</v>
      </c>
      <c r="B1719" t="s">
        <v>17348</v>
      </c>
      <c r="C1719" s="1121">
        <v>45516.897962962961</v>
      </c>
      <c r="D1719" t="s">
        <v>17274</v>
      </c>
      <c r="E1719" s="1118">
        <v>0</v>
      </c>
    </row>
    <row r="1720" spans="1:5" x14ac:dyDescent="0.25">
      <c r="A1720" t="s">
        <v>1</v>
      </c>
      <c r="B1720" t="s">
        <v>17348</v>
      </c>
      <c r="C1720" s="1121">
        <v>45516.897962962961</v>
      </c>
      <c r="D1720" t="s">
        <v>17275</v>
      </c>
    </row>
    <row r="1721" spans="1:5" x14ac:dyDescent="0.25">
      <c r="A1721" t="s">
        <v>1</v>
      </c>
      <c r="B1721" t="s">
        <v>17348</v>
      </c>
      <c r="C1721" s="1121">
        <v>45516.897974537038</v>
      </c>
      <c r="D1721" t="s">
        <v>17276</v>
      </c>
      <c r="E1721" s="1118">
        <v>0.99219999999999997</v>
      </c>
    </row>
    <row r="1722" spans="1:5" x14ac:dyDescent="0.25">
      <c r="A1722" t="s">
        <v>1</v>
      </c>
      <c r="B1722" t="s">
        <v>17348</v>
      </c>
      <c r="C1722" s="1121">
        <v>45516.897974537038</v>
      </c>
      <c r="D1722" t="s">
        <v>17303</v>
      </c>
    </row>
    <row r="1723" spans="1:5" x14ac:dyDescent="0.25">
      <c r="A1723" t="s">
        <v>1</v>
      </c>
      <c r="B1723" t="s">
        <v>17348</v>
      </c>
      <c r="C1723" s="1121">
        <v>45516.897974537038</v>
      </c>
      <c r="D1723" t="s">
        <v>17304</v>
      </c>
      <c r="E1723" s="1118">
        <v>0</v>
      </c>
    </row>
    <row r="1724" spans="1:5" x14ac:dyDescent="0.25">
      <c r="A1724" t="s">
        <v>1</v>
      </c>
      <c r="B1724" t="s">
        <v>17348</v>
      </c>
      <c r="C1724" s="1121">
        <v>45516.897974537038</v>
      </c>
      <c r="D1724" t="s">
        <v>17270</v>
      </c>
    </row>
    <row r="1725" spans="1:5" x14ac:dyDescent="0.25">
      <c r="A1725" t="s">
        <v>1</v>
      </c>
      <c r="B1725" t="s">
        <v>17348</v>
      </c>
      <c r="C1725" s="1121">
        <v>45516.897974537038</v>
      </c>
      <c r="D1725" t="s">
        <v>17258</v>
      </c>
      <c r="E1725" s="1118">
        <v>3.1199999999999999E-2</v>
      </c>
    </row>
    <row r="1726" spans="1:5" x14ac:dyDescent="0.25">
      <c r="A1726" t="s">
        <v>1</v>
      </c>
      <c r="B1726" t="s">
        <v>17348</v>
      </c>
      <c r="C1726" s="1121">
        <v>45516.897974537038</v>
      </c>
      <c r="D1726" t="s">
        <v>17305</v>
      </c>
    </row>
    <row r="1727" spans="1:5" x14ac:dyDescent="0.25">
      <c r="A1727" t="s">
        <v>1</v>
      </c>
      <c r="B1727" t="s">
        <v>17348</v>
      </c>
      <c r="C1727" s="1121">
        <v>45516.897974537038</v>
      </c>
      <c r="D1727" t="s">
        <v>17282</v>
      </c>
    </row>
    <row r="1728" spans="1:5" x14ac:dyDescent="0.25">
      <c r="A1728" t="s">
        <v>1</v>
      </c>
      <c r="B1728" t="s">
        <v>17348</v>
      </c>
      <c r="C1728" s="1121">
        <v>45516.897974537038</v>
      </c>
      <c r="D1728" t="s">
        <v>17283</v>
      </c>
      <c r="E1728" s="1118">
        <v>3.9100000000000003E-2</v>
      </c>
    </row>
    <row r="1729" spans="1:5" x14ac:dyDescent="0.25">
      <c r="A1729" t="s">
        <v>1</v>
      </c>
      <c r="B1729" t="s">
        <v>17348</v>
      </c>
      <c r="C1729" s="1121">
        <v>45516.897974537038</v>
      </c>
      <c r="D1729" t="s">
        <v>17284</v>
      </c>
    </row>
    <row r="1730" spans="1:5" x14ac:dyDescent="0.25">
      <c r="A1730" t="s">
        <v>1</v>
      </c>
      <c r="B1730" t="s">
        <v>17348</v>
      </c>
      <c r="C1730" s="1121">
        <v>45516.897974537038</v>
      </c>
      <c r="D1730" t="s">
        <v>17285</v>
      </c>
      <c r="E1730" s="1118">
        <v>3.1199999999999999E-2</v>
      </c>
    </row>
    <row r="1731" spans="1:5" x14ac:dyDescent="0.25">
      <c r="A1731" t="s">
        <v>1</v>
      </c>
      <c r="B1731" t="s">
        <v>17348</v>
      </c>
      <c r="C1731" s="1121">
        <v>45516.897974537038</v>
      </c>
      <c r="D1731" t="s">
        <v>17306</v>
      </c>
      <c r="E1731" s="1118">
        <v>0.2109</v>
      </c>
    </row>
    <row r="1732" spans="1:5" x14ac:dyDescent="0.25">
      <c r="A1732" t="s">
        <v>1</v>
      </c>
      <c r="B1732" t="s">
        <v>17348</v>
      </c>
      <c r="C1732" s="1121">
        <v>45516.897974537038</v>
      </c>
      <c r="D1732" t="s">
        <v>17279</v>
      </c>
      <c r="E1732" s="1118">
        <v>1.4140999999999999</v>
      </c>
    </row>
    <row r="1733" spans="1:5" x14ac:dyDescent="0.25">
      <c r="A1733" t="s">
        <v>1</v>
      </c>
      <c r="B1733" t="s">
        <v>17348</v>
      </c>
      <c r="C1733" s="1121">
        <v>45516.897974537038</v>
      </c>
      <c r="D1733" t="s">
        <v>17284</v>
      </c>
    </row>
    <row r="1734" spans="1:5" x14ac:dyDescent="0.25">
      <c r="A1734" t="s">
        <v>1</v>
      </c>
      <c r="B1734" t="s">
        <v>17348</v>
      </c>
      <c r="C1734" s="1121">
        <v>45516.897974537038</v>
      </c>
      <c r="D1734" t="s">
        <v>17285</v>
      </c>
      <c r="E1734" s="1118">
        <v>2.3400000000000001E-2</v>
      </c>
    </row>
    <row r="1735" spans="1:5" x14ac:dyDescent="0.25">
      <c r="A1735" t="s">
        <v>1</v>
      </c>
      <c r="B1735" t="s">
        <v>17348</v>
      </c>
      <c r="C1735" s="1121">
        <v>45516.897986111115</v>
      </c>
      <c r="D1735" t="s">
        <v>17282</v>
      </c>
    </row>
    <row r="1736" spans="1:5" x14ac:dyDescent="0.25">
      <c r="A1736" t="s">
        <v>1</v>
      </c>
      <c r="B1736" t="s">
        <v>17348</v>
      </c>
      <c r="C1736" s="1121">
        <v>45516.897986111115</v>
      </c>
      <c r="D1736" t="s">
        <v>17283</v>
      </c>
      <c r="E1736" s="1118">
        <v>8.5900000000000004E-2</v>
      </c>
    </row>
    <row r="1737" spans="1:5" x14ac:dyDescent="0.25">
      <c r="A1737" t="s">
        <v>1</v>
      </c>
      <c r="B1737" t="s">
        <v>17348</v>
      </c>
      <c r="C1737" s="1121">
        <v>45516.897986111115</v>
      </c>
      <c r="D1737" t="s">
        <v>17286</v>
      </c>
    </row>
    <row r="1738" spans="1:5" x14ac:dyDescent="0.25">
      <c r="A1738" t="s">
        <v>1</v>
      </c>
      <c r="B1738" t="s">
        <v>17348</v>
      </c>
      <c r="C1738" s="1121">
        <v>45516.897997685184</v>
      </c>
      <c r="D1738" t="s">
        <v>17291</v>
      </c>
      <c r="E1738" s="1118">
        <v>0.4219</v>
      </c>
    </row>
    <row r="1739" spans="1:5" x14ac:dyDescent="0.25">
      <c r="A1739" t="s">
        <v>1</v>
      </c>
      <c r="B1739" t="s">
        <v>17348</v>
      </c>
      <c r="C1739" s="1121">
        <v>45516.898009259261</v>
      </c>
      <c r="D1739" t="s">
        <v>17292</v>
      </c>
    </row>
    <row r="1740" spans="1:5" x14ac:dyDescent="0.25">
      <c r="A1740" t="s">
        <v>1</v>
      </c>
      <c r="B1740" t="s">
        <v>17348</v>
      </c>
      <c r="C1740" s="1121">
        <v>45516.898009259261</v>
      </c>
      <c r="D1740" t="s">
        <v>17293</v>
      </c>
      <c r="E1740" s="1118">
        <v>0</v>
      </c>
    </row>
    <row r="1741" spans="1:5" x14ac:dyDescent="0.25">
      <c r="A1741" t="s">
        <v>1</v>
      </c>
      <c r="B1741" t="s">
        <v>17348</v>
      </c>
      <c r="C1741" s="1121">
        <v>45516.898020833331</v>
      </c>
      <c r="D1741" t="s">
        <v>17294</v>
      </c>
    </row>
    <row r="1742" spans="1:5" x14ac:dyDescent="0.25">
      <c r="A1742" t="s">
        <v>1</v>
      </c>
      <c r="B1742" t="s">
        <v>17348</v>
      </c>
      <c r="C1742" s="1121">
        <v>45516.898020833331</v>
      </c>
      <c r="D1742" t="s">
        <v>17295</v>
      </c>
      <c r="E1742" s="1118">
        <v>0</v>
      </c>
    </row>
    <row r="1743" spans="1:5" x14ac:dyDescent="0.25">
      <c r="A1743" t="s">
        <v>1</v>
      </c>
      <c r="B1743" t="s">
        <v>17348</v>
      </c>
      <c r="C1743" s="1121">
        <v>45516.898020833331</v>
      </c>
      <c r="D1743" t="s">
        <v>17296</v>
      </c>
    </row>
    <row r="1744" spans="1:5" x14ac:dyDescent="0.25">
      <c r="A1744" t="s">
        <v>1</v>
      </c>
      <c r="B1744" t="s">
        <v>17348</v>
      </c>
      <c r="C1744" s="1121">
        <v>45516.898020833331</v>
      </c>
      <c r="D1744" t="s">
        <v>17297</v>
      </c>
    </row>
    <row r="1745" spans="1:5" x14ac:dyDescent="0.25">
      <c r="A1745" t="s">
        <v>1</v>
      </c>
      <c r="B1745" t="s">
        <v>17348</v>
      </c>
      <c r="C1745" s="1121">
        <v>45516.898020833331</v>
      </c>
      <c r="D1745" t="s">
        <v>17298</v>
      </c>
      <c r="E1745" s="1118">
        <v>1.5599999999999999E-2</v>
      </c>
    </row>
    <row r="1746" spans="1:5" x14ac:dyDescent="0.25">
      <c r="A1746" t="s">
        <v>1</v>
      </c>
      <c r="B1746" t="s">
        <v>17348</v>
      </c>
      <c r="C1746" s="1121">
        <v>45516.898020833331</v>
      </c>
      <c r="D1746" t="s">
        <v>17299</v>
      </c>
    </row>
    <row r="1747" spans="1:5" x14ac:dyDescent="0.25">
      <c r="A1747" t="s">
        <v>1</v>
      </c>
      <c r="B1747" t="s">
        <v>17348</v>
      </c>
      <c r="C1747" s="1121">
        <v>45516.898020833331</v>
      </c>
      <c r="D1747" t="s">
        <v>17300</v>
      </c>
      <c r="E1747" s="1118">
        <v>7.8100000000000003E-2</v>
      </c>
    </row>
    <row r="1748" spans="1:5" x14ac:dyDescent="0.25">
      <c r="A1748" t="s">
        <v>1</v>
      </c>
      <c r="B1748" t="s">
        <v>17348</v>
      </c>
      <c r="C1748" s="1121">
        <v>45516.898020833331</v>
      </c>
      <c r="D1748" t="s">
        <v>17301</v>
      </c>
      <c r="E1748" s="1118">
        <v>9.3799999999999994E-2</v>
      </c>
    </row>
    <row r="1749" spans="1:5" x14ac:dyDescent="0.25">
      <c r="A1749" t="s">
        <v>1</v>
      </c>
      <c r="B1749" t="s">
        <v>17348</v>
      </c>
      <c r="C1749" s="1121">
        <v>45516.898055555554</v>
      </c>
      <c r="D1749" t="s">
        <v>17349</v>
      </c>
    </row>
    <row r="1750" spans="1:5" x14ac:dyDescent="0.25">
      <c r="A1750" t="s">
        <v>1</v>
      </c>
      <c r="B1750" t="s">
        <v>17348</v>
      </c>
      <c r="C1750" s="1121">
        <v>45516.898055555554</v>
      </c>
      <c r="D1750" t="s">
        <v>17350</v>
      </c>
      <c r="E1750" s="1118">
        <v>0</v>
      </c>
    </row>
    <row r="1751" spans="1:5" x14ac:dyDescent="0.25">
      <c r="A1751" t="s">
        <v>1</v>
      </c>
      <c r="B1751" t="s">
        <v>17348</v>
      </c>
      <c r="C1751" s="1121">
        <v>45516.898078703707</v>
      </c>
      <c r="D1751" t="s">
        <v>17349</v>
      </c>
    </row>
    <row r="1752" spans="1:5" x14ac:dyDescent="0.25">
      <c r="A1752" t="s">
        <v>1</v>
      </c>
      <c r="B1752" t="s">
        <v>17348</v>
      </c>
      <c r="C1752" s="1121">
        <v>45516.898078703707</v>
      </c>
      <c r="D1752" t="s">
        <v>17350</v>
      </c>
      <c r="E1752" s="1118">
        <v>0</v>
      </c>
    </row>
    <row r="1753" spans="1:5" x14ac:dyDescent="0.25">
      <c r="A1753" t="s">
        <v>1</v>
      </c>
      <c r="B1753" t="s">
        <v>17348</v>
      </c>
      <c r="C1753" s="1121">
        <v>45516.898090277777</v>
      </c>
      <c r="D1753" t="s">
        <v>17349</v>
      </c>
    </row>
    <row r="1754" spans="1:5" x14ac:dyDescent="0.25">
      <c r="A1754" t="s">
        <v>1</v>
      </c>
      <c r="B1754" t="s">
        <v>17348</v>
      </c>
      <c r="C1754" s="1121">
        <v>45516.898090277777</v>
      </c>
      <c r="D1754" t="s">
        <v>17350</v>
      </c>
      <c r="E1754" s="1118">
        <v>1.5599999999999999E-2</v>
      </c>
    </row>
    <row r="1755" spans="1:5" x14ac:dyDescent="0.25">
      <c r="A1755" t="s">
        <v>1</v>
      </c>
      <c r="B1755" t="s">
        <v>17348</v>
      </c>
      <c r="C1755" s="1121">
        <v>45516.898113425923</v>
      </c>
      <c r="D1755" t="s">
        <v>17349</v>
      </c>
    </row>
    <row r="1756" spans="1:5" x14ac:dyDescent="0.25">
      <c r="A1756" t="s">
        <v>1</v>
      </c>
      <c r="B1756" t="s">
        <v>17348</v>
      </c>
      <c r="C1756" s="1121">
        <v>45516.898113425923</v>
      </c>
      <c r="D1756" t="s">
        <v>17350</v>
      </c>
      <c r="E1756" s="1118">
        <v>0</v>
      </c>
    </row>
    <row r="1757" spans="1:5" x14ac:dyDescent="0.25">
      <c r="A1757" t="s">
        <v>1</v>
      </c>
      <c r="B1757" t="s">
        <v>17348</v>
      </c>
      <c r="C1757" s="1121">
        <v>45516.898136574076</v>
      </c>
      <c r="D1757" t="s">
        <v>17349</v>
      </c>
    </row>
    <row r="1758" spans="1:5" x14ac:dyDescent="0.25">
      <c r="A1758" t="s">
        <v>1</v>
      </c>
      <c r="B1758" t="s">
        <v>17348</v>
      </c>
      <c r="C1758" s="1121">
        <v>45516.898136574076</v>
      </c>
      <c r="D1758" t="s">
        <v>17350</v>
      </c>
      <c r="E1758" s="1118">
        <v>0</v>
      </c>
    </row>
    <row r="1759" spans="1:5" x14ac:dyDescent="0.25">
      <c r="A1759" t="s">
        <v>1</v>
      </c>
      <c r="B1759" t="s">
        <v>17348</v>
      </c>
      <c r="C1759" s="1121">
        <v>45516.8981712963</v>
      </c>
      <c r="D1759" t="s">
        <v>17308</v>
      </c>
    </row>
    <row r="1760" spans="1:5" x14ac:dyDescent="0.25">
      <c r="A1760" t="s">
        <v>1</v>
      </c>
      <c r="B1760" t="s">
        <v>17348</v>
      </c>
      <c r="C1760" s="1121">
        <v>45516.8981712963</v>
      </c>
      <c r="D1760" t="s">
        <v>17309</v>
      </c>
      <c r="E1760" s="1118">
        <v>0</v>
      </c>
    </row>
    <row r="1761" spans="1:5" x14ac:dyDescent="0.25">
      <c r="A1761" t="s">
        <v>1</v>
      </c>
      <c r="B1761" t="s">
        <v>17348</v>
      </c>
      <c r="C1761" s="1121">
        <v>45516.898194444446</v>
      </c>
      <c r="D1761" t="s">
        <v>17351</v>
      </c>
    </row>
    <row r="1762" spans="1:5" x14ac:dyDescent="0.25">
      <c r="A1762" t="s">
        <v>1</v>
      </c>
      <c r="B1762" t="s">
        <v>17348</v>
      </c>
      <c r="C1762" s="1121">
        <v>45516.898194444446</v>
      </c>
      <c r="D1762" t="s">
        <v>17352</v>
      </c>
      <c r="E1762" s="1118">
        <v>0</v>
      </c>
    </row>
    <row r="1763" spans="1:5" x14ac:dyDescent="0.25">
      <c r="A1763" t="s">
        <v>1</v>
      </c>
      <c r="B1763" t="s">
        <v>17348</v>
      </c>
      <c r="C1763" s="1121">
        <v>45516.898206018515</v>
      </c>
      <c r="D1763" t="s">
        <v>17349</v>
      </c>
    </row>
    <row r="1764" spans="1:5" x14ac:dyDescent="0.25">
      <c r="A1764" t="s">
        <v>1</v>
      </c>
      <c r="B1764" t="s">
        <v>17348</v>
      </c>
      <c r="C1764" s="1121">
        <v>45516.898206018515</v>
      </c>
      <c r="D1764" t="s">
        <v>17350</v>
      </c>
      <c r="E1764" s="1118">
        <v>1.5599999999999999E-2</v>
      </c>
    </row>
    <row r="1765" spans="1:5" x14ac:dyDescent="0.25">
      <c r="A1765" t="s">
        <v>1</v>
      </c>
      <c r="B1765" t="s">
        <v>17348</v>
      </c>
      <c r="C1765" s="1121">
        <v>45516.898229166669</v>
      </c>
      <c r="D1765" t="s">
        <v>17349</v>
      </c>
    </row>
    <row r="1766" spans="1:5" x14ac:dyDescent="0.25">
      <c r="A1766" t="s">
        <v>1</v>
      </c>
      <c r="B1766" t="s">
        <v>17348</v>
      </c>
      <c r="C1766" s="1121">
        <v>45516.898229166669</v>
      </c>
      <c r="D1766" t="s">
        <v>17350</v>
      </c>
      <c r="E1766" s="1118">
        <v>0</v>
      </c>
    </row>
    <row r="1767" spans="1:5" x14ac:dyDescent="0.25">
      <c r="A1767" t="s">
        <v>1</v>
      </c>
      <c r="B1767" t="s">
        <v>17348</v>
      </c>
      <c r="C1767" s="1121">
        <v>45516.898263888892</v>
      </c>
      <c r="D1767" t="s">
        <v>17302</v>
      </c>
    </row>
    <row r="1768" spans="1:5" x14ac:dyDescent="0.25">
      <c r="A1768" t="s">
        <v>1</v>
      </c>
      <c r="B1768" t="s">
        <v>17348</v>
      </c>
      <c r="C1768" s="1121">
        <v>45516.898287037038</v>
      </c>
      <c r="D1768" t="s">
        <v>17307</v>
      </c>
      <c r="E1768" s="1118">
        <v>1.375</v>
      </c>
    </row>
    <row r="1769" spans="1:5" x14ac:dyDescent="0.25">
      <c r="A1769" t="s">
        <v>1</v>
      </c>
      <c r="B1769" t="s">
        <v>17348</v>
      </c>
      <c r="C1769" s="1121">
        <v>45516.898287037038</v>
      </c>
      <c r="D1769" t="s">
        <v>9291</v>
      </c>
    </row>
    <row r="1770" spans="1:5" x14ac:dyDescent="0.25">
      <c r="A1770" t="s">
        <v>1</v>
      </c>
      <c r="B1770" t="s">
        <v>17348</v>
      </c>
      <c r="C1770" s="1121">
        <v>45516.898287037038</v>
      </c>
      <c r="D1770" t="s">
        <v>9292</v>
      </c>
      <c r="E1770" s="1118">
        <v>1.5599999999999999E-2</v>
      </c>
    </row>
    <row r="1771" spans="1:5" x14ac:dyDescent="0.25">
      <c r="A1771" t="s">
        <v>1</v>
      </c>
      <c r="B1771" t="s">
        <v>17348</v>
      </c>
      <c r="C1771" s="1121">
        <v>45516.898287037038</v>
      </c>
      <c r="D1771" t="s">
        <v>17282</v>
      </c>
    </row>
    <row r="1772" spans="1:5" x14ac:dyDescent="0.25">
      <c r="A1772" t="s">
        <v>1</v>
      </c>
      <c r="B1772" t="s">
        <v>17348</v>
      </c>
      <c r="C1772" s="1121">
        <v>45516.898287037038</v>
      </c>
      <c r="D1772" t="s">
        <v>17283</v>
      </c>
      <c r="E1772" s="1118">
        <v>4.6899999999999997E-2</v>
      </c>
    </row>
    <row r="1773" spans="1:5" x14ac:dyDescent="0.25">
      <c r="A1773" t="s">
        <v>1</v>
      </c>
      <c r="B1773" t="s">
        <v>17348</v>
      </c>
      <c r="C1773" s="1121">
        <v>45516.898287037038</v>
      </c>
      <c r="D1773" t="s">
        <v>17284</v>
      </c>
    </row>
    <row r="1774" spans="1:5" x14ac:dyDescent="0.25">
      <c r="A1774" t="s">
        <v>1</v>
      </c>
      <c r="B1774" t="s">
        <v>17348</v>
      </c>
      <c r="C1774" s="1121">
        <v>45516.898287037038</v>
      </c>
      <c r="D1774" t="s">
        <v>17285</v>
      </c>
      <c r="E1774" s="1118">
        <v>4.6899999999999997E-2</v>
      </c>
    </row>
    <row r="1775" spans="1:5" x14ac:dyDescent="0.25">
      <c r="A1775" t="s">
        <v>1</v>
      </c>
      <c r="B1775" t="s">
        <v>17348</v>
      </c>
      <c r="C1775" s="1121">
        <v>45516.898287037038</v>
      </c>
      <c r="D1775" t="s">
        <v>17282</v>
      </c>
    </row>
    <row r="1776" spans="1:5" x14ac:dyDescent="0.25">
      <c r="A1776" t="s">
        <v>1</v>
      </c>
      <c r="B1776" t="s">
        <v>17348</v>
      </c>
      <c r="C1776" s="1121">
        <v>45516.898298611108</v>
      </c>
      <c r="D1776" t="s">
        <v>17283</v>
      </c>
      <c r="E1776" s="1118">
        <v>6.25E-2</v>
      </c>
    </row>
    <row r="1777" spans="1:5" x14ac:dyDescent="0.25">
      <c r="A1777" t="s">
        <v>1</v>
      </c>
      <c r="B1777" t="s">
        <v>17348</v>
      </c>
      <c r="C1777" s="1121">
        <v>45516.898298611108</v>
      </c>
      <c r="D1777" t="s">
        <v>17284</v>
      </c>
    </row>
    <row r="1778" spans="1:5" x14ac:dyDescent="0.25">
      <c r="A1778" t="s">
        <v>1</v>
      </c>
      <c r="B1778" t="s">
        <v>17348</v>
      </c>
      <c r="C1778" s="1121">
        <v>45516.898298611108</v>
      </c>
      <c r="D1778" t="s">
        <v>17285</v>
      </c>
      <c r="E1778" s="1118">
        <v>3.9100000000000003E-2</v>
      </c>
    </row>
    <row r="1779" spans="1:5" x14ac:dyDescent="0.25">
      <c r="A1779" t="s">
        <v>1</v>
      </c>
      <c r="B1779" t="s">
        <v>17348</v>
      </c>
      <c r="C1779" s="1121">
        <v>45516.898298611108</v>
      </c>
      <c r="D1779" t="s">
        <v>17282</v>
      </c>
    </row>
    <row r="1780" spans="1:5" x14ac:dyDescent="0.25">
      <c r="A1780" t="s">
        <v>1</v>
      </c>
      <c r="B1780" t="s">
        <v>17348</v>
      </c>
      <c r="C1780" s="1121">
        <v>45516.898298611108</v>
      </c>
      <c r="D1780" t="s">
        <v>17283</v>
      </c>
      <c r="E1780" s="1118">
        <v>4.6899999999999997E-2</v>
      </c>
    </row>
    <row r="1781" spans="1:5" x14ac:dyDescent="0.25">
      <c r="A1781" t="s">
        <v>1</v>
      </c>
      <c r="B1781" t="s">
        <v>17348</v>
      </c>
      <c r="C1781" s="1121">
        <v>45516.898298611108</v>
      </c>
      <c r="D1781" t="s">
        <v>17284</v>
      </c>
    </row>
    <row r="1782" spans="1:5" x14ac:dyDescent="0.25">
      <c r="A1782" t="s">
        <v>1</v>
      </c>
      <c r="B1782" t="s">
        <v>17348</v>
      </c>
      <c r="C1782" s="1121">
        <v>45516.898298611108</v>
      </c>
      <c r="D1782" t="s">
        <v>17285</v>
      </c>
      <c r="E1782" s="1118">
        <v>3.1199999999999999E-2</v>
      </c>
    </row>
    <row r="1783" spans="1:5" x14ac:dyDescent="0.25">
      <c r="A1783" t="s">
        <v>1</v>
      </c>
      <c r="B1783" t="s">
        <v>17348</v>
      </c>
      <c r="C1783" s="1121">
        <v>45516.898298611108</v>
      </c>
      <c r="D1783" t="s">
        <v>17282</v>
      </c>
    </row>
    <row r="1784" spans="1:5" x14ac:dyDescent="0.25">
      <c r="A1784" t="s">
        <v>1</v>
      </c>
      <c r="B1784" t="s">
        <v>17348</v>
      </c>
      <c r="C1784" s="1121">
        <v>45516.898298611108</v>
      </c>
      <c r="D1784" t="s">
        <v>17283</v>
      </c>
      <c r="E1784" s="1118">
        <v>3.9100000000000003E-2</v>
      </c>
    </row>
    <row r="1785" spans="1:5" x14ac:dyDescent="0.25">
      <c r="A1785" t="s">
        <v>1</v>
      </c>
      <c r="B1785" t="s">
        <v>17348</v>
      </c>
      <c r="C1785" s="1121">
        <v>45516.898298611108</v>
      </c>
      <c r="D1785" t="s">
        <v>17284</v>
      </c>
    </row>
    <row r="1786" spans="1:5" x14ac:dyDescent="0.25">
      <c r="A1786" t="s">
        <v>1</v>
      </c>
      <c r="B1786" t="s">
        <v>17348</v>
      </c>
      <c r="C1786" s="1121">
        <v>45516.898298611108</v>
      </c>
      <c r="D1786" t="s">
        <v>17285</v>
      </c>
      <c r="E1786" s="1118">
        <v>5.4699999999999999E-2</v>
      </c>
    </row>
    <row r="1787" spans="1:5" x14ac:dyDescent="0.25">
      <c r="A1787" t="s">
        <v>1</v>
      </c>
      <c r="B1787" t="s">
        <v>17348</v>
      </c>
      <c r="C1787" s="1121">
        <v>45516.898298611108</v>
      </c>
      <c r="D1787" t="s">
        <v>17282</v>
      </c>
    </row>
    <row r="1788" spans="1:5" x14ac:dyDescent="0.25">
      <c r="A1788" t="s">
        <v>1</v>
      </c>
      <c r="B1788" t="s">
        <v>17348</v>
      </c>
      <c r="C1788" s="1121">
        <v>45516.898298611108</v>
      </c>
      <c r="D1788" t="s">
        <v>17283</v>
      </c>
      <c r="E1788" s="1118">
        <v>3.1199999999999999E-2</v>
      </c>
    </row>
    <row r="1789" spans="1:5" x14ac:dyDescent="0.25">
      <c r="A1789" t="s">
        <v>1</v>
      </c>
      <c r="B1789" t="s">
        <v>17348</v>
      </c>
      <c r="C1789" s="1121">
        <v>45516.898298611108</v>
      </c>
      <c r="D1789" t="s">
        <v>17284</v>
      </c>
    </row>
    <row r="1790" spans="1:5" x14ac:dyDescent="0.25">
      <c r="A1790" t="s">
        <v>1</v>
      </c>
      <c r="B1790" t="s">
        <v>17348</v>
      </c>
      <c r="C1790" s="1121">
        <v>45516.898298611108</v>
      </c>
      <c r="D1790" t="s">
        <v>17285</v>
      </c>
      <c r="E1790" s="1118">
        <v>3.9100000000000003E-2</v>
      </c>
    </row>
    <row r="1791" spans="1:5" x14ac:dyDescent="0.25">
      <c r="A1791" t="s">
        <v>1</v>
      </c>
      <c r="B1791" t="s">
        <v>17348</v>
      </c>
      <c r="C1791" s="1121">
        <v>45516.898310185185</v>
      </c>
      <c r="D1791" t="s">
        <v>17282</v>
      </c>
    </row>
    <row r="1792" spans="1:5" x14ac:dyDescent="0.25">
      <c r="A1792" t="s">
        <v>1</v>
      </c>
      <c r="B1792" t="s">
        <v>17348</v>
      </c>
      <c r="C1792" s="1121">
        <v>45516.898310185185</v>
      </c>
      <c r="D1792" t="s">
        <v>17283</v>
      </c>
      <c r="E1792" s="1118">
        <v>4.6899999999999997E-2</v>
      </c>
    </row>
    <row r="1793" spans="1:5" x14ac:dyDescent="0.25">
      <c r="A1793" t="s">
        <v>1</v>
      </c>
      <c r="B1793" t="s">
        <v>17348</v>
      </c>
      <c r="C1793" s="1121">
        <v>45516.898310185185</v>
      </c>
      <c r="D1793" t="s">
        <v>17284</v>
      </c>
    </row>
    <row r="1794" spans="1:5" x14ac:dyDescent="0.25">
      <c r="A1794" t="s">
        <v>1</v>
      </c>
      <c r="B1794" t="s">
        <v>17348</v>
      </c>
      <c r="C1794" s="1121">
        <v>45516.898310185185</v>
      </c>
      <c r="D1794" t="s">
        <v>17285</v>
      </c>
      <c r="E1794" s="1118">
        <v>3.1199999999999999E-2</v>
      </c>
    </row>
    <row r="1795" spans="1:5" x14ac:dyDescent="0.25">
      <c r="A1795" t="s">
        <v>1</v>
      </c>
      <c r="B1795" t="s">
        <v>17348</v>
      </c>
      <c r="C1795" s="1121">
        <v>45516.898310185185</v>
      </c>
      <c r="D1795" t="s">
        <v>17282</v>
      </c>
    </row>
    <row r="1796" spans="1:5" x14ac:dyDescent="0.25">
      <c r="A1796" t="s">
        <v>1</v>
      </c>
      <c r="B1796" t="s">
        <v>17348</v>
      </c>
      <c r="C1796" s="1121">
        <v>45516.898310185185</v>
      </c>
      <c r="D1796" t="s">
        <v>17283</v>
      </c>
      <c r="E1796" s="1118">
        <v>3.1199999999999999E-2</v>
      </c>
    </row>
    <row r="1797" spans="1:5" x14ac:dyDescent="0.25">
      <c r="A1797" t="s">
        <v>1</v>
      </c>
      <c r="B1797" t="s">
        <v>17348</v>
      </c>
      <c r="C1797" s="1121">
        <v>45516.898310185185</v>
      </c>
      <c r="D1797" t="s">
        <v>17284</v>
      </c>
    </row>
    <row r="1798" spans="1:5" x14ac:dyDescent="0.25">
      <c r="A1798" t="s">
        <v>1</v>
      </c>
      <c r="B1798" t="s">
        <v>17348</v>
      </c>
      <c r="C1798" s="1121">
        <v>45516.898310185185</v>
      </c>
      <c r="D1798" t="s">
        <v>17285</v>
      </c>
      <c r="E1798" s="1118">
        <v>3.1199999999999999E-2</v>
      </c>
    </row>
    <row r="1799" spans="1:5" x14ac:dyDescent="0.25">
      <c r="A1799" t="s">
        <v>1</v>
      </c>
      <c r="B1799" t="s">
        <v>17348</v>
      </c>
      <c r="C1799" s="1121">
        <v>45516.898310185185</v>
      </c>
      <c r="D1799" t="s">
        <v>17282</v>
      </c>
    </row>
    <row r="1800" spans="1:5" x14ac:dyDescent="0.25">
      <c r="A1800" t="s">
        <v>1</v>
      </c>
      <c r="B1800" t="s">
        <v>17348</v>
      </c>
      <c r="C1800" s="1121">
        <v>45516.898310185185</v>
      </c>
      <c r="D1800" t="s">
        <v>17283</v>
      </c>
      <c r="E1800" s="1118">
        <v>4.6899999999999997E-2</v>
      </c>
    </row>
    <row r="1801" spans="1:5" x14ac:dyDescent="0.25">
      <c r="A1801" t="s">
        <v>1</v>
      </c>
      <c r="B1801" t="s">
        <v>17348</v>
      </c>
      <c r="C1801" s="1121">
        <v>45516.898310185185</v>
      </c>
      <c r="D1801" t="s">
        <v>17284</v>
      </c>
    </row>
    <row r="1802" spans="1:5" x14ac:dyDescent="0.25">
      <c r="A1802" t="s">
        <v>1</v>
      </c>
      <c r="B1802" t="s">
        <v>17348</v>
      </c>
      <c r="C1802" s="1121">
        <v>45516.898310185185</v>
      </c>
      <c r="D1802" t="s">
        <v>17285</v>
      </c>
      <c r="E1802" s="1118">
        <v>4.6899999999999997E-2</v>
      </c>
    </row>
    <row r="1803" spans="1:5" x14ac:dyDescent="0.25">
      <c r="A1803" t="s">
        <v>1</v>
      </c>
      <c r="B1803" t="s">
        <v>17348</v>
      </c>
      <c r="C1803" s="1121">
        <v>45516.898310185185</v>
      </c>
      <c r="D1803" t="s">
        <v>17282</v>
      </c>
    </row>
    <row r="1804" spans="1:5" x14ac:dyDescent="0.25">
      <c r="A1804" t="s">
        <v>1</v>
      </c>
      <c r="B1804" t="s">
        <v>17348</v>
      </c>
      <c r="C1804" s="1121">
        <v>45516.898310185185</v>
      </c>
      <c r="D1804" t="s">
        <v>17283</v>
      </c>
      <c r="E1804" s="1118">
        <v>3.9100000000000003E-2</v>
      </c>
    </row>
    <row r="1805" spans="1:5" x14ac:dyDescent="0.25">
      <c r="A1805" t="s">
        <v>1</v>
      </c>
      <c r="B1805" t="s">
        <v>17348</v>
      </c>
      <c r="C1805" s="1121">
        <v>45516.898310185185</v>
      </c>
      <c r="D1805" t="s">
        <v>17284</v>
      </c>
    </row>
    <row r="1806" spans="1:5" x14ac:dyDescent="0.25">
      <c r="A1806" t="s">
        <v>1</v>
      </c>
      <c r="B1806" t="s">
        <v>17348</v>
      </c>
      <c r="C1806" s="1121">
        <v>45516.898310185185</v>
      </c>
      <c r="D1806" t="s">
        <v>17285</v>
      </c>
      <c r="E1806" s="1118">
        <v>3.1199999999999999E-2</v>
      </c>
    </row>
    <row r="1807" spans="1:5" x14ac:dyDescent="0.25">
      <c r="A1807" t="s">
        <v>1</v>
      </c>
      <c r="B1807" t="s">
        <v>17348</v>
      </c>
      <c r="C1807" s="1121">
        <v>45516.898344907408</v>
      </c>
      <c r="D1807" t="s">
        <v>9291</v>
      </c>
    </row>
    <row r="1808" spans="1:5" x14ac:dyDescent="0.25">
      <c r="A1808" t="s">
        <v>1</v>
      </c>
      <c r="B1808" t="s">
        <v>17348</v>
      </c>
      <c r="C1808" s="1121">
        <v>45516.898344907408</v>
      </c>
      <c r="D1808" t="s">
        <v>9292</v>
      </c>
      <c r="E1808" s="1118">
        <v>1.5599999999999999E-2</v>
      </c>
    </row>
    <row r="1809" spans="1:5" x14ac:dyDescent="0.25">
      <c r="A1809" t="s">
        <v>1</v>
      </c>
      <c r="B1809" t="s">
        <v>17348</v>
      </c>
      <c r="C1809" s="1121">
        <v>45516.898344907408</v>
      </c>
      <c r="D1809" t="s">
        <v>17270</v>
      </c>
    </row>
    <row r="1810" spans="1:5" x14ac:dyDescent="0.25">
      <c r="A1810" t="s">
        <v>1</v>
      </c>
      <c r="B1810" t="s">
        <v>17348</v>
      </c>
      <c r="C1810" s="1121">
        <v>45516.898344907408</v>
      </c>
      <c r="D1810" t="s">
        <v>17258</v>
      </c>
      <c r="E1810" s="1118">
        <v>3.1199999999999999E-2</v>
      </c>
    </row>
    <row r="1811" spans="1:5" x14ac:dyDescent="0.25">
      <c r="A1811" t="s">
        <v>1</v>
      </c>
      <c r="B1811" t="s">
        <v>17348</v>
      </c>
      <c r="C1811" s="1121">
        <v>45517.224340277775</v>
      </c>
      <c r="D1811" t="s">
        <v>17271</v>
      </c>
    </row>
    <row r="1812" spans="1:5" x14ac:dyDescent="0.25">
      <c r="A1812" t="s">
        <v>1</v>
      </c>
      <c r="B1812" t="s">
        <v>17348</v>
      </c>
      <c r="C1812" s="1121">
        <v>45517.224340277775</v>
      </c>
      <c r="D1812" t="s">
        <v>17272</v>
      </c>
    </row>
    <row r="1813" spans="1:5" x14ac:dyDescent="0.25">
      <c r="A1813" t="s">
        <v>1</v>
      </c>
      <c r="B1813" t="s">
        <v>17348</v>
      </c>
      <c r="C1813" s="1121">
        <v>45517.224340277775</v>
      </c>
      <c r="D1813" t="s">
        <v>17273</v>
      </c>
    </row>
    <row r="1814" spans="1:5" x14ac:dyDescent="0.25">
      <c r="A1814" t="s">
        <v>1</v>
      </c>
      <c r="B1814" t="s">
        <v>17348</v>
      </c>
      <c r="C1814" s="1121">
        <v>45517.224340277775</v>
      </c>
      <c r="D1814" t="s">
        <v>17274</v>
      </c>
      <c r="E1814" s="1118">
        <v>0</v>
      </c>
    </row>
    <row r="1815" spans="1:5" x14ac:dyDescent="0.25">
      <c r="A1815" t="s">
        <v>1</v>
      </c>
      <c r="B1815" t="s">
        <v>17348</v>
      </c>
      <c r="C1815" s="1121">
        <v>45517.224340277775</v>
      </c>
      <c r="D1815" t="s">
        <v>17275</v>
      </c>
    </row>
    <row r="1816" spans="1:5" x14ac:dyDescent="0.25">
      <c r="A1816" t="s">
        <v>1</v>
      </c>
      <c r="B1816" t="s">
        <v>17348</v>
      </c>
      <c r="C1816" s="1121">
        <v>45517.224351851852</v>
      </c>
      <c r="D1816" t="s">
        <v>17276</v>
      </c>
      <c r="E1816" s="1118">
        <v>1.0098</v>
      </c>
    </row>
    <row r="1817" spans="1:5" x14ac:dyDescent="0.25">
      <c r="A1817" t="s">
        <v>1</v>
      </c>
      <c r="B1817" t="s">
        <v>17348</v>
      </c>
      <c r="C1817" s="1121">
        <v>45517.224351851852</v>
      </c>
      <c r="D1817" t="s">
        <v>17303</v>
      </c>
    </row>
    <row r="1818" spans="1:5" x14ac:dyDescent="0.25">
      <c r="A1818" t="s">
        <v>1</v>
      </c>
      <c r="B1818" t="s">
        <v>17348</v>
      </c>
      <c r="C1818" s="1121">
        <v>45517.224351851852</v>
      </c>
      <c r="D1818" t="s">
        <v>17304</v>
      </c>
      <c r="E1818" s="1118">
        <v>0</v>
      </c>
    </row>
    <row r="1819" spans="1:5" x14ac:dyDescent="0.25">
      <c r="A1819" t="s">
        <v>1</v>
      </c>
      <c r="B1819" t="s">
        <v>17348</v>
      </c>
      <c r="C1819" s="1121">
        <v>45517.224351851852</v>
      </c>
      <c r="D1819" t="s">
        <v>17270</v>
      </c>
    </row>
    <row r="1820" spans="1:5" x14ac:dyDescent="0.25">
      <c r="A1820" t="s">
        <v>1</v>
      </c>
      <c r="B1820" t="s">
        <v>17348</v>
      </c>
      <c r="C1820" s="1121">
        <v>45517.224351851852</v>
      </c>
      <c r="D1820" t="s">
        <v>17258</v>
      </c>
      <c r="E1820" s="1118">
        <v>8.4000000000000005E-2</v>
      </c>
    </row>
    <row r="1821" spans="1:5" x14ac:dyDescent="0.25">
      <c r="A1821" t="s">
        <v>1</v>
      </c>
      <c r="B1821" t="s">
        <v>17348</v>
      </c>
      <c r="C1821" s="1121">
        <v>45517.224351851852</v>
      </c>
      <c r="D1821" t="s">
        <v>17305</v>
      </c>
    </row>
    <row r="1822" spans="1:5" x14ac:dyDescent="0.25">
      <c r="A1822" t="s">
        <v>1</v>
      </c>
      <c r="B1822" t="s">
        <v>17348</v>
      </c>
      <c r="C1822" s="1121">
        <v>45517.224351851852</v>
      </c>
      <c r="D1822" t="s">
        <v>17282</v>
      </c>
    </row>
    <row r="1823" spans="1:5" x14ac:dyDescent="0.25">
      <c r="A1823" t="s">
        <v>1</v>
      </c>
      <c r="B1823" t="s">
        <v>17348</v>
      </c>
      <c r="C1823" s="1121">
        <v>45517.224351851852</v>
      </c>
      <c r="D1823" t="s">
        <v>17283</v>
      </c>
      <c r="E1823" s="1118">
        <v>4.8800000000000003E-2</v>
      </c>
    </row>
    <row r="1824" spans="1:5" x14ac:dyDescent="0.25">
      <c r="A1824" t="s">
        <v>1</v>
      </c>
      <c r="B1824" t="s">
        <v>17348</v>
      </c>
      <c r="C1824" s="1121">
        <v>45517.224351851852</v>
      </c>
      <c r="D1824" t="s">
        <v>17284</v>
      </c>
    </row>
    <row r="1825" spans="1:5" x14ac:dyDescent="0.25">
      <c r="A1825" t="s">
        <v>1</v>
      </c>
      <c r="B1825" t="s">
        <v>17348</v>
      </c>
      <c r="C1825" s="1121">
        <v>45517.224351851852</v>
      </c>
      <c r="D1825" t="s">
        <v>17285</v>
      </c>
      <c r="E1825" s="1118">
        <v>4.4900000000000002E-2</v>
      </c>
    </row>
    <row r="1826" spans="1:5" x14ac:dyDescent="0.25">
      <c r="A1826" t="s">
        <v>1</v>
      </c>
      <c r="B1826" t="s">
        <v>17348</v>
      </c>
      <c r="C1826" s="1121">
        <v>45517.224351851852</v>
      </c>
      <c r="D1826" t="s">
        <v>17306</v>
      </c>
      <c r="E1826" s="1118">
        <v>0.22459999999999999</v>
      </c>
    </row>
    <row r="1827" spans="1:5" x14ac:dyDescent="0.25">
      <c r="A1827" t="s">
        <v>1</v>
      </c>
      <c r="B1827" t="s">
        <v>17348</v>
      </c>
      <c r="C1827" s="1121">
        <v>45517.224363425928</v>
      </c>
      <c r="D1827" t="s">
        <v>17279</v>
      </c>
      <c r="E1827" s="1118">
        <v>1.5234000000000001</v>
      </c>
    </row>
    <row r="1828" spans="1:5" x14ac:dyDescent="0.25">
      <c r="A1828" t="s">
        <v>1</v>
      </c>
      <c r="B1828" t="s">
        <v>17348</v>
      </c>
      <c r="C1828" s="1121">
        <v>45517.225763888891</v>
      </c>
      <c r="D1828" t="s">
        <v>9291</v>
      </c>
    </row>
    <row r="1829" spans="1:5" x14ac:dyDescent="0.25">
      <c r="A1829" t="s">
        <v>1</v>
      </c>
      <c r="B1829" t="s">
        <v>17348</v>
      </c>
      <c r="C1829" s="1121">
        <v>45517.225763888891</v>
      </c>
      <c r="D1829" t="s">
        <v>9292</v>
      </c>
      <c r="E1829" s="1118">
        <v>2.5399999999999999E-2</v>
      </c>
    </row>
    <row r="1830" spans="1:5" x14ac:dyDescent="0.25">
      <c r="A1830" t="s">
        <v>1</v>
      </c>
      <c r="B1830" t="s">
        <v>17348</v>
      </c>
      <c r="C1830" s="1121">
        <v>45517.225995370369</v>
      </c>
      <c r="D1830" t="s">
        <v>17420</v>
      </c>
    </row>
    <row r="1831" spans="1:5" x14ac:dyDescent="0.25">
      <c r="A1831" t="s">
        <v>1</v>
      </c>
      <c r="B1831" t="s">
        <v>17348</v>
      </c>
      <c r="C1831" s="1121">
        <v>45517.225995370369</v>
      </c>
      <c r="D1831" t="s">
        <v>17421</v>
      </c>
    </row>
    <row r="1832" spans="1:5" x14ac:dyDescent="0.25">
      <c r="A1832" t="s">
        <v>1</v>
      </c>
      <c r="B1832" t="s">
        <v>17348</v>
      </c>
      <c r="C1832" s="1121">
        <v>45517.225995370369</v>
      </c>
      <c r="D1832" t="s">
        <v>17422</v>
      </c>
    </row>
    <row r="1833" spans="1:5" x14ac:dyDescent="0.25">
      <c r="A1833" t="s">
        <v>1</v>
      </c>
      <c r="B1833" t="s">
        <v>17348</v>
      </c>
      <c r="C1833" s="1121">
        <v>45517.225995370369</v>
      </c>
      <c r="D1833" t="s">
        <v>17423</v>
      </c>
      <c r="E1833" s="1118">
        <v>3.1199999999999999E-2</v>
      </c>
    </row>
    <row r="1834" spans="1:5" x14ac:dyDescent="0.25">
      <c r="A1834" t="s">
        <v>1</v>
      </c>
      <c r="B1834" t="s">
        <v>17348</v>
      </c>
      <c r="C1834" s="1121">
        <v>45517.225995370369</v>
      </c>
      <c r="D1834" t="s">
        <v>17424</v>
      </c>
    </row>
    <row r="1835" spans="1:5" x14ac:dyDescent="0.25">
      <c r="A1835" t="s">
        <v>1</v>
      </c>
      <c r="B1835" t="s">
        <v>17348</v>
      </c>
      <c r="C1835" s="1121">
        <v>45517.225995370369</v>
      </c>
      <c r="D1835" t="s">
        <v>17425</v>
      </c>
      <c r="E1835" s="1118">
        <v>6.8400000000000002E-2</v>
      </c>
    </row>
    <row r="1836" spans="1:5" x14ac:dyDescent="0.25">
      <c r="A1836" t="s">
        <v>1</v>
      </c>
      <c r="B1836" t="s">
        <v>17348</v>
      </c>
      <c r="C1836" s="1121">
        <v>45517.225995370369</v>
      </c>
      <c r="D1836" t="s">
        <v>17426</v>
      </c>
      <c r="E1836" s="1118">
        <v>0.1055</v>
      </c>
    </row>
    <row r="1837" spans="1:5" x14ac:dyDescent="0.25">
      <c r="A1837" t="s">
        <v>1</v>
      </c>
      <c r="B1837" t="s">
        <v>17348</v>
      </c>
      <c r="C1837" s="1121">
        <v>45517.225995370369</v>
      </c>
      <c r="D1837" t="s">
        <v>17427</v>
      </c>
      <c r="E1837" s="1118">
        <v>0.1211</v>
      </c>
    </row>
    <row r="1838" spans="1:5" x14ac:dyDescent="0.25">
      <c r="A1838" t="s">
        <v>1</v>
      </c>
      <c r="B1838" t="s">
        <v>17348</v>
      </c>
      <c r="C1838" s="1121">
        <v>45517.226307870369</v>
      </c>
      <c r="D1838" t="s">
        <v>17421</v>
      </c>
    </row>
    <row r="1839" spans="1:5" x14ac:dyDescent="0.25">
      <c r="A1839" t="s">
        <v>1</v>
      </c>
      <c r="B1839" t="s">
        <v>17348</v>
      </c>
      <c r="C1839" s="1121">
        <v>45517.226307870369</v>
      </c>
      <c r="D1839" t="s">
        <v>17422</v>
      </c>
    </row>
    <row r="1840" spans="1:5" x14ac:dyDescent="0.25">
      <c r="A1840" t="s">
        <v>1</v>
      </c>
      <c r="B1840" t="s">
        <v>17348</v>
      </c>
      <c r="C1840" s="1121">
        <v>45517.226307870369</v>
      </c>
      <c r="D1840" t="s">
        <v>17423</v>
      </c>
      <c r="E1840" s="1118">
        <v>2.3400000000000001E-2</v>
      </c>
    </row>
    <row r="1841" spans="1:5" x14ac:dyDescent="0.25">
      <c r="A1841" t="s">
        <v>1</v>
      </c>
      <c r="B1841" t="s">
        <v>17348</v>
      </c>
      <c r="C1841" s="1121">
        <v>45517.226307870369</v>
      </c>
      <c r="D1841" t="s">
        <v>17424</v>
      </c>
    </row>
    <row r="1842" spans="1:5" x14ac:dyDescent="0.25">
      <c r="A1842" t="s">
        <v>1</v>
      </c>
      <c r="B1842" t="s">
        <v>17348</v>
      </c>
      <c r="C1842" s="1121">
        <v>45517.226307870369</v>
      </c>
      <c r="D1842" t="s">
        <v>17425</v>
      </c>
      <c r="E1842" s="1118">
        <v>0.1016</v>
      </c>
    </row>
    <row r="1843" spans="1:5" x14ac:dyDescent="0.25">
      <c r="A1843" t="s">
        <v>1</v>
      </c>
      <c r="B1843" t="s">
        <v>17348</v>
      </c>
      <c r="C1843" s="1121">
        <v>45517.226307870369</v>
      </c>
      <c r="D1843" t="s">
        <v>17426</v>
      </c>
      <c r="E1843" s="1118">
        <v>0.125</v>
      </c>
    </row>
    <row r="1844" spans="1:5" x14ac:dyDescent="0.25">
      <c r="A1844" t="s">
        <v>1</v>
      </c>
      <c r="B1844" t="s">
        <v>17348</v>
      </c>
      <c r="C1844" s="1121">
        <v>45517.227511574078</v>
      </c>
      <c r="D1844" t="s">
        <v>9291</v>
      </c>
    </row>
    <row r="1845" spans="1:5" x14ac:dyDescent="0.25">
      <c r="A1845" t="s">
        <v>1</v>
      </c>
      <c r="B1845" t="s">
        <v>17348</v>
      </c>
      <c r="C1845" s="1121">
        <v>45517.227523148147</v>
      </c>
      <c r="D1845" t="s">
        <v>9292</v>
      </c>
      <c r="E1845" s="1118">
        <v>3.1199999999999999E-2</v>
      </c>
    </row>
    <row r="1846" spans="1:5" x14ac:dyDescent="0.25">
      <c r="A1846" t="s">
        <v>1</v>
      </c>
      <c r="B1846" t="s">
        <v>17348</v>
      </c>
      <c r="C1846" s="1121">
        <v>45517.227569444447</v>
      </c>
      <c r="D1846" t="s">
        <v>17280</v>
      </c>
    </row>
    <row r="1847" spans="1:5" x14ac:dyDescent="0.25">
      <c r="A1847" t="s">
        <v>1</v>
      </c>
      <c r="B1847" t="s">
        <v>17348</v>
      </c>
      <c r="C1847" s="1121">
        <v>45517.227569444447</v>
      </c>
      <c r="D1847" t="s">
        <v>17281</v>
      </c>
      <c r="E1847" s="1118">
        <v>2E-3</v>
      </c>
    </row>
    <row r="1848" spans="1:5" x14ac:dyDescent="0.25">
      <c r="A1848" t="s">
        <v>1</v>
      </c>
      <c r="B1848" t="s">
        <v>17348</v>
      </c>
      <c r="C1848" s="1121">
        <v>45517.227881944447</v>
      </c>
      <c r="D1848" t="s">
        <v>9291</v>
      </c>
    </row>
    <row r="1849" spans="1:5" x14ac:dyDescent="0.25">
      <c r="A1849" t="s">
        <v>1</v>
      </c>
      <c r="B1849" t="s">
        <v>17348</v>
      </c>
      <c r="C1849" s="1121">
        <v>45517.227881944447</v>
      </c>
      <c r="D1849" t="s">
        <v>9292</v>
      </c>
      <c r="E1849" s="1118">
        <v>3.1199999999999999E-2</v>
      </c>
    </row>
    <row r="1850" spans="1:5" x14ac:dyDescent="0.25">
      <c r="A1850" t="s">
        <v>1</v>
      </c>
      <c r="B1850" t="s">
        <v>17348</v>
      </c>
      <c r="C1850" s="1121">
        <v>45517.227893518517</v>
      </c>
      <c r="D1850" t="s">
        <v>17282</v>
      </c>
    </row>
    <row r="1851" spans="1:5" x14ac:dyDescent="0.25">
      <c r="A1851" t="s">
        <v>1</v>
      </c>
      <c r="B1851" t="s">
        <v>17348</v>
      </c>
      <c r="C1851" s="1121">
        <v>45517.227893518517</v>
      </c>
      <c r="D1851" t="s">
        <v>17283</v>
      </c>
      <c r="E1851" s="1118">
        <v>2.93E-2</v>
      </c>
    </row>
    <row r="1852" spans="1:5" x14ac:dyDescent="0.25">
      <c r="A1852" t="s">
        <v>1</v>
      </c>
      <c r="B1852" t="s">
        <v>17348</v>
      </c>
      <c r="C1852" s="1121">
        <v>45517.227893518517</v>
      </c>
      <c r="D1852" t="s">
        <v>17284</v>
      </c>
    </row>
    <row r="1853" spans="1:5" x14ac:dyDescent="0.25">
      <c r="A1853" t="s">
        <v>1</v>
      </c>
      <c r="B1853" t="s">
        <v>17348</v>
      </c>
      <c r="C1853" s="1121">
        <v>45517.227893518517</v>
      </c>
      <c r="D1853" t="s">
        <v>17285</v>
      </c>
      <c r="E1853" s="1118">
        <v>4.8800000000000003E-2</v>
      </c>
    </row>
    <row r="1854" spans="1:5" x14ac:dyDescent="0.25">
      <c r="A1854" t="s">
        <v>1</v>
      </c>
      <c r="B1854" t="s">
        <v>17348</v>
      </c>
      <c r="C1854" s="1121">
        <v>45517.227905092594</v>
      </c>
      <c r="D1854" t="s">
        <v>17282</v>
      </c>
    </row>
    <row r="1855" spans="1:5" x14ac:dyDescent="0.25">
      <c r="A1855" t="s">
        <v>1</v>
      </c>
      <c r="B1855" t="s">
        <v>17348</v>
      </c>
      <c r="C1855" s="1121">
        <v>45517.227905092594</v>
      </c>
      <c r="D1855" t="s">
        <v>17283</v>
      </c>
      <c r="E1855" s="1118">
        <v>3.32E-2</v>
      </c>
    </row>
    <row r="1856" spans="1:5" x14ac:dyDescent="0.25">
      <c r="A1856" t="s">
        <v>1</v>
      </c>
      <c r="B1856" t="s">
        <v>17348</v>
      </c>
      <c r="C1856" s="1121">
        <v>45517.227905092594</v>
      </c>
      <c r="D1856" t="s">
        <v>17284</v>
      </c>
    </row>
    <row r="1857" spans="1:5" x14ac:dyDescent="0.25">
      <c r="A1857" t="s">
        <v>1</v>
      </c>
      <c r="B1857" t="s">
        <v>17348</v>
      </c>
      <c r="C1857" s="1121">
        <v>45517.227916666663</v>
      </c>
      <c r="D1857" t="s">
        <v>17285</v>
      </c>
      <c r="E1857" s="1118">
        <v>5.0799999999999998E-2</v>
      </c>
    </row>
    <row r="1858" spans="1:5" x14ac:dyDescent="0.25">
      <c r="A1858" t="s">
        <v>1</v>
      </c>
      <c r="B1858" t="s">
        <v>17348</v>
      </c>
      <c r="C1858" s="1121">
        <v>45517.228750000002</v>
      </c>
      <c r="D1858" t="s">
        <v>17282</v>
      </c>
    </row>
    <row r="1859" spans="1:5" x14ac:dyDescent="0.25">
      <c r="A1859" t="s">
        <v>1</v>
      </c>
      <c r="B1859" t="s">
        <v>17348</v>
      </c>
      <c r="C1859" s="1121">
        <v>45517.228750000002</v>
      </c>
      <c r="D1859" t="s">
        <v>17283</v>
      </c>
      <c r="E1859" s="1118">
        <v>4.6899999999999997E-2</v>
      </c>
    </row>
    <row r="1860" spans="1:5" x14ac:dyDescent="0.25">
      <c r="A1860" t="s">
        <v>1</v>
      </c>
      <c r="B1860" t="s">
        <v>17348</v>
      </c>
      <c r="C1860" s="1121">
        <v>45517.228750000002</v>
      </c>
      <c r="D1860" t="s">
        <v>17284</v>
      </c>
    </row>
    <row r="1861" spans="1:5" x14ac:dyDescent="0.25">
      <c r="A1861" t="s">
        <v>1</v>
      </c>
      <c r="B1861" t="s">
        <v>17348</v>
      </c>
      <c r="C1861" s="1121">
        <v>45517.228750000002</v>
      </c>
      <c r="D1861" t="s">
        <v>17285</v>
      </c>
      <c r="E1861" s="1118">
        <v>3.7100000000000001E-2</v>
      </c>
    </row>
    <row r="1862" spans="1:5" x14ac:dyDescent="0.25">
      <c r="A1862" t="s">
        <v>1</v>
      </c>
      <c r="B1862" t="s">
        <v>17348</v>
      </c>
      <c r="C1862" s="1121">
        <v>45517.228773148148</v>
      </c>
      <c r="D1862" t="s">
        <v>9291</v>
      </c>
    </row>
    <row r="1863" spans="1:5" x14ac:dyDescent="0.25">
      <c r="A1863" t="s">
        <v>1</v>
      </c>
      <c r="B1863" t="s">
        <v>17348</v>
      </c>
      <c r="C1863" s="1121">
        <v>45517.228773148148</v>
      </c>
      <c r="D1863" t="s">
        <v>9292</v>
      </c>
      <c r="E1863" s="1118">
        <v>2.5399999999999999E-2</v>
      </c>
    </row>
    <row r="1864" spans="1:5" x14ac:dyDescent="0.25">
      <c r="A1864" t="s">
        <v>1</v>
      </c>
      <c r="B1864" t="s">
        <v>17348</v>
      </c>
      <c r="C1864" s="1121">
        <v>45517.228784722225</v>
      </c>
      <c r="D1864" t="s">
        <v>17270</v>
      </c>
    </row>
    <row r="1865" spans="1:5" x14ac:dyDescent="0.25">
      <c r="A1865" t="s">
        <v>1</v>
      </c>
      <c r="B1865" t="s">
        <v>17348</v>
      </c>
      <c r="C1865" s="1121">
        <v>45517.228784722225</v>
      </c>
      <c r="D1865" t="s">
        <v>17258</v>
      </c>
      <c r="E1865" s="1118">
        <v>2.5399999999999999E-2</v>
      </c>
    </row>
    <row r="1866" spans="1:5" x14ac:dyDescent="0.25">
      <c r="A1866" t="s">
        <v>1</v>
      </c>
      <c r="B1866" t="s">
        <v>17348</v>
      </c>
      <c r="C1866" s="1121">
        <v>45517.230092592596</v>
      </c>
      <c r="D1866" t="s">
        <v>17271</v>
      </c>
    </row>
    <row r="1867" spans="1:5" x14ac:dyDescent="0.25">
      <c r="A1867" t="s">
        <v>1</v>
      </c>
      <c r="B1867" t="s">
        <v>17348</v>
      </c>
      <c r="C1867" s="1121">
        <v>45517.230092592596</v>
      </c>
      <c r="D1867" t="s">
        <v>17272</v>
      </c>
    </row>
    <row r="1868" spans="1:5" x14ac:dyDescent="0.25">
      <c r="A1868" t="s">
        <v>1</v>
      </c>
      <c r="B1868" t="s">
        <v>17348</v>
      </c>
      <c r="C1868" s="1121">
        <v>45517.230092592596</v>
      </c>
      <c r="D1868" t="s">
        <v>17273</v>
      </c>
    </row>
    <row r="1869" spans="1:5" x14ac:dyDescent="0.25">
      <c r="A1869" t="s">
        <v>1</v>
      </c>
      <c r="B1869" t="s">
        <v>17348</v>
      </c>
      <c r="C1869" s="1121">
        <v>45517.230092592596</v>
      </c>
      <c r="D1869" t="s">
        <v>17274</v>
      </c>
      <c r="E1869" s="1118">
        <v>3.8999999999999998E-3</v>
      </c>
    </row>
    <row r="1870" spans="1:5" x14ac:dyDescent="0.25">
      <c r="A1870" t="s">
        <v>1</v>
      </c>
      <c r="B1870" t="s">
        <v>17348</v>
      </c>
      <c r="C1870" s="1121">
        <v>45517.230092592596</v>
      </c>
      <c r="D1870" t="s">
        <v>17275</v>
      </c>
    </row>
    <row r="1871" spans="1:5" x14ac:dyDescent="0.25">
      <c r="A1871" t="s">
        <v>1</v>
      </c>
      <c r="B1871" t="s">
        <v>17348</v>
      </c>
      <c r="C1871" s="1121">
        <v>45517.230104166665</v>
      </c>
      <c r="D1871" t="s">
        <v>17276</v>
      </c>
      <c r="E1871" s="1118">
        <v>1.1484000000000001</v>
      </c>
    </row>
    <row r="1872" spans="1:5" x14ac:dyDescent="0.25">
      <c r="A1872" t="s">
        <v>1</v>
      </c>
      <c r="B1872" t="s">
        <v>17348</v>
      </c>
      <c r="C1872" s="1121">
        <v>45517.230104166665</v>
      </c>
      <c r="D1872" t="s">
        <v>17303</v>
      </c>
    </row>
    <row r="1873" spans="1:5" x14ac:dyDescent="0.25">
      <c r="A1873" t="s">
        <v>1</v>
      </c>
      <c r="B1873" t="s">
        <v>17348</v>
      </c>
      <c r="C1873" s="1121">
        <v>45517.230104166665</v>
      </c>
      <c r="D1873" t="s">
        <v>17304</v>
      </c>
      <c r="E1873" s="1118">
        <v>1.7600000000000001E-2</v>
      </c>
    </row>
    <row r="1874" spans="1:5" x14ac:dyDescent="0.25">
      <c r="A1874" t="s">
        <v>1</v>
      </c>
      <c r="B1874" t="s">
        <v>17348</v>
      </c>
      <c r="C1874" s="1121">
        <v>45517.230104166665</v>
      </c>
      <c r="D1874" t="s">
        <v>17270</v>
      </c>
    </row>
    <row r="1875" spans="1:5" x14ac:dyDescent="0.25">
      <c r="A1875" t="s">
        <v>1</v>
      </c>
      <c r="B1875" t="s">
        <v>17348</v>
      </c>
      <c r="C1875" s="1121">
        <v>45517.230104166665</v>
      </c>
      <c r="D1875" t="s">
        <v>17258</v>
      </c>
      <c r="E1875" s="1118">
        <v>3.7100000000000001E-2</v>
      </c>
    </row>
    <row r="1876" spans="1:5" x14ac:dyDescent="0.25">
      <c r="A1876" t="s">
        <v>1</v>
      </c>
      <c r="B1876" t="s">
        <v>17348</v>
      </c>
      <c r="C1876" s="1121">
        <v>45517.230104166665</v>
      </c>
      <c r="D1876" t="s">
        <v>17305</v>
      </c>
    </row>
    <row r="1877" spans="1:5" x14ac:dyDescent="0.25">
      <c r="A1877" t="s">
        <v>1</v>
      </c>
      <c r="B1877" t="s">
        <v>17348</v>
      </c>
      <c r="C1877" s="1121">
        <v>45517.230104166665</v>
      </c>
      <c r="D1877" t="s">
        <v>17282</v>
      </c>
    </row>
    <row r="1878" spans="1:5" x14ac:dyDescent="0.25">
      <c r="A1878" t="s">
        <v>1</v>
      </c>
      <c r="B1878" t="s">
        <v>17348</v>
      </c>
      <c r="C1878" s="1121">
        <v>45517.230104166665</v>
      </c>
      <c r="D1878" t="s">
        <v>17283</v>
      </c>
      <c r="E1878" s="1118">
        <v>7.8100000000000003E-2</v>
      </c>
    </row>
    <row r="1879" spans="1:5" x14ac:dyDescent="0.25">
      <c r="A1879" t="s">
        <v>1</v>
      </c>
      <c r="B1879" t="s">
        <v>17348</v>
      </c>
      <c r="C1879" s="1121">
        <v>45517.230104166665</v>
      </c>
      <c r="D1879" t="s">
        <v>17284</v>
      </c>
    </row>
    <row r="1880" spans="1:5" x14ac:dyDescent="0.25">
      <c r="A1880" t="s">
        <v>1</v>
      </c>
      <c r="B1880" t="s">
        <v>17348</v>
      </c>
      <c r="C1880" s="1121">
        <v>45517.230104166665</v>
      </c>
      <c r="D1880" t="s">
        <v>17285</v>
      </c>
      <c r="E1880" s="1118">
        <v>4.1000000000000002E-2</v>
      </c>
    </row>
    <row r="1881" spans="1:5" x14ac:dyDescent="0.25">
      <c r="A1881" t="s">
        <v>1</v>
      </c>
      <c r="B1881" t="s">
        <v>17348</v>
      </c>
      <c r="C1881" s="1121">
        <v>45517.230115740742</v>
      </c>
      <c r="D1881" t="s">
        <v>17306</v>
      </c>
      <c r="E1881" s="1118">
        <v>0.2949</v>
      </c>
    </row>
    <row r="1882" spans="1:5" x14ac:dyDescent="0.25">
      <c r="A1882" t="s">
        <v>1</v>
      </c>
      <c r="B1882" t="s">
        <v>17348</v>
      </c>
      <c r="C1882" s="1121">
        <v>45517.230115740742</v>
      </c>
      <c r="D1882" t="s">
        <v>17279</v>
      </c>
      <c r="E1882" s="1118">
        <v>1.6855</v>
      </c>
    </row>
    <row r="1883" spans="1:5" x14ac:dyDescent="0.25">
      <c r="A1883" t="s">
        <v>1</v>
      </c>
      <c r="B1883" t="s">
        <v>17348</v>
      </c>
      <c r="C1883" s="1121">
        <v>45517.230428240742</v>
      </c>
      <c r="D1883" t="s">
        <v>9291</v>
      </c>
    </row>
    <row r="1884" spans="1:5" x14ac:dyDescent="0.25">
      <c r="A1884" t="s">
        <v>1</v>
      </c>
      <c r="B1884" t="s">
        <v>17348</v>
      </c>
      <c r="C1884" s="1121">
        <v>45517.230428240742</v>
      </c>
      <c r="D1884" t="s">
        <v>9292</v>
      </c>
      <c r="E1884" s="1118">
        <v>1.5599999999999999E-2</v>
      </c>
    </row>
    <row r="1885" spans="1:5" x14ac:dyDescent="0.25">
      <c r="A1885" t="s">
        <v>1</v>
      </c>
      <c r="B1885" t="s">
        <v>17348</v>
      </c>
      <c r="C1885" s="1121">
        <v>45517.230428240742</v>
      </c>
      <c r="D1885" t="s">
        <v>17282</v>
      </c>
    </row>
    <row r="1886" spans="1:5" x14ac:dyDescent="0.25">
      <c r="A1886" t="s">
        <v>1</v>
      </c>
      <c r="B1886" t="s">
        <v>17348</v>
      </c>
      <c r="C1886" s="1121">
        <v>45517.230428240742</v>
      </c>
      <c r="D1886" t="s">
        <v>17283</v>
      </c>
      <c r="E1886" s="1118">
        <v>3.7100000000000001E-2</v>
      </c>
    </row>
    <row r="1887" spans="1:5" x14ac:dyDescent="0.25">
      <c r="A1887" t="s">
        <v>1</v>
      </c>
      <c r="B1887" t="s">
        <v>17348</v>
      </c>
      <c r="C1887" s="1121">
        <v>45517.230428240742</v>
      </c>
      <c r="D1887" t="s">
        <v>17284</v>
      </c>
    </row>
    <row r="1888" spans="1:5" x14ac:dyDescent="0.25">
      <c r="A1888" t="s">
        <v>1</v>
      </c>
      <c r="B1888" t="s">
        <v>17348</v>
      </c>
      <c r="C1888" s="1121">
        <v>45517.230428240742</v>
      </c>
      <c r="D1888" t="s">
        <v>17285</v>
      </c>
      <c r="E1888" s="1118">
        <v>4.6899999999999997E-2</v>
      </c>
    </row>
    <row r="1889" spans="1:5" x14ac:dyDescent="0.25">
      <c r="A1889" t="s">
        <v>1</v>
      </c>
      <c r="B1889" t="s">
        <v>17348</v>
      </c>
      <c r="C1889" s="1121">
        <v>45517.230439814812</v>
      </c>
      <c r="D1889" t="s">
        <v>17282</v>
      </c>
    </row>
    <row r="1890" spans="1:5" x14ac:dyDescent="0.25">
      <c r="A1890" t="s">
        <v>1</v>
      </c>
      <c r="B1890" t="s">
        <v>17348</v>
      </c>
      <c r="C1890" s="1121">
        <v>45517.230439814812</v>
      </c>
      <c r="D1890" t="s">
        <v>17283</v>
      </c>
      <c r="E1890" s="1118">
        <v>4.4900000000000002E-2</v>
      </c>
    </row>
    <row r="1891" spans="1:5" x14ac:dyDescent="0.25">
      <c r="A1891" t="s">
        <v>1</v>
      </c>
      <c r="B1891" t="s">
        <v>17348</v>
      </c>
      <c r="C1891" s="1121">
        <v>45517.230439814812</v>
      </c>
      <c r="D1891" t="s">
        <v>17284</v>
      </c>
    </row>
    <row r="1892" spans="1:5" x14ac:dyDescent="0.25">
      <c r="A1892" t="s">
        <v>1</v>
      </c>
      <c r="B1892" t="s">
        <v>17348</v>
      </c>
      <c r="C1892" s="1121">
        <v>45517.230439814812</v>
      </c>
      <c r="D1892" t="s">
        <v>17285</v>
      </c>
      <c r="E1892" s="1118">
        <v>3.1199999999999999E-2</v>
      </c>
    </row>
    <row r="1893" spans="1:5" x14ac:dyDescent="0.25">
      <c r="A1893" t="s">
        <v>1</v>
      </c>
      <c r="B1893" t="s">
        <v>17348</v>
      </c>
      <c r="C1893" s="1121">
        <v>45517.230439814812</v>
      </c>
      <c r="D1893" t="s">
        <v>17284</v>
      </c>
    </row>
    <row r="1894" spans="1:5" x14ac:dyDescent="0.25">
      <c r="A1894" t="s">
        <v>1</v>
      </c>
      <c r="B1894" t="s">
        <v>17348</v>
      </c>
      <c r="C1894" s="1121">
        <v>45517.230439814812</v>
      </c>
      <c r="D1894" t="s">
        <v>17285</v>
      </c>
      <c r="E1894" s="1118">
        <v>4.4900000000000002E-2</v>
      </c>
    </row>
    <row r="1895" spans="1:5" x14ac:dyDescent="0.25">
      <c r="A1895" t="s">
        <v>1</v>
      </c>
      <c r="B1895" t="s">
        <v>17348</v>
      </c>
      <c r="C1895" s="1121">
        <v>45517.230451388888</v>
      </c>
      <c r="D1895" t="s">
        <v>17282</v>
      </c>
    </row>
    <row r="1896" spans="1:5" x14ac:dyDescent="0.25">
      <c r="A1896" t="s">
        <v>1</v>
      </c>
      <c r="B1896" t="s">
        <v>17348</v>
      </c>
      <c r="C1896" s="1121">
        <v>45517.230451388888</v>
      </c>
      <c r="D1896" t="s">
        <v>17283</v>
      </c>
      <c r="E1896" s="1118">
        <v>2.7300000000000001E-2</v>
      </c>
    </row>
    <row r="1897" spans="1:5" x14ac:dyDescent="0.25">
      <c r="A1897" t="s">
        <v>1</v>
      </c>
      <c r="B1897" t="s">
        <v>17348</v>
      </c>
      <c r="C1897" s="1121">
        <v>45517.230462962965</v>
      </c>
      <c r="D1897" t="s">
        <v>17420</v>
      </c>
    </row>
    <row r="1898" spans="1:5" x14ac:dyDescent="0.25">
      <c r="A1898" t="s">
        <v>1</v>
      </c>
      <c r="B1898" t="s">
        <v>17348</v>
      </c>
      <c r="C1898" s="1121">
        <v>45517.230462962965</v>
      </c>
      <c r="D1898" t="s">
        <v>17421</v>
      </c>
    </row>
    <row r="1899" spans="1:5" x14ac:dyDescent="0.25">
      <c r="A1899" t="s">
        <v>1</v>
      </c>
      <c r="B1899" t="s">
        <v>17348</v>
      </c>
      <c r="C1899" s="1121">
        <v>45517.230462962965</v>
      </c>
      <c r="D1899" t="s">
        <v>17422</v>
      </c>
    </row>
    <row r="1900" spans="1:5" x14ac:dyDescent="0.25">
      <c r="A1900" t="s">
        <v>1</v>
      </c>
      <c r="B1900" t="s">
        <v>17348</v>
      </c>
      <c r="C1900" s="1121">
        <v>45517.230462962965</v>
      </c>
      <c r="D1900" t="s">
        <v>17423</v>
      </c>
      <c r="E1900" s="1118">
        <v>4.6899999999999997E-2</v>
      </c>
    </row>
    <row r="1901" spans="1:5" x14ac:dyDescent="0.25">
      <c r="A1901" t="s">
        <v>1</v>
      </c>
      <c r="B1901" t="s">
        <v>17348</v>
      </c>
      <c r="C1901" s="1121">
        <v>45517.230462962965</v>
      </c>
      <c r="D1901" t="s">
        <v>17424</v>
      </c>
    </row>
    <row r="1902" spans="1:5" x14ac:dyDescent="0.25">
      <c r="A1902" t="s">
        <v>1</v>
      </c>
      <c r="B1902" t="s">
        <v>17348</v>
      </c>
      <c r="C1902" s="1121">
        <v>45517.230462962965</v>
      </c>
      <c r="D1902" t="s">
        <v>17425</v>
      </c>
      <c r="E1902" s="1118">
        <v>5.6599999999999998E-2</v>
      </c>
    </row>
    <row r="1903" spans="1:5" x14ac:dyDescent="0.25">
      <c r="A1903" t="s">
        <v>1</v>
      </c>
      <c r="B1903" t="s">
        <v>17348</v>
      </c>
      <c r="C1903" s="1121">
        <v>45517.230462962965</v>
      </c>
      <c r="D1903" t="s">
        <v>17426</v>
      </c>
      <c r="E1903" s="1118">
        <v>0.13669999999999999</v>
      </c>
    </row>
    <row r="1904" spans="1:5" x14ac:dyDescent="0.25">
      <c r="A1904" t="s">
        <v>1</v>
      </c>
      <c r="B1904" t="s">
        <v>17348</v>
      </c>
      <c r="C1904" s="1121">
        <v>45517.230474537035</v>
      </c>
      <c r="D1904" t="s">
        <v>17427</v>
      </c>
      <c r="E1904" s="1118">
        <v>0.23050000000000001</v>
      </c>
    </row>
    <row r="1905" spans="1:5" x14ac:dyDescent="0.25">
      <c r="A1905" t="s">
        <v>1</v>
      </c>
      <c r="B1905" t="s">
        <v>17348</v>
      </c>
      <c r="C1905" s="1121">
        <v>45517.230509259258</v>
      </c>
      <c r="D1905" t="s">
        <v>17421</v>
      </c>
    </row>
    <row r="1906" spans="1:5" x14ac:dyDescent="0.25">
      <c r="A1906" t="s">
        <v>1</v>
      </c>
      <c r="B1906" t="s">
        <v>17348</v>
      </c>
      <c r="C1906" s="1121">
        <v>45517.230509259258</v>
      </c>
      <c r="D1906" t="s">
        <v>17422</v>
      </c>
    </row>
    <row r="1907" spans="1:5" x14ac:dyDescent="0.25">
      <c r="A1907" t="s">
        <v>1</v>
      </c>
      <c r="B1907" t="s">
        <v>17348</v>
      </c>
      <c r="C1907" s="1121">
        <v>45517.230509259258</v>
      </c>
      <c r="D1907" t="s">
        <v>17423</v>
      </c>
      <c r="E1907" s="1118">
        <v>5.0799999999999998E-2</v>
      </c>
    </row>
    <row r="1908" spans="1:5" x14ac:dyDescent="0.25">
      <c r="A1908" t="s">
        <v>1</v>
      </c>
      <c r="B1908" t="s">
        <v>17348</v>
      </c>
      <c r="C1908" s="1121">
        <v>45517.230509259258</v>
      </c>
      <c r="D1908" t="s">
        <v>17424</v>
      </c>
    </row>
    <row r="1909" spans="1:5" x14ac:dyDescent="0.25">
      <c r="A1909" t="s">
        <v>1</v>
      </c>
      <c r="B1909" t="s">
        <v>17348</v>
      </c>
      <c r="C1909" s="1121">
        <v>45517.230509259258</v>
      </c>
      <c r="D1909" t="s">
        <v>17425</v>
      </c>
      <c r="E1909" s="1118">
        <v>0.21479999999999999</v>
      </c>
    </row>
    <row r="1910" spans="1:5" x14ac:dyDescent="0.25">
      <c r="A1910" t="s">
        <v>1</v>
      </c>
      <c r="B1910" t="s">
        <v>17348</v>
      </c>
      <c r="C1910" s="1121">
        <v>45517.230509259258</v>
      </c>
      <c r="D1910" t="s">
        <v>17426</v>
      </c>
      <c r="E1910" s="1118">
        <v>0.28520000000000001</v>
      </c>
    </row>
    <row r="1911" spans="1:5" x14ac:dyDescent="0.25">
      <c r="A1911" t="s">
        <v>1</v>
      </c>
      <c r="B1911" t="s">
        <v>17348</v>
      </c>
      <c r="C1911" s="1121">
        <v>45517.230520833335</v>
      </c>
      <c r="D1911" t="s">
        <v>17421</v>
      </c>
    </row>
    <row r="1912" spans="1:5" x14ac:dyDescent="0.25">
      <c r="A1912" t="s">
        <v>1</v>
      </c>
      <c r="B1912" t="s">
        <v>17348</v>
      </c>
      <c r="C1912" s="1121">
        <v>45517.230520833335</v>
      </c>
      <c r="D1912" t="s">
        <v>17422</v>
      </c>
    </row>
    <row r="1913" spans="1:5" x14ac:dyDescent="0.25">
      <c r="A1913" t="s">
        <v>1</v>
      </c>
      <c r="B1913" t="s">
        <v>17348</v>
      </c>
      <c r="C1913" s="1121">
        <v>45517.230520833335</v>
      </c>
      <c r="D1913" t="s">
        <v>17423</v>
      </c>
      <c r="E1913" s="1118">
        <v>4.2999999999999997E-2</v>
      </c>
    </row>
    <row r="1914" spans="1:5" x14ac:dyDescent="0.25">
      <c r="A1914" t="s">
        <v>1</v>
      </c>
      <c r="B1914" t="s">
        <v>17348</v>
      </c>
      <c r="C1914" s="1121">
        <v>45517.230520833335</v>
      </c>
      <c r="D1914" t="s">
        <v>17424</v>
      </c>
    </row>
    <row r="1915" spans="1:5" x14ac:dyDescent="0.25">
      <c r="A1915" t="s">
        <v>1</v>
      </c>
      <c r="B1915" t="s">
        <v>17348</v>
      </c>
      <c r="C1915" s="1121">
        <v>45517.230520833335</v>
      </c>
      <c r="D1915" t="s">
        <v>17425</v>
      </c>
      <c r="E1915" s="1118">
        <v>0.1797</v>
      </c>
    </row>
    <row r="1916" spans="1:5" x14ac:dyDescent="0.25">
      <c r="A1916" t="s">
        <v>1</v>
      </c>
      <c r="B1916" t="s">
        <v>17348</v>
      </c>
      <c r="C1916" s="1121">
        <v>45517.230520833335</v>
      </c>
      <c r="D1916" t="s">
        <v>17426</v>
      </c>
      <c r="E1916" s="1118">
        <v>0.23830000000000001</v>
      </c>
    </row>
    <row r="1917" spans="1:5" x14ac:dyDescent="0.25">
      <c r="A1917" t="s">
        <v>1</v>
      </c>
      <c r="B1917" t="s">
        <v>17348</v>
      </c>
      <c r="C1917" s="1121">
        <v>45517.230775462966</v>
      </c>
      <c r="D1917" t="s">
        <v>9291</v>
      </c>
    </row>
    <row r="1918" spans="1:5" x14ac:dyDescent="0.25">
      <c r="A1918" t="s">
        <v>1</v>
      </c>
      <c r="B1918" t="s">
        <v>17348</v>
      </c>
      <c r="C1918" s="1121">
        <v>45517.230775462966</v>
      </c>
      <c r="D1918" t="s">
        <v>9292</v>
      </c>
      <c r="E1918" s="1118">
        <v>5.0799999999999998E-2</v>
      </c>
    </row>
    <row r="1919" spans="1:5" x14ac:dyDescent="0.25">
      <c r="A1919" t="s">
        <v>1</v>
      </c>
      <c r="B1919" t="s">
        <v>17348</v>
      </c>
      <c r="C1919" s="1121">
        <v>45517.244837962964</v>
      </c>
      <c r="D1919" t="s">
        <v>9291</v>
      </c>
    </row>
    <row r="1920" spans="1:5" x14ac:dyDescent="0.25">
      <c r="A1920" t="s">
        <v>1</v>
      </c>
      <c r="B1920" t="s">
        <v>17348</v>
      </c>
      <c r="C1920" s="1121">
        <v>45517.244837962964</v>
      </c>
      <c r="D1920" t="s">
        <v>9292</v>
      </c>
      <c r="E1920" s="1118">
        <v>7.4200000000000002E-2</v>
      </c>
    </row>
    <row r="1921" spans="1:5" x14ac:dyDescent="0.25">
      <c r="A1921" t="s">
        <v>1</v>
      </c>
      <c r="B1921" t="s">
        <v>17519</v>
      </c>
      <c r="C1921" s="1121">
        <v>45517.256238425929</v>
      </c>
      <c r="D1921" t="s">
        <v>17271</v>
      </c>
    </row>
    <row r="1922" spans="1:5" x14ac:dyDescent="0.25">
      <c r="A1922" t="s">
        <v>1</v>
      </c>
      <c r="B1922" t="s">
        <v>17519</v>
      </c>
      <c r="C1922" s="1121">
        <v>45517.256238425929</v>
      </c>
      <c r="D1922" t="s">
        <v>17272</v>
      </c>
    </row>
    <row r="1923" spans="1:5" x14ac:dyDescent="0.25">
      <c r="A1923" t="s">
        <v>1</v>
      </c>
      <c r="B1923" t="s">
        <v>17519</v>
      </c>
      <c r="C1923" s="1121">
        <v>45517.256238425929</v>
      </c>
      <c r="D1923" t="s">
        <v>17273</v>
      </c>
    </row>
    <row r="1924" spans="1:5" x14ac:dyDescent="0.25">
      <c r="A1924" t="s">
        <v>1</v>
      </c>
      <c r="B1924" t="s">
        <v>17519</v>
      </c>
      <c r="C1924" s="1121">
        <v>45517.256238425929</v>
      </c>
      <c r="D1924" t="s">
        <v>17274</v>
      </c>
      <c r="E1924" s="1118">
        <v>2.5399999999999999E-2</v>
      </c>
    </row>
    <row r="1925" spans="1:5" x14ac:dyDescent="0.25">
      <c r="A1925" t="s">
        <v>1</v>
      </c>
      <c r="B1925" t="s">
        <v>17519</v>
      </c>
      <c r="C1925" s="1121">
        <v>45517.256238425929</v>
      </c>
      <c r="D1925" t="s">
        <v>17275</v>
      </c>
    </row>
    <row r="1926" spans="1:5" x14ac:dyDescent="0.25">
      <c r="A1926" t="s">
        <v>1</v>
      </c>
      <c r="B1926" t="s">
        <v>17519</v>
      </c>
      <c r="C1926" s="1121">
        <v>45517.256249999999</v>
      </c>
      <c r="D1926" t="s">
        <v>17276</v>
      </c>
      <c r="E1926" s="1118">
        <v>1.2206999999999999</v>
      </c>
    </row>
    <row r="1927" spans="1:5" x14ac:dyDescent="0.25">
      <c r="A1927" t="s">
        <v>1</v>
      </c>
      <c r="B1927" t="s">
        <v>17519</v>
      </c>
      <c r="C1927" s="1121">
        <v>45517.256249999999</v>
      </c>
      <c r="D1927" t="s">
        <v>17303</v>
      </c>
    </row>
    <row r="1928" spans="1:5" x14ac:dyDescent="0.25">
      <c r="A1928" t="s">
        <v>1</v>
      </c>
      <c r="B1928" t="s">
        <v>17519</v>
      </c>
      <c r="C1928" s="1121">
        <v>45517.256249999999</v>
      </c>
      <c r="D1928" t="s">
        <v>17304</v>
      </c>
      <c r="E1928" s="1118">
        <v>2.93E-2</v>
      </c>
    </row>
    <row r="1929" spans="1:5" x14ac:dyDescent="0.25">
      <c r="A1929" t="s">
        <v>1</v>
      </c>
      <c r="B1929" t="s">
        <v>17519</v>
      </c>
      <c r="C1929" s="1121">
        <v>45517.256249999999</v>
      </c>
      <c r="D1929" t="s">
        <v>17270</v>
      </c>
    </row>
    <row r="1930" spans="1:5" x14ac:dyDescent="0.25">
      <c r="A1930" t="s">
        <v>1</v>
      </c>
      <c r="B1930" t="s">
        <v>17519</v>
      </c>
      <c r="C1930" s="1121">
        <v>45517.256249999999</v>
      </c>
      <c r="D1930" t="s">
        <v>17258</v>
      </c>
      <c r="E1930" s="1118">
        <v>0.1855</v>
      </c>
    </row>
    <row r="1931" spans="1:5" x14ac:dyDescent="0.25">
      <c r="A1931" t="s">
        <v>1</v>
      </c>
      <c r="B1931" t="s">
        <v>17519</v>
      </c>
      <c r="C1931" s="1121">
        <v>45517.256249999999</v>
      </c>
      <c r="D1931" t="s">
        <v>9291</v>
      </c>
    </row>
    <row r="1932" spans="1:5" x14ac:dyDescent="0.25">
      <c r="A1932" t="s">
        <v>1</v>
      </c>
      <c r="B1932" t="s">
        <v>17519</v>
      </c>
      <c r="C1932" s="1121">
        <v>45517.256249999999</v>
      </c>
      <c r="D1932" t="s">
        <v>9292</v>
      </c>
      <c r="E1932" s="1118">
        <v>4.2999999999999997E-2</v>
      </c>
    </row>
    <row r="1933" spans="1:5" x14ac:dyDescent="0.25">
      <c r="A1933" t="s">
        <v>1</v>
      </c>
      <c r="B1933" t="s">
        <v>17519</v>
      </c>
      <c r="C1933" s="1121">
        <v>45517.256249999999</v>
      </c>
      <c r="D1933" t="s">
        <v>17305</v>
      </c>
    </row>
    <row r="1934" spans="1:5" x14ac:dyDescent="0.25">
      <c r="A1934" t="s">
        <v>1</v>
      </c>
      <c r="B1934" t="s">
        <v>17519</v>
      </c>
      <c r="C1934" s="1121">
        <v>45517.256249999999</v>
      </c>
      <c r="D1934" t="s">
        <v>17282</v>
      </c>
    </row>
    <row r="1935" spans="1:5" x14ac:dyDescent="0.25">
      <c r="A1935" t="s">
        <v>1</v>
      </c>
      <c r="B1935" t="s">
        <v>17519</v>
      </c>
      <c r="C1935" s="1121">
        <v>45517.256249999999</v>
      </c>
      <c r="D1935" t="s">
        <v>17283</v>
      </c>
      <c r="E1935" s="1118">
        <v>7.6200000000000004E-2</v>
      </c>
    </row>
    <row r="1936" spans="1:5" x14ac:dyDescent="0.25">
      <c r="A1936" t="s">
        <v>1</v>
      </c>
      <c r="B1936" t="s">
        <v>17519</v>
      </c>
      <c r="C1936" s="1121">
        <v>45517.256249999999</v>
      </c>
      <c r="D1936" t="s">
        <v>17284</v>
      </c>
    </row>
    <row r="1937" spans="1:5" x14ac:dyDescent="0.25">
      <c r="A1937" t="s">
        <v>1</v>
      </c>
      <c r="B1937" t="s">
        <v>17519</v>
      </c>
      <c r="C1937" s="1121">
        <v>45517.256249999999</v>
      </c>
      <c r="D1937" t="s">
        <v>17285</v>
      </c>
      <c r="E1937" s="1118">
        <v>6.25E-2</v>
      </c>
    </row>
    <row r="1938" spans="1:5" x14ac:dyDescent="0.25">
      <c r="A1938" t="s">
        <v>1</v>
      </c>
      <c r="B1938" t="s">
        <v>17519</v>
      </c>
      <c r="C1938" s="1121">
        <v>45517.256261574075</v>
      </c>
      <c r="D1938" t="s">
        <v>17306</v>
      </c>
      <c r="E1938" s="1118">
        <v>0.35549999999999998</v>
      </c>
    </row>
    <row r="1939" spans="1:5" x14ac:dyDescent="0.25">
      <c r="A1939" t="s">
        <v>1</v>
      </c>
      <c r="B1939" t="s">
        <v>17519</v>
      </c>
      <c r="C1939" s="1121">
        <v>45517.256261574075</v>
      </c>
      <c r="D1939" t="s">
        <v>17279</v>
      </c>
      <c r="E1939" s="1118">
        <v>2.1718999999999999</v>
      </c>
    </row>
    <row r="1940" spans="1:5" x14ac:dyDescent="0.25">
      <c r="A1940" t="s">
        <v>1</v>
      </c>
      <c r="B1940" t="s">
        <v>17348</v>
      </c>
      <c r="C1940" s="1121">
        <v>45517.257939814815</v>
      </c>
      <c r="D1940" t="s">
        <v>17271</v>
      </c>
    </row>
    <row r="1941" spans="1:5" x14ac:dyDescent="0.25">
      <c r="A1941" t="s">
        <v>1</v>
      </c>
      <c r="B1941" t="s">
        <v>17348</v>
      </c>
      <c r="C1941" s="1121">
        <v>45517.257939814815</v>
      </c>
      <c r="D1941" t="s">
        <v>17272</v>
      </c>
    </row>
    <row r="1942" spans="1:5" x14ac:dyDescent="0.25">
      <c r="A1942" t="s">
        <v>1</v>
      </c>
      <c r="B1942" t="s">
        <v>17348</v>
      </c>
      <c r="C1942" s="1121">
        <v>45517.257939814815</v>
      </c>
      <c r="D1942" t="s">
        <v>17273</v>
      </c>
    </row>
    <row r="1943" spans="1:5" x14ac:dyDescent="0.25">
      <c r="A1943" t="s">
        <v>1</v>
      </c>
      <c r="B1943" t="s">
        <v>17348</v>
      </c>
      <c r="C1943" s="1121">
        <v>45517.257939814815</v>
      </c>
      <c r="D1943" t="s">
        <v>17274</v>
      </c>
      <c r="E1943" s="1118">
        <v>0</v>
      </c>
    </row>
    <row r="1944" spans="1:5" x14ac:dyDescent="0.25">
      <c r="A1944" t="s">
        <v>1</v>
      </c>
      <c r="B1944" t="s">
        <v>17348</v>
      </c>
      <c r="C1944" s="1121">
        <v>45517.257939814815</v>
      </c>
      <c r="D1944" t="s">
        <v>17275</v>
      </c>
    </row>
    <row r="1945" spans="1:5" x14ac:dyDescent="0.25">
      <c r="A1945" t="s">
        <v>1</v>
      </c>
      <c r="B1945" t="s">
        <v>17348</v>
      </c>
      <c r="C1945" s="1121">
        <v>45517.257951388892</v>
      </c>
      <c r="D1945" t="s">
        <v>17276</v>
      </c>
      <c r="E1945" s="1118">
        <v>1.0390999999999999</v>
      </c>
    </row>
    <row r="1946" spans="1:5" x14ac:dyDescent="0.25">
      <c r="A1946" t="s">
        <v>1</v>
      </c>
      <c r="B1946" t="s">
        <v>17348</v>
      </c>
      <c r="C1946" s="1121">
        <v>45517.257951388892</v>
      </c>
      <c r="D1946" t="s">
        <v>17303</v>
      </c>
    </row>
    <row r="1947" spans="1:5" x14ac:dyDescent="0.25">
      <c r="A1947" t="s">
        <v>1</v>
      </c>
      <c r="B1947" t="s">
        <v>17348</v>
      </c>
      <c r="C1947" s="1121">
        <v>45517.257951388892</v>
      </c>
      <c r="D1947" t="s">
        <v>17304</v>
      </c>
      <c r="E1947" s="1118">
        <v>0</v>
      </c>
    </row>
    <row r="1948" spans="1:5" x14ac:dyDescent="0.25">
      <c r="A1948" t="s">
        <v>1</v>
      </c>
      <c r="B1948" t="s">
        <v>17348</v>
      </c>
      <c r="C1948" s="1121">
        <v>45517.257951388892</v>
      </c>
      <c r="D1948" t="s">
        <v>17270</v>
      </c>
    </row>
    <row r="1949" spans="1:5" x14ac:dyDescent="0.25">
      <c r="A1949" t="s">
        <v>1</v>
      </c>
      <c r="B1949" t="s">
        <v>17348</v>
      </c>
      <c r="C1949" s="1121">
        <v>45517.257951388892</v>
      </c>
      <c r="D1949" t="s">
        <v>17258</v>
      </c>
      <c r="E1949" s="1118">
        <v>3.1199999999999999E-2</v>
      </c>
    </row>
    <row r="1950" spans="1:5" x14ac:dyDescent="0.25">
      <c r="A1950" t="s">
        <v>1</v>
      </c>
      <c r="B1950" t="s">
        <v>17348</v>
      </c>
      <c r="C1950" s="1121">
        <v>45517.257951388892</v>
      </c>
      <c r="D1950" t="s">
        <v>17305</v>
      </c>
    </row>
    <row r="1951" spans="1:5" x14ac:dyDescent="0.25">
      <c r="A1951" t="s">
        <v>1</v>
      </c>
      <c r="B1951" t="s">
        <v>17348</v>
      </c>
      <c r="C1951" s="1121">
        <v>45517.257951388892</v>
      </c>
      <c r="D1951" t="s">
        <v>17282</v>
      </c>
    </row>
    <row r="1952" spans="1:5" x14ac:dyDescent="0.25">
      <c r="A1952" t="s">
        <v>1</v>
      </c>
      <c r="B1952" t="s">
        <v>17348</v>
      </c>
      <c r="C1952" s="1121">
        <v>45517.257951388892</v>
      </c>
      <c r="D1952" t="s">
        <v>17283</v>
      </c>
      <c r="E1952" s="1118">
        <v>5.2699999999999997E-2</v>
      </c>
    </row>
    <row r="1953" spans="1:5" x14ac:dyDescent="0.25">
      <c r="A1953" t="s">
        <v>1</v>
      </c>
      <c r="B1953" t="s">
        <v>17348</v>
      </c>
      <c r="C1953" s="1121">
        <v>45517.257951388892</v>
      </c>
      <c r="D1953" t="s">
        <v>17284</v>
      </c>
    </row>
    <row r="1954" spans="1:5" x14ac:dyDescent="0.25">
      <c r="A1954" t="s">
        <v>1</v>
      </c>
      <c r="B1954" t="s">
        <v>17348</v>
      </c>
      <c r="C1954" s="1121">
        <v>45517.257951388892</v>
      </c>
      <c r="D1954" t="s">
        <v>17285</v>
      </c>
      <c r="E1954" s="1118">
        <v>3.7100000000000001E-2</v>
      </c>
    </row>
    <row r="1955" spans="1:5" x14ac:dyDescent="0.25">
      <c r="A1955" t="s">
        <v>1</v>
      </c>
      <c r="B1955" t="s">
        <v>17348</v>
      </c>
      <c r="C1955" s="1121">
        <v>45517.257951388892</v>
      </c>
      <c r="D1955" t="s">
        <v>17306</v>
      </c>
      <c r="E1955" s="1118">
        <v>0.23630000000000001</v>
      </c>
    </row>
    <row r="1956" spans="1:5" x14ac:dyDescent="0.25">
      <c r="A1956" t="s">
        <v>1</v>
      </c>
      <c r="B1956" t="s">
        <v>17348</v>
      </c>
      <c r="C1956" s="1121">
        <v>45517.257951388892</v>
      </c>
      <c r="D1956" t="s">
        <v>17279</v>
      </c>
      <c r="E1956" s="1118">
        <v>1.4473</v>
      </c>
    </row>
    <row r="1957" spans="1:5" x14ac:dyDescent="0.25">
      <c r="A1957" t="s">
        <v>1</v>
      </c>
      <c r="B1957" t="s">
        <v>17348</v>
      </c>
      <c r="C1957" s="1121">
        <v>45517.271122685182</v>
      </c>
      <c r="D1957" t="s">
        <v>9291</v>
      </c>
    </row>
    <row r="1958" spans="1:5" x14ac:dyDescent="0.25">
      <c r="A1958" t="s">
        <v>1</v>
      </c>
      <c r="B1958" t="s">
        <v>17348</v>
      </c>
      <c r="C1958" s="1121">
        <v>45517.271122685182</v>
      </c>
      <c r="D1958" t="s">
        <v>9292</v>
      </c>
      <c r="E1958">
        <v>6.25E-2</v>
      </c>
    </row>
    <row r="1959" spans="1:5" x14ac:dyDescent="0.25">
      <c r="A1959" t="s">
        <v>1</v>
      </c>
      <c r="B1959" t="s">
        <v>17348</v>
      </c>
      <c r="C1959" s="1121">
        <v>45517.272986111115</v>
      </c>
      <c r="D1959" t="s">
        <v>9291</v>
      </c>
    </row>
    <row r="1960" spans="1:5" x14ac:dyDescent="0.25">
      <c r="A1960" t="s">
        <v>1</v>
      </c>
      <c r="B1960" t="s">
        <v>17348</v>
      </c>
      <c r="C1960" s="1121">
        <v>45517.272986111115</v>
      </c>
      <c r="D1960" t="s">
        <v>9292</v>
      </c>
      <c r="E1960">
        <v>8.5900000000000004E-2</v>
      </c>
    </row>
    <row r="1961" spans="1:5" x14ac:dyDescent="0.25">
      <c r="A1961" t="s">
        <v>1</v>
      </c>
      <c r="B1961" t="s">
        <v>17348</v>
      </c>
      <c r="C1961" s="1121">
        <v>45517.281006944446</v>
      </c>
      <c r="D1961" t="s">
        <v>9291</v>
      </c>
    </row>
    <row r="1962" spans="1:5" x14ac:dyDescent="0.25">
      <c r="A1962" t="s">
        <v>1</v>
      </c>
      <c r="B1962" t="s">
        <v>17348</v>
      </c>
      <c r="C1962" s="1121">
        <v>45517.281006944446</v>
      </c>
      <c r="D1962" t="s">
        <v>9292</v>
      </c>
      <c r="E1962">
        <v>5.8599999999999999E-2</v>
      </c>
    </row>
    <row r="1963" spans="1:5" x14ac:dyDescent="0.25">
      <c r="A1963" t="s">
        <v>1</v>
      </c>
      <c r="B1963" t="s">
        <v>17348</v>
      </c>
      <c r="C1963" s="1121">
        <v>45517.284259259257</v>
      </c>
      <c r="D1963" t="s">
        <v>9291</v>
      </c>
    </row>
    <row r="1964" spans="1:5" x14ac:dyDescent="0.25">
      <c r="A1964" t="s">
        <v>1</v>
      </c>
      <c r="B1964" t="s">
        <v>17348</v>
      </c>
      <c r="C1964" s="1121">
        <v>45517.284259259257</v>
      </c>
      <c r="D1964" t="s">
        <v>9292</v>
      </c>
      <c r="E1964">
        <v>7.8100000000000003E-2</v>
      </c>
    </row>
    <row r="1965" spans="1:5" x14ac:dyDescent="0.25">
      <c r="A1965" t="s">
        <v>1</v>
      </c>
      <c r="B1965" t="s">
        <v>17348</v>
      </c>
      <c r="C1965" s="1121">
        <v>45517.301423611112</v>
      </c>
      <c r="D1965" t="s">
        <v>9291</v>
      </c>
    </row>
    <row r="1966" spans="1:5" x14ac:dyDescent="0.25">
      <c r="A1966" t="s">
        <v>1</v>
      </c>
      <c r="B1966" t="s">
        <v>17348</v>
      </c>
      <c r="C1966" s="1121">
        <v>45517.301423611112</v>
      </c>
      <c r="D1966" t="s">
        <v>9292</v>
      </c>
      <c r="E1966">
        <v>5.2699999999999997E-2</v>
      </c>
    </row>
    <row r="1967" spans="1:5" x14ac:dyDescent="0.25">
      <c r="A1967" t="s">
        <v>1</v>
      </c>
      <c r="B1967" t="s">
        <v>17348</v>
      </c>
      <c r="C1967" s="1121">
        <v>45517.302048611113</v>
      </c>
      <c r="D1967" t="s">
        <v>9291</v>
      </c>
    </row>
    <row r="1968" spans="1:5" x14ac:dyDescent="0.25">
      <c r="A1968" t="s">
        <v>1</v>
      </c>
      <c r="B1968" t="s">
        <v>17348</v>
      </c>
      <c r="C1968" s="1121">
        <v>45517.302048611113</v>
      </c>
      <c r="D1968" t="s">
        <v>9292</v>
      </c>
      <c r="E1968">
        <v>6.4500000000000002E-2</v>
      </c>
    </row>
    <row r="1969" spans="1:5" x14ac:dyDescent="0.25">
      <c r="A1969" t="s">
        <v>1</v>
      </c>
      <c r="B1969" t="s">
        <v>17348</v>
      </c>
      <c r="C1969" s="1121">
        <v>45517.302662037036</v>
      </c>
      <c r="D1969" t="s">
        <v>9291</v>
      </c>
    </row>
    <row r="1970" spans="1:5" x14ac:dyDescent="0.25">
      <c r="A1970" t="s">
        <v>1</v>
      </c>
      <c r="B1970" t="s">
        <v>17348</v>
      </c>
      <c r="C1970" s="1121">
        <v>45517.302662037036</v>
      </c>
      <c r="D1970" t="s">
        <v>9292</v>
      </c>
      <c r="E1970">
        <v>9.9599999999999994E-2</v>
      </c>
    </row>
    <row r="1971" spans="1:5" x14ac:dyDescent="0.25">
      <c r="A1971" t="s">
        <v>1</v>
      </c>
      <c r="B1971" t="s">
        <v>17348</v>
      </c>
      <c r="C1971" s="1121">
        <v>45517.304652777777</v>
      </c>
      <c r="D1971" t="s">
        <v>9291</v>
      </c>
    </row>
    <row r="1972" spans="1:5" x14ac:dyDescent="0.25">
      <c r="A1972" t="s">
        <v>1</v>
      </c>
      <c r="B1972" t="s">
        <v>17348</v>
      </c>
      <c r="C1972" s="1121">
        <v>45517.304652777777</v>
      </c>
      <c r="D1972" t="s">
        <v>9292</v>
      </c>
      <c r="E1972">
        <v>7.2300000000000003E-2</v>
      </c>
    </row>
    <row r="1973" spans="1:5" x14ac:dyDescent="0.25">
      <c r="A1973" t="s">
        <v>1</v>
      </c>
      <c r="B1973" t="s">
        <v>17348</v>
      </c>
      <c r="C1973" s="1121">
        <v>45517.311712962961</v>
      </c>
      <c r="D1973" t="s">
        <v>9291</v>
      </c>
    </row>
    <row r="1974" spans="1:5" x14ac:dyDescent="0.25">
      <c r="A1974" t="s">
        <v>1</v>
      </c>
      <c r="B1974" t="s">
        <v>17348</v>
      </c>
      <c r="C1974" s="1121">
        <v>45517.311712962961</v>
      </c>
      <c r="D1974" t="s">
        <v>9292</v>
      </c>
      <c r="E1974">
        <v>6.25E-2</v>
      </c>
    </row>
    <row r="1975" spans="1:5" x14ac:dyDescent="0.25">
      <c r="A1975" t="s">
        <v>1</v>
      </c>
      <c r="B1975" t="s">
        <v>17348</v>
      </c>
      <c r="C1975" s="1121">
        <v>45517.313240740739</v>
      </c>
      <c r="D1975" t="s">
        <v>9291</v>
      </c>
    </row>
    <row r="1976" spans="1:5" x14ac:dyDescent="0.25">
      <c r="A1976" t="s">
        <v>1</v>
      </c>
      <c r="B1976" t="s">
        <v>17348</v>
      </c>
      <c r="C1976" s="1121">
        <v>45517.313240740739</v>
      </c>
      <c r="D1976" t="s">
        <v>9292</v>
      </c>
      <c r="E1976">
        <v>5.6599999999999998E-2</v>
      </c>
    </row>
    <row r="1977" spans="1:5" x14ac:dyDescent="0.25">
      <c r="A1977" t="s">
        <v>1</v>
      </c>
      <c r="B1977" t="s">
        <v>17348</v>
      </c>
      <c r="C1977" s="1121">
        <v>45517.314317129632</v>
      </c>
      <c r="D1977" t="s">
        <v>9291</v>
      </c>
    </row>
    <row r="1978" spans="1:5" x14ac:dyDescent="0.25">
      <c r="A1978" t="s">
        <v>1</v>
      </c>
      <c r="B1978" t="s">
        <v>17348</v>
      </c>
      <c r="C1978" s="1121">
        <v>45517.314317129632</v>
      </c>
      <c r="D1978" t="s">
        <v>9292</v>
      </c>
      <c r="E1978">
        <v>5.2699999999999997E-2</v>
      </c>
    </row>
    <row r="1979" spans="1:5" x14ac:dyDescent="0.25">
      <c r="A1979" t="s">
        <v>1</v>
      </c>
      <c r="B1979" t="s">
        <v>17348</v>
      </c>
      <c r="C1979" s="1121">
        <v>45517.314687500002</v>
      </c>
      <c r="D1979" t="s">
        <v>9291</v>
      </c>
    </row>
    <row r="1980" spans="1:5" x14ac:dyDescent="0.25">
      <c r="A1980" t="s">
        <v>1</v>
      </c>
      <c r="B1980" t="s">
        <v>17348</v>
      </c>
      <c r="C1980" s="1121">
        <v>45517.314687500002</v>
      </c>
      <c r="D1980" t="s">
        <v>9292</v>
      </c>
      <c r="E1980">
        <v>4.8800000000000003E-2</v>
      </c>
    </row>
    <row r="1981" spans="1:5" x14ac:dyDescent="0.25">
      <c r="A1981" t="s">
        <v>1</v>
      </c>
      <c r="B1981" t="s">
        <v>17348</v>
      </c>
      <c r="C1981" s="1121">
        <v>45517.353587962964</v>
      </c>
      <c r="D1981" t="s">
        <v>9291</v>
      </c>
    </row>
    <row r="1982" spans="1:5" x14ac:dyDescent="0.25">
      <c r="A1982" t="s">
        <v>1</v>
      </c>
      <c r="B1982" t="s">
        <v>17348</v>
      </c>
      <c r="C1982" s="1121">
        <v>45517.353587962964</v>
      </c>
      <c r="D1982" t="s">
        <v>9292</v>
      </c>
      <c r="E1982">
        <v>4.6899999999999997E-2</v>
      </c>
    </row>
    <row r="1983" spans="1:5" x14ac:dyDescent="0.25">
      <c r="A1983" t="s">
        <v>1</v>
      </c>
      <c r="B1983" t="s">
        <v>17348</v>
      </c>
      <c r="C1983" s="1121">
        <v>45517.354085648149</v>
      </c>
      <c r="D1983" t="s">
        <v>9291</v>
      </c>
    </row>
    <row r="1984" spans="1:5" x14ac:dyDescent="0.25">
      <c r="A1984" t="s">
        <v>1</v>
      </c>
      <c r="B1984" t="s">
        <v>17348</v>
      </c>
      <c r="C1984" s="1121">
        <v>45517.354085648149</v>
      </c>
      <c r="D1984" t="s">
        <v>9292</v>
      </c>
      <c r="E1984">
        <v>4.6899999999999997E-2</v>
      </c>
    </row>
    <row r="1985" spans="1:5" x14ac:dyDescent="0.25">
      <c r="A1985" t="s">
        <v>1</v>
      </c>
      <c r="B1985" t="s">
        <v>17348</v>
      </c>
      <c r="C1985" s="1121">
        <v>45517.35533564815</v>
      </c>
      <c r="D1985" t="s">
        <v>9291</v>
      </c>
    </row>
    <row r="1986" spans="1:5" x14ac:dyDescent="0.25">
      <c r="A1986" t="s">
        <v>1</v>
      </c>
      <c r="B1986" t="s">
        <v>17348</v>
      </c>
      <c r="C1986" s="1121">
        <v>45517.35533564815</v>
      </c>
      <c r="D1986" t="s">
        <v>9292</v>
      </c>
      <c r="E1986">
        <v>4.4900000000000002E-2</v>
      </c>
    </row>
    <row r="1987" spans="1:5" x14ac:dyDescent="0.25">
      <c r="A1987" t="s">
        <v>1</v>
      </c>
      <c r="B1987" t="s">
        <v>17348</v>
      </c>
      <c r="C1987" s="1121">
        <v>45517.358946759261</v>
      </c>
      <c r="D1987" t="s">
        <v>9291</v>
      </c>
    </row>
    <row r="1988" spans="1:5" x14ac:dyDescent="0.25">
      <c r="A1988" t="s">
        <v>1</v>
      </c>
      <c r="B1988" t="s">
        <v>17348</v>
      </c>
      <c r="C1988" s="1121">
        <v>45517.358946759261</v>
      </c>
      <c r="D1988" t="s">
        <v>9292</v>
      </c>
      <c r="E1988">
        <v>4.6899999999999997E-2</v>
      </c>
    </row>
    <row r="1989" spans="1:5" x14ac:dyDescent="0.25">
      <c r="A1989" t="s">
        <v>1</v>
      </c>
      <c r="B1989" t="s">
        <v>17348</v>
      </c>
      <c r="C1989" s="1121">
        <v>45517.35974537037</v>
      </c>
      <c r="D1989" t="s">
        <v>9291</v>
      </c>
    </row>
    <row r="1990" spans="1:5" x14ac:dyDescent="0.25">
      <c r="A1990" t="s">
        <v>1</v>
      </c>
      <c r="B1990" t="s">
        <v>17348</v>
      </c>
      <c r="C1990" s="1121">
        <v>45517.35974537037</v>
      </c>
      <c r="D1990" t="s">
        <v>9292</v>
      </c>
      <c r="E1990">
        <v>4.6899999999999997E-2</v>
      </c>
    </row>
    <row r="1991" spans="1:5" x14ac:dyDescent="0.25">
      <c r="A1991" t="s">
        <v>1</v>
      </c>
      <c r="B1991" t="s">
        <v>17348</v>
      </c>
      <c r="C1991" s="1121">
        <v>45517.361203703702</v>
      </c>
      <c r="D1991" t="s">
        <v>9291</v>
      </c>
    </row>
    <row r="1992" spans="1:5" x14ac:dyDescent="0.25">
      <c r="A1992" t="s">
        <v>1</v>
      </c>
      <c r="B1992" t="s">
        <v>17348</v>
      </c>
      <c r="C1992" s="1121">
        <v>45517.361203703702</v>
      </c>
      <c r="D1992" t="s">
        <v>9292</v>
      </c>
      <c r="E1992">
        <v>5.2699999999999997E-2</v>
      </c>
    </row>
    <row r="1993" spans="1:5" x14ac:dyDescent="0.25">
      <c r="A1993" t="s">
        <v>1</v>
      </c>
      <c r="B1993" t="s">
        <v>17348</v>
      </c>
      <c r="C1993" s="1121">
        <v>45517.361678240741</v>
      </c>
      <c r="D1993" t="s">
        <v>9291</v>
      </c>
    </row>
    <row r="1994" spans="1:5" x14ac:dyDescent="0.25">
      <c r="A1994" t="s">
        <v>1</v>
      </c>
      <c r="B1994" t="s">
        <v>17348</v>
      </c>
      <c r="C1994" s="1121">
        <v>45517.361678240741</v>
      </c>
      <c r="D1994" t="s">
        <v>9292</v>
      </c>
      <c r="E1994">
        <v>4.6899999999999997E-2</v>
      </c>
    </row>
    <row r="1995" spans="1:5" x14ac:dyDescent="0.25">
      <c r="A1995" t="s">
        <v>1</v>
      </c>
      <c r="B1995" t="s">
        <v>17348</v>
      </c>
      <c r="C1995" s="1121">
        <v>45517.362210648149</v>
      </c>
      <c r="D1995" t="s">
        <v>9291</v>
      </c>
    </row>
    <row r="1996" spans="1:5" x14ac:dyDescent="0.25">
      <c r="A1996" t="s">
        <v>1</v>
      </c>
      <c r="B1996" t="s">
        <v>17348</v>
      </c>
      <c r="C1996" s="1121">
        <v>45517.362210648149</v>
      </c>
      <c r="D1996" t="s">
        <v>9292</v>
      </c>
      <c r="E1996">
        <v>5.2699999999999997E-2</v>
      </c>
    </row>
    <row r="1997" spans="1:5" x14ac:dyDescent="0.25">
      <c r="A1997" t="s">
        <v>1</v>
      </c>
      <c r="B1997" t="s">
        <v>17348</v>
      </c>
      <c r="C1997" s="1121">
        <v>45517.435370370367</v>
      </c>
      <c r="D1997" t="s">
        <v>9291</v>
      </c>
    </row>
    <row r="1998" spans="1:5" x14ac:dyDescent="0.25">
      <c r="A1998" t="s">
        <v>1</v>
      </c>
      <c r="B1998" t="s">
        <v>17348</v>
      </c>
      <c r="C1998" s="1121">
        <v>45517.435370370367</v>
      </c>
      <c r="D1998" t="s">
        <v>9292</v>
      </c>
      <c r="E1998">
        <v>4.6899999999999997E-2</v>
      </c>
    </row>
    <row r="1999" spans="1:5" x14ac:dyDescent="0.25">
      <c r="A1999" t="s">
        <v>1</v>
      </c>
      <c r="B1999" t="s">
        <v>17348</v>
      </c>
      <c r="C1999" s="1121">
        <v>45517.439351851855</v>
      </c>
      <c r="D1999" t="s">
        <v>9291</v>
      </c>
    </row>
    <row r="2000" spans="1:5" x14ac:dyDescent="0.25">
      <c r="A2000" t="s">
        <v>1</v>
      </c>
      <c r="B2000" t="s">
        <v>17348</v>
      </c>
      <c r="C2000" s="1121">
        <v>45517.439351851855</v>
      </c>
      <c r="D2000" t="s">
        <v>9292</v>
      </c>
      <c r="E2000">
        <v>5.0799999999999998E-2</v>
      </c>
    </row>
    <row r="2001" spans="1:5" x14ac:dyDescent="0.25">
      <c r="A2001" t="s">
        <v>1</v>
      </c>
      <c r="B2001" t="s">
        <v>17348</v>
      </c>
      <c r="C2001" s="1121">
        <v>45517.441828703704</v>
      </c>
      <c r="D2001" t="s">
        <v>9291</v>
      </c>
    </row>
    <row r="2002" spans="1:5" x14ac:dyDescent="0.25">
      <c r="A2002" t="s">
        <v>1</v>
      </c>
      <c r="B2002" t="s">
        <v>17348</v>
      </c>
      <c r="C2002" s="1121">
        <v>45517.441828703704</v>
      </c>
      <c r="D2002" t="s">
        <v>9292</v>
      </c>
      <c r="E2002">
        <v>5.4699999999999999E-2</v>
      </c>
    </row>
    <row r="2003" spans="1:5" x14ac:dyDescent="0.25">
      <c r="A2003" t="s">
        <v>1</v>
      </c>
      <c r="B2003" t="s">
        <v>17348</v>
      </c>
      <c r="C2003" s="1121">
        <v>45517.445879629631</v>
      </c>
      <c r="D2003" t="s">
        <v>9291</v>
      </c>
    </row>
    <row r="2004" spans="1:5" x14ac:dyDescent="0.25">
      <c r="A2004" t="s">
        <v>1</v>
      </c>
      <c r="B2004" t="s">
        <v>17348</v>
      </c>
      <c r="C2004" s="1121">
        <v>45517.445879629631</v>
      </c>
      <c r="D2004" t="s">
        <v>9292</v>
      </c>
      <c r="E2004">
        <v>9.3799999999999994E-2</v>
      </c>
    </row>
    <row r="2005" spans="1:5" x14ac:dyDescent="0.25">
      <c r="A2005" t="s">
        <v>1</v>
      </c>
      <c r="B2005" t="s">
        <v>17348</v>
      </c>
      <c r="C2005" s="1121">
        <v>45517.446145833332</v>
      </c>
      <c r="D2005" t="s">
        <v>9291</v>
      </c>
    </row>
    <row r="2006" spans="1:5" x14ac:dyDescent="0.25">
      <c r="A2006" t="s">
        <v>1</v>
      </c>
      <c r="B2006" t="s">
        <v>17348</v>
      </c>
      <c r="C2006" s="1121">
        <v>45517.446145833332</v>
      </c>
      <c r="D2006" t="s">
        <v>9292</v>
      </c>
      <c r="E2006">
        <v>5.4699999999999999E-2</v>
      </c>
    </row>
    <row r="2007" spans="1:5" x14ac:dyDescent="0.25">
      <c r="A2007" t="s">
        <v>1</v>
      </c>
      <c r="B2007" t="s">
        <v>17348</v>
      </c>
      <c r="C2007" s="1121">
        <v>45517.448923611111</v>
      </c>
      <c r="D2007" t="s">
        <v>9291</v>
      </c>
    </row>
    <row r="2008" spans="1:5" x14ac:dyDescent="0.25">
      <c r="A2008" t="s">
        <v>1</v>
      </c>
      <c r="B2008" t="s">
        <v>17348</v>
      </c>
      <c r="C2008" s="1121">
        <v>45517.448923611111</v>
      </c>
      <c r="D2008" t="s">
        <v>9292</v>
      </c>
      <c r="E2008">
        <v>7.0300000000000001E-2</v>
      </c>
    </row>
    <row r="2009" spans="1:5" x14ac:dyDescent="0.25">
      <c r="A2009" t="s">
        <v>1</v>
      </c>
      <c r="B2009" t="s">
        <v>17348</v>
      </c>
      <c r="C2009" s="1121">
        <v>45517.45171296296</v>
      </c>
      <c r="D2009" t="s">
        <v>9291</v>
      </c>
    </row>
    <row r="2010" spans="1:5" x14ac:dyDescent="0.25">
      <c r="A2010" t="s">
        <v>1</v>
      </c>
      <c r="B2010" t="s">
        <v>17348</v>
      </c>
      <c r="C2010" s="1121">
        <v>45517.45171296296</v>
      </c>
      <c r="D2010" t="s">
        <v>9292</v>
      </c>
      <c r="E2010">
        <v>5.8599999999999999E-2</v>
      </c>
    </row>
    <row r="2011" spans="1:5" x14ac:dyDescent="0.25">
      <c r="A2011" t="s">
        <v>1</v>
      </c>
      <c r="B2011" t="s">
        <v>17348</v>
      </c>
      <c r="C2011" s="1121">
        <v>45517.454687500001</v>
      </c>
      <c r="D2011" t="s">
        <v>9291</v>
      </c>
    </row>
    <row r="2012" spans="1:5" x14ac:dyDescent="0.25">
      <c r="A2012" t="s">
        <v>1</v>
      </c>
      <c r="B2012" t="s">
        <v>17348</v>
      </c>
      <c r="C2012" s="1121">
        <v>45517.454687500001</v>
      </c>
      <c r="D2012" t="s">
        <v>9292</v>
      </c>
      <c r="E2012">
        <v>6.25E-2</v>
      </c>
    </row>
    <row r="2013" spans="1:5" x14ac:dyDescent="0.25">
      <c r="A2013" t="s">
        <v>1</v>
      </c>
      <c r="B2013" t="s">
        <v>17348</v>
      </c>
      <c r="C2013" s="1121">
        <v>45517.465821759259</v>
      </c>
      <c r="D2013" t="s">
        <v>9291</v>
      </c>
    </row>
    <row r="2014" spans="1:5" x14ac:dyDescent="0.25">
      <c r="A2014" t="s">
        <v>1</v>
      </c>
      <c r="B2014" t="s">
        <v>17348</v>
      </c>
      <c r="C2014" s="1121">
        <v>45517.465821759259</v>
      </c>
      <c r="D2014" t="s">
        <v>9292</v>
      </c>
      <c r="E2014">
        <v>6.25E-2</v>
      </c>
    </row>
    <row r="2015" spans="1:5" x14ac:dyDescent="0.25">
      <c r="A2015" t="s">
        <v>1</v>
      </c>
      <c r="B2015" t="s">
        <v>17519</v>
      </c>
      <c r="C2015" s="1121">
        <v>45517.466111111113</v>
      </c>
      <c r="D2015" t="s">
        <v>17271</v>
      </c>
    </row>
    <row r="2016" spans="1:5" x14ac:dyDescent="0.25">
      <c r="A2016" t="s">
        <v>1</v>
      </c>
      <c r="B2016" t="s">
        <v>17519</v>
      </c>
      <c r="C2016" s="1121">
        <v>45517.466111111113</v>
      </c>
      <c r="D2016" t="s">
        <v>17272</v>
      </c>
    </row>
    <row r="2017" spans="1:5" x14ac:dyDescent="0.25">
      <c r="A2017" t="s">
        <v>1</v>
      </c>
      <c r="B2017" t="s">
        <v>17519</v>
      </c>
      <c r="C2017" s="1121">
        <v>45517.466111111113</v>
      </c>
      <c r="D2017" t="s">
        <v>17273</v>
      </c>
    </row>
    <row r="2018" spans="1:5" x14ac:dyDescent="0.25">
      <c r="A2018" t="s">
        <v>1</v>
      </c>
      <c r="B2018" t="s">
        <v>17519</v>
      </c>
      <c r="C2018" s="1121">
        <v>45517.466111111113</v>
      </c>
      <c r="D2018" t="s">
        <v>17274</v>
      </c>
      <c r="E2018" s="1118">
        <v>0</v>
      </c>
    </row>
    <row r="2019" spans="1:5" x14ac:dyDescent="0.25">
      <c r="A2019" t="s">
        <v>1</v>
      </c>
      <c r="B2019" t="s">
        <v>17519</v>
      </c>
      <c r="C2019" s="1121">
        <v>45517.466111111113</v>
      </c>
      <c r="D2019" t="s">
        <v>17275</v>
      </c>
    </row>
    <row r="2020" spans="1:5" x14ac:dyDescent="0.25">
      <c r="A2020" t="s">
        <v>1</v>
      </c>
      <c r="B2020" t="s">
        <v>17519</v>
      </c>
      <c r="C2020" s="1121">
        <v>45517.466122685182</v>
      </c>
      <c r="D2020" t="s">
        <v>17276</v>
      </c>
      <c r="E2020" s="1118">
        <v>1.2539</v>
      </c>
    </row>
    <row r="2021" spans="1:5" x14ac:dyDescent="0.25">
      <c r="A2021" t="s">
        <v>1</v>
      </c>
      <c r="B2021" t="s">
        <v>17519</v>
      </c>
      <c r="C2021" s="1121">
        <v>45517.466122685182</v>
      </c>
      <c r="D2021" t="s">
        <v>17303</v>
      </c>
    </row>
    <row r="2022" spans="1:5" x14ac:dyDescent="0.25">
      <c r="A2022" t="s">
        <v>1</v>
      </c>
      <c r="B2022" t="s">
        <v>17519</v>
      </c>
      <c r="C2022" s="1121">
        <v>45517.466122685182</v>
      </c>
      <c r="D2022" t="s">
        <v>17304</v>
      </c>
      <c r="E2022" s="1118">
        <v>3.8999999999999998E-3</v>
      </c>
    </row>
    <row r="2023" spans="1:5" x14ac:dyDescent="0.25">
      <c r="A2023" t="s">
        <v>1</v>
      </c>
      <c r="B2023" t="s">
        <v>17519</v>
      </c>
      <c r="C2023" s="1121">
        <v>45517.466122685182</v>
      </c>
      <c r="D2023" t="s">
        <v>17270</v>
      </c>
    </row>
    <row r="2024" spans="1:5" x14ac:dyDescent="0.25">
      <c r="A2024" t="s">
        <v>1</v>
      </c>
      <c r="B2024" t="s">
        <v>17519</v>
      </c>
      <c r="C2024" s="1121">
        <v>45517.466122685182</v>
      </c>
      <c r="D2024" t="s">
        <v>17258</v>
      </c>
      <c r="E2024" s="1118">
        <v>0.23050000000000001</v>
      </c>
    </row>
    <row r="2025" spans="1:5" x14ac:dyDescent="0.25">
      <c r="A2025" t="s">
        <v>1</v>
      </c>
      <c r="B2025" t="s">
        <v>17519</v>
      </c>
      <c r="C2025" s="1121">
        <v>45517.466122685182</v>
      </c>
      <c r="D2025" t="s">
        <v>17305</v>
      </c>
    </row>
    <row r="2026" spans="1:5" x14ac:dyDescent="0.25">
      <c r="A2026" t="s">
        <v>1</v>
      </c>
      <c r="B2026" t="s">
        <v>17519</v>
      </c>
      <c r="C2026" s="1121">
        <v>45517.466122685182</v>
      </c>
      <c r="D2026" t="s">
        <v>17282</v>
      </c>
    </row>
    <row r="2027" spans="1:5" x14ac:dyDescent="0.25">
      <c r="A2027" t="s">
        <v>1</v>
      </c>
      <c r="B2027" t="s">
        <v>17519</v>
      </c>
      <c r="C2027" s="1121">
        <v>45517.466122685182</v>
      </c>
      <c r="D2027" t="s">
        <v>17283</v>
      </c>
      <c r="E2027" s="1118">
        <v>4.2999999999999997E-2</v>
      </c>
    </row>
    <row r="2028" spans="1:5" x14ac:dyDescent="0.25">
      <c r="A2028" t="s">
        <v>1</v>
      </c>
      <c r="B2028" t="s">
        <v>17519</v>
      </c>
      <c r="C2028" s="1121">
        <v>45517.466122685182</v>
      </c>
      <c r="D2028" t="s">
        <v>17284</v>
      </c>
    </row>
    <row r="2029" spans="1:5" x14ac:dyDescent="0.25">
      <c r="A2029" t="s">
        <v>1</v>
      </c>
      <c r="B2029" t="s">
        <v>17519</v>
      </c>
      <c r="C2029" s="1121">
        <v>45517.466122685182</v>
      </c>
      <c r="D2029" t="s">
        <v>17285</v>
      </c>
      <c r="E2029" s="1118">
        <v>5.8599999999999999E-2</v>
      </c>
    </row>
    <row r="2030" spans="1:5" x14ac:dyDescent="0.25">
      <c r="A2030" t="s">
        <v>1</v>
      </c>
      <c r="B2030" t="s">
        <v>17519</v>
      </c>
      <c r="C2030" s="1121">
        <v>45517.466134259259</v>
      </c>
      <c r="D2030" t="s">
        <v>17306</v>
      </c>
      <c r="E2030" s="1118">
        <v>0.26169999999999999</v>
      </c>
    </row>
    <row r="2031" spans="1:5" x14ac:dyDescent="0.25">
      <c r="A2031" t="s">
        <v>1</v>
      </c>
      <c r="B2031" t="s">
        <v>17519</v>
      </c>
      <c r="C2031" s="1121">
        <v>45517.466134259259</v>
      </c>
      <c r="D2031" t="s">
        <v>17279</v>
      </c>
      <c r="E2031" s="1118">
        <v>1.8711</v>
      </c>
    </row>
    <row r="2032" spans="1:5" x14ac:dyDescent="0.25">
      <c r="A2032" t="s">
        <v>1</v>
      </c>
      <c r="B2032" t="s">
        <v>17519</v>
      </c>
      <c r="C2032" s="1121">
        <v>45517.473969907405</v>
      </c>
      <c r="D2032" t="s">
        <v>9291</v>
      </c>
    </row>
    <row r="2033" spans="1:5" x14ac:dyDescent="0.25">
      <c r="A2033" t="s">
        <v>1</v>
      </c>
      <c r="B2033" t="s">
        <v>17519</v>
      </c>
      <c r="C2033" s="1121">
        <v>45517.473969907405</v>
      </c>
      <c r="D2033" t="s">
        <v>9292</v>
      </c>
      <c r="E2033">
        <v>7.0300000000000001E-2</v>
      </c>
    </row>
    <row r="2034" spans="1:5" x14ac:dyDescent="0.25">
      <c r="A2034" t="s">
        <v>1</v>
      </c>
      <c r="B2034" t="s">
        <v>17529</v>
      </c>
      <c r="C2034" s="1121">
        <v>45517.540162037039</v>
      </c>
      <c r="D2034" t="s">
        <v>17282</v>
      </c>
    </row>
    <row r="2035" spans="1:5" x14ac:dyDescent="0.25">
      <c r="A2035" t="s">
        <v>1</v>
      </c>
      <c r="B2035" t="s">
        <v>17529</v>
      </c>
      <c r="C2035" s="1121">
        <v>45517.540162037039</v>
      </c>
      <c r="D2035" t="s">
        <v>17283</v>
      </c>
      <c r="E2035" s="1118">
        <v>5.8599999999999999E-2</v>
      </c>
    </row>
    <row r="2036" spans="1:5" x14ac:dyDescent="0.25">
      <c r="A2036" t="s">
        <v>1</v>
      </c>
      <c r="B2036" t="s">
        <v>17529</v>
      </c>
      <c r="C2036" s="1121">
        <v>45517.540162037039</v>
      </c>
      <c r="D2036" t="s">
        <v>17284</v>
      </c>
    </row>
    <row r="2037" spans="1:5" x14ac:dyDescent="0.25">
      <c r="A2037" t="s">
        <v>1</v>
      </c>
      <c r="B2037" t="s">
        <v>17529</v>
      </c>
      <c r="C2037" s="1121">
        <v>45517.540162037039</v>
      </c>
      <c r="D2037" t="s">
        <v>17285</v>
      </c>
      <c r="E2037" s="1118">
        <v>4.6899999999999997E-2</v>
      </c>
    </row>
    <row r="2038" spans="1:5" x14ac:dyDescent="0.25">
      <c r="A2038" t="s">
        <v>1</v>
      </c>
      <c r="B2038" t="s">
        <v>17529</v>
      </c>
      <c r="C2038" s="1121">
        <v>45517.540162037039</v>
      </c>
      <c r="D2038" t="s">
        <v>17282</v>
      </c>
    </row>
    <row r="2039" spans="1:5" x14ac:dyDescent="0.25">
      <c r="A2039" t="s">
        <v>1</v>
      </c>
      <c r="B2039" t="s">
        <v>17529</v>
      </c>
      <c r="C2039" s="1121">
        <v>45517.540162037039</v>
      </c>
      <c r="D2039" t="s">
        <v>17283</v>
      </c>
      <c r="E2039" s="1118">
        <v>5.4699999999999999E-2</v>
      </c>
    </row>
    <row r="2040" spans="1:5" x14ac:dyDescent="0.25">
      <c r="A2040" t="s">
        <v>1</v>
      </c>
      <c r="B2040" t="s">
        <v>17529</v>
      </c>
      <c r="C2040" s="1121">
        <v>45517.540162037039</v>
      </c>
      <c r="D2040" t="s">
        <v>17284</v>
      </c>
    </row>
    <row r="2041" spans="1:5" x14ac:dyDescent="0.25">
      <c r="A2041" t="s">
        <v>1</v>
      </c>
      <c r="B2041" t="s">
        <v>17529</v>
      </c>
      <c r="C2041" s="1121">
        <v>45517.540162037039</v>
      </c>
      <c r="D2041" t="s">
        <v>17285</v>
      </c>
      <c r="E2041" s="1118">
        <v>5.4699999999999999E-2</v>
      </c>
    </row>
    <row r="2042" spans="1:5" x14ac:dyDescent="0.25">
      <c r="A2042" t="s">
        <v>1</v>
      </c>
      <c r="B2042" t="s">
        <v>17529</v>
      </c>
      <c r="C2042" s="1121">
        <v>45517.540173611109</v>
      </c>
      <c r="D2042" t="s">
        <v>17282</v>
      </c>
    </row>
    <row r="2043" spans="1:5" x14ac:dyDescent="0.25">
      <c r="A2043" t="s">
        <v>1</v>
      </c>
      <c r="B2043" t="s">
        <v>17529</v>
      </c>
      <c r="C2043" s="1121">
        <v>45517.540173611109</v>
      </c>
      <c r="D2043" t="s">
        <v>17283</v>
      </c>
      <c r="E2043" s="1118">
        <v>5.8599999999999999E-2</v>
      </c>
    </row>
    <row r="2044" spans="1:5" x14ac:dyDescent="0.25">
      <c r="A2044" t="s">
        <v>1</v>
      </c>
      <c r="B2044" t="s">
        <v>17529</v>
      </c>
      <c r="C2044" s="1121">
        <v>45517.540173611109</v>
      </c>
      <c r="D2044" t="s">
        <v>17284</v>
      </c>
    </row>
    <row r="2045" spans="1:5" x14ac:dyDescent="0.25">
      <c r="A2045" t="s">
        <v>1</v>
      </c>
      <c r="B2045" t="s">
        <v>17529</v>
      </c>
      <c r="C2045" s="1121">
        <v>45517.540173611109</v>
      </c>
      <c r="D2045" t="s">
        <v>17285</v>
      </c>
      <c r="E2045" s="1118">
        <v>5.0799999999999998E-2</v>
      </c>
    </row>
    <row r="2046" spans="1:5" x14ac:dyDescent="0.25">
      <c r="A2046" t="s">
        <v>1</v>
      </c>
      <c r="B2046" t="s">
        <v>17529</v>
      </c>
      <c r="C2046" s="1121">
        <v>45517.540173611109</v>
      </c>
      <c r="D2046" t="s">
        <v>17282</v>
      </c>
    </row>
    <row r="2047" spans="1:5" x14ac:dyDescent="0.25">
      <c r="A2047" t="s">
        <v>1</v>
      </c>
      <c r="B2047" t="s">
        <v>17529</v>
      </c>
      <c r="C2047" s="1121">
        <v>45517.540173611109</v>
      </c>
      <c r="D2047" t="s">
        <v>17283</v>
      </c>
      <c r="E2047" s="1118">
        <v>4.2999999999999997E-2</v>
      </c>
    </row>
    <row r="2048" spans="1:5" x14ac:dyDescent="0.25">
      <c r="A2048" t="s">
        <v>1</v>
      </c>
      <c r="B2048" t="s">
        <v>17529</v>
      </c>
      <c r="C2048" s="1121">
        <v>45517.540173611109</v>
      </c>
      <c r="D2048" t="s">
        <v>17284</v>
      </c>
    </row>
    <row r="2049" spans="1:5" x14ac:dyDescent="0.25">
      <c r="A2049" t="s">
        <v>1</v>
      </c>
      <c r="B2049" t="s">
        <v>17529</v>
      </c>
      <c r="C2049" s="1121">
        <v>45517.540173611109</v>
      </c>
      <c r="D2049" t="s">
        <v>17285</v>
      </c>
      <c r="E2049" s="1118">
        <v>3.1199999999999999E-2</v>
      </c>
    </row>
    <row r="2050" spans="1:5" x14ac:dyDescent="0.25">
      <c r="A2050" t="s">
        <v>1</v>
      </c>
      <c r="B2050" t="s">
        <v>17529</v>
      </c>
      <c r="C2050" s="1121">
        <v>45517.540173611109</v>
      </c>
      <c r="D2050" t="s">
        <v>17282</v>
      </c>
    </row>
    <row r="2051" spans="1:5" x14ac:dyDescent="0.25">
      <c r="A2051" t="s">
        <v>1</v>
      </c>
      <c r="B2051" t="s">
        <v>17529</v>
      </c>
      <c r="C2051" s="1121">
        <v>45517.540173611109</v>
      </c>
      <c r="D2051" t="s">
        <v>17283</v>
      </c>
      <c r="E2051" s="1118">
        <v>4.6899999999999997E-2</v>
      </c>
    </row>
    <row r="2052" spans="1:5" x14ac:dyDescent="0.25">
      <c r="A2052" t="s">
        <v>1</v>
      </c>
      <c r="B2052" t="s">
        <v>17529</v>
      </c>
      <c r="C2052" s="1121">
        <v>45517.540173611109</v>
      </c>
      <c r="D2052" t="s">
        <v>17284</v>
      </c>
    </row>
    <row r="2053" spans="1:5" x14ac:dyDescent="0.25">
      <c r="A2053" t="s">
        <v>1</v>
      </c>
      <c r="B2053" t="s">
        <v>17529</v>
      </c>
      <c r="C2053" s="1121">
        <v>45517.540173611109</v>
      </c>
      <c r="D2053" t="s">
        <v>17285</v>
      </c>
      <c r="E2053" s="1118">
        <v>2.7300000000000001E-2</v>
      </c>
    </row>
    <row r="2054" spans="1:5" x14ac:dyDescent="0.25">
      <c r="A2054" t="s">
        <v>1</v>
      </c>
      <c r="B2054" t="s">
        <v>17529</v>
      </c>
      <c r="C2054" s="1121">
        <v>45517.540185185186</v>
      </c>
      <c r="D2054" t="s">
        <v>17282</v>
      </c>
    </row>
    <row r="2055" spans="1:5" x14ac:dyDescent="0.25">
      <c r="A2055" t="s">
        <v>1</v>
      </c>
      <c r="B2055" t="s">
        <v>17529</v>
      </c>
      <c r="C2055" s="1121">
        <v>45517.540185185186</v>
      </c>
      <c r="D2055" t="s">
        <v>17283</v>
      </c>
      <c r="E2055" s="1118">
        <v>3.5200000000000002E-2</v>
      </c>
    </row>
    <row r="2056" spans="1:5" x14ac:dyDescent="0.25">
      <c r="A2056" t="s">
        <v>1</v>
      </c>
      <c r="B2056" t="s">
        <v>17529</v>
      </c>
      <c r="C2056" s="1121">
        <v>45517.540185185186</v>
      </c>
      <c r="D2056" t="s">
        <v>17284</v>
      </c>
    </row>
    <row r="2057" spans="1:5" x14ac:dyDescent="0.25">
      <c r="A2057" t="s">
        <v>1</v>
      </c>
      <c r="B2057" t="s">
        <v>17529</v>
      </c>
      <c r="C2057" s="1121">
        <v>45517.540185185186</v>
      </c>
      <c r="D2057" t="s">
        <v>17285</v>
      </c>
      <c r="E2057" s="1118">
        <v>5.0799999999999998E-2</v>
      </c>
    </row>
    <row r="2058" spans="1:5" x14ac:dyDescent="0.25">
      <c r="A2058" t="s">
        <v>1</v>
      </c>
      <c r="B2058" t="s">
        <v>17529</v>
      </c>
      <c r="C2058" s="1121">
        <v>45517.540185185186</v>
      </c>
      <c r="D2058" t="s">
        <v>17282</v>
      </c>
    </row>
    <row r="2059" spans="1:5" x14ac:dyDescent="0.25">
      <c r="A2059" t="s">
        <v>1</v>
      </c>
      <c r="B2059" t="s">
        <v>17529</v>
      </c>
      <c r="C2059" s="1121">
        <v>45517.540185185186</v>
      </c>
      <c r="D2059" t="s">
        <v>17283</v>
      </c>
      <c r="E2059" s="1118">
        <v>3.9100000000000003E-2</v>
      </c>
    </row>
    <row r="2060" spans="1:5" x14ac:dyDescent="0.25">
      <c r="A2060" t="s">
        <v>1</v>
      </c>
      <c r="B2060" t="s">
        <v>17529</v>
      </c>
      <c r="C2060" s="1121">
        <v>45517.540185185186</v>
      </c>
      <c r="D2060" t="s">
        <v>17284</v>
      </c>
    </row>
    <row r="2061" spans="1:5" x14ac:dyDescent="0.25">
      <c r="A2061" t="s">
        <v>1</v>
      </c>
      <c r="B2061" t="s">
        <v>17529</v>
      </c>
      <c r="C2061" s="1121">
        <v>45517.540185185186</v>
      </c>
      <c r="D2061" t="s">
        <v>17285</v>
      </c>
      <c r="E2061" s="1118">
        <v>5.0799999999999998E-2</v>
      </c>
    </row>
    <row r="2062" spans="1:5" x14ac:dyDescent="0.25">
      <c r="A2062" t="s">
        <v>1</v>
      </c>
      <c r="B2062" t="s">
        <v>17529</v>
      </c>
      <c r="C2062" s="1121">
        <v>45517.540185185186</v>
      </c>
      <c r="D2062" t="s">
        <v>17282</v>
      </c>
    </row>
    <row r="2063" spans="1:5" x14ac:dyDescent="0.25">
      <c r="A2063" t="s">
        <v>1</v>
      </c>
      <c r="B2063" t="s">
        <v>17529</v>
      </c>
      <c r="C2063" s="1121">
        <v>45517.540185185186</v>
      </c>
      <c r="D2063" t="s">
        <v>17283</v>
      </c>
      <c r="E2063" s="1118">
        <v>3.9100000000000003E-2</v>
      </c>
    </row>
    <row r="2064" spans="1:5" x14ac:dyDescent="0.25">
      <c r="A2064" t="s">
        <v>1</v>
      </c>
      <c r="B2064" t="s">
        <v>17529</v>
      </c>
      <c r="C2064" s="1121">
        <v>45517.540185185186</v>
      </c>
      <c r="D2064" t="s">
        <v>17284</v>
      </c>
    </row>
    <row r="2065" spans="1:5" x14ac:dyDescent="0.25">
      <c r="A2065" t="s">
        <v>1</v>
      </c>
      <c r="B2065" t="s">
        <v>17529</v>
      </c>
      <c r="C2065" s="1121">
        <v>45517.540185185186</v>
      </c>
      <c r="D2065" t="s">
        <v>17285</v>
      </c>
      <c r="E2065" s="1118">
        <v>3.1199999999999999E-2</v>
      </c>
    </row>
    <row r="2066" spans="1:5" x14ac:dyDescent="0.25">
      <c r="A2066" t="s">
        <v>1</v>
      </c>
      <c r="B2066" t="s">
        <v>17529</v>
      </c>
      <c r="C2066" s="1121">
        <v>45517.540185185186</v>
      </c>
      <c r="D2066" t="s">
        <v>17282</v>
      </c>
    </row>
    <row r="2067" spans="1:5" x14ac:dyDescent="0.25">
      <c r="A2067" t="s">
        <v>1</v>
      </c>
      <c r="B2067" t="s">
        <v>17529</v>
      </c>
      <c r="C2067" s="1121">
        <v>45517.540185185186</v>
      </c>
      <c r="D2067" t="s">
        <v>17283</v>
      </c>
      <c r="E2067" s="1118">
        <v>3.5200000000000002E-2</v>
      </c>
    </row>
    <row r="2068" spans="1:5" x14ac:dyDescent="0.25">
      <c r="A2068" t="s">
        <v>1</v>
      </c>
      <c r="B2068" t="s">
        <v>17529</v>
      </c>
      <c r="C2068" s="1121">
        <v>45517.540185185186</v>
      </c>
      <c r="D2068" t="s">
        <v>17284</v>
      </c>
    </row>
    <row r="2069" spans="1:5" x14ac:dyDescent="0.25">
      <c r="A2069" t="s">
        <v>1</v>
      </c>
      <c r="B2069" t="s">
        <v>17529</v>
      </c>
      <c r="C2069" s="1121">
        <v>45517.540185185186</v>
      </c>
      <c r="D2069" t="s">
        <v>17285</v>
      </c>
      <c r="E2069" s="1118">
        <v>4.6899999999999997E-2</v>
      </c>
    </row>
    <row r="2070" spans="1:5" x14ac:dyDescent="0.25">
      <c r="A2070" t="s">
        <v>1</v>
      </c>
      <c r="B2070" t="s">
        <v>17529</v>
      </c>
      <c r="C2070" s="1121">
        <v>45517.540196759262</v>
      </c>
      <c r="D2070" t="s">
        <v>17282</v>
      </c>
    </row>
    <row r="2071" spans="1:5" x14ac:dyDescent="0.25">
      <c r="A2071" t="s">
        <v>1</v>
      </c>
      <c r="B2071" t="s">
        <v>17529</v>
      </c>
      <c r="C2071" s="1121">
        <v>45517.540196759262</v>
      </c>
      <c r="D2071" t="s">
        <v>17283</v>
      </c>
      <c r="E2071" s="1118">
        <v>4.2999999999999997E-2</v>
      </c>
    </row>
    <row r="2072" spans="1:5" x14ac:dyDescent="0.25">
      <c r="A2072" t="s">
        <v>1</v>
      </c>
      <c r="B2072" t="s">
        <v>17529</v>
      </c>
      <c r="C2072" s="1121">
        <v>45517.540196759262</v>
      </c>
      <c r="D2072" t="s">
        <v>17284</v>
      </c>
    </row>
    <row r="2073" spans="1:5" x14ac:dyDescent="0.25">
      <c r="A2073" t="s">
        <v>1</v>
      </c>
      <c r="B2073" t="s">
        <v>17529</v>
      </c>
      <c r="C2073" s="1121">
        <v>45517.540196759262</v>
      </c>
      <c r="D2073" t="s">
        <v>17285</v>
      </c>
      <c r="E2073" s="1118">
        <v>3.5200000000000002E-2</v>
      </c>
    </row>
    <row r="2074" spans="1:5" x14ac:dyDescent="0.25">
      <c r="A2074" t="s">
        <v>1</v>
      </c>
      <c r="B2074" t="s">
        <v>17529</v>
      </c>
      <c r="C2074" s="1121">
        <v>45517.540196759262</v>
      </c>
      <c r="D2074" t="s">
        <v>17282</v>
      </c>
    </row>
    <row r="2075" spans="1:5" x14ac:dyDescent="0.25">
      <c r="A2075" t="s">
        <v>1</v>
      </c>
      <c r="B2075" t="s">
        <v>17529</v>
      </c>
      <c r="C2075" s="1121">
        <v>45517.540196759262</v>
      </c>
      <c r="D2075" t="s">
        <v>17283</v>
      </c>
      <c r="E2075" s="1118">
        <v>4.6899999999999997E-2</v>
      </c>
    </row>
    <row r="2076" spans="1:5" x14ac:dyDescent="0.25">
      <c r="A2076" t="s">
        <v>1</v>
      </c>
      <c r="B2076" t="s">
        <v>17529</v>
      </c>
      <c r="C2076" s="1121">
        <v>45517.540196759262</v>
      </c>
      <c r="D2076" t="s">
        <v>17284</v>
      </c>
    </row>
    <row r="2077" spans="1:5" x14ac:dyDescent="0.25">
      <c r="A2077" t="s">
        <v>1</v>
      </c>
      <c r="B2077" t="s">
        <v>17529</v>
      </c>
      <c r="C2077" s="1121">
        <v>45517.540196759262</v>
      </c>
      <c r="D2077" t="s">
        <v>17285</v>
      </c>
      <c r="E2077" s="1118">
        <v>3.1199999999999999E-2</v>
      </c>
    </row>
    <row r="2078" spans="1:5" x14ac:dyDescent="0.25">
      <c r="A2078" t="s">
        <v>1</v>
      </c>
      <c r="B2078" t="s">
        <v>17529</v>
      </c>
      <c r="C2078" s="1121">
        <v>45517.540196759262</v>
      </c>
      <c r="D2078" t="s">
        <v>17282</v>
      </c>
    </row>
    <row r="2079" spans="1:5" x14ac:dyDescent="0.25">
      <c r="A2079" t="s">
        <v>1</v>
      </c>
      <c r="B2079" t="s">
        <v>17529</v>
      </c>
      <c r="C2079" s="1121">
        <v>45517.540196759262</v>
      </c>
      <c r="D2079" t="s">
        <v>17283</v>
      </c>
      <c r="E2079" s="1118">
        <v>3.1199999999999999E-2</v>
      </c>
    </row>
    <row r="2080" spans="1:5" x14ac:dyDescent="0.25">
      <c r="A2080" t="s">
        <v>1</v>
      </c>
      <c r="B2080" t="s">
        <v>17529</v>
      </c>
      <c r="C2080" s="1121">
        <v>45517.540196759262</v>
      </c>
      <c r="D2080" t="s">
        <v>17284</v>
      </c>
    </row>
    <row r="2081" spans="1:5" x14ac:dyDescent="0.25">
      <c r="A2081" t="s">
        <v>1</v>
      </c>
      <c r="B2081" t="s">
        <v>17529</v>
      </c>
      <c r="C2081" s="1121">
        <v>45517.540196759262</v>
      </c>
      <c r="D2081" t="s">
        <v>17285</v>
      </c>
      <c r="E2081" s="1118">
        <v>3.9100000000000003E-2</v>
      </c>
    </row>
    <row r="2082" spans="1:5" x14ac:dyDescent="0.25">
      <c r="A2082" t="s">
        <v>1</v>
      </c>
      <c r="B2082" t="s">
        <v>17529</v>
      </c>
      <c r="C2082" s="1121">
        <v>45517.540196759262</v>
      </c>
      <c r="D2082" t="s">
        <v>17282</v>
      </c>
    </row>
    <row r="2083" spans="1:5" x14ac:dyDescent="0.25">
      <c r="A2083" t="s">
        <v>1</v>
      </c>
      <c r="B2083" t="s">
        <v>17529</v>
      </c>
      <c r="C2083" s="1121">
        <v>45517.540196759262</v>
      </c>
      <c r="D2083" t="s">
        <v>17283</v>
      </c>
      <c r="E2083" s="1118">
        <v>3.5200000000000002E-2</v>
      </c>
    </row>
    <row r="2084" spans="1:5" x14ac:dyDescent="0.25">
      <c r="A2084" t="s">
        <v>1</v>
      </c>
      <c r="B2084" t="s">
        <v>17529</v>
      </c>
      <c r="C2084" s="1121">
        <v>45517.540196759262</v>
      </c>
      <c r="D2084" t="s">
        <v>17284</v>
      </c>
    </row>
    <row r="2085" spans="1:5" x14ac:dyDescent="0.25">
      <c r="A2085" t="s">
        <v>1</v>
      </c>
      <c r="B2085" t="s">
        <v>17529</v>
      </c>
      <c r="C2085" s="1121">
        <v>45517.540196759262</v>
      </c>
      <c r="D2085" t="s">
        <v>17285</v>
      </c>
      <c r="E2085" s="1118">
        <v>4.6899999999999997E-2</v>
      </c>
    </row>
    <row r="2086" spans="1:5" x14ac:dyDescent="0.25">
      <c r="A2086" t="s">
        <v>1</v>
      </c>
      <c r="B2086" t="s">
        <v>17529</v>
      </c>
      <c r="C2086" s="1121">
        <v>45517.540208333332</v>
      </c>
      <c r="D2086" t="s">
        <v>17282</v>
      </c>
    </row>
    <row r="2087" spans="1:5" x14ac:dyDescent="0.25">
      <c r="A2087" t="s">
        <v>1</v>
      </c>
      <c r="B2087" t="s">
        <v>17529</v>
      </c>
      <c r="C2087" s="1121">
        <v>45517.540208333332</v>
      </c>
      <c r="D2087" t="s">
        <v>17283</v>
      </c>
      <c r="E2087" s="1118">
        <v>3.1199999999999999E-2</v>
      </c>
    </row>
    <row r="2088" spans="1:5" x14ac:dyDescent="0.25">
      <c r="A2088" t="s">
        <v>1</v>
      </c>
      <c r="B2088" t="s">
        <v>17529</v>
      </c>
      <c r="C2088" s="1121">
        <v>45517.540208333332</v>
      </c>
      <c r="D2088" t="s">
        <v>17284</v>
      </c>
    </row>
    <row r="2089" spans="1:5" x14ac:dyDescent="0.25">
      <c r="A2089" t="s">
        <v>1</v>
      </c>
      <c r="B2089" t="s">
        <v>17529</v>
      </c>
      <c r="C2089" s="1121">
        <v>45517.540208333332</v>
      </c>
      <c r="D2089" t="s">
        <v>17285</v>
      </c>
      <c r="E2089" s="1118">
        <v>3.5200000000000002E-2</v>
      </c>
    </row>
    <row r="2090" spans="1:5" x14ac:dyDescent="0.25">
      <c r="A2090" t="s">
        <v>1</v>
      </c>
      <c r="B2090" t="s">
        <v>17529</v>
      </c>
      <c r="C2090" s="1121">
        <v>45517.540208333332</v>
      </c>
      <c r="D2090" t="s">
        <v>17282</v>
      </c>
    </row>
    <row r="2091" spans="1:5" x14ac:dyDescent="0.25">
      <c r="A2091" t="s">
        <v>1</v>
      </c>
      <c r="B2091" t="s">
        <v>17529</v>
      </c>
      <c r="C2091" s="1121">
        <v>45517.540208333332</v>
      </c>
      <c r="D2091" t="s">
        <v>17283</v>
      </c>
      <c r="E2091" s="1118">
        <v>4.2999999999999997E-2</v>
      </c>
    </row>
    <row r="2092" spans="1:5" x14ac:dyDescent="0.25">
      <c r="A2092" t="s">
        <v>1</v>
      </c>
      <c r="B2092" t="s">
        <v>17529</v>
      </c>
      <c r="C2092" s="1121">
        <v>45517.540208333332</v>
      </c>
      <c r="D2092" t="s">
        <v>17284</v>
      </c>
    </row>
    <row r="2093" spans="1:5" x14ac:dyDescent="0.25">
      <c r="A2093" t="s">
        <v>1</v>
      </c>
      <c r="B2093" t="s">
        <v>17529</v>
      </c>
      <c r="C2093" s="1121">
        <v>45517.540208333332</v>
      </c>
      <c r="D2093" t="s">
        <v>17285</v>
      </c>
      <c r="E2093" s="1118">
        <v>3.1199999999999999E-2</v>
      </c>
    </row>
    <row r="2094" spans="1:5" x14ac:dyDescent="0.25">
      <c r="A2094" t="s">
        <v>1</v>
      </c>
      <c r="B2094" t="s">
        <v>17529</v>
      </c>
      <c r="C2094" s="1121">
        <v>45517.540208333332</v>
      </c>
      <c r="D2094" t="s">
        <v>17282</v>
      </c>
    </row>
    <row r="2095" spans="1:5" x14ac:dyDescent="0.25">
      <c r="A2095" t="s">
        <v>1</v>
      </c>
      <c r="B2095" t="s">
        <v>17529</v>
      </c>
      <c r="C2095" s="1121">
        <v>45517.540208333332</v>
      </c>
      <c r="D2095" t="s">
        <v>17283</v>
      </c>
      <c r="E2095" s="1118">
        <v>5.4699999999999999E-2</v>
      </c>
    </row>
    <row r="2096" spans="1:5" x14ac:dyDescent="0.25">
      <c r="A2096" t="s">
        <v>1</v>
      </c>
      <c r="B2096" t="s">
        <v>17529</v>
      </c>
      <c r="C2096" s="1121">
        <v>45517.540208333332</v>
      </c>
      <c r="D2096" t="s">
        <v>17284</v>
      </c>
    </row>
    <row r="2097" spans="1:5" x14ac:dyDescent="0.25">
      <c r="A2097" t="s">
        <v>1</v>
      </c>
      <c r="B2097" t="s">
        <v>17529</v>
      </c>
      <c r="C2097" s="1121">
        <v>45517.540208333332</v>
      </c>
      <c r="D2097" t="s">
        <v>17285</v>
      </c>
      <c r="E2097" s="1118">
        <v>3.1199999999999999E-2</v>
      </c>
    </row>
    <row r="2098" spans="1:5" x14ac:dyDescent="0.25">
      <c r="A2098" t="s">
        <v>1</v>
      </c>
      <c r="B2098" t="s">
        <v>17529</v>
      </c>
      <c r="C2098" s="1121">
        <v>45517.540219907409</v>
      </c>
      <c r="D2098" t="s">
        <v>17284</v>
      </c>
    </row>
    <row r="2099" spans="1:5" x14ac:dyDescent="0.25">
      <c r="A2099" t="s">
        <v>1</v>
      </c>
      <c r="B2099" t="s">
        <v>17529</v>
      </c>
      <c r="C2099" s="1121">
        <v>45517.540219907409</v>
      </c>
      <c r="D2099" t="s">
        <v>17285</v>
      </c>
      <c r="E2099" s="1118">
        <v>4.2999999999999997E-2</v>
      </c>
    </row>
    <row r="2100" spans="1:5" x14ac:dyDescent="0.25">
      <c r="A2100" t="s">
        <v>1</v>
      </c>
      <c r="B2100" t="s">
        <v>17529</v>
      </c>
      <c r="C2100" s="1121">
        <v>45517.540219907409</v>
      </c>
      <c r="D2100" t="s">
        <v>17282</v>
      </c>
    </row>
    <row r="2101" spans="1:5" x14ac:dyDescent="0.25">
      <c r="A2101" t="s">
        <v>1</v>
      </c>
      <c r="B2101" t="s">
        <v>17529</v>
      </c>
      <c r="C2101" s="1121">
        <v>45517.540231481478</v>
      </c>
      <c r="D2101" t="s">
        <v>17283</v>
      </c>
      <c r="E2101" s="1118">
        <v>3.1199999999999999E-2</v>
      </c>
    </row>
    <row r="2102" spans="1:5" x14ac:dyDescent="0.25">
      <c r="A2102" t="s">
        <v>1</v>
      </c>
      <c r="B2102" t="s">
        <v>17529</v>
      </c>
      <c r="C2102" s="1121">
        <v>45517.540231481478</v>
      </c>
      <c r="D2102" t="s">
        <v>17286</v>
      </c>
    </row>
    <row r="2103" spans="1:5" x14ac:dyDescent="0.25">
      <c r="A2103" t="s">
        <v>1</v>
      </c>
      <c r="B2103" t="s">
        <v>17529</v>
      </c>
      <c r="C2103" s="1121">
        <v>45517.540243055555</v>
      </c>
      <c r="D2103" t="s">
        <v>17291</v>
      </c>
      <c r="E2103" s="1118">
        <v>0.39839999999999998</v>
      </c>
    </row>
    <row r="2104" spans="1:5" x14ac:dyDescent="0.25">
      <c r="A2104" t="s">
        <v>1</v>
      </c>
      <c r="B2104" t="s">
        <v>17529</v>
      </c>
      <c r="C2104" s="1121">
        <v>45517.540254629632</v>
      </c>
      <c r="D2104" t="s">
        <v>17292</v>
      </c>
    </row>
    <row r="2105" spans="1:5" x14ac:dyDescent="0.25">
      <c r="A2105" t="s">
        <v>1</v>
      </c>
      <c r="B2105" t="s">
        <v>17529</v>
      </c>
      <c r="C2105" s="1121">
        <v>45517.540254629632</v>
      </c>
      <c r="D2105" t="s">
        <v>17293</v>
      </c>
      <c r="E2105" s="1118">
        <v>0</v>
      </c>
    </row>
    <row r="2106" spans="1:5" x14ac:dyDescent="0.25">
      <c r="A2106" t="s">
        <v>1</v>
      </c>
      <c r="B2106" t="s">
        <v>17529</v>
      </c>
      <c r="C2106" s="1121">
        <v>45517.540266203701</v>
      </c>
      <c r="D2106" t="s">
        <v>17294</v>
      </c>
    </row>
    <row r="2107" spans="1:5" x14ac:dyDescent="0.25">
      <c r="A2107" t="s">
        <v>1</v>
      </c>
      <c r="B2107" t="s">
        <v>17529</v>
      </c>
      <c r="C2107" s="1121">
        <v>45517.540266203701</v>
      </c>
      <c r="D2107" t="s">
        <v>17295</v>
      </c>
      <c r="E2107" s="1118">
        <v>1.17E-2</v>
      </c>
    </row>
    <row r="2108" spans="1:5" x14ac:dyDescent="0.25">
      <c r="A2108" t="s">
        <v>1</v>
      </c>
      <c r="B2108" t="s">
        <v>17529</v>
      </c>
      <c r="C2108" s="1121">
        <v>45517.540266203701</v>
      </c>
      <c r="D2108" t="s">
        <v>17296</v>
      </c>
    </row>
    <row r="2109" spans="1:5" x14ac:dyDescent="0.25">
      <c r="A2109" t="s">
        <v>1</v>
      </c>
      <c r="B2109" t="s">
        <v>17529</v>
      </c>
      <c r="C2109" s="1121">
        <v>45517.540266203701</v>
      </c>
      <c r="D2109" t="s">
        <v>17297</v>
      </c>
    </row>
    <row r="2110" spans="1:5" x14ac:dyDescent="0.25">
      <c r="A2110" t="s">
        <v>1</v>
      </c>
      <c r="B2110" t="s">
        <v>17529</v>
      </c>
      <c r="C2110" s="1121">
        <v>45517.540266203701</v>
      </c>
      <c r="D2110" t="s">
        <v>17298</v>
      </c>
      <c r="E2110" s="1118">
        <v>1.95E-2</v>
      </c>
    </row>
    <row r="2111" spans="1:5" x14ac:dyDescent="0.25">
      <c r="A2111" t="s">
        <v>1</v>
      </c>
      <c r="B2111" t="s">
        <v>17529</v>
      </c>
      <c r="C2111" s="1121">
        <v>45517.540266203701</v>
      </c>
      <c r="D2111" t="s">
        <v>17299</v>
      </c>
    </row>
    <row r="2112" spans="1:5" x14ac:dyDescent="0.25">
      <c r="A2112" t="s">
        <v>1</v>
      </c>
      <c r="B2112" t="s">
        <v>17529</v>
      </c>
      <c r="C2112" s="1121">
        <v>45517.540266203701</v>
      </c>
      <c r="D2112" t="s">
        <v>17301</v>
      </c>
      <c r="E2112" s="1118">
        <v>1.95E-2</v>
      </c>
    </row>
    <row r="2113" spans="1:5" x14ac:dyDescent="0.25">
      <c r="A2113" t="s">
        <v>1</v>
      </c>
      <c r="B2113" t="s">
        <v>17529</v>
      </c>
      <c r="C2113" s="1121">
        <v>45517.540300925924</v>
      </c>
      <c r="D2113" t="s">
        <v>17308</v>
      </c>
    </row>
    <row r="2114" spans="1:5" x14ac:dyDescent="0.25">
      <c r="A2114" t="s">
        <v>1</v>
      </c>
      <c r="B2114" t="s">
        <v>17529</v>
      </c>
      <c r="C2114" s="1121">
        <v>45517.540300925924</v>
      </c>
      <c r="D2114" t="s">
        <v>17309</v>
      </c>
      <c r="E2114" s="1118">
        <v>0</v>
      </c>
    </row>
    <row r="2115" spans="1:5" x14ac:dyDescent="0.25">
      <c r="A2115" t="s">
        <v>1</v>
      </c>
      <c r="B2115" t="s">
        <v>17529</v>
      </c>
      <c r="C2115" s="1121">
        <v>45517.540300925924</v>
      </c>
      <c r="D2115" t="s">
        <v>17308</v>
      </c>
    </row>
    <row r="2116" spans="1:5" x14ac:dyDescent="0.25">
      <c r="A2116" t="s">
        <v>1</v>
      </c>
      <c r="B2116" t="s">
        <v>17529</v>
      </c>
      <c r="C2116" s="1121">
        <v>45517.540300925924</v>
      </c>
      <c r="D2116" t="s">
        <v>17309</v>
      </c>
      <c r="E2116" s="1118">
        <v>3.8999999999999998E-3</v>
      </c>
    </row>
    <row r="2117" spans="1:5" x14ac:dyDescent="0.25">
      <c r="A2117" t="s">
        <v>1</v>
      </c>
      <c r="B2117" t="s">
        <v>17529</v>
      </c>
      <c r="C2117" s="1121">
        <v>45517.540393518517</v>
      </c>
      <c r="D2117" t="s">
        <v>17530</v>
      </c>
    </row>
    <row r="2118" spans="1:5" x14ac:dyDescent="0.25">
      <c r="A2118" t="s">
        <v>1</v>
      </c>
      <c r="B2118" t="s">
        <v>17529</v>
      </c>
      <c r="C2118" s="1121">
        <v>45517.540393518517</v>
      </c>
      <c r="D2118" t="s">
        <v>17531</v>
      </c>
      <c r="E2118" s="1118">
        <v>0</v>
      </c>
    </row>
    <row r="2119" spans="1:5" x14ac:dyDescent="0.25">
      <c r="A2119" t="s">
        <v>1</v>
      </c>
      <c r="B2119" t="s">
        <v>17529</v>
      </c>
      <c r="C2119" s="1121">
        <v>45517.540416666663</v>
      </c>
      <c r="D2119" t="s">
        <v>17532</v>
      </c>
    </row>
    <row r="2120" spans="1:5" x14ac:dyDescent="0.25">
      <c r="A2120" t="s">
        <v>1</v>
      </c>
      <c r="B2120" t="s">
        <v>17529</v>
      </c>
      <c r="C2120" s="1121">
        <v>45517.540416666663</v>
      </c>
      <c r="D2120" t="s">
        <v>17533</v>
      </c>
      <c r="E2120" s="1118">
        <v>3.8999999999999998E-3</v>
      </c>
    </row>
    <row r="2121" spans="1:5" x14ac:dyDescent="0.25">
      <c r="A2121" t="s">
        <v>1</v>
      </c>
      <c r="B2121" t="s">
        <v>17529</v>
      </c>
      <c r="C2121" s="1121">
        <v>45517.540439814817</v>
      </c>
      <c r="D2121" t="s">
        <v>17534</v>
      </c>
    </row>
    <row r="2122" spans="1:5" x14ac:dyDescent="0.25">
      <c r="A2122" t="s">
        <v>1</v>
      </c>
      <c r="B2122" t="s">
        <v>17529</v>
      </c>
      <c r="C2122" s="1121">
        <v>45517.540439814817</v>
      </c>
      <c r="D2122" t="s">
        <v>17535</v>
      </c>
    </row>
    <row r="2123" spans="1:5" x14ac:dyDescent="0.25">
      <c r="A2123" t="s">
        <v>1</v>
      </c>
      <c r="B2123" t="s">
        <v>17529</v>
      </c>
      <c r="C2123" s="1121">
        <v>45517.540439814817</v>
      </c>
      <c r="D2123" t="s">
        <v>17536</v>
      </c>
      <c r="E2123" s="1118">
        <v>0.19919999999999999</v>
      </c>
    </row>
    <row r="2124" spans="1:5" x14ac:dyDescent="0.25">
      <c r="A2124" t="s">
        <v>1</v>
      </c>
      <c r="B2124" t="s">
        <v>17529</v>
      </c>
      <c r="C2124" s="1121">
        <v>45517.540439814817</v>
      </c>
      <c r="D2124" t="s">
        <v>17537</v>
      </c>
    </row>
    <row r="2125" spans="1:5" x14ac:dyDescent="0.25">
      <c r="A2125" t="s">
        <v>1</v>
      </c>
      <c r="B2125" t="s">
        <v>17529</v>
      </c>
      <c r="C2125" s="1121">
        <v>45517.540439814817</v>
      </c>
      <c r="D2125" t="s">
        <v>17538</v>
      </c>
      <c r="E2125" s="1118">
        <v>1.95E-2</v>
      </c>
    </row>
    <row r="2126" spans="1:5" x14ac:dyDescent="0.25">
      <c r="A2126" t="s">
        <v>1</v>
      </c>
      <c r="B2126" t="s">
        <v>17529</v>
      </c>
      <c r="C2126" s="1121">
        <v>45517.540439814817</v>
      </c>
      <c r="D2126" t="s">
        <v>17297</v>
      </c>
    </row>
    <row r="2127" spans="1:5" x14ac:dyDescent="0.25">
      <c r="A2127" t="s">
        <v>1</v>
      </c>
      <c r="B2127" t="s">
        <v>17529</v>
      </c>
      <c r="C2127" s="1121">
        <v>45517.540439814817</v>
      </c>
      <c r="D2127" t="s">
        <v>17298</v>
      </c>
      <c r="E2127" s="1118">
        <v>2.7300000000000001E-2</v>
      </c>
    </row>
    <row r="2128" spans="1:5" x14ac:dyDescent="0.25">
      <c r="A2128" t="s">
        <v>1</v>
      </c>
      <c r="B2128" t="s">
        <v>17529</v>
      </c>
      <c r="C2128" s="1121">
        <v>45517.540439814817</v>
      </c>
      <c r="D2128" t="s">
        <v>17299</v>
      </c>
    </row>
    <row r="2129" spans="1:5" x14ac:dyDescent="0.25">
      <c r="A2129" t="s">
        <v>1</v>
      </c>
      <c r="B2129" t="s">
        <v>17529</v>
      </c>
      <c r="C2129" s="1121">
        <v>45517.540439814817</v>
      </c>
      <c r="D2129" t="s">
        <v>17300</v>
      </c>
      <c r="E2129" s="1118">
        <v>0.14449999999999999</v>
      </c>
    </row>
    <row r="2130" spans="1:5" x14ac:dyDescent="0.25">
      <c r="A2130" t="s">
        <v>1</v>
      </c>
      <c r="B2130" t="s">
        <v>17529</v>
      </c>
      <c r="C2130" s="1121">
        <v>45517.540439814817</v>
      </c>
      <c r="D2130" t="s">
        <v>17421</v>
      </c>
    </row>
    <row r="2131" spans="1:5" x14ac:dyDescent="0.25">
      <c r="A2131" t="s">
        <v>1</v>
      </c>
      <c r="B2131" t="s">
        <v>17529</v>
      </c>
      <c r="C2131" s="1121">
        <v>45517.540439814817</v>
      </c>
      <c r="D2131" t="s">
        <v>17422</v>
      </c>
    </row>
    <row r="2132" spans="1:5" x14ac:dyDescent="0.25">
      <c r="A2132" t="s">
        <v>1</v>
      </c>
      <c r="B2132" t="s">
        <v>17529</v>
      </c>
      <c r="C2132" s="1121">
        <v>45517.540439814817</v>
      </c>
      <c r="D2132" t="s">
        <v>17423</v>
      </c>
      <c r="E2132" s="1118">
        <v>4.2999999999999997E-2</v>
      </c>
    </row>
    <row r="2133" spans="1:5" x14ac:dyDescent="0.25">
      <c r="A2133" t="s">
        <v>1</v>
      </c>
      <c r="B2133" t="s">
        <v>17529</v>
      </c>
      <c r="C2133" s="1121">
        <v>45517.540439814817</v>
      </c>
      <c r="D2133" t="s">
        <v>17424</v>
      </c>
    </row>
    <row r="2134" spans="1:5" x14ac:dyDescent="0.25">
      <c r="A2134" t="s">
        <v>1</v>
      </c>
      <c r="B2134" t="s">
        <v>17529</v>
      </c>
      <c r="C2134" s="1121">
        <v>45517.540439814817</v>
      </c>
      <c r="D2134" t="s">
        <v>17425</v>
      </c>
      <c r="E2134" s="1118">
        <v>9.3799999999999994E-2</v>
      </c>
    </row>
    <row r="2135" spans="1:5" x14ac:dyDescent="0.25">
      <c r="A2135" t="s">
        <v>1</v>
      </c>
      <c r="B2135" t="s">
        <v>17529</v>
      </c>
      <c r="C2135" s="1121">
        <v>45517.540439814817</v>
      </c>
      <c r="D2135" t="s">
        <v>17426</v>
      </c>
      <c r="E2135" s="1118">
        <v>0.1406</v>
      </c>
    </row>
    <row r="2136" spans="1:5" x14ac:dyDescent="0.25">
      <c r="A2136" t="s">
        <v>1</v>
      </c>
      <c r="B2136" t="s">
        <v>17529</v>
      </c>
      <c r="C2136" s="1121">
        <v>45517.540439814817</v>
      </c>
      <c r="D2136" t="s">
        <v>17539</v>
      </c>
      <c r="E2136" s="1118">
        <v>0.54690000000000005</v>
      </c>
    </row>
    <row r="2137" spans="1:5" x14ac:dyDescent="0.25">
      <c r="A2137" t="s">
        <v>1</v>
      </c>
      <c r="B2137" t="s">
        <v>17529</v>
      </c>
      <c r="C2137" s="1121">
        <v>45517.540497685186</v>
      </c>
      <c r="D2137" t="s">
        <v>17308</v>
      </c>
    </row>
    <row r="2138" spans="1:5" x14ac:dyDescent="0.25">
      <c r="A2138" t="s">
        <v>1</v>
      </c>
      <c r="B2138" t="s">
        <v>17529</v>
      </c>
      <c r="C2138" s="1121">
        <v>45517.540497685186</v>
      </c>
      <c r="D2138" t="s">
        <v>17309</v>
      </c>
      <c r="E2138" s="1118">
        <v>0</v>
      </c>
    </row>
    <row r="2139" spans="1:5" x14ac:dyDescent="0.25">
      <c r="A2139" t="s">
        <v>1</v>
      </c>
      <c r="B2139" t="s">
        <v>17529</v>
      </c>
      <c r="C2139" s="1121">
        <v>45517.540497685186</v>
      </c>
      <c r="D2139" t="s">
        <v>17310</v>
      </c>
    </row>
    <row r="2140" spans="1:5" x14ac:dyDescent="0.25">
      <c r="A2140" t="s">
        <v>1</v>
      </c>
      <c r="B2140" t="s">
        <v>17529</v>
      </c>
      <c r="C2140" s="1121">
        <v>45517.540497685186</v>
      </c>
      <c r="D2140" t="s">
        <v>17311</v>
      </c>
      <c r="E2140" s="1118">
        <v>1.5599999999999999E-2</v>
      </c>
    </row>
    <row r="2141" spans="1:5" x14ac:dyDescent="0.25">
      <c r="A2141" t="s">
        <v>1</v>
      </c>
      <c r="B2141" t="s">
        <v>17529</v>
      </c>
      <c r="C2141" s="1121">
        <v>45517.540497685186</v>
      </c>
      <c r="D2141" t="s">
        <v>17308</v>
      </c>
    </row>
    <row r="2142" spans="1:5" x14ac:dyDescent="0.25">
      <c r="A2142" t="s">
        <v>1</v>
      </c>
      <c r="B2142" t="s">
        <v>17529</v>
      </c>
      <c r="C2142" s="1121">
        <v>45517.540497685186</v>
      </c>
      <c r="D2142" t="s">
        <v>17309</v>
      </c>
      <c r="E2142" s="1118">
        <v>3.8999999999999998E-3</v>
      </c>
    </row>
    <row r="2143" spans="1:5" x14ac:dyDescent="0.25">
      <c r="A2143" t="s">
        <v>1</v>
      </c>
      <c r="B2143" t="s">
        <v>17529</v>
      </c>
      <c r="C2143" s="1121">
        <v>45517.540613425925</v>
      </c>
      <c r="D2143" t="s">
        <v>17530</v>
      </c>
    </row>
    <row r="2144" spans="1:5" x14ac:dyDescent="0.25">
      <c r="A2144" t="s">
        <v>1</v>
      </c>
      <c r="B2144" t="s">
        <v>17529</v>
      </c>
      <c r="C2144" s="1121">
        <v>45517.540613425925</v>
      </c>
      <c r="D2144" t="s">
        <v>17531</v>
      </c>
      <c r="E2144" s="1118">
        <v>0</v>
      </c>
    </row>
    <row r="2145" spans="1:5" x14ac:dyDescent="0.25">
      <c r="A2145" t="s">
        <v>1</v>
      </c>
      <c r="B2145" t="s">
        <v>17529</v>
      </c>
      <c r="C2145" s="1121">
        <v>45517.540625000001</v>
      </c>
      <c r="D2145" t="s">
        <v>17532</v>
      </c>
    </row>
    <row r="2146" spans="1:5" x14ac:dyDescent="0.25">
      <c r="A2146" t="s">
        <v>1</v>
      </c>
      <c r="B2146" t="s">
        <v>17529</v>
      </c>
      <c r="C2146" s="1121">
        <v>45517.540625000001</v>
      </c>
      <c r="D2146" t="s">
        <v>17533</v>
      </c>
      <c r="E2146" s="1118">
        <v>1.95E-2</v>
      </c>
    </row>
    <row r="2147" spans="1:5" x14ac:dyDescent="0.25">
      <c r="A2147" t="s">
        <v>1</v>
      </c>
      <c r="B2147" t="s">
        <v>17529</v>
      </c>
      <c r="C2147" s="1121">
        <v>45517.540636574071</v>
      </c>
      <c r="D2147" t="s">
        <v>17534</v>
      </c>
    </row>
    <row r="2148" spans="1:5" x14ac:dyDescent="0.25">
      <c r="A2148" t="s">
        <v>1</v>
      </c>
      <c r="B2148" t="s">
        <v>17529</v>
      </c>
      <c r="C2148" s="1121">
        <v>45517.540636574071</v>
      </c>
      <c r="D2148" t="s">
        <v>17535</v>
      </c>
    </row>
    <row r="2149" spans="1:5" x14ac:dyDescent="0.25">
      <c r="A2149" t="s">
        <v>1</v>
      </c>
      <c r="B2149" t="s">
        <v>17529</v>
      </c>
      <c r="C2149" s="1121">
        <v>45517.541145833333</v>
      </c>
      <c r="D2149" t="s">
        <v>17286</v>
      </c>
    </row>
    <row r="2150" spans="1:5" x14ac:dyDescent="0.25">
      <c r="A2150" t="s">
        <v>1</v>
      </c>
      <c r="B2150" t="s">
        <v>17529</v>
      </c>
      <c r="C2150" s="1121">
        <v>45517.541145833333</v>
      </c>
      <c r="D2150" t="s">
        <v>17291</v>
      </c>
      <c r="E2150" s="1118">
        <v>0.34379999999999999</v>
      </c>
    </row>
    <row r="2151" spans="1:5" x14ac:dyDescent="0.25">
      <c r="A2151" t="s">
        <v>1</v>
      </c>
      <c r="B2151" t="s">
        <v>17529</v>
      </c>
      <c r="C2151" s="1121">
        <v>45517.541168981479</v>
      </c>
      <c r="D2151" t="s">
        <v>17292</v>
      </c>
    </row>
    <row r="2152" spans="1:5" x14ac:dyDescent="0.25">
      <c r="A2152" t="s">
        <v>1</v>
      </c>
      <c r="B2152" t="s">
        <v>17529</v>
      </c>
      <c r="C2152" s="1121">
        <v>45517.541168981479</v>
      </c>
      <c r="D2152" t="s">
        <v>17297</v>
      </c>
    </row>
    <row r="2153" spans="1:5" x14ac:dyDescent="0.25">
      <c r="A2153" t="s">
        <v>1</v>
      </c>
      <c r="B2153" t="s">
        <v>17529</v>
      </c>
      <c r="C2153" s="1121">
        <v>45517.541168981479</v>
      </c>
      <c r="D2153" t="s">
        <v>17298</v>
      </c>
      <c r="E2153" s="1118">
        <v>2.7300000000000001E-2</v>
      </c>
    </row>
    <row r="2154" spans="1:5" x14ac:dyDescent="0.25">
      <c r="A2154" t="s">
        <v>1</v>
      </c>
      <c r="B2154" t="s">
        <v>17529</v>
      </c>
      <c r="C2154" s="1121">
        <v>45517.541168981479</v>
      </c>
      <c r="D2154" t="s">
        <v>17299</v>
      </c>
    </row>
    <row r="2155" spans="1:5" x14ac:dyDescent="0.25">
      <c r="A2155" t="s">
        <v>1</v>
      </c>
      <c r="B2155" t="s">
        <v>17529</v>
      </c>
      <c r="C2155" s="1121">
        <v>45517.541168981479</v>
      </c>
      <c r="D2155" t="s">
        <v>17300</v>
      </c>
      <c r="E2155" s="1118">
        <v>8.2000000000000003E-2</v>
      </c>
    </row>
    <row r="2156" spans="1:5" x14ac:dyDescent="0.25">
      <c r="A2156" t="s">
        <v>1</v>
      </c>
      <c r="B2156" t="s">
        <v>17529</v>
      </c>
      <c r="C2156" s="1121">
        <v>45517.541168981479</v>
      </c>
      <c r="D2156" t="s">
        <v>17293</v>
      </c>
      <c r="E2156" s="1118">
        <v>0.1094</v>
      </c>
    </row>
    <row r="2157" spans="1:5" x14ac:dyDescent="0.25">
      <c r="A2157" t="s">
        <v>1</v>
      </c>
      <c r="B2157" t="s">
        <v>17529</v>
      </c>
      <c r="C2157" s="1121">
        <v>45517.541238425925</v>
      </c>
      <c r="D2157" t="s">
        <v>17308</v>
      </c>
    </row>
    <row r="2158" spans="1:5" x14ac:dyDescent="0.25">
      <c r="A2158" t="s">
        <v>1</v>
      </c>
      <c r="B2158" t="s">
        <v>17529</v>
      </c>
      <c r="C2158" s="1121">
        <v>45517.541238425925</v>
      </c>
      <c r="D2158" t="s">
        <v>17309</v>
      </c>
      <c r="E2158" s="1118">
        <v>0</v>
      </c>
    </row>
    <row r="2159" spans="1:5" x14ac:dyDescent="0.25">
      <c r="A2159" t="s">
        <v>1</v>
      </c>
      <c r="B2159" t="s">
        <v>17529</v>
      </c>
      <c r="C2159" s="1121">
        <v>45517.541238425925</v>
      </c>
      <c r="D2159" t="s">
        <v>17349</v>
      </c>
    </row>
    <row r="2160" spans="1:5" x14ac:dyDescent="0.25">
      <c r="A2160" t="s">
        <v>1</v>
      </c>
      <c r="B2160" t="s">
        <v>17529</v>
      </c>
      <c r="C2160" s="1121">
        <v>45517.541238425925</v>
      </c>
      <c r="D2160" t="s">
        <v>17350</v>
      </c>
      <c r="E2160" s="1118">
        <v>1.5599999999999999E-2</v>
      </c>
    </row>
    <row r="2161" spans="1:5" x14ac:dyDescent="0.25">
      <c r="A2161" t="s">
        <v>1</v>
      </c>
      <c r="B2161" t="s">
        <v>17529</v>
      </c>
      <c r="C2161" s="1121">
        <v>45517.541273148148</v>
      </c>
      <c r="D2161" t="s">
        <v>17308</v>
      </c>
    </row>
    <row r="2162" spans="1:5" x14ac:dyDescent="0.25">
      <c r="A2162" t="s">
        <v>1</v>
      </c>
      <c r="B2162" t="s">
        <v>17529</v>
      </c>
      <c r="C2162" s="1121">
        <v>45517.541273148148</v>
      </c>
      <c r="D2162" t="s">
        <v>17309</v>
      </c>
      <c r="E2162" s="1118">
        <v>0</v>
      </c>
    </row>
    <row r="2163" spans="1:5" x14ac:dyDescent="0.25">
      <c r="A2163" t="s">
        <v>1</v>
      </c>
      <c r="B2163" t="s">
        <v>17529</v>
      </c>
      <c r="C2163" s="1121">
        <v>45517.541307870371</v>
      </c>
      <c r="D2163" t="s">
        <v>17530</v>
      </c>
    </row>
    <row r="2164" spans="1:5" x14ac:dyDescent="0.25">
      <c r="A2164" t="s">
        <v>1</v>
      </c>
      <c r="B2164" t="s">
        <v>17529</v>
      </c>
      <c r="C2164" s="1121">
        <v>45517.541307870371</v>
      </c>
      <c r="D2164" t="s">
        <v>17531</v>
      </c>
      <c r="E2164" s="1118">
        <v>0</v>
      </c>
    </row>
    <row r="2165" spans="1:5" x14ac:dyDescent="0.25">
      <c r="A2165" t="s">
        <v>1</v>
      </c>
      <c r="B2165" t="s">
        <v>17529</v>
      </c>
      <c r="C2165" s="1121">
        <v>45517.541331018518</v>
      </c>
      <c r="D2165" t="s">
        <v>17540</v>
      </c>
    </row>
    <row r="2166" spans="1:5" x14ac:dyDescent="0.25">
      <c r="A2166" t="s">
        <v>1</v>
      </c>
      <c r="B2166" t="s">
        <v>17529</v>
      </c>
      <c r="C2166" s="1121">
        <v>45517.541331018518</v>
      </c>
      <c r="D2166" t="s">
        <v>17535</v>
      </c>
    </row>
    <row r="2167" spans="1:5" x14ac:dyDescent="0.25">
      <c r="A2167" t="s">
        <v>1</v>
      </c>
      <c r="B2167" t="s">
        <v>17529</v>
      </c>
      <c r="C2167" s="1121">
        <v>45517.541331018518</v>
      </c>
      <c r="D2167" t="s">
        <v>17536</v>
      </c>
      <c r="E2167" s="1118">
        <v>0.16800000000000001</v>
      </c>
    </row>
    <row r="2168" spans="1:5" x14ac:dyDescent="0.25">
      <c r="A2168" t="s">
        <v>1</v>
      </c>
      <c r="B2168" t="s">
        <v>17529</v>
      </c>
      <c r="C2168" s="1121">
        <v>45517.541331018518</v>
      </c>
      <c r="D2168" t="s">
        <v>17537</v>
      </c>
    </row>
    <row r="2169" spans="1:5" x14ac:dyDescent="0.25">
      <c r="A2169" t="s">
        <v>1</v>
      </c>
      <c r="B2169" t="s">
        <v>17529</v>
      </c>
      <c r="C2169" s="1121">
        <v>45517.541331018518</v>
      </c>
      <c r="D2169" t="s">
        <v>17349</v>
      </c>
    </row>
    <row r="2170" spans="1:5" x14ac:dyDescent="0.25">
      <c r="A2170" t="s">
        <v>1</v>
      </c>
      <c r="B2170" t="s">
        <v>17529</v>
      </c>
      <c r="C2170" s="1121">
        <v>45517.541331018518</v>
      </c>
      <c r="D2170" t="s">
        <v>17350</v>
      </c>
      <c r="E2170" s="1118">
        <v>7.7999999999999996E-3</v>
      </c>
    </row>
    <row r="2171" spans="1:5" x14ac:dyDescent="0.25">
      <c r="A2171" t="s">
        <v>1</v>
      </c>
      <c r="B2171" t="s">
        <v>17529</v>
      </c>
      <c r="C2171" s="1121">
        <v>45517.541331018518</v>
      </c>
      <c r="D2171" t="s">
        <v>17538</v>
      </c>
      <c r="E2171" s="1118">
        <v>1.17E-2</v>
      </c>
    </row>
    <row r="2172" spans="1:5" x14ac:dyDescent="0.25">
      <c r="A2172" t="s">
        <v>1</v>
      </c>
      <c r="B2172" t="s">
        <v>17529</v>
      </c>
      <c r="C2172" s="1121">
        <v>45517.541331018518</v>
      </c>
      <c r="D2172" t="s">
        <v>17297</v>
      </c>
    </row>
    <row r="2173" spans="1:5" x14ac:dyDescent="0.25">
      <c r="A2173" t="s">
        <v>1</v>
      </c>
      <c r="B2173" t="s">
        <v>17529</v>
      </c>
      <c r="C2173" s="1121">
        <v>45517.541331018518</v>
      </c>
      <c r="D2173" t="s">
        <v>17298</v>
      </c>
      <c r="E2173" s="1118">
        <v>1.95E-2</v>
      </c>
    </row>
    <row r="2174" spans="1:5" x14ac:dyDescent="0.25">
      <c r="A2174" t="s">
        <v>1</v>
      </c>
      <c r="B2174" t="s">
        <v>17529</v>
      </c>
      <c r="C2174" s="1121">
        <v>45517.541331018518</v>
      </c>
      <c r="D2174" t="s">
        <v>17299</v>
      </c>
    </row>
    <row r="2175" spans="1:5" x14ac:dyDescent="0.25">
      <c r="A2175" t="s">
        <v>1</v>
      </c>
      <c r="B2175" t="s">
        <v>17529</v>
      </c>
      <c r="C2175" s="1121">
        <v>45517.541331018518</v>
      </c>
      <c r="D2175" t="s">
        <v>17300</v>
      </c>
      <c r="E2175" s="1118">
        <v>0.13669999999999999</v>
      </c>
    </row>
    <row r="2176" spans="1:5" x14ac:dyDescent="0.25">
      <c r="A2176" t="s">
        <v>1</v>
      </c>
      <c r="B2176" t="s">
        <v>17529</v>
      </c>
      <c r="C2176" s="1121">
        <v>45517.541331018518</v>
      </c>
      <c r="D2176" t="s">
        <v>17541</v>
      </c>
      <c r="E2176" s="1118">
        <v>0.33589999999999998</v>
      </c>
    </row>
    <row r="2177" spans="1:5" x14ac:dyDescent="0.25">
      <c r="A2177" t="s">
        <v>1</v>
      </c>
      <c r="B2177" t="s">
        <v>17529</v>
      </c>
      <c r="C2177" s="1121">
        <v>45517.541574074072</v>
      </c>
      <c r="D2177" t="s">
        <v>17302</v>
      </c>
    </row>
    <row r="2178" spans="1:5" x14ac:dyDescent="0.25">
      <c r="A2178" t="s">
        <v>1</v>
      </c>
      <c r="B2178" t="s">
        <v>17529</v>
      </c>
      <c r="C2178" s="1121">
        <v>45517.541597222225</v>
      </c>
      <c r="D2178" t="s">
        <v>17307</v>
      </c>
      <c r="E2178" s="1118">
        <v>1.1953</v>
      </c>
    </row>
    <row r="2179" spans="1:5" x14ac:dyDescent="0.25">
      <c r="A2179" t="s">
        <v>1</v>
      </c>
      <c r="B2179" t="s">
        <v>17529</v>
      </c>
      <c r="C2179" s="1121">
        <v>45517.542858796296</v>
      </c>
      <c r="D2179" t="s">
        <v>17286</v>
      </c>
    </row>
    <row r="2180" spans="1:5" x14ac:dyDescent="0.25">
      <c r="A2180" t="s">
        <v>1</v>
      </c>
      <c r="B2180" t="s">
        <v>17529</v>
      </c>
      <c r="C2180" s="1121">
        <v>45517.542870370373</v>
      </c>
      <c r="D2180" t="s">
        <v>17291</v>
      </c>
      <c r="E2180" s="1118">
        <v>0.37890000000000001</v>
      </c>
    </row>
    <row r="2181" spans="1:5" x14ac:dyDescent="0.25">
      <c r="A2181" t="s">
        <v>1</v>
      </c>
      <c r="B2181" t="s">
        <v>17529</v>
      </c>
      <c r="C2181" s="1121">
        <v>45517.542986111112</v>
      </c>
      <c r="D2181" t="s">
        <v>17292</v>
      </c>
    </row>
    <row r="2182" spans="1:5" x14ac:dyDescent="0.25">
      <c r="A2182" t="s">
        <v>1</v>
      </c>
      <c r="B2182" t="s">
        <v>17529</v>
      </c>
      <c r="C2182" s="1121">
        <v>45517.542986111112</v>
      </c>
      <c r="D2182" t="s">
        <v>17293</v>
      </c>
      <c r="E2182" s="1118">
        <v>0</v>
      </c>
    </row>
    <row r="2183" spans="1:5" x14ac:dyDescent="0.25">
      <c r="A2183" t="s">
        <v>1</v>
      </c>
      <c r="B2183" t="s">
        <v>17529</v>
      </c>
      <c r="C2183" s="1121">
        <v>45517.542997685188</v>
      </c>
      <c r="D2183" t="s">
        <v>17294</v>
      </c>
    </row>
    <row r="2184" spans="1:5" x14ac:dyDescent="0.25">
      <c r="A2184" t="s">
        <v>1</v>
      </c>
      <c r="B2184" t="s">
        <v>17529</v>
      </c>
      <c r="C2184" s="1121">
        <v>45517.542997685188</v>
      </c>
      <c r="D2184" t="s">
        <v>17295</v>
      </c>
      <c r="E2184" s="1118">
        <v>0</v>
      </c>
    </row>
    <row r="2185" spans="1:5" x14ac:dyDescent="0.25">
      <c r="A2185" t="s">
        <v>1</v>
      </c>
      <c r="B2185" t="s">
        <v>17529</v>
      </c>
      <c r="C2185" s="1121">
        <v>45517.542997685188</v>
      </c>
      <c r="D2185" t="s">
        <v>17296</v>
      </c>
    </row>
    <row r="2186" spans="1:5" x14ac:dyDescent="0.25">
      <c r="A2186" t="s">
        <v>1</v>
      </c>
      <c r="B2186" t="s">
        <v>17529</v>
      </c>
      <c r="C2186" s="1121">
        <v>45517.542997685188</v>
      </c>
      <c r="D2186" t="s">
        <v>17297</v>
      </c>
    </row>
    <row r="2187" spans="1:5" x14ac:dyDescent="0.25">
      <c r="A2187" t="s">
        <v>1</v>
      </c>
      <c r="B2187" t="s">
        <v>17529</v>
      </c>
      <c r="C2187" s="1121">
        <v>45517.542997685188</v>
      </c>
      <c r="D2187" t="s">
        <v>17298</v>
      </c>
      <c r="E2187" s="1118">
        <v>1.95E-2</v>
      </c>
    </row>
    <row r="2188" spans="1:5" x14ac:dyDescent="0.25">
      <c r="A2188" t="s">
        <v>1</v>
      </c>
      <c r="B2188" t="s">
        <v>17529</v>
      </c>
      <c r="C2188" s="1121">
        <v>45517.542997685188</v>
      </c>
      <c r="D2188" t="s">
        <v>17299</v>
      </c>
    </row>
    <row r="2189" spans="1:5" x14ac:dyDescent="0.25">
      <c r="A2189" t="s">
        <v>1</v>
      </c>
      <c r="B2189" t="s">
        <v>17529</v>
      </c>
      <c r="C2189" s="1121">
        <v>45517.542997685188</v>
      </c>
      <c r="D2189" t="s">
        <v>17300</v>
      </c>
      <c r="E2189" s="1118">
        <v>4.2999999999999997E-2</v>
      </c>
    </row>
    <row r="2190" spans="1:5" x14ac:dyDescent="0.25">
      <c r="A2190" t="s">
        <v>1</v>
      </c>
      <c r="B2190" t="s">
        <v>17529</v>
      </c>
      <c r="C2190" s="1121">
        <v>45517.542997685188</v>
      </c>
      <c r="D2190" t="s">
        <v>17301</v>
      </c>
      <c r="E2190" s="1118">
        <v>6.25E-2</v>
      </c>
    </row>
    <row r="2191" spans="1:5" x14ac:dyDescent="0.25">
      <c r="A2191" t="s">
        <v>1</v>
      </c>
      <c r="B2191" t="s">
        <v>17529</v>
      </c>
      <c r="C2191" s="1121">
        <v>45517.543495370373</v>
      </c>
      <c r="D2191" t="s">
        <v>17302</v>
      </c>
    </row>
    <row r="2192" spans="1:5" x14ac:dyDescent="0.25">
      <c r="A2192" t="s">
        <v>1</v>
      </c>
      <c r="B2192" t="s">
        <v>17529</v>
      </c>
      <c r="C2192" s="1121">
        <v>45517.543506944443</v>
      </c>
      <c r="D2192" t="s">
        <v>17307</v>
      </c>
      <c r="E2192" s="1118">
        <v>1.2773000000000001</v>
      </c>
    </row>
    <row r="2193" spans="1:5" x14ac:dyDescent="0.25">
      <c r="A2193" t="s">
        <v>1</v>
      </c>
      <c r="B2193" t="s">
        <v>17529</v>
      </c>
      <c r="C2193" s="1121">
        <v>45517.544988425929</v>
      </c>
      <c r="D2193" t="s">
        <v>17286</v>
      </c>
    </row>
    <row r="2194" spans="1:5" x14ac:dyDescent="0.25">
      <c r="A2194" t="s">
        <v>1</v>
      </c>
      <c r="B2194" t="s">
        <v>17529</v>
      </c>
      <c r="C2194" s="1121">
        <v>45517.544988425929</v>
      </c>
      <c r="D2194" t="s">
        <v>17291</v>
      </c>
      <c r="E2194" s="1118">
        <v>0.38279999999999997</v>
      </c>
    </row>
    <row r="2195" spans="1:5" x14ac:dyDescent="0.25">
      <c r="A2195" t="s">
        <v>1</v>
      </c>
      <c r="B2195" t="s">
        <v>17529</v>
      </c>
      <c r="C2195" s="1121">
        <v>45517.545023148145</v>
      </c>
      <c r="D2195" t="s">
        <v>17292</v>
      </c>
    </row>
    <row r="2196" spans="1:5" x14ac:dyDescent="0.25">
      <c r="A2196" t="s">
        <v>1</v>
      </c>
      <c r="B2196" t="s">
        <v>17529</v>
      </c>
      <c r="C2196" s="1121">
        <v>45517.545023148145</v>
      </c>
      <c r="D2196" t="s">
        <v>17293</v>
      </c>
      <c r="E2196" s="1118">
        <v>0</v>
      </c>
    </row>
    <row r="2197" spans="1:5" x14ac:dyDescent="0.25">
      <c r="A2197" t="s">
        <v>1</v>
      </c>
      <c r="B2197" t="s">
        <v>17529</v>
      </c>
      <c r="C2197" s="1121">
        <v>45517.545034722221</v>
      </c>
      <c r="D2197" t="s">
        <v>17294</v>
      </c>
    </row>
    <row r="2198" spans="1:5" x14ac:dyDescent="0.25">
      <c r="A2198" t="s">
        <v>1</v>
      </c>
      <c r="B2198" t="s">
        <v>17529</v>
      </c>
      <c r="C2198" s="1121">
        <v>45517.545034722221</v>
      </c>
      <c r="D2198" t="s">
        <v>17295</v>
      </c>
      <c r="E2198" s="1118">
        <v>1.95E-2</v>
      </c>
    </row>
    <row r="2199" spans="1:5" x14ac:dyDescent="0.25">
      <c r="A2199" t="s">
        <v>1</v>
      </c>
      <c r="B2199" t="s">
        <v>17529</v>
      </c>
      <c r="C2199" s="1121">
        <v>45517.545034722221</v>
      </c>
      <c r="D2199" t="s">
        <v>17296</v>
      </c>
    </row>
    <row r="2200" spans="1:5" x14ac:dyDescent="0.25">
      <c r="A2200" t="s">
        <v>1</v>
      </c>
      <c r="B2200" t="s">
        <v>17529</v>
      </c>
      <c r="C2200" s="1121">
        <v>45517.545034722221</v>
      </c>
      <c r="D2200" t="s">
        <v>17297</v>
      </c>
    </row>
    <row r="2201" spans="1:5" x14ac:dyDescent="0.25">
      <c r="A2201" t="s">
        <v>1</v>
      </c>
      <c r="B2201" t="s">
        <v>17529</v>
      </c>
      <c r="C2201" s="1121">
        <v>45517.545034722221</v>
      </c>
      <c r="D2201" t="s">
        <v>17298</v>
      </c>
      <c r="E2201" s="1118">
        <v>1.5599999999999999E-2</v>
      </c>
    </row>
    <row r="2202" spans="1:5" x14ac:dyDescent="0.25">
      <c r="A2202" t="s">
        <v>1</v>
      </c>
      <c r="B2202" t="s">
        <v>17529</v>
      </c>
      <c r="C2202" s="1121">
        <v>45517.545034722221</v>
      </c>
      <c r="D2202" t="s">
        <v>17299</v>
      </c>
    </row>
    <row r="2203" spans="1:5" x14ac:dyDescent="0.25">
      <c r="A2203" t="s">
        <v>1</v>
      </c>
      <c r="B2203" t="s">
        <v>17529</v>
      </c>
      <c r="C2203" s="1121">
        <v>45517.545034722221</v>
      </c>
      <c r="D2203" t="s">
        <v>17300</v>
      </c>
      <c r="E2203" s="1118">
        <v>4.2999999999999997E-2</v>
      </c>
    </row>
    <row r="2204" spans="1:5" x14ac:dyDescent="0.25">
      <c r="A2204" t="s">
        <v>1</v>
      </c>
      <c r="B2204" t="s">
        <v>17529</v>
      </c>
      <c r="C2204" s="1121">
        <v>45517.545034722221</v>
      </c>
      <c r="D2204" t="s">
        <v>17301</v>
      </c>
      <c r="E2204" s="1118">
        <v>5.8599999999999999E-2</v>
      </c>
    </row>
    <row r="2205" spans="1:5" x14ac:dyDescent="0.25">
      <c r="A2205" t="s">
        <v>1</v>
      </c>
      <c r="B2205" t="s">
        <v>17529</v>
      </c>
      <c r="C2205" s="1121">
        <v>45517.545312499999</v>
      </c>
      <c r="D2205" t="s">
        <v>17302</v>
      </c>
    </row>
    <row r="2206" spans="1:5" x14ac:dyDescent="0.25">
      <c r="A2206" t="s">
        <v>1</v>
      </c>
      <c r="B2206" t="s">
        <v>17529</v>
      </c>
      <c r="C2206" s="1121">
        <v>45517.545324074075</v>
      </c>
      <c r="D2206" t="s">
        <v>17307</v>
      </c>
      <c r="E2206" s="1118">
        <v>1.1601999999999999</v>
      </c>
    </row>
    <row r="2207" spans="1:5" x14ac:dyDescent="0.25">
      <c r="A2207" t="s">
        <v>1</v>
      </c>
      <c r="B2207" t="s">
        <v>17529</v>
      </c>
      <c r="C2207" s="1121">
        <v>45517.5465625</v>
      </c>
      <c r="D2207" t="s">
        <v>17286</v>
      </c>
    </row>
    <row r="2208" spans="1:5" x14ac:dyDescent="0.25">
      <c r="A2208" t="s">
        <v>1</v>
      </c>
      <c r="B2208" t="s">
        <v>17529</v>
      </c>
      <c r="C2208" s="1121">
        <v>45517.5465625</v>
      </c>
      <c r="D2208" t="s">
        <v>17291</v>
      </c>
      <c r="E2208" s="1118">
        <v>0.39839999999999998</v>
      </c>
    </row>
    <row r="2209" spans="1:5" x14ac:dyDescent="0.25">
      <c r="A2209" t="s">
        <v>1</v>
      </c>
      <c r="B2209" t="s">
        <v>17529</v>
      </c>
      <c r="C2209" s="1121">
        <v>45517.546585648146</v>
      </c>
      <c r="D2209" t="s">
        <v>17292</v>
      </c>
    </row>
    <row r="2210" spans="1:5" x14ac:dyDescent="0.25">
      <c r="A2210" t="s">
        <v>1</v>
      </c>
      <c r="B2210" t="s">
        <v>17529</v>
      </c>
      <c r="C2210" s="1121">
        <v>45517.546585648146</v>
      </c>
      <c r="D2210" t="s">
        <v>17293</v>
      </c>
      <c r="E2210" s="1118">
        <v>0</v>
      </c>
    </row>
    <row r="2211" spans="1:5" x14ac:dyDescent="0.25">
      <c r="A2211" t="s">
        <v>1</v>
      </c>
      <c r="B2211" t="s">
        <v>17529</v>
      </c>
      <c r="C2211" s="1121">
        <v>45517.546597222223</v>
      </c>
      <c r="D2211" t="s">
        <v>17294</v>
      </c>
    </row>
    <row r="2212" spans="1:5" x14ac:dyDescent="0.25">
      <c r="A2212" t="s">
        <v>1</v>
      </c>
      <c r="B2212" t="s">
        <v>17529</v>
      </c>
      <c r="C2212" s="1121">
        <v>45517.546597222223</v>
      </c>
      <c r="D2212" t="s">
        <v>17295</v>
      </c>
      <c r="E2212" s="1118">
        <v>1.95E-2</v>
      </c>
    </row>
    <row r="2213" spans="1:5" x14ac:dyDescent="0.25">
      <c r="A2213" t="s">
        <v>1</v>
      </c>
      <c r="B2213" t="s">
        <v>17529</v>
      </c>
      <c r="C2213" s="1121">
        <v>45517.546597222223</v>
      </c>
      <c r="D2213" t="s">
        <v>17296</v>
      </c>
    </row>
    <row r="2214" spans="1:5" x14ac:dyDescent="0.25">
      <c r="A2214" t="s">
        <v>1</v>
      </c>
      <c r="B2214" t="s">
        <v>17529</v>
      </c>
      <c r="C2214" s="1121">
        <v>45517.546597222223</v>
      </c>
      <c r="D2214" t="s">
        <v>17297</v>
      </c>
    </row>
    <row r="2215" spans="1:5" x14ac:dyDescent="0.25">
      <c r="A2215" t="s">
        <v>1</v>
      </c>
      <c r="B2215" t="s">
        <v>17529</v>
      </c>
      <c r="C2215" s="1121">
        <v>45517.546597222223</v>
      </c>
      <c r="D2215" t="s">
        <v>17298</v>
      </c>
      <c r="E2215" s="1118">
        <v>1.17E-2</v>
      </c>
    </row>
    <row r="2216" spans="1:5" x14ac:dyDescent="0.25">
      <c r="A2216" t="s">
        <v>1</v>
      </c>
      <c r="B2216" t="s">
        <v>17529</v>
      </c>
      <c r="C2216" s="1121">
        <v>45517.546597222223</v>
      </c>
      <c r="D2216" t="s">
        <v>17299</v>
      </c>
    </row>
    <row r="2217" spans="1:5" x14ac:dyDescent="0.25">
      <c r="A2217" t="s">
        <v>1</v>
      </c>
      <c r="B2217" t="s">
        <v>17529</v>
      </c>
      <c r="C2217" s="1121">
        <v>45517.546597222223</v>
      </c>
      <c r="D2217" t="s">
        <v>17300</v>
      </c>
      <c r="E2217" s="1118">
        <v>3.5200000000000002E-2</v>
      </c>
    </row>
    <row r="2218" spans="1:5" x14ac:dyDescent="0.25">
      <c r="A2218" t="s">
        <v>1</v>
      </c>
      <c r="B2218" t="s">
        <v>17529</v>
      </c>
      <c r="C2218" s="1121">
        <v>45517.546597222223</v>
      </c>
      <c r="D2218" t="s">
        <v>17301</v>
      </c>
      <c r="E2218" s="1118">
        <v>4.6899999999999997E-2</v>
      </c>
    </row>
    <row r="2219" spans="1:5" x14ac:dyDescent="0.25">
      <c r="A2219" t="s">
        <v>1</v>
      </c>
      <c r="B2219" t="s">
        <v>17529</v>
      </c>
      <c r="C2219" s="1121">
        <v>45517.5468287037</v>
      </c>
      <c r="D2219" t="s">
        <v>17302</v>
      </c>
    </row>
    <row r="2220" spans="1:5" x14ac:dyDescent="0.25">
      <c r="A2220" t="s">
        <v>1</v>
      </c>
      <c r="B2220" t="s">
        <v>17529</v>
      </c>
      <c r="C2220" s="1121">
        <v>45517.546840277777</v>
      </c>
      <c r="D2220" t="s">
        <v>17307</v>
      </c>
      <c r="E2220" s="1118">
        <v>1.1211</v>
      </c>
    </row>
    <row r="2221" spans="1:5" x14ac:dyDescent="0.25">
      <c r="A2221" t="s">
        <v>1</v>
      </c>
      <c r="B2221" t="s">
        <v>17529</v>
      </c>
      <c r="C2221" s="1121">
        <v>45517.547210648147</v>
      </c>
      <c r="D2221" t="s">
        <v>17280</v>
      </c>
    </row>
    <row r="2222" spans="1:5" x14ac:dyDescent="0.25">
      <c r="A2222" t="s">
        <v>1</v>
      </c>
      <c r="B2222" t="s">
        <v>17529</v>
      </c>
      <c r="C2222" s="1121">
        <v>45517.547210648147</v>
      </c>
      <c r="D2222" t="s">
        <v>17281</v>
      </c>
      <c r="E2222" s="1118">
        <v>3.8999999999999998E-3</v>
      </c>
    </row>
    <row r="2223" spans="1:5" x14ac:dyDescent="0.25">
      <c r="A2223" t="s">
        <v>1</v>
      </c>
      <c r="B2223" t="s">
        <v>17529</v>
      </c>
      <c r="C2223" s="1121">
        <v>45517.548715277779</v>
      </c>
      <c r="D2223" t="s">
        <v>17286</v>
      </c>
    </row>
    <row r="2224" spans="1:5" x14ac:dyDescent="0.25">
      <c r="A2224" t="s">
        <v>1</v>
      </c>
      <c r="B2224" t="s">
        <v>17529</v>
      </c>
      <c r="C2224" s="1121">
        <v>45517.548715277779</v>
      </c>
      <c r="D2224" t="s">
        <v>17291</v>
      </c>
      <c r="E2224" s="1118">
        <v>0.40229999999999999</v>
      </c>
    </row>
    <row r="2225" spans="1:5" x14ac:dyDescent="0.25">
      <c r="A2225" t="s">
        <v>1</v>
      </c>
      <c r="B2225" t="s">
        <v>17529</v>
      </c>
      <c r="C2225" s="1121">
        <v>45517.548738425925</v>
      </c>
      <c r="D2225" t="s">
        <v>17292</v>
      </c>
    </row>
    <row r="2226" spans="1:5" x14ac:dyDescent="0.25">
      <c r="A2226" t="s">
        <v>1</v>
      </c>
      <c r="B2226" t="s">
        <v>17529</v>
      </c>
      <c r="C2226" s="1121">
        <v>45517.548738425925</v>
      </c>
      <c r="D2226" t="s">
        <v>17293</v>
      </c>
      <c r="E2226" s="1118">
        <v>0</v>
      </c>
    </row>
    <row r="2227" spans="1:5" x14ac:dyDescent="0.25">
      <c r="A2227" t="s">
        <v>1</v>
      </c>
      <c r="B2227" t="s">
        <v>17529</v>
      </c>
      <c r="C2227" s="1121">
        <v>45517.548773148148</v>
      </c>
      <c r="D2227" t="s">
        <v>17294</v>
      </c>
    </row>
    <row r="2228" spans="1:5" x14ac:dyDescent="0.25">
      <c r="A2228" t="s">
        <v>1</v>
      </c>
      <c r="B2228" t="s">
        <v>17529</v>
      </c>
      <c r="C2228" s="1121">
        <v>45517.548773148148</v>
      </c>
      <c r="D2228" t="s">
        <v>17295</v>
      </c>
      <c r="E2228" s="1118">
        <v>1.17E-2</v>
      </c>
    </row>
    <row r="2229" spans="1:5" x14ac:dyDescent="0.25">
      <c r="A2229" t="s">
        <v>1</v>
      </c>
      <c r="B2229" t="s">
        <v>17529</v>
      </c>
      <c r="C2229" s="1121">
        <v>45517.548773148148</v>
      </c>
      <c r="D2229" t="s">
        <v>17296</v>
      </c>
    </row>
    <row r="2230" spans="1:5" x14ac:dyDescent="0.25">
      <c r="A2230" t="s">
        <v>1</v>
      </c>
      <c r="B2230" t="s">
        <v>17529</v>
      </c>
      <c r="C2230" s="1121">
        <v>45517.548773148148</v>
      </c>
      <c r="D2230" t="s">
        <v>17297</v>
      </c>
    </row>
    <row r="2231" spans="1:5" x14ac:dyDescent="0.25">
      <c r="A2231" t="s">
        <v>1</v>
      </c>
      <c r="B2231" t="s">
        <v>17529</v>
      </c>
      <c r="C2231" s="1121">
        <v>45517.548773148148</v>
      </c>
      <c r="D2231" t="s">
        <v>17298</v>
      </c>
      <c r="E2231" s="1118">
        <v>1.5599999999999999E-2</v>
      </c>
    </row>
    <row r="2232" spans="1:5" x14ac:dyDescent="0.25">
      <c r="A2232" t="s">
        <v>1</v>
      </c>
      <c r="B2232" t="s">
        <v>17529</v>
      </c>
      <c r="C2232" s="1121">
        <v>45517.548773148148</v>
      </c>
      <c r="D2232" t="s">
        <v>17299</v>
      </c>
    </row>
    <row r="2233" spans="1:5" x14ac:dyDescent="0.25">
      <c r="A2233" t="s">
        <v>1</v>
      </c>
      <c r="B2233" t="s">
        <v>17529</v>
      </c>
      <c r="C2233" s="1121">
        <v>45517.549930555557</v>
      </c>
      <c r="D2233" t="s">
        <v>17300</v>
      </c>
      <c r="E2233" s="1118">
        <v>100.3242</v>
      </c>
    </row>
    <row r="2234" spans="1:5" x14ac:dyDescent="0.25">
      <c r="A2234" t="s">
        <v>1</v>
      </c>
      <c r="B2234" t="s">
        <v>17529</v>
      </c>
      <c r="C2234" s="1121">
        <v>45517.549930555557</v>
      </c>
      <c r="D2234" t="s">
        <v>17301</v>
      </c>
      <c r="E2234" s="1118">
        <v>100.3398</v>
      </c>
    </row>
    <row r="2235" spans="1:5" x14ac:dyDescent="0.25">
      <c r="A2235" t="s">
        <v>1</v>
      </c>
      <c r="B2235" t="s">
        <v>17529</v>
      </c>
      <c r="C2235" s="1121">
        <v>45517.55128472222</v>
      </c>
      <c r="D2235" t="s">
        <v>17286</v>
      </c>
    </row>
    <row r="2236" spans="1:5" x14ac:dyDescent="0.25">
      <c r="A2236" t="s">
        <v>1</v>
      </c>
      <c r="B2236" t="s">
        <v>17529</v>
      </c>
      <c r="C2236" s="1121">
        <v>45517.551296296297</v>
      </c>
      <c r="D2236" t="s">
        <v>17291</v>
      </c>
      <c r="E2236" s="1118">
        <v>0.38279999999999997</v>
      </c>
    </row>
    <row r="2237" spans="1:5" x14ac:dyDescent="0.25">
      <c r="A2237" t="s">
        <v>1</v>
      </c>
      <c r="B2237" t="s">
        <v>17529</v>
      </c>
      <c r="C2237" s="1121">
        <v>45517.551319444443</v>
      </c>
      <c r="D2237" t="s">
        <v>17292</v>
      </c>
    </row>
    <row r="2238" spans="1:5" x14ac:dyDescent="0.25">
      <c r="A2238" t="s">
        <v>1</v>
      </c>
      <c r="B2238" t="s">
        <v>17529</v>
      </c>
      <c r="C2238" s="1121">
        <v>45517.551319444443</v>
      </c>
      <c r="D2238" t="s">
        <v>17297</v>
      </c>
    </row>
    <row r="2239" spans="1:5" x14ac:dyDescent="0.25">
      <c r="A2239" t="s">
        <v>1</v>
      </c>
      <c r="B2239" t="s">
        <v>17529</v>
      </c>
      <c r="C2239" s="1121">
        <v>45517.551319444443</v>
      </c>
      <c r="D2239" t="s">
        <v>17298</v>
      </c>
      <c r="E2239" s="1118">
        <v>3.9100000000000003E-2</v>
      </c>
    </row>
    <row r="2240" spans="1:5" x14ac:dyDescent="0.25">
      <c r="A2240" t="s">
        <v>1</v>
      </c>
      <c r="B2240" t="s">
        <v>17529</v>
      </c>
      <c r="C2240" s="1121">
        <v>45517.551319444443</v>
      </c>
      <c r="D2240" t="s">
        <v>17299</v>
      </c>
    </row>
    <row r="2241" spans="1:5" x14ac:dyDescent="0.25">
      <c r="A2241" t="s">
        <v>1</v>
      </c>
      <c r="B2241" t="s">
        <v>17529</v>
      </c>
      <c r="C2241" s="1121">
        <v>45517.551319444443</v>
      </c>
      <c r="D2241" t="s">
        <v>17300</v>
      </c>
      <c r="E2241" s="1118">
        <v>4.6899999999999997E-2</v>
      </c>
    </row>
    <row r="2242" spans="1:5" x14ac:dyDescent="0.25">
      <c r="A2242" t="s">
        <v>1</v>
      </c>
      <c r="B2242" t="s">
        <v>17529</v>
      </c>
      <c r="C2242" s="1121">
        <v>45517.551319444443</v>
      </c>
      <c r="D2242" t="s">
        <v>17293</v>
      </c>
      <c r="E2242" s="1118">
        <v>8.5900000000000004E-2</v>
      </c>
    </row>
    <row r="2243" spans="1:5" x14ac:dyDescent="0.25">
      <c r="A2243" t="s">
        <v>1</v>
      </c>
      <c r="B2243" t="s">
        <v>17529</v>
      </c>
      <c r="C2243" s="1121">
        <v>45517.551898148151</v>
      </c>
      <c r="D2243" t="s">
        <v>17302</v>
      </c>
    </row>
    <row r="2244" spans="1:5" x14ac:dyDescent="0.25">
      <c r="A2244" t="s">
        <v>1</v>
      </c>
      <c r="B2244" t="s">
        <v>17529</v>
      </c>
      <c r="C2244" s="1121">
        <v>45517.55190972222</v>
      </c>
      <c r="D2244" t="s">
        <v>17307</v>
      </c>
      <c r="E2244" s="1118">
        <v>1.1914</v>
      </c>
    </row>
    <row r="2245" spans="1:5" x14ac:dyDescent="0.25">
      <c r="A2245" t="s">
        <v>1</v>
      </c>
      <c r="B2245" t="s">
        <v>17529</v>
      </c>
      <c r="C2245" s="1121">
        <v>45517.553055555552</v>
      </c>
      <c r="D2245" t="s">
        <v>17286</v>
      </c>
    </row>
    <row r="2246" spans="1:5" x14ac:dyDescent="0.25">
      <c r="A2246" t="s">
        <v>1</v>
      </c>
      <c r="B2246" t="s">
        <v>17529</v>
      </c>
      <c r="C2246" s="1121">
        <v>45517.553067129629</v>
      </c>
      <c r="D2246" t="s">
        <v>17291</v>
      </c>
      <c r="E2246" s="1118">
        <v>0.39839999999999998</v>
      </c>
    </row>
    <row r="2247" spans="1:5" x14ac:dyDescent="0.25">
      <c r="A2247" t="s">
        <v>1</v>
      </c>
      <c r="B2247" t="s">
        <v>17529</v>
      </c>
      <c r="C2247" s="1121">
        <v>45517.553078703706</v>
      </c>
      <c r="D2247" t="s">
        <v>17292</v>
      </c>
    </row>
    <row r="2248" spans="1:5" x14ac:dyDescent="0.25">
      <c r="A2248" t="s">
        <v>1</v>
      </c>
      <c r="B2248" t="s">
        <v>17529</v>
      </c>
      <c r="C2248" s="1121">
        <v>45517.553078703706</v>
      </c>
      <c r="D2248" t="s">
        <v>17293</v>
      </c>
      <c r="E2248" s="1118">
        <v>0</v>
      </c>
    </row>
    <row r="2249" spans="1:5" x14ac:dyDescent="0.25">
      <c r="A2249" t="s">
        <v>1</v>
      </c>
      <c r="B2249" t="s">
        <v>17529</v>
      </c>
      <c r="C2249" s="1121">
        <v>45517.553090277775</v>
      </c>
      <c r="D2249" t="s">
        <v>17294</v>
      </c>
    </row>
    <row r="2250" spans="1:5" x14ac:dyDescent="0.25">
      <c r="A2250" t="s">
        <v>1</v>
      </c>
      <c r="B2250" t="s">
        <v>17529</v>
      </c>
      <c r="C2250" s="1121">
        <v>45517.553090277775</v>
      </c>
      <c r="D2250" t="s">
        <v>17295</v>
      </c>
      <c r="E2250" s="1118">
        <v>0</v>
      </c>
    </row>
    <row r="2251" spans="1:5" x14ac:dyDescent="0.25">
      <c r="A2251" t="s">
        <v>1</v>
      </c>
      <c r="B2251" t="s">
        <v>17529</v>
      </c>
      <c r="C2251" s="1121">
        <v>45517.553090277775</v>
      </c>
      <c r="D2251" t="s">
        <v>17296</v>
      </c>
    </row>
    <row r="2252" spans="1:5" x14ac:dyDescent="0.25">
      <c r="A2252" t="s">
        <v>1</v>
      </c>
      <c r="B2252" t="s">
        <v>17529</v>
      </c>
      <c r="C2252" s="1121">
        <v>45517.553090277775</v>
      </c>
      <c r="D2252" t="s">
        <v>17297</v>
      </c>
    </row>
    <row r="2253" spans="1:5" x14ac:dyDescent="0.25">
      <c r="A2253" t="s">
        <v>1</v>
      </c>
      <c r="B2253" t="s">
        <v>17529</v>
      </c>
      <c r="C2253" s="1121">
        <v>45517.553090277775</v>
      </c>
      <c r="D2253" t="s">
        <v>17298</v>
      </c>
      <c r="E2253" s="1118">
        <v>3.1199999999999999E-2</v>
      </c>
    </row>
    <row r="2254" spans="1:5" x14ac:dyDescent="0.25">
      <c r="A2254" t="s">
        <v>1</v>
      </c>
      <c r="B2254" t="s">
        <v>17529</v>
      </c>
      <c r="C2254" s="1121">
        <v>45517.553090277775</v>
      </c>
      <c r="D2254" t="s">
        <v>17299</v>
      </c>
    </row>
    <row r="2255" spans="1:5" x14ac:dyDescent="0.25">
      <c r="A2255" t="s">
        <v>1</v>
      </c>
      <c r="B2255" t="s">
        <v>17529</v>
      </c>
      <c r="C2255" s="1121">
        <v>45517.553090277775</v>
      </c>
      <c r="D2255" t="s">
        <v>17300</v>
      </c>
      <c r="E2255" s="1118">
        <v>7.0300000000000001E-2</v>
      </c>
    </row>
    <row r="2256" spans="1:5" x14ac:dyDescent="0.25">
      <c r="A2256" t="s">
        <v>1</v>
      </c>
      <c r="B2256" t="s">
        <v>17529</v>
      </c>
      <c r="C2256" s="1121">
        <v>45517.553090277775</v>
      </c>
      <c r="D2256" t="s">
        <v>17301</v>
      </c>
      <c r="E2256" s="1118">
        <v>0.1016</v>
      </c>
    </row>
    <row r="2257" spans="1:5" x14ac:dyDescent="0.25">
      <c r="A2257" t="s">
        <v>1</v>
      </c>
      <c r="B2257" t="s">
        <v>17529</v>
      </c>
      <c r="C2257" s="1121">
        <v>45517.553402777776</v>
      </c>
      <c r="D2257" t="s">
        <v>17302</v>
      </c>
    </row>
    <row r="2258" spans="1:5" x14ac:dyDescent="0.25">
      <c r="A2258" t="s">
        <v>1</v>
      </c>
      <c r="B2258" t="s">
        <v>17529</v>
      </c>
      <c r="C2258" s="1121">
        <v>45517.553414351853</v>
      </c>
      <c r="D2258" t="s">
        <v>17307</v>
      </c>
      <c r="E2258" s="1118">
        <v>1.1445000000000001</v>
      </c>
    </row>
    <row r="2259" spans="1:5" x14ac:dyDescent="0.25">
      <c r="A2259" t="s">
        <v>1</v>
      </c>
      <c r="B2259" t="s">
        <v>17529</v>
      </c>
      <c r="C2259" s="1121">
        <v>45517.553935185184</v>
      </c>
      <c r="D2259" t="s">
        <v>17286</v>
      </c>
    </row>
    <row r="2260" spans="1:5" x14ac:dyDescent="0.25">
      <c r="A2260" t="s">
        <v>1</v>
      </c>
      <c r="B2260" t="s">
        <v>17529</v>
      </c>
      <c r="C2260" s="1121">
        <v>45517.553935185184</v>
      </c>
      <c r="D2260" t="s">
        <v>17291</v>
      </c>
      <c r="E2260" s="1118">
        <v>0.36330000000000001</v>
      </c>
    </row>
    <row r="2261" spans="1:5" x14ac:dyDescent="0.25">
      <c r="A2261" t="s">
        <v>1</v>
      </c>
      <c r="B2261" t="s">
        <v>17529</v>
      </c>
      <c r="C2261" s="1121">
        <v>45517.55395833333</v>
      </c>
      <c r="D2261" t="s">
        <v>17292</v>
      </c>
    </row>
    <row r="2262" spans="1:5" x14ac:dyDescent="0.25">
      <c r="A2262" t="s">
        <v>1</v>
      </c>
      <c r="B2262" t="s">
        <v>17529</v>
      </c>
      <c r="C2262" s="1121">
        <v>45517.55395833333</v>
      </c>
      <c r="D2262" t="s">
        <v>17293</v>
      </c>
      <c r="E2262" s="1118">
        <v>0</v>
      </c>
    </row>
    <row r="2263" spans="1:5" x14ac:dyDescent="0.25">
      <c r="A2263" t="s">
        <v>1</v>
      </c>
      <c r="B2263" t="s">
        <v>17529</v>
      </c>
      <c r="C2263" s="1121">
        <v>45517.553981481484</v>
      </c>
      <c r="D2263" t="s">
        <v>17294</v>
      </c>
    </row>
    <row r="2264" spans="1:5" x14ac:dyDescent="0.25">
      <c r="A2264" t="s">
        <v>1</v>
      </c>
      <c r="B2264" t="s">
        <v>17529</v>
      </c>
      <c r="C2264" s="1121">
        <v>45517.553981481484</v>
      </c>
      <c r="D2264" t="s">
        <v>17295</v>
      </c>
      <c r="E2264" s="1118">
        <v>0</v>
      </c>
    </row>
    <row r="2265" spans="1:5" x14ac:dyDescent="0.25">
      <c r="A2265" t="s">
        <v>1</v>
      </c>
      <c r="B2265" t="s">
        <v>17529</v>
      </c>
      <c r="C2265" s="1121">
        <v>45517.553981481484</v>
      </c>
      <c r="D2265" t="s">
        <v>17296</v>
      </c>
    </row>
    <row r="2266" spans="1:5" x14ac:dyDescent="0.25">
      <c r="A2266" t="s">
        <v>1</v>
      </c>
      <c r="B2266" t="s">
        <v>17529</v>
      </c>
      <c r="C2266" s="1121">
        <v>45517.553981481484</v>
      </c>
      <c r="D2266" t="s">
        <v>17297</v>
      </c>
    </row>
    <row r="2267" spans="1:5" x14ac:dyDescent="0.25">
      <c r="A2267" t="s">
        <v>1</v>
      </c>
      <c r="B2267" t="s">
        <v>17529</v>
      </c>
      <c r="C2267" s="1121">
        <v>45517.553981481484</v>
      </c>
      <c r="D2267" t="s">
        <v>17298</v>
      </c>
      <c r="E2267" s="1118">
        <v>1.5599999999999999E-2</v>
      </c>
    </row>
    <row r="2268" spans="1:5" x14ac:dyDescent="0.25">
      <c r="A2268" t="s">
        <v>1</v>
      </c>
      <c r="B2268" t="s">
        <v>17529</v>
      </c>
      <c r="C2268" s="1121">
        <v>45517.553981481484</v>
      </c>
      <c r="D2268" t="s">
        <v>17299</v>
      </c>
    </row>
    <row r="2269" spans="1:5" x14ac:dyDescent="0.25">
      <c r="A2269" t="s">
        <v>1</v>
      </c>
      <c r="B2269" t="s">
        <v>17529</v>
      </c>
      <c r="C2269" s="1121">
        <v>45517.553981481484</v>
      </c>
      <c r="D2269" t="s">
        <v>17300</v>
      </c>
      <c r="E2269" s="1118">
        <v>4.6899999999999997E-2</v>
      </c>
    </row>
    <row r="2270" spans="1:5" x14ac:dyDescent="0.25">
      <c r="A2270" t="s">
        <v>1</v>
      </c>
      <c r="B2270" t="s">
        <v>17529</v>
      </c>
      <c r="C2270" s="1121">
        <v>45517.553981481484</v>
      </c>
      <c r="D2270" t="s">
        <v>17301</v>
      </c>
      <c r="E2270" s="1118">
        <v>6.25E-2</v>
      </c>
    </row>
    <row r="2271" spans="1:5" x14ac:dyDescent="0.25">
      <c r="A2271" t="s">
        <v>1</v>
      </c>
      <c r="B2271" t="s">
        <v>17529</v>
      </c>
      <c r="C2271" s="1121">
        <v>45517.554189814815</v>
      </c>
      <c r="D2271" t="s">
        <v>17349</v>
      </c>
    </row>
    <row r="2272" spans="1:5" x14ac:dyDescent="0.25">
      <c r="A2272" t="s">
        <v>1</v>
      </c>
      <c r="B2272" t="s">
        <v>17529</v>
      </c>
      <c r="C2272" s="1121">
        <v>45517.554189814815</v>
      </c>
      <c r="D2272" t="s">
        <v>17350</v>
      </c>
      <c r="E2272" s="1118">
        <v>0</v>
      </c>
    </row>
    <row r="2273" spans="1:5" x14ac:dyDescent="0.25">
      <c r="A2273" t="s">
        <v>1</v>
      </c>
      <c r="B2273" t="s">
        <v>17529</v>
      </c>
      <c r="C2273" s="1121">
        <v>45517.554212962961</v>
      </c>
      <c r="D2273" t="s">
        <v>17308</v>
      </c>
    </row>
    <row r="2274" spans="1:5" x14ac:dyDescent="0.25">
      <c r="A2274" t="s">
        <v>1</v>
      </c>
      <c r="B2274" t="s">
        <v>17529</v>
      </c>
      <c r="C2274" s="1121">
        <v>45517.554212962961</v>
      </c>
      <c r="D2274" t="s">
        <v>17309</v>
      </c>
      <c r="E2274" s="1118">
        <v>0</v>
      </c>
    </row>
    <row r="2275" spans="1:5" x14ac:dyDescent="0.25">
      <c r="A2275" t="s">
        <v>1</v>
      </c>
      <c r="B2275" t="s">
        <v>17529</v>
      </c>
      <c r="C2275" s="1121">
        <v>45517.554270833331</v>
      </c>
      <c r="D2275" t="s">
        <v>17532</v>
      </c>
    </row>
    <row r="2276" spans="1:5" x14ac:dyDescent="0.25">
      <c r="A2276" t="s">
        <v>1</v>
      </c>
      <c r="B2276" t="s">
        <v>17529</v>
      </c>
      <c r="C2276" s="1121">
        <v>45517.554270833331</v>
      </c>
      <c r="D2276" t="s">
        <v>17533</v>
      </c>
      <c r="E2276" s="1118">
        <v>0</v>
      </c>
    </row>
    <row r="2277" spans="1:5" x14ac:dyDescent="0.25">
      <c r="A2277" t="s">
        <v>1</v>
      </c>
      <c r="B2277" t="s">
        <v>17529</v>
      </c>
      <c r="C2277" s="1121">
        <v>45517.554282407407</v>
      </c>
      <c r="D2277" t="s">
        <v>17540</v>
      </c>
    </row>
    <row r="2278" spans="1:5" x14ac:dyDescent="0.25">
      <c r="A2278" t="s">
        <v>1</v>
      </c>
      <c r="B2278" t="s">
        <v>17529</v>
      </c>
      <c r="C2278" s="1121">
        <v>45517.554282407407</v>
      </c>
      <c r="D2278" t="s">
        <v>17535</v>
      </c>
    </row>
    <row r="2279" spans="1:5" x14ac:dyDescent="0.25">
      <c r="A2279" t="s">
        <v>1</v>
      </c>
      <c r="B2279" t="s">
        <v>17529</v>
      </c>
      <c r="C2279" s="1121">
        <v>45517.554282407407</v>
      </c>
      <c r="D2279" t="s">
        <v>17536</v>
      </c>
      <c r="E2279" s="1118">
        <v>0.18360000000000001</v>
      </c>
    </row>
    <row r="2280" spans="1:5" x14ac:dyDescent="0.25">
      <c r="A2280" t="s">
        <v>1</v>
      </c>
      <c r="B2280" t="s">
        <v>17529</v>
      </c>
      <c r="C2280" s="1121">
        <v>45517.554282407407</v>
      </c>
      <c r="D2280" t="s">
        <v>17537</v>
      </c>
    </row>
    <row r="2281" spans="1:5" x14ac:dyDescent="0.25">
      <c r="A2281" t="s">
        <v>1</v>
      </c>
      <c r="B2281" t="s">
        <v>17529</v>
      </c>
      <c r="C2281" s="1121">
        <v>45517.554282407407</v>
      </c>
      <c r="D2281" t="s">
        <v>17349</v>
      </c>
    </row>
    <row r="2282" spans="1:5" x14ac:dyDescent="0.25">
      <c r="A2282" t="s">
        <v>1</v>
      </c>
      <c r="B2282" t="s">
        <v>17529</v>
      </c>
      <c r="C2282" s="1121">
        <v>45517.554282407407</v>
      </c>
      <c r="D2282" t="s">
        <v>17350</v>
      </c>
      <c r="E2282" s="1118">
        <v>3.8999999999999998E-3</v>
      </c>
    </row>
    <row r="2283" spans="1:5" x14ac:dyDescent="0.25">
      <c r="A2283" t="s">
        <v>1</v>
      </c>
      <c r="B2283" t="s">
        <v>17529</v>
      </c>
      <c r="C2283" s="1121">
        <v>45517.554282407407</v>
      </c>
      <c r="D2283" t="s">
        <v>17538</v>
      </c>
      <c r="E2283" s="1118">
        <v>7.7999999999999996E-3</v>
      </c>
    </row>
    <row r="2284" spans="1:5" x14ac:dyDescent="0.25">
      <c r="A2284" t="s">
        <v>1</v>
      </c>
      <c r="B2284" t="s">
        <v>17529</v>
      </c>
      <c r="C2284" s="1121">
        <v>45517.554282407407</v>
      </c>
      <c r="D2284" t="s">
        <v>17297</v>
      </c>
    </row>
    <row r="2285" spans="1:5" x14ac:dyDescent="0.25">
      <c r="A2285" t="s">
        <v>1</v>
      </c>
      <c r="B2285" t="s">
        <v>17529</v>
      </c>
      <c r="C2285" s="1121">
        <v>45517.554282407407</v>
      </c>
      <c r="D2285" t="s">
        <v>17298</v>
      </c>
      <c r="E2285" s="1118">
        <v>1.5599999999999999E-2</v>
      </c>
    </row>
    <row r="2286" spans="1:5" x14ac:dyDescent="0.25">
      <c r="A2286" t="s">
        <v>1</v>
      </c>
      <c r="B2286" t="s">
        <v>17529</v>
      </c>
      <c r="C2286" s="1121">
        <v>45517.554282407407</v>
      </c>
      <c r="D2286" t="s">
        <v>17299</v>
      </c>
    </row>
    <row r="2287" spans="1:5" x14ac:dyDescent="0.25">
      <c r="A2287" t="s">
        <v>1</v>
      </c>
      <c r="B2287" t="s">
        <v>17529</v>
      </c>
      <c r="C2287" s="1121">
        <v>45517.554282407407</v>
      </c>
      <c r="D2287" t="s">
        <v>17300</v>
      </c>
      <c r="E2287" s="1118">
        <v>0.1797</v>
      </c>
    </row>
    <row r="2288" spans="1:5" x14ac:dyDescent="0.25">
      <c r="A2288" t="s">
        <v>1</v>
      </c>
      <c r="B2288" t="s">
        <v>17529</v>
      </c>
      <c r="C2288" s="1121">
        <v>45517.554282407407</v>
      </c>
      <c r="D2288" t="s">
        <v>17541</v>
      </c>
      <c r="E2288" s="1118">
        <v>0.3906</v>
      </c>
    </row>
    <row r="2289" spans="1:5" x14ac:dyDescent="0.25">
      <c r="A2289" t="s">
        <v>1</v>
      </c>
      <c r="B2289" t="s">
        <v>17529</v>
      </c>
      <c r="C2289" s="1121">
        <v>45517.555358796293</v>
      </c>
      <c r="D2289" t="s">
        <v>17302</v>
      </c>
    </row>
    <row r="2290" spans="1:5" x14ac:dyDescent="0.25">
      <c r="A2290" t="s">
        <v>1</v>
      </c>
      <c r="B2290" t="s">
        <v>17529</v>
      </c>
      <c r="C2290" s="1121">
        <v>45517.555381944447</v>
      </c>
      <c r="D2290" t="s">
        <v>17307</v>
      </c>
      <c r="E2290" s="1118">
        <v>1.1836</v>
      </c>
    </row>
    <row r="2291" spans="1:5" x14ac:dyDescent="0.25">
      <c r="A2291" t="s">
        <v>1</v>
      </c>
      <c r="B2291" t="s">
        <v>17529</v>
      </c>
      <c r="C2291" s="1121">
        <v>45517.55541666667</v>
      </c>
      <c r="D2291" t="s">
        <v>17286</v>
      </c>
    </row>
    <row r="2292" spans="1:5" x14ac:dyDescent="0.25">
      <c r="A2292" t="s">
        <v>1</v>
      </c>
      <c r="B2292" t="s">
        <v>17529</v>
      </c>
      <c r="C2292" s="1121">
        <v>45517.55541666667</v>
      </c>
      <c r="D2292" t="s">
        <v>17291</v>
      </c>
      <c r="E2292" s="1118">
        <v>0.3906</v>
      </c>
    </row>
    <row r="2293" spans="1:5" x14ac:dyDescent="0.25">
      <c r="A2293" t="s">
        <v>1</v>
      </c>
      <c r="B2293" t="s">
        <v>17529</v>
      </c>
      <c r="C2293" s="1121">
        <v>45517.555439814816</v>
      </c>
      <c r="D2293" t="s">
        <v>17292</v>
      </c>
    </row>
    <row r="2294" spans="1:5" x14ac:dyDescent="0.25">
      <c r="A2294" t="s">
        <v>1</v>
      </c>
      <c r="B2294" t="s">
        <v>17529</v>
      </c>
      <c r="C2294" s="1121">
        <v>45517.555439814816</v>
      </c>
      <c r="D2294" t="s">
        <v>17293</v>
      </c>
      <c r="E2294" s="1118">
        <v>0</v>
      </c>
    </row>
    <row r="2295" spans="1:5" x14ac:dyDescent="0.25">
      <c r="A2295" t="s">
        <v>1</v>
      </c>
      <c r="B2295" t="s">
        <v>17529</v>
      </c>
      <c r="C2295" s="1121">
        <v>45517.555451388886</v>
      </c>
      <c r="D2295" t="s">
        <v>17294</v>
      </c>
    </row>
    <row r="2296" spans="1:5" x14ac:dyDescent="0.25">
      <c r="A2296" t="s">
        <v>1</v>
      </c>
      <c r="B2296" t="s">
        <v>17529</v>
      </c>
      <c r="C2296" s="1121">
        <v>45517.555451388886</v>
      </c>
      <c r="D2296" t="s">
        <v>17295</v>
      </c>
      <c r="E2296" s="1118">
        <v>0</v>
      </c>
    </row>
    <row r="2297" spans="1:5" x14ac:dyDescent="0.25">
      <c r="A2297" t="s">
        <v>1</v>
      </c>
      <c r="B2297" t="s">
        <v>17529</v>
      </c>
      <c r="C2297" s="1121">
        <v>45517.555451388886</v>
      </c>
      <c r="D2297" t="s">
        <v>17296</v>
      </c>
    </row>
    <row r="2298" spans="1:5" x14ac:dyDescent="0.25">
      <c r="A2298" t="s">
        <v>1</v>
      </c>
      <c r="B2298" t="s">
        <v>17529</v>
      </c>
      <c r="C2298" s="1121">
        <v>45517.555451388886</v>
      </c>
      <c r="D2298" t="s">
        <v>17297</v>
      </c>
    </row>
    <row r="2299" spans="1:5" x14ac:dyDescent="0.25">
      <c r="A2299" t="s">
        <v>1</v>
      </c>
      <c r="B2299" t="s">
        <v>17529</v>
      </c>
      <c r="C2299" s="1121">
        <v>45517.555451388886</v>
      </c>
      <c r="D2299" t="s">
        <v>17298</v>
      </c>
      <c r="E2299" s="1118">
        <v>3.1199999999999999E-2</v>
      </c>
    </row>
    <row r="2300" spans="1:5" x14ac:dyDescent="0.25">
      <c r="A2300" t="s">
        <v>1</v>
      </c>
      <c r="B2300" t="s">
        <v>17529</v>
      </c>
      <c r="C2300" s="1121">
        <v>45517.555451388886</v>
      </c>
      <c r="D2300" t="s">
        <v>17299</v>
      </c>
    </row>
    <row r="2301" spans="1:5" x14ac:dyDescent="0.25">
      <c r="A2301" t="s">
        <v>1</v>
      </c>
      <c r="B2301" t="s">
        <v>17529</v>
      </c>
      <c r="C2301" s="1121">
        <v>45517.555451388886</v>
      </c>
      <c r="D2301" t="s">
        <v>17300</v>
      </c>
      <c r="E2301" s="1118">
        <v>7.4200000000000002E-2</v>
      </c>
    </row>
    <row r="2302" spans="1:5" x14ac:dyDescent="0.25">
      <c r="A2302" t="s">
        <v>1</v>
      </c>
      <c r="B2302" t="s">
        <v>17529</v>
      </c>
      <c r="C2302" s="1121">
        <v>45517.555451388886</v>
      </c>
      <c r="D2302" t="s">
        <v>17301</v>
      </c>
      <c r="E2302" s="1118">
        <v>0.1055</v>
      </c>
    </row>
    <row r="2303" spans="1:5" x14ac:dyDescent="0.25">
      <c r="A2303" t="s">
        <v>1</v>
      </c>
      <c r="B2303" t="s">
        <v>17529</v>
      </c>
      <c r="C2303" s="1121">
        <v>45517.555659722224</v>
      </c>
      <c r="D2303" t="s">
        <v>17302</v>
      </c>
    </row>
    <row r="2304" spans="1:5" x14ac:dyDescent="0.25">
      <c r="A2304" t="s">
        <v>1</v>
      </c>
      <c r="B2304" t="s">
        <v>17529</v>
      </c>
      <c r="C2304" s="1121">
        <v>45517.555671296293</v>
      </c>
      <c r="D2304" t="s">
        <v>17307</v>
      </c>
      <c r="E2304" s="1118">
        <v>1.1797</v>
      </c>
    </row>
    <row r="2305" spans="1:5" x14ac:dyDescent="0.25">
      <c r="A2305" t="s">
        <v>1</v>
      </c>
      <c r="B2305" t="s">
        <v>17529</v>
      </c>
      <c r="C2305" s="1121">
        <v>45517.557303240741</v>
      </c>
      <c r="D2305" t="s">
        <v>17286</v>
      </c>
    </row>
    <row r="2306" spans="1:5" x14ac:dyDescent="0.25">
      <c r="A2306" t="s">
        <v>1</v>
      </c>
      <c r="B2306" t="s">
        <v>17529</v>
      </c>
      <c r="C2306" s="1121">
        <v>45517.557303240741</v>
      </c>
      <c r="D2306" t="s">
        <v>17291</v>
      </c>
      <c r="E2306" s="1118">
        <v>0.41410000000000002</v>
      </c>
    </row>
    <row r="2307" spans="1:5" x14ac:dyDescent="0.25">
      <c r="A2307" t="s">
        <v>1</v>
      </c>
      <c r="B2307" t="s">
        <v>17529</v>
      </c>
      <c r="C2307" s="1121">
        <v>45517.557326388887</v>
      </c>
      <c r="D2307" t="s">
        <v>17292</v>
      </c>
    </row>
    <row r="2308" spans="1:5" x14ac:dyDescent="0.25">
      <c r="A2308" t="s">
        <v>1</v>
      </c>
      <c r="B2308" t="s">
        <v>17529</v>
      </c>
      <c r="C2308" s="1121">
        <v>45517.557326388887</v>
      </c>
      <c r="D2308" t="s">
        <v>17293</v>
      </c>
      <c r="E2308" s="1118">
        <v>0</v>
      </c>
    </row>
    <row r="2309" spans="1:5" x14ac:dyDescent="0.25">
      <c r="A2309" t="s">
        <v>1</v>
      </c>
      <c r="B2309" t="s">
        <v>17529</v>
      </c>
      <c r="C2309" s="1121">
        <v>45517.557337962964</v>
      </c>
      <c r="D2309" t="s">
        <v>17294</v>
      </c>
    </row>
    <row r="2310" spans="1:5" x14ac:dyDescent="0.25">
      <c r="A2310" t="s">
        <v>1</v>
      </c>
      <c r="B2310" t="s">
        <v>17529</v>
      </c>
      <c r="C2310" s="1121">
        <v>45517.557337962964</v>
      </c>
      <c r="D2310" t="s">
        <v>17295</v>
      </c>
      <c r="E2310" s="1118">
        <v>0</v>
      </c>
    </row>
    <row r="2311" spans="1:5" x14ac:dyDescent="0.25">
      <c r="A2311" t="s">
        <v>1</v>
      </c>
      <c r="B2311" t="s">
        <v>17529</v>
      </c>
      <c r="C2311" s="1121">
        <v>45517.557337962964</v>
      </c>
      <c r="D2311" t="s">
        <v>17296</v>
      </c>
    </row>
    <row r="2312" spans="1:5" x14ac:dyDescent="0.25">
      <c r="A2312" t="s">
        <v>1</v>
      </c>
      <c r="B2312" t="s">
        <v>17529</v>
      </c>
      <c r="C2312" s="1121">
        <v>45517.557337962964</v>
      </c>
      <c r="D2312" t="s">
        <v>17297</v>
      </c>
    </row>
    <row r="2313" spans="1:5" x14ac:dyDescent="0.25">
      <c r="A2313" t="s">
        <v>1</v>
      </c>
      <c r="B2313" t="s">
        <v>17529</v>
      </c>
      <c r="C2313" s="1121">
        <v>45517.557337962964</v>
      </c>
      <c r="D2313" t="s">
        <v>17298</v>
      </c>
      <c r="E2313" s="1118">
        <v>1.5599999999999999E-2</v>
      </c>
    </row>
    <row r="2314" spans="1:5" x14ac:dyDescent="0.25">
      <c r="A2314" t="s">
        <v>1</v>
      </c>
      <c r="B2314" t="s">
        <v>17529</v>
      </c>
      <c r="C2314" s="1121">
        <v>45517.557337962964</v>
      </c>
      <c r="D2314" t="s">
        <v>17299</v>
      </c>
    </row>
    <row r="2315" spans="1:5" x14ac:dyDescent="0.25">
      <c r="A2315" t="s">
        <v>1</v>
      </c>
      <c r="B2315" t="s">
        <v>17529</v>
      </c>
      <c r="C2315" s="1121">
        <v>45517.557349537034</v>
      </c>
      <c r="D2315" t="s">
        <v>17300</v>
      </c>
      <c r="E2315" s="1118">
        <v>8.2000000000000003E-2</v>
      </c>
    </row>
    <row r="2316" spans="1:5" x14ac:dyDescent="0.25">
      <c r="A2316" t="s">
        <v>1</v>
      </c>
      <c r="B2316" t="s">
        <v>17529</v>
      </c>
      <c r="C2316" s="1121">
        <v>45517.557349537034</v>
      </c>
      <c r="D2316" t="s">
        <v>17301</v>
      </c>
      <c r="E2316" s="1118">
        <v>9.7699999999999995E-2</v>
      </c>
    </row>
    <row r="2317" spans="1:5" x14ac:dyDescent="0.25">
      <c r="A2317" t="s">
        <v>1</v>
      </c>
      <c r="B2317" t="s">
        <v>17529</v>
      </c>
      <c r="C2317" s="1121">
        <v>45517.55773148148</v>
      </c>
      <c r="D2317" t="s">
        <v>17302</v>
      </c>
    </row>
    <row r="2318" spans="1:5" x14ac:dyDescent="0.25">
      <c r="A2318" t="s">
        <v>1</v>
      </c>
      <c r="B2318" t="s">
        <v>17529</v>
      </c>
      <c r="C2318" s="1121">
        <v>45517.557754629626</v>
      </c>
      <c r="D2318" t="s">
        <v>17307</v>
      </c>
      <c r="E2318" s="1118">
        <v>1.1914</v>
      </c>
    </row>
    <row r="2319" spans="1:5" x14ac:dyDescent="0.25">
      <c r="A2319" t="s">
        <v>1</v>
      </c>
      <c r="B2319" t="s">
        <v>17529</v>
      </c>
      <c r="C2319" s="1121">
        <v>45517.558425925927</v>
      </c>
      <c r="D2319" t="s">
        <v>17286</v>
      </c>
    </row>
    <row r="2320" spans="1:5" x14ac:dyDescent="0.25">
      <c r="A2320" t="s">
        <v>1</v>
      </c>
      <c r="B2320" t="s">
        <v>17529</v>
      </c>
      <c r="C2320" s="1121">
        <v>45517.558437500003</v>
      </c>
      <c r="D2320" t="s">
        <v>17291</v>
      </c>
      <c r="E2320" s="1118">
        <v>0.38669999999999999</v>
      </c>
    </row>
    <row r="2321" spans="1:5" x14ac:dyDescent="0.25">
      <c r="A2321" t="s">
        <v>1</v>
      </c>
      <c r="B2321" t="s">
        <v>17529</v>
      </c>
      <c r="C2321" s="1121">
        <v>45517.558472222219</v>
      </c>
      <c r="D2321" t="s">
        <v>17292</v>
      </c>
    </row>
    <row r="2322" spans="1:5" x14ac:dyDescent="0.25">
      <c r="A2322" t="s">
        <v>1</v>
      </c>
      <c r="B2322" t="s">
        <v>17529</v>
      </c>
      <c r="C2322" s="1121">
        <v>45517.558472222219</v>
      </c>
      <c r="D2322" t="s">
        <v>17293</v>
      </c>
      <c r="E2322" s="1118">
        <v>0</v>
      </c>
    </row>
    <row r="2323" spans="1:5" x14ac:dyDescent="0.25">
      <c r="A2323" t="s">
        <v>1</v>
      </c>
      <c r="B2323" t="s">
        <v>17529</v>
      </c>
      <c r="C2323" s="1121">
        <v>45517.558472222219</v>
      </c>
      <c r="D2323" t="s">
        <v>17294</v>
      </c>
    </row>
    <row r="2324" spans="1:5" x14ac:dyDescent="0.25">
      <c r="A2324" t="s">
        <v>1</v>
      </c>
      <c r="B2324" t="s">
        <v>17529</v>
      </c>
      <c r="C2324" s="1121">
        <v>45517.558472222219</v>
      </c>
      <c r="D2324" t="s">
        <v>17295</v>
      </c>
      <c r="E2324" s="1118">
        <v>0</v>
      </c>
    </row>
    <row r="2325" spans="1:5" x14ac:dyDescent="0.25">
      <c r="A2325" t="s">
        <v>1</v>
      </c>
      <c r="B2325" t="s">
        <v>17529</v>
      </c>
      <c r="C2325" s="1121">
        <v>45517.558472222219</v>
      </c>
      <c r="D2325" t="s">
        <v>17296</v>
      </c>
    </row>
    <row r="2326" spans="1:5" x14ac:dyDescent="0.25">
      <c r="A2326" t="s">
        <v>1</v>
      </c>
      <c r="B2326" t="s">
        <v>17529</v>
      </c>
      <c r="C2326" s="1121">
        <v>45517.558472222219</v>
      </c>
      <c r="D2326" t="s">
        <v>17297</v>
      </c>
    </row>
    <row r="2327" spans="1:5" x14ac:dyDescent="0.25">
      <c r="A2327" t="s">
        <v>1</v>
      </c>
      <c r="B2327" t="s">
        <v>17529</v>
      </c>
      <c r="C2327" s="1121">
        <v>45517.558472222219</v>
      </c>
      <c r="D2327" t="s">
        <v>17298</v>
      </c>
      <c r="E2327" s="1118">
        <v>2.3400000000000001E-2</v>
      </c>
    </row>
    <row r="2328" spans="1:5" x14ac:dyDescent="0.25">
      <c r="A2328" t="s">
        <v>1</v>
      </c>
      <c r="B2328" t="s">
        <v>17529</v>
      </c>
      <c r="C2328" s="1121">
        <v>45517.558472222219</v>
      </c>
      <c r="D2328" t="s">
        <v>17299</v>
      </c>
    </row>
    <row r="2329" spans="1:5" x14ac:dyDescent="0.25">
      <c r="A2329" t="s">
        <v>1</v>
      </c>
      <c r="B2329" t="s">
        <v>17529</v>
      </c>
      <c r="C2329" s="1121">
        <v>45517.558472222219</v>
      </c>
      <c r="D2329" t="s">
        <v>17300</v>
      </c>
      <c r="E2329" s="1118">
        <v>3.9100000000000003E-2</v>
      </c>
    </row>
    <row r="2330" spans="1:5" x14ac:dyDescent="0.25">
      <c r="A2330" t="s">
        <v>1</v>
      </c>
      <c r="B2330" t="s">
        <v>17529</v>
      </c>
      <c r="C2330" s="1121">
        <v>45517.558472222219</v>
      </c>
      <c r="D2330" t="s">
        <v>17301</v>
      </c>
      <c r="E2330" s="1118">
        <v>6.25E-2</v>
      </c>
    </row>
    <row r="2331" spans="1:5" x14ac:dyDescent="0.25">
      <c r="A2331" t="s">
        <v>1</v>
      </c>
      <c r="B2331" t="s">
        <v>17529</v>
      </c>
      <c r="C2331" s="1121">
        <v>45517.558749999997</v>
      </c>
      <c r="D2331" t="s">
        <v>17302</v>
      </c>
    </row>
    <row r="2332" spans="1:5" x14ac:dyDescent="0.25">
      <c r="A2332" t="s">
        <v>1</v>
      </c>
      <c r="B2332" t="s">
        <v>17529</v>
      </c>
      <c r="C2332" s="1121">
        <v>45517.558761574073</v>
      </c>
      <c r="D2332" t="s">
        <v>17307</v>
      </c>
      <c r="E2332" s="1118">
        <v>1.1914</v>
      </c>
    </row>
    <row r="2333" spans="1:5" x14ac:dyDescent="0.25">
      <c r="A2333" t="s">
        <v>1</v>
      </c>
      <c r="B2333" t="s">
        <v>17529</v>
      </c>
      <c r="C2333" s="1121">
        <v>45517.558923611112</v>
      </c>
      <c r="D2333" t="s">
        <v>17286</v>
      </c>
    </row>
    <row r="2334" spans="1:5" x14ac:dyDescent="0.25">
      <c r="A2334" t="s">
        <v>1</v>
      </c>
      <c r="B2334" t="s">
        <v>17529</v>
      </c>
      <c r="C2334" s="1121">
        <v>45517.558935185189</v>
      </c>
      <c r="D2334" t="s">
        <v>17291</v>
      </c>
      <c r="E2334" s="1118">
        <v>0.37109999999999999</v>
      </c>
    </row>
    <row r="2335" spans="1:5" x14ac:dyDescent="0.25">
      <c r="A2335" t="s">
        <v>1</v>
      </c>
      <c r="B2335" t="s">
        <v>17529</v>
      </c>
      <c r="C2335" s="1121">
        <v>45517.558946759258</v>
      </c>
      <c r="D2335" t="s">
        <v>17292</v>
      </c>
    </row>
    <row r="2336" spans="1:5" x14ac:dyDescent="0.25">
      <c r="A2336" t="s">
        <v>1</v>
      </c>
      <c r="B2336" t="s">
        <v>17529</v>
      </c>
      <c r="C2336" s="1121">
        <v>45517.558946759258</v>
      </c>
      <c r="D2336" t="s">
        <v>17293</v>
      </c>
      <c r="E2336" s="1118">
        <v>0</v>
      </c>
    </row>
    <row r="2337" spans="1:5" x14ac:dyDescent="0.25">
      <c r="A2337" t="s">
        <v>1</v>
      </c>
      <c r="B2337" t="s">
        <v>17529</v>
      </c>
      <c r="C2337" s="1121">
        <v>45517.558958333335</v>
      </c>
      <c r="D2337" t="s">
        <v>17294</v>
      </c>
    </row>
    <row r="2338" spans="1:5" x14ac:dyDescent="0.25">
      <c r="A2338" t="s">
        <v>1</v>
      </c>
      <c r="B2338" t="s">
        <v>17529</v>
      </c>
      <c r="C2338" s="1121">
        <v>45517.558958333335</v>
      </c>
      <c r="D2338" t="s">
        <v>17295</v>
      </c>
      <c r="E2338" s="1118">
        <v>7.7999999999999996E-3</v>
      </c>
    </row>
    <row r="2339" spans="1:5" x14ac:dyDescent="0.25">
      <c r="A2339" t="s">
        <v>1</v>
      </c>
      <c r="B2339" t="s">
        <v>17529</v>
      </c>
      <c r="C2339" s="1121">
        <v>45517.558958333335</v>
      </c>
      <c r="D2339" t="s">
        <v>17296</v>
      </c>
    </row>
    <row r="2340" spans="1:5" x14ac:dyDescent="0.25">
      <c r="A2340" t="s">
        <v>1</v>
      </c>
      <c r="B2340" t="s">
        <v>17529</v>
      </c>
      <c r="C2340" s="1121">
        <v>45517.558958333335</v>
      </c>
      <c r="D2340" t="s">
        <v>17297</v>
      </c>
    </row>
    <row r="2341" spans="1:5" x14ac:dyDescent="0.25">
      <c r="A2341" t="s">
        <v>1</v>
      </c>
      <c r="B2341" t="s">
        <v>17529</v>
      </c>
      <c r="C2341" s="1121">
        <v>45517.558958333335</v>
      </c>
      <c r="D2341" t="s">
        <v>17298</v>
      </c>
      <c r="E2341" s="1118">
        <v>1.17E-2</v>
      </c>
    </row>
    <row r="2342" spans="1:5" x14ac:dyDescent="0.25">
      <c r="A2342" t="s">
        <v>1</v>
      </c>
      <c r="B2342" t="s">
        <v>17529</v>
      </c>
      <c r="C2342" s="1121">
        <v>45517.558958333335</v>
      </c>
      <c r="D2342" t="s">
        <v>17299</v>
      </c>
    </row>
    <row r="2343" spans="1:5" x14ac:dyDescent="0.25">
      <c r="A2343" t="s">
        <v>1</v>
      </c>
      <c r="B2343" t="s">
        <v>17529</v>
      </c>
      <c r="C2343" s="1121">
        <v>45517.558958333335</v>
      </c>
      <c r="D2343" t="s">
        <v>17300</v>
      </c>
      <c r="E2343" s="1118">
        <v>8.2000000000000003E-2</v>
      </c>
    </row>
    <row r="2344" spans="1:5" x14ac:dyDescent="0.25">
      <c r="A2344" t="s">
        <v>1</v>
      </c>
      <c r="B2344" t="s">
        <v>17529</v>
      </c>
      <c r="C2344" s="1121">
        <v>45517.558958333335</v>
      </c>
      <c r="D2344" t="s">
        <v>17301</v>
      </c>
      <c r="E2344" s="1118">
        <v>9.3799999999999994E-2</v>
      </c>
    </row>
    <row r="2345" spans="1:5" x14ac:dyDescent="0.25">
      <c r="A2345" t="s">
        <v>1</v>
      </c>
      <c r="B2345" t="s">
        <v>17529</v>
      </c>
      <c r="C2345" s="1121">
        <v>45517.559074074074</v>
      </c>
      <c r="D2345" t="s">
        <v>17302</v>
      </c>
    </row>
    <row r="2346" spans="1:5" x14ac:dyDescent="0.25">
      <c r="A2346" t="s">
        <v>1</v>
      </c>
      <c r="B2346" t="s">
        <v>17529</v>
      </c>
      <c r="C2346" s="1121">
        <v>45517.55909722222</v>
      </c>
      <c r="D2346" t="s">
        <v>17307</v>
      </c>
      <c r="E2346" s="1118">
        <v>1.1484000000000001</v>
      </c>
    </row>
    <row r="2347" spans="1:5" x14ac:dyDescent="0.25">
      <c r="A2347" t="s">
        <v>1</v>
      </c>
      <c r="B2347" t="s">
        <v>17529</v>
      </c>
      <c r="C2347" s="1121">
        <v>45517.559212962966</v>
      </c>
      <c r="D2347" t="s">
        <v>17286</v>
      </c>
    </row>
    <row r="2348" spans="1:5" x14ac:dyDescent="0.25">
      <c r="A2348" t="s">
        <v>1</v>
      </c>
      <c r="B2348" t="s">
        <v>17529</v>
      </c>
      <c r="C2348" s="1121">
        <v>45517.559212962966</v>
      </c>
      <c r="D2348" t="s">
        <v>17291</v>
      </c>
      <c r="E2348" s="1118">
        <v>0.35549999999999998</v>
      </c>
    </row>
    <row r="2349" spans="1:5" x14ac:dyDescent="0.25">
      <c r="A2349" t="s">
        <v>1</v>
      </c>
      <c r="B2349" t="s">
        <v>17529</v>
      </c>
      <c r="C2349" s="1121">
        <v>45517.559224537035</v>
      </c>
      <c r="D2349" t="s">
        <v>17292</v>
      </c>
    </row>
    <row r="2350" spans="1:5" x14ac:dyDescent="0.25">
      <c r="A2350" t="s">
        <v>1</v>
      </c>
      <c r="B2350" t="s">
        <v>17529</v>
      </c>
      <c r="C2350" s="1121">
        <v>45517.559224537035</v>
      </c>
      <c r="D2350" t="s">
        <v>17293</v>
      </c>
      <c r="E2350" s="1118">
        <v>0</v>
      </c>
    </row>
    <row r="2351" spans="1:5" x14ac:dyDescent="0.25">
      <c r="A2351" t="s">
        <v>1</v>
      </c>
      <c r="B2351" t="s">
        <v>17529</v>
      </c>
      <c r="C2351" s="1121">
        <v>45517.559236111112</v>
      </c>
      <c r="D2351" t="s">
        <v>17294</v>
      </c>
    </row>
    <row r="2352" spans="1:5" x14ac:dyDescent="0.25">
      <c r="A2352" t="s">
        <v>1</v>
      </c>
      <c r="B2352" t="s">
        <v>17529</v>
      </c>
      <c r="C2352" s="1121">
        <v>45517.559236111112</v>
      </c>
      <c r="D2352" t="s">
        <v>17295</v>
      </c>
      <c r="E2352" s="1118">
        <v>0</v>
      </c>
    </row>
    <row r="2353" spans="1:5" x14ac:dyDescent="0.25">
      <c r="A2353" t="s">
        <v>1</v>
      </c>
      <c r="B2353" t="s">
        <v>17529</v>
      </c>
      <c r="C2353" s="1121">
        <v>45517.559236111112</v>
      </c>
      <c r="D2353" t="s">
        <v>17296</v>
      </c>
    </row>
    <row r="2354" spans="1:5" x14ac:dyDescent="0.25">
      <c r="A2354" t="s">
        <v>1</v>
      </c>
      <c r="B2354" t="s">
        <v>17529</v>
      </c>
      <c r="C2354" s="1121">
        <v>45517.559236111112</v>
      </c>
      <c r="D2354" t="s">
        <v>17297</v>
      </c>
    </row>
    <row r="2355" spans="1:5" x14ac:dyDescent="0.25">
      <c r="A2355" t="s">
        <v>1</v>
      </c>
      <c r="B2355" t="s">
        <v>17529</v>
      </c>
      <c r="C2355" s="1121">
        <v>45517.559236111112</v>
      </c>
      <c r="D2355" t="s">
        <v>17298</v>
      </c>
      <c r="E2355" s="1118">
        <v>0</v>
      </c>
    </row>
    <row r="2356" spans="1:5" x14ac:dyDescent="0.25">
      <c r="A2356" t="s">
        <v>1</v>
      </c>
      <c r="B2356" t="s">
        <v>17529</v>
      </c>
      <c r="C2356" s="1121">
        <v>45517.559236111112</v>
      </c>
      <c r="D2356" t="s">
        <v>17299</v>
      </c>
    </row>
    <row r="2357" spans="1:5" x14ac:dyDescent="0.25">
      <c r="A2357" t="s">
        <v>1</v>
      </c>
      <c r="B2357" t="s">
        <v>17529</v>
      </c>
      <c r="C2357" s="1121">
        <v>45517.559236111112</v>
      </c>
      <c r="D2357" t="s">
        <v>17300</v>
      </c>
      <c r="E2357" s="1118">
        <v>6.6400000000000001E-2</v>
      </c>
    </row>
    <row r="2358" spans="1:5" x14ac:dyDescent="0.25">
      <c r="A2358" t="s">
        <v>1</v>
      </c>
      <c r="B2358" t="s">
        <v>17529</v>
      </c>
      <c r="C2358" s="1121">
        <v>45517.559236111112</v>
      </c>
      <c r="D2358" t="s">
        <v>17301</v>
      </c>
      <c r="E2358" s="1118">
        <v>6.6400000000000001E-2</v>
      </c>
    </row>
    <row r="2359" spans="1:5" x14ac:dyDescent="0.25">
      <c r="A2359" t="s">
        <v>1</v>
      </c>
      <c r="B2359" t="s">
        <v>17529</v>
      </c>
      <c r="C2359" s="1121">
        <v>45517.559317129628</v>
      </c>
      <c r="D2359" t="s">
        <v>17302</v>
      </c>
    </row>
    <row r="2360" spans="1:5" x14ac:dyDescent="0.25">
      <c r="A2360" t="s">
        <v>1</v>
      </c>
      <c r="B2360" t="s">
        <v>17529</v>
      </c>
      <c r="C2360" s="1121">
        <v>45517.559340277781</v>
      </c>
      <c r="D2360" t="s">
        <v>17307</v>
      </c>
      <c r="E2360" s="1118">
        <v>1.1445000000000001</v>
      </c>
    </row>
    <row r="2361" spans="1:5" x14ac:dyDescent="0.25">
      <c r="A2361" t="s">
        <v>1</v>
      </c>
      <c r="B2361" t="s">
        <v>17529</v>
      </c>
      <c r="C2361" s="1121">
        <v>45517.559479166666</v>
      </c>
      <c r="D2361" t="s">
        <v>17286</v>
      </c>
    </row>
    <row r="2362" spans="1:5" x14ac:dyDescent="0.25">
      <c r="A2362" t="s">
        <v>1</v>
      </c>
      <c r="B2362" t="s">
        <v>17529</v>
      </c>
      <c r="C2362" s="1121">
        <v>45517.559479166666</v>
      </c>
      <c r="D2362" t="s">
        <v>17291</v>
      </c>
      <c r="E2362" s="1118">
        <v>0.38279999999999997</v>
      </c>
    </row>
    <row r="2363" spans="1:5" x14ac:dyDescent="0.25">
      <c r="A2363" t="s">
        <v>1</v>
      </c>
      <c r="B2363" t="s">
        <v>17529</v>
      </c>
      <c r="C2363" s="1121">
        <v>45517.559502314813</v>
      </c>
      <c r="D2363" t="s">
        <v>17292</v>
      </c>
    </row>
    <row r="2364" spans="1:5" x14ac:dyDescent="0.25">
      <c r="A2364" t="s">
        <v>1</v>
      </c>
      <c r="B2364" t="s">
        <v>17529</v>
      </c>
      <c r="C2364" s="1121">
        <v>45517.559502314813</v>
      </c>
      <c r="D2364" t="s">
        <v>17293</v>
      </c>
      <c r="E2364" s="1118">
        <v>0</v>
      </c>
    </row>
    <row r="2365" spans="1:5" x14ac:dyDescent="0.25">
      <c r="A2365" t="s">
        <v>1</v>
      </c>
      <c r="B2365" t="s">
        <v>17529</v>
      </c>
      <c r="C2365" s="1121">
        <v>45517.559525462966</v>
      </c>
      <c r="D2365" t="s">
        <v>17294</v>
      </c>
    </row>
    <row r="2366" spans="1:5" x14ac:dyDescent="0.25">
      <c r="A2366" t="s">
        <v>1</v>
      </c>
      <c r="B2366" t="s">
        <v>17529</v>
      </c>
      <c r="C2366" s="1121">
        <v>45517.559525462966</v>
      </c>
      <c r="D2366" t="s">
        <v>17295</v>
      </c>
      <c r="E2366" s="1118">
        <v>0</v>
      </c>
    </row>
    <row r="2367" spans="1:5" x14ac:dyDescent="0.25">
      <c r="A2367" t="s">
        <v>1</v>
      </c>
      <c r="B2367" t="s">
        <v>17529</v>
      </c>
      <c r="C2367" s="1121">
        <v>45517.559525462966</v>
      </c>
      <c r="D2367" t="s">
        <v>17296</v>
      </c>
    </row>
    <row r="2368" spans="1:5" x14ac:dyDescent="0.25">
      <c r="A2368" t="s">
        <v>1</v>
      </c>
      <c r="B2368" t="s">
        <v>17529</v>
      </c>
      <c r="C2368" s="1121">
        <v>45517.559525462966</v>
      </c>
      <c r="D2368" t="s">
        <v>17297</v>
      </c>
    </row>
    <row r="2369" spans="1:5" x14ac:dyDescent="0.25">
      <c r="A2369" t="s">
        <v>1</v>
      </c>
      <c r="B2369" t="s">
        <v>17529</v>
      </c>
      <c r="C2369" s="1121">
        <v>45517.559525462966</v>
      </c>
      <c r="D2369" t="s">
        <v>17298</v>
      </c>
      <c r="E2369" s="1118">
        <v>1.95E-2</v>
      </c>
    </row>
    <row r="2370" spans="1:5" x14ac:dyDescent="0.25">
      <c r="A2370" t="s">
        <v>1</v>
      </c>
      <c r="B2370" t="s">
        <v>17529</v>
      </c>
      <c r="C2370" s="1121">
        <v>45517.559525462966</v>
      </c>
      <c r="D2370" t="s">
        <v>17299</v>
      </c>
    </row>
    <row r="2371" spans="1:5" x14ac:dyDescent="0.25">
      <c r="A2371" t="s">
        <v>1</v>
      </c>
      <c r="B2371" t="s">
        <v>17529</v>
      </c>
      <c r="C2371" s="1121">
        <v>45517.559525462966</v>
      </c>
      <c r="D2371" t="s">
        <v>17300</v>
      </c>
      <c r="E2371" s="1118">
        <v>4.2999999999999997E-2</v>
      </c>
    </row>
    <row r="2372" spans="1:5" x14ac:dyDescent="0.25">
      <c r="A2372" t="s">
        <v>1</v>
      </c>
      <c r="B2372" t="s">
        <v>17529</v>
      </c>
      <c r="C2372" s="1121">
        <v>45517.559525462966</v>
      </c>
      <c r="D2372" t="s">
        <v>17301</v>
      </c>
      <c r="E2372" s="1118">
        <v>6.25E-2</v>
      </c>
    </row>
    <row r="2373" spans="1:5" x14ac:dyDescent="0.25">
      <c r="A2373" t="s">
        <v>1</v>
      </c>
      <c r="B2373" t="s">
        <v>17529</v>
      </c>
      <c r="C2373" s="1121">
        <v>45517.560023148151</v>
      </c>
      <c r="D2373" t="s">
        <v>17302</v>
      </c>
    </row>
    <row r="2374" spans="1:5" x14ac:dyDescent="0.25">
      <c r="A2374" t="s">
        <v>1</v>
      </c>
      <c r="B2374" t="s">
        <v>17529</v>
      </c>
      <c r="C2374" s="1121">
        <v>45517.560034722221</v>
      </c>
      <c r="D2374" t="s">
        <v>17307</v>
      </c>
      <c r="E2374" s="1118">
        <v>1.1601999999999999</v>
      </c>
    </row>
    <row r="2375" spans="1:5" x14ac:dyDescent="0.25">
      <c r="A2375" t="s">
        <v>1</v>
      </c>
      <c r="B2375" t="s">
        <v>17529</v>
      </c>
      <c r="C2375" s="1121">
        <v>45517.560844907406</v>
      </c>
      <c r="D2375" t="s">
        <v>17286</v>
      </c>
    </row>
    <row r="2376" spans="1:5" x14ac:dyDescent="0.25">
      <c r="A2376" t="s">
        <v>1</v>
      </c>
      <c r="B2376" t="s">
        <v>17529</v>
      </c>
      <c r="C2376" s="1121">
        <v>45517.560844907406</v>
      </c>
      <c r="D2376" t="s">
        <v>17291</v>
      </c>
      <c r="E2376" s="1118">
        <v>0.37109999999999999</v>
      </c>
    </row>
    <row r="2377" spans="1:5" x14ac:dyDescent="0.25">
      <c r="A2377" t="s">
        <v>1</v>
      </c>
      <c r="B2377" t="s">
        <v>17529</v>
      </c>
      <c r="C2377" s="1121">
        <v>45517.560879629629</v>
      </c>
      <c r="D2377" t="s">
        <v>17292</v>
      </c>
    </row>
    <row r="2378" spans="1:5" x14ac:dyDescent="0.25">
      <c r="A2378" t="s">
        <v>1</v>
      </c>
      <c r="B2378" t="s">
        <v>17529</v>
      </c>
      <c r="C2378" s="1121">
        <v>45517.560879629629</v>
      </c>
      <c r="D2378" t="s">
        <v>17293</v>
      </c>
      <c r="E2378" s="1118">
        <v>0</v>
      </c>
    </row>
    <row r="2379" spans="1:5" x14ac:dyDescent="0.25">
      <c r="A2379" t="s">
        <v>1</v>
      </c>
      <c r="B2379" t="s">
        <v>17529</v>
      </c>
      <c r="C2379" s="1121">
        <v>45517.560902777775</v>
      </c>
      <c r="D2379" t="s">
        <v>17294</v>
      </c>
    </row>
    <row r="2380" spans="1:5" x14ac:dyDescent="0.25">
      <c r="A2380" t="s">
        <v>1</v>
      </c>
      <c r="B2380" t="s">
        <v>17529</v>
      </c>
      <c r="C2380" s="1121">
        <v>45517.560902777775</v>
      </c>
      <c r="D2380" t="s">
        <v>17295</v>
      </c>
      <c r="E2380" s="1118">
        <v>0</v>
      </c>
    </row>
    <row r="2381" spans="1:5" x14ac:dyDescent="0.25">
      <c r="A2381" t="s">
        <v>1</v>
      </c>
      <c r="B2381" t="s">
        <v>17529</v>
      </c>
      <c r="C2381" s="1121">
        <v>45517.560902777775</v>
      </c>
      <c r="D2381" t="s">
        <v>17296</v>
      </c>
    </row>
    <row r="2382" spans="1:5" x14ac:dyDescent="0.25">
      <c r="A2382" t="s">
        <v>1</v>
      </c>
      <c r="B2382" t="s">
        <v>17529</v>
      </c>
      <c r="C2382" s="1121">
        <v>45517.560902777775</v>
      </c>
      <c r="D2382" t="s">
        <v>17297</v>
      </c>
    </row>
    <row r="2383" spans="1:5" x14ac:dyDescent="0.25">
      <c r="A2383" t="s">
        <v>1</v>
      </c>
      <c r="B2383" t="s">
        <v>17529</v>
      </c>
      <c r="C2383" s="1121">
        <v>45517.560902777775</v>
      </c>
      <c r="D2383" t="s">
        <v>17298</v>
      </c>
      <c r="E2383" s="1118">
        <v>1.95E-2</v>
      </c>
    </row>
    <row r="2384" spans="1:5" x14ac:dyDescent="0.25">
      <c r="A2384" t="s">
        <v>1</v>
      </c>
      <c r="B2384" t="s">
        <v>17529</v>
      </c>
      <c r="C2384" s="1121">
        <v>45517.560902777775</v>
      </c>
      <c r="D2384" t="s">
        <v>17299</v>
      </c>
    </row>
    <row r="2385" spans="1:5" x14ac:dyDescent="0.25">
      <c r="A2385" t="s">
        <v>1</v>
      </c>
      <c r="B2385" t="s">
        <v>17529</v>
      </c>
      <c r="C2385" s="1121">
        <v>45517.560902777775</v>
      </c>
      <c r="D2385" t="s">
        <v>17300</v>
      </c>
      <c r="E2385" s="1118">
        <v>7.8100000000000003E-2</v>
      </c>
    </row>
    <row r="2386" spans="1:5" x14ac:dyDescent="0.25">
      <c r="A2386" t="s">
        <v>1</v>
      </c>
      <c r="B2386" t="s">
        <v>17529</v>
      </c>
      <c r="C2386" s="1121">
        <v>45517.560902777775</v>
      </c>
      <c r="D2386" t="s">
        <v>17301</v>
      </c>
      <c r="E2386" s="1118">
        <v>0.1016</v>
      </c>
    </row>
    <row r="2387" spans="1:5" x14ac:dyDescent="0.25">
      <c r="A2387" t="s">
        <v>1</v>
      </c>
      <c r="B2387" t="s">
        <v>17529</v>
      </c>
      <c r="C2387" s="1121">
        <v>45517.561967592592</v>
      </c>
      <c r="D2387" t="s">
        <v>17302</v>
      </c>
    </row>
    <row r="2388" spans="1:5" x14ac:dyDescent="0.25">
      <c r="A2388" t="s">
        <v>1</v>
      </c>
      <c r="B2388" t="s">
        <v>17529</v>
      </c>
      <c r="C2388" s="1121">
        <v>45517.561979166669</v>
      </c>
      <c r="D2388" t="s">
        <v>17307</v>
      </c>
      <c r="E2388" s="1118">
        <v>1.1523000000000001</v>
      </c>
    </row>
    <row r="2389" spans="1:5" x14ac:dyDescent="0.25">
      <c r="A2389" t="s">
        <v>1</v>
      </c>
      <c r="B2389" t="s">
        <v>17529</v>
      </c>
      <c r="C2389" s="1121">
        <v>45517.562708333331</v>
      </c>
      <c r="D2389" t="s">
        <v>17286</v>
      </c>
    </row>
    <row r="2390" spans="1:5" x14ac:dyDescent="0.25">
      <c r="A2390" t="s">
        <v>1</v>
      </c>
      <c r="B2390" t="s">
        <v>17529</v>
      </c>
      <c r="C2390" s="1121">
        <v>45517.562708333331</v>
      </c>
      <c r="D2390" t="s">
        <v>17291</v>
      </c>
      <c r="E2390" s="1118">
        <v>0.37890000000000001</v>
      </c>
    </row>
    <row r="2391" spans="1:5" x14ac:dyDescent="0.25">
      <c r="A2391" t="s">
        <v>1</v>
      </c>
      <c r="B2391" t="s">
        <v>17529</v>
      </c>
      <c r="C2391" s="1121">
        <v>45517.562731481485</v>
      </c>
      <c r="D2391" t="s">
        <v>17292</v>
      </c>
    </row>
    <row r="2392" spans="1:5" x14ac:dyDescent="0.25">
      <c r="A2392" t="s">
        <v>1</v>
      </c>
      <c r="B2392" t="s">
        <v>17529</v>
      </c>
      <c r="C2392" s="1121">
        <v>45517.562731481485</v>
      </c>
      <c r="D2392" t="s">
        <v>17293</v>
      </c>
      <c r="E2392" s="1118">
        <v>1.17E-2</v>
      </c>
    </row>
    <row r="2393" spans="1:5" x14ac:dyDescent="0.25">
      <c r="A2393" t="s">
        <v>1</v>
      </c>
      <c r="B2393" t="s">
        <v>17529</v>
      </c>
      <c r="C2393" s="1121">
        <v>45517.562743055554</v>
      </c>
      <c r="D2393" t="s">
        <v>17294</v>
      </c>
    </row>
    <row r="2394" spans="1:5" x14ac:dyDescent="0.25">
      <c r="A2394" t="s">
        <v>1</v>
      </c>
      <c r="B2394" t="s">
        <v>17529</v>
      </c>
      <c r="C2394" s="1121">
        <v>45517.562743055554</v>
      </c>
      <c r="D2394" t="s">
        <v>17295</v>
      </c>
      <c r="E2394" s="1118">
        <v>0</v>
      </c>
    </row>
    <row r="2395" spans="1:5" x14ac:dyDescent="0.25">
      <c r="A2395" t="s">
        <v>1</v>
      </c>
      <c r="B2395" t="s">
        <v>17529</v>
      </c>
      <c r="C2395" s="1121">
        <v>45517.562743055554</v>
      </c>
      <c r="D2395" t="s">
        <v>17296</v>
      </c>
    </row>
    <row r="2396" spans="1:5" x14ac:dyDescent="0.25">
      <c r="A2396" t="s">
        <v>1</v>
      </c>
      <c r="B2396" t="s">
        <v>17529</v>
      </c>
      <c r="C2396" s="1121">
        <v>45517.562743055554</v>
      </c>
      <c r="D2396" t="s">
        <v>17297</v>
      </c>
    </row>
    <row r="2397" spans="1:5" x14ac:dyDescent="0.25">
      <c r="A2397" t="s">
        <v>1</v>
      </c>
      <c r="B2397" t="s">
        <v>17529</v>
      </c>
      <c r="C2397" s="1121">
        <v>45517.562743055554</v>
      </c>
      <c r="D2397" t="s">
        <v>17298</v>
      </c>
      <c r="E2397" s="1118">
        <v>2.3400000000000001E-2</v>
      </c>
    </row>
    <row r="2398" spans="1:5" x14ac:dyDescent="0.25">
      <c r="A2398" t="s">
        <v>1</v>
      </c>
      <c r="B2398" t="s">
        <v>17529</v>
      </c>
      <c r="C2398" s="1121">
        <v>45517.562743055554</v>
      </c>
      <c r="D2398" t="s">
        <v>17299</v>
      </c>
    </row>
    <row r="2399" spans="1:5" x14ac:dyDescent="0.25">
      <c r="A2399" t="s">
        <v>1</v>
      </c>
      <c r="B2399" t="s">
        <v>17529</v>
      </c>
      <c r="C2399" s="1121">
        <v>45517.562743055554</v>
      </c>
      <c r="D2399" t="s">
        <v>17300</v>
      </c>
      <c r="E2399" s="1118">
        <v>6.6400000000000001E-2</v>
      </c>
    </row>
    <row r="2400" spans="1:5" x14ac:dyDescent="0.25">
      <c r="A2400" t="s">
        <v>1</v>
      </c>
      <c r="B2400" t="s">
        <v>17529</v>
      </c>
      <c r="C2400" s="1121">
        <v>45517.562743055554</v>
      </c>
      <c r="D2400" t="s">
        <v>17301</v>
      </c>
      <c r="E2400" s="1118">
        <v>8.9800000000000005E-2</v>
      </c>
    </row>
    <row r="2401" spans="1:5" x14ac:dyDescent="0.25">
      <c r="A2401" t="s">
        <v>1</v>
      </c>
      <c r="B2401" t="s">
        <v>17529</v>
      </c>
      <c r="C2401" s="1121">
        <v>45517.563136574077</v>
      </c>
      <c r="D2401" t="s">
        <v>17302</v>
      </c>
    </row>
    <row r="2402" spans="1:5" x14ac:dyDescent="0.25">
      <c r="A2402" t="s">
        <v>1</v>
      </c>
      <c r="B2402" t="s">
        <v>17529</v>
      </c>
      <c r="C2402" s="1121">
        <v>45517.563148148147</v>
      </c>
      <c r="D2402" t="s">
        <v>17307</v>
      </c>
      <c r="E2402" s="1118">
        <v>1.1640999999999999</v>
      </c>
    </row>
    <row r="2403" spans="1:5" x14ac:dyDescent="0.25">
      <c r="A2403" t="s">
        <v>1</v>
      </c>
      <c r="B2403" t="s">
        <v>17529</v>
      </c>
      <c r="C2403" s="1121">
        <v>45517.563831018517</v>
      </c>
      <c r="D2403" t="s">
        <v>17286</v>
      </c>
    </row>
    <row r="2404" spans="1:5" x14ac:dyDescent="0.25">
      <c r="A2404" t="s">
        <v>1</v>
      </c>
      <c r="B2404" t="s">
        <v>17529</v>
      </c>
      <c r="C2404" s="1121">
        <v>45517.563831018517</v>
      </c>
      <c r="D2404" t="s">
        <v>17291</v>
      </c>
      <c r="E2404" s="1118">
        <v>0.40620000000000001</v>
      </c>
    </row>
    <row r="2405" spans="1:5" x14ac:dyDescent="0.25">
      <c r="A2405" t="s">
        <v>1</v>
      </c>
      <c r="B2405" t="s">
        <v>17529</v>
      </c>
      <c r="C2405" s="1121">
        <v>45517.563854166663</v>
      </c>
      <c r="D2405" t="s">
        <v>17292</v>
      </c>
    </row>
    <row r="2406" spans="1:5" x14ac:dyDescent="0.25">
      <c r="A2406" t="s">
        <v>1</v>
      </c>
      <c r="B2406" t="s">
        <v>17529</v>
      </c>
      <c r="C2406" s="1121">
        <v>45517.563854166663</v>
      </c>
      <c r="D2406" t="s">
        <v>17293</v>
      </c>
      <c r="E2406" s="1118">
        <v>0</v>
      </c>
    </row>
    <row r="2407" spans="1:5" x14ac:dyDescent="0.25">
      <c r="A2407" t="s">
        <v>1</v>
      </c>
      <c r="B2407" t="s">
        <v>17529</v>
      </c>
      <c r="C2407" s="1121">
        <v>45517.56386574074</v>
      </c>
      <c r="D2407" t="s">
        <v>17294</v>
      </c>
    </row>
    <row r="2408" spans="1:5" x14ac:dyDescent="0.25">
      <c r="A2408" t="s">
        <v>1</v>
      </c>
      <c r="B2408" t="s">
        <v>17529</v>
      </c>
      <c r="C2408" s="1121">
        <v>45517.56386574074</v>
      </c>
      <c r="D2408" t="s">
        <v>17295</v>
      </c>
      <c r="E2408" s="1118">
        <v>1.5599999999999999E-2</v>
      </c>
    </row>
    <row r="2409" spans="1:5" x14ac:dyDescent="0.25">
      <c r="A2409" t="s">
        <v>1</v>
      </c>
      <c r="B2409" t="s">
        <v>17529</v>
      </c>
      <c r="C2409" s="1121">
        <v>45517.56386574074</v>
      </c>
      <c r="D2409" t="s">
        <v>17296</v>
      </c>
    </row>
    <row r="2410" spans="1:5" x14ac:dyDescent="0.25">
      <c r="A2410" t="s">
        <v>1</v>
      </c>
      <c r="B2410" t="s">
        <v>17529</v>
      </c>
      <c r="C2410" s="1121">
        <v>45517.56386574074</v>
      </c>
      <c r="D2410" t="s">
        <v>17297</v>
      </c>
    </row>
    <row r="2411" spans="1:5" x14ac:dyDescent="0.25">
      <c r="A2411" t="s">
        <v>1</v>
      </c>
      <c r="B2411" t="s">
        <v>17529</v>
      </c>
      <c r="C2411" s="1121">
        <v>45517.56386574074</v>
      </c>
      <c r="D2411" t="s">
        <v>17298</v>
      </c>
      <c r="E2411" s="1118">
        <v>1.17E-2</v>
      </c>
    </row>
    <row r="2412" spans="1:5" x14ac:dyDescent="0.25">
      <c r="A2412" t="s">
        <v>1</v>
      </c>
      <c r="B2412" t="s">
        <v>17529</v>
      </c>
      <c r="C2412" s="1121">
        <v>45517.56386574074</v>
      </c>
      <c r="D2412" t="s">
        <v>17299</v>
      </c>
    </row>
    <row r="2413" spans="1:5" x14ac:dyDescent="0.25">
      <c r="A2413" t="s">
        <v>1</v>
      </c>
      <c r="B2413" t="s">
        <v>17529</v>
      </c>
      <c r="C2413" s="1121">
        <v>45517.56386574074</v>
      </c>
      <c r="D2413" t="s">
        <v>17300</v>
      </c>
      <c r="E2413" s="1118">
        <v>4.6899999999999997E-2</v>
      </c>
    </row>
    <row r="2414" spans="1:5" x14ac:dyDescent="0.25">
      <c r="A2414" t="s">
        <v>1</v>
      </c>
      <c r="B2414" t="s">
        <v>17529</v>
      </c>
      <c r="C2414" s="1121">
        <v>45517.56386574074</v>
      </c>
      <c r="D2414" t="s">
        <v>17301</v>
      </c>
      <c r="E2414" s="1118">
        <v>5.8599999999999999E-2</v>
      </c>
    </row>
    <row r="2415" spans="1:5" x14ac:dyDescent="0.25">
      <c r="A2415" t="s">
        <v>1</v>
      </c>
      <c r="B2415" t="s">
        <v>17529</v>
      </c>
      <c r="C2415" s="1121">
        <v>45517.56417824074</v>
      </c>
      <c r="D2415" t="s">
        <v>17302</v>
      </c>
    </row>
    <row r="2416" spans="1:5" x14ac:dyDescent="0.25">
      <c r="A2416" t="s">
        <v>1</v>
      </c>
      <c r="B2416" t="s">
        <v>17529</v>
      </c>
      <c r="C2416" s="1121">
        <v>45517.564201388886</v>
      </c>
      <c r="D2416" t="s">
        <v>17307</v>
      </c>
      <c r="E2416" s="1118">
        <v>1.1367</v>
      </c>
    </row>
    <row r="2417" spans="1:5" x14ac:dyDescent="0.25">
      <c r="A2417" t="s">
        <v>1</v>
      </c>
      <c r="B2417" t="s">
        <v>17529</v>
      </c>
      <c r="C2417" s="1121">
        <v>45517.564502314817</v>
      </c>
      <c r="D2417" t="s">
        <v>17286</v>
      </c>
    </row>
    <row r="2418" spans="1:5" x14ac:dyDescent="0.25">
      <c r="A2418" t="s">
        <v>1</v>
      </c>
      <c r="B2418" t="s">
        <v>17529</v>
      </c>
      <c r="C2418" s="1121">
        <v>45517.564502314817</v>
      </c>
      <c r="D2418" t="s">
        <v>17291</v>
      </c>
      <c r="E2418" s="1118">
        <v>0.37890000000000001</v>
      </c>
    </row>
    <row r="2419" spans="1:5" x14ac:dyDescent="0.25">
      <c r="A2419" t="s">
        <v>1</v>
      </c>
      <c r="B2419" t="s">
        <v>17529</v>
      </c>
      <c r="C2419" s="1121">
        <v>45517.564525462964</v>
      </c>
      <c r="D2419" t="s">
        <v>17292</v>
      </c>
    </row>
    <row r="2420" spans="1:5" x14ac:dyDescent="0.25">
      <c r="A2420" t="s">
        <v>1</v>
      </c>
      <c r="B2420" t="s">
        <v>17529</v>
      </c>
      <c r="C2420" s="1121">
        <v>45517.564525462964</v>
      </c>
      <c r="D2420" t="s">
        <v>17293</v>
      </c>
      <c r="E2420" s="1118">
        <v>0</v>
      </c>
    </row>
    <row r="2421" spans="1:5" x14ac:dyDescent="0.25">
      <c r="A2421" t="s">
        <v>1</v>
      </c>
      <c r="B2421" t="s">
        <v>17529</v>
      </c>
      <c r="C2421" s="1121">
        <v>45517.56454861111</v>
      </c>
      <c r="D2421" t="s">
        <v>17294</v>
      </c>
    </row>
    <row r="2422" spans="1:5" x14ac:dyDescent="0.25">
      <c r="A2422" t="s">
        <v>1</v>
      </c>
      <c r="B2422" t="s">
        <v>17529</v>
      </c>
      <c r="C2422" s="1121">
        <v>45517.56454861111</v>
      </c>
      <c r="D2422" t="s">
        <v>17295</v>
      </c>
      <c r="E2422" s="1118">
        <v>0</v>
      </c>
    </row>
    <row r="2423" spans="1:5" x14ac:dyDescent="0.25">
      <c r="A2423" t="s">
        <v>1</v>
      </c>
      <c r="B2423" t="s">
        <v>17529</v>
      </c>
      <c r="C2423" s="1121">
        <v>45517.56454861111</v>
      </c>
      <c r="D2423" t="s">
        <v>17296</v>
      </c>
    </row>
    <row r="2424" spans="1:5" x14ac:dyDescent="0.25">
      <c r="A2424" t="s">
        <v>1</v>
      </c>
      <c r="B2424" t="s">
        <v>17529</v>
      </c>
      <c r="C2424" s="1121">
        <v>45517.56454861111</v>
      </c>
      <c r="D2424" t="s">
        <v>17297</v>
      </c>
    </row>
    <row r="2425" spans="1:5" x14ac:dyDescent="0.25">
      <c r="A2425" t="s">
        <v>1</v>
      </c>
      <c r="B2425" t="s">
        <v>17529</v>
      </c>
      <c r="C2425" s="1121">
        <v>45517.56454861111</v>
      </c>
      <c r="D2425" t="s">
        <v>17298</v>
      </c>
      <c r="E2425" s="1118">
        <v>2.3400000000000001E-2</v>
      </c>
    </row>
    <row r="2426" spans="1:5" x14ac:dyDescent="0.25">
      <c r="A2426" t="s">
        <v>1</v>
      </c>
      <c r="B2426" t="s">
        <v>17529</v>
      </c>
      <c r="C2426" s="1121">
        <v>45517.56454861111</v>
      </c>
      <c r="D2426" t="s">
        <v>17299</v>
      </c>
    </row>
    <row r="2427" spans="1:5" x14ac:dyDescent="0.25">
      <c r="A2427" t="s">
        <v>1</v>
      </c>
      <c r="B2427" t="s">
        <v>17529</v>
      </c>
      <c r="C2427" s="1121">
        <v>45517.56454861111</v>
      </c>
      <c r="D2427" t="s">
        <v>17300</v>
      </c>
      <c r="E2427" s="1118">
        <v>7.0300000000000001E-2</v>
      </c>
    </row>
    <row r="2428" spans="1:5" x14ac:dyDescent="0.25">
      <c r="A2428" t="s">
        <v>1</v>
      </c>
      <c r="B2428" t="s">
        <v>17529</v>
      </c>
      <c r="C2428" s="1121">
        <v>45517.56454861111</v>
      </c>
      <c r="D2428" t="s">
        <v>17301</v>
      </c>
      <c r="E2428" s="1118">
        <v>9.3799999999999994E-2</v>
      </c>
    </row>
    <row r="2429" spans="1:5" x14ac:dyDescent="0.25">
      <c r="A2429" t="s">
        <v>1</v>
      </c>
      <c r="B2429" t="s">
        <v>17529</v>
      </c>
      <c r="C2429" s="1121">
        <v>45517.565497685187</v>
      </c>
      <c r="D2429" t="s">
        <v>17530</v>
      </c>
    </row>
    <row r="2430" spans="1:5" x14ac:dyDescent="0.25">
      <c r="A2430" t="s">
        <v>1</v>
      </c>
      <c r="B2430" t="s">
        <v>17529</v>
      </c>
      <c r="C2430" s="1121">
        <v>45517.565497685187</v>
      </c>
      <c r="D2430" t="s">
        <v>17531</v>
      </c>
      <c r="E2430" s="1118">
        <v>0</v>
      </c>
    </row>
    <row r="2431" spans="1:5" x14ac:dyDescent="0.25">
      <c r="A2431" t="s">
        <v>1</v>
      </c>
      <c r="B2431" t="s">
        <v>17529</v>
      </c>
      <c r="C2431" s="1121">
        <v>45517.565509259257</v>
      </c>
      <c r="D2431" t="s">
        <v>17532</v>
      </c>
    </row>
    <row r="2432" spans="1:5" x14ac:dyDescent="0.25">
      <c r="A2432" t="s">
        <v>1</v>
      </c>
      <c r="B2432" t="s">
        <v>17529</v>
      </c>
      <c r="C2432" s="1121">
        <v>45517.565509259257</v>
      </c>
      <c r="D2432" t="s">
        <v>17533</v>
      </c>
      <c r="E2432" s="1118">
        <v>0</v>
      </c>
    </row>
    <row r="2433" spans="1:5" x14ac:dyDescent="0.25">
      <c r="A2433" t="s">
        <v>1</v>
      </c>
      <c r="B2433" t="s">
        <v>17529</v>
      </c>
      <c r="C2433" s="1121">
        <v>45517.565532407411</v>
      </c>
      <c r="D2433" t="s">
        <v>17534</v>
      </c>
    </row>
    <row r="2434" spans="1:5" x14ac:dyDescent="0.25">
      <c r="A2434" t="s">
        <v>1</v>
      </c>
      <c r="B2434" t="s">
        <v>17529</v>
      </c>
      <c r="C2434" s="1121">
        <v>45517.565555555557</v>
      </c>
      <c r="D2434" t="s">
        <v>17539</v>
      </c>
      <c r="E2434" s="1118">
        <v>1.6523000000000001</v>
      </c>
    </row>
    <row r="2435" spans="1:5" x14ac:dyDescent="0.25">
      <c r="A2435" t="s">
        <v>1</v>
      </c>
      <c r="B2435" t="s">
        <v>17529</v>
      </c>
      <c r="C2435" s="1121">
        <v>45517.565601851849</v>
      </c>
      <c r="D2435" t="s">
        <v>17308</v>
      </c>
    </row>
    <row r="2436" spans="1:5" x14ac:dyDescent="0.25">
      <c r="A2436" t="s">
        <v>1</v>
      </c>
      <c r="B2436" t="s">
        <v>17529</v>
      </c>
      <c r="C2436" s="1121">
        <v>45517.565601851849</v>
      </c>
      <c r="D2436" t="s">
        <v>17309</v>
      </c>
      <c r="E2436" s="1118">
        <v>0</v>
      </c>
    </row>
    <row r="2437" spans="1:5" x14ac:dyDescent="0.25">
      <c r="A2437" t="s">
        <v>1</v>
      </c>
      <c r="B2437" t="s">
        <v>17529</v>
      </c>
      <c r="C2437" s="1121">
        <v>45517.565613425926</v>
      </c>
      <c r="D2437" t="s">
        <v>17310</v>
      </c>
    </row>
    <row r="2438" spans="1:5" x14ac:dyDescent="0.25">
      <c r="A2438" t="s">
        <v>1</v>
      </c>
      <c r="B2438" t="s">
        <v>17529</v>
      </c>
      <c r="C2438" s="1121">
        <v>45517.565613425926</v>
      </c>
      <c r="D2438" t="s">
        <v>17311</v>
      </c>
      <c r="E2438" s="1118">
        <v>0</v>
      </c>
    </row>
    <row r="2439" spans="1:5" x14ac:dyDescent="0.25">
      <c r="A2439" t="s">
        <v>1</v>
      </c>
      <c r="B2439" t="s">
        <v>17529</v>
      </c>
      <c r="C2439" s="1121">
        <v>45517.565613425926</v>
      </c>
      <c r="D2439" t="s">
        <v>17308</v>
      </c>
    </row>
    <row r="2440" spans="1:5" x14ac:dyDescent="0.25">
      <c r="A2440" t="s">
        <v>1</v>
      </c>
      <c r="B2440" t="s">
        <v>17529</v>
      </c>
      <c r="C2440" s="1121">
        <v>45517.565613425926</v>
      </c>
      <c r="D2440" t="s">
        <v>17309</v>
      </c>
      <c r="E2440" s="1118">
        <v>0</v>
      </c>
    </row>
    <row r="2441" spans="1:5" x14ac:dyDescent="0.25">
      <c r="A2441" t="s">
        <v>1</v>
      </c>
      <c r="B2441" t="s">
        <v>17529</v>
      </c>
      <c r="C2441" s="1121">
        <v>45517.565659722219</v>
      </c>
      <c r="D2441" t="s">
        <v>17532</v>
      </c>
    </row>
    <row r="2442" spans="1:5" x14ac:dyDescent="0.25">
      <c r="A2442" t="s">
        <v>1</v>
      </c>
      <c r="B2442" t="s">
        <v>17529</v>
      </c>
      <c r="C2442" s="1121">
        <v>45517.565659722219</v>
      </c>
      <c r="D2442" t="s">
        <v>17533</v>
      </c>
      <c r="E2442" s="1118">
        <v>0</v>
      </c>
    </row>
    <row r="2443" spans="1:5" x14ac:dyDescent="0.25">
      <c r="A2443" t="s">
        <v>1</v>
      </c>
      <c r="B2443" t="s">
        <v>17529</v>
      </c>
      <c r="C2443" s="1121">
        <v>45517.565717592595</v>
      </c>
      <c r="D2443" t="s">
        <v>17534</v>
      </c>
    </row>
    <row r="2444" spans="1:5" x14ac:dyDescent="0.25">
      <c r="A2444" t="s">
        <v>1</v>
      </c>
      <c r="B2444" t="s">
        <v>17529</v>
      </c>
      <c r="C2444" s="1121">
        <v>45517.565717592595</v>
      </c>
      <c r="D2444" t="s">
        <v>17535</v>
      </c>
    </row>
    <row r="2445" spans="1:5" x14ac:dyDescent="0.25">
      <c r="A2445" t="s">
        <v>1</v>
      </c>
      <c r="B2445" t="s">
        <v>17529</v>
      </c>
      <c r="C2445" s="1121">
        <v>45517.566944444443</v>
      </c>
      <c r="D2445" t="s">
        <v>17286</v>
      </c>
    </row>
    <row r="2446" spans="1:5" x14ac:dyDescent="0.25">
      <c r="A2446" t="s">
        <v>1</v>
      </c>
      <c r="B2446" t="s">
        <v>17529</v>
      </c>
      <c r="C2446" s="1121">
        <v>45517.566944444443</v>
      </c>
      <c r="D2446" t="s">
        <v>17291</v>
      </c>
      <c r="E2446" s="1118">
        <v>0.40620000000000001</v>
      </c>
    </row>
    <row r="2447" spans="1:5" x14ac:dyDescent="0.25">
      <c r="A2447" t="s">
        <v>1</v>
      </c>
      <c r="B2447" t="s">
        <v>17529</v>
      </c>
      <c r="C2447" s="1121">
        <v>45517.566967592589</v>
      </c>
      <c r="D2447" t="s">
        <v>17292</v>
      </c>
    </row>
    <row r="2448" spans="1:5" x14ac:dyDescent="0.25">
      <c r="A2448" t="s">
        <v>1</v>
      </c>
      <c r="B2448" t="s">
        <v>17529</v>
      </c>
      <c r="C2448" s="1121">
        <v>45517.566967592589</v>
      </c>
      <c r="D2448" t="s">
        <v>17297</v>
      </c>
    </row>
    <row r="2449" spans="1:5" x14ac:dyDescent="0.25">
      <c r="A2449" t="s">
        <v>1</v>
      </c>
      <c r="B2449" t="s">
        <v>17529</v>
      </c>
      <c r="C2449" s="1121">
        <v>45517.566967592589</v>
      </c>
      <c r="D2449" t="s">
        <v>17298</v>
      </c>
      <c r="E2449" s="1118">
        <v>2.3400000000000001E-2</v>
      </c>
    </row>
    <row r="2450" spans="1:5" x14ac:dyDescent="0.25">
      <c r="A2450" t="s">
        <v>1</v>
      </c>
      <c r="B2450" t="s">
        <v>17529</v>
      </c>
      <c r="C2450" s="1121">
        <v>45517.566967592589</v>
      </c>
      <c r="D2450" t="s">
        <v>17299</v>
      </c>
    </row>
    <row r="2451" spans="1:5" x14ac:dyDescent="0.25">
      <c r="A2451" t="s">
        <v>1</v>
      </c>
      <c r="B2451" t="s">
        <v>17529</v>
      </c>
      <c r="C2451" s="1121">
        <v>45517.566967592589</v>
      </c>
      <c r="D2451" t="s">
        <v>17300</v>
      </c>
      <c r="E2451" s="1118">
        <v>5.0799999999999998E-2</v>
      </c>
    </row>
    <row r="2452" spans="1:5" x14ac:dyDescent="0.25">
      <c r="A2452" t="s">
        <v>1</v>
      </c>
      <c r="B2452" t="s">
        <v>17529</v>
      </c>
      <c r="C2452" s="1121">
        <v>45517.566967592589</v>
      </c>
      <c r="D2452" t="s">
        <v>17293</v>
      </c>
      <c r="E2452" s="1118">
        <v>7.4200000000000002E-2</v>
      </c>
    </row>
    <row r="2453" spans="1:5" x14ac:dyDescent="0.25">
      <c r="A2453" t="s">
        <v>1</v>
      </c>
      <c r="B2453" t="s">
        <v>17529</v>
      </c>
      <c r="C2453" s="1121">
        <v>45517.566979166666</v>
      </c>
      <c r="D2453" t="s">
        <v>17308</v>
      </c>
    </row>
    <row r="2454" spans="1:5" x14ac:dyDescent="0.25">
      <c r="A2454" t="s">
        <v>1</v>
      </c>
      <c r="B2454" t="s">
        <v>17529</v>
      </c>
      <c r="C2454" s="1121">
        <v>45517.566979166666</v>
      </c>
      <c r="D2454" t="s">
        <v>17309</v>
      </c>
      <c r="E2454" s="1118">
        <v>0</v>
      </c>
    </row>
    <row r="2455" spans="1:5" x14ac:dyDescent="0.25">
      <c r="A2455" t="s">
        <v>1</v>
      </c>
      <c r="B2455" t="s">
        <v>17529</v>
      </c>
      <c r="C2455" s="1121">
        <v>45517.567071759258</v>
      </c>
      <c r="D2455" t="s">
        <v>17308</v>
      </c>
    </row>
    <row r="2456" spans="1:5" x14ac:dyDescent="0.25">
      <c r="A2456" t="s">
        <v>1</v>
      </c>
      <c r="B2456" t="s">
        <v>17529</v>
      </c>
      <c r="C2456" s="1121">
        <v>45517.567071759258</v>
      </c>
      <c r="D2456" t="s">
        <v>17309</v>
      </c>
      <c r="E2456" s="1118">
        <v>0</v>
      </c>
    </row>
    <row r="2457" spans="1:5" x14ac:dyDescent="0.25">
      <c r="A2457" t="s">
        <v>1</v>
      </c>
      <c r="B2457" t="s">
        <v>17529</v>
      </c>
      <c r="C2457" s="1121">
        <v>45517.567083333335</v>
      </c>
      <c r="D2457" t="s">
        <v>17308</v>
      </c>
    </row>
    <row r="2458" spans="1:5" x14ac:dyDescent="0.25">
      <c r="A2458" t="s">
        <v>1</v>
      </c>
      <c r="B2458" t="s">
        <v>17529</v>
      </c>
      <c r="C2458" s="1121">
        <v>45517.567083333335</v>
      </c>
      <c r="D2458" t="s">
        <v>17309</v>
      </c>
      <c r="E2458" s="1118">
        <v>3.8999999999999998E-3</v>
      </c>
    </row>
    <row r="2459" spans="1:5" x14ac:dyDescent="0.25">
      <c r="A2459" t="s">
        <v>1</v>
      </c>
      <c r="B2459" t="s">
        <v>17529</v>
      </c>
      <c r="C2459" s="1121">
        <v>45517.567118055558</v>
      </c>
      <c r="D2459" t="s">
        <v>17530</v>
      </c>
    </row>
    <row r="2460" spans="1:5" x14ac:dyDescent="0.25">
      <c r="A2460" t="s">
        <v>1</v>
      </c>
      <c r="B2460" t="s">
        <v>17529</v>
      </c>
      <c r="C2460" s="1121">
        <v>45517.567118055558</v>
      </c>
      <c r="D2460" t="s">
        <v>17531</v>
      </c>
      <c r="E2460" s="1118">
        <v>0</v>
      </c>
    </row>
    <row r="2461" spans="1:5" x14ac:dyDescent="0.25">
      <c r="A2461" t="s">
        <v>1</v>
      </c>
      <c r="B2461" t="s">
        <v>17529</v>
      </c>
      <c r="C2461" s="1121">
        <v>45517.567129629628</v>
      </c>
      <c r="D2461" t="s">
        <v>17532</v>
      </c>
    </row>
    <row r="2462" spans="1:5" x14ac:dyDescent="0.25">
      <c r="A2462" t="s">
        <v>1</v>
      </c>
      <c r="B2462" t="s">
        <v>17529</v>
      </c>
      <c r="C2462" s="1121">
        <v>45517.567129629628</v>
      </c>
      <c r="D2462" t="s">
        <v>17533</v>
      </c>
      <c r="E2462" s="1118">
        <v>0</v>
      </c>
    </row>
    <row r="2463" spans="1:5" x14ac:dyDescent="0.25">
      <c r="A2463" t="s">
        <v>1</v>
      </c>
      <c r="B2463" t="s">
        <v>17529</v>
      </c>
      <c r="C2463" s="1121">
        <v>45517.567141203705</v>
      </c>
      <c r="D2463" t="s">
        <v>17534</v>
      </c>
    </row>
    <row r="2464" spans="1:5" x14ac:dyDescent="0.25">
      <c r="A2464" t="s">
        <v>1</v>
      </c>
      <c r="B2464" t="s">
        <v>17529</v>
      </c>
      <c r="C2464" s="1121">
        <v>45517.567141203705</v>
      </c>
      <c r="D2464" t="s">
        <v>17535</v>
      </c>
    </row>
    <row r="2465" spans="1:5" x14ac:dyDescent="0.25">
      <c r="A2465" t="s">
        <v>1</v>
      </c>
      <c r="B2465" t="s">
        <v>17529</v>
      </c>
      <c r="C2465" s="1121">
        <v>45517.568449074075</v>
      </c>
      <c r="D2465" t="s">
        <v>17286</v>
      </c>
    </row>
    <row r="2466" spans="1:5" x14ac:dyDescent="0.25">
      <c r="A2466" t="s">
        <v>1</v>
      </c>
      <c r="B2466" t="s">
        <v>17529</v>
      </c>
      <c r="C2466" s="1121">
        <v>45517.568460648145</v>
      </c>
      <c r="D2466" t="s">
        <v>17291</v>
      </c>
      <c r="E2466" s="1118">
        <v>0.38669999999999999</v>
      </c>
    </row>
    <row r="2467" spans="1:5" x14ac:dyDescent="0.25">
      <c r="A2467" t="s">
        <v>1</v>
      </c>
      <c r="B2467" t="s">
        <v>17529</v>
      </c>
      <c r="C2467" s="1121">
        <v>45517.568472222221</v>
      </c>
      <c r="D2467" t="s">
        <v>17292</v>
      </c>
    </row>
    <row r="2468" spans="1:5" x14ac:dyDescent="0.25">
      <c r="A2468" t="s">
        <v>1</v>
      </c>
      <c r="B2468" t="s">
        <v>17529</v>
      </c>
      <c r="C2468" s="1121">
        <v>45517.568472222221</v>
      </c>
      <c r="D2468" t="s">
        <v>17297</v>
      </c>
    </row>
    <row r="2469" spans="1:5" x14ac:dyDescent="0.25">
      <c r="A2469" t="s">
        <v>1</v>
      </c>
      <c r="B2469" t="s">
        <v>17529</v>
      </c>
      <c r="C2469" s="1121">
        <v>45517.568472222221</v>
      </c>
      <c r="D2469" t="s">
        <v>17298</v>
      </c>
      <c r="E2469" s="1118">
        <v>2.3400000000000001E-2</v>
      </c>
    </row>
    <row r="2470" spans="1:5" x14ac:dyDescent="0.25">
      <c r="A2470" t="s">
        <v>1</v>
      </c>
      <c r="B2470" t="s">
        <v>17529</v>
      </c>
      <c r="C2470" s="1121">
        <v>45517.568472222221</v>
      </c>
      <c r="D2470" t="s">
        <v>17299</v>
      </c>
    </row>
    <row r="2471" spans="1:5" x14ac:dyDescent="0.25">
      <c r="A2471" t="s">
        <v>1</v>
      </c>
      <c r="B2471" t="s">
        <v>17529</v>
      </c>
      <c r="C2471" s="1121">
        <v>45517.568472222221</v>
      </c>
      <c r="D2471" t="s">
        <v>17300</v>
      </c>
      <c r="E2471" s="1118">
        <v>6.6400000000000001E-2</v>
      </c>
    </row>
    <row r="2472" spans="1:5" x14ac:dyDescent="0.25">
      <c r="A2472" t="s">
        <v>1</v>
      </c>
      <c r="B2472" t="s">
        <v>17529</v>
      </c>
      <c r="C2472" s="1121">
        <v>45517.568472222221</v>
      </c>
      <c r="D2472" t="s">
        <v>17293</v>
      </c>
      <c r="E2472" s="1118">
        <v>8.9800000000000005E-2</v>
      </c>
    </row>
    <row r="2473" spans="1:5" x14ac:dyDescent="0.25">
      <c r="A2473" t="s">
        <v>1</v>
      </c>
      <c r="B2473" t="s">
        <v>17529</v>
      </c>
      <c r="C2473" s="1121">
        <v>45517.568483796298</v>
      </c>
      <c r="D2473" t="s">
        <v>17308</v>
      </c>
    </row>
    <row r="2474" spans="1:5" x14ac:dyDescent="0.25">
      <c r="A2474" t="s">
        <v>1</v>
      </c>
      <c r="B2474" t="s">
        <v>17529</v>
      </c>
      <c r="C2474" s="1121">
        <v>45517.568483796298</v>
      </c>
      <c r="D2474" t="s">
        <v>17309</v>
      </c>
      <c r="E2474" s="1118">
        <v>0</v>
      </c>
    </row>
    <row r="2475" spans="1:5" x14ac:dyDescent="0.25">
      <c r="A2475" t="s">
        <v>1</v>
      </c>
      <c r="B2475" t="s">
        <v>17529</v>
      </c>
      <c r="C2475" s="1121">
        <v>45517.568541666667</v>
      </c>
      <c r="D2475" t="s">
        <v>17308</v>
      </c>
    </row>
    <row r="2476" spans="1:5" x14ac:dyDescent="0.25">
      <c r="A2476" t="s">
        <v>1</v>
      </c>
      <c r="B2476" t="s">
        <v>17529</v>
      </c>
      <c r="C2476" s="1121">
        <v>45517.568541666667</v>
      </c>
      <c r="D2476" t="s">
        <v>17309</v>
      </c>
      <c r="E2476" s="1118">
        <v>3.8999999999999998E-3</v>
      </c>
    </row>
    <row r="2477" spans="1:5" x14ac:dyDescent="0.25">
      <c r="A2477" t="s">
        <v>1</v>
      </c>
      <c r="B2477" t="s">
        <v>17529</v>
      </c>
      <c r="C2477" s="1121">
        <v>45517.56858796296</v>
      </c>
      <c r="D2477" t="s">
        <v>17308</v>
      </c>
    </row>
    <row r="2478" spans="1:5" x14ac:dyDescent="0.25">
      <c r="A2478" t="s">
        <v>1</v>
      </c>
      <c r="B2478" t="s">
        <v>17529</v>
      </c>
      <c r="C2478" s="1121">
        <v>45517.56858796296</v>
      </c>
      <c r="D2478" t="s">
        <v>17309</v>
      </c>
      <c r="E2478" s="1118">
        <v>0</v>
      </c>
    </row>
    <row r="2479" spans="1:5" x14ac:dyDescent="0.25">
      <c r="A2479" t="s">
        <v>1</v>
      </c>
      <c r="B2479" t="s">
        <v>17529</v>
      </c>
      <c r="C2479" s="1121">
        <v>45517.56858796296</v>
      </c>
      <c r="D2479" t="s">
        <v>17310</v>
      </c>
    </row>
    <row r="2480" spans="1:5" x14ac:dyDescent="0.25">
      <c r="A2480" t="s">
        <v>1</v>
      </c>
      <c r="B2480" t="s">
        <v>17529</v>
      </c>
      <c r="C2480" s="1121">
        <v>45517.56858796296</v>
      </c>
      <c r="D2480" t="s">
        <v>17311</v>
      </c>
      <c r="E2480" s="1118">
        <v>0</v>
      </c>
    </row>
    <row r="2481" spans="1:5" x14ac:dyDescent="0.25">
      <c r="A2481" t="s">
        <v>1</v>
      </c>
      <c r="B2481" t="s">
        <v>17529</v>
      </c>
      <c r="C2481" s="1121">
        <v>45517.56858796296</v>
      </c>
      <c r="D2481" t="s">
        <v>17308</v>
      </c>
    </row>
    <row r="2482" spans="1:5" x14ac:dyDescent="0.25">
      <c r="A2482" t="s">
        <v>1</v>
      </c>
      <c r="B2482" t="s">
        <v>17529</v>
      </c>
      <c r="C2482" s="1121">
        <v>45517.56858796296</v>
      </c>
      <c r="D2482" t="s">
        <v>17309</v>
      </c>
      <c r="E2482" s="1118">
        <v>0</v>
      </c>
    </row>
    <row r="2483" spans="1:5" x14ac:dyDescent="0.25">
      <c r="A2483" t="s">
        <v>1</v>
      </c>
      <c r="B2483" t="s">
        <v>17529</v>
      </c>
      <c r="C2483" s="1121">
        <v>45517.56863425926</v>
      </c>
      <c r="D2483" t="s">
        <v>17530</v>
      </c>
    </row>
    <row r="2484" spans="1:5" x14ac:dyDescent="0.25">
      <c r="A2484" t="s">
        <v>1</v>
      </c>
      <c r="B2484" t="s">
        <v>17529</v>
      </c>
      <c r="C2484" s="1121">
        <v>45517.56863425926</v>
      </c>
      <c r="D2484" t="s">
        <v>17531</v>
      </c>
      <c r="E2484" s="1118">
        <v>0</v>
      </c>
    </row>
    <row r="2485" spans="1:5" x14ac:dyDescent="0.25">
      <c r="A2485" t="s">
        <v>1</v>
      </c>
      <c r="B2485" t="s">
        <v>17529</v>
      </c>
      <c r="C2485" s="1121">
        <v>45517.56863425926</v>
      </c>
      <c r="D2485" t="s">
        <v>17532</v>
      </c>
    </row>
    <row r="2486" spans="1:5" x14ac:dyDescent="0.25">
      <c r="A2486" t="s">
        <v>1</v>
      </c>
      <c r="B2486" t="s">
        <v>17529</v>
      </c>
      <c r="C2486" s="1121">
        <v>45517.56863425926</v>
      </c>
      <c r="D2486" t="s">
        <v>17533</v>
      </c>
      <c r="E2486" s="1118">
        <v>0</v>
      </c>
    </row>
    <row r="2487" spans="1:5" x14ac:dyDescent="0.25">
      <c r="A2487" t="s">
        <v>1</v>
      </c>
      <c r="B2487" t="s">
        <v>17529</v>
      </c>
      <c r="C2487" s="1121">
        <v>45517.568657407406</v>
      </c>
      <c r="D2487" t="s">
        <v>17534</v>
      </c>
    </row>
    <row r="2488" spans="1:5" x14ac:dyDescent="0.25">
      <c r="A2488" t="s">
        <v>1</v>
      </c>
      <c r="B2488" t="s">
        <v>17529</v>
      </c>
      <c r="C2488" s="1121">
        <v>45517.568657407406</v>
      </c>
      <c r="D2488" t="s">
        <v>17535</v>
      </c>
    </row>
    <row r="2489" spans="1:5" x14ac:dyDescent="0.25">
      <c r="A2489" t="s">
        <v>1</v>
      </c>
      <c r="B2489" t="s">
        <v>17529</v>
      </c>
      <c r="C2489" s="1121">
        <v>45517.568657407406</v>
      </c>
      <c r="D2489" t="s">
        <v>17536</v>
      </c>
      <c r="E2489" s="1118">
        <v>0.15229999999999999</v>
      </c>
    </row>
    <row r="2490" spans="1:5" x14ac:dyDescent="0.25">
      <c r="A2490" t="s">
        <v>1</v>
      </c>
      <c r="B2490" t="s">
        <v>17529</v>
      </c>
      <c r="C2490" s="1121">
        <v>45517.568657407406</v>
      </c>
      <c r="D2490" t="s">
        <v>17537</v>
      </c>
    </row>
    <row r="2491" spans="1:5" x14ac:dyDescent="0.25">
      <c r="A2491" t="s">
        <v>1</v>
      </c>
      <c r="B2491" t="s">
        <v>17529</v>
      </c>
      <c r="C2491" s="1121">
        <v>45517.568657407406</v>
      </c>
      <c r="D2491" t="s">
        <v>17538</v>
      </c>
      <c r="E2491" s="1118">
        <v>1.17E-2</v>
      </c>
    </row>
    <row r="2492" spans="1:5" x14ac:dyDescent="0.25">
      <c r="A2492" t="s">
        <v>1</v>
      </c>
      <c r="B2492" t="s">
        <v>17529</v>
      </c>
      <c r="C2492" s="1121">
        <v>45517.568657407406</v>
      </c>
      <c r="D2492" t="s">
        <v>17297</v>
      </c>
    </row>
    <row r="2493" spans="1:5" x14ac:dyDescent="0.25">
      <c r="A2493" t="s">
        <v>1</v>
      </c>
      <c r="B2493" t="s">
        <v>17529</v>
      </c>
      <c r="C2493" s="1121">
        <v>45517.568657407406</v>
      </c>
      <c r="D2493" t="s">
        <v>17298</v>
      </c>
      <c r="E2493" s="1118">
        <v>3.9100000000000003E-2</v>
      </c>
    </row>
    <row r="2494" spans="1:5" x14ac:dyDescent="0.25">
      <c r="A2494" t="s">
        <v>1</v>
      </c>
      <c r="B2494" t="s">
        <v>17529</v>
      </c>
      <c r="C2494" s="1121">
        <v>45517.568657407406</v>
      </c>
      <c r="D2494" t="s">
        <v>17299</v>
      </c>
    </row>
    <row r="2495" spans="1:5" x14ac:dyDescent="0.25">
      <c r="A2495" t="s">
        <v>1</v>
      </c>
      <c r="B2495" t="s">
        <v>17529</v>
      </c>
      <c r="C2495" s="1121">
        <v>45517.568657407406</v>
      </c>
      <c r="D2495" t="s">
        <v>17300</v>
      </c>
      <c r="E2495" s="1118">
        <v>0.13669999999999999</v>
      </c>
    </row>
    <row r="2496" spans="1:5" x14ac:dyDescent="0.25">
      <c r="A2496" t="s">
        <v>1</v>
      </c>
      <c r="B2496" t="s">
        <v>17529</v>
      </c>
      <c r="C2496" s="1121">
        <v>45517.568657407406</v>
      </c>
      <c r="D2496" t="s">
        <v>17421</v>
      </c>
    </row>
    <row r="2497" spans="1:5" x14ac:dyDescent="0.25">
      <c r="A2497" t="s">
        <v>1</v>
      </c>
      <c r="B2497" t="s">
        <v>17529</v>
      </c>
      <c r="C2497" s="1121">
        <v>45517.568657407406</v>
      </c>
      <c r="D2497" t="s">
        <v>17422</v>
      </c>
    </row>
    <row r="2498" spans="1:5" x14ac:dyDescent="0.25">
      <c r="A2498" t="s">
        <v>1</v>
      </c>
      <c r="B2498" t="s">
        <v>17529</v>
      </c>
      <c r="C2498" s="1121">
        <v>45517.568657407406</v>
      </c>
      <c r="D2498" t="s">
        <v>17423</v>
      </c>
      <c r="E2498" s="1118">
        <v>5.0799999999999998E-2</v>
      </c>
    </row>
    <row r="2499" spans="1:5" x14ac:dyDescent="0.25">
      <c r="A2499" t="s">
        <v>1</v>
      </c>
      <c r="B2499" t="s">
        <v>17529</v>
      </c>
      <c r="C2499" s="1121">
        <v>45517.568657407406</v>
      </c>
      <c r="D2499" t="s">
        <v>17424</v>
      </c>
    </row>
    <row r="2500" spans="1:5" x14ac:dyDescent="0.25">
      <c r="A2500" t="s">
        <v>1</v>
      </c>
      <c r="B2500" t="s">
        <v>17529</v>
      </c>
      <c r="C2500" s="1121">
        <v>45517.568657407406</v>
      </c>
      <c r="D2500" t="s">
        <v>17425</v>
      </c>
      <c r="E2500" s="1118">
        <v>6.6400000000000001E-2</v>
      </c>
    </row>
    <row r="2501" spans="1:5" x14ac:dyDescent="0.25">
      <c r="A2501" t="s">
        <v>1</v>
      </c>
      <c r="B2501" t="s">
        <v>17529</v>
      </c>
      <c r="C2501" s="1121">
        <v>45517.568657407406</v>
      </c>
      <c r="D2501" t="s">
        <v>17426</v>
      </c>
      <c r="E2501" s="1118">
        <v>0.1172</v>
      </c>
    </row>
    <row r="2502" spans="1:5" x14ac:dyDescent="0.25">
      <c r="A2502" t="s">
        <v>1</v>
      </c>
      <c r="B2502" t="s">
        <v>17529</v>
      </c>
      <c r="C2502" s="1121">
        <v>45517.568657407406</v>
      </c>
      <c r="D2502" t="s">
        <v>17539</v>
      </c>
      <c r="E2502" s="1118">
        <v>0.45700000000000002</v>
      </c>
    </row>
    <row r="2503" spans="1:5" x14ac:dyDescent="0.25">
      <c r="A2503" t="s">
        <v>1</v>
      </c>
      <c r="B2503" t="s">
        <v>17529</v>
      </c>
      <c r="C2503" s="1121">
        <v>45517.57167824074</v>
      </c>
      <c r="D2503" t="s">
        <v>17302</v>
      </c>
    </row>
    <row r="2504" spans="1:5" x14ac:dyDescent="0.25">
      <c r="A2504" t="s">
        <v>1</v>
      </c>
      <c r="B2504" t="s">
        <v>17529</v>
      </c>
      <c r="C2504" s="1121">
        <v>45517.571701388886</v>
      </c>
      <c r="D2504" t="s">
        <v>17307</v>
      </c>
      <c r="E2504" s="1118">
        <v>1.1914</v>
      </c>
    </row>
    <row r="2505" spans="1:5" x14ac:dyDescent="0.25">
      <c r="A2505" t="s">
        <v>1</v>
      </c>
      <c r="B2505" t="s">
        <v>17529</v>
      </c>
      <c r="C2505" s="1121">
        <v>45517.571886574071</v>
      </c>
      <c r="D2505" t="s">
        <v>17286</v>
      </c>
    </row>
    <row r="2506" spans="1:5" x14ac:dyDescent="0.25">
      <c r="A2506" t="s">
        <v>1</v>
      </c>
      <c r="B2506" t="s">
        <v>17529</v>
      </c>
      <c r="C2506" s="1121">
        <v>45517.571886574071</v>
      </c>
      <c r="D2506" t="s">
        <v>17291</v>
      </c>
      <c r="E2506" s="1118">
        <v>0.38669999999999999</v>
      </c>
    </row>
    <row r="2507" spans="1:5" x14ac:dyDescent="0.25">
      <c r="A2507" t="s">
        <v>1</v>
      </c>
      <c r="B2507" t="s">
        <v>17529</v>
      </c>
      <c r="C2507" s="1121">
        <v>45517.571909722225</v>
      </c>
      <c r="D2507" t="s">
        <v>17292</v>
      </c>
    </row>
    <row r="2508" spans="1:5" x14ac:dyDescent="0.25">
      <c r="A2508" t="s">
        <v>1</v>
      </c>
      <c r="B2508" t="s">
        <v>17529</v>
      </c>
      <c r="C2508" s="1121">
        <v>45517.571909722225</v>
      </c>
      <c r="D2508" t="s">
        <v>17293</v>
      </c>
      <c r="E2508" s="1118">
        <v>0</v>
      </c>
    </row>
    <row r="2509" spans="1:5" x14ac:dyDescent="0.25">
      <c r="A2509" t="s">
        <v>1</v>
      </c>
      <c r="B2509" t="s">
        <v>17529</v>
      </c>
      <c r="C2509" s="1121">
        <v>45517.571921296294</v>
      </c>
      <c r="D2509" t="s">
        <v>17294</v>
      </c>
    </row>
    <row r="2510" spans="1:5" x14ac:dyDescent="0.25">
      <c r="A2510" t="s">
        <v>1</v>
      </c>
      <c r="B2510" t="s">
        <v>17529</v>
      </c>
      <c r="C2510" s="1121">
        <v>45517.571921296294</v>
      </c>
      <c r="D2510" t="s">
        <v>17295</v>
      </c>
      <c r="E2510" s="1118">
        <v>3.8999999999999998E-3</v>
      </c>
    </row>
    <row r="2511" spans="1:5" x14ac:dyDescent="0.25">
      <c r="A2511" t="s">
        <v>1</v>
      </c>
      <c r="B2511" t="s">
        <v>17529</v>
      </c>
      <c r="C2511" s="1121">
        <v>45517.571921296294</v>
      </c>
      <c r="D2511" t="s">
        <v>17296</v>
      </c>
    </row>
    <row r="2512" spans="1:5" x14ac:dyDescent="0.25">
      <c r="A2512" t="s">
        <v>1</v>
      </c>
      <c r="B2512" t="s">
        <v>17529</v>
      </c>
      <c r="C2512" s="1121">
        <v>45517.571921296294</v>
      </c>
      <c r="D2512" t="s">
        <v>17297</v>
      </c>
    </row>
    <row r="2513" spans="1:5" x14ac:dyDescent="0.25">
      <c r="A2513" t="s">
        <v>1</v>
      </c>
      <c r="B2513" t="s">
        <v>17529</v>
      </c>
      <c r="C2513" s="1121">
        <v>45517.571921296294</v>
      </c>
      <c r="D2513" t="s">
        <v>17298</v>
      </c>
      <c r="E2513" s="1118">
        <v>1.5599999999999999E-2</v>
      </c>
    </row>
    <row r="2514" spans="1:5" x14ac:dyDescent="0.25">
      <c r="A2514" t="s">
        <v>1</v>
      </c>
      <c r="B2514" t="s">
        <v>17529</v>
      </c>
      <c r="C2514" s="1121">
        <v>45517.571921296294</v>
      </c>
      <c r="D2514" t="s">
        <v>17299</v>
      </c>
    </row>
    <row r="2515" spans="1:5" x14ac:dyDescent="0.25">
      <c r="A2515" t="s">
        <v>1</v>
      </c>
      <c r="B2515" t="s">
        <v>17529</v>
      </c>
      <c r="C2515" s="1121">
        <v>45517.571921296294</v>
      </c>
      <c r="D2515" t="s">
        <v>17300</v>
      </c>
      <c r="E2515" s="1118">
        <v>7.8100000000000003E-2</v>
      </c>
    </row>
    <row r="2516" spans="1:5" x14ac:dyDescent="0.25">
      <c r="A2516" t="s">
        <v>1</v>
      </c>
      <c r="B2516" t="s">
        <v>17529</v>
      </c>
      <c r="C2516" s="1121">
        <v>45517.571921296294</v>
      </c>
      <c r="D2516" t="s">
        <v>17301</v>
      </c>
      <c r="E2516" s="1118">
        <v>9.3799999999999994E-2</v>
      </c>
    </row>
    <row r="2517" spans="1:5" x14ac:dyDescent="0.25">
      <c r="A2517" t="s">
        <v>1</v>
      </c>
      <c r="B2517" t="s">
        <v>17529</v>
      </c>
      <c r="C2517" s="1121">
        <v>45517.571944444448</v>
      </c>
      <c r="D2517" t="s">
        <v>17349</v>
      </c>
    </row>
    <row r="2518" spans="1:5" x14ac:dyDescent="0.25">
      <c r="A2518" t="s">
        <v>1</v>
      </c>
      <c r="B2518" t="s">
        <v>17529</v>
      </c>
      <c r="C2518" s="1121">
        <v>45517.571944444448</v>
      </c>
      <c r="D2518" t="s">
        <v>17350</v>
      </c>
      <c r="E2518" s="1118">
        <v>0</v>
      </c>
    </row>
    <row r="2519" spans="1:5" x14ac:dyDescent="0.25">
      <c r="A2519" t="s">
        <v>1</v>
      </c>
      <c r="B2519" t="s">
        <v>17529</v>
      </c>
      <c r="C2519" s="1121">
        <v>45517.571956018517</v>
      </c>
      <c r="D2519" t="s">
        <v>17308</v>
      </c>
    </row>
    <row r="2520" spans="1:5" x14ac:dyDescent="0.25">
      <c r="A2520" t="s">
        <v>1</v>
      </c>
      <c r="B2520" t="s">
        <v>17529</v>
      </c>
      <c r="C2520" s="1121">
        <v>45517.571956018517</v>
      </c>
      <c r="D2520" t="s">
        <v>17309</v>
      </c>
      <c r="E2520" s="1118">
        <v>3.8999999999999998E-3</v>
      </c>
    </row>
    <row r="2521" spans="1:5" x14ac:dyDescent="0.25">
      <c r="A2521" t="s">
        <v>1</v>
      </c>
      <c r="B2521" t="s">
        <v>17529</v>
      </c>
      <c r="C2521" s="1121">
        <v>45517.572523148148</v>
      </c>
      <c r="D2521" t="s">
        <v>17530</v>
      </c>
    </row>
    <row r="2522" spans="1:5" x14ac:dyDescent="0.25">
      <c r="A2522" t="s">
        <v>1</v>
      </c>
      <c r="B2522" t="s">
        <v>17529</v>
      </c>
      <c r="C2522" s="1121">
        <v>45517.572523148148</v>
      </c>
      <c r="D2522" t="s">
        <v>17531</v>
      </c>
      <c r="E2522" s="1118">
        <v>0</v>
      </c>
    </row>
    <row r="2523" spans="1:5" x14ac:dyDescent="0.25">
      <c r="A2523" t="s">
        <v>1</v>
      </c>
      <c r="B2523" t="s">
        <v>17529</v>
      </c>
      <c r="C2523" s="1121">
        <v>45517.572523148148</v>
      </c>
      <c r="D2523" t="s">
        <v>17349</v>
      </c>
    </row>
    <row r="2524" spans="1:5" x14ac:dyDescent="0.25">
      <c r="A2524" t="s">
        <v>1</v>
      </c>
      <c r="B2524" t="s">
        <v>17529</v>
      </c>
      <c r="C2524" s="1121">
        <v>45517.572523148148</v>
      </c>
      <c r="D2524" t="s">
        <v>17350</v>
      </c>
      <c r="E2524" s="1118">
        <v>0</v>
      </c>
    </row>
    <row r="2525" spans="1:5" x14ac:dyDescent="0.25">
      <c r="A2525" t="s">
        <v>1</v>
      </c>
      <c r="B2525" t="s">
        <v>17529</v>
      </c>
      <c r="C2525" s="1121">
        <v>45517.572534722225</v>
      </c>
      <c r="D2525" t="s">
        <v>17349</v>
      </c>
    </row>
    <row r="2526" spans="1:5" x14ac:dyDescent="0.25">
      <c r="A2526" t="s">
        <v>1</v>
      </c>
      <c r="B2526" t="s">
        <v>17529</v>
      </c>
      <c r="C2526" s="1121">
        <v>45517.572534722225</v>
      </c>
      <c r="D2526" t="s">
        <v>17350</v>
      </c>
      <c r="E2526" s="1118">
        <v>0</v>
      </c>
    </row>
    <row r="2527" spans="1:5" x14ac:dyDescent="0.25">
      <c r="A2527" t="s">
        <v>1</v>
      </c>
      <c r="B2527" t="s">
        <v>17529</v>
      </c>
      <c r="C2527" s="1121">
        <v>45517.573287037034</v>
      </c>
      <c r="D2527" t="s">
        <v>17530</v>
      </c>
    </row>
    <row r="2528" spans="1:5" x14ac:dyDescent="0.25">
      <c r="A2528" t="s">
        <v>1</v>
      </c>
      <c r="B2528" t="s">
        <v>17529</v>
      </c>
      <c r="C2528" s="1121">
        <v>45517.573287037034</v>
      </c>
      <c r="D2528" t="s">
        <v>17531</v>
      </c>
      <c r="E2528" s="1118">
        <v>0</v>
      </c>
    </row>
    <row r="2529" spans="1:5" x14ac:dyDescent="0.25">
      <c r="A2529" t="s">
        <v>1</v>
      </c>
      <c r="B2529" t="s">
        <v>17529</v>
      </c>
      <c r="C2529" s="1121">
        <v>45517.573287037034</v>
      </c>
      <c r="D2529" t="s">
        <v>17302</v>
      </c>
    </row>
    <row r="2530" spans="1:5" x14ac:dyDescent="0.25">
      <c r="A2530" t="s">
        <v>1</v>
      </c>
      <c r="B2530" t="s">
        <v>17529</v>
      </c>
      <c r="C2530" s="1121">
        <v>45517.573298611111</v>
      </c>
      <c r="D2530" t="s">
        <v>17307</v>
      </c>
      <c r="E2530" s="1118">
        <v>1.1797</v>
      </c>
    </row>
    <row r="2531" spans="1:5" x14ac:dyDescent="0.25">
      <c r="A2531" t="s">
        <v>1</v>
      </c>
      <c r="B2531" t="s">
        <v>17529</v>
      </c>
      <c r="C2531" s="1121">
        <v>45517.573391203703</v>
      </c>
      <c r="D2531" t="s">
        <v>17280</v>
      </c>
    </row>
    <row r="2532" spans="1:5" x14ac:dyDescent="0.25">
      <c r="A2532" t="s">
        <v>1</v>
      </c>
      <c r="B2532" t="s">
        <v>17529</v>
      </c>
      <c r="C2532" s="1121">
        <v>45517.573391203703</v>
      </c>
      <c r="D2532" t="s">
        <v>17281</v>
      </c>
      <c r="E2532" s="1118">
        <v>0</v>
      </c>
    </row>
    <row r="2533" spans="1:5" x14ac:dyDescent="0.25">
      <c r="A2533" t="s">
        <v>1</v>
      </c>
      <c r="B2533" t="s">
        <v>17529</v>
      </c>
      <c r="C2533" s="1121">
        <v>45517.573391203703</v>
      </c>
      <c r="D2533" t="s">
        <v>9291</v>
      </c>
    </row>
    <row r="2534" spans="1:5" x14ac:dyDescent="0.25">
      <c r="A2534" t="s">
        <v>1</v>
      </c>
      <c r="B2534" t="s">
        <v>17529</v>
      </c>
      <c r="C2534" s="1121">
        <v>45517.573391203703</v>
      </c>
      <c r="D2534" t="s">
        <v>9292</v>
      </c>
      <c r="E2534" s="1118">
        <v>2.7300000000000001E-2</v>
      </c>
    </row>
    <row r="2535" spans="1:5" x14ac:dyDescent="0.25">
      <c r="A2535" t="s">
        <v>1</v>
      </c>
      <c r="B2535" t="s">
        <v>17529</v>
      </c>
      <c r="C2535" s="1121">
        <v>45517.57340277778</v>
      </c>
      <c r="D2535" t="s">
        <v>17282</v>
      </c>
    </row>
    <row r="2536" spans="1:5" x14ac:dyDescent="0.25">
      <c r="A2536" t="s">
        <v>1</v>
      </c>
      <c r="B2536" t="s">
        <v>17529</v>
      </c>
      <c r="C2536" s="1121">
        <v>45517.57340277778</v>
      </c>
      <c r="D2536" t="s">
        <v>17283</v>
      </c>
      <c r="E2536" s="1118">
        <v>3.5200000000000002E-2</v>
      </c>
    </row>
    <row r="2537" spans="1:5" x14ac:dyDescent="0.25">
      <c r="A2537" t="s">
        <v>1</v>
      </c>
      <c r="B2537" t="s">
        <v>17529</v>
      </c>
      <c r="C2537" s="1121">
        <v>45517.57340277778</v>
      </c>
      <c r="D2537" t="s">
        <v>17284</v>
      </c>
    </row>
    <row r="2538" spans="1:5" x14ac:dyDescent="0.25">
      <c r="A2538" t="s">
        <v>1</v>
      </c>
      <c r="B2538" t="s">
        <v>17529</v>
      </c>
      <c r="C2538" s="1121">
        <v>45517.57340277778</v>
      </c>
      <c r="D2538" t="s">
        <v>17285</v>
      </c>
      <c r="E2538" s="1118">
        <v>4.6899999999999997E-2</v>
      </c>
    </row>
    <row r="2539" spans="1:5" x14ac:dyDescent="0.25">
      <c r="A2539" t="s">
        <v>1</v>
      </c>
      <c r="B2539" t="s">
        <v>17529</v>
      </c>
      <c r="C2539" s="1121">
        <v>45517.573460648149</v>
      </c>
      <c r="D2539" t="s">
        <v>9291</v>
      </c>
    </row>
    <row r="2540" spans="1:5" x14ac:dyDescent="0.25">
      <c r="A2540" t="s">
        <v>1</v>
      </c>
      <c r="B2540" t="s">
        <v>17529</v>
      </c>
      <c r="C2540" s="1121">
        <v>45517.573460648149</v>
      </c>
      <c r="D2540" t="s">
        <v>9292</v>
      </c>
      <c r="E2540" s="1118">
        <v>1.5599999999999999E-2</v>
      </c>
    </row>
    <row r="2541" spans="1:5" x14ac:dyDescent="0.25">
      <c r="A2541" t="s">
        <v>1</v>
      </c>
      <c r="B2541" t="s">
        <v>17529</v>
      </c>
      <c r="C2541" s="1121">
        <v>45517.573460648149</v>
      </c>
      <c r="D2541" t="s">
        <v>17270</v>
      </c>
    </row>
    <row r="2542" spans="1:5" x14ac:dyDescent="0.25">
      <c r="A2542" t="s">
        <v>1</v>
      </c>
      <c r="B2542" t="s">
        <v>17529</v>
      </c>
      <c r="C2542" s="1121">
        <v>45517.573460648149</v>
      </c>
      <c r="D2542" t="s">
        <v>17258</v>
      </c>
      <c r="E2542" s="1118">
        <v>4.6899999999999997E-2</v>
      </c>
    </row>
    <row r="2543" spans="1:5" x14ac:dyDescent="0.25">
      <c r="A2543" t="s">
        <v>1</v>
      </c>
      <c r="B2543" t="s">
        <v>17529</v>
      </c>
      <c r="C2543" s="1121">
        <v>45517.574930555558</v>
      </c>
      <c r="D2543" t="s">
        <v>17271</v>
      </c>
    </row>
    <row r="2544" spans="1:5" x14ac:dyDescent="0.25">
      <c r="A2544" t="s">
        <v>1</v>
      </c>
      <c r="B2544" t="s">
        <v>17529</v>
      </c>
      <c r="C2544" s="1121">
        <v>45517.574930555558</v>
      </c>
      <c r="D2544" t="s">
        <v>17272</v>
      </c>
    </row>
    <row r="2545" spans="1:5" x14ac:dyDescent="0.25">
      <c r="A2545" t="s">
        <v>1</v>
      </c>
      <c r="B2545" t="s">
        <v>17529</v>
      </c>
      <c r="C2545" s="1121">
        <v>45517.574930555558</v>
      </c>
      <c r="D2545" t="s">
        <v>17273</v>
      </c>
    </row>
    <row r="2546" spans="1:5" x14ac:dyDescent="0.25">
      <c r="A2546" t="s">
        <v>1</v>
      </c>
      <c r="B2546" t="s">
        <v>17529</v>
      </c>
      <c r="C2546" s="1121">
        <v>45517.574930555558</v>
      </c>
      <c r="D2546" t="s">
        <v>17274</v>
      </c>
      <c r="E2546" s="1118">
        <v>1.17E-2</v>
      </c>
    </row>
    <row r="2547" spans="1:5" x14ac:dyDescent="0.25">
      <c r="A2547" t="s">
        <v>1</v>
      </c>
      <c r="B2547" t="s">
        <v>17529</v>
      </c>
      <c r="C2547" s="1121">
        <v>45517.574930555558</v>
      </c>
      <c r="D2547" t="s">
        <v>17275</v>
      </c>
    </row>
    <row r="2548" spans="1:5" x14ac:dyDescent="0.25">
      <c r="A2548" t="s">
        <v>1</v>
      </c>
      <c r="B2548" t="s">
        <v>17529</v>
      </c>
      <c r="C2548" s="1121">
        <v>45517.574942129628</v>
      </c>
      <c r="D2548" t="s">
        <v>17276</v>
      </c>
      <c r="E2548" s="1118">
        <v>1.1836</v>
      </c>
    </row>
    <row r="2549" spans="1:5" x14ac:dyDescent="0.25">
      <c r="A2549" t="s">
        <v>1</v>
      </c>
      <c r="B2549" t="s">
        <v>17529</v>
      </c>
      <c r="C2549" s="1121">
        <v>45517.574942129628</v>
      </c>
      <c r="D2549" t="s">
        <v>17303</v>
      </c>
    </row>
    <row r="2550" spans="1:5" x14ac:dyDescent="0.25">
      <c r="A2550" t="s">
        <v>1</v>
      </c>
      <c r="B2550" t="s">
        <v>17529</v>
      </c>
      <c r="C2550" s="1121">
        <v>45517.574953703705</v>
      </c>
      <c r="D2550" t="s">
        <v>17304</v>
      </c>
      <c r="E2550" s="1118">
        <v>1.95E-2</v>
      </c>
    </row>
    <row r="2551" spans="1:5" x14ac:dyDescent="0.25">
      <c r="A2551" t="s">
        <v>1</v>
      </c>
      <c r="B2551" t="s">
        <v>17529</v>
      </c>
      <c r="C2551" s="1121">
        <v>45517.574953703705</v>
      </c>
      <c r="D2551" t="s">
        <v>17270</v>
      </c>
    </row>
    <row r="2552" spans="1:5" x14ac:dyDescent="0.25">
      <c r="A2552" t="s">
        <v>1</v>
      </c>
      <c r="B2552" t="s">
        <v>17529</v>
      </c>
      <c r="C2552" s="1121">
        <v>45517.574953703705</v>
      </c>
      <c r="D2552" t="s">
        <v>17258</v>
      </c>
      <c r="E2552" s="1118">
        <v>2.3400000000000001E-2</v>
      </c>
    </row>
    <row r="2553" spans="1:5" x14ac:dyDescent="0.25">
      <c r="A2553" t="s">
        <v>1</v>
      </c>
      <c r="B2553" t="s">
        <v>17529</v>
      </c>
      <c r="C2553" s="1121">
        <v>45517.574953703705</v>
      </c>
      <c r="D2553" t="s">
        <v>17305</v>
      </c>
    </row>
    <row r="2554" spans="1:5" x14ac:dyDescent="0.25">
      <c r="A2554" t="s">
        <v>1</v>
      </c>
      <c r="B2554" t="s">
        <v>17529</v>
      </c>
      <c r="C2554" s="1121">
        <v>45517.574953703705</v>
      </c>
      <c r="D2554" t="s">
        <v>17282</v>
      </c>
    </row>
    <row r="2555" spans="1:5" x14ac:dyDescent="0.25">
      <c r="A2555" t="s">
        <v>1</v>
      </c>
      <c r="B2555" t="s">
        <v>17529</v>
      </c>
      <c r="C2555" s="1121">
        <v>45517.574953703705</v>
      </c>
      <c r="D2555" t="s">
        <v>17283</v>
      </c>
      <c r="E2555" s="1118">
        <v>4.2999999999999997E-2</v>
      </c>
    </row>
    <row r="2556" spans="1:5" x14ac:dyDescent="0.25">
      <c r="A2556" t="s">
        <v>1</v>
      </c>
      <c r="B2556" t="s">
        <v>17529</v>
      </c>
      <c r="C2556" s="1121">
        <v>45517.574953703705</v>
      </c>
      <c r="D2556" t="s">
        <v>17284</v>
      </c>
    </row>
    <row r="2557" spans="1:5" x14ac:dyDescent="0.25">
      <c r="A2557" t="s">
        <v>1</v>
      </c>
      <c r="B2557" t="s">
        <v>17529</v>
      </c>
      <c r="C2557" s="1121">
        <v>45517.574953703705</v>
      </c>
      <c r="D2557" t="s">
        <v>17285</v>
      </c>
      <c r="E2557" s="1118">
        <v>3.1199999999999999E-2</v>
      </c>
    </row>
    <row r="2558" spans="1:5" x14ac:dyDescent="0.25">
      <c r="A2558" t="s">
        <v>1</v>
      </c>
      <c r="B2558" t="s">
        <v>17529</v>
      </c>
      <c r="C2558" s="1121">
        <v>45517.574953703705</v>
      </c>
      <c r="D2558" t="s">
        <v>17306</v>
      </c>
      <c r="E2558" s="1118">
        <v>0.21879999999999999</v>
      </c>
    </row>
    <row r="2559" spans="1:5" x14ac:dyDescent="0.25">
      <c r="A2559" t="s">
        <v>1</v>
      </c>
      <c r="B2559" t="s">
        <v>17529</v>
      </c>
      <c r="C2559" s="1121">
        <v>45517.574953703705</v>
      </c>
      <c r="D2559" t="s">
        <v>17279</v>
      </c>
      <c r="E2559" s="1118">
        <v>1.6992</v>
      </c>
    </row>
    <row r="2560" spans="1:5" x14ac:dyDescent="0.25">
      <c r="A2560" t="s">
        <v>1</v>
      </c>
      <c r="B2560" t="s">
        <v>17529</v>
      </c>
      <c r="C2560" s="1121">
        <v>45517.581319444442</v>
      </c>
      <c r="D2560" t="s">
        <v>17282</v>
      </c>
    </row>
    <row r="2561" spans="1:5" x14ac:dyDescent="0.25">
      <c r="A2561" t="s">
        <v>1</v>
      </c>
      <c r="B2561" t="s">
        <v>17529</v>
      </c>
      <c r="C2561" s="1121">
        <v>45517.581319444442</v>
      </c>
      <c r="D2561" t="s">
        <v>17283</v>
      </c>
      <c r="E2561" s="1118">
        <v>3.1199999999999999E-2</v>
      </c>
    </row>
    <row r="2562" spans="1:5" x14ac:dyDescent="0.25">
      <c r="A2562" t="s">
        <v>1</v>
      </c>
      <c r="B2562" t="s">
        <v>17529</v>
      </c>
      <c r="C2562" s="1121">
        <v>45517.581319444442</v>
      </c>
      <c r="D2562" t="s">
        <v>17284</v>
      </c>
    </row>
    <row r="2563" spans="1:5" x14ac:dyDescent="0.25">
      <c r="A2563" t="s">
        <v>1</v>
      </c>
      <c r="B2563" t="s">
        <v>17529</v>
      </c>
      <c r="C2563" s="1121">
        <v>45517.581319444442</v>
      </c>
      <c r="D2563" t="s">
        <v>17285</v>
      </c>
      <c r="E2563" s="1118">
        <v>3.1199999999999999E-2</v>
      </c>
    </row>
    <row r="2564" spans="1:5" x14ac:dyDescent="0.25">
      <c r="A2564" t="s">
        <v>1</v>
      </c>
      <c r="B2564" t="s">
        <v>17529</v>
      </c>
      <c r="C2564" s="1121">
        <v>45517.581319444442</v>
      </c>
      <c r="D2564" t="s">
        <v>17282</v>
      </c>
    </row>
    <row r="2565" spans="1:5" x14ac:dyDescent="0.25">
      <c r="A2565" t="s">
        <v>1</v>
      </c>
      <c r="B2565" t="s">
        <v>17529</v>
      </c>
      <c r="C2565" s="1121">
        <v>45517.581319444442</v>
      </c>
      <c r="D2565" t="s">
        <v>17283</v>
      </c>
      <c r="E2565" s="1118">
        <v>3.5200000000000002E-2</v>
      </c>
    </row>
    <row r="2566" spans="1:5" x14ac:dyDescent="0.25">
      <c r="A2566" t="s">
        <v>1</v>
      </c>
      <c r="B2566" t="s">
        <v>17529</v>
      </c>
      <c r="C2566" s="1121">
        <v>45517.581319444442</v>
      </c>
      <c r="D2566" t="s">
        <v>17284</v>
      </c>
    </row>
    <row r="2567" spans="1:5" x14ac:dyDescent="0.25">
      <c r="A2567" t="s">
        <v>1</v>
      </c>
      <c r="B2567" t="s">
        <v>17529</v>
      </c>
      <c r="C2567" s="1121">
        <v>45517.581319444442</v>
      </c>
      <c r="D2567" t="s">
        <v>17285</v>
      </c>
      <c r="E2567" s="1118">
        <v>3.5200000000000002E-2</v>
      </c>
    </row>
    <row r="2568" spans="1:5" x14ac:dyDescent="0.25">
      <c r="A2568" t="s">
        <v>1</v>
      </c>
      <c r="B2568" t="s">
        <v>17529</v>
      </c>
      <c r="C2568" s="1121">
        <v>45517.581354166665</v>
      </c>
      <c r="D2568" t="s">
        <v>9291</v>
      </c>
    </row>
    <row r="2569" spans="1:5" x14ac:dyDescent="0.25">
      <c r="A2569" t="s">
        <v>1</v>
      </c>
      <c r="B2569" t="s">
        <v>17529</v>
      </c>
      <c r="C2569" s="1121">
        <v>45517.581354166665</v>
      </c>
      <c r="D2569" t="s">
        <v>9292</v>
      </c>
      <c r="E2569" s="1118">
        <v>1.5599999999999999E-2</v>
      </c>
    </row>
    <row r="2570" spans="1:5" x14ac:dyDescent="0.25">
      <c r="A2570" t="s">
        <v>1</v>
      </c>
      <c r="B2570" t="s">
        <v>17529</v>
      </c>
      <c r="C2570" s="1121">
        <v>45517.581354166665</v>
      </c>
      <c r="D2570" t="s">
        <v>17270</v>
      </c>
    </row>
    <row r="2571" spans="1:5" x14ac:dyDescent="0.25">
      <c r="A2571" t="s">
        <v>1</v>
      </c>
      <c r="B2571" t="s">
        <v>17529</v>
      </c>
      <c r="C2571" s="1121">
        <v>45517.581354166665</v>
      </c>
      <c r="D2571" t="s">
        <v>17258</v>
      </c>
      <c r="E2571" s="1118">
        <v>3.5200000000000002E-2</v>
      </c>
    </row>
    <row r="2572" spans="1:5" x14ac:dyDescent="0.25">
      <c r="A2572" t="s">
        <v>1</v>
      </c>
      <c r="B2572" t="s">
        <v>17529</v>
      </c>
      <c r="C2572" s="1121">
        <v>45517.588761574072</v>
      </c>
      <c r="D2572" t="s">
        <v>17271</v>
      </c>
    </row>
    <row r="2573" spans="1:5" x14ac:dyDescent="0.25">
      <c r="A2573" t="s">
        <v>1</v>
      </c>
      <c r="B2573" t="s">
        <v>17529</v>
      </c>
      <c r="C2573" s="1121">
        <v>45517.588761574072</v>
      </c>
      <c r="D2573" t="s">
        <v>17272</v>
      </c>
    </row>
    <row r="2574" spans="1:5" x14ac:dyDescent="0.25">
      <c r="A2574" t="s">
        <v>1</v>
      </c>
      <c r="B2574" t="s">
        <v>17529</v>
      </c>
      <c r="C2574" s="1121">
        <v>45517.588761574072</v>
      </c>
      <c r="D2574" t="s">
        <v>17273</v>
      </c>
    </row>
    <row r="2575" spans="1:5" x14ac:dyDescent="0.25">
      <c r="A2575" t="s">
        <v>1</v>
      </c>
      <c r="B2575" t="s">
        <v>17529</v>
      </c>
      <c r="C2575" s="1121">
        <v>45517.588761574072</v>
      </c>
      <c r="D2575" t="s">
        <v>17274</v>
      </c>
      <c r="E2575" s="1118">
        <v>0</v>
      </c>
    </row>
    <row r="2576" spans="1:5" x14ac:dyDescent="0.25">
      <c r="A2576" t="s">
        <v>1</v>
      </c>
      <c r="B2576" t="s">
        <v>17529</v>
      </c>
      <c r="C2576" s="1121">
        <v>45517.588761574072</v>
      </c>
      <c r="D2576" t="s">
        <v>17275</v>
      </c>
    </row>
    <row r="2577" spans="1:5" x14ac:dyDescent="0.25">
      <c r="A2577" t="s">
        <v>1</v>
      </c>
      <c r="B2577" t="s">
        <v>17529</v>
      </c>
      <c r="C2577" s="1121">
        <v>45517.588773148149</v>
      </c>
      <c r="D2577" t="s">
        <v>17276</v>
      </c>
      <c r="E2577" s="1118">
        <v>0.91020000000000001</v>
      </c>
    </row>
    <row r="2578" spans="1:5" x14ac:dyDescent="0.25">
      <c r="A2578" t="s">
        <v>1</v>
      </c>
      <c r="B2578" t="s">
        <v>17529</v>
      </c>
      <c r="C2578" s="1121">
        <v>45517.588773148149</v>
      </c>
      <c r="D2578" t="s">
        <v>17303</v>
      </c>
    </row>
    <row r="2579" spans="1:5" x14ac:dyDescent="0.25">
      <c r="A2579" t="s">
        <v>1</v>
      </c>
      <c r="B2579" t="s">
        <v>17529</v>
      </c>
      <c r="C2579" s="1121">
        <v>45517.588773148149</v>
      </c>
      <c r="D2579" t="s">
        <v>17304</v>
      </c>
      <c r="E2579" s="1118">
        <v>0</v>
      </c>
    </row>
    <row r="2580" spans="1:5" x14ac:dyDescent="0.25">
      <c r="A2580" t="s">
        <v>1</v>
      </c>
      <c r="B2580" t="s">
        <v>17529</v>
      </c>
      <c r="C2580" s="1121">
        <v>45517.588773148149</v>
      </c>
      <c r="D2580" t="s">
        <v>17270</v>
      </c>
    </row>
    <row r="2581" spans="1:5" x14ac:dyDescent="0.25">
      <c r="A2581" t="s">
        <v>1</v>
      </c>
      <c r="B2581" t="s">
        <v>17529</v>
      </c>
      <c r="C2581" s="1121">
        <v>45517.588773148149</v>
      </c>
      <c r="D2581" t="s">
        <v>17258</v>
      </c>
      <c r="E2581" s="1118">
        <v>3.1199999999999999E-2</v>
      </c>
    </row>
    <row r="2582" spans="1:5" x14ac:dyDescent="0.25">
      <c r="A2582" t="s">
        <v>1</v>
      </c>
      <c r="B2582" t="s">
        <v>17529</v>
      </c>
      <c r="C2582" s="1121">
        <v>45517.588773148149</v>
      </c>
      <c r="D2582" t="s">
        <v>17305</v>
      </c>
    </row>
    <row r="2583" spans="1:5" x14ac:dyDescent="0.25">
      <c r="A2583" t="s">
        <v>1</v>
      </c>
      <c r="B2583" t="s">
        <v>17529</v>
      </c>
      <c r="C2583" s="1121">
        <v>45517.588773148149</v>
      </c>
      <c r="D2583" t="s">
        <v>17282</v>
      </c>
    </row>
    <row r="2584" spans="1:5" x14ac:dyDescent="0.25">
      <c r="A2584" t="s">
        <v>1</v>
      </c>
      <c r="B2584" t="s">
        <v>17529</v>
      </c>
      <c r="C2584" s="1121">
        <v>45517.588773148149</v>
      </c>
      <c r="D2584" t="s">
        <v>17283</v>
      </c>
      <c r="E2584" s="1118">
        <v>4.2999999999999997E-2</v>
      </c>
    </row>
    <row r="2585" spans="1:5" x14ac:dyDescent="0.25">
      <c r="A2585" t="s">
        <v>1</v>
      </c>
      <c r="B2585" t="s">
        <v>17529</v>
      </c>
      <c r="C2585" s="1121">
        <v>45517.588773148149</v>
      </c>
      <c r="D2585" t="s">
        <v>17284</v>
      </c>
    </row>
    <row r="2586" spans="1:5" x14ac:dyDescent="0.25">
      <c r="A2586" t="s">
        <v>1</v>
      </c>
      <c r="B2586" t="s">
        <v>17529</v>
      </c>
      <c r="C2586" s="1121">
        <v>45517.588773148149</v>
      </c>
      <c r="D2586" t="s">
        <v>17285</v>
      </c>
      <c r="E2586" s="1118">
        <v>5.4699999999999999E-2</v>
      </c>
    </row>
    <row r="2587" spans="1:5" x14ac:dyDescent="0.25">
      <c r="A2587" t="s">
        <v>1</v>
      </c>
      <c r="B2587" t="s">
        <v>17529</v>
      </c>
      <c r="C2587" s="1121">
        <v>45517.588784722226</v>
      </c>
      <c r="D2587" t="s">
        <v>17306</v>
      </c>
      <c r="E2587" s="1118">
        <v>0.23830000000000001</v>
      </c>
    </row>
    <row r="2588" spans="1:5" x14ac:dyDescent="0.25">
      <c r="A2588" t="s">
        <v>1</v>
      </c>
      <c r="B2588" t="s">
        <v>17529</v>
      </c>
      <c r="C2588" s="1121">
        <v>45517.588784722226</v>
      </c>
      <c r="D2588" t="s">
        <v>17279</v>
      </c>
      <c r="E2588" s="1118">
        <v>1.3711</v>
      </c>
    </row>
    <row r="2589" spans="1:5" x14ac:dyDescent="0.25">
      <c r="A2589" t="s">
        <v>1</v>
      </c>
      <c r="B2589" t="s">
        <v>17529</v>
      </c>
      <c r="C2589" s="1121">
        <v>45517.589004629626</v>
      </c>
      <c r="D2589" t="s">
        <v>17282</v>
      </c>
    </row>
    <row r="2590" spans="1:5" x14ac:dyDescent="0.25">
      <c r="A2590" t="s">
        <v>1</v>
      </c>
      <c r="B2590" t="s">
        <v>17529</v>
      </c>
      <c r="C2590" s="1121">
        <v>45517.589004629626</v>
      </c>
      <c r="D2590" t="s">
        <v>17283</v>
      </c>
      <c r="E2590" s="1118">
        <v>3.1199999999999999E-2</v>
      </c>
    </row>
    <row r="2591" spans="1:5" x14ac:dyDescent="0.25">
      <c r="A2591" t="s">
        <v>1</v>
      </c>
      <c r="B2591" t="s">
        <v>17529</v>
      </c>
      <c r="C2591" s="1121">
        <v>45517.589004629626</v>
      </c>
      <c r="D2591" t="s">
        <v>17284</v>
      </c>
    </row>
    <row r="2592" spans="1:5" x14ac:dyDescent="0.25">
      <c r="A2592" t="s">
        <v>1</v>
      </c>
      <c r="B2592" t="s">
        <v>17529</v>
      </c>
      <c r="C2592" s="1121">
        <v>45517.589004629626</v>
      </c>
      <c r="D2592" t="s">
        <v>17285</v>
      </c>
      <c r="E2592" s="1118">
        <v>3.5200000000000002E-2</v>
      </c>
    </row>
    <row r="2593" spans="1:5" x14ac:dyDescent="0.25">
      <c r="A2593" t="s">
        <v>1</v>
      </c>
      <c r="B2593" t="s">
        <v>17529</v>
      </c>
      <c r="C2593" s="1121">
        <v>45517.589004629626</v>
      </c>
      <c r="D2593" t="s">
        <v>17282</v>
      </c>
    </row>
    <row r="2594" spans="1:5" x14ac:dyDescent="0.25">
      <c r="A2594" t="s">
        <v>1</v>
      </c>
      <c r="B2594" t="s">
        <v>17529</v>
      </c>
      <c r="C2594" s="1121">
        <v>45517.589004629626</v>
      </c>
      <c r="D2594" t="s">
        <v>17283</v>
      </c>
      <c r="E2594" s="1118">
        <v>3.1199999999999999E-2</v>
      </c>
    </row>
    <row r="2595" spans="1:5" x14ac:dyDescent="0.25">
      <c r="A2595" t="s">
        <v>1</v>
      </c>
      <c r="B2595" t="s">
        <v>17529</v>
      </c>
      <c r="C2595" s="1121">
        <v>45517.589004629626</v>
      </c>
      <c r="D2595" t="s">
        <v>17284</v>
      </c>
    </row>
    <row r="2596" spans="1:5" x14ac:dyDescent="0.25">
      <c r="A2596" t="s">
        <v>1</v>
      </c>
      <c r="B2596" t="s">
        <v>17529</v>
      </c>
      <c r="C2596" s="1121">
        <v>45517.589004629626</v>
      </c>
      <c r="D2596" t="s">
        <v>17285</v>
      </c>
      <c r="E2596" s="1118">
        <v>3.5200000000000002E-2</v>
      </c>
    </row>
    <row r="2597" spans="1:5" x14ac:dyDescent="0.25">
      <c r="A2597" t="s">
        <v>1</v>
      </c>
      <c r="B2597" t="s">
        <v>17529</v>
      </c>
      <c r="C2597" s="1121">
        <v>45517.589004629626</v>
      </c>
      <c r="D2597" t="s">
        <v>17282</v>
      </c>
    </row>
    <row r="2598" spans="1:5" x14ac:dyDescent="0.25">
      <c r="A2598" t="s">
        <v>1</v>
      </c>
      <c r="B2598" t="s">
        <v>17529</v>
      </c>
      <c r="C2598" s="1121">
        <v>45517.589004629626</v>
      </c>
      <c r="D2598" t="s">
        <v>17283</v>
      </c>
      <c r="E2598" s="1118">
        <v>3.9100000000000003E-2</v>
      </c>
    </row>
    <row r="2599" spans="1:5" x14ac:dyDescent="0.25">
      <c r="A2599" t="s">
        <v>1</v>
      </c>
      <c r="B2599" t="s">
        <v>17529</v>
      </c>
      <c r="C2599" s="1121">
        <v>45517.589004629626</v>
      </c>
      <c r="D2599" t="s">
        <v>17284</v>
      </c>
    </row>
    <row r="2600" spans="1:5" x14ac:dyDescent="0.25">
      <c r="A2600" t="s">
        <v>1</v>
      </c>
      <c r="B2600" t="s">
        <v>17529</v>
      </c>
      <c r="C2600" s="1121">
        <v>45517.589004629626</v>
      </c>
      <c r="D2600" t="s">
        <v>17285</v>
      </c>
      <c r="E2600" s="1118">
        <v>4.6899999999999997E-2</v>
      </c>
    </row>
    <row r="2601" spans="1:5" x14ac:dyDescent="0.25">
      <c r="A2601" t="s">
        <v>1</v>
      </c>
      <c r="B2601" t="s">
        <v>17529</v>
      </c>
      <c r="C2601" s="1121">
        <v>45517.589016203703</v>
      </c>
      <c r="D2601" t="s">
        <v>17282</v>
      </c>
    </row>
    <row r="2602" spans="1:5" x14ac:dyDescent="0.25">
      <c r="A2602" t="s">
        <v>1</v>
      </c>
      <c r="B2602" t="s">
        <v>17529</v>
      </c>
      <c r="C2602" s="1121">
        <v>45517.589016203703</v>
      </c>
      <c r="D2602" t="s">
        <v>17283</v>
      </c>
      <c r="E2602" s="1118">
        <v>3.5200000000000002E-2</v>
      </c>
    </row>
    <row r="2603" spans="1:5" x14ac:dyDescent="0.25">
      <c r="A2603" t="s">
        <v>1</v>
      </c>
      <c r="B2603" t="s">
        <v>17529</v>
      </c>
      <c r="C2603" s="1121">
        <v>45517.589016203703</v>
      </c>
      <c r="D2603" t="s">
        <v>17284</v>
      </c>
    </row>
    <row r="2604" spans="1:5" x14ac:dyDescent="0.25">
      <c r="A2604" t="s">
        <v>1</v>
      </c>
      <c r="B2604" t="s">
        <v>17529</v>
      </c>
      <c r="C2604" s="1121">
        <v>45517.589016203703</v>
      </c>
      <c r="D2604" t="s">
        <v>17285</v>
      </c>
      <c r="E2604" s="1118">
        <v>4.6899999999999997E-2</v>
      </c>
    </row>
    <row r="2605" spans="1:5" x14ac:dyDescent="0.25">
      <c r="A2605" t="s">
        <v>1</v>
      </c>
      <c r="B2605" t="s">
        <v>17529</v>
      </c>
      <c r="C2605" s="1121">
        <v>45517.589016203703</v>
      </c>
      <c r="D2605" t="s">
        <v>17282</v>
      </c>
    </row>
    <row r="2606" spans="1:5" x14ac:dyDescent="0.25">
      <c r="A2606" t="s">
        <v>1</v>
      </c>
      <c r="B2606" t="s">
        <v>17529</v>
      </c>
      <c r="C2606" s="1121">
        <v>45517.589016203703</v>
      </c>
      <c r="D2606" t="s">
        <v>17283</v>
      </c>
      <c r="E2606" s="1118">
        <v>4.2999999999999997E-2</v>
      </c>
    </row>
    <row r="2607" spans="1:5" x14ac:dyDescent="0.25">
      <c r="A2607" t="s">
        <v>1</v>
      </c>
      <c r="B2607" t="s">
        <v>17529</v>
      </c>
      <c r="C2607" s="1121">
        <v>45517.589016203703</v>
      </c>
      <c r="D2607" t="s">
        <v>17284</v>
      </c>
    </row>
    <row r="2608" spans="1:5" x14ac:dyDescent="0.25">
      <c r="A2608" t="s">
        <v>1</v>
      </c>
      <c r="B2608" t="s">
        <v>17529</v>
      </c>
      <c r="C2608" s="1121">
        <v>45517.589016203703</v>
      </c>
      <c r="D2608" t="s">
        <v>17285</v>
      </c>
      <c r="E2608" s="1118">
        <v>3.1199999999999999E-2</v>
      </c>
    </row>
    <row r="2609" spans="1:5" x14ac:dyDescent="0.25">
      <c r="A2609" t="s">
        <v>1</v>
      </c>
      <c r="B2609" t="s">
        <v>17529</v>
      </c>
      <c r="C2609" s="1121">
        <v>45517.589016203703</v>
      </c>
      <c r="D2609" t="s">
        <v>17282</v>
      </c>
    </row>
    <row r="2610" spans="1:5" x14ac:dyDescent="0.25">
      <c r="A2610" t="s">
        <v>1</v>
      </c>
      <c r="B2610" t="s">
        <v>17529</v>
      </c>
      <c r="C2610" s="1121">
        <v>45517.589016203703</v>
      </c>
      <c r="D2610" t="s">
        <v>17283</v>
      </c>
      <c r="E2610" s="1118">
        <v>4.6899999999999997E-2</v>
      </c>
    </row>
    <row r="2611" spans="1:5" x14ac:dyDescent="0.25">
      <c r="A2611" t="s">
        <v>1</v>
      </c>
      <c r="B2611" t="s">
        <v>17529</v>
      </c>
      <c r="C2611" s="1121">
        <v>45517.589016203703</v>
      </c>
      <c r="D2611" t="s">
        <v>17284</v>
      </c>
    </row>
    <row r="2612" spans="1:5" x14ac:dyDescent="0.25">
      <c r="A2612" t="s">
        <v>1</v>
      </c>
      <c r="B2612" t="s">
        <v>17529</v>
      </c>
      <c r="C2612" s="1121">
        <v>45517.589016203703</v>
      </c>
      <c r="D2612" t="s">
        <v>17285</v>
      </c>
      <c r="E2612" s="1118">
        <v>3.1199999999999999E-2</v>
      </c>
    </row>
    <row r="2613" spans="1:5" x14ac:dyDescent="0.25">
      <c r="A2613" t="s">
        <v>1</v>
      </c>
      <c r="B2613" t="s">
        <v>17529</v>
      </c>
      <c r="C2613" s="1121">
        <v>45517.589016203703</v>
      </c>
      <c r="D2613" t="s">
        <v>17282</v>
      </c>
    </row>
    <row r="2614" spans="1:5" x14ac:dyDescent="0.25">
      <c r="A2614" t="s">
        <v>1</v>
      </c>
      <c r="B2614" t="s">
        <v>17529</v>
      </c>
      <c r="C2614" s="1121">
        <v>45517.589016203703</v>
      </c>
      <c r="D2614" t="s">
        <v>17283</v>
      </c>
      <c r="E2614" s="1118">
        <v>3.5200000000000002E-2</v>
      </c>
    </row>
    <row r="2615" spans="1:5" x14ac:dyDescent="0.25">
      <c r="A2615" t="s">
        <v>1</v>
      </c>
      <c r="B2615" t="s">
        <v>17529</v>
      </c>
      <c r="C2615" s="1121">
        <v>45517.589016203703</v>
      </c>
      <c r="D2615" t="s">
        <v>17284</v>
      </c>
    </row>
    <row r="2616" spans="1:5" x14ac:dyDescent="0.25">
      <c r="A2616" t="s">
        <v>1</v>
      </c>
      <c r="B2616" t="s">
        <v>17529</v>
      </c>
      <c r="C2616" s="1121">
        <v>45517.589016203703</v>
      </c>
      <c r="D2616" t="s">
        <v>17285</v>
      </c>
      <c r="E2616" s="1118">
        <v>4.6899999999999997E-2</v>
      </c>
    </row>
    <row r="2617" spans="1:5" x14ac:dyDescent="0.25">
      <c r="A2617" t="s">
        <v>1</v>
      </c>
      <c r="B2617" t="s">
        <v>17529</v>
      </c>
      <c r="C2617" s="1121">
        <v>45517.58902777778</v>
      </c>
      <c r="D2617" t="s">
        <v>17282</v>
      </c>
    </row>
    <row r="2618" spans="1:5" x14ac:dyDescent="0.25">
      <c r="A2618" t="s">
        <v>1</v>
      </c>
      <c r="B2618" t="s">
        <v>17529</v>
      </c>
      <c r="C2618" s="1121">
        <v>45517.58902777778</v>
      </c>
      <c r="D2618" t="s">
        <v>17283</v>
      </c>
      <c r="E2618" s="1118">
        <v>4.2999999999999997E-2</v>
      </c>
    </row>
    <row r="2619" spans="1:5" x14ac:dyDescent="0.25">
      <c r="A2619" t="s">
        <v>1</v>
      </c>
      <c r="B2619" t="s">
        <v>17529</v>
      </c>
      <c r="C2619" s="1121">
        <v>45517.58902777778</v>
      </c>
      <c r="D2619" t="s">
        <v>17284</v>
      </c>
    </row>
    <row r="2620" spans="1:5" x14ac:dyDescent="0.25">
      <c r="A2620" t="s">
        <v>1</v>
      </c>
      <c r="B2620" t="s">
        <v>17529</v>
      </c>
      <c r="C2620" s="1121">
        <v>45517.58902777778</v>
      </c>
      <c r="D2620" t="s">
        <v>17285</v>
      </c>
      <c r="E2620" s="1118">
        <v>3.1199999999999999E-2</v>
      </c>
    </row>
    <row r="2621" spans="1:5" x14ac:dyDescent="0.25">
      <c r="A2621" t="s">
        <v>1</v>
      </c>
      <c r="B2621" t="s">
        <v>17529</v>
      </c>
      <c r="C2621" s="1121">
        <v>45517.58902777778</v>
      </c>
      <c r="D2621" t="s">
        <v>17282</v>
      </c>
    </row>
    <row r="2622" spans="1:5" x14ac:dyDescent="0.25">
      <c r="A2622" t="s">
        <v>1</v>
      </c>
      <c r="B2622" t="s">
        <v>17529</v>
      </c>
      <c r="C2622" s="1121">
        <v>45517.58902777778</v>
      </c>
      <c r="D2622" t="s">
        <v>17283</v>
      </c>
      <c r="E2622" s="1118">
        <v>4.2999999999999997E-2</v>
      </c>
    </row>
    <row r="2623" spans="1:5" x14ac:dyDescent="0.25">
      <c r="A2623" t="s">
        <v>1</v>
      </c>
      <c r="B2623" t="s">
        <v>17529</v>
      </c>
      <c r="C2623" s="1121">
        <v>45517.58902777778</v>
      </c>
      <c r="D2623" t="s">
        <v>17284</v>
      </c>
    </row>
    <row r="2624" spans="1:5" x14ac:dyDescent="0.25">
      <c r="A2624" t="s">
        <v>1</v>
      </c>
      <c r="B2624" t="s">
        <v>17529</v>
      </c>
      <c r="C2624" s="1121">
        <v>45517.58902777778</v>
      </c>
      <c r="D2624" t="s">
        <v>17285</v>
      </c>
      <c r="E2624" s="1118">
        <v>3.1199999999999999E-2</v>
      </c>
    </row>
    <row r="2625" spans="1:5" x14ac:dyDescent="0.25">
      <c r="A2625" t="s">
        <v>1</v>
      </c>
      <c r="B2625" t="s">
        <v>17529</v>
      </c>
      <c r="C2625" s="1121">
        <v>45517.58902777778</v>
      </c>
      <c r="D2625" t="s">
        <v>17282</v>
      </c>
    </row>
    <row r="2626" spans="1:5" x14ac:dyDescent="0.25">
      <c r="A2626" t="s">
        <v>1</v>
      </c>
      <c r="B2626" t="s">
        <v>17529</v>
      </c>
      <c r="C2626" s="1121">
        <v>45517.58902777778</v>
      </c>
      <c r="D2626" t="s">
        <v>17283</v>
      </c>
      <c r="E2626" s="1118">
        <v>3.5200000000000002E-2</v>
      </c>
    </row>
    <row r="2627" spans="1:5" x14ac:dyDescent="0.25">
      <c r="A2627" t="s">
        <v>1</v>
      </c>
      <c r="B2627" t="s">
        <v>17529</v>
      </c>
      <c r="C2627" s="1121">
        <v>45517.58902777778</v>
      </c>
      <c r="D2627" t="s">
        <v>17284</v>
      </c>
    </row>
    <row r="2628" spans="1:5" x14ac:dyDescent="0.25">
      <c r="A2628" t="s">
        <v>1</v>
      </c>
      <c r="B2628" t="s">
        <v>17529</v>
      </c>
      <c r="C2628" s="1121">
        <v>45517.58902777778</v>
      </c>
      <c r="D2628" t="s">
        <v>17285</v>
      </c>
      <c r="E2628" s="1118">
        <v>3.1199999999999999E-2</v>
      </c>
    </row>
    <row r="2629" spans="1:5" x14ac:dyDescent="0.25">
      <c r="A2629" t="s">
        <v>1</v>
      </c>
      <c r="B2629" t="s">
        <v>17529</v>
      </c>
      <c r="C2629" s="1121">
        <v>45517.58902777778</v>
      </c>
      <c r="D2629" t="s">
        <v>17282</v>
      </c>
    </row>
    <row r="2630" spans="1:5" x14ac:dyDescent="0.25">
      <c r="A2630" t="s">
        <v>1</v>
      </c>
      <c r="B2630" t="s">
        <v>17529</v>
      </c>
      <c r="C2630" s="1121">
        <v>45517.58902777778</v>
      </c>
      <c r="D2630" t="s">
        <v>17283</v>
      </c>
      <c r="E2630" s="1118">
        <v>4.2999999999999997E-2</v>
      </c>
    </row>
    <row r="2631" spans="1:5" x14ac:dyDescent="0.25">
      <c r="A2631" t="s">
        <v>1</v>
      </c>
      <c r="B2631" t="s">
        <v>17529</v>
      </c>
      <c r="C2631" s="1121">
        <v>45517.58902777778</v>
      </c>
      <c r="D2631" t="s">
        <v>17284</v>
      </c>
    </row>
    <row r="2632" spans="1:5" x14ac:dyDescent="0.25">
      <c r="A2632" t="s">
        <v>1</v>
      </c>
      <c r="B2632" t="s">
        <v>17529</v>
      </c>
      <c r="C2632" s="1121">
        <v>45517.58902777778</v>
      </c>
      <c r="D2632" t="s">
        <v>17285</v>
      </c>
      <c r="E2632" s="1118">
        <v>3.1199999999999999E-2</v>
      </c>
    </row>
    <row r="2633" spans="1:5" x14ac:dyDescent="0.25">
      <c r="A2633" t="s">
        <v>1</v>
      </c>
      <c r="B2633" t="s">
        <v>17529</v>
      </c>
      <c r="C2633" s="1121">
        <v>45517.589039351849</v>
      </c>
      <c r="D2633" t="s">
        <v>17282</v>
      </c>
    </row>
    <row r="2634" spans="1:5" x14ac:dyDescent="0.25">
      <c r="A2634" t="s">
        <v>1</v>
      </c>
      <c r="B2634" t="s">
        <v>17529</v>
      </c>
      <c r="C2634" s="1121">
        <v>45517.589039351849</v>
      </c>
      <c r="D2634" t="s">
        <v>17283</v>
      </c>
      <c r="E2634" s="1118">
        <v>4.2999999999999997E-2</v>
      </c>
    </row>
    <row r="2635" spans="1:5" x14ac:dyDescent="0.25">
      <c r="A2635" t="s">
        <v>1</v>
      </c>
      <c r="B2635" t="s">
        <v>17529</v>
      </c>
      <c r="C2635" s="1121">
        <v>45517.589039351849</v>
      </c>
      <c r="D2635" t="s">
        <v>17284</v>
      </c>
    </row>
    <row r="2636" spans="1:5" x14ac:dyDescent="0.25">
      <c r="A2636" t="s">
        <v>1</v>
      </c>
      <c r="B2636" t="s">
        <v>17529</v>
      </c>
      <c r="C2636" s="1121">
        <v>45517.589039351849</v>
      </c>
      <c r="D2636" t="s">
        <v>17285</v>
      </c>
      <c r="E2636" s="1118">
        <v>4.6899999999999997E-2</v>
      </c>
    </row>
    <row r="2637" spans="1:5" x14ac:dyDescent="0.25">
      <c r="A2637" t="s">
        <v>1</v>
      </c>
      <c r="B2637" t="s">
        <v>17529</v>
      </c>
      <c r="C2637" s="1121">
        <v>45517.589039351849</v>
      </c>
      <c r="D2637" t="s">
        <v>17282</v>
      </c>
    </row>
    <row r="2638" spans="1:5" x14ac:dyDescent="0.25">
      <c r="A2638" t="s">
        <v>1</v>
      </c>
      <c r="B2638" t="s">
        <v>17529</v>
      </c>
      <c r="C2638" s="1121">
        <v>45517.589039351849</v>
      </c>
      <c r="D2638" t="s">
        <v>17283</v>
      </c>
      <c r="E2638" s="1118">
        <v>4.6899999999999997E-2</v>
      </c>
    </row>
    <row r="2639" spans="1:5" x14ac:dyDescent="0.25">
      <c r="A2639" t="s">
        <v>1</v>
      </c>
      <c r="B2639" t="s">
        <v>17529</v>
      </c>
      <c r="C2639" s="1121">
        <v>45517.589039351849</v>
      </c>
      <c r="D2639" t="s">
        <v>17284</v>
      </c>
    </row>
    <row r="2640" spans="1:5" x14ac:dyDescent="0.25">
      <c r="A2640" t="s">
        <v>1</v>
      </c>
      <c r="B2640" t="s">
        <v>17529</v>
      </c>
      <c r="C2640" s="1121">
        <v>45517.589039351849</v>
      </c>
      <c r="D2640" t="s">
        <v>17285</v>
      </c>
      <c r="E2640" s="1118">
        <v>3.1199999999999999E-2</v>
      </c>
    </row>
    <row r="2641" spans="1:5" x14ac:dyDescent="0.25">
      <c r="A2641" t="s">
        <v>1</v>
      </c>
      <c r="B2641" t="s">
        <v>17529</v>
      </c>
      <c r="C2641" s="1121">
        <v>45517.589074074072</v>
      </c>
      <c r="D2641" t="s">
        <v>9291</v>
      </c>
    </row>
    <row r="2642" spans="1:5" x14ac:dyDescent="0.25">
      <c r="A2642" t="s">
        <v>1</v>
      </c>
      <c r="B2642" t="s">
        <v>17529</v>
      </c>
      <c r="C2642" s="1121">
        <v>45517.589074074072</v>
      </c>
      <c r="D2642" t="s">
        <v>9292</v>
      </c>
      <c r="E2642" s="1118">
        <v>0</v>
      </c>
    </row>
    <row r="2643" spans="1:5" x14ac:dyDescent="0.25">
      <c r="A2643" t="s">
        <v>1</v>
      </c>
      <c r="B2643" t="s">
        <v>17529</v>
      </c>
      <c r="C2643" s="1121">
        <v>45517.589074074072</v>
      </c>
      <c r="D2643" t="s">
        <v>17270</v>
      </c>
    </row>
    <row r="2644" spans="1:5" x14ac:dyDescent="0.25">
      <c r="A2644" t="s">
        <v>1</v>
      </c>
      <c r="B2644" t="s">
        <v>17529</v>
      </c>
      <c r="C2644" s="1121">
        <v>45517.589074074072</v>
      </c>
      <c r="D2644" t="s">
        <v>17258</v>
      </c>
      <c r="E2644" s="1118">
        <v>1.5599999999999999E-2</v>
      </c>
    </row>
    <row r="2645" spans="1:5" x14ac:dyDescent="0.25">
      <c r="A2645" t="s">
        <v>1</v>
      </c>
      <c r="B2645" t="s">
        <v>17542</v>
      </c>
      <c r="C2645" s="1121">
        <v>45517.617164351854</v>
      </c>
      <c r="D2645" t="s">
        <v>17271</v>
      </c>
    </row>
    <row r="2646" spans="1:5" x14ac:dyDescent="0.25">
      <c r="A2646" t="s">
        <v>1</v>
      </c>
      <c r="B2646" t="s">
        <v>17542</v>
      </c>
      <c r="C2646" s="1121">
        <v>45517.617164351854</v>
      </c>
      <c r="D2646" t="s">
        <v>17272</v>
      </c>
    </row>
    <row r="2647" spans="1:5" x14ac:dyDescent="0.25">
      <c r="A2647" t="s">
        <v>1</v>
      </c>
      <c r="B2647" t="s">
        <v>17542</v>
      </c>
      <c r="C2647" s="1121">
        <v>45517.617164351854</v>
      </c>
      <c r="D2647" t="s">
        <v>17273</v>
      </c>
    </row>
    <row r="2648" spans="1:5" x14ac:dyDescent="0.25">
      <c r="A2648" t="s">
        <v>1</v>
      </c>
      <c r="B2648" t="s">
        <v>17542</v>
      </c>
      <c r="C2648" s="1121">
        <v>45517.617164351854</v>
      </c>
      <c r="D2648" t="s">
        <v>17274</v>
      </c>
      <c r="E2648" s="1118">
        <v>0</v>
      </c>
    </row>
    <row r="2649" spans="1:5" x14ac:dyDescent="0.25">
      <c r="A2649" t="s">
        <v>1</v>
      </c>
      <c r="B2649" t="s">
        <v>17542</v>
      </c>
      <c r="C2649" s="1121">
        <v>45517.617164351854</v>
      </c>
      <c r="D2649" t="s">
        <v>17275</v>
      </c>
    </row>
    <row r="2650" spans="1:5" x14ac:dyDescent="0.25">
      <c r="A2650" t="s">
        <v>1</v>
      </c>
      <c r="B2650" t="s">
        <v>17542</v>
      </c>
      <c r="C2650" s="1121">
        <v>45517.617175925923</v>
      </c>
      <c r="D2650" t="s">
        <v>17276</v>
      </c>
      <c r="E2650" s="1118">
        <v>0.98440000000000005</v>
      </c>
    </row>
    <row r="2651" spans="1:5" x14ac:dyDescent="0.25">
      <c r="A2651" t="s">
        <v>1</v>
      </c>
      <c r="B2651" t="s">
        <v>17542</v>
      </c>
      <c r="C2651" s="1121">
        <v>45517.617175925923</v>
      </c>
      <c r="D2651" t="s">
        <v>17303</v>
      </c>
    </row>
    <row r="2652" spans="1:5" x14ac:dyDescent="0.25">
      <c r="A2652" t="s">
        <v>1</v>
      </c>
      <c r="B2652" t="s">
        <v>17542</v>
      </c>
      <c r="C2652" s="1121">
        <v>45517.617175925923</v>
      </c>
      <c r="D2652" t="s">
        <v>17304</v>
      </c>
      <c r="E2652" s="1118">
        <v>0</v>
      </c>
    </row>
    <row r="2653" spans="1:5" x14ac:dyDescent="0.25">
      <c r="A2653" t="s">
        <v>1</v>
      </c>
      <c r="B2653" t="s">
        <v>17542</v>
      </c>
      <c r="C2653" s="1121">
        <v>45517.617175925923</v>
      </c>
      <c r="D2653" t="s">
        <v>17270</v>
      </c>
    </row>
    <row r="2654" spans="1:5" x14ac:dyDescent="0.25">
      <c r="A2654" t="s">
        <v>1</v>
      </c>
      <c r="B2654" t="s">
        <v>17542</v>
      </c>
      <c r="C2654" s="1121">
        <v>45517.617175925923</v>
      </c>
      <c r="D2654" t="s">
        <v>17258</v>
      </c>
      <c r="E2654" s="1118">
        <v>6.25E-2</v>
      </c>
    </row>
    <row r="2655" spans="1:5" x14ac:dyDescent="0.25">
      <c r="A2655" t="s">
        <v>1</v>
      </c>
      <c r="B2655" t="s">
        <v>17542</v>
      </c>
      <c r="C2655" s="1121">
        <v>45517.617175925923</v>
      </c>
      <c r="D2655" t="s">
        <v>17305</v>
      </c>
    </row>
    <row r="2656" spans="1:5" x14ac:dyDescent="0.25">
      <c r="A2656" t="s">
        <v>1</v>
      </c>
      <c r="B2656" t="s">
        <v>17542</v>
      </c>
      <c r="C2656" s="1121">
        <v>45517.617175925923</v>
      </c>
      <c r="D2656" t="s">
        <v>17282</v>
      </c>
    </row>
    <row r="2657" spans="1:5" x14ac:dyDescent="0.25">
      <c r="A2657" t="s">
        <v>1</v>
      </c>
      <c r="B2657" t="s">
        <v>17542</v>
      </c>
      <c r="C2657" s="1121">
        <v>45517.617175925923</v>
      </c>
      <c r="D2657" t="s">
        <v>17283</v>
      </c>
      <c r="E2657" s="1118">
        <v>5.0799999999999998E-2</v>
      </c>
    </row>
    <row r="2658" spans="1:5" x14ac:dyDescent="0.25">
      <c r="A2658" t="s">
        <v>1</v>
      </c>
      <c r="B2658" t="s">
        <v>17542</v>
      </c>
      <c r="C2658" s="1121">
        <v>45517.617175925923</v>
      </c>
      <c r="D2658" t="s">
        <v>17284</v>
      </c>
    </row>
    <row r="2659" spans="1:5" x14ac:dyDescent="0.25">
      <c r="A2659" t="s">
        <v>1</v>
      </c>
      <c r="B2659" t="s">
        <v>17542</v>
      </c>
      <c r="C2659" s="1121">
        <v>45517.617175925923</v>
      </c>
      <c r="D2659" t="s">
        <v>17285</v>
      </c>
      <c r="E2659" s="1118">
        <v>3.9100000000000003E-2</v>
      </c>
    </row>
    <row r="2660" spans="1:5" x14ac:dyDescent="0.25">
      <c r="A2660" t="s">
        <v>1</v>
      </c>
      <c r="B2660" t="s">
        <v>17542</v>
      </c>
      <c r="C2660" s="1121">
        <v>45517.617175925923</v>
      </c>
      <c r="D2660" t="s">
        <v>17306</v>
      </c>
      <c r="E2660" s="1118">
        <v>0.2344</v>
      </c>
    </row>
    <row r="2661" spans="1:5" x14ac:dyDescent="0.25">
      <c r="A2661" t="s">
        <v>1</v>
      </c>
      <c r="B2661" t="s">
        <v>17542</v>
      </c>
      <c r="C2661" s="1121">
        <v>45517.617175925923</v>
      </c>
      <c r="D2661" t="s">
        <v>17279</v>
      </c>
      <c r="E2661" s="1118">
        <v>1.4883</v>
      </c>
    </row>
    <row r="2662" spans="1:5" x14ac:dyDescent="0.25">
      <c r="A2662" t="s">
        <v>1</v>
      </c>
      <c r="B2662" t="s">
        <v>17542</v>
      </c>
      <c r="C2662" s="1121">
        <v>45517.618576388886</v>
      </c>
      <c r="D2662" t="s">
        <v>17282</v>
      </c>
    </row>
    <row r="2663" spans="1:5" x14ac:dyDescent="0.25">
      <c r="A2663" t="s">
        <v>1</v>
      </c>
      <c r="B2663" t="s">
        <v>17542</v>
      </c>
      <c r="C2663" s="1121">
        <v>45517.618576388886</v>
      </c>
      <c r="D2663" t="s">
        <v>17283</v>
      </c>
      <c r="E2663" s="1118">
        <v>5.0799999999999998E-2</v>
      </c>
    </row>
    <row r="2664" spans="1:5" x14ac:dyDescent="0.25">
      <c r="A2664" t="s">
        <v>1</v>
      </c>
      <c r="B2664" t="s">
        <v>17542</v>
      </c>
      <c r="C2664" s="1121">
        <v>45517.618576388886</v>
      </c>
      <c r="D2664" t="s">
        <v>17284</v>
      </c>
    </row>
    <row r="2665" spans="1:5" x14ac:dyDescent="0.25">
      <c r="A2665" t="s">
        <v>1</v>
      </c>
      <c r="B2665" t="s">
        <v>17542</v>
      </c>
      <c r="C2665" s="1121">
        <v>45517.618576388886</v>
      </c>
      <c r="D2665" t="s">
        <v>17285</v>
      </c>
      <c r="E2665" s="1118">
        <v>4.6899999999999997E-2</v>
      </c>
    </row>
    <row r="2666" spans="1:5" x14ac:dyDescent="0.25">
      <c r="A2666" t="s">
        <v>1</v>
      </c>
      <c r="B2666" t="s">
        <v>17542</v>
      </c>
      <c r="C2666" s="1121">
        <v>45517.618576388886</v>
      </c>
      <c r="D2666" t="s">
        <v>17282</v>
      </c>
    </row>
    <row r="2667" spans="1:5" x14ac:dyDescent="0.25">
      <c r="A2667" t="s">
        <v>1</v>
      </c>
      <c r="B2667" t="s">
        <v>17542</v>
      </c>
      <c r="C2667" s="1121">
        <v>45517.618576388886</v>
      </c>
      <c r="D2667" t="s">
        <v>17283</v>
      </c>
      <c r="E2667" s="1118">
        <v>5.8599999999999999E-2</v>
      </c>
    </row>
    <row r="2668" spans="1:5" x14ac:dyDescent="0.25">
      <c r="A2668" t="s">
        <v>1</v>
      </c>
      <c r="B2668" t="s">
        <v>17542</v>
      </c>
      <c r="C2668" s="1121">
        <v>45517.618576388886</v>
      </c>
      <c r="D2668" t="s">
        <v>17284</v>
      </c>
    </row>
    <row r="2669" spans="1:5" x14ac:dyDescent="0.25">
      <c r="A2669" t="s">
        <v>1</v>
      </c>
      <c r="B2669" t="s">
        <v>17542</v>
      </c>
      <c r="C2669" s="1121">
        <v>45517.618576388886</v>
      </c>
      <c r="D2669" t="s">
        <v>17285</v>
      </c>
      <c r="E2669" s="1118">
        <v>7.0300000000000001E-2</v>
      </c>
    </row>
    <row r="2670" spans="1:5" x14ac:dyDescent="0.25">
      <c r="A2670" t="s">
        <v>1</v>
      </c>
      <c r="B2670" t="s">
        <v>17542</v>
      </c>
      <c r="C2670" s="1121">
        <v>45517.618587962963</v>
      </c>
      <c r="D2670" t="s">
        <v>17282</v>
      </c>
    </row>
    <row r="2671" spans="1:5" x14ac:dyDescent="0.25">
      <c r="A2671" t="s">
        <v>1</v>
      </c>
      <c r="B2671" t="s">
        <v>17542</v>
      </c>
      <c r="C2671" s="1121">
        <v>45517.618587962963</v>
      </c>
      <c r="D2671" t="s">
        <v>17283</v>
      </c>
      <c r="E2671" s="1118">
        <v>5.8599999999999999E-2</v>
      </c>
    </row>
    <row r="2672" spans="1:5" x14ac:dyDescent="0.25">
      <c r="A2672" t="s">
        <v>1</v>
      </c>
      <c r="B2672" t="s">
        <v>17542</v>
      </c>
      <c r="C2672" s="1121">
        <v>45517.618587962963</v>
      </c>
      <c r="D2672" t="s">
        <v>17284</v>
      </c>
    </row>
    <row r="2673" spans="1:5" x14ac:dyDescent="0.25">
      <c r="A2673" t="s">
        <v>1</v>
      </c>
      <c r="B2673" t="s">
        <v>17542</v>
      </c>
      <c r="C2673" s="1121">
        <v>45517.618587962963</v>
      </c>
      <c r="D2673" t="s">
        <v>17285</v>
      </c>
      <c r="E2673" s="1118">
        <v>3.1199999999999999E-2</v>
      </c>
    </row>
    <row r="2674" spans="1:5" x14ac:dyDescent="0.25">
      <c r="A2674" t="s">
        <v>1</v>
      </c>
      <c r="B2674" t="s">
        <v>17542</v>
      </c>
      <c r="C2674" s="1121">
        <v>45517.618587962963</v>
      </c>
      <c r="D2674" t="s">
        <v>17282</v>
      </c>
    </row>
    <row r="2675" spans="1:5" x14ac:dyDescent="0.25">
      <c r="A2675" t="s">
        <v>1</v>
      </c>
      <c r="B2675" t="s">
        <v>17542</v>
      </c>
      <c r="C2675" s="1121">
        <v>45517.618587962963</v>
      </c>
      <c r="D2675" t="s">
        <v>17283</v>
      </c>
      <c r="E2675" s="1118">
        <v>3.5200000000000002E-2</v>
      </c>
    </row>
    <row r="2676" spans="1:5" x14ac:dyDescent="0.25">
      <c r="A2676" t="s">
        <v>1</v>
      </c>
      <c r="B2676" t="s">
        <v>17542</v>
      </c>
      <c r="C2676" s="1121">
        <v>45517.618587962963</v>
      </c>
      <c r="D2676" t="s">
        <v>17284</v>
      </c>
    </row>
    <row r="2677" spans="1:5" x14ac:dyDescent="0.25">
      <c r="A2677" t="s">
        <v>1</v>
      </c>
      <c r="B2677" t="s">
        <v>17542</v>
      </c>
      <c r="C2677" s="1121">
        <v>45517.618587962963</v>
      </c>
      <c r="D2677" t="s">
        <v>17285</v>
      </c>
      <c r="E2677" s="1118">
        <v>4.6899999999999997E-2</v>
      </c>
    </row>
    <row r="2678" spans="1:5" x14ac:dyDescent="0.25">
      <c r="A2678" t="s">
        <v>1</v>
      </c>
      <c r="B2678" t="s">
        <v>17542</v>
      </c>
      <c r="C2678" s="1121">
        <v>45517.618622685186</v>
      </c>
      <c r="D2678" t="s">
        <v>17282</v>
      </c>
    </row>
    <row r="2679" spans="1:5" x14ac:dyDescent="0.25">
      <c r="A2679" t="s">
        <v>1</v>
      </c>
      <c r="B2679" t="s">
        <v>17542</v>
      </c>
      <c r="C2679" s="1121">
        <v>45517.618622685186</v>
      </c>
      <c r="D2679" t="s">
        <v>17283</v>
      </c>
      <c r="E2679" s="1118">
        <v>3.9100000000000003E-2</v>
      </c>
    </row>
    <row r="2680" spans="1:5" x14ac:dyDescent="0.25">
      <c r="A2680" t="s">
        <v>1</v>
      </c>
      <c r="B2680" t="s">
        <v>17542</v>
      </c>
      <c r="C2680" s="1121">
        <v>45517.618622685186</v>
      </c>
      <c r="D2680" t="s">
        <v>17284</v>
      </c>
    </row>
    <row r="2681" spans="1:5" x14ac:dyDescent="0.25">
      <c r="A2681" t="s">
        <v>1</v>
      </c>
      <c r="B2681" t="s">
        <v>17542</v>
      </c>
      <c r="C2681" s="1121">
        <v>45517.618634259263</v>
      </c>
      <c r="D2681" t="s">
        <v>17285</v>
      </c>
      <c r="E2681" s="1118">
        <v>3.5200000000000002E-2</v>
      </c>
    </row>
    <row r="2682" spans="1:5" x14ac:dyDescent="0.25">
      <c r="A2682" t="s">
        <v>1</v>
      </c>
      <c r="B2682" t="s">
        <v>17542</v>
      </c>
      <c r="C2682" s="1121">
        <v>45517.620509259257</v>
      </c>
      <c r="D2682" t="s">
        <v>17282</v>
      </c>
    </row>
    <row r="2683" spans="1:5" x14ac:dyDescent="0.25">
      <c r="A2683" t="s">
        <v>1</v>
      </c>
      <c r="B2683" t="s">
        <v>17542</v>
      </c>
      <c r="C2683" s="1121">
        <v>45517.620509259257</v>
      </c>
      <c r="D2683" t="s">
        <v>17283</v>
      </c>
      <c r="E2683" s="1118">
        <v>6.6400000000000001E-2</v>
      </c>
    </row>
    <row r="2684" spans="1:5" x14ac:dyDescent="0.25">
      <c r="A2684" t="s">
        <v>1</v>
      </c>
      <c r="B2684" t="s">
        <v>17542</v>
      </c>
      <c r="C2684" s="1121">
        <v>45517.620509259257</v>
      </c>
      <c r="D2684" t="s">
        <v>17284</v>
      </c>
    </row>
    <row r="2685" spans="1:5" x14ac:dyDescent="0.25">
      <c r="A2685" t="s">
        <v>1</v>
      </c>
      <c r="B2685" t="s">
        <v>17542</v>
      </c>
      <c r="C2685" s="1121">
        <v>45517.620509259257</v>
      </c>
      <c r="D2685" t="s">
        <v>17285</v>
      </c>
      <c r="E2685" s="1118">
        <v>5.8599999999999999E-2</v>
      </c>
    </row>
    <row r="2686" spans="1:5" x14ac:dyDescent="0.25">
      <c r="A2686" t="s">
        <v>1</v>
      </c>
      <c r="B2686" t="s">
        <v>17542</v>
      </c>
      <c r="C2686" s="1121">
        <v>45517.620509259257</v>
      </c>
      <c r="D2686" t="s">
        <v>17282</v>
      </c>
    </row>
    <row r="2687" spans="1:5" x14ac:dyDescent="0.25">
      <c r="A2687" t="s">
        <v>1</v>
      </c>
      <c r="B2687" t="s">
        <v>17542</v>
      </c>
      <c r="C2687" s="1121">
        <v>45517.620509259257</v>
      </c>
      <c r="D2687" t="s">
        <v>17283</v>
      </c>
      <c r="E2687" s="1118">
        <v>4.2999999999999997E-2</v>
      </c>
    </row>
    <row r="2688" spans="1:5" x14ac:dyDescent="0.25">
      <c r="A2688" t="s">
        <v>1</v>
      </c>
      <c r="B2688" t="s">
        <v>17542</v>
      </c>
      <c r="C2688" s="1121">
        <v>45517.620509259257</v>
      </c>
      <c r="D2688" t="s">
        <v>17284</v>
      </c>
    </row>
    <row r="2689" spans="1:5" x14ac:dyDescent="0.25">
      <c r="A2689" t="s">
        <v>1</v>
      </c>
      <c r="B2689" t="s">
        <v>17542</v>
      </c>
      <c r="C2689" s="1121">
        <v>45517.620509259257</v>
      </c>
      <c r="D2689" t="s">
        <v>17285</v>
      </c>
      <c r="E2689" s="1118">
        <v>3.9100000000000003E-2</v>
      </c>
    </row>
    <row r="2690" spans="1:5" x14ac:dyDescent="0.25">
      <c r="A2690" t="s">
        <v>1</v>
      </c>
      <c r="B2690" t="s">
        <v>17542</v>
      </c>
      <c r="C2690" s="1121">
        <v>45517.620520833334</v>
      </c>
      <c r="D2690" t="s">
        <v>17282</v>
      </c>
    </row>
    <row r="2691" spans="1:5" x14ac:dyDescent="0.25">
      <c r="A2691" t="s">
        <v>1</v>
      </c>
      <c r="B2691" t="s">
        <v>17542</v>
      </c>
      <c r="C2691" s="1121">
        <v>45517.620520833334</v>
      </c>
      <c r="D2691" t="s">
        <v>17283</v>
      </c>
      <c r="E2691" s="1118">
        <v>3.5200000000000002E-2</v>
      </c>
    </row>
    <row r="2692" spans="1:5" x14ac:dyDescent="0.25">
      <c r="A2692" t="s">
        <v>1</v>
      </c>
      <c r="B2692" t="s">
        <v>17542</v>
      </c>
      <c r="C2692" s="1121">
        <v>45517.620532407411</v>
      </c>
      <c r="D2692" t="s">
        <v>17286</v>
      </c>
    </row>
    <row r="2693" spans="1:5" x14ac:dyDescent="0.25">
      <c r="A2693" t="s">
        <v>1</v>
      </c>
      <c r="B2693" t="s">
        <v>17542</v>
      </c>
      <c r="C2693" s="1121">
        <v>45517.620532407411</v>
      </c>
      <c r="D2693" t="s">
        <v>17291</v>
      </c>
      <c r="E2693" s="1118">
        <v>0.44140000000000001</v>
      </c>
    </row>
    <row r="2694" spans="1:5" x14ac:dyDescent="0.25">
      <c r="A2694" t="s">
        <v>1</v>
      </c>
      <c r="B2694" t="s">
        <v>17542</v>
      </c>
      <c r="C2694" s="1121">
        <v>45517.620578703703</v>
      </c>
      <c r="D2694" t="s">
        <v>17292</v>
      </c>
    </row>
    <row r="2695" spans="1:5" x14ac:dyDescent="0.25">
      <c r="A2695" t="s">
        <v>1</v>
      </c>
      <c r="B2695" t="s">
        <v>17542</v>
      </c>
      <c r="C2695" s="1121">
        <v>45517.620578703703</v>
      </c>
      <c r="D2695" t="s">
        <v>17293</v>
      </c>
      <c r="E2695" s="1118">
        <v>0</v>
      </c>
    </row>
    <row r="2696" spans="1:5" x14ac:dyDescent="0.25">
      <c r="A2696" t="s">
        <v>1</v>
      </c>
      <c r="B2696" t="s">
        <v>17542</v>
      </c>
      <c r="C2696" s="1121">
        <v>45517.620625000003</v>
      </c>
      <c r="D2696" t="s">
        <v>17294</v>
      </c>
    </row>
    <row r="2697" spans="1:5" x14ac:dyDescent="0.25">
      <c r="A2697" t="s">
        <v>1</v>
      </c>
      <c r="B2697" t="s">
        <v>17542</v>
      </c>
      <c r="C2697" s="1121">
        <v>45517.620625000003</v>
      </c>
      <c r="D2697" t="s">
        <v>17295</v>
      </c>
      <c r="E2697" s="1118">
        <v>0</v>
      </c>
    </row>
    <row r="2698" spans="1:5" x14ac:dyDescent="0.25">
      <c r="A2698" t="s">
        <v>1</v>
      </c>
      <c r="B2698" t="s">
        <v>17542</v>
      </c>
      <c r="C2698" s="1121">
        <v>45517.620625000003</v>
      </c>
      <c r="D2698" t="s">
        <v>17296</v>
      </c>
    </row>
    <row r="2699" spans="1:5" x14ac:dyDescent="0.25">
      <c r="A2699" t="s">
        <v>1</v>
      </c>
      <c r="B2699" t="s">
        <v>17542</v>
      </c>
      <c r="C2699" s="1121">
        <v>45517.620625000003</v>
      </c>
      <c r="D2699" t="s">
        <v>17297</v>
      </c>
    </row>
    <row r="2700" spans="1:5" x14ac:dyDescent="0.25">
      <c r="A2700" t="s">
        <v>1</v>
      </c>
      <c r="B2700" t="s">
        <v>17542</v>
      </c>
      <c r="C2700" s="1121">
        <v>45517.620625000003</v>
      </c>
      <c r="D2700" t="s">
        <v>17298</v>
      </c>
      <c r="E2700" s="1118">
        <v>4.6899999999999997E-2</v>
      </c>
    </row>
    <row r="2701" spans="1:5" x14ac:dyDescent="0.25">
      <c r="A2701" t="s">
        <v>1</v>
      </c>
      <c r="B2701" t="s">
        <v>17542</v>
      </c>
      <c r="C2701" s="1121">
        <v>45517.620625000003</v>
      </c>
      <c r="D2701" t="s">
        <v>17299</v>
      </c>
    </row>
    <row r="2702" spans="1:5" x14ac:dyDescent="0.25">
      <c r="A2702" t="s">
        <v>1</v>
      </c>
      <c r="B2702" t="s">
        <v>17542</v>
      </c>
      <c r="C2702" s="1121">
        <v>45517.620625000003</v>
      </c>
      <c r="D2702" t="s">
        <v>17301</v>
      </c>
      <c r="E2702" s="1118">
        <v>4.6899999999999997E-2</v>
      </c>
    </row>
    <row r="2703" spans="1:5" x14ac:dyDescent="0.25">
      <c r="A2703" t="s">
        <v>1</v>
      </c>
      <c r="B2703" t="s">
        <v>17542</v>
      </c>
      <c r="C2703" s="1121">
        <v>45517.620671296296</v>
      </c>
      <c r="D2703" t="s">
        <v>17294</v>
      </c>
    </row>
    <row r="2704" spans="1:5" x14ac:dyDescent="0.25">
      <c r="A2704" t="s">
        <v>1</v>
      </c>
      <c r="B2704" t="s">
        <v>17542</v>
      </c>
      <c r="C2704" s="1121">
        <v>45517.620671296296</v>
      </c>
      <c r="D2704" t="s">
        <v>17295</v>
      </c>
      <c r="E2704" s="1118">
        <v>0</v>
      </c>
    </row>
    <row r="2705" spans="1:5" x14ac:dyDescent="0.25">
      <c r="A2705" t="s">
        <v>1</v>
      </c>
      <c r="B2705" t="s">
        <v>17542</v>
      </c>
      <c r="C2705" s="1121">
        <v>45517.620671296296</v>
      </c>
      <c r="D2705" t="s">
        <v>17296</v>
      </c>
    </row>
    <row r="2706" spans="1:5" x14ac:dyDescent="0.25">
      <c r="A2706" t="s">
        <v>1</v>
      </c>
      <c r="B2706" t="s">
        <v>17542</v>
      </c>
      <c r="C2706" s="1121">
        <v>45517.620671296296</v>
      </c>
      <c r="D2706" t="s">
        <v>17297</v>
      </c>
    </row>
    <row r="2707" spans="1:5" x14ac:dyDescent="0.25">
      <c r="A2707" t="s">
        <v>1</v>
      </c>
      <c r="B2707" t="s">
        <v>17542</v>
      </c>
      <c r="C2707" s="1121">
        <v>45517.620671296296</v>
      </c>
      <c r="D2707" t="s">
        <v>17298</v>
      </c>
      <c r="E2707" s="1118">
        <v>1.5599999999999999E-2</v>
      </c>
    </row>
    <row r="2708" spans="1:5" x14ac:dyDescent="0.25">
      <c r="A2708" t="s">
        <v>1</v>
      </c>
      <c r="B2708" t="s">
        <v>17542</v>
      </c>
      <c r="C2708" s="1121">
        <v>45517.620671296296</v>
      </c>
      <c r="D2708" t="s">
        <v>17299</v>
      </c>
    </row>
    <row r="2709" spans="1:5" x14ac:dyDescent="0.25">
      <c r="A2709" t="s">
        <v>1</v>
      </c>
      <c r="B2709" t="s">
        <v>17542</v>
      </c>
      <c r="C2709" s="1121">
        <v>45517.620682870373</v>
      </c>
      <c r="D2709" t="s">
        <v>17300</v>
      </c>
      <c r="E2709" s="1118">
        <v>0.1094</v>
      </c>
    </row>
    <row r="2710" spans="1:5" x14ac:dyDescent="0.25">
      <c r="A2710" t="s">
        <v>1</v>
      </c>
      <c r="B2710" t="s">
        <v>17542</v>
      </c>
      <c r="C2710" s="1121">
        <v>45517.620682870373</v>
      </c>
      <c r="D2710" t="s">
        <v>17301</v>
      </c>
      <c r="E2710" s="1118">
        <v>0.125</v>
      </c>
    </row>
    <row r="2711" spans="1:5" x14ac:dyDescent="0.25">
      <c r="A2711" t="s">
        <v>1</v>
      </c>
      <c r="B2711" t="s">
        <v>17542</v>
      </c>
      <c r="C2711" s="1121">
        <v>45517.620868055557</v>
      </c>
      <c r="D2711" t="s">
        <v>17294</v>
      </c>
    </row>
    <row r="2712" spans="1:5" x14ac:dyDescent="0.25">
      <c r="A2712" t="s">
        <v>1</v>
      </c>
      <c r="B2712" t="s">
        <v>17542</v>
      </c>
      <c r="C2712" s="1121">
        <v>45517.620868055557</v>
      </c>
      <c r="D2712" t="s">
        <v>17295</v>
      </c>
      <c r="E2712" s="1118">
        <v>0</v>
      </c>
    </row>
    <row r="2713" spans="1:5" x14ac:dyDescent="0.25">
      <c r="A2713" t="s">
        <v>1</v>
      </c>
      <c r="B2713" t="s">
        <v>17542</v>
      </c>
      <c r="C2713" s="1121">
        <v>45517.620868055557</v>
      </c>
      <c r="D2713" t="s">
        <v>17296</v>
      </c>
    </row>
    <row r="2714" spans="1:5" x14ac:dyDescent="0.25">
      <c r="A2714" t="s">
        <v>1</v>
      </c>
      <c r="B2714" t="s">
        <v>17542</v>
      </c>
      <c r="C2714" s="1121">
        <v>45517.620868055557</v>
      </c>
      <c r="D2714" t="s">
        <v>17297</v>
      </c>
    </row>
    <row r="2715" spans="1:5" x14ac:dyDescent="0.25">
      <c r="A2715" t="s">
        <v>1</v>
      </c>
      <c r="B2715" t="s">
        <v>17542</v>
      </c>
      <c r="C2715" s="1121">
        <v>45517.620868055557</v>
      </c>
      <c r="D2715" t="s">
        <v>17298</v>
      </c>
      <c r="E2715" s="1118">
        <v>1.5599999999999999E-2</v>
      </c>
    </row>
    <row r="2716" spans="1:5" x14ac:dyDescent="0.25">
      <c r="A2716" t="s">
        <v>1</v>
      </c>
      <c r="B2716" t="s">
        <v>17542</v>
      </c>
      <c r="C2716" s="1121">
        <v>45517.620868055557</v>
      </c>
      <c r="D2716" t="s">
        <v>17299</v>
      </c>
    </row>
    <row r="2717" spans="1:5" x14ac:dyDescent="0.25">
      <c r="A2717" t="s">
        <v>1</v>
      </c>
      <c r="B2717" t="s">
        <v>17542</v>
      </c>
      <c r="C2717" s="1121">
        <v>45517.620879629627</v>
      </c>
      <c r="D2717" t="s">
        <v>17300</v>
      </c>
      <c r="E2717" s="1118">
        <v>0.1016</v>
      </c>
    </row>
    <row r="2718" spans="1:5" x14ac:dyDescent="0.25">
      <c r="A2718" t="s">
        <v>1</v>
      </c>
      <c r="B2718" t="s">
        <v>17542</v>
      </c>
      <c r="C2718" s="1121">
        <v>45517.620879629627</v>
      </c>
      <c r="D2718" t="s">
        <v>17301</v>
      </c>
      <c r="E2718" s="1118">
        <v>0.1172</v>
      </c>
    </row>
    <row r="2719" spans="1:5" x14ac:dyDescent="0.25">
      <c r="A2719" t="s">
        <v>1</v>
      </c>
      <c r="B2719" t="s">
        <v>17542</v>
      </c>
      <c r="C2719" s="1121">
        <v>45517.620937500003</v>
      </c>
      <c r="D2719" t="s">
        <v>17294</v>
      </c>
    </row>
    <row r="2720" spans="1:5" x14ac:dyDescent="0.25">
      <c r="A2720" t="s">
        <v>1</v>
      </c>
      <c r="B2720" t="s">
        <v>17542</v>
      </c>
      <c r="C2720" s="1121">
        <v>45517.620937500003</v>
      </c>
      <c r="D2720" t="s">
        <v>17295</v>
      </c>
      <c r="E2720" s="1118">
        <v>0</v>
      </c>
    </row>
    <row r="2721" spans="1:5" x14ac:dyDescent="0.25">
      <c r="A2721" t="s">
        <v>1</v>
      </c>
      <c r="B2721" t="s">
        <v>17542</v>
      </c>
      <c r="C2721" s="1121">
        <v>45517.620937500003</v>
      </c>
      <c r="D2721" t="s">
        <v>17296</v>
      </c>
    </row>
    <row r="2722" spans="1:5" x14ac:dyDescent="0.25">
      <c r="A2722" t="s">
        <v>1</v>
      </c>
      <c r="B2722" t="s">
        <v>17542</v>
      </c>
      <c r="C2722" s="1121">
        <v>45517.620937500003</v>
      </c>
      <c r="D2722" t="s">
        <v>17297</v>
      </c>
    </row>
    <row r="2723" spans="1:5" x14ac:dyDescent="0.25">
      <c r="A2723" t="s">
        <v>1</v>
      </c>
      <c r="B2723" t="s">
        <v>17542</v>
      </c>
      <c r="C2723" s="1121">
        <v>45517.620937500003</v>
      </c>
      <c r="D2723" t="s">
        <v>17298</v>
      </c>
      <c r="E2723" s="1118">
        <v>3.5200000000000002E-2</v>
      </c>
    </row>
    <row r="2724" spans="1:5" x14ac:dyDescent="0.25">
      <c r="A2724" t="s">
        <v>1</v>
      </c>
      <c r="B2724" t="s">
        <v>17542</v>
      </c>
      <c r="C2724" s="1121">
        <v>45517.620937500003</v>
      </c>
      <c r="D2724" t="s">
        <v>17299</v>
      </c>
    </row>
    <row r="2725" spans="1:5" x14ac:dyDescent="0.25">
      <c r="A2725" t="s">
        <v>1</v>
      </c>
      <c r="B2725" t="s">
        <v>17542</v>
      </c>
      <c r="C2725" s="1121">
        <v>45517.620937500003</v>
      </c>
      <c r="D2725" t="s">
        <v>17301</v>
      </c>
      <c r="E2725" s="1118">
        <v>3.5200000000000002E-2</v>
      </c>
    </row>
    <row r="2726" spans="1:5" x14ac:dyDescent="0.25">
      <c r="A2726" t="s">
        <v>1</v>
      </c>
      <c r="B2726" t="s">
        <v>17542</v>
      </c>
      <c r="C2726" s="1121">
        <v>45517.620995370373</v>
      </c>
      <c r="D2726" t="s">
        <v>17294</v>
      </c>
    </row>
    <row r="2727" spans="1:5" x14ac:dyDescent="0.25">
      <c r="A2727" t="s">
        <v>1</v>
      </c>
      <c r="B2727" t="s">
        <v>17542</v>
      </c>
      <c r="C2727" s="1121">
        <v>45517.620995370373</v>
      </c>
      <c r="D2727" t="s">
        <v>17295</v>
      </c>
      <c r="E2727" s="1118">
        <v>0</v>
      </c>
    </row>
    <row r="2728" spans="1:5" x14ac:dyDescent="0.25">
      <c r="A2728" t="s">
        <v>1</v>
      </c>
      <c r="B2728" t="s">
        <v>17542</v>
      </c>
      <c r="C2728" s="1121">
        <v>45517.620995370373</v>
      </c>
      <c r="D2728" t="s">
        <v>17296</v>
      </c>
    </row>
    <row r="2729" spans="1:5" x14ac:dyDescent="0.25">
      <c r="A2729" t="s">
        <v>1</v>
      </c>
      <c r="B2729" t="s">
        <v>17542</v>
      </c>
      <c r="C2729" s="1121">
        <v>45517.620995370373</v>
      </c>
      <c r="D2729" t="s">
        <v>17297</v>
      </c>
    </row>
    <row r="2730" spans="1:5" x14ac:dyDescent="0.25">
      <c r="A2730" t="s">
        <v>1</v>
      </c>
      <c r="B2730" t="s">
        <v>17542</v>
      </c>
      <c r="C2730" s="1121">
        <v>45517.620995370373</v>
      </c>
      <c r="D2730" t="s">
        <v>17298</v>
      </c>
      <c r="E2730" s="1118">
        <v>1.95E-2</v>
      </c>
    </row>
    <row r="2731" spans="1:5" x14ac:dyDescent="0.25">
      <c r="A2731" t="s">
        <v>1</v>
      </c>
      <c r="B2731" t="s">
        <v>17542</v>
      </c>
      <c r="C2731" s="1121">
        <v>45517.620995370373</v>
      </c>
      <c r="D2731" t="s">
        <v>17299</v>
      </c>
    </row>
    <row r="2732" spans="1:5" x14ac:dyDescent="0.25">
      <c r="A2732" t="s">
        <v>1</v>
      </c>
      <c r="B2732" t="s">
        <v>17542</v>
      </c>
      <c r="C2732" s="1121">
        <v>45517.620995370373</v>
      </c>
      <c r="D2732" t="s">
        <v>17301</v>
      </c>
      <c r="E2732" s="1118">
        <v>1.95E-2</v>
      </c>
    </row>
    <row r="2733" spans="1:5" x14ac:dyDescent="0.25">
      <c r="A2733" t="s">
        <v>1</v>
      </c>
      <c r="B2733" t="s">
        <v>17542</v>
      </c>
      <c r="C2733" s="1121">
        <v>45517.621064814812</v>
      </c>
      <c r="D2733" t="s">
        <v>17294</v>
      </c>
    </row>
    <row r="2734" spans="1:5" x14ac:dyDescent="0.25">
      <c r="A2734" t="s">
        <v>1</v>
      </c>
      <c r="B2734" t="s">
        <v>17542</v>
      </c>
      <c r="C2734" s="1121">
        <v>45517.621064814812</v>
      </c>
      <c r="D2734" t="s">
        <v>17295</v>
      </c>
      <c r="E2734" s="1118">
        <v>0</v>
      </c>
    </row>
    <row r="2735" spans="1:5" x14ac:dyDescent="0.25">
      <c r="A2735" t="s">
        <v>1</v>
      </c>
      <c r="B2735" t="s">
        <v>17542</v>
      </c>
      <c r="C2735" s="1121">
        <v>45517.621064814812</v>
      </c>
      <c r="D2735" t="s">
        <v>17296</v>
      </c>
    </row>
    <row r="2736" spans="1:5" x14ac:dyDescent="0.25">
      <c r="A2736" t="s">
        <v>1</v>
      </c>
      <c r="B2736" t="s">
        <v>17542</v>
      </c>
      <c r="C2736" s="1121">
        <v>45517.621064814812</v>
      </c>
      <c r="D2736" t="s">
        <v>17297</v>
      </c>
    </row>
    <row r="2737" spans="1:5" x14ac:dyDescent="0.25">
      <c r="A2737" t="s">
        <v>1</v>
      </c>
      <c r="B2737" t="s">
        <v>17542</v>
      </c>
      <c r="C2737" s="1121">
        <v>45517.621064814812</v>
      </c>
      <c r="D2737" t="s">
        <v>17298</v>
      </c>
      <c r="E2737" s="1118">
        <v>1.5599999999999999E-2</v>
      </c>
    </row>
    <row r="2738" spans="1:5" x14ac:dyDescent="0.25">
      <c r="A2738" t="s">
        <v>1</v>
      </c>
      <c r="B2738" t="s">
        <v>17542</v>
      </c>
      <c r="C2738" s="1121">
        <v>45517.621064814812</v>
      </c>
      <c r="D2738" t="s">
        <v>17299</v>
      </c>
    </row>
    <row r="2739" spans="1:5" x14ac:dyDescent="0.25">
      <c r="A2739" t="s">
        <v>1</v>
      </c>
      <c r="B2739" t="s">
        <v>17542</v>
      </c>
      <c r="C2739" s="1121">
        <v>45517.621076388888</v>
      </c>
      <c r="D2739" t="s">
        <v>17300</v>
      </c>
      <c r="E2739" s="1118">
        <v>7.8100000000000003E-2</v>
      </c>
    </row>
    <row r="2740" spans="1:5" x14ac:dyDescent="0.25">
      <c r="A2740" t="s">
        <v>1</v>
      </c>
      <c r="B2740" t="s">
        <v>17542</v>
      </c>
      <c r="C2740" s="1121">
        <v>45517.621076388888</v>
      </c>
      <c r="D2740" t="s">
        <v>17301</v>
      </c>
      <c r="E2740" s="1118">
        <v>9.3799999999999994E-2</v>
      </c>
    </row>
    <row r="2741" spans="1:5" x14ac:dyDescent="0.25">
      <c r="A2741" t="s">
        <v>1</v>
      </c>
      <c r="B2741" t="s">
        <v>17542</v>
      </c>
      <c r="C2741" s="1121">
        <v>45517.621562499997</v>
      </c>
      <c r="D2741" t="s">
        <v>17294</v>
      </c>
    </row>
    <row r="2742" spans="1:5" x14ac:dyDescent="0.25">
      <c r="A2742" t="s">
        <v>1</v>
      </c>
      <c r="B2742" t="s">
        <v>17542</v>
      </c>
      <c r="C2742" s="1121">
        <v>45517.621562499997</v>
      </c>
      <c r="D2742" t="s">
        <v>17295</v>
      </c>
      <c r="E2742" s="1118">
        <v>1.95E-2</v>
      </c>
    </row>
    <row r="2743" spans="1:5" x14ac:dyDescent="0.25">
      <c r="A2743" t="s">
        <v>1</v>
      </c>
      <c r="B2743" t="s">
        <v>17542</v>
      </c>
      <c r="C2743" s="1121">
        <v>45517.621562499997</v>
      </c>
      <c r="D2743" t="s">
        <v>17296</v>
      </c>
    </row>
    <row r="2744" spans="1:5" x14ac:dyDescent="0.25">
      <c r="A2744" t="s">
        <v>1</v>
      </c>
      <c r="B2744" t="s">
        <v>17542</v>
      </c>
      <c r="C2744" s="1121">
        <v>45517.621562499997</v>
      </c>
      <c r="D2744" t="s">
        <v>17297</v>
      </c>
    </row>
    <row r="2745" spans="1:5" x14ac:dyDescent="0.25">
      <c r="A2745" t="s">
        <v>1</v>
      </c>
      <c r="B2745" t="s">
        <v>17542</v>
      </c>
      <c r="C2745" s="1121">
        <v>45517.621562499997</v>
      </c>
      <c r="D2745" t="s">
        <v>17298</v>
      </c>
      <c r="E2745" s="1118">
        <v>7.7999999999999996E-3</v>
      </c>
    </row>
    <row r="2746" spans="1:5" x14ac:dyDescent="0.25">
      <c r="A2746" t="s">
        <v>1</v>
      </c>
      <c r="B2746" t="s">
        <v>17542</v>
      </c>
      <c r="C2746" s="1121">
        <v>45517.621562499997</v>
      </c>
      <c r="D2746" t="s">
        <v>17299</v>
      </c>
    </row>
    <row r="2747" spans="1:5" x14ac:dyDescent="0.25">
      <c r="A2747" t="s">
        <v>1</v>
      </c>
      <c r="B2747" t="s">
        <v>17542</v>
      </c>
      <c r="C2747" s="1121">
        <v>45517.621562499997</v>
      </c>
      <c r="D2747" t="s">
        <v>17301</v>
      </c>
      <c r="E2747" s="1118">
        <v>7.7999999999999996E-3</v>
      </c>
    </row>
    <row r="2748" spans="1:5" x14ac:dyDescent="0.25">
      <c r="A2748" t="s">
        <v>1</v>
      </c>
      <c r="B2748" t="s">
        <v>17542</v>
      </c>
      <c r="C2748" s="1121">
        <v>45517.621655092589</v>
      </c>
      <c r="D2748" t="s">
        <v>17294</v>
      </c>
    </row>
    <row r="2749" spans="1:5" x14ac:dyDescent="0.25">
      <c r="A2749" t="s">
        <v>1</v>
      </c>
      <c r="B2749" t="s">
        <v>17542</v>
      </c>
      <c r="C2749" s="1121">
        <v>45517.621655092589</v>
      </c>
      <c r="D2749" t="s">
        <v>17295</v>
      </c>
      <c r="E2749" s="1118">
        <v>0</v>
      </c>
    </row>
    <row r="2750" spans="1:5" x14ac:dyDescent="0.25">
      <c r="A2750" t="s">
        <v>1</v>
      </c>
      <c r="B2750" t="s">
        <v>17542</v>
      </c>
      <c r="C2750" s="1121">
        <v>45517.621655092589</v>
      </c>
      <c r="D2750" t="s">
        <v>17296</v>
      </c>
    </row>
    <row r="2751" spans="1:5" x14ac:dyDescent="0.25">
      <c r="A2751" t="s">
        <v>1</v>
      </c>
      <c r="B2751" t="s">
        <v>17542</v>
      </c>
      <c r="C2751" s="1121">
        <v>45517.621655092589</v>
      </c>
      <c r="D2751" t="s">
        <v>17297</v>
      </c>
    </row>
    <row r="2752" spans="1:5" x14ac:dyDescent="0.25">
      <c r="A2752" t="s">
        <v>1</v>
      </c>
      <c r="B2752" t="s">
        <v>17542</v>
      </c>
      <c r="C2752" s="1121">
        <v>45517.621655092589</v>
      </c>
      <c r="D2752" t="s">
        <v>17298</v>
      </c>
      <c r="E2752" s="1118">
        <v>2.7300000000000001E-2</v>
      </c>
    </row>
    <row r="2753" spans="1:5" x14ac:dyDescent="0.25">
      <c r="A2753" t="s">
        <v>1</v>
      </c>
      <c r="B2753" t="s">
        <v>17542</v>
      </c>
      <c r="C2753" s="1121">
        <v>45517.621655092589</v>
      </c>
      <c r="D2753" t="s">
        <v>17299</v>
      </c>
    </row>
    <row r="2754" spans="1:5" x14ac:dyDescent="0.25">
      <c r="A2754" t="s">
        <v>1</v>
      </c>
      <c r="B2754" t="s">
        <v>17542</v>
      </c>
      <c r="C2754" s="1121">
        <v>45517.621655092589</v>
      </c>
      <c r="D2754" t="s">
        <v>17300</v>
      </c>
      <c r="E2754" s="1118">
        <v>6.6400000000000001E-2</v>
      </c>
    </row>
    <row r="2755" spans="1:5" x14ac:dyDescent="0.25">
      <c r="A2755" t="s">
        <v>1</v>
      </c>
      <c r="B2755" t="s">
        <v>17542</v>
      </c>
      <c r="C2755" s="1121">
        <v>45517.621655092589</v>
      </c>
      <c r="D2755" t="s">
        <v>17301</v>
      </c>
      <c r="E2755" s="1118">
        <v>9.3799999999999994E-2</v>
      </c>
    </row>
    <row r="2756" spans="1:5" x14ac:dyDescent="0.25">
      <c r="A2756" t="s">
        <v>1</v>
      </c>
      <c r="B2756" t="s">
        <v>17542</v>
      </c>
      <c r="C2756" s="1121">
        <v>45517.621701388889</v>
      </c>
      <c r="D2756" t="s">
        <v>17294</v>
      </c>
    </row>
    <row r="2757" spans="1:5" x14ac:dyDescent="0.25">
      <c r="A2757" t="s">
        <v>1</v>
      </c>
      <c r="B2757" t="s">
        <v>17542</v>
      </c>
      <c r="C2757" s="1121">
        <v>45517.621701388889</v>
      </c>
      <c r="D2757" t="s">
        <v>17295</v>
      </c>
      <c r="E2757" s="1118">
        <v>0</v>
      </c>
    </row>
    <row r="2758" spans="1:5" x14ac:dyDescent="0.25">
      <c r="A2758" t="s">
        <v>1</v>
      </c>
      <c r="B2758" t="s">
        <v>17542</v>
      </c>
      <c r="C2758" s="1121">
        <v>45517.621701388889</v>
      </c>
      <c r="D2758" t="s">
        <v>17296</v>
      </c>
    </row>
    <row r="2759" spans="1:5" x14ac:dyDescent="0.25">
      <c r="A2759" t="s">
        <v>1</v>
      </c>
      <c r="B2759" t="s">
        <v>17542</v>
      </c>
      <c r="C2759" s="1121">
        <v>45517.621701388889</v>
      </c>
      <c r="D2759" t="s">
        <v>17297</v>
      </c>
    </row>
    <row r="2760" spans="1:5" x14ac:dyDescent="0.25">
      <c r="A2760" t="s">
        <v>1</v>
      </c>
      <c r="B2760" t="s">
        <v>17542</v>
      </c>
      <c r="C2760" s="1121">
        <v>45517.621701388889</v>
      </c>
      <c r="D2760" t="s">
        <v>17298</v>
      </c>
      <c r="E2760" s="1118">
        <v>2.7300000000000001E-2</v>
      </c>
    </row>
    <row r="2761" spans="1:5" x14ac:dyDescent="0.25">
      <c r="A2761" t="s">
        <v>1</v>
      </c>
      <c r="B2761" t="s">
        <v>17542</v>
      </c>
      <c r="C2761" s="1121">
        <v>45517.621701388889</v>
      </c>
      <c r="D2761" t="s">
        <v>17299</v>
      </c>
    </row>
    <row r="2762" spans="1:5" x14ac:dyDescent="0.25">
      <c r="A2762" t="s">
        <v>1</v>
      </c>
      <c r="B2762" t="s">
        <v>17542</v>
      </c>
      <c r="C2762" s="1121">
        <v>45517.621701388889</v>
      </c>
      <c r="D2762" t="s">
        <v>17301</v>
      </c>
      <c r="E2762" s="1118">
        <v>2.7300000000000001E-2</v>
      </c>
    </row>
    <row r="2763" spans="1:5" x14ac:dyDescent="0.25">
      <c r="A2763" t="s">
        <v>1</v>
      </c>
      <c r="B2763" t="s">
        <v>17542</v>
      </c>
      <c r="C2763" s="1121">
        <v>45517.621759259258</v>
      </c>
      <c r="D2763" t="s">
        <v>17294</v>
      </c>
    </row>
    <row r="2764" spans="1:5" x14ac:dyDescent="0.25">
      <c r="A2764" t="s">
        <v>1</v>
      </c>
      <c r="B2764" t="s">
        <v>17542</v>
      </c>
      <c r="C2764" s="1121">
        <v>45517.621759259258</v>
      </c>
      <c r="D2764" t="s">
        <v>17295</v>
      </c>
      <c r="E2764" s="1118">
        <v>0</v>
      </c>
    </row>
    <row r="2765" spans="1:5" x14ac:dyDescent="0.25">
      <c r="A2765" t="s">
        <v>1</v>
      </c>
      <c r="B2765" t="s">
        <v>17542</v>
      </c>
      <c r="C2765" s="1121">
        <v>45517.621759259258</v>
      </c>
      <c r="D2765" t="s">
        <v>17296</v>
      </c>
    </row>
    <row r="2766" spans="1:5" x14ac:dyDescent="0.25">
      <c r="A2766" t="s">
        <v>1</v>
      </c>
      <c r="B2766" t="s">
        <v>17542</v>
      </c>
      <c r="C2766" s="1121">
        <v>45517.621759259258</v>
      </c>
      <c r="D2766" t="s">
        <v>17297</v>
      </c>
    </row>
    <row r="2767" spans="1:5" x14ac:dyDescent="0.25">
      <c r="A2767" t="s">
        <v>1</v>
      </c>
      <c r="B2767" t="s">
        <v>17542</v>
      </c>
      <c r="C2767" s="1121">
        <v>45517.621759259258</v>
      </c>
      <c r="D2767" t="s">
        <v>17298</v>
      </c>
      <c r="E2767" s="1118">
        <v>1.5599999999999999E-2</v>
      </c>
    </row>
    <row r="2768" spans="1:5" x14ac:dyDescent="0.25">
      <c r="A2768" t="s">
        <v>1</v>
      </c>
      <c r="B2768" t="s">
        <v>17542</v>
      </c>
      <c r="C2768" s="1121">
        <v>45517.621759259258</v>
      </c>
      <c r="D2768" t="s">
        <v>17299</v>
      </c>
    </row>
    <row r="2769" spans="1:5" x14ac:dyDescent="0.25">
      <c r="A2769" t="s">
        <v>1</v>
      </c>
      <c r="B2769" t="s">
        <v>17542</v>
      </c>
      <c r="C2769" s="1121">
        <v>45517.621759259258</v>
      </c>
      <c r="D2769" t="s">
        <v>17300</v>
      </c>
      <c r="E2769" s="1118">
        <v>6.25E-2</v>
      </c>
    </row>
    <row r="2770" spans="1:5" x14ac:dyDescent="0.25">
      <c r="A2770" t="s">
        <v>1</v>
      </c>
      <c r="B2770" t="s">
        <v>17542</v>
      </c>
      <c r="C2770" s="1121">
        <v>45517.621759259258</v>
      </c>
      <c r="D2770" t="s">
        <v>17301</v>
      </c>
      <c r="E2770" s="1118">
        <v>7.8100000000000003E-2</v>
      </c>
    </row>
    <row r="2771" spans="1:5" x14ac:dyDescent="0.25">
      <c r="A2771" t="s">
        <v>1</v>
      </c>
      <c r="B2771" t="s">
        <v>17542</v>
      </c>
      <c r="C2771" s="1121">
        <v>45517.62295138889</v>
      </c>
      <c r="D2771" t="s">
        <v>17294</v>
      </c>
    </row>
    <row r="2772" spans="1:5" x14ac:dyDescent="0.25">
      <c r="A2772" t="s">
        <v>1</v>
      </c>
      <c r="B2772" t="s">
        <v>17542</v>
      </c>
      <c r="C2772" s="1121">
        <v>45517.62295138889</v>
      </c>
      <c r="D2772" t="s">
        <v>17295</v>
      </c>
      <c r="E2772" s="1118">
        <v>1.5599999999999999E-2</v>
      </c>
    </row>
    <row r="2773" spans="1:5" x14ac:dyDescent="0.25">
      <c r="A2773" t="s">
        <v>1</v>
      </c>
      <c r="B2773" t="s">
        <v>17542</v>
      </c>
      <c r="C2773" s="1121">
        <v>45517.62295138889</v>
      </c>
      <c r="D2773" t="s">
        <v>17296</v>
      </c>
    </row>
    <row r="2774" spans="1:5" x14ac:dyDescent="0.25">
      <c r="A2774" t="s">
        <v>1</v>
      </c>
      <c r="B2774" t="s">
        <v>17542</v>
      </c>
      <c r="C2774" s="1121">
        <v>45517.62295138889</v>
      </c>
      <c r="D2774" t="s">
        <v>17297</v>
      </c>
    </row>
    <row r="2775" spans="1:5" x14ac:dyDescent="0.25">
      <c r="A2775" t="s">
        <v>1</v>
      </c>
      <c r="B2775" t="s">
        <v>17542</v>
      </c>
      <c r="C2775" s="1121">
        <v>45517.62295138889</v>
      </c>
      <c r="D2775" t="s">
        <v>17298</v>
      </c>
      <c r="E2775" s="1118">
        <v>1.5599999999999999E-2</v>
      </c>
    </row>
    <row r="2776" spans="1:5" x14ac:dyDescent="0.25">
      <c r="A2776" t="s">
        <v>1</v>
      </c>
      <c r="B2776" t="s">
        <v>17542</v>
      </c>
      <c r="C2776" s="1121">
        <v>45517.62295138889</v>
      </c>
      <c r="D2776" t="s">
        <v>17299</v>
      </c>
    </row>
    <row r="2777" spans="1:5" x14ac:dyDescent="0.25">
      <c r="A2777" t="s">
        <v>1</v>
      </c>
      <c r="B2777" t="s">
        <v>17542</v>
      </c>
      <c r="C2777" s="1121">
        <v>45517.62295138889</v>
      </c>
      <c r="D2777" t="s">
        <v>17300</v>
      </c>
      <c r="E2777" s="1118">
        <v>2.7300000000000001E-2</v>
      </c>
    </row>
    <row r="2778" spans="1:5" x14ac:dyDescent="0.25">
      <c r="A2778" t="s">
        <v>1</v>
      </c>
      <c r="B2778" t="s">
        <v>17542</v>
      </c>
      <c r="C2778" s="1121">
        <v>45517.62295138889</v>
      </c>
      <c r="D2778" t="s">
        <v>17301</v>
      </c>
      <c r="E2778" s="1118">
        <v>4.2999999999999997E-2</v>
      </c>
    </row>
    <row r="2779" spans="1:5" x14ac:dyDescent="0.25">
      <c r="A2779" t="s">
        <v>1</v>
      </c>
      <c r="B2779" t="s">
        <v>17542</v>
      </c>
      <c r="C2779" s="1121">
        <v>45517.623182870368</v>
      </c>
      <c r="D2779" t="s">
        <v>17294</v>
      </c>
    </row>
    <row r="2780" spans="1:5" x14ac:dyDescent="0.25">
      <c r="A2780" t="s">
        <v>1</v>
      </c>
      <c r="B2780" t="s">
        <v>17542</v>
      </c>
      <c r="C2780" s="1121">
        <v>45517.623182870368</v>
      </c>
      <c r="D2780" t="s">
        <v>17295</v>
      </c>
      <c r="E2780" s="1118">
        <v>0</v>
      </c>
    </row>
    <row r="2781" spans="1:5" x14ac:dyDescent="0.25">
      <c r="A2781" t="s">
        <v>1</v>
      </c>
      <c r="B2781" t="s">
        <v>17542</v>
      </c>
      <c r="C2781" s="1121">
        <v>45517.623182870368</v>
      </c>
      <c r="D2781" t="s">
        <v>17296</v>
      </c>
    </row>
    <row r="2782" spans="1:5" x14ac:dyDescent="0.25">
      <c r="A2782" t="s">
        <v>1</v>
      </c>
      <c r="B2782" t="s">
        <v>17542</v>
      </c>
      <c r="C2782" s="1121">
        <v>45517.623182870368</v>
      </c>
      <c r="D2782" t="s">
        <v>17297</v>
      </c>
    </row>
    <row r="2783" spans="1:5" x14ac:dyDescent="0.25">
      <c r="A2783" t="s">
        <v>1</v>
      </c>
      <c r="B2783" t="s">
        <v>17542</v>
      </c>
      <c r="C2783" s="1121">
        <v>45517.623182870368</v>
      </c>
      <c r="D2783" t="s">
        <v>17298</v>
      </c>
      <c r="E2783" s="1118">
        <v>1.5599999999999999E-2</v>
      </c>
    </row>
    <row r="2784" spans="1:5" x14ac:dyDescent="0.25">
      <c r="A2784" t="s">
        <v>1</v>
      </c>
      <c r="B2784" t="s">
        <v>17542</v>
      </c>
      <c r="C2784" s="1121">
        <v>45517.623182870368</v>
      </c>
      <c r="D2784" t="s">
        <v>17299</v>
      </c>
    </row>
    <row r="2785" spans="1:5" x14ac:dyDescent="0.25">
      <c r="A2785" t="s">
        <v>1</v>
      </c>
      <c r="B2785" t="s">
        <v>17542</v>
      </c>
      <c r="C2785" s="1121">
        <v>45517.623182870368</v>
      </c>
      <c r="D2785" t="s">
        <v>17301</v>
      </c>
      <c r="E2785" s="1118">
        <v>1.5599999999999999E-2</v>
      </c>
    </row>
    <row r="2786" spans="1:5" x14ac:dyDescent="0.25">
      <c r="A2786" t="s">
        <v>1</v>
      </c>
      <c r="B2786" t="s">
        <v>17542</v>
      </c>
      <c r="C2786" s="1121">
        <v>45517.623206018521</v>
      </c>
      <c r="D2786" t="s">
        <v>17294</v>
      </c>
    </row>
    <row r="2787" spans="1:5" x14ac:dyDescent="0.25">
      <c r="A2787" t="s">
        <v>1</v>
      </c>
      <c r="B2787" t="s">
        <v>17542</v>
      </c>
      <c r="C2787" s="1121">
        <v>45517.623206018521</v>
      </c>
      <c r="D2787" t="s">
        <v>17295</v>
      </c>
      <c r="E2787" s="1118">
        <v>0</v>
      </c>
    </row>
    <row r="2788" spans="1:5" x14ac:dyDescent="0.25">
      <c r="A2788" t="s">
        <v>1</v>
      </c>
      <c r="B2788" t="s">
        <v>17542</v>
      </c>
      <c r="C2788" s="1121">
        <v>45517.623206018521</v>
      </c>
      <c r="D2788" t="s">
        <v>17296</v>
      </c>
    </row>
    <row r="2789" spans="1:5" x14ac:dyDescent="0.25">
      <c r="A2789" t="s">
        <v>1</v>
      </c>
      <c r="B2789" t="s">
        <v>17542</v>
      </c>
      <c r="C2789" s="1121">
        <v>45517.623206018521</v>
      </c>
      <c r="D2789" t="s">
        <v>17297</v>
      </c>
    </row>
    <row r="2790" spans="1:5" x14ac:dyDescent="0.25">
      <c r="A2790" t="s">
        <v>1</v>
      </c>
      <c r="B2790" t="s">
        <v>17542</v>
      </c>
      <c r="C2790" s="1121">
        <v>45517.623206018521</v>
      </c>
      <c r="D2790" t="s">
        <v>17298</v>
      </c>
      <c r="E2790" s="1118">
        <v>1.5599999999999999E-2</v>
      </c>
    </row>
    <row r="2791" spans="1:5" x14ac:dyDescent="0.25">
      <c r="A2791" t="s">
        <v>1</v>
      </c>
      <c r="B2791" t="s">
        <v>17542</v>
      </c>
      <c r="C2791" s="1121">
        <v>45517.623206018521</v>
      </c>
      <c r="D2791" t="s">
        <v>17299</v>
      </c>
    </row>
    <row r="2792" spans="1:5" x14ac:dyDescent="0.25">
      <c r="A2792" t="s">
        <v>1</v>
      </c>
      <c r="B2792" t="s">
        <v>17542</v>
      </c>
      <c r="C2792" s="1121">
        <v>45517.623206018521</v>
      </c>
      <c r="D2792" t="s">
        <v>17301</v>
      </c>
      <c r="E2792" s="1118">
        <v>1.5599999999999999E-2</v>
      </c>
    </row>
    <row r="2793" spans="1:5" x14ac:dyDescent="0.25">
      <c r="A2793" t="s">
        <v>1</v>
      </c>
      <c r="B2793" t="s">
        <v>17542</v>
      </c>
      <c r="C2793" s="1121">
        <v>45517.623229166667</v>
      </c>
      <c r="D2793" t="s">
        <v>17294</v>
      </c>
    </row>
    <row r="2794" spans="1:5" x14ac:dyDescent="0.25">
      <c r="A2794" t="s">
        <v>1</v>
      </c>
      <c r="B2794" t="s">
        <v>17542</v>
      </c>
      <c r="C2794" s="1121">
        <v>45517.623229166667</v>
      </c>
      <c r="D2794" t="s">
        <v>17295</v>
      </c>
      <c r="E2794" s="1118">
        <v>1.17E-2</v>
      </c>
    </row>
    <row r="2795" spans="1:5" x14ac:dyDescent="0.25">
      <c r="A2795" t="s">
        <v>1</v>
      </c>
      <c r="B2795" t="s">
        <v>17542</v>
      </c>
      <c r="C2795" s="1121">
        <v>45517.623229166667</v>
      </c>
      <c r="D2795" t="s">
        <v>17296</v>
      </c>
    </row>
    <row r="2796" spans="1:5" x14ac:dyDescent="0.25">
      <c r="A2796" t="s">
        <v>1</v>
      </c>
      <c r="B2796" t="s">
        <v>17542</v>
      </c>
      <c r="C2796" s="1121">
        <v>45517.623229166667</v>
      </c>
      <c r="D2796" t="s">
        <v>17297</v>
      </c>
    </row>
    <row r="2797" spans="1:5" x14ac:dyDescent="0.25">
      <c r="A2797" t="s">
        <v>1</v>
      </c>
      <c r="B2797" t="s">
        <v>17542</v>
      </c>
      <c r="C2797" s="1121">
        <v>45517.623229166667</v>
      </c>
      <c r="D2797" t="s">
        <v>17298</v>
      </c>
      <c r="E2797" s="1118">
        <v>1.95E-2</v>
      </c>
    </row>
    <row r="2798" spans="1:5" x14ac:dyDescent="0.25">
      <c r="A2798" t="s">
        <v>1</v>
      </c>
      <c r="B2798" t="s">
        <v>17542</v>
      </c>
      <c r="C2798" s="1121">
        <v>45517.623229166667</v>
      </c>
      <c r="D2798" t="s">
        <v>17299</v>
      </c>
    </row>
    <row r="2799" spans="1:5" x14ac:dyDescent="0.25">
      <c r="A2799" t="s">
        <v>1</v>
      </c>
      <c r="B2799" t="s">
        <v>17542</v>
      </c>
      <c r="C2799" s="1121">
        <v>45517.623229166667</v>
      </c>
      <c r="D2799" t="s">
        <v>17301</v>
      </c>
      <c r="E2799" s="1118">
        <v>1.95E-2</v>
      </c>
    </row>
    <row r="2800" spans="1:5" x14ac:dyDescent="0.25">
      <c r="A2800" t="s">
        <v>1</v>
      </c>
      <c r="B2800" t="s">
        <v>17542</v>
      </c>
      <c r="C2800" s="1121">
        <v>45517.623252314814</v>
      </c>
      <c r="D2800" t="s">
        <v>17294</v>
      </c>
    </row>
    <row r="2801" spans="1:5" x14ac:dyDescent="0.25">
      <c r="A2801" t="s">
        <v>1</v>
      </c>
      <c r="B2801" t="s">
        <v>17542</v>
      </c>
      <c r="C2801" s="1121">
        <v>45517.623252314814</v>
      </c>
      <c r="D2801" t="s">
        <v>17295</v>
      </c>
      <c r="E2801" s="1118">
        <v>0</v>
      </c>
    </row>
    <row r="2802" spans="1:5" x14ac:dyDescent="0.25">
      <c r="A2802" t="s">
        <v>1</v>
      </c>
      <c r="B2802" t="s">
        <v>17542</v>
      </c>
      <c r="C2802" s="1121">
        <v>45517.623252314814</v>
      </c>
      <c r="D2802" t="s">
        <v>17296</v>
      </c>
    </row>
    <row r="2803" spans="1:5" x14ac:dyDescent="0.25">
      <c r="A2803" t="s">
        <v>1</v>
      </c>
      <c r="B2803" t="s">
        <v>17542</v>
      </c>
      <c r="C2803" s="1121">
        <v>45517.623252314814</v>
      </c>
      <c r="D2803" t="s">
        <v>17297</v>
      </c>
    </row>
    <row r="2804" spans="1:5" x14ac:dyDescent="0.25">
      <c r="A2804" t="s">
        <v>1</v>
      </c>
      <c r="B2804" t="s">
        <v>17542</v>
      </c>
      <c r="C2804" s="1121">
        <v>45517.623252314814</v>
      </c>
      <c r="D2804" t="s">
        <v>17298</v>
      </c>
      <c r="E2804" s="1118">
        <v>2.7300000000000001E-2</v>
      </c>
    </row>
    <row r="2805" spans="1:5" x14ac:dyDescent="0.25">
      <c r="A2805" t="s">
        <v>1</v>
      </c>
      <c r="B2805" t="s">
        <v>17542</v>
      </c>
      <c r="C2805" s="1121">
        <v>45517.623252314814</v>
      </c>
      <c r="D2805" t="s">
        <v>17299</v>
      </c>
    </row>
    <row r="2806" spans="1:5" x14ac:dyDescent="0.25">
      <c r="A2806" t="s">
        <v>1</v>
      </c>
      <c r="B2806" t="s">
        <v>17542</v>
      </c>
      <c r="C2806" s="1121">
        <v>45517.623252314814</v>
      </c>
      <c r="D2806" t="s">
        <v>17300</v>
      </c>
      <c r="E2806" s="1118">
        <v>6.6400000000000001E-2</v>
      </c>
    </row>
    <row r="2807" spans="1:5" x14ac:dyDescent="0.25">
      <c r="A2807" t="s">
        <v>1</v>
      </c>
      <c r="B2807" t="s">
        <v>17542</v>
      </c>
      <c r="C2807" s="1121">
        <v>45517.623252314814</v>
      </c>
      <c r="D2807" t="s">
        <v>17301</v>
      </c>
      <c r="E2807" s="1118">
        <v>9.3799999999999994E-2</v>
      </c>
    </row>
    <row r="2808" spans="1:5" x14ac:dyDescent="0.25">
      <c r="A2808" t="s">
        <v>1</v>
      </c>
      <c r="B2808" t="s">
        <v>17542</v>
      </c>
      <c r="C2808" s="1121">
        <v>45517.623368055552</v>
      </c>
      <c r="D2808" t="s">
        <v>17294</v>
      </c>
    </row>
    <row r="2809" spans="1:5" x14ac:dyDescent="0.25">
      <c r="A2809" t="s">
        <v>1</v>
      </c>
      <c r="B2809" t="s">
        <v>17542</v>
      </c>
      <c r="C2809" s="1121">
        <v>45517.623368055552</v>
      </c>
      <c r="D2809" t="s">
        <v>17295</v>
      </c>
      <c r="E2809" s="1118">
        <v>1.5599999999999999E-2</v>
      </c>
    </row>
    <row r="2810" spans="1:5" x14ac:dyDescent="0.25">
      <c r="A2810" t="s">
        <v>1</v>
      </c>
      <c r="B2810" t="s">
        <v>17542</v>
      </c>
      <c r="C2810" s="1121">
        <v>45517.623368055552</v>
      </c>
      <c r="D2810" t="s">
        <v>17296</v>
      </c>
    </row>
    <row r="2811" spans="1:5" x14ac:dyDescent="0.25">
      <c r="A2811" t="s">
        <v>1</v>
      </c>
      <c r="B2811" t="s">
        <v>17542</v>
      </c>
      <c r="C2811" s="1121">
        <v>45517.623368055552</v>
      </c>
      <c r="D2811" t="s">
        <v>17297</v>
      </c>
    </row>
    <row r="2812" spans="1:5" x14ac:dyDescent="0.25">
      <c r="A2812" t="s">
        <v>1</v>
      </c>
      <c r="B2812" t="s">
        <v>17542</v>
      </c>
      <c r="C2812" s="1121">
        <v>45517.623368055552</v>
      </c>
      <c r="D2812" t="s">
        <v>17298</v>
      </c>
      <c r="E2812" s="1118">
        <v>1.5599999999999999E-2</v>
      </c>
    </row>
    <row r="2813" spans="1:5" x14ac:dyDescent="0.25">
      <c r="A2813" t="s">
        <v>1</v>
      </c>
      <c r="B2813" t="s">
        <v>17542</v>
      </c>
      <c r="C2813" s="1121">
        <v>45517.623368055552</v>
      </c>
      <c r="D2813" t="s">
        <v>17299</v>
      </c>
    </row>
    <row r="2814" spans="1:5" x14ac:dyDescent="0.25">
      <c r="A2814" t="s">
        <v>1</v>
      </c>
      <c r="B2814" t="s">
        <v>17542</v>
      </c>
      <c r="C2814" s="1121">
        <v>45517.623368055552</v>
      </c>
      <c r="D2814" t="s">
        <v>17300</v>
      </c>
      <c r="E2814" s="1118">
        <v>6.25E-2</v>
      </c>
    </row>
    <row r="2815" spans="1:5" x14ac:dyDescent="0.25">
      <c r="A2815" t="s">
        <v>1</v>
      </c>
      <c r="B2815" t="s">
        <v>17542</v>
      </c>
      <c r="C2815" s="1121">
        <v>45517.623368055552</v>
      </c>
      <c r="D2815" t="s">
        <v>17301</v>
      </c>
      <c r="E2815" s="1118">
        <v>7.8100000000000003E-2</v>
      </c>
    </row>
    <row r="2816" spans="1:5" x14ac:dyDescent="0.25">
      <c r="A2816" t="s">
        <v>1</v>
      </c>
      <c r="B2816" t="s">
        <v>17542</v>
      </c>
      <c r="C2816" s="1121">
        <v>45517.623460648145</v>
      </c>
      <c r="D2816" t="s">
        <v>17294</v>
      </c>
    </row>
    <row r="2817" spans="1:5" x14ac:dyDescent="0.25">
      <c r="A2817" t="s">
        <v>1</v>
      </c>
      <c r="B2817" t="s">
        <v>17542</v>
      </c>
      <c r="C2817" s="1121">
        <v>45517.623460648145</v>
      </c>
      <c r="D2817" t="s">
        <v>17295</v>
      </c>
      <c r="E2817" s="1118">
        <v>0</v>
      </c>
    </row>
    <row r="2818" spans="1:5" x14ac:dyDescent="0.25">
      <c r="A2818" t="s">
        <v>1</v>
      </c>
      <c r="B2818" t="s">
        <v>17542</v>
      </c>
      <c r="C2818" s="1121">
        <v>45517.623460648145</v>
      </c>
      <c r="D2818" t="s">
        <v>17296</v>
      </c>
    </row>
    <row r="2819" spans="1:5" x14ac:dyDescent="0.25">
      <c r="A2819" t="s">
        <v>1</v>
      </c>
      <c r="B2819" t="s">
        <v>17542</v>
      </c>
      <c r="C2819" s="1121">
        <v>45517.623460648145</v>
      </c>
      <c r="D2819" t="s">
        <v>17297</v>
      </c>
    </row>
    <row r="2820" spans="1:5" x14ac:dyDescent="0.25">
      <c r="A2820" t="s">
        <v>1</v>
      </c>
      <c r="B2820" t="s">
        <v>17542</v>
      </c>
      <c r="C2820" s="1121">
        <v>45517.623460648145</v>
      </c>
      <c r="D2820" t="s">
        <v>17298</v>
      </c>
      <c r="E2820" s="1118">
        <v>1.5599999999999999E-2</v>
      </c>
    </row>
    <row r="2821" spans="1:5" x14ac:dyDescent="0.25">
      <c r="A2821" t="s">
        <v>1</v>
      </c>
      <c r="B2821" t="s">
        <v>17542</v>
      </c>
      <c r="C2821" s="1121">
        <v>45517.623460648145</v>
      </c>
      <c r="D2821" t="s">
        <v>17299</v>
      </c>
    </row>
    <row r="2822" spans="1:5" x14ac:dyDescent="0.25">
      <c r="A2822" t="s">
        <v>1</v>
      </c>
      <c r="B2822" t="s">
        <v>17542</v>
      </c>
      <c r="C2822" s="1121">
        <v>45517.623460648145</v>
      </c>
      <c r="D2822" t="s">
        <v>17301</v>
      </c>
      <c r="E2822" s="1118">
        <v>1.5599999999999999E-2</v>
      </c>
    </row>
    <row r="2823" spans="1:5" x14ac:dyDescent="0.25">
      <c r="A2823" t="s">
        <v>1</v>
      </c>
      <c r="B2823" t="s">
        <v>17542</v>
      </c>
      <c r="C2823" s="1121">
        <v>45517.623483796298</v>
      </c>
      <c r="D2823" t="s">
        <v>17294</v>
      </c>
    </row>
    <row r="2824" spans="1:5" x14ac:dyDescent="0.25">
      <c r="A2824" t="s">
        <v>1</v>
      </c>
      <c r="B2824" t="s">
        <v>17542</v>
      </c>
      <c r="C2824" s="1121">
        <v>45517.623483796298</v>
      </c>
      <c r="D2824" t="s">
        <v>17295</v>
      </c>
      <c r="E2824" s="1118">
        <v>3.8999999999999998E-3</v>
      </c>
    </row>
    <row r="2825" spans="1:5" x14ac:dyDescent="0.25">
      <c r="A2825" t="s">
        <v>1</v>
      </c>
      <c r="B2825" t="s">
        <v>17542</v>
      </c>
      <c r="C2825" s="1121">
        <v>45517.623483796298</v>
      </c>
      <c r="D2825" t="s">
        <v>17296</v>
      </c>
    </row>
    <row r="2826" spans="1:5" x14ac:dyDescent="0.25">
      <c r="A2826" t="s">
        <v>1</v>
      </c>
      <c r="B2826" t="s">
        <v>17542</v>
      </c>
      <c r="C2826" s="1121">
        <v>45517.623483796298</v>
      </c>
      <c r="D2826" t="s">
        <v>17297</v>
      </c>
    </row>
    <row r="2827" spans="1:5" x14ac:dyDescent="0.25">
      <c r="A2827" t="s">
        <v>1</v>
      </c>
      <c r="B2827" t="s">
        <v>17542</v>
      </c>
      <c r="C2827" s="1121">
        <v>45517.623483796298</v>
      </c>
      <c r="D2827" t="s">
        <v>17298</v>
      </c>
      <c r="E2827" s="1118">
        <v>7.7999999999999996E-3</v>
      </c>
    </row>
    <row r="2828" spans="1:5" x14ac:dyDescent="0.25">
      <c r="A2828" t="s">
        <v>1</v>
      </c>
      <c r="B2828" t="s">
        <v>17542</v>
      </c>
      <c r="C2828" s="1121">
        <v>45517.623483796298</v>
      </c>
      <c r="D2828" t="s">
        <v>17299</v>
      </c>
    </row>
    <row r="2829" spans="1:5" x14ac:dyDescent="0.25">
      <c r="A2829" t="s">
        <v>1</v>
      </c>
      <c r="B2829" t="s">
        <v>17542</v>
      </c>
      <c r="C2829" s="1121">
        <v>45517.623483796298</v>
      </c>
      <c r="D2829" t="s">
        <v>17300</v>
      </c>
      <c r="E2829" s="1118">
        <v>5.4699999999999999E-2</v>
      </c>
    </row>
    <row r="2830" spans="1:5" x14ac:dyDescent="0.25">
      <c r="A2830" t="s">
        <v>1</v>
      </c>
      <c r="B2830" t="s">
        <v>17542</v>
      </c>
      <c r="C2830" s="1121">
        <v>45517.623483796298</v>
      </c>
      <c r="D2830" t="s">
        <v>17301</v>
      </c>
      <c r="E2830" s="1118">
        <v>7.0300000000000001E-2</v>
      </c>
    </row>
    <row r="2831" spans="1:5" x14ac:dyDescent="0.25">
      <c r="A2831" t="s">
        <v>1</v>
      </c>
      <c r="B2831" t="s">
        <v>17542</v>
      </c>
      <c r="C2831" s="1121">
        <v>45517.623576388891</v>
      </c>
      <c r="D2831" t="s">
        <v>17294</v>
      </c>
    </row>
    <row r="2832" spans="1:5" x14ac:dyDescent="0.25">
      <c r="A2832" t="s">
        <v>1</v>
      </c>
      <c r="B2832" t="s">
        <v>17542</v>
      </c>
      <c r="C2832" s="1121">
        <v>45517.623576388891</v>
      </c>
      <c r="D2832" t="s">
        <v>17295</v>
      </c>
      <c r="E2832" s="1118">
        <v>0</v>
      </c>
    </row>
    <row r="2833" spans="1:5" x14ac:dyDescent="0.25">
      <c r="A2833" t="s">
        <v>1</v>
      </c>
      <c r="B2833" t="s">
        <v>17542</v>
      </c>
      <c r="C2833" s="1121">
        <v>45517.623576388891</v>
      </c>
      <c r="D2833" t="s">
        <v>17296</v>
      </c>
    </row>
    <row r="2834" spans="1:5" x14ac:dyDescent="0.25">
      <c r="A2834" t="s">
        <v>1</v>
      </c>
      <c r="B2834" t="s">
        <v>17542</v>
      </c>
      <c r="C2834" s="1121">
        <v>45517.623576388891</v>
      </c>
      <c r="D2834" t="s">
        <v>17297</v>
      </c>
    </row>
    <row r="2835" spans="1:5" x14ac:dyDescent="0.25">
      <c r="A2835" t="s">
        <v>1</v>
      </c>
      <c r="B2835" t="s">
        <v>17542</v>
      </c>
      <c r="C2835" s="1121">
        <v>45517.623576388891</v>
      </c>
      <c r="D2835" t="s">
        <v>17298</v>
      </c>
      <c r="E2835" s="1118">
        <v>1.5599999999999999E-2</v>
      </c>
    </row>
    <row r="2836" spans="1:5" x14ac:dyDescent="0.25">
      <c r="A2836" t="s">
        <v>1</v>
      </c>
      <c r="B2836" t="s">
        <v>17542</v>
      </c>
      <c r="C2836" s="1121">
        <v>45517.623576388891</v>
      </c>
      <c r="D2836" t="s">
        <v>17299</v>
      </c>
    </row>
    <row r="2837" spans="1:5" x14ac:dyDescent="0.25">
      <c r="A2837" t="s">
        <v>1</v>
      </c>
      <c r="B2837" t="s">
        <v>17542</v>
      </c>
      <c r="C2837" s="1121">
        <v>45517.623576388891</v>
      </c>
      <c r="D2837" t="s">
        <v>17300</v>
      </c>
      <c r="E2837" s="1118">
        <v>3.5200000000000002E-2</v>
      </c>
    </row>
    <row r="2838" spans="1:5" x14ac:dyDescent="0.25">
      <c r="A2838" t="s">
        <v>1</v>
      </c>
      <c r="B2838" t="s">
        <v>17542</v>
      </c>
      <c r="C2838" s="1121">
        <v>45517.623576388891</v>
      </c>
      <c r="D2838" t="s">
        <v>17301</v>
      </c>
      <c r="E2838" s="1118">
        <v>6.25E-2</v>
      </c>
    </row>
    <row r="2839" spans="1:5" x14ac:dyDescent="0.25">
      <c r="A2839" t="s">
        <v>1</v>
      </c>
      <c r="B2839" t="s">
        <v>17542</v>
      </c>
      <c r="C2839" s="1121">
        <v>45517.623692129629</v>
      </c>
      <c r="D2839" t="s">
        <v>17294</v>
      </c>
    </row>
    <row r="2840" spans="1:5" x14ac:dyDescent="0.25">
      <c r="A2840" t="s">
        <v>1</v>
      </c>
      <c r="B2840" t="s">
        <v>17542</v>
      </c>
      <c r="C2840" s="1121">
        <v>45517.623692129629</v>
      </c>
      <c r="D2840" t="s">
        <v>17295</v>
      </c>
      <c r="E2840" s="1118">
        <v>0</v>
      </c>
    </row>
    <row r="2841" spans="1:5" x14ac:dyDescent="0.25">
      <c r="A2841" t="s">
        <v>1</v>
      </c>
      <c r="B2841" t="s">
        <v>17542</v>
      </c>
      <c r="C2841" s="1121">
        <v>45517.623692129629</v>
      </c>
      <c r="D2841" t="s">
        <v>17296</v>
      </c>
    </row>
    <row r="2842" spans="1:5" x14ac:dyDescent="0.25">
      <c r="A2842" t="s">
        <v>1</v>
      </c>
      <c r="B2842" t="s">
        <v>17542</v>
      </c>
      <c r="C2842" s="1121">
        <v>45517.623692129629</v>
      </c>
      <c r="D2842" t="s">
        <v>17297</v>
      </c>
    </row>
    <row r="2843" spans="1:5" x14ac:dyDescent="0.25">
      <c r="A2843" t="s">
        <v>1</v>
      </c>
      <c r="B2843" t="s">
        <v>17542</v>
      </c>
      <c r="C2843" s="1121">
        <v>45517.623692129629</v>
      </c>
      <c r="D2843" t="s">
        <v>17298</v>
      </c>
      <c r="E2843" s="1118">
        <v>1.5599999999999999E-2</v>
      </c>
    </row>
    <row r="2844" spans="1:5" x14ac:dyDescent="0.25">
      <c r="A2844" t="s">
        <v>1</v>
      </c>
      <c r="B2844" t="s">
        <v>17542</v>
      </c>
      <c r="C2844" s="1121">
        <v>45517.623692129629</v>
      </c>
      <c r="D2844" t="s">
        <v>17299</v>
      </c>
    </row>
    <row r="2845" spans="1:5" x14ac:dyDescent="0.25">
      <c r="A2845" t="s">
        <v>1</v>
      </c>
      <c r="B2845" t="s">
        <v>17542</v>
      </c>
      <c r="C2845" s="1121">
        <v>45517.623692129629</v>
      </c>
      <c r="D2845" t="s">
        <v>17301</v>
      </c>
      <c r="E2845" s="1118">
        <v>1.5599999999999999E-2</v>
      </c>
    </row>
    <row r="2846" spans="1:5" x14ac:dyDescent="0.25">
      <c r="A2846" t="s">
        <v>1</v>
      </c>
      <c r="B2846" t="s">
        <v>17542</v>
      </c>
      <c r="C2846" s="1121">
        <v>45517.623726851853</v>
      </c>
      <c r="D2846" t="s">
        <v>17294</v>
      </c>
    </row>
    <row r="2847" spans="1:5" x14ac:dyDescent="0.25">
      <c r="A2847" t="s">
        <v>1</v>
      </c>
      <c r="B2847" t="s">
        <v>17542</v>
      </c>
      <c r="C2847" s="1121">
        <v>45517.623726851853</v>
      </c>
      <c r="D2847" t="s">
        <v>17295</v>
      </c>
      <c r="E2847" s="1118">
        <v>0</v>
      </c>
    </row>
    <row r="2848" spans="1:5" x14ac:dyDescent="0.25">
      <c r="A2848" t="s">
        <v>1</v>
      </c>
      <c r="B2848" t="s">
        <v>17542</v>
      </c>
      <c r="C2848" s="1121">
        <v>45517.623726851853</v>
      </c>
      <c r="D2848" t="s">
        <v>17296</v>
      </c>
    </row>
    <row r="2849" spans="1:5" x14ac:dyDescent="0.25">
      <c r="A2849" t="s">
        <v>1</v>
      </c>
      <c r="B2849" t="s">
        <v>17542</v>
      </c>
      <c r="C2849" s="1121">
        <v>45517.623726851853</v>
      </c>
      <c r="D2849" t="s">
        <v>17297</v>
      </c>
    </row>
    <row r="2850" spans="1:5" x14ac:dyDescent="0.25">
      <c r="A2850" t="s">
        <v>1</v>
      </c>
      <c r="B2850" t="s">
        <v>17542</v>
      </c>
      <c r="C2850" s="1121">
        <v>45517.623726851853</v>
      </c>
      <c r="D2850" t="s">
        <v>17298</v>
      </c>
      <c r="E2850" s="1118">
        <v>1.5599999999999999E-2</v>
      </c>
    </row>
    <row r="2851" spans="1:5" x14ac:dyDescent="0.25">
      <c r="A2851" t="s">
        <v>1</v>
      </c>
      <c r="B2851" t="s">
        <v>17542</v>
      </c>
      <c r="C2851" s="1121">
        <v>45517.623726851853</v>
      </c>
      <c r="D2851" t="s">
        <v>17299</v>
      </c>
    </row>
    <row r="2852" spans="1:5" x14ac:dyDescent="0.25">
      <c r="A2852" t="s">
        <v>1</v>
      </c>
      <c r="B2852" t="s">
        <v>17542</v>
      </c>
      <c r="C2852" s="1121">
        <v>45517.623726851853</v>
      </c>
      <c r="D2852" t="s">
        <v>17301</v>
      </c>
      <c r="E2852" s="1118">
        <v>1.5599999999999999E-2</v>
      </c>
    </row>
    <row r="2853" spans="1:5" x14ac:dyDescent="0.25">
      <c r="A2853" t="s">
        <v>1</v>
      </c>
      <c r="B2853" t="s">
        <v>17542</v>
      </c>
      <c r="C2853" s="1121">
        <v>45517.623738425929</v>
      </c>
      <c r="D2853" t="s">
        <v>17294</v>
      </c>
    </row>
    <row r="2854" spans="1:5" x14ac:dyDescent="0.25">
      <c r="A2854" t="s">
        <v>1</v>
      </c>
      <c r="B2854" t="s">
        <v>17542</v>
      </c>
      <c r="C2854" s="1121">
        <v>45517.623738425929</v>
      </c>
      <c r="D2854" t="s">
        <v>17295</v>
      </c>
      <c r="E2854" s="1118">
        <v>0</v>
      </c>
    </row>
    <row r="2855" spans="1:5" x14ac:dyDescent="0.25">
      <c r="A2855" t="s">
        <v>1</v>
      </c>
      <c r="B2855" t="s">
        <v>17542</v>
      </c>
      <c r="C2855" s="1121">
        <v>45517.623738425929</v>
      </c>
      <c r="D2855" t="s">
        <v>17296</v>
      </c>
    </row>
    <row r="2856" spans="1:5" x14ac:dyDescent="0.25">
      <c r="A2856" t="s">
        <v>1</v>
      </c>
      <c r="B2856" t="s">
        <v>17542</v>
      </c>
      <c r="C2856" s="1121">
        <v>45517.623738425929</v>
      </c>
      <c r="D2856" t="s">
        <v>17297</v>
      </c>
    </row>
    <row r="2857" spans="1:5" x14ac:dyDescent="0.25">
      <c r="A2857" t="s">
        <v>1</v>
      </c>
      <c r="B2857" t="s">
        <v>17542</v>
      </c>
      <c r="C2857" s="1121">
        <v>45517.623749999999</v>
      </c>
      <c r="D2857" t="s">
        <v>17298</v>
      </c>
      <c r="E2857" s="1118">
        <v>3.1199999999999999E-2</v>
      </c>
    </row>
    <row r="2858" spans="1:5" x14ac:dyDescent="0.25">
      <c r="A2858" t="s">
        <v>1</v>
      </c>
      <c r="B2858" t="s">
        <v>17542</v>
      </c>
      <c r="C2858" s="1121">
        <v>45517.623749999999</v>
      </c>
      <c r="D2858" t="s">
        <v>17299</v>
      </c>
    </row>
    <row r="2859" spans="1:5" x14ac:dyDescent="0.25">
      <c r="A2859" t="s">
        <v>1</v>
      </c>
      <c r="B2859" t="s">
        <v>17542</v>
      </c>
      <c r="C2859" s="1121">
        <v>45517.623749999999</v>
      </c>
      <c r="D2859" t="s">
        <v>17301</v>
      </c>
      <c r="E2859" s="1118">
        <v>3.1199999999999999E-2</v>
      </c>
    </row>
    <row r="2860" spans="1:5" x14ac:dyDescent="0.25">
      <c r="A2860" t="s">
        <v>1</v>
      </c>
      <c r="B2860" t="s">
        <v>17542</v>
      </c>
      <c r="C2860" s="1121">
        <v>45517.623773148145</v>
      </c>
      <c r="D2860" t="s">
        <v>17302</v>
      </c>
    </row>
    <row r="2861" spans="1:5" x14ac:dyDescent="0.25">
      <c r="A2861" t="s">
        <v>1</v>
      </c>
      <c r="B2861" t="s">
        <v>17542</v>
      </c>
      <c r="C2861" s="1121">
        <v>45517.623784722222</v>
      </c>
      <c r="D2861" t="s">
        <v>17307</v>
      </c>
      <c r="E2861" s="1118">
        <v>1.4218999999999999</v>
      </c>
    </row>
    <row r="2862" spans="1:5" x14ac:dyDescent="0.25">
      <c r="A2862" t="s">
        <v>1</v>
      </c>
      <c r="B2862" t="s">
        <v>17542</v>
      </c>
      <c r="C2862" s="1121">
        <v>45517.625393518516</v>
      </c>
      <c r="D2862" t="s">
        <v>9291</v>
      </c>
    </row>
    <row r="2863" spans="1:5" x14ac:dyDescent="0.25">
      <c r="A2863" t="s">
        <v>1</v>
      </c>
      <c r="B2863" t="s">
        <v>17542</v>
      </c>
      <c r="C2863" s="1121">
        <v>45517.625393518516</v>
      </c>
      <c r="D2863" t="s">
        <v>9292</v>
      </c>
      <c r="E2863" s="1118">
        <v>1.5599999999999999E-2</v>
      </c>
    </row>
    <row r="2864" spans="1:5" x14ac:dyDescent="0.25">
      <c r="A2864" t="s">
        <v>1</v>
      </c>
      <c r="B2864" t="s">
        <v>17542</v>
      </c>
      <c r="C2864" s="1121">
        <v>45517.625393518516</v>
      </c>
      <c r="D2864" t="s">
        <v>17282</v>
      </c>
    </row>
    <row r="2865" spans="1:5" x14ac:dyDescent="0.25">
      <c r="A2865" t="s">
        <v>1</v>
      </c>
      <c r="B2865" t="s">
        <v>17542</v>
      </c>
      <c r="C2865" s="1121">
        <v>45517.625393518516</v>
      </c>
      <c r="D2865" t="s">
        <v>17283</v>
      </c>
      <c r="E2865" s="1118">
        <v>3.1199999999999999E-2</v>
      </c>
    </row>
    <row r="2866" spans="1:5" x14ac:dyDescent="0.25">
      <c r="A2866" t="s">
        <v>1</v>
      </c>
      <c r="B2866" t="s">
        <v>17542</v>
      </c>
      <c r="C2866" s="1121">
        <v>45517.625393518516</v>
      </c>
      <c r="D2866" t="s">
        <v>17284</v>
      </c>
    </row>
    <row r="2867" spans="1:5" x14ac:dyDescent="0.25">
      <c r="A2867" t="s">
        <v>1</v>
      </c>
      <c r="B2867" t="s">
        <v>17542</v>
      </c>
      <c r="C2867" s="1121">
        <v>45517.625393518516</v>
      </c>
      <c r="D2867" t="s">
        <v>17285</v>
      </c>
      <c r="E2867" s="1118">
        <v>4.6899999999999997E-2</v>
      </c>
    </row>
    <row r="2868" spans="1:5" x14ac:dyDescent="0.25">
      <c r="A2868" t="s">
        <v>1</v>
      </c>
      <c r="B2868" t="s">
        <v>17542</v>
      </c>
      <c r="C2868" s="1121">
        <v>45517.626956018517</v>
      </c>
      <c r="D2868" t="s">
        <v>9291</v>
      </c>
    </row>
    <row r="2869" spans="1:5" x14ac:dyDescent="0.25">
      <c r="A2869" t="s">
        <v>1</v>
      </c>
      <c r="B2869" t="s">
        <v>17542</v>
      </c>
      <c r="C2869" s="1121">
        <v>45517.626956018517</v>
      </c>
      <c r="D2869" t="s">
        <v>9292</v>
      </c>
      <c r="E2869" s="1118">
        <v>4.6899999999999997E-2</v>
      </c>
    </row>
    <row r="2870" spans="1:5" x14ac:dyDescent="0.25">
      <c r="A2870" t="s">
        <v>1</v>
      </c>
      <c r="B2870" t="s">
        <v>17542</v>
      </c>
      <c r="C2870" s="1121">
        <v>45517.627442129633</v>
      </c>
      <c r="D2870" t="s">
        <v>17282</v>
      </c>
    </row>
    <row r="2871" spans="1:5" x14ac:dyDescent="0.25">
      <c r="A2871" t="s">
        <v>1</v>
      </c>
      <c r="B2871" t="s">
        <v>17542</v>
      </c>
      <c r="C2871" s="1121">
        <v>45517.627442129633</v>
      </c>
      <c r="D2871" t="s">
        <v>17283</v>
      </c>
      <c r="E2871" s="1118">
        <v>3.5200000000000002E-2</v>
      </c>
    </row>
    <row r="2872" spans="1:5" x14ac:dyDescent="0.25">
      <c r="A2872" t="s">
        <v>1</v>
      </c>
      <c r="B2872" t="s">
        <v>17542</v>
      </c>
      <c r="C2872" s="1121">
        <v>45517.627442129633</v>
      </c>
      <c r="D2872" t="s">
        <v>17284</v>
      </c>
    </row>
    <row r="2873" spans="1:5" x14ac:dyDescent="0.25">
      <c r="A2873" t="s">
        <v>1</v>
      </c>
      <c r="B2873" t="s">
        <v>17542</v>
      </c>
      <c r="C2873" s="1121">
        <v>45517.627442129633</v>
      </c>
      <c r="D2873" t="s">
        <v>17285</v>
      </c>
      <c r="E2873" s="1118">
        <v>4.6899999999999997E-2</v>
      </c>
    </row>
    <row r="2874" spans="1:5" x14ac:dyDescent="0.25">
      <c r="A2874" t="s">
        <v>1</v>
      </c>
      <c r="B2874" t="s">
        <v>17542</v>
      </c>
      <c r="C2874" s="1121">
        <v>45517.627476851849</v>
      </c>
      <c r="D2874" t="s">
        <v>9291</v>
      </c>
    </row>
    <row r="2875" spans="1:5" x14ac:dyDescent="0.25">
      <c r="A2875" t="s">
        <v>1</v>
      </c>
      <c r="B2875" t="s">
        <v>17542</v>
      </c>
      <c r="C2875" s="1121">
        <v>45517.627476851849</v>
      </c>
      <c r="D2875" t="s">
        <v>9292</v>
      </c>
      <c r="E2875" s="1118">
        <v>3.5200000000000002E-2</v>
      </c>
    </row>
    <row r="2876" spans="1:5" x14ac:dyDescent="0.25">
      <c r="A2876" t="s">
        <v>1</v>
      </c>
      <c r="B2876" t="s">
        <v>17542</v>
      </c>
      <c r="C2876" s="1121">
        <v>45517.627476851849</v>
      </c>
      <c r="D2876" t="s">
        <v>17270</v>
      </c>
    </row>
    <row r="2877" spans="1:5" x14ac:dyDescent="0.25">
      <c r="A2877" t="s">
        <v>1</v>
      </c>
      <c r="B2877" t="s">
        <v>17542</v>
      </c>
      <c r="C2877" s="1121">
        <v>45517.627476851849</v>
      </c>
      <c r="D2877" t="s">
        <v>17258</v>
      </c>
      <c r="E2877" s="1118">
        <v>3.5200000000000002E-2</v>
      </c>
    </row>
    <row r="2878" spans="1:5" x14ac:dyDescent="0.25">
      <c r="A2878" t="s">
        <v>1</v>
      </c>
      <c r="B2878" t="s">
        <v>17542</v>
      </c>
      <c r="C2878" s="1121">
        <v>45518.272488425922</v>
      </c>
      <c r="D2878" t="s">
        <v>17271</v>
      </c>
    </row>
    <row r="2879" spans="1:5" x14ac:dyDescent="0.25">
      <c r="A2879" t="s">
        <v>1</v>
      </c>
      <c r="B2879" t="s">
        <v>17542</v>
      </c>
      <c r="C2879" s="1121">
        <v>45518.272488425922</v>
      </c>
      <c r="D2879" t="s">
        <v>17272</v>
      </c>
    </row>
    <row r="2880" spans="1:5" x14ac:dyDescent="0.25">
      <c r="A2880" t="s">
        <v>1</v>
      </c>
      <c r="B2880" t="s">
        <v>17542</v>
      </c>
      <c r="C2880" s="1121">
        <v>45518.272488425922</v>
      </c>
      <c r="D2880" t="s">
        <v>17273</v>
      </c>
    </row>
    <row r="2881" spans="1:5" x14ac:dyDescent="0.25">
      <c r="A2881" t="s">
        <v>1</v>
      </c>
      <c r="B2881" t="s">
        <v>17542</v>
      </c>
      <c r="C2881" s="1121">
        <v>45518.272488425922</v>
      </c>
      <c r="D2881" t="s">
        <v>17274</v>
      </c>
      <c r="E2881" s="1118">
        <v>1.5599999999999999E-2</v>
      </c>
    </row>
    <row r="2882" spans="1:5" x14ac:dyDescent="0.25">
      <c r="A2882" t="s">
        <v>1</v>
      </c>
      <c r="B2882" t="s">
        <v>17542</v>
      </c>
      <c r="C2882" s="1121">
        <v>45518.272488425922</v>
      </c>
      <c r="D2882" t="s">
        <v>17275</v>
      </c>
    </row>
    <row r="2883" spans="1:5" x14ac:dyDescent="0.25">
      <c r="A2883" t="s">
        <v>1</v>
      </c>
      <c r="B2883" t="s">
        <v>17542</v>
      </c>
      <c r="C2883" s="1121">
        <v>45518.272499999999</v>
      </c>
      <c r="D2883" t="s">
        <v>17276</v>
      </c>
      <c r="E2883" s="1118">
        <v>1.0311999999999999</v>
      </c>
    </row>
    <row r="2884" spans="1:5" x14ac:dyDescent="0.25">
      <c r="A2884" t="s">
        <v>1</v>
      </c>
      <c r="B2884" t="s">
        <v>17542</v>
      </c>
      <c r="C2884" s="1121">
        <v>45518.272499999999</v>
      </c>
      <c r="D2884" t="s">
        <v>17303</v>
      </c>
    </row>
    <row r="2885" spans="1:5" x14ac:dyDescent="0.25">
      <c r="A2885" t="s">
        <v>1</v>
      </c>
      <c r="B2885" t="s">
        <v>17542</v>
      </c>
      <c r="C2885" s="1121">
        <v>45518.272499999999</v>
      </c>
      <c r="D2885" t="s">
        <v>17304</v>
      </c>
      <c r="E2885" s="1118">
        <v>1.5599999999999999E-2</v>
      </c>
    </row>
    <row r="2886" spans="1:5" x14ac:dyDescent="0.25">
      <c r="A2886" t="s">
        <v>1</v>
      </c>
      <c r="B2886" t="s">
        <v>17542</v>
      </c>
      <c r="C2886" s="1121">
        <v>45518.272499999999</v>
      </c>
      <c r="D2886" t="s">
        <v>17270</v>
      </c>
    </row>
    <row r="2887" spans="1:5" x14ac:dyDescent="0.25">
      <c r="A2887" t="s">
        <v>1</v>
      </c>
      <c r="B2887" t="s">
        <v>17542</v>
      </c>
      <c r="C2887" s="1121">
        <v>45518.272499999999</v>
      </c>
      <c r="D2887" t="s">
        <v>17258</v>
      </c>
      <c r="E2887" s="1118">
        <v>4.6899999999999997E-2</v>
      </c>
    </row>
    <row r="2888" spans="1:5" x14ac:dyDescent="0.25">
      <c r="A2888" t="s">
        <v>1</v>
      </c>
      <c r="B2888" t="s">
        <v>17542</v>
      </c>
      <c r="C2888" s="1121">
        <v>45518.272499999999</v>
      </c>
      <c r="D2888" t="s">
        <v>17305</v>
      </c>
    </row>
    <row r="2889" spans="1:5" x14ac:dyDescent="0.25">
      <c r="A2889" t="s">
        <v>1</v>
      </c>
      <c r="B2889" t="s">
        <v>17542</v>
      </c>
      <c r="C2889" s="1121">
        <v>45518.272499999999</v>
      </c>
      <c r="D2889" t="s">
        <v>17282</v>
      </c>
    </row>
    <row r="2890" spans="1:5" x14ac:dyDescent="0.25">
      <c r="A2890" t="s">
        <v>1</v>
      </c>
      <c r="B2890" t="s">
        <v>17542</v>
      </c>
      <c r="C2890" s="1121">
        <v>45518.272511574076</v>
      </c>
      <c r="D2890" t="s">
        <v>17283</v>
      </c>
      <c r="E2890" s="1118">
        <v>8.9800000000000005E-2</v>
      </c>
    </row>
    <row r="2891" spans="1:5" x14ac:dyDescent="0.25">
      <c r="A2891" t="s">
        <v>1</v>
      </c>
      <c r="B2891" t="s">
        <v>17542</v>
      </c>
      <c r="C2891" s="1121">
        <v>45518.272511574076</v>
      </c>
      <c r="D2891" t="s">
        <v>17284</v>
      </c>
    </row>
    <row r="2892" spans="1:5" x14ac:dyDescent="0.25">
      <c r="A2892" t="s">
        <v>1</v>
      </c>
      <c r="B2892" t="s">
        <v>17542</v>
      </c>
      <c r="C2892" s="1121">
        <v>45518.272511574076</v>
      </c>
      <c r="D2892" t="s">
        <v>17285</v>
      </c>
      <c r="E2892" s="1118">
        <v>4.1000000000000002E-2</v>
      </c>
    </row>
    <row r="2893" spans="1:5" x14ac:dyDescent="0.25">
      <c r="A2893" t="s">
        <v>1</v>
      </c>
      <c r="B2893" t="s">
        <v>17542</v>
      </c>
      <c r="C2893" s="1121">
        <v>45518.272511574076</v>
      </c>
      <c r="D2893" t="s">
        <v>17306</v>
      </c>
      <c r="E2893" s="1118">
        <v>0.27150000000000002</v>
      </c>
    </row>
    <row r="2894" spans="1:5" x14ac:dyDescent="0.25">
      <c r="A2894" t="s">
        <v>1</v>
      </c>
      <c r="B2894" t="s">
        <v>17542</v>
      </c>
      <c r="C2894" s="1121">
        <v>45518.272511574076</v>
      </c>
      <c r="D2894" t="s">
        <v>17279</v>
      </c>
      <c r="E2894" s="1118">
        <v>1.6172</v>
      </c>
    </row>
    <row r="2895" spans="1:5" x14ac:dyDescent="0.25">
      <c r="A2895" t="s">
        <v>1</v>
      </c>
      <c r="B2895" t="s">
        <v>17542</v>
      </c>
      <c r="C2895" s="1121">
        <v>45518.275347222225</v>
      </c>
      <c r="D2895" t="s">
        <v>17282</v>
      </c>
    </row>
    <row r="2896" spans="1:5" x14ac:dyDescent="0.25">
      <c r="A2896" t="s">
        <v>1</v>
      </c>
      <c r="B2896" t="s">
        <v>17542</v>
      </c>
      <c r="C2896" s="1121">
        <v>45518.275347222225</v>
      </c>
      <c r="D2896" t="s">
        <v>17283</v>
      </c>
      <c r="E2896" s="1118">
        <v>5.4699999999999999E-2</v>
      </c>
    </row>
    <row r="2897" spans="1:5" x14ac:dyDescent="0.25">
      <c r="A2897" t="s">
        <v>1</v>
      </c>
      <c r="B2897" t="s">
        <v>17542</v>
      </c>
      <c r="C2897" s="1121">
        <v>45518.275347222225</v>
      </c>
      <c r="D2897" t="s">
        <v>17284</v>
      </c>
    </row>
    <row r="2898" spans="1:5" x14ac:dyDescent="0.25">
      <c r="A2898" t="s">
        <v>1</v>
      </c>
      <c r="B2898" t="s">
        <v>17542</v>
      </c>
      <c r="C2898" s="1121">
        <v>45518.275347222225</v>
      </c>
      <c r="D2898" t="s">
        <v>17285</v>
      </c>
      <c r="E2898" s="1118">
        <v>7.4200000000000002E-2</v>
      </c>
    </row>
    <row r="2899" spans="1:5" x14ac:dyDescent="0.25">
      <c r="A2899" t="s">
        <v>1</v>
      </c>
      <c r="B2899" t="s">
        <v>17542</v>
      </c>
      <c r="C2899" s="1121">
        <v>45518.283645833333</v>
      </c>
      <c r="D2899" t="s">
        <v>17282</v>
      </c>
    </row>
    <row r="2900" spans="1:5" x14ac:dyDescent="0.25">
      <c r="A2900" t="s">
        <v>1</v>
      </c>
      <c r="B2900" t="s">
        <v>17542</v>
      </c>
      <c r="C2900" s="1121">
        <v>45518.28365740741</v>
      </c>
      <c r="D2900" t="s">
        <v>17283</v>
      </c>
      <c r="E2900" s="1118">
        <v>6.4500000000000002E-2</v>
      </c>
    </row>
    <row r="2901" spans="1:5" x14ac:dyDescent="0.25">
      <c r="A2901" t="s">
        <v>1</v>
      </c>
      <c r="B2901" t="s">
        <v>17542</v>
      </c>
      <c r="C2901" s="1121">
        <v>45518.28365740741</v>
      </c>
      <c r="D2901" t="s">
        <v>17284</v>
      </c>
    </row>
    <row r="2902" spans="1:5" x14ac:dyDescent="0.25">
      <c r="A2902" t="s">
        <v>1</v>
      </c>
      <c r="B2902" t="s">
        <v>17542</v>
      </c>
      <c r="C2902" s="1121">
        <v>45518.28365740741</v>
      </c>
      <c r="D2902" t="s">
        <v>17285</v>
      </c>
      <c r="E2902" s="1118">
        <v>4.2999999999999997E-2</v>
      </c>
    </row>
    <row r="2903" spans="1:5" x14ac:dyDescent="0.25">
      <c r="A2903" t="s">
        <v>1</v>
      </c>
      <c r="B2903" t="s">
        <v>17542</v>
      </c>
      <c r="C2903" s="1121">
        <v>45518.285000000003</v>
      </c>
      <c r="D2903" t="s">
        <v>17282</v>
      </c>
    </row>
    <row r="2904" spans="1:5" x14ac:dyDescent="0.25">
      <c r="A2904" t="s">
        <v>1</v>
      </c>
      <c r="B2904" t="s">
        <v>17542</v>
      </c>
      <c r="C2904" s="1121">
        <v>45518.285000000003</v>
      </c>
      <c r="D2904" t="s">
        <v>17283</v>
      </c>
      <c r="E2904" s="1118">
        <v>9.3799999999999994E-2</v>
      </c>
    </row>
    <row r="2905" spans="1:5" x14ac:dyDescent="0.25">
      <c r="A2905" t="s">
        <v>1</v>
      </c>
      <c r="B2905" t="s">
        <v>17542</v>
      </c>
      <c r="C2905" s="1121">
        <v>45518.285000000003</v>
      </c>
      <c r="D2905" t="s">
        <v>17284</v>
      </c>
    </row>
    <row r="2906" spans="1:5" x14ac:dyDescent="0.25">
      <c r="A2906" t="s">
        <v>1</v>
      </c>
      <c r="B2906" t="s">
        <v>17542</v>
      </c>
      <c r="C2906" s="1121">
        <v>45518.285000000003</v>
      </c>
      <c r="D2906" t="s">
        <v>17285</v>
      </c>
      <c r="E2906" s="1118">
        <v>3.1199999999999999E-2</v>
      </c>
    </row>
    <row r="2907" spans="1:5" x14ac:dyDescent="0.25">
      <c r="A2907" t="s">
        <v>1</v>
      </c>
      <c r="B2907" t="s">
        <v>17542</v>
      </c>
      <c r="C2907" s="1121">
        <v>45518.285057870373</v>
      </c>
      <c r="D2907" t="s">
        <v>17282</v>
      </c>
    </row>
    <row r="2908" spans="1:5" x14ac:dyDescent="0.25">
      <c r="A2908" t="s">
        <v>1</v>
      </c>
      <c r="B2908" t="s">
        <v>17542</v>
      </c>
      <c r="C2908" s="1121">
        <v>45518.285057870373</v>
      </c>
      <c r="D2908" t="s">
        <v>17283</v>
      </c>
      <c r="E2908" s="1118">
        <v>4.6899999999999997E-2</v>
      </c>
    </row>
    <row r="2909" spans="1:5" x14ac:dyDescent="0.25">
      <c r="A2909" t="s">
        <v>1</v>
      </c>
      <c r="B2909" t="s">
        <v>17542</v>
      </c>
      <c r="C2909" s="1121">
        <v>45518.285057870373</v>
      </c>
      <c r="D2909" t="s">
        <v>17284</v>
      </c>
    </row>
    <row r="2910" spans="1:5" x14ac:dyDescent="0.25">
      <c r="A2910" t="s">
        <v>1</v>
      </c>
      <c r="B2910" t="s">
        <v>17542</v>
      </c>
      <c r="C2910" s="1121">
        <v>45518.285057870373</v>
      </c>
      <c r="D2910" t="s">
        <v>17285</v>
      </c>
      <c r="E2910" s="1118">
        <v>3.1199999999999999E-2</v>
      </c>
    </row>
    <row r="2911" spans="1:5" x14ac:dyDescent="0.25">
      <c r="A2911" t="s">
        <v>1</v>
      </c>
      <c r="B2911" t="s">
        <v>17542</v>
      </c>
      <c r="C2911" s="1121">
        <v>45518.285057870373</v>
      </c>
      <c r="D2911" t="s">
        <v>17282</v>
      </c>
    </row>
    <row r="2912" spans="1:5" x14ac:dyDescent="0.25">
      <c r="A2912" t="s">
        <v>1</v>
      </c>
      <c r="B2912" t="s">
        <v>17542</v>
      </c>
      <c r="C2912" s="1121">
        <v>45518.285069444442</v>
      </c>
      <c r="D2912" t="s">
        <v>17283</v>
      </c>
      <c r="E2912" s="1118">
        <v>4.1000000000000002E-2</v>
      </c>
    </row>
    <row r="2913" spans="1:5" x14ac:dyDescent="0.25">
      <c r="A2913" t="s">
        <v>1</v>
      </c>
      <c r="B2913" t="s">
        <v>17542</v>
      </c>
      <c r="C2913" s="1121">
        <v>45518.285069444442</v>
      </c>
      <c r="D2913" t="s">
        <v>17284</v>
      </c>
    </row>
    <row r="2914" spans="1:5" x14ac:dyDescent="0.25">
      <c r="A2914" t="s">
        <v>1</v>
      </c>
      <c r="B2914" t="s">
        <v>17542</v>
      </c>
      <c r="C2914" s="1121">
        <v>45518.285069444442</v>
      </c>
      <c r="D2914" t="s">
        <v>17285</v>
      </c>
      <c r="E2914" s="1118">
        <v>3.1199999999999999E-2</v>
      </c>
    </row>
    <row r="2915" spans="1:5" x14ac:dyDescent="0.25">
      <c r="A2915" t="s">
        <v>1</v>
      </c>
      <c r="B2915" t="s">
        <v>17542</v>
      </c>
      <c r="C2915" s="1121">
        <v>45518.285069444442</v>
      </c>
      <c r="D2915" t="s">
        <v>17282</v>
      </c>
    </row>
    <row r="2916" spans="1:5" x14ac:dyDescent="0.25">
      <c r="A2916" t="s">
        <v>1</v>
      </c>
      <c r="B2916" t="s">
        <v>17542</v>
      </c>
      <c r="C2916" s="1121">
        <v>45518.285069444442</v>
      </c>
      <c r="D2916" t="s">
        <v>17283</v>
      </c>
      <c r="E2916" s="1118">
        <v>4.6899999999999997E-2</v>
      </c>
    </row>
    <row r="2917" spans="1:5" x14ac:dyDescent="0.25">
      <c r="A2917" t="s">
        <v>1</v>
      </c>
      <c r="B2917" t="s">
        <v>17542</v>
      </c>
      <c r="C2917" s="1121">
        <v>45518.285069444442</v>
      </c>
      <c r="D2917" t="s">
        <v>17284</v>
      </c>
    </row>
    <row r="2918" spans="1:5" x14ac:dyDescent="0.25">
      <c r="A2918" t="s">
        <v>1</v>
      </c>
      <c r="B2918" t="s">
        <v>17542</v>
      </c>
      <c r="C2918" s="1121">
        <v>45518.285069444442</v>
      </c>
      <c r="D2918" t="s">
        <v>17285</v>
      </c>
      <c r="E2918" s="1118">
        <v>4.4900000000000002E-2</v>
      </c>
    </row>
    <row r="2919" spans="1:5" x14ac:dyDescent="0.25">
      <c r="A2919" t="s">
        <v>1</v>
      </c>
      <c r="B2919" t="s">
        <v>17542</v>
      </c>
      <c r="C2919" s="1121">
        <v>45518.285069444442</v>
      </c>
      <c r="D2919" t="s">
        <v>17282</v>
      </c>
    </row>
    <row r="2920" spans="1:5" x14ac:dyDescent="0.25">
      <c r="A2920" t="s">
        <v>1</v>
      </c>
      <c r="B2920" t="s">
        <v>17542</v>
      </c>
      <c r="C2920" s="1121">
        <v>45518.285069444442</v>
      </c>
      <c r="D2920" t="s">
        <v>17283</v>
      </c>
      <c r="E2920" s="1118">
        <v>4.4900000000000002E-2</v>
      </c>
    </row>
    <row r="2921" spans="1:5" x14ac:dyDescent="0.25">
      <c r="A2921" t="s">
        <v>1</v>
      </c>
      <c r="B2921" t="s">
        <v>17542</v>
      </c>
      <c r="C2921" s="1121">
        <v>45518.285069444442</v>
      </c>
      <c r="D2921" t="s">
        <v>17284</v>
      </c>
    </row>
    <row r="2922" spans="1:5" x14ac:dyDescent="0.25">
      <c r="A2922" t="s">
        <v>1</v>
      </c>
      <c r="B2922" t="s">
        <v>17542</v>
      </c>
      <c r="C2922" s="1121">
        <v>45518.285069444442</v>
      </c>
      <c r="D2922" t="s">
        <v>17285</v>
      </c>
      <c r="E2922" s="1118">
        <v>3.32E-2</v>
      </c>
    </row>
    <row r="2923" spans="1:5" x14ac:dyDescent="0.25">
      <c r="A2923" t="s">
        <v>1</v>
      </c>
      <c r="B2923" t="s">
        <v>17542</v>
      </c>
      <c r="C2923" s="1121">
        <v>45518.285069444442</v>
      </c>
      <c r="D2923" t="s">
        <v>17282</v>
      </c>
    </row>
    <row r="2924" spans="1:5" x14ac:dyDescent="0.25">
      <c r="A2924" t="s">
        <v>1</v>
      </c>
      <c r="B2924" t="s">
        <v>17542</v>
      </c>
      <c r="C2924" s="1121">
        <v>45518.285069444442</v>
      </c>
      <c r="D2924" t="s">
        <v>17283</v>
      </c>
      <c r="E2924" s="1118">
        <v>4.6899999999999997E-2</v>
      </c>
    </row>
    <row r="2925" spans="1:5" x14ac:dyDescent="0.25">
      <c r="A2925" t="s">
        <v>1</v>
      </c>
      <c r="B2925" t="s">
        <v>17542</v>
      </c>
      <c r="C2925" s="1121">
        <v>45518.285069444442</v>
      </c>
      <c r="D2925" t="s">
        <v>17284</v>
      </c>
    </row>
    <row r="2926" spans="1:5" x14ac:dyDescent="0.25">
      <c r="A2926" t="s">
        <v>1</v>
      </c>
      <c r="B2926" t="s">
        <v>17542</v>
      </c>
      <c r="C2926" s="1121">
        <v>45518.285069444442</v>
      </c>
      <c r="D2926" t="s">
        <v>17285</v>
      </c>
      <c r="E2926" s="1118">
        <v>3.1199999999999999E-2</v>
      </c>
    </row>
    <row r="2927" spans="1:5" x14ac:dyDescent="0.25">
      <c r="A2927" t="s">
        <v>1</v>
      </c>
      <c r="B2927" t="s">
        <v>17542</v>
      </c>
      <c r="C2927" s="1121">
        <v>45518.285497685189</v>
      </c>
      <c r="D2927" t="s">
        <v>17282</v>
      </c>
    </row>
    <row r="2928" spans="1:5" x14ac:dyDescent="0.25">
      <c r="A2928" t="s">
        <v>1</v>
      </c>
      <c r="B2928" t="s">
        <v>17542</v>
      </c>
      <c r="C2928" s="1121">
        <v>45518.285497685189</v>
      </c>
      <c r="D2928" t="s">
        <v>17283</v>
      </c>
      <c r="E2928" s="1118">
        <v>3.7100000000000001E-2</v>
      </c>
    </row>
    <row r="2929" spans="1:5" x14ac:dyDescent="0.25">
      <c r="A2929" t="s">
        <v>1</v>
      </c>
      <c r="B2929" t="s">
        <v>17542</v>
      </c>
      <c r="C2929" s="1121">
        <v>45518.285497685189</v>
      </c>
      <c r="D2929" t="s">
        <v>17284</v>
      </c>
    </row>
    <row r="2930" spans="1:5" x14ac:dyDescent="0.25">
      <c r="A2930" t="s">
        <v>1</v>
      </c>
      <c r="B2930" t="s">
        <v>17542</v>
      </c>
      <c r="C2930" s="1121">
        <v>45518.285497685189</v>
      </c>
      <c r="D2930" t="s">
        <v>17285</v>
      </c>
      <c r="E2930" s="1118">
        <v>3.5200000000000002E-2</v>
      </c>
    </row>
    <row r="2931" spans="1:5" x14ac:dyDescent="0.25">
      <c r="A2931" t="s">
        <v>1</v>
      </c>
      <c r="B2931" t="s">
        <v>17542</v>
      </c>
      <c r="C2931" s="1121">
        <v>45518.285497685189</v>
      </c>
      <c r="D2931" t="s">
        <v>17282</v>
      </c>
    </row>
    <row r="2932" spans="1:5" x14ac:dyDescent="0.25">
      <c r="A2932" t="s">
        <v>1</v>
      </c>
      <c r="B2932" t="s">
        <v>17542</v>
      </c>
      <c r="C2932" s="1121">
        <v>45518.285497685189</v>
      </c>
      <c r="D2932" t="s">
        <v>17283</v>
      </c>
      <c r="E2932" s="1118">
        <v>3.9100000000000003E-2</v>
      </c>
    </row>
    <row r="2933" spans="1:5" x14ac:dyDescent="0.25">
      <c r="A2933" t="s">
        <v>1</v>
      </c>
      <c r="B2933" t="s">
        <v>17542</v>
      </c>
      <c r="C2933" s="1121">
        <v>45518.285497685189</v>
      </c>
      <c r="D2933" t="s">
        <v>17284</v>
      </c>
    </row>
    <row r="2934" spans="1:5" x14ac:dyDescent="0.25">
      <c r="A2934" t="s">
        <v>1</v>
      </c>
      <c r="B2934" t="s">
        <v>17542</v>
      </c>
      <c r="C2934" s="1121">
        <v>45518.285497685189</v>
      </c>
      <c r="D2934" t="s">
        <v>17285</v>
      </c>
      <c r="E2934" s="1118">
        <v>3.7100000000000001E-2</v>
      </c>
    </row>
    <row r="2935" spans="1:5" x14ac:dyDescent="0.25">
      <c r="A2935" t="s">
        <v>1</v>
      </c>
      <c r="B2935" t="s">
        <v>17542</v>
      </c>
      <c r="C2935" s="1121">
        <v>45518.285497685189</v>
      </c>
      <c r="D2935" t="s">
        <v>17282</v>
      </c>
    </row>
    <row r="2936" spans="1:5" x14ac:dyDescent="0.25">
      <c r="A2936" t="s">
        <v>1</v>
      </c>
      <c r="B2936" t="s">
        <v>17542</v>
      </c>
      <c r="C2936" s="1121">
        <v>45518.285497685189</v>
      </c>
      <c r="D2936" t="s">
        <v>17283</v>
      </c>
      <c r="E2936" s="1118">
        <v>4.1000000000000002E-2</v>
      </c>
    </row>
    <row r="2937" spans="1:5" x14ac:dyDescent="0.25">
      <c r="A2937" t="s">
        <v>1</v>
      </c>
      <c r="B2937" t="s">
        <v>17542</v>
      </c>
      <c r="C2937" s="1121">
        <v>45518.285497685189</v>
      </c>
      <c r="D2937" t="s">
        <v>17284</v>
      </c>
    </row>
    <row r="2938" spans="1:5" x14ac:dyDescent="0.25">
      <c r="A2938" t="s">
        <v>1</v>
      </c>
      <c r="B2938" t="s">
        <v>17542</v>
      </c>
      <c r="C2938" s="1121">
        <v>45518.285497685189</v>
      </c>
      <c r="D2938" t="s">
        <v>17285</v>
      </c>
      <c r="E2938" s="1118">
        <v>3.7100000000000001E-2</v>
      </c>
    </row>
    <row r="2939" spans="1:5" x14ac:dyDescent="0.25">
      <c r="A2939" t="s">
        <v>1</v>
      </c>
      <c r="B2939" t="s">
        <v>17542</v>
      </c>
      <c r="C2939" s="1121">
        <v>45518.285497685189</v>
      </c>
      <c r="D2939" t="s">
        <v>17282</v>
      </c>
    </row>
    <row r="2940" spans="1:5" x14ac:dyDescent="0.25">
      <c r="A2940" t="s">
        <v>1</v>
      </c>
      <c r="B2940" t="s">
        <v>17542</v>
      </c>
      <c r="C2940" s="1121">
        <v>45518.285497685189</v>
      </c>
      <c r="D2940" t="s">
        <v>17283</v>
      </c>
      <c r="E2940" s="1118">
        <v>4.2999999999999997E-2</v>
      </c>
    </row>
    <row r="2941" spans="1:5" x14ac:dyDescent="0.25">
      <c r="A2941" t="s">
        <v>1</v>
      </c>
      <c r="B2941" t="s">
        <v>17542</v>
      </c>
      <c r="C2941" s="1121">
        <v>45518.285497685189</v>
      </c>
      <c r="D2941" t="s">
        <v>17284</v>
      </c>
    </row>
    <row r="2942" spans="1:5" x14ac:dyDescent="0.25">
      <c r="A2942" t="s">
        <v>1</v>
      </c>
      <c r="B2942" t="s">
        <v>17542</v>
      </c>
      <c r="C2942" s="1121">
        <v>45518.285497685189</v>
      </c>
      <c r="D2942" t="s">
        <v>17285</v>
      </c>
      <c r="E2942" s="1118">
        <v>3.5200000000000002E-2</v>
      </c>
    </row>
    <row r="2943" spans="1:5" x14ac:dyDescent="0.25">
      <c r="A2943" t="s">
        <v>1</v>
      </c>
      <c r="B2943" t="s">
        <v>17542</v>
      </c>
      <c r="C2943" s="1121">
        <v>45518.285497685189</v>
      </c>
      <c r="D2943" t="s">
        <v>17282</v>
      </c>
    </row>
    <row r="2944" spans="1:5" x14ac:dyDescent="0.25">
      <c r="A2944" t="s">
        <v>1</v>
      </c>
      <c r="B2944" t="s">
        <v>17542</v>
      </c>
      <c r="C2944" s="1121">
        <v>45518.285509259258</v>
      </c>
      <c r="D2944" t="s">
        <v>17283</v>
      </c>
      <c r="E2944" s="1118">
        <v>4.4900000000000002E-2</v>
      </c>
    </row>
    <row r="2945" spans="1:5" x14ac:dyDescent="0.25">
      <c r="A2945" t="s">
        <v>1</v>
      </c>
      <c r="B2945" t="s">
        <v>17542</v>
      </c>
      <c r="C2945" s="1121">
        <v>45518.285509259258</v>
      </c>
      <c r="D2945" t="s">
        <v>17282</v>
      </c>
    </row>
    <row r="2946" spans="1:5" x14ac:dyDescent="0.25">
      <c r="A2946" t="s">
        <v>1</v>
      </c>
      <c r="B2946" t="s">
        <v>17542</v>
      </c>
      <c r="C2946" s="1121">
        <v>45518.285509259258</v>
      </c>
      <c r="D2946" t="s">
        <v>17283</v>
      </c>
      <c r="E2946" s="1118">
        <v>4.1000000000000002E-2</v>
      </c>
    </row>
    <row r="2947" spans="1:5" x14ac:dyDescent="0.25">
      <c r="A2947" t="s">
        <v>1</v>
      </c>
      <c r="B2947" t="s">
        <v>17542</v>
      </c>
      <c r="C2947" s="1121">
        <v>45518.285509259258</v>
      </c>
      <c r="D2947" t="s">
        <v>17284</v>
      </c>
    </row>
    <row r="2948" spans="1:5" x14ac:dyDescent="0.25">
      <c r="A2948" t="s">
        <v>1</v>
      </c>
      <c r="B2948" t="s">
        <v>17542</v>
      </c>
      <c r="C2948" s="1121">
        <v>45518.285509259258</v>
      </c>
      <c r="D2948" t="s">
        <v>17285</v>
      </c>
      <c r="E2948" s="1118">
        <v>3.7100000000000001E-2</v>
      </c>
    </row>
    <row r="2949" spans="1:5" x14ac:dyDescent="0.25">
      <c r="A2949" t="s">
        <v>1</v>
      </c>
      <c r="B2949" t="s">
        <v>17542</v>
      </c>
      <c r="C2949" s="1121">
        <v>45518.285509259258</v>
      </c>
      <c r="D2949" t="s">
        <v>17282</v>
      </c>
    </row>
    <row r="2950" spans="1:5" x14ac:dyDescent="0.25">
      <c r="A2950" t="s">
        <v>1</v>
      </c>
      <c r="B2950" t="s">
        <v>17542</v>
      </c>
      <c r="C2950" s="1121">
        <v>45518.285509259258</v>
      </c>
      <c r="D2950" t="s">
        <v>17283</v>
      </c>
      <c r="E2950" s="1118">
        <v>3.9100000000000003E-2</v>
      </c>
    </row>
    <row r="2951" spans="1:5" x14ac:dyDescent="0.25">
      <c r="A2951" t="s">
        <v>1</v>
      </c>
      <c r="B2951" t="s">
        <v>17542</v>
      </c>
      <c r="C2951" s="1121">
        <v>45518.285509259258</v>
      </c>
      <c r="D2951" t="s">
        <v>17284</v>
      </c>
    </row>
    <row r="2952" spans="1:5" x14ac:dyDescent="0.25">
      <c r="A2952" t="s">
        <v>1</v>
      </c>
      <c r="B2952" t="s">
        <v>17542</v>
      </c>
      <c r="C2952" s="1121">
        <v>45518.285509259258</v>
      </c>
      <c r="D2952" t="s">
        <v>17285</v>
      </c>
      <c r="E2952" s="1118">
        <v>3.1199999999999999E-2</v>
      </c>
    </row>
    <row r="2953" spans="1:5" x14ac:dyDescent="0.25">
      <c r="A2953" t="s">
        <v>1</v>
      </c>
      <c r="B2953" t="s">
        <v>17542</v>
      </c>
      <c r="C2953" s="1121">
        <v>45518.285509259258</v>
      </c>
      <c r="D2953" t="s">
        <v>17284</v>
      </c>
    </row>
    <row r="2954" spans="1:5" x14ac:dyDescent="0.25">
      <c r="A2954" t="s">
        <v>1</v>
      </c>
      <c r="B2954" t="s">
        <v>17542</v>
      </c>
      <c r="C2954" s="1121">
        <v>45518.285509259258</v>
      </c>
      <c r="D2954" t="s">
        <v>17285</v>
      </c>
      <c r="E2954" s="1118">
        <v>3.9100000000000003E-2</v>
      </c>
    </row>
    <row r="2955" spans="1:5" x14ac:dyDescent="0.25">
      <c r="A2955" t="s">
        <v>1</v>
      </c>
      <c r="B2955" t="s">
        <v>17542</v>
      </c>
      <c r="C2955" s="1121">
        <v>45518.285520833335</v>
      </c>
      <c r="D2955" t="s">
        <v>17282</v>
      </c>
    </row>
    <row r="2956" spans="1:5" x14ac:dyDescent="0.25">
      <c r="A2956" t="s">
        <v>1</v>
      </c>
      <c r="B2956" t="s">
        <v>17542</v>
      </c>
      <c r="C2956" s="1121">
        <v>45518.285520833335</v>
      </c>
      <c r="D2956" t="s">
        <v>17283</v>
      </c>
      <c r="E2956" s="1118">
        <v>3.9100000000000003E-2</v>
      </c>
    </row>
    <row r="2957" spans="1:5" x14ac:dyDescent="0.25">
      <c r="A2957" t="s">
        <v>1</v>
      </c>
      <c r="B2957" t="s">
        <v>17542</v>
      </c>
      <c r="C2957" s="1121">
        <v>45518.285532407404</v>
      </c>
      <c r="D2957" t="s">
        <v>17286</v>
      </c>
    </row>
    <row r="2958" spans="1:5" x14ac:dyDescent="0.25">
      <c r="A2958" t="s">
        <v>1</v>
      </c>
      <c r="B2958" t="s">
        <v>17542</v>
      </c>
      <c r="C2958" s="1121">
        <v>45518.285532407404</v>
      </c>
      <c r="D2958" t="s">
        <v>17291</v>
      </c>
      <c r="E2958" s="1118">
        <v>0.38869999999999999</v>
      </c>
    </row>
    <row r="2959" spans="1:5" x14ac:dyDescent="0.25">
      <c r="A2959" t="s">
        <v>1</v>
      </c>
      <c r="B2959" t="s">
        <v>17542</v>
      </c>
      <c r="C2959" s="1121">
        <v>45518.285567129627</v>
      </c>
      <c r="D2959" t="s">
        <v>17302</v>
      </c>
    </row>
    <row r="2960" spans="1:5" x14ac:dyDescent="0.25">
      <c r="A2960" t="s">
        <v>1</v>
      </c>
      <c r="B2960" t="s">
        <v>17542</v>
      </c>
      <c r="C2960" s="1121">
        <v>45518.285578703704</v>
      </c>
      <c r="D2960" t="s">
        <v>17307</v>
      </c>
      <c r="E2960" s="1118">
        <v>1.1875</v>
      </c>
    </row>
    <row r="2961" spans="1:5" x14ac:dyDescent="0.25">
      <c r="A2961" t="s">
        <v>1</v>
      </c>
      <c r="B2961" t="s">
        <v>17542</v>
      </c>
      <c r="C2961" s="1121">
        <v>45518.285601851851</v>
      </c>
      <c r="D2961" t="s">
        <v>9291</v>
      </c>
    </row>
    <row r="2962" spans="1:5" x14ac:dyDescent="0.25">
      <c r="A2962" t="s">
        <v>1</v>
      </c>
      <c r="B2962" t="s">
        <v>17542</v>
      </c>
      <c r="C2962" s="1121">
        <v>45518.285601851851</v>
      </c>
      <c r="D2962" t="s">
        <v>9292</v>
      </c>
      <c r="E2962" s="1118">
        <v>3.5200000000000002E-2</v>
      </c>
    </row>
    <row r="2963" spans="1:5" x14ac:dyDescent="0.25">
      <c r="A2963" t="s">
        <v>1</v>
      </c>
      <c r="B2963" t="s">
        <v>17542</v>
      </c>
      <c r="C2963" s="1121">
        <v>45518.28565972222</v>
      </c>
      <c r="D2963" t="s">
        <v>17280</v>
      </c>
    </row>
    <row r="2964" spans="1:5" x14ac:dyDescent="0.25">
      <c r="A2964" t="s">
        <v>1</v>
      </c>
      <c r="B2964" t="s">
        <v>17542</v>
      </c>
      <c r="C2964" s="1121">
        <v>45518.28565972222</v>
      </c>
      <c r="D2964" t="s">
        <v>17281</v>
      </c>
      <c r="E2964" s="1118">
        <v>2E-3</v>
      </c>
    </row>
    <row r="2965" spans="1:5" x14ac:dyDescent="0.25">
      <c r="A2965" t="s">
        <v>1</v>
      </c>
      <c r="B2965" t="s">
        <v>17542</v>
      </c>
      <c r="C2965" s="1121">
        <v>45518.286134259259</v>
      </c>
      <c r="D2965" t="s">
        <v>9291</v>
      </c>
    </row>
    <row r="2966" spans="1:5" x14ac:dyDescent="0.25">
      <c r="A2966" t="s">
        <v>1</v>
      </c>
      <c r="B2966" t="s">
        <v>17542</v>
      </c>
      <c r="C2966" s="1121">
        <v>45518.286134259259</v>
      </c>
      <c r="D2966" t="s">
        <v>9292</v>
      </c>
      <c r="E2966" s="1118">
        <v>2.1499999999999998E-2</v>
      </c>
    </row>
    <row r="2967" spans="1:5" x14ac:dyDescent="0.25">
      <c r="A2967" t="s">
        <v>1</v>
      </c>
      <c r="B2967" t="s">
        <v>17542</v>
      </c>
      <c r="C2967" s="1121">
        <v>45518.287974537037</v>
      </c>
      <c r="D2967" t="s">
        <v>17282</v>
      </c>
    </row>
    <row r="2968" spans="1:5" x14ac:dyDescent="0.25">
      <c r="A2968" t="s">
        <v>1</v>
      </c>
      <c r="B2968" t="s">
        <v>17542</v>
      </c>
      <c r="C2968" s="1121">
        <v>45518.287974537037</v>
      </c>
      <c r="D2968" t="s">
        <v>17283</v>
      </c>
      <c r="E2968" s="1118">
        <v>4.4900000000000002E-2</v>
      </c>
    </row>
    <row r="2969" spans="1:5" x14ac:dyDescent="0.25">
      <c r="A2969" t="s">
        <v>1</v>
      </c>
      <c r="B2969" t="s">
        <v>17542</v>
      </c>
      <c r="C2969" s="1121">
        <v>45518.287974537037</v>
      </c>
      <c r="D2969" t="s">
        <v>17284</v>
      </c>
    </row>
    <row r="2970" spans="1:5" x14ac:dyDescent="0.25">
      <c r="A2970" t="s">
        <v>1</v>
      </c>
      <c r="B2970" t="s">
        <v>17542</v>
      </c>
      <c r="C2970" s="1121">
        <v>45518.287974537037</v>
      </c>
      <c r="D2970" t="s">
        <v>17285</v>
      </c>
      <c r="E2970" s="1118">
        <v>3.5200000000000002E-2</v>
      </c>
    </row>
    <row r="2971" spans="1:5" x14ac:dyDescent="0.25">
      <c r="A2971" t="s">
        <v>1</v>
      </c>
      <c r="B2971" t="s">
        <v>17542</v>
      </c>
      <c r="C2971" s="1121">
        <v>45518.290879629632</v>
      </c>
      <c r="D2971" t="s">
        <v>17280</v>
      </c>
    </row>
    <row r="2972" spans="1:5" x14ac:dyDescent="0.25">
      <c r="A2972" t="s">
        <v>1</v>
      </c>
      <c r="B2972" t="s">
        <v>17542</v>
      </c>
      <c r="C2972" s="1121">
        <v>45518.290879629632</v>
      </c>
      <c r="D2972" t="s">
        <v>17281</v>
      </c>
      <c r="E2972" s="1118">
        <v>0</v>
      </c>
    </row>
    <row r="2973" spans="1:5" x14ac:dyDescent="0.25">
      <c r="A2973" t="s">
        <v>1</v>
      </c>
      <c r="B2973" t="s">
        <v>17542</v>
      </c>
      <c r="C2973" s="1121">
        <v>45518.29446759259</v>
      </c>
      <c r="D2973" t="s">
        <v>17975</v>
      </c>
    </row>
    <row r="2974" spans="1:5" x14ac:dyDescent="0.25">
      <c r="A2974" t="s">
        <v>1</v>
      </c>
      <c r="B2974" t="s">
        <v>17542</v>
      </c>
      <c r="C2974" s="1121">
        <v>45518.294571759259</v>
      </c>
      <c r="D2974" t="s">
        <v>17976</v>
      </c>
      <c r="E2974" s="1118">
        <v>12.769500000000001</v>
      </c>
    </row>
    <row r="2975" spans="1:5" x14ac:dyDescent="0.25">
      <c r="A2975" t="s">
        <v>1</v>
      </c>
      <c r="B2975" t="s">
        <v>17542</v>
      </c>
      <c r="C2975" s="1121">
        <v>45518.295439814814</v>
      </c>
      <c r="D2975" t="s">
        <v>17975</v>
      </c>
    </row>
    <row r="2976" spans="1:5" x14ac:dyDescent="0.25">
      <c r="A2976" t="s">
        <v>1</v>
      </c>
      <c r="B2976" t="s">
        <v>17542</v>
      </c>
      <c r="C2976" s="1121">
        <v>45518.300428240742</v>
      </c>
      <c r="D2976" t="s">
        <v>17975</v>
      </c>
    </row>
    <row r="2977" spans="1:5" x14ac:dyDescent="0.25">
      <c r="A2977" t="s">
        <v>1</v>
      </c>
      <c r="B2977" t="s">
        <v>17542</v>
      </c>
      <c r="C2977" s="1121">
        <v>45518.300428240742</v>
      </c>
      <c r="D2977" t="s">
        <v>17976</v>
      </c>
      <c r="E2977" s="1118">
        <v>0.58199999999999996</v>
      </c>
    </row>
    <row r="2978" spans="1:5" x14ac:dyDescent="0.25">
      <c r="A2978" t="s">
        <v>1</v>
      </c>
      <c r="B2978" t="s">
        <v>17542</v>
      </c>
      <c r="C2978" s="1121">
        <v>45518.301192129627</v>
      </c>
      <c r="D2978" t="s">
        <v>17975</v>
      </c>
    </row>
    <row r="2979" spans="1:5" x14ac:dyDescent="0.25">
      <c r="A2979" t="s">
        <v>1</v>
      </c>
      <c r="B2979" t="s">
        <v>17542</v>
      </c>
      <c r="C2979" s="1121">
        <v>45518.301307870373</v>
      </c>
      <c r="D2979" t="s">
        <v>17976</v>
      </c>
      <c r="E2979" s="1118">
        <v>12.0527</v>
      </c>
    </row>
    <row r="2980" spans="1:5" x14ac:dyDescent="0.25">
      <c r="A2980" t="s">
        <v>1</v>
      </c>
      <c r="B2980" t="s">
        <v>17542</v>
      </c>
      <c r="C2980" s="1121">
        <v>45518.303171296298</v>
      </c>
      <c r="D2980" t="s">
        <v>17975</v>
      </c>
    </row>
    <row r="2981" spans="1:5" x14ac:dyDescent="0.25">
      <c r="A2981" t="s">
        <v>1</v>
      </c>
      <c r="B2981" t="s">
        <v>17542</v>
      </c>
      <c r="C2981" s="1121">
        <v>45518.304016203707</v>
      </c>
      <c r="D2981" t="s">
        <v>17975</v>
      </c>
    </row>
    <row r="2982" spans="1:5" x14ac:dyDescent="0.25">
      <c r="A2982" t="s">
        <v>1</v>
      </c>
      <c r="B2982" t="s">
        <v>17542</v>
      </c>
      <c r="C2982" s="1121">
        <v>45518.304398148146</v>
      </c>
      <c r="D2982" t="s">
        <v>17976</v>
      </c>
      <c r="E2982" s="1118">
        <v>35.322299999999998</v>
      </c>
    </row>
    <row r="2983" spans="1:5" x14ac:dyDescent="0.25">
      <c r="A2983" t="s">
        <v>1</v>
      </c>
      <c r="B2983" t="s">
        <v>17542</v>
      </c>
      <c r="C2983" s="1121">
        <v>45518.307129629633</v>
      </c>
      <c r="D2983" t="s">
        <v>17975</v>
      </c>
    </row>
    <row r="2984" spans="1:5" x14ac:dyDescent="0.25">
      <c r="A2984" t="s">
        <v>1</v>
      </c>
      <c r="B2984" t="s">
        <v>17542</v>
      </c>
      <c r="C2984" s="1121">
        <v>45518.307129629633</v>
      </c>
      <c r="D2984" t="s">
        <v>17976</v>
      </c>
      <c r="E2984" s="1118">
        <v>2E-3</v>
      </c>
    </row>
    <row r="2985" spans="1:5" x14ac:dyDescent="0.25">
      <c r="A2985" t="s">
        <v>1</v>
      </c>
      <c r="B2985" t="s">
        <v>17542</v>
      </c>
      <c r="C2985" s="1121">
        <v>45518.308298611111</v>
      </c>
      <c r="D2985" t="s">
        <v>17280</v>
      </c>
    </row>
    <row r="2986" spans="1:5" x14ac:dyDescent="0.25">
      <c r="A2986" t="s">
        <v>1</v>
      </c>
      <c r="B2986" t="s">
        <v>17542</v>
      </c>
      <c r="C2986" s="1121">
        <v>45518.308298611111</v>
      </c>
      <c r="D2986" t="s">
        <v>17281</v>
      </c>
      <c r="E2986" s="1118">
        <v>2E-3</v>
      </c>
    </row>
    <row r="2987" spans="1:5" x14ac:dyDescent="0.25">
      <c r="A2987" t="s">
        <v>1</v>
      </c>
      <c r="B2987" t="s">
        <v>17542</v>
      </c>
      <c r="C2987" s="1121">
        <v>45518.309548611112</v>
      </c>
      <c r="D2987" t="s">
        <v>17975</v>
      </c>
    </row>
    <row r="2988" spans="1:5" x14ac:dyDescent="0.25">
      <c r="A2988" t="s">
        <v>1</v>
      </c>
      <c r="B2988" t="s">
        <v>17542</v>
      </c>
      <c r="C2988" s="1121">
        <v>45518.309548611112</v>
      </c>
      <c r="D2988" t="s">
        <v>17976</v>
      </c>
      <c r="E2988" s="1118">
        <v>7.7999999999999996E-3</v>
      </c>
    </row>
    <row r="2989" spans="1:5" x14ac:dyDescent="0.25">
      <c r="A2989" t="s">
        <v>1</v>
      </c>
      <c r="B2989" t="s">
        <v>17542</v>
      </c>
      <c r="C2989" s="1121">
        <v>45518.309560185182</v>
      </c>
      <c r="D2989" t="s">
        <v>17975</v>
      </c>
    </row>
    <row r="2990" spans="1:5" x14ac:dyDescent="0.25">
      <c r="A2990" t="s">
        <v>1</v>
      </c>
      <c r="B2990" t="s">
        <v>17542</v>
      </c>
      <c r="C2990" s="1121">
        <v>45518.309560185182</v>
      </c>
      <c r="D2990" t="s">
        <v>17976</v>
      </c>
      <c r="E2990" s="1118">
        <v>3.8999999999999998E-3</v>
      </c>
    </row>
    <row r="2991" spans="1:5" x14ac:dyDescent="0.25">
      <c r="A2991" t="s">
        <v>1</v>
      </c>
      <c r="B2991" t="s">
        <v>17542</v>
      </c>
      <c r="C2991" s="1121">
        <v>45518.310115740744</v>
      </c>
      <c r="D2991" t="s">
        <v>17975</v>
      </c>
    </row>
    <row r="2992" spans="1:5" x14ac:dyDescent="0.25">
      <c r="A2992" t="s">
        <v>1</v>
      </c>
      <c r="B2992" t="s">
        <v>17542</v>
      </c>
      <c r="C2992" s="1121">
        <v>45518.310115740744</v>
      </c>
      <c r="D2992" t="s">
        <v>17976</v>
      </c>
      <c r="E2992" s="1118">
        <v>5.8999999999999999E-3</v>
      </c>
    </row>
    <row r="2993" spans="1:5" x14ac:dyDescent="0.25">
      <c r="A2993" t="s">
        <v>1</v>
      </c>
      <c r="B2993" t="s">
        <v>17542</v>
      </c>
      <c r="C2993" s="1121">
        <v>45518.310289351852</v>
      </c>
      <c r="D2993" t="s">
        <v>17975</v>
      </c>
    </row>
    <row r="2994" spans="1:5" x14ac:dyDescent="0.25">
      <c r="A2994" t="s">
        <v>1</v>
      </c>
      <c r="B2994" t="s">
        <v>17542</v>
      </c>
      <c r="C2994" s="1121">
        <v>45518.310289351852</v>
      </c>
      <c r="D2994" t="s">
        <v>17976</v>
      </c>
      <c r="E2994" s="1118">
        <v>3.8999999999999998E-3</v>
      </c>
    </row>
    <row r="2995" spans="1:5" x14ac:dyDescent="0.25">
      <c r="A2995" t="s">
        <v>1</v>
      </c>
      <c r="B2995" t="s">
        <v>17542</v>
      </c>
      <c r="C2995" s="1121">
        <v>45518.310601851852</v>
      </c>
      <c r="D2995" t="s">
        <v>17975</v>
      </c>
    </row>
    <row r="2996" spans="1:5" x14ac:dyDescent="0.25">
      <c r="A2996" t="s">
        <v>1</v>
      </c>
      <c r="B2996" t="s">
        <v>17542</v>
      </c>
      <c r="C2996" s="1121">
        <v>45518.310601851852</v>
      </c>
      <c r="D2996" t="s">
        <v>17976</v>
      </c>
      <c r="E2996" s="1118">
        <v>3.8999999999999998E-3</v>
      </c>
    </row>
    <row r="2997" spans="1:5" x14ac:dyDescent="0.25">
      <c r="A2997" t="s">
        <v>1</v>
      </c>
      <c r="B2997" t="s">
        <v>17542</v>
      </c>
      <c r="C2997" s="1121">
        <v>45518.310601851852</v>
      </c>
      <c r="D2997" t="s">
        <v>17975</v>
      </c>
    </row>
    <row r="2998" spans="1:5" x14ac:dyDescent="0.25">
      <c r="A2998" t="s">
        <v>1</v>
      </c>
      <c r="B2998" t="s">
        <v>17542</v>
      </c>
      <c r="C2998" s="1121">
        <v>45518.310601851852</v>
      </c>
      <c r="D2998" t="s">
        <v>17976</v>
      </c>
      <c r="E2998" s="1118">
        <v>3.8999999999999998E-3</v>
      </c>
    </row>
    <row r="2999" spans="1:5" x14ac:dyDescent="0.25">
      <c r="A2999" t="s">
        <v>1</v>
      </c>
      <c r="B2999" t="s">
        <v>17542</v>
      </c>
      <c r="C2999" s="1121">
        <v>45518.31082175926</v>
      </c>
      <c r="D2999" t="s">
        <v>17975</v>
      </c>
    </row>
    <row r="3000" spans="1:5" x14ac:dyDescent="0.25">
      <c r="A3000" t="s">
        <v>1</v>
      </c>
      <c r="B3000" t="s">
        <v>17542</v>
      </c>
      <c r="C3000" s="1121">
        <v>45518.31082175926</v>
      </c>
      <c r="D3000" t="s">
        <v>17976</v>
      </c>
      <c r="E3000" s="1118">
        <v>3.8999999999999998E-3</v>
      </c>
    </row>
    <row r="3001" spans="1:5" x14ac:dyDescent="0.25">
      <c r="A3001" t="s">
        <v>1</v>
      </c>
      <c r="B3001" t="s">
        <v>17542</v>
      </c>
      <c r="C3001" s="1121">
        <v>45518.31082175926</v>
      </c>
      <c r="D3001" t="s">
        <v>17975</v>
      </c>
    </row>
    <row r="3002" spans="1:5" x14ac:dyDescent="0.25">
      <c r="A3002" t="s">
        <v>1</v>
      </c>
      <c r="B3002" t="s">
        <v>17542</v>
      </c>
      <c r="C3002" s="1121">
        <v>45518.31082175926</v>
      </c>
      <c r="D3002" t="s">
        <v>17976</v>
      </c>
      <c r="E3002" s="1118">
        <v>3.8999999999999998E-3</v>
      </c>
    </row>
    <row r="3003" spans="1:5" x14ac:dyDescent="0.25">
      <c r="A3003" t="s">
        <v>1</v>
      </c>
      <c r="B3003" t="s">
        <v>17542</v>
      </c>
      <c r="C3003" s="1121">
        <v>45518.31082175926</v>
      </c>
      <c r="D3003" t="s">
        <v>17975</v>
      </c>
    </row>
    <row r="3004" spans="1:5" x14ac:dyDescent="0.25">
      <c r="A3004" t="s">
        <v>1</v>
      </c>
      <c r="B3004" t="s">
        <v>17542</v>
      </c>
      <c r="C3004" s="1121">
        <v>45518.31082175926</v>
      </c>
      <c r="D3004" t="s">
        <v>17976</v>
      </c>
      <c r="E3004" s="1118">
        <v>3.8999999999999998E-3</v>
      </c>
    </row>
    <row r="3005" spans="1:5" x14ac:dyDescent="0.25">
      <c r="A3005" t="s">
        <v>1</v>
      </c>
      <c r="B3005" t="s">
        <v>17542</v>
      </c>
      <c r="C3005" s="1121">
        <v>45518.310833333337</v>
      </c>
      <c r="D3005" t="s">
        <v>17975</v>
      </c>
    </row>
    <row r="3006" spans="1:5" x14ac:dyDescent="0.25">
      <c r="A3006" t="s">
        <v>1</v>
      </c>
      <c r="B3006" t="s">
        <v>17542</v>
      </c>
      <c r="C3006" s="1121">
        <v>45518.310833333337</v>
      </c>
      <c r="D3006" t="s">
        <v>17976</v>
      </c>
      <c r="E3006" s="1118">
        <v>3.8999999999999998E-3</v>
      </c>
    </row>
    <row r="3007" spans="1:5" x14ac:dyDescent="0.25">
      <c r="A3007" t="s">
        <v>1</v>
      </c>
      <c r="B3007" t="s">
        <v>17542</v>
      </c>
      <c r="C3007" s="1121">
        <v>45518.310833333337</v>
      </c>
      <c r="D3007" t="s">
        <v>17975</v>
      </c>
    </row>
    <row r="3008" spans="1:5" x14ac:dyDescent="0.25">
      <c r="A3008" t="s">
        <v>1</v>
      </c>
      <c r="B3008" t="s">
        <v>17542</v>
      </c>
      <c r="C3008" s="1121">
        <v>45518.310833333337</v>
      </c>
      <c r="D3008" t="s">
        <v>17976</v>
      </c>
      <c r="E3008" s="1118">
        <v>3.8999999999999998E-3</v>
      </c>
    </row>
    <row r="3009" spans="1:5" x14ac:dyDescent="0.25">
      <c r="A3009" t="s">
        <v>1</v>
      </c>
      <c r="B3009" t="s">
        <v>17542</v>
      </c>
      <c r="C3009" s="1121">
        <v>45518.311030092591</v>
      </c>
      <c r="D3009" t="s">
        <v>17975</v>
      </c>
    </row>
    <row r="3010" spans="1:5" x14ac:dyDescent="0.25">
      <c r="A3010" t="s">
        <v>1</v>
      </c>
      <c r="B3010" t="s">
        <v>17542</v>
      </c>
      <c r="C3010" s="1121">
        <v>45518.311030092591</v>
      </c>
      <c r="D3010" t="s">
        <v>17976</v>
      </c>
      <c r="E3010" s="1118">
        <v>3.8999999999999998E-3</v>
      </c>
    </row>
    <row r="3011" spans="1:5" x14ac:dyDescent="0.25">
      <c r="A3011" t="s">
        <v>1</v>
      </c>
      <c r="B3011" t="s">
        <v>17542</v>
      </c>
      <c r="C3011" s="1121">
        <v>45518.311041666668</v>
      </c>
      <c r="D3011" t="s">
        <v>17975</v>
      </c>
    </row>
    <row r="3012" spans="1:5" x14ac:dyDescent="0.25">
      <c r="A3012" t="s">
        <v>1</v>
      </c>
      <c r="B3012" t="s">
        <v>17542</v>
      </c>
      <c r="C3012" s="1121">
        <v>45518.311041666668</v>
      </c>
      <c r="D3012" t="s">
        <v>17976</v>
      </c>
      <c r="E3012" s="1118">
        <v>2E-3</v>
      </c>
    </row>
    <row r="3013" spans="1:5" x14ac:dyDescent="0.25">
      <c r="A3013" t="s">
        <v>1</v>
      </c>
      <c r="B3013" t="s">
        <v>17542</v>
      </c>
      <c r="C3013" s="1121">
        <v>45518.311041666668</v>
      </c>
      <c r="D3013" t="s">
        <v>17975</v>
      </c>
    </row>
    <row r="3014" spans="1:5" x14ac:dyDescent="0.25">
      <c r="A3014" t="s">
        <v>1</v>
      </c>
      <c r="B3014" t="s">
        <v>17542</v>
      </c>
      <c r="C3014" s="1121">
        <v>45518.311041666668</v>
      </c>
      <c r="D3014" t="s">
        <v>17976</v>
      </c>
      <c r="E3014" s="1118">
        <v>3.8999999999999998E-3</v>
      </c>
    </row>
    <row r="3015" spans="1:5" x14ac:dyDescent="0.25">
      <c r="A3015" t="s">
        <v>1</v>
      </c>
      <c r="B3015" t="s">
        <v>17542</v>
      </c>
      <c r="C3015" s="1121">
        <v>45518.311041666668</v>
      </c>
      <c r="D3015" t="s">
        <v>17975</v>
      </c>
    </row>
    <row r="3016" spans="1:5" x14ac:dyDescent="0.25">
      <c r="A3016" t="s">
        <v>1</v>
      </c>
      <c r="B3016" t="s">
        <v>17542</v>
      </c>
      <c r="C3016" s="1121">
        <v>45518.311041666668</v>
      </c>
      <c r="D3016" t="s">
        <v>17976</v>
      </c>
      <c r="E3016" s="1118">
        <v>5.8999999999999999E-3</v>
      </c>
    </row>
    <row r="3017" spans="1:5" x14ac:dyDescent="0.25">
      <c r="A3017" t="s">
        <v>1</v>
      </c>
      <c r="B3017" t="s">
        <v>17542</v>
      </c>
      <c r="C3017" s="1121">
        <v>45518.311053240737</v>
      </c>
      <c r="D3017" t="s">
        <v>17975</v>
      </c>
    </row>
    <row r="3018" spans="1:5" x14ac:dyDescent="0.25">
      <c r="A3018" t="s">
        <v>1</v>
      </c>
      <c r="B3018" t="s">
        <v>17542</v>
      </c>
      <c r="C3018" s="1121">
        <v>45518.311053240737</v>
      </c>
      <c r="D3018" t="s">
        <v>17976</v>
      </c>
      <c r="E3018" s="1118">
        <v>2E-3</v>
      </c>
    </row>
    <row r="3019" spans="1:5" x14ac:dyDescent="0.25">
      <c r="A3019" t="s">
        <v>1</v>
      </c>
      <c r="B3019" t="s">
        <v>17542</v>
      </c>
      <c r="C3019" s="1121">
        <v>45518.311053240737</v>
      </c>
      <c r="D3019" t="s">
        <v>17975</v>
      </c>
    </row>
    <row r="3020" spans="1:5" x14ac:dyDescent="0.25">
      <c r="A3020" t="s">
        <v>1</v>
      </c>
      <c r="B3020" t="s">
        <v>17542</v>
      </c>
      <c r="C3020" s="1121">
        <v>45518.311053240737</v>
      </c>
      <c r="D3020" t="s">
        <v>17976</v>
      </c>
      <c r="E3020" s="1118">
        <v>3.8999999999999998E-3</v>
      </c>
    </row>
    <row r="3021" spans="1:5" x14ac:dyDescent="0.25">
      <c r="A3021" t="s">
        <v>1</v>
      </c>
      <c r="B3021" t="s">
        <v>17542</v>
      </c>
      <c r="C3021" s="1121">
        <v>45518.311053240737</v>
      </c>
      <c r="D3021" t="s">
        <v>17975</v>
      </c>
    </row>
    <row r="3022" spans="1:5" x14ac:dyDescent="0.25">
      <c r="A3022" t="s">
        <v>1</v>
      </c>
      <c r="B3022" t="s">
        <v>17542</v>
      </c>
      <c r="C3022" s="1121">
        <v>45518.311053240737</v>
      </c>
      <c r="D3022" t="s">
        <v>17976</v>
      </c>
      <c r="E3022" s="1118">
        <v>2E-3</v>
      </c>
    </row>
    <row r="3023" spans="1:5" x14ac:dyDescent="0.25">
      <c r="A3023" t="s">
        <v>1</v>
      </c>
      <c r="B3023" t="s">
        <v>17542</v>
      </c>
      <c r="C3023" s="1121">
        <v>45518.311053240737</v>
      </c>
      <c r="D3023" t="s">
        <v>17975</v>
      </c>
    </row>
    <row r="3024" spans="1:5" x14ac:dyDescent="0.25">
      <c r="A3024" t="s">
        <v>1</v>
      </c>
      <c r="B3024" t="s">
        <v>17542</v>
      </c>
      <c r="C3024" s="1121">
        <v>45518.311053240737</v>
      </c>
      <c r="D3024" t="s">
        <v>17976</v>
      </c>
      <c r="E3024" s="1118">
        <v>3.8999999999999998E-3</v>
      </c>
    </row>
    <row r="3025" spans="1:5" x14ac:dyDescent="0.25">
      <c r="A3025" t="s">
        <v>1</v>
      </c>
      <c r="B3025" t="s">
        <v>17542</v>
      </c>
      <c r="C3025" s="1121">
        <v>45518.311469907407</v>
      </c>
      <c r="D3025" t="s">
        <v>17975</v>
      </c>
    </row>
    <row r="3026" spans="1:5" x14ac:dyDescent="0.25">
      <c r="A3026" t="s">
        <v>1</v>
      </c>
      <c r="B3026" t="s">
        <v>17542</v>
      </c>
      <c r="C3026" s="1121">
        <v>45518.311469907407</v>
      </c>
      <c r="D3026" t="s">
        <v>17976</v>
      </c>
      <c r="E3026" s="1118">
        <v>3.8999999999999998E-3</v>
      </c>
    </row>
    <row r="3027" spans="1:5" x14ac:dyDescent="0.25">
      <c r="A3027" t="s">
        <v>1</v>
      </c>
      <c r="B3027" t="s">
        <v>17542</v>
      </c>
      <c r="C3027" s="1121">
        <v>45518.311469907407</v>
      </c>
      <c r="D3027" t="s">
        <v>17975</v>
      </c>
    </row>
    <row r="3028" spans="1:5" x14ac:dyDescent="0.25">
      <c r="A3028" t="s">
        <v>1</v>
      </c>
      <c r="B3028" t="s">
        <v>17542</v>
      </c>
      <c r="C3028" s="1121">
        <v>45518.311469907407</v>
      </c>
      <c r="D3028" t="s">
        <v>17976</v>
      </c>
      <c r="E3028" s="1118">
        <v>0</v>
      </c>
    </row>
    <row r="3029" spans="1:5" x14ac:dyDescent="0.25">
      <c r="A3029" t="s">
        <v>1</v>
      </c>
      <c r="B3029" t="s">
        <v>17542</v>
      </c>
      <c r="C3029" s="1121">
        <v>45518.311469907407</v>
      </c>
      <c r="D3029" t="s">
        <v>17975</v>
      </c>
    </row>
    <row r="3030" spans="1:5" x14ac:dyDescent="0.25">
      <c r="A3030" t="s">
        <v>1</v>
      </c>
      <c r="B3030" t="s">
        <v>17542</v>
      </c>
      <c r="C3030" s="1121">
        <v>45518.311469907407</v>
      </c>
      <c r="D3030" t="s">
        <v>17976</v>
      </c>
      <c r="E3030" s="1118">
        <v>2E-3</v>
      </c>
    </row>
    <row r="3031" spans="1:5" x14ac:dyDescent="0.25">
      <c r="A3031" t="s">
        <v>1</v>
      </c>
      <c r="B3031" t="s">
        <v>17542</v>
      </c>
      <c r="C3031" s="1121">
        <v>45518.311469907407</v>
      </c>
      <c r="D3031" t="s">
        <v>17975</v>
      </c>
    </row>
    <row r="3032" spans="1:5" x14ac:dyDescent="0.25">
      <c r="A3032" t="s">
        <v>1</v>
      </c>
      <c r="B3032" t="s">
        <v>17542</v>
      </c>
      <c r="C3032" s="1121">
        <v>45518.311469907407</v>
      </c>
      <c r="D3032" t="s">
        <v>17976</v>
      </c>
      <c r="E3032" s="1118">
        <v>3.8999999999999998E-3</v>
      </c>
    </row>
    <row r="3033" spans="1:5" x14ac:dyDescent="0.25">
      <c r="A3033" t="s">
        <v>1</v>
      </c>
      <c r="B3033" t="s">
        <v>17542</v>
      </c>
      <c r="C3033" s="1121">
        <v>45518.311469907407</v>
      </c>
      <c r="D3033" t="s">
        <v>17975</v>
      </c>
    </row>
    <row r="3034" spans="1:5" x14ac:dyDescent="0.25">
      <c r="A3034" t="s">
        <v>1</v>
      </c>
      <c r="B3034" t="s">
        <v>17542</v>
      </c>
      <c r="C3034" s="1121">
        <v>45518.311469907407</v>
      </c>
      <c r="D3034" t="s">
        <v>17976</v>
      </c>
      <c r="E3034" s="1118">
        <v>5.8999999999999999E-3</v>
      </c>
    </row>
    <row r="3035" spans="1:5" x14ac:dyDescent="0.25">
      <c r="A3035" t="s">
        <v>1</v>
      </c>
      <c r="B3035" t="s">
        <v>17542</v>
      </c>
      <c r="C3035" s="1121">
        <v>45518.311469907407</v>
      </c>
      <c r="D3035" t="s">
        <v>17975</v>
      </c>
    </row>
    <row r="3036" spans="1:5" x14ac:dyDescent="0.25">
      <c r="A3036" t="s">
        <v>1</v>
      </c>
      <c r="B3036" t="s">
        <v>17542</v>
      </c>
      <c r="C3036" s="1121">
        <v>45518.311469907407</v>
      </c>
      <c r="D3036" t="s">
        <v>17976</v>
      </c>
      <c r="E3036" s="1118">
        <v>3.8999999999999998E-3</v>
      </c>
    </row>
    <row r="3037" spans="1:5" x14ac:dyDescent="0.25">
      <c r="A3037" t="s">
        <v>1</v>
      </c>
      <c r="B3037" t="s">
        <v>17542</v>
      </c>
      <c r="C3037" s="1121">
        <v>45518.311469907407</v>
      </c>
      <c r="D3037" t="s">
        <v>17975</v>
      </c>
    </row>
    <row r="3038" spans="1:5" x14ac:dyDescent="0.25">
      <c r="A3038" t="s">
        <v>1</v>
      </c>
      <c r="B3038" t="s">
        <v>17542</v>
      </c>
      <c r="C3038" s="1121">
        <v>45518.311469907407</v>
      </c>
      <c r="D3038" t="s">
        <v>17976</v>
      </c>
      <c r="E3038" s="1118">
        <v>2E-3</v>
      </c>
    </row>
    <row r="3039" spans="1:5" x14ac:dyDescent="0.25">
      <c r="A3039" t="s">
        <v>1</v>
      </c>
      <c r="B3039" t="s">
        <v>17542</v>
      </c>
      <c r="C3039" s="1121">
        <v>45518.311469907407</v>
      </c>
      <c r="D3039" t="s">
        <v>17975</v>
      </c>
    </row>
    <row r="3040" spans="1:5" x14ac:dyDescent="0.25">
      <c r="A3040" t="s">
        <v>1</v>
      </c>
      <c r="B3040" t="s">
        <v>17542</v>
      </c>
      <c r="C3040" s="1121">
        <v>45518.311469907407</v>
      </c>
      <c r="D3040" t="s">
        <v>17976</v>
      </c>
      <c r="E3040" s="1118">
        <v>2E-3</v>
      </c>
    </row>
    <row r="3041" spans="1:5" x14ac:dyDescent="0.25">
      <c r="A3041" t="s">
        <v>1</v>
      </c>
      <c r="B3041" t="s">
        <v>17542</v>
      </c>
      <c r="C3041" s="1121">
        <v>45518.311469907407</v>
      </c>
      <c r="D3041" t="s">
        <v>17975</v>
      </c>
    </row>
    <row r="3042" spans="1:5" x14ac:dyDescent="0.25">
      <c r="A3042" t="s">
        <v>1</v>
      </c>
      <c r="B3042" t="s">
        <v>17542</v>
      </c>
      <c r="C3042" s="1121">
        <v>45518.311469907407</v>
      </c>
      <c r="D3042" t="s">
        <v>17976</v>
      </c>
      <c r="E3042" s="1118">
        <v>2E-3</v>
      </c>
    </row>
    <row r="3043" spans="1:5" x14ac:dyDescent="0.25">
      <c r="A3043" t="s">
        <v>1</v>
      </c>
      <c r="B3043" t="s">
        <v>17542</v>
      </c>
      <c r="C3043" s="1121">
        <v>45518.311469907407</v>
      </c>
      <c r="D3043" t="s">
        <v>17975</v>
      </c>
    </row>
    <row r="3044" spans="1:5" x14ac:dyDescent="0.25">
      <c r="A3044" t="s">
        <v>1</v>
      </c>
      <c r="B3044" t="s">
        <v>17542</v>
      </c>
      <c r="C3044" s="1121">
        <v>45518.311469907407</v>
      </c>
      <c r="D3044" t="s">
        <v>17976</v>
      </c>
      <c r="E3044" s="1118">
        <v>3.8999999999999998E-3</v>
      </c>
    </row>
    <row r="3045" spans="1:5" x14ac:dyDescent="0.25">
      <c r="A3045" t="s">
        <v>1</v>
      </c>
      <c r="B3045" t="s">
        <v>17542</v>
      </c>
      <c r="C3045" s="1121">
        <v>45518.311469907407</v>
      </c>
      <c r="D3045" t="s">
        <v>17975</v>
      </c>
    </row>
    <row r="3046" spans="1:5" x14ac:dyDescent="0.25">
      <c r="A3046" t="s">
        <v>1</v>
      </c>
      <c r="B3046" t="s">
        <v>17542</v>
      </c>
      <c r="C3046" s="1121">
        <v>45518.311469907407</v>
      </c>
      <c r="D3046" t="s">
        <v>17976</v>
      </c>
      <c r="E3046" s="1118">
        <v>3.8999999999999998E-3</v>
      </c>
    </row>
    <row r="3047" spans="1:5" x14ac:dyDescent="0.25">
      <c r="A3047" t="s">
        <v>1</v>
      </c>
      <c r="B3047" t="s">
        <v>17542</v>
      </c>
      <c r="C3047" s="1121">
        <v>45518.311469907407</v>
      </c>
      <c r="D3047" t="s">
        <v>17975</v>
      </c>
    </row>
    <row r="3048" spans="1:5" x14ac:dyDescent="0.25">
      <c r="A3048" t="s">
        <v>1</v>
      </c>
      <c r="B3048" t="s">
        <v>17542</v>
      </c>
      <c r="C3048" s="1121">
        <v>45518.311469907407</v>
      </c>
      <c r="D3048" t="s">
        <v>17976</v>
      </c>
      <c r="E3048" s="1118">
        <v>2E-3</v>
      </c>
    </row>
    <row r="3049" spans="1:5" x14ac:dyDescent="0.25">
      <c r="A3049" t="s">
        <v>1</v>
      </c>
      <c r="B3049" t="s">
        <v>17542</v>
      </c>
      <c r="C3049" s="1121">
        <v>45518.311469907407</v>
      </c>
      <c r="D3049" t="s">
        <v>17975</v>
      </c>
    </row>
    <row r="3050" spans="1:5" x14ac:dyDescent="0.25">
      <c r="A3050" t="s">
        <v>1</v>
      </c>
      <c r="B3050" t="s">
        <v>17542</v>
      </c>
      <c r="C3050" s="1121">
        <v>45518.311469907407</v>
      </c>
      <c r="D3050" t="s">
        <v>17976</v>
      </c>
      <c r="E3050" s="1118">
        <v>2E-3</v>
      </c>
    </row>
    <row r="3051" spans="1:5" x14ac:dyDescent="0.25">
      <c r="A3051" t="s">
        <v>1</v>
      </c>
      <c r="B3051" t="s">
        <v>17542</v>
      </c>
      <c r="C3051" s="1121">
        <v>45518.311469907407</v>
      </c>
      <c r="D3051" t="s">
        <v>17975</v>
      </c>
    </row>
    <row r="3052" spans="1:5" x14ac:dyDescent="0.25">
      <c r="A3052" t="s">
        <v>1</v>
      </c>
      <c r="B3052" t="s">
        <v>17542</v>
      </c>
      <c r="C3052" s="1121">
        <v>45518.311469907407</v>
      </c>
      <c r="D3052" t="s">
        <v>17976</v>
      </c>
      <c r="E3052" s="1118">
        <v>2E-3</v>
      </c>
    </row>
    <row r="3053" spans="1:5" x14ac:dyDescent="0.25">
      <c r="A3053" t="s">
        <v>1</v>
      </c>
      <c r="B3053" t="s">
        <v>17542</v>
      </c>
      <c r="C3053" s="1121">
        <v>45518.311469907407</v>
      </c>
      <c r="D3053" t="s">
        <v>17975</v>
      </c>
    </row>
    <row r="3054" spans="1:5" x14ac:dyDescent="0.25">
      <c r="A3054" t="s">
        <v>1</v>
      </c>
      <c r="B3054" t="s">
        <v>17542</v>
      </c>
      <c r="C3054" s="1121">
        <v>45518.311469907407</v>
      </c>
      <c r="D3054" t="s">
        <v>17976</v>
      </c>
      <c r="E3054" s="1118">
        <v>3.8999999999999998E-3</v>
      </c>
    </row>
    <row r="3055" spans="1:5" x14ac:dyDescent="0.25">
      <c r="A3055" t="s">
        <v>1</v>
      </c>
      <c r="B3055" t="s">
        <v>17542</v>
      </c>
      <c r="C3055" s="1121">
        <v>45518.311469907407</v>
      </c>
      <c r="D3055" t="s">
        <v>17975</v>
      </c>
    </row>
    <row r="3056" spans="1:5" x14ac:dyDescent="0.25">
      <c r="A3056" t="s">
        <v>1</v>
      </c>
      <c r="B3056" t="s">
        <v>17542</v>
      </c>
      <c r="C3056" s="1121">
        <v>45518.311469907407</v>
      </c>
      <c r="D3056" t="s">
        <v>17976</v>
      </c>
      <c r="E3056" s="1118">
        <v>2E-3</v>
      </c>
    </row>
    <row r="3057" spans="1:5" x14ac:dyDescent="0.25">
      <c r="A3057" t="s">
        <v>1</v>
      </c>
      <c r="B3057" t="s">
        <v>17542</v>
      </c>
      <c r="C3057" s="1121">
        <v>45518.311469907407</v>
      </c>
      <c r="D3057" t="s">
        <v>17975</v>
      </c>
    </row>
    <row r="3058" spans="1:5" x14ac:dyDescent="0.25">
      <c r="A3058" t="s">
        <v>1</v>
      </c>
      <c r="B3058" t="s">
        <v>17542</v>
      </c>
      <c r="C3058" s="1121">
        <v>45518.311469907407</v>
      </c>
      <c r="D3058" t="s">
        <v>17976</v>
      </c>
      <c r="E3058" s="1118">
        <v>2E-3</v>
      </c>
    </row>
    <row r="3059" spans="1:5" x14ac:dyDescent="0.25">
      <c r="A3059" t="s">
        <v>1</v>
      </c>
      <c r="B3059" t="s">
        <v>17542</v>
      </c>
      <c r="C3059" s="1121">
        <v>45518.311469907407</v>
      </c>
      <c r="D3059" t="s">
        <v>17975</v>
      </c>
    </row>
    <row r="3060" spans="1:5" x14ac:dyDescent="0.25">
      <c r="A3060" t="s">
        <v>1</v>
      </c>
      <c r="B3060" t="s">
        <v>17542</v>
      </c>
      <c r="C3060" s="1121">
        <v>45518.311469907407</v>
      </c>
      <c r="D3060" t="s">
        <v>17976</v>
      </c>
      <c r="E3060" s="1118">
        <v>2E-3</v>
      </c>
    </row>
    <row r="3061" spans="1:5" x14ac:dyDescent="0.25">
      <c r="A3061" t="s">
        <v>1</v>
      </c>
      <c r="B3061" t="s">
        <v>17542</v>
      </c>
      <c r="C3061" s="1121">
        <v>45518.311469907407</v>
      </c>
      <c r="D3061" t="s">
        <v>17975</v>
      </c>
    </row>
    <row r="3062" spans="1:5" x14ac:dyDescent="0.25">
      <c r="A3062" t="s">
        <v>1</v>
      </c>
      <c r="B3062" t="s">
        <v>17542</v>
      </c>
      <c r="C3062" s="1121">
        <v>45518.311469907407</v>
      </c>
      <c r="D3062" t="s">
        <v>17976</v>
      </c>
      <c r="E3062" s="1118">
        <v>2E-3</v>
      </c>
    </row>
    <row r="3063" spans="1:5" x14ac:dyDescent="0.25">
      <c r="A3063" t="s">
        <v>1</v>
      </c>
      <c r="B3063" t="s">
        <v>17542</v>
      </c>
      <c r="C3063" s="1121">
        <v>45518.311469907407</v>
      </c>
      <c r="D3063" t="s">
        <v>17975</v>
      </c>
    </row>
    <row r="3064" spans="1:5" x14ac:dyDescent="0.25">
      <c r="A3064" t="s">
        <v>1</v>
      </c>
      <c r="B3064" t="s">
        <v>17542</v>
      </c>
      <c r="C3064" s="1121">
        <v>45518.311469907407</v>
      </c>
      <c r="D3064" t="s">
        <v>17976</v>
      </c>
      <c r="E3064" s="1118">
        <v>2E-3</v>
      </c>
    </row>
    <row r="3065" spans="1:5" x14ac:dyDescent="0.25">
      <c r="A3065" t="s">
        <v>1</v>
      </c>
      <c r="B3065" t="s">
        <v>17542</v>
      </c>
      <c r="C3065" s="1121">
        <v>45518.311469907407</v>
      </c>
      <c r="D3065" t="s">
        <v>17975</v>
      </c>
    </row>
    <row r="3066" spans="1:5" x14ac:dyDescent="0.25">
      <c r="A3066" t="s">
        <v>1</v>
      </c>
      <c r="B3066" t="s">
        <v>17542</v>
      </c>
      <c r="C3066" s="1121">
        <v>45518.311469907407</v>
      </c>
      <c r="D3066" t="s">
        <v>17976</v>
      </c>
      <c r="E3066" s="1118">
        <v>2E-3</v>
      </c>
    </row>
    <row r="3067" spans="1:5" x14ac:dyDescent="0.25">
      <c r="A3067" t="s">
        <v>1</v>
      </c>
      <c r="B3067" t="s">
        <v>17542</v>
      </c>
      <c r="C3067" s="1121">
        <v>45518.311469907407</v>
      </c>
      <c r="D3067" t="s">
        <v>17975</v>
      </c>
    </row>
    <row r="3068" spans="1:5" x14ac:dyDescent="0.25">
      <c r="A3068" t="s">
        <v>1</v>
      </c>
      <c r="B3068" t="s">
        <v>17542</v>
      </c>
      <c r="C3068" s="1121">
        <v>45518.311469907407</v>
      </c>
      <c r="D3068" t="s">
        <v>17976</v>
      </c>
      <c r="E3068" s="1118">
        <v>2E-3</v>
      </c>
    </row>
    <row r="3069" spans="1:5" x14ac:dyDescent="0.25">
      <c r="A3069" t="s">
        <v>1</v>
      </c>
      <c r="B3069" t="s">
        <v>17542</v>
      </c>
      <c r="C3069" s="1121">
        <v>45518.311469907407</v>
      </c>
      <c r="D3069" t="s">
        <v>17975</v>
      </c>
    </row>
    <row r="3070" spans="1:5" x14ac:dyDescent="0.25">
      <c r="A3070" t="s">
        <v>1</v>
      </c>
      <c r="B3070" t="s">
        <v>17542</v>
      </c>
      <c r="C3070" s="1121">
        <v>45518.311469907407</v>
      </c>
      <c r="D3070" t="s">
        <v>17976</v>
      </c>
      <c r="E3070" s="1118">
        <v>2E-3</v>
      </c>
    </row>
    <row r="3071" spans="1:5" x14ac:dyDescent="0.25">
      <c r="A3071" t="s">
        <v>1</v>
      </c>
      <c r="B3071" t="s">
        <v>17542</v>
      </c>
      <c r="C3071" s="1121">
        <v>45518.311469907407</v>
      </c>
      <c r="D3071" t="s">
        <v>17975</v>
      </c>
    </row>
    <row r="3072" spans="1:5" x14ac:dyDescent="0.25">
      <c r="A3072" t="s">
        <v>1</v>
      </c>
      <c r="B3072" t="s">
        <v>17542</v>
      </c>
      <c r="C3072" s="1121">
        <v>45518.311469907407</v>
      </c>
      <c r="D3072" t="s">
        <v>17976</v>
      </c>
      <c r="E3072" s="1118">
        <v>2E-3</v>
      </c>
    </row>
    <row r="3073" spans="1:5" x14ac:dyDescent="0.25">
      <c r="A3073" t="s">
        <v>1</v>
      </c>
      <c r="B3073" t="s">
        <v>17542</v>
      </c>
      <c r="C3073" s="1121">
        <v>45518.311585648145</v>
      </c>
      <c r="D3073" t="s">
        <v>17975</v>
      </c>
    </row>
    <row r="3074" spans="1:5" x14ac:dyDescent="0.25">
      <c r="A3074" t="s">
        <v>1</v>
      </c>
      <c r="B3074" t="s">
        <v>17542</v>
      </c>
      <c r="C3074" s="1121">
        <v>45518.311585648145</v>
      </c>
      <c r="D3074" t="s">
        <v>17976</v>
      </c>
      <c r="E3074" s="1118">
        <v>3.8999999999999998E-3</v>
      </c>
    </row>
    <row r="3075" spans="1:5" x14ac:dyDescent="0.25">
      <c r="A3075" t="s">
        <v>1</v>
      </c>
      <c r="B3075" t="s">
        <v>17542</v>
      </c>
      <c r="C3075" s="1121">
        <v>45518.311585648145</v>
      </c>
      <c r="D3075" t="s">
        <v>17975</v>
      </c>
    </row>
    <row r="3076" spans="1:5" x14ac:dyDescent="0.25">
      <c r="A3076" t="s">
        <v>1</v>
      </c>
      <c r="B3076" t="s">
        <v>17542</v>
      </c>
      <c r="C3076" s="1121">
        <v>45518.311585648145</v>
      </c>
      <c r="D3076" t="s">
        <v>17976</v>
      </c>
      <c r="E3076" s="1118">
        <v>2E-3</v>
      </c>
    </row>
    <row r="3077" spans="1:5" x14ac:dyDescent="0.25">
      <c r="A3077" t="s">
        <v>1</v>
      </c>
      <c r="B3077" t="s">
        <v>17542</v>
      </c>
      <c r="C3077" s="1121">
        <v>45518.311585648145</v>
      </c>
      <c r="D3077" t="s">
        <v>17975</v>
      </c>
    </row>
    <row r="3078" spans="1:5" x14ac:dyDescent="0.25">
      <c r="A3078" t="s">
        <v>1</v>
      </c>
      <c r="B3078" t="s">
        <v>17542</v>
      </c>
      <c r="C3078" s="1121">
        <v>45518.311585648145</v>
      </c>
      <c r="D3078" t="s">
        <v>17976</v>
      </c>
      <c r="E3078" s="1118">
        <v>2E-3</v>
      </c>
    </row>
    <row r="3079" spans="1:5" x14ac:dyDescent="0.25">
      <c r="A3079" t="s">
        <v>1</v>
      </c>
      <c r="B3079" t="s">
        <v>17542</v>
      </c>
      <c r="C3079" s="1121">
        <v>45518.311585648145</v>
      </c>
      <c r="D3079" t="s">
        <v>17975</v>
      </c>
    </row>
    <row r="3080" spans="1:5" x14ac:dyDescent="0.25">
      <c r="A3080" t="s">
        <v>1</v>
      </c>
      <c r="B3080" t="s">
        <v>17542</v>
      </c>
      <c r="C3080" s="1121">
        <v>45518.311585648145</v>
      </c>
      <c r="D3080" t="s">
        <v>17976</v>
      </c>
      <c r="E3080" s="1118">
        <v>2E-3</v>
      </c>
    </row>
    <row r="3081" spans="1:5" x14ac:dyDescent="0.25">
      <c r="A3081" t="s">
        <v>1</v>
      </c>
      <c r="B3081" t="s">
        <v>17542</v>
      </c>
      <c r="C3081" s="1121">
        <v>45518.311585648145</v>
      </c>
      <c r="D3081" t="s">
        <v>17975</v>
      </c>
    </row>
    <row r="3082" spans="1:5" x14ac:dyDescent="0.25">
      <c r="A3082" t="s">
        <v>1</v>
      </c>
      <c r="B3082" t="s">
        <v>17542</v>
      </c>
      <c r="C3082" s="1121">
        <v>45518.311585648145</v>
      </c>
      <c r="D3082" t="s">
        <v>17976</v>
      </c>
      <c r="E3082" s="1118">
        <v>0</v>
      </c>
    </row>
    <row r="3083" spans="1:5" x14ac:dyDescent="0.25">
      <c r="A3083" t="s">
        <v>1</v>
      </c>
      <c r="B3083" t="s">
        <v>17542</v>
      </c>
      <c r="C3083" s="1121">
        <v>45518.311585648145</v>
      </c>
      <c r="D3083" t="s">
        <v>17975</v>
      </c>
    </row>
    <row r="3084" spans="1:5" x14ac:dyDescent="0.25">
      <c r="A3084" t="s">
        <v>1</v>
      </c>
      <c r="B3084" t="s">
        <v>17542</v>
      </c>
      <c r="C3084" s="1121">
        <v>45518.311585648145</v>
      </c>
      <c r="D3084" t="s">
        <v>17976</v>
      </c>
      <c r="E3084" s="1118">
        <v>3.8999999999999998E-3</v>
      </c>
    </row>
    <row r="3085" spans="1:5" x14ac:dyDescent="0.25">
      <c r="A3085" t="s">
        <v>1</v>
      </c>
      <c r="B3085" t="s">
        <v>17542</v>
      </c>
      <c r="C3085" s="1121">
        <v>45518.311585648145</v>
      </c>
      <c r="D3085" t="s">
        <v>17975</v>
      </c>
    </row>
    <row r="3086" spans="1:5" x14ac:dyDescent="0.25">
      <c r="A3086" t="s">
        <v>1</v>
      </c>
      <c r="B3086" t="s">
        <v>17542</v>
      </c>
      <c r="C3086" s="1121">
        <v>45518.311585648145</v>
      </c>
      <c r="D3086" t="s">
        <v>17976</v>
      </c>
      <c r="E3086" s="1118">
        <v>2E-3</v>
      </c>
    </row>
    <row r="3087" spans="1:5" x14ac:dyDescent="0.25">
      <c r="A3087" t="s">
        <v>1</v>
      </c>
      <c r="B3087" t="s">
        <v>17542</v>
      </c>
      <c r="C3087" s="1121">
        <v>45518.311585648145</v>
      </c>
      <c r="D3087" t="s">
        <v>17975</v>
      </c>
    </row>
    <row r="3088" spans="1:5" x14ac:dyDescent="0.25">
      <c r="A3088" t="s">
        <v>1</v>
      </c>
      <c r="B3088" t="s">
        <v>17542</v>
      </c>
      <c r="C3088" s="1121">
        <v>45518.311585648145</v>
      </c>
      <c r="D3088" t="s">
        <v>17976</v>
      </c>
      <c r="E3088" s="1118">
        <v>3.8999999999999998E-3</v>
      </c>
    </row>
    <row r="3089" spans="1:5" x14ac:dyDescent="0.25">
      <c r="A3089" t="s">
        <v>1</v>
      </c>
      <c r="B3089" t="s">
        <v>17542</v>
      </c>
      <c r="C3089" s="1121">
        <v>45518.311585648145</v>
      </c>
      <c r="D3089" t="s">
        <v>17975</v>
      </c>
    </row>
    <row r="3090" spans="1:5" x14ac:dyDescent="0.25">
      <c r="A3090" t="s">
        <v>1</v>
      </c>
      <c r="B3090" t="s">
        <v>17542</v>
      </c>
      <c r="C3090" s="1121">
        <v>45518.311585648145</v>
      </c>
      <c r="D3090" t="s">
        <v>17976</v>
      </c>
      <c r="E3090" s="1118">
        <v>2E-3</v>
      </c>
    </row>
    <row r="3091" spans="1:5" x14ac:dyDescent="0.25">
      <c r="A3091" t="s">
        <v>1</v>
      </c>
      <c r="B3091" t="s">
        <v>17542</v>
      </c>
      <c r="C3091" s="1121">
        <v>45518.311585648145</v>
      </c>
      <c r="D3091" t="s">
        <v>17975</v>
      </c>
    </row>
    <row r="3092" spans="1:5" x14ac:dyDescent="0.25">
      <c r="A3092" t="s">
        <v>1</v>
      </c>
      <c r="B3092" t="s">
        <v>17542</v>
      </c>
      <c r="C3092" s="1121">
        <v>45518.311585648145</v>
      </c>
      <c r="D3092" t="s">
        <v>17976</v>
      </c>
      <c r="E3092" s="1118">
        <v>2E-3</v>
      </c>
    </row>
    <row r="3093" spans="1:5" x14ac:dyDescent="0.25">
      <c r="A3093" t="s">
        <v>1</v>
      </c>
      <c r="B3093" t="s">
        <v>17542</v>
      </c>
      <c r="C3093" s="1121">
        <v>45518.311585648145</v>
      </c>
      <c r="D3093" t="s">
        <v>17975</v>
      </c>
    </row>
    <row r="3094" spans="1:5" x14ac:dyDescent="0.25">
      <c r="A3094" t="s">
        <v>1</v>
      </c>
      <c r="B3094" t="s">
        <v>17542</v>
      </c>
      <c r="C3094" s="1121">
        <v>45518.311585648145</v>
      </c>
      <c r="D3094" t="s">
        <v>17976</v>
      </c>
      <c r="E3094" s="1118">
        <v>3.8999999999999998E-3</v>
      </c>
    </row>
    <row r="3095" spans="1:5" x14ac:dyDescent="0.25">
      <c r="A3095" t="s">
        <v>1</v>
      </c>
      <c r="B3095" t="s">
        <v>17542</v>
      </c>
      <c r="C3095" s="1121">
        <v>45518.311585648145</v>
      </c>
      <c r="D3095" t="s">
        <v>17975</v>
      </c>
    </row>
    <row r="3096" spans="1:5" x14ac:dyDescent="0.25">
      <c r="A3096" t="s">
        <v>1</v>
      </c>
      <c r="B3096" t="s">
        <v>17542</v>
      </c>
      <c r="C3096" s="1121">
        <v>45518.311585648145</v>
      </c>
      <c r="D3096" t="s">
        <v>17976</v>
      </c>
      <c r="E3096" s="1118">
        <v>2E-3</v>
      </c>
    </row>
    <row r="3097" spans="1:5" x14ac:dyDescent="0.25">
      <c r="A3097" t="s">
        <v>1</v>
      </c>
      <c r="B3097" t="s">
        <v>17542</v>
      </c>
      <c r="C3097" s="1121">
        <v>45518.311585648145</v>
      </c>
      <c r="D3097" t="s">
        <v>17975</v>
      </c>
    </row>
    <row r="3098" spans="1:5" x14ac:dyDescent="0.25">
      <c r="A3098" t="s">
        <v>1</v>
      </c>
      <c r="B3098" t="s">
        <v>17542</v>
      </c>
      <c r="C3098" s="1121">
        <v>45518.311585648145</v>
      </c>
      <c r="D3098" t="s">
        <v>17976</v>
      </c>
      <c r="E3098" s="1118">
        <v>3.8999999999999998E-3</v>
      </c>
    </row>
    <row r="3099" spans="1:5" x14ac:dyDescent="0.25">
      <c r="A3099" t="s">
        <v>1</v>
      </c>
      <c r="B3099" t="s">
        <v>17542</v>
      </c>
      <c r="C3099" s="1121">
        <v>45518.311585648145</v>
      </c>
      <c r="D3099" t="s">
        <v>17975</v>
      </c>
    </row>
    <row r="3100" spans="1:5" x14ac:dyDescent="0.25">
      <c r="A3100" t="s">
        <v>1</v>
      </c>
      <c r="B3100" t="s">
        <v>17542</v>
      </c>
      <c r="C3100" s="1121">
        <v>45518.311585648145</v>
      </c>
      <c r="D3100" t="s">
        <v>17976</v>
      </c>
      <c r="E3100" s="1118">
        <v>0</v>
      </c>
    </row>
    <row r="3101" spans="1:5" x14ac:dyDescent="0.25">
      <c r="A3101" t="s">
        <v>1</v>
      </c>
      <c r="B3101" t="s">
        <v>17542</v>
      </c>
      <c r="C3101" s="1121">
        <v>45518.311585648145</v>
      </c>
      <c r="D3101" t="s">
        <v>17975</v>
      </c>
    </row>
    <row r="3102" spans="1:5" x14ac:dyDescent="0.25">
      <c r="A3102" t="s">
        <v>1</v>
      </c>
      <c r="B3102" t="s">
        <v>17542</v>
      </c>
      <c r="C3102" s="1121">
        <v>45518.311585648145</v>
      </c>
      <c r="D3102" t="s">
        <v>17976</v>
      </c>
      <c r="E3102" s="1118">
        <v>2E-3</v>
      </c>
    </row>
    <row r="3103" spans="1:5" x14ac:dyDescent="0.25">
      <c r="A3103" t="s">
        <v>1</v>
      </c>
      <c r="B3103" t="s">
        <v>17542</v>
      </c>
      <c r="C3103" s="1121">
        <v>45518.311585648145</v>
      </c>
      <c r="D3103" t="s">
        <v>17975</v>
      </c>
    </row>
    <row r="3104" spans="1:5" x14ac:dyDescent="0.25">
      <c r="A3104" t="s">
        <v>1</v>
      </c>
      <c r="B3104" t="s">
        <v>17542</v>
      </c>
      <c r="C3104" s="1121">
        <v>45518.311585648145</v>
      </c>
      <c r="D3104" t="s">
        <v>17976</v>
      </c>
      <c r="E3104" s="1118">
        <v>2E-3</v>
      </c>
    </row>
    <row r="3105" spans="1:5" x14ac:dyDescent="0.25">
      <c r="A3105" t="s">
        <v>1</v>
      </c>
      <c r="B3105" t="s">
        <v>17542</v>
      </c>
      <c r="C3105" s="1121">
        <v>45518.311585648145</v>
      </c>
      <c r="D3105" t="s">
        <v>17975</v>
      </c>
    </row>
    <row r="3106" spans="1:5" x14ac:dyDescent="0.25">
      <c r="A3106" t="s">
        <v>1</v>
      </c>
      <c r="B3106" t="s">
        <v>17542</v>
      </c>
      <c r="C3106" s="1121">
        <v>45518.311585648145</v>
      </c>
      <c r="D3106" t="s">
        <v>17976</v>
      </c>
      <c r="E3106" s="1118">
        <v>2E-3</v>
      </c>
    </row>
    <row r="3107" spans="1:5" x14ac:dyDescent="0.25">
      <c r="A3107" t="s">
        <v>1</v>
      </c>
      <c r="B3107" t="s">
        <v>17542</v>
      </c>
      <c r="C3107" s="1121">
        <v>45518.311585648145</v>
      </c>
      <c r="D3107" t="s">
        <v>17975</v>
      </c>
    </row>
    <row r="3108" spans="1:5" x14ac:dyDescent="0.25">
      <c r="A3108" t="s">
        <v>1</v>
      </c>
      <c r="B3108" t="s">
        <v>17542</v>
      </c>
      <c r="C3108" s="1121">
        <v>45518.311585648145</v>
      </c>
      <c r="D3108" t="s">
        <v>17976</v>
      </c>
      <c r="E3108" s="1118">
        <v>2E-3</v>
      </c>
    </row>
    <row r="3109" spans="1:5" x14ac:dyDescent="0.25">
      <c r="A3109" t="s">
        <v>1</v>
      </c>
      <c r="B3109" t="s">
        <v>17542</v>
      </c>
      <c r="C3109" s="1121">
        <v>45518.311585648145</v>
      </c>
      <c r="D3109" t="s">
        <v>17975</v>
      </c>
    </row>
    <row r="3110" spans="1:5" x14ac:dyDescent="0.25">
      <c r="A3110" t="s">
        <v>1</v>
      </c>
      <c r="B3110" t="s">
        <v>17542</v>
      </c>
      <c r="C3110" s="1121">
        <v>45518.311585648145</v>
      </c>
      <c r="D3110" t="s">
        <v>17976</v>
      </c>
      <c r="E3110" s="1118">
        <v>2E-3</v>
      </c>
    </row>
    <row r="3111" spans="1:5" x14ac:dyDescent="0.25">
      <c r="A3111" t="s">
        <v>1</v>
      </c>
      <c r="B3111" t="s">
        <v>17542</v>
      </c>
      <c r="C3111" s="1121">
        <v>45518.311585648145</v>
      </c>
      <c r="D3111" t="s">
        <v>17975</v>
      </c>
    </row>
    <row r="3112" spans="1:5" x14ac:dyDescent="0.25">
      <c r="A3112" t="s">
        <v>1</v>
      </c>
      <c r="B3112" t="s">
        <v>17542</v>
      </c>
      <c r="C3112" s="1121">
        <v>45518.311585648145</v>
      </c>
      <c r="D3112" t="s">
        <v>17976</v>
      </c>
      <c r="E3112" s="1118">
        <v>0</v>
      </c>
    </row>
    <row r="3113" spans="1:5" x14ac:dyDescent="0.25">
      <c r="A3113" t="s">
        <v>1</v>
      </c>
      <c r="B3113" t="s">
        <v>17542</v>
      </c>
      <c r="C3113" s="1121">
        <v>45518.311585648145</v>
      </c>
      <c r="D3113" t="s">
        <v>17975</v>
      </c>
    </row>
    <row r="3114" spans="1:5" x14ac:dyDescent="0.25">
      <c r="A3114" t="s">
        <v>1</v>
      </c>
      <c r="B3114" t="s">
        <v>17542</v>
      </c>
      <c r="C3114" s="1121">
        <v>45518.311585648145</v>
      </c>
      <c r="D3114" t="s">
        <v>17976</v>
      </c>
      <c r="E3114" s="1118">
        <v>2E-3</v>
      </c>
    </row>
    <row r="3115" spans="1:5" x14ac:dyDescent="0.25">
      <c r="A3115" t="s">
        <v>1</v>
      </c>
      <c r="B3115" t="s">
        <v>17542</v>
      </c>
      <c r="C3115" s="1121">
        <v>45518.311585648145</v>
      </c>
      <c r="D3115" t="s">
        <v>17975</v>
      </c>
    </row>
    <row r="3116" spans="1:5" x14ac:dyDescent="0.25">
      <c r="A3116" t="s">
        <v>1</v>
      </c>
      <c r="B3116" t="s">
        <v>17542</v>
      </c>
      <c r="C3116" s="1121">
        <v>45518.311585648145</v>
      </c>
      <c r="D3116" t="s">
        <v>17976</v>
      </c>
      <c r="E3116" s="1118">
        <v>2E-3</v>
      </c>
    </row>
    <row r="3117" spans="1:5" x14ac:dyDescent="0.25">
      <c r="A3117" t="s">
        <v>1</v>
      </c>
      <c r="B3117" t="s">
        <v>17542</v>
      </c>
      <c r="C3117" s="1121">
        <v>45518.311585648145</v>
      </c>
      <c r="D3117" t="s">
        <v>17975</v>
      </c>
    </row>
    <row r="3118" spans="1:5" x14ac:dyDescent="0.25">
      <c r="A3118" t="s">
        <v>1</v>
      </c>
      <c r="B3118" t="s">
        <v>17542</v>
      </c>
      <c r="C3118" s="1121">
        <v>45518.311585648145</v>
      </c>
      <c r="D3118" t="s">
        <v>17976</v>
      </c>
      <c r="E3118" s="1118">
        <v>3.8999999999999998E-3</v>
      </c>
    </row>
    <row r="3119" spans="1:5" x14ac:dyDescent="0.25">
      <c r="A3119" t="s">
        <v>1</v>
      </c>
      <c r="B3119" t="s">
        <v>17542</v>
      </c>
      <c r="C3119" s="1121">
        <v>45518.311585648145</v>
      </c>
      <c r="D3119" t="s">
        <v>17975</v>
      </c>
    </row>
    <row r="3120" spans="1:5" x14ac:dyDescent="0.25">
      <c r="A3120" t="s">
        <v>1</v>
      </c>
      <c r="B3120" t="s">
        <v>17542</v>
      </c>
      <c r="C3120" s="1121">
        <v>45518.311585648145</v>
      </c>
      <c r="D3120" t="s">
        <v>17976</v>
      </c>
      <c r="E3120" s="1118">
        <v>2E-3</v>
      </c>
    </row>
    <row r="3121" spans="1:5" x14ac:dyDescent="0.25">
      <c r="A3121" t="s">
        <v>1</v>
      </c>
      <c r="B3121" t="s">
        <v>17542</v>
      </c>
      <c r="C3121" s="1121">
        <v>45518.311585648145</v>
      </c>
      <c r="D3121" t="s">
        <v>17975</v>
      </c>
    </row>
    <row r="3122" spans="1:5" x14ac:dyDescent="0.25">
      <c r="A3122" t="s">
        <v>1</v>
      </c>
      <c r="B3122" t="s">
        <v>17542</v>
      </c>
      <c r="C3122" s="1121">
        <v>45518.311585648145</v>
      </c>
      <c r="D3122" t="s">
        <v>17976</v>
      </c>
      <c r="E3122" s="1118">
        <v>2E-3</v>
      </c>
    </row>
    <row r="3123" spans="1:5" x14ac:dyDescent="0.25">
      <c r="A3123" t="s">
        <v>1</v>
      </c>
      <c r="B3123" t="s">
        <v>17542</v>
      </c>
      <c r="C3123" s="1121">
        <v>45518.311585648145</v>
      </c>
      <c r="D3123" t="s">
        <v>17975</v>
      </c>
    </row>
    <row r="3124" spans="1:5" x14ac:dyDescent="0.25">
      <c r="A3124" t="s">
        <v>1</v>
      </c>
      <c r="B3124" t="s">
        <v>17542</v>
      </c>
      <c r="C3124" s="1121">
        <v>45518.311585648145</v>
      </c>
      <c r="D3124" t="s">
        <v>17976</v>
      </c>
      <c r="E3124" s="1118">
        <v>3.8999999999999998E-3</v>
      </c>
    </row>
    <row r="3125" spans="1:5" x14ac:dyDescent="0.25">
      <c r="A3125" t="s">
        <v>1</v>
      </c>
      <c r="B3125" t="s">
        <v>17542</v>
      </c>
      <c r="C3125" s="1121">
        <v>45518.311585648145</v>
      </c>
      <c r="D3125" t="s">
        <v>17975</v>
      </c>
    </row>
    <row r="3126" spans="1:5" x14ac:dyDescent="0.25">
      <c r="A3126" t="s">
        <v>1</v>
      </c>
      <c r="B3126" t="s">
        <v>17542</v>
      </c>
      <c r="C3126" s="1121">
        <v>45518.311585648145</v>
      </c>
      <c r="D3126" t="s">
        <v>17976</v>
      </c>
      <c r="E3126" s="1118">
        <v>2E-3</v>
      </c>
    </row>
    <row r="3127" spans="1:5" x14ac:dyDescent="0.25">
      <c r="A3127" t="s">
        <v>1</v>
      </c>
      <c r="B3127" t="s">
        <v>17542</v>
      </c>
      <c r="C3127" s="1121">
        <v>45518.311585648145</v>
      </c>
      <c r="D3127" t="s">
        <v>17975</v>
      </c>
    </row>
    <row r="3128" spans="1:5" x14ac:dyDescent="0.25">
      <c r="A3128" t="s">
        <v>1</v>
      </c>
      <c r="B3128" t="s">
        <v>17542</v>
      </c>
      <c r="C3128" s="1121">
        <v>45518.311585648145</v>
      </c>
      <c r="D3128" t="s">
        <v>17976</v>
      </c>
      <c r="E3128" s="1118">
        <v>0</v>
      </c>
    </row>
    <row r="3129" spans="1:5" x14ac:dyDescent="0.25">
      <c r="A3129" t="s">
        <v>1</v>
      </c>
      <c r="B3129" t="s">
        <v>17542</v>
      </c>
      <c r="C3129" s="1121">
        <v>45518.311585648145</v>
      </c>
      <c r="D3129" t="s">
        <v>17975</v>
      </c>
    </row>
    <row r="3130" spans="1:5" x14ac:dyDescent="0.25">
      <c r="A3130" t="s">
        <v>1</v>
      </c>
      <c r="B3130" t="s">
        <v>17542</v>
      </c>
      <c r="C3130" s="1121">
        <v>45518.311585648145</v>
      </c>
      <c r="D3130" t="s">
        <v>17976</v>
      </c>
      <c r="E3130" s="1118">
        <v>2E-3</v>
      </c>
    </row>
    <row r="3131" spans="1:5" x14ac:dyDescent="0.25">
      <c r="A3131" t="s">
        <v>1</v>
      </c>
      <c r="B3131" t="s">
        <v>17542</v>
      </c>
      <c r="C3131" s="1121">
        <v>45518.311585648145</v>
      </c>
      <c r="D3131" t="s">
        <v>17975</v>
      </c>
    </row>
    <row r="3132" spans="1:5" x14ac:dyDescent="0.25">
      <c r="A3132" t="s">
        <v>1</v>
      </c>
      <c r="B3132" t="s">
        <v>17542</v>
      </c>
      <c r="C3132" s="1121">
        <v>45518.311585648145</v>
      </c>
      <c r="D3132" t="s">
        <v>17976</v>
      </c>
      <c r="E3132" s="1118">
        <v>2E-3</v>
      </c>
    </row>
    <row r="3133" spans="1:5" x14ac:dyDescent="0.25">
      <c r="A3133" t="s">
        <v>1</v>
      </c>
      <c r="B3133" t="s">
        <v>17542</v>
      </c>
      <c r="C3133" s="1121">
        <v>45518.311585648145</v>
      </c>
      <c r="D3133" t="s">
        <v>17975</v>
      </c>
    </row>
    <row r="3134" spans="1:5" x14ac:dyDescent="0.25">
      <c r="A3134" t="s">
        <v>1</v>
      </c>
      <c r="B3134" t="s">
        <v>17542</v>
      </c>
      <c r="C3134" s="1121">
        <v>45518.311585648145</v>
      </c>
      <c r="D3134" t="s">
        <v>17976</v>
      </c>
      <c r="E3134" s="1118">
        <v>2E-3</v>
      </c>
    </row>
    <row r="3135" spans="1:5" x14ac:dyDescent="0.25">
      <c r="A3135" t="s">
        <v>1</v>
      </c>
      <c r="B3135" t="s">
        <v>17542</v>
      </c>
      <c r="C3135" s="1121">
        <v>45518.311585648145</v>
      </c>
      <c r="D3135" t="s">
        <v>17975</v>
      </c>
    </row>
    <row r="3136" spans="1:5" x14ac:dyDescent="0.25">
      <c r="A3136" t="s">
        <v>1</v>
      </c>
      <c r="B3136" t="s">
        <v>17542</v>
      </c>
      <c r="C3136" s="1121">
        <v>45518.311585648145</v>
      </c>
      <c r="D3136" t="s">
        <v>17976</v>
      </c>
      <c r="E3136" s="1118">
        <v>2E-3</v>
      </c>
    </row>
    <row r="3137" spans="1:5" x14ac:dyDescent="0.25">
      <c r="A3137" t="s">
        <v>1</v>
      </c>
      <c r="B3137" t="s">
        <v>17542</v>
      </c>
      <c r="C3137" s="1121">
        <v>45518.311585648145</v>
      </c>
      <c r="D3137" t="s">
        <v>17975</v>
      </c>
    </row>
    <row r="3138" spans="1:5" x14ac:dyDescent="0.25">
      <c r="A3138" t="s">
        <v>1</v>
      </c>
      <c r="B3138" t="s">
        <v>17542</v>
      </c>
      <c r="C3138" s="1121">
        <v>45518.311585648145</v>
      </c>
      <c r="D3138" t="s">
        <v>17976</v>
      </c>
      <c r="E3138" s="1118">
        <v>3.8999999999999998E-3</v>
      </c>
    </row>
    <row r="3139" spans="1:5" x14ac:dyDescent="0.25">
      <c r="A3139" t="s">
        <v>1</v>
      </c>
      <c r="B3139" t="s">
        <v>17542</v>
      </c>
      <c r="C3139" s="1121">
        <v>45518.311585648145</v>
      </c>
      <c r="D3139" t="s">
        <v>17975</v>
      </c>
    </row>
    <row r="3140" spans="1:5" x14ac:dyDescent="0.25">
      <c r="A3140" t="s">
        <v>1</v>
      </c>
      <c r="B3140" t="s">
        <v>17542</v>
      </c>
      <c r="C3140" s="1121">
        <v>45518.311585648145</v>
      </c>
      <c r="D3140" t="s">
        <v>17976</v>
      </c>
      <c r="E3140" s="1118">
        <v>2E-3</v>
      </c>
    </row>
    <row r="3141" spans="1:5" x14ac:dyDescent="0.25">
      <c r="A3141" t="s">
        <v>1</v>
      </c>
      <c r="B3141" t="s">
        <v>17542</v>
      </c>
      <c r="C3141" s="1121">
        <v>45518.311585648145</v>
      </c>
      <c r="D3141" t="s">
        <v>17975</v>
      </c>
    </row>
    <row r="3142" spans="1:5" x14ac:dyDescent="0.25">
      <c r="A3142" t="s">
        <v>1</v>
      </c>
      <c r="B3142" t="s">
        <v>17542</v>
      </c>
      <c r="C3142" s="1121">
        <v>45518.311585648145</v>
      </c>
      <c r="D3142" t="s">
        <v>17976</v>
      </c>
      <c r="E3142" s="1118">
        <v>2E-3</v>
      </c>
    </row>
    <row r="3143" spans="1:5" x14ac:dyDescent="0.25">
      <c r="A3143" t="s">
        <v>1</v>
      </c>
      <c r="B3143" t="s">
        <v>17542</v>
      </c>
      <c r="C3143" s="1121">
        <v>45518.311585648145</v>
      </c>
      <c r="D3143" t="s">
        <v>17975</v>
      </c>
    </row>
    <row r="3144" spans="1:5" x14ac:dyDescent="0.25">
      <c r="A3144" t="s">
        <v>1</v>
      </c>
      <c r="B3144" t="s">
        <v>17542</v>
      </c>
      <c r="C3144" s="1121">
        <v>45518.311585648145</v>
      </c>
      <c r="D3144" t="s">
        <v>17976</v>
      </c>
      <c r="E3144" s="1118">
        <v>2E-3</v>
      </c>
    </row>
    <row r="3145" spans="1:5" x14ac:dyDescent="0.25">
      <c r="A3145" t="s">
        <v>1</v>
      </c>
      <c r="B3145" t="s">
        <v>17542</v>
      </c>
      <c r="C3145" s="1121">
        <v>45518.311585648145</v>
      </c>
      <c r="D3145" t="s">
        <v>17975</v>
      </c>
    </row>
    <row r="3146" spans="1:5" x14ac:dyDescent="0.25">
      <c r="A3146" t="s">
        <v>1</v>
      </c>
      <c r="B3146" t="s">
        <v>17542</v>
      </c>
      <c r="C3146" s="1121">
        <v>45518.311585648145</v>
      </c>
      <c r="D3146" t="s">
        <v>17976</v>
      </c>
      <c r="E3146" s="1118">
        <v>2E-3</v>
      </c>
    </row>
    <row r="3147" spans="1:5" x14ac:dyDescent="0.25">
      <c r="A3147" t="s">
        <v>1</v>
      </c>
      <c r="B3147" t="s">
        <v>17542</v>
      </c>
      <c r="C3147" s="1121">
        <v>45518.311585648145</v>
      </c>
      <c r="D3147" t="s">
        <v>17975</v>
      </c>
    </row>
    <row r="3148" spans="1:5" x14ac:dyDescent="0.25">
      <c r="A3148" t="s">
        <v>1</v>
      </c>
      <c r="B3148" t="s">
        <v>17542</v>
      </c>
      <c r="C3148" s="1121">
        <v>45518.311585648145</v>
      </c>
      <c r="D3148" t="s">
        <v>17976</v>
      </c>
      <c r="E3148" s="1118">
        <v>2E-3</v>
      </c>
    </row>
    <row r="3149" spans="1:5" x14ac:dyDescent="0.25">
      <c r="A3149" t="s">
        <v>1</v>
      </c>
      <c r="B3149" t="s">
        <v>17542</v>
      </c>
      <c r="C3149" s="1121">
        <v>45518.311585648145</v>
      </c>
      <c r="D3149" t="s">
        <v>17975</v>
      </c>
    </row>
    <row r="3150" spans="1:5" x14ac:dyDescent="0.25">
      <c r="A3150" t="s">
        <v>1</v>
      </c>
      <c r="B3150" t="s">
        <v>17542</v>
      </c>
      <c r="C3150" s="1121">
        <v>45518.311585648145</v>
      </c>
      <c r="D3150" t="s">
        <v>17976</v>
      </c>
      <c r="E3150" s="1118">
        <v>2E-3</v>
      </c>
    </row>
    <row r="3151" spans="1:5" x14ac:dyDescent="0.25">
      <c r="A3151" t="s">
        <v>1</v>
      </c>
      <c r="B3151" t="s">
        <v>17542</v>
      </c>
      <c r="C3151" s="1121">
        <v>45518.311585648145</v>
      </c>
      <c r="D3151" t="s">
        <v>17975</v>
      </c>
    </row>
    <row r="3152" spans="1:5" x14ac:dyDescent="0.25">
      <c r="A3152" t="s">
        <v>1</v>
      </c>
      <c r="B3152" t="s">
        <v>17542</v>
      </c>
      <c r="C3152" s="1121">
        <v>45518.311585648145</v>
      </c>
      <c r="D3152" t="s">
        <v>17976</v>
      </c>
      <c r="E3152" s="1118">
        <v>2E-3</v>
      </c>
    </row>
    <row r="3153" spans="1:5" x14ac:dyDescent="0.25">
      <c r="A3153" t="s">
        <v>1</v>
      </c>
      <c r="B3153" t="s">
        <v>17542</v>
      </c>
      <c r="C3153" s="1121">
        <v>45518.311585648145</v>
      </c>
      <c r="D3153" t="s">
        <v>17975</v>
      </c>
    </row>
    <row r="3154" spans="1:5" x14ac:dyDescent="0.25">
      <c r="A3154" t="s">
        <v>1</v>
      </c>
      <c r="B3154" t="s">
        <v>17542</v>
      </c>
      <c r="C3154" s="1121">
        <v>45518.311585648145</v>
      </c>
      <c r="D3154" t="s">
        <v>17976</v>
      </c>
      <c r="E3154" s="1118">
        <v>2E-3</v>
      </c>
    </row>
    <row r="3155" spans="1:5" x14ac:dyDescent="0.25">
      <c r="A3155" t="s">
        <v>1</v>
      </c>
      <c r="B3155" t="s">
        <v>17542</v>
      </c>
      <c r="C3155" s="1121">
        <v>45518.311585648145</v>
      </c>
      <c r="D3155" t="s">
        <v>17975</v>
      </c>
    </row>
    <row r="3156" spans="1:5" x14ac:dyDescent="0.25">
      <c r="A3156" t="s">
        <v>1</v>
      </c>
      <c r="B3156" t="s">
        <v>17542</v>
      </c>
      <c r="C3156" s="1121">
        <v>45518.311585648145</v>
      </c>
      <c r="D3156" t="s">
        <v>17976</v>
      </c>
      <c r="E3156" s="1118">
        <v>2E-3</v>
      </c>
    </row>
    <row r="3157" spans="1:5" x14ac:dyDescent="0.25">
      <c r="A3157" t="s">
        <v>1</v>
      </c>
      <c r="B3157" t="s">
        <v>17542</v>
      </c>
      <c r="C3157" s="1121">
        <v>45518.311597222222</v>
      </c>
      <c r="D3157" t="s">
        <v>17975</v>
      </c>
    </row>
    <row r="3158" spans="1:5" x14ac:dyDescent="0.25">
      <c r="A3158" t="s">
        <v>1</v>
      </c>
      <c r="B3158" t="s">
        <v>17542</v>
      </c>
      <c r="C3158" s="1121">
        <v>45518.311597222222</v>
      </c>
      <c r="D3158" t="s">
        <v>17976</v>
      </c>
      <c r="E3158" s="1118">
        <v>2E-3</v>
      </c>
    </row>
    <row r="3159" spans="1:5" x14ac:dyDescent="0.25">
      <c r="A3159" t="s">
        <v>1</v>
      </c>
      <c r="B3159" t="s">
        <v>17542</v>
      </c>
      <c r="C3159" s="1121">
        <v>45518.311597222222</v>
      </c>
      <c r="D3159" t="s">
        <v>17975</v>
      </c>
    </row>
    <row r="3160" spans="1:5" x14ac:dyDescent="0.25">
      <c r="A3160" t="s">
        <v>1</v>
      </c>
      <c r="B3160" t="s">
        <v>17542</v>
      </c>
      <c r="C3160" s="1121">
        <v>45518.311597222222</v>
      </c>
      <c r="D3160" t="s">
        <v>17976</v>
      </c>
      <c r="E3160" s="1118">
        <v>3.8999999999999998E-3</v>
      </c>
    </row>
    <row r="3161" spans="1:5" x14ac:dyDescent="0.25">
      <c r="A3161" t="s">
        <v>1</v>
      </c>
      <c r="B3161" t="s">
        <v>17542</v>
      </c>
      <c r="C3161" s="1121">
        <v>45518.311597222222</v>
      </c>
      <c r="D3161" t="s">
        <v>17975</v>
      </c>
    </row>
    <row r="3162" spans="1:5" x14ac:dyDescent="0.25">
      <c r="A3162" t="s">
        <v>1</v>
      </c>
      <c r="B3162" t="s">
        <v>17542</v>
      </c>
      <c r="C3162" s="1121">
        <v>45518.311597222222</v>
      </c>
      <c r="D3162" t="s">
        <v>17976</v>
      </c>
      <c r="E3162" s="1118">
        <v>2E-3</v>
      </c>
    </row>
    <row r="3163" spans="1:5" x14ac:dyDescent="0.25">
      <c r="A3163" t="s">
        <v>1</v>
      </c>
      <c r="B3163" t="s">
        <v>17542</v>
      </c>
      <c r="C3163" s="1121">
        <v>45518.311597222222</v>
      </c>
      <c r="D3163" t="s">
        <v>17975</v>
      </c>
    </row>
    <row r="3164" spans="1:5" x14ac:dyDescent="0.25">
      <c r="A3164" t="s">
        <v>1</v>
      </c>
      <c r="B3164" t="s">
        <v>17542</v>
      </c>
      <c r="C3164" s="1121">
        <v>45518.311597222222</v>
      </c>
      <c r="D3164" t="s">
        <v>17976</v>
      </c>
      <c r="E3164" s="1118">
        <v>2E-3</v>
      </c>
    </row>
    <row r="3165" spans="1:5" x14ac:dyDescent="0.25">
      <c r="A3165" t="s">
        <v>1</v>
      </c>
      <c r="B3165" t="s">
        <v>17542</v>
      </c>
      <c r="C3165" s="1121">
        <v>45518.311597222222</v>
      </c>
      <c r="D3165" t="s">
        <v>17975</v>
      </c>
    </row>
    <row r="3166" spans="1:5" x14ac:dyDescent="0.25">
      <c r="A3166" t="s">
        <v>1</v>
      </c>
      <c r="B3166" t="s">
        <v>17542</v>
      </c>
      <c r="C3166" s="1121">
        <v>45518.311597222222</v>
      </c>
      <c r="D3166" t="s">
        <v>17976</v>
      </c>
      <c r="E3166" s="1118">
        <v>2E-3</v>
      </c>
    </row>
    <row r="3167" spans="1:5" x14ac:dyDescent="0.25">
      <c r="A3167" t="s">
        <v>1</v>
      </c>
      <c r="B3167" t="s">
        <v>17542</v>
      </c>
      <c r="C3167" s="1121">
        <v>45518.311597222222</v>
      </c>
      <c r="D3167" t="s">
        <v>17975</v>
      </c>
    </row>
    <row r="3168" spans="1:5" x14ac:dyDescent="0.25">
      <c r="A3168" t="s">
        <v>1</v>
      </c>
      <c r="B3168" t="s">
        <v>17542</v>
      </c>
      <c r="C3168" s="1121">
        <v>45518.311597222222</v>
      </c>
      <c r="D3168" t="s">
        <v>17976</v>
      </c>
      <c r="E3168" s="1118">
        <v>2E-3</v>
      </c>
    </row>
    <row r="3169" spans="1:5" x14ac:dyDescent="0.25">
      <c r="A3169" t="s">
        <v>1</v>
      </c>
      <c r="B3169" t="s">
        <v>17542</v>
      </c>
      <c r="C3169" s="1121">
        <v>45518.311597222222</v>
      </c>
      <c r="D3169" t="s">
        <v>17975</v>
      </c>
    </row>
    <row r="3170" spans="1:5" x14ac:dyDescent="0.25">
      <c r="A3170" t="s">
        <v>1</v>
      </c>
      <c r="B3170" t="s">
        <v>17542</v>
      </c>
      <c r="C3170" s="1121">
        <v>45518.311597222222</v>
      </c>
      <c r="D3170" t="s">
        <v>17976</v>
      </c>
      <c r="E3170" s="1118">
        <v>3.8999999999999998E-3</v>
      </c>
    </row>
    <row r="3171" spans="1:5" x14ac:dyDescent="0.25">
      <c r="A3171" t="s">
        <v>1</v>
      </c>
      <c r="B3171" t="s">
        <v>17542</v>
      </c>
      <c r="C3171" s="1121">
        <v>45518.311597222222</v>
      </c>
      <c r="D3171" t="s">
        <v>17975</v>
      </c>
    </row>
    <row r="3172" spans="1:5" x14ac:dyDescent="0.25">
      <c r="A3172" t="s">
        <v>1</v>
      </c>
      <c r="B3172" t="s">
        <v>17542</v>
      </c>
      <c r="C3172" s="1121">
        <v>45518.311597222222</v>
      </c>
      <c r="D3172" t="s">
        <v>17976</v>
      </c>
      <c r="E3172" s="1118">
        <v>3.8999999999999998E-3</v>
      </c>
    </row>
    <row r="3173" spans="1:5" x14ac:dyDescent="0.25">
      <c r="A3173" t="s">
        <v>1</v>
      </c>
      <c r="B3173" t="s">
        <v>17542</v>
      </c>
      <c r="C3173" s="1121">
        <v>45518.311608796299</v>
      </c>
      <c r="D3173" t="s">
        <v>17975</v>
      </c>
    </row>
    <row r="3174" spans="1:5" x14ac:dyDescent="0.25">
      <c r="A3174" t="s">
        <v>1</v>
      </c>
      <c r="B3174" t="s">
        <v>17542</v>
      </c>
      <c r="C3174" s="1121">
        <v>45518.311608796299</v>
      </c>
      <c r="D3174" t="s">
        <v>17976</v>
      </c>
      <c r="E3174" s="1118">
        <v>5.8999999999999999E-3</v>
      </c>
    </row>
    <row r="3175" spans="1:5" x14ac:dyDescent="0.25">
      <c r="A3175" t="s">
        <v>1</v>
      </c>
      <c r="B3175" t="s">
        <v>17542</v>
      </c>
      <c r="C3175" s="1121">
        <v>45518.311608796299</v>
      </c>
      <c r="D3175" t="s">
        <v>17975</v>
      </c>
    </row>
    <row r="3176" spans="1:5" x14ac:dyDescent="0.25">
      <c r="A3176" t="s">
        <v>1</v>
      </c>
      <c r="B3176" t="s">
        <v>17542</v>
      </c>
      <c r="C3176" s="1121">
        <v>45518.311608796299</v>
      </c>
      <c r="D3176" t="s">
        <v>17976</v>
      </c>
      <c r="E3176" s="1118">
        <v>2E-3</v>
      </c>
    </row>
    <row r="3177" spans="1:5" x14ac:dyDescent="0.25">
      <c r="A3177" t="s">
        <v>1</v>
      </c>
      <c r="B3177" t="s">
        <v>17542</v>
      </c>
      <c r="C3177" s="1121">
        <v>45518.311608796299</v>
      </c>
      <c r="D3177" t="s">
        <v>17975</v>
      </c>
    </row>
    <row r="3178" spans="1:5" x14ac:dyDescent="0.25">
      <c r="A3178" t="s">
        <v>1</v>
      </c>
      <c r="B3178" t="s">
        <v>17542</v>
      </c>
      <c r="C3178" s="1121">
        <v>45518.311608796299</v>
      </c>
      <c r="D3178" t="s">
        <v>17976</v>
      </c>
      <c r="E3178" s="1118">
        <v>2E-3</v>
      </c>
    </row>
    <row r="3179" spans="1:5" x14ac:dyDescent="0.25">
      <c r="A3179" t="s">
        <v>1</v>
      </c>
      <c r="B3179" t="s">
        <v>17542</v>
      </c>
      <c r="C3179" s="1121">
        <v>45518.311608796299</v>
      </c>
      <c r="D3179" t="s">
        <v>17975</v>
      </c>
    </row>
    <row r="3180" spans="1:5" x14ac:dyDescent="0.25">
      <c r="A3180" t="s">
        <v>1</v>
      </c>
      <c r="B3180" t="s">
        <v>17542</v>
      </c>
      <c r="C3180" s="1121">
        <v>45518.311608796299</v>
      </c>
      <c r="D3180" t="s">
        <v>17976</v>
      </c>
      <c r="E3180" s="1118">
        <v>2E-3</v>
      </c>
    </row>
    <row r="3181" spans="1:5" x14ac:dyDescent="0.25">
      <c r="A3181" t="s">
        <v>1</v>
      </c>
      <c r="B3181" t="s">
        <v>17542</v>
      </c>
      <c r="C3181" s="1121">
        <v>45518.311608796299</v>
      </c>
      <c r="D3181" t="s">
        <v>17975</v>
      </c>
    </row>
    <row r="3182" spans="1:5" x14ac:dyDescent="0.25">
      <c r="A3182" t="s">
        <v>1</v>
      </c>
      <c r="B3182" t="s">
        <v>17542</v>
      </c>
      <c r="C3182" s="1121">
        <v>45518.311608796299</v>
      </c>
      <c r="D3182" t="s">
        <v>17976</v>
      </c>
      <c r="E3182" s="1118">
        <v>2E-3</v>
      </c>
    </row>
    <row r="3183" spans="1:5" x14ac:dyDescent="0.25">
      <c r="A3183" t="s">
        <v>1</v>
      </c>
      <c r="B3183" t="s">
        <v>17542</v>
      </c>
      <c r="C3183" s="1121">
        <v>45518.311608796299</v>
      </c>
      <c r="D3183" t="s">
        <v>17975</v>
      </c>
    </row>
    <row r="3184" spans="1:5" x14ac:dyDescent="0.25">
      <c r="A3184" t="s">
        <v>1</v>
      </c>
      <c r="B3184" t="s">
        <v>17542</v>
      </c>
      <c r="C3184" s="1121">
        <v>45518.311608796299</v>
      </c>
      <c r="D3184" t="s">
        <v>17976</v>
      </c>
      <c r="E3184" s="1118">
        <v>3.8999999999999998E-3</v>
      </c>
    </row>
    <row r="3185" spans="1:5" x14ac:dyDescent="0.25">
      <c r="A3185" t="s">
        <v>1</v>
      </c>
      <c r="B3185" t="s">
        <v>17542</v>
      </c>
      <c r="C3185" s="1121">
        <v>45518.311608796299</v>
      </c>
      <c r="D3185" t="s">
        <v>17975</v>
      </c>
    </row>
    <row r="3186" spans="1:5" x14ac:dyDescent="0.25">
      <c r="A3186" t="s">
        <v>1</v>
      </c>
      <c r="B3186" t="s">
        <v>17542</v>
      </c>
      <c r="C3186" s="1121">
        <v>45518.311608796299</v>
      </c>
      <c r="D3186" t="s">
        <v>17976</v>
      </c>
      <c r="E3186" s="1118">
        <v>5.8999999999999999E-3</v>
      </c>
    </row>
    <row r="3187" spans="1:5" x14ac:dyDescent="0.25">
      <c r="A3187" t="s">
        <v>1</v>
      </c>
      <c r="B3187" t="s">
        <v>17542</v>
      </c>
      <c r="C3187" s="1121">
        <v>45518.311608796299</v>
      </c>
      <c r="D3187" t="s">
        <v>17975</v>
      </c>
    </row>
    <row r="3188" spans="1:5" x14ac:dyDescent="0.25">
      <c r="A3188" t="s">
        <v>1</v>
      </c>
      <c r="B3188" t="s">
        <v>17542</v>
      </c>
      <c r="C3188" s="1121">
        <v>45518.311608796299</v>
      </c>
      <c r="D3188" t="s">
        <v>17976</v>
      </c>
      <c r="E3188" s="1118">
        <v>2E-3</v>
      </c>
    </row>
    <row r="3189" spans="1:5" x14ac:dyDescent="0.25">
      <c r="A3189" t="s">
        <v>1</v>
      </c>
      <c r="B3189" t="s">
        <v>17542</v>
      </c>
      <c r="C3189" s="1121">
        <v>45518.311608796299</v>
      </c>
      <c r="D3189" t="s">
        <v>17975</v>
      </c>
    </row>
    <row r="3190" spans="1:5" x14ac:dyDescent="0.25">
      <c r="A3190" t="s">
        <v>1</v>
      </c>
      <c r="B3190" t="s">
        <v>17542</v>
      </c>
      <c r="C3190" s="1121">
        <v>45518.311608796299</v>
      </c>
      <c r="D3190" t="s">
        <v>17976</v>
      </c>
      <c r="E3190" s="1118">
        <v>2E-3</v>
      </c>
    </row>
    <row r="3191" spans="1:5" x14ac:dyDescent="0.25">
      <c r="A3191" t="s">
        <v>1</v>
      </c>
      <c r="B3191" t="s">
        <v>17542</v>
      </c>
      <c r="C3191" s="1121">
        <v>45518.311608796299</v>
      </c>
      <c r="D3191" t="s">
        <v>17975</v>
      </c>
    </row>
    <row r="3192" spans="1:5" x14ac:dyDescent="0.25">
      <c r="A3192" t="s">
        <v>1</v>
      </c>
      <c r="B3192" t="s">
        <v>17542</v>
      </c>
      <c r="C3192" s="1121">
        <v>45518.311608796299</v>
      </c>
      <c r="D3192" t="s">
        <v>17976</v>
      </c>
      <c r="E3192" s="1118">
        <v>2E-3</v>
      </c>
    </row>
    <row r="3193" spans="1:5" x14ac:dyDescent="0.25">
      <c r="A3193" t="s">
        <v>1</v>
      </c>
      <c r="B3193" t="s">
        <v>17542</v>
      </c>
      <c r="C3193" s="1121">
        <v>45518.311608796299</v>
      </c>
      <c r="D3193" t="s">
        <v>17975</v>
      </c>
    </row>
    <row r="3194" spans="1:5" x14ac:dyDescent="0.25">
      <c r="A3194" t="s">
        <v>1</v>
      </c>
      <c r="B3194" t="s">
        <v>17542</v>
      </c>
      <c r="C3194" s="1121">
        <v>45518.311608796299</v>
      </c>
      <c r="D3194" t="s">
        <v>17976</v>
      </c>
      <c r="E3194" s="1118">
        <v>2E-3</v>
      </c>
    </row>
    <row r="3195" spans="1:5" x14ac:dyDescent="0.25">
      <c r="A3195" t="s">
        <v>1</v>
      </c>
      <c r="B3195" t="s">
        <v>17542</v>
      </c>
      <c r="C3195" s="1121">
        <v>45518.311608796299</v>
      </c>
      <c r="D3195" t="s">
        <v>17975</v>
      </c>
    </row>
    <row r="3196" spans="1:5" x14ac:dyDescent="0.25">
      <c r="A3196" t="s">
        <v>1</v>
      </c>
      <c r="B3196" t="s">
        <v>17542</v>
      </c>
      <c r="C3196" s="1121">
        <v>45518.311608796299</v>
      </c>
      <c r="D3196" t="s">
        <v>17976</v>
      </c>
      <c r="E3196" s="1118">
        <v>3.8999999999999998E-3</v>
      </c>
    </row>
    <row r="3197" spans="1:5" x14ac:dyDescent="0.25">
      <c r="A3197" t="s">
        <v>1</v>
      </c>
      <c r="B3197" t="s">
        <v>17542</v>
      </c>
      <c r="C3197" s="1121">
        <v>45518.311608796299</v>
      </c>
      <c r="D3197" t="s">
        <v>17975</v>
      </c>
    </row>
    <row r="3198" spans="1:5" x14ac:dyDescent="0.25">
      <c r="A3198" t="s">
        <v>1</v>
      </c>
      <c r="B3198" t="s">
        <v>17542</v>
      </c>
      <c r="C3198" s="1121">
        <v>45518.311608796299</v>
      </c>
      <c r="D3198" t="s">
        <v>17976</v>
      </c>
      <c r="E3198" s="1118">
        <v>2E-3</v>
      </c>
    </row>
    <row r="3199" spans="1:5" x14ac:dyDescent="0.25">
      <c r="A3199" t="s">
        <v>1</v>
      </c>
      <c r="B3199" t="s">
        <v>17542</v>
      </c>
      <c r="C3199" s="1121">
        <v>45518.311608796299</v>
      </c>
      <c r="D3199" t="s">
        <v>17975</v>
      </c>
    </row>
    <row r="3200" spans="1:5" x14ac:dyDescent="0.25">
      <c r="A3200" t="s">
        <v>1</v>
      </c>
      <c r="B3200" t="s">
        <v>17542</v>
      </c>
      <c r="C3200" s="1121">
        <v>45518.311608796299</v>
      </c>
      <c r="D3200" t="s">
        <v>17976</v>
      </c>
      <c r="E3200" s="1118">
        <v>3.8999999999999998E-3</v>
      </c>
    </row>
    <row r="3201" spans="1:5" x14ac:dyDescent="0.25">
      <c r="A3201" t="s">
        <v>1</v>
      </c>
      <c r="B3201" t="s">
        <v>17542</v>
      </c>
      <c r="C3201" s="1121">
        <v>45518.311608796299</v>
      </c>
      <c r="D3201" t="s">
        <v>17975</v>
      </c>
    </row>
    <row r="3202" spans="1:5" x14ac:dyDescent="0.25">
      <c r="A3202" t="s">
        <v>1</v>
      </c>
      <c r="B3202" t="s">
        <v>17542</v>
      </c>
      <c r="C3202" s="1121">
        <v>45518.311608796299</v>
      </c>
      <c r="D3202" t="s">
        <v>17976</v>
      </c>
      <c r="E3202" s="1118">
        <v>2E-3</v>
      </c>
    </row>
    <row r="3203" spans="1:5" x14ac:dyDescent="0.25">
      <c r="A3203" t="s">
        <v>1</v>
      </c>
      <c r="B3203" t="s">
        <v>17542</v>
      </c>
      <c r="C3203" s="1121">
        <v>45518.311608796299</v>
      </c>
      <c r="D3203" t="s">
        <v>17975</v>
      </c>
    </row>
    <row r="3204" spans="1:5" x14ac:dyDescent="0.25">
      <c r="A3204" t="s">
        <v>1</v>
      </c>
      <c r="B3204" t="s">
        <v>17542</v>
      </c>
      <c r="C3204" s="1121">
        <v>45518.311608796299</v>
      </c>
      <c r="D3204" t="s">
        <v>17976</v>
      </c>
      <c r="E3204" s="1118">
        <v>2E-3</v>
      </c>
    </row>
    <row r="3205" spans="1:5" x14ac:dyDescent="0.25">
      <c r="A3205" t="s">
        <v>1</v>
      </c>
      <c r="B3205" t="s">
        <v>17542</v>
      </c>
      <c r="C3205" s="1121">
        <v>45518.31391203704</v>
      </c>
      <c r="D3205" t="s">
        <v>17280</v>
      </c>
    </row>
    <row r="3206" spans="1:5" x14ac:dyDescent="0.25">
      <c r="A3206" t="s">
        <v>1</v>
      </c>
      <c r="B3206" t="s">
        <v>17542</v>
      </c>
      <c r="C3206" s="1121">
        <v>45518.31391203704</v>
      </c>
      <c r="D3206" t="s">
        <v>17281</v>
      </c>
      <c r="E3206" s="1118">
        <v>2E-3</v>
      </c>
    </row>
    <row r="3207" spans="1:5" x14ac:dyDescent="0.25">
      <c r="A3207" t="s">
        <v>1</v>
      </c>
      <c r="B3207" t="s">
        <v>17542</v>
      </c>
      <c r="C3207" s="1121">
        <v>45518.314583333333</v>
      </c>
      <c r="D3207" t="s">
        <v>17280</v>
      </c>
    </row>
    <row r="3208" spans="1:5" x14ac:dyDescent="0.25">
      <c r="A3208" t="s">
        <v>1</v>
      </c>
      <c r="B3208" t="s">
        <v>17542</v>
      </c>
      <c r="C3208" s="1121">
        <v>45518.314583333333</v>
      </c>
      <c r="D3208" t="s">
        <v>17281</v>
      </c>
      <c r="E3208" s="1118">
        <v>0</v>
      </c>
    </row>
    <row r="3209" spans="1:5" x14ac:dyDescent="0.25">
      <c r="A3209" t="s">
        <v>1</v>
      </c>
      <c r="B3209" t="s">
        <v>17542</v>
      </c>
      <c r="C3209" s="1121">
        <v>45518.315798611111</v>
      </c>
      <c r="D3209" t="s">
        <v>17280</v>
      </c>
    </row>
    <row r="3210" spans="1:5" x14ac:dyDescent="0.25">
      <c r="A3210" t="s">
        <v>1</v>
      </c>
      <c r="B3210" t="s">
        <v>17542</v>
      </c>
      <c r="C3210" s="1121">
        <v>45518.315798611111</v>
      </c>
      <c r="D3210" t="s">
        <v>17281</v>
      </c>
      <c r="E3210" s="1118">
        <v>5.8999999999999999E-3</v>
      </c>
    </row>
    <row r="3211" spans="1:5" x14ac:dyDescent="0.25">
      <c r="A3211" t="s">
        <v>1</v>
      </c>
      <c r="B3211" t="s">
        <v>17542</v>
      </c>
      <c r="C3211" s="1121">
        <v>45518.348055555558</v>
      </c>
      <c r="D3211" t="s">
        <v>17975</v>
      </c>
    </row>
    <row r="3212" spans="1:5" x14ac:dyDescent="0.25">
      <c r="A3212" t="s">
        <v>1</v>
      </c>
      <c r="B3212" t="s">
        <v>17542</v>
      </c>
      <c r="C3212" s="1121">
        <v>45518.348055555558</v>
      </c>
      <c r="D3212" t="s">
        <v>17976</v>
      </c>
      <c r="E3212" s="1118">
        <v>0</v>
      </c>
    </row>
    <row r="3213" spans="1:5" x14ac:dyDescent="0.25">
      <c r="A3213" t="s">
        <v>1</v>
      </c>
      <c r="B3213" t="s">
        <v>17542</v>
      </c>
      <c r="C3213" s="1121">
        <v>45518.349004629628</v>
      </c>
      <c r="D3213" t="s">
        <v>17975</v>
      </c>
    </row>
    <row r="3214" spans="1:5" x14ac:dyDescent="0.25">
      <c r="A3214" t="s">
        <v>1</v>
      </c>
      <c r="B3214" t="s">
        <v>17542</v>
      </c>
      <c r="C3214" s="1121">
        <v>45518.349004629628</v>
      </c>
      <c r="D3214" t="s">
        <v>17976</v>
      </c>
      <c r="E3214" s="1118">
        <v>1.5599999999999999E-2</v>
      </c>
    </row>
    <row r="3215" spans="1:5" x14ac:dyDescent="0.25">
      <c r="A3215" t="s">
        <v>1</v>
      </c>
      <c r="B3215" t="s">
        <v>17542</v>
      </c>
      <c r="C3215" s="1121">
        <v>45518.349085648151</v>
      </c>
      <c r="D3215" t="s">
        <v>17975</v>
      </c>
    </row>
    <row r="3216" spans="1:5" x14ac:dyDescent="0.25">
      <c r="A3216" t="s">
        <v>1</v>
      </c>
      <c r="B3216" t="s">
        <v>17542</v>
      </c>
      <c r="C3216" s="1121">
        <v>45518.349085648151</v>
      </c>
      <c r="D3216" t="s">
        <v>17976</v>
      </c>
      <c r="E3216" s="1118">
        <v>0</v>
      </c>
    </row>
    <row r="3217" spans="1:5" x14ac:dyDescent="0.25">
      <c r="A3217" t="s">
        <v>1</v>
      </c>
      <c r="B3217" t="s">
        <v>17542</v>
      </c>
      <c r="C3217" s="1121">
        <v>45518.349108796298</v>
      </c>
      <c r="D3217" t="s">
        <v>17975</v>
      </c>
    </row>
    <row r="3218" spans="1:5" x14ac:dyDescent="0.25">
      <c r="A3218" t="s">
        <v>1</v>
      </c>
      <c r="B3218" t="s">
        <v>17542</v>
      </c>
      <c r="C3218" s="1121">
        <v>45518.349108796298</v>
      </c>
      <c r="D3218" t="s">
        <v>17976</v>
      </c>
      <c r="E3218" s="1118">
        <v>2E-3</v>
      </c>
    </row>
    <row r="3219" spans="1:5" x14ac:dyDescent="0.25">
      <c r="A3219" t="s">
        <v>1</v>
      </c>
      <c r="B3219" t="s">
        <v>17542</v>
      </c>
      <c r="C3219" s="1121">
        <v>45518.349120370367</v>
      </c>
      <c r="D3219" t="s">
        <v>17975</v>
      </c>
    </row>
    <row r="3220" spans="1:5" x14ac:dyDescent="0.25">
      <c r="A3220" t="s">
        <v>1</v>
      </c>
      <c r="B3220" t="s">
        <v>17542</v>
      </c>
      <c r="C3220" s="1121">
        <v>45518.349120370367</v>
      </c>
      <c r="D3220" t="s">
        <v>17976</v>
      </c>
      <c r="E3220" s="1118">
        <v>0</v>
      </c>
    </row>
    <row r="3221" spans="1:5" x14ac:dyDescent="0.25">
      <c r="A3221" t="s">
        <v>1</v>
      </c>
      <c r="B3221" t="s">
        <v>17542</v>
      </c>
      <c r="C3221" s="1121">
        <v>45518.349131944444</v>
      </c>
      <c r="D3221" t="s">
        <v>17975</v>
      </c>
    </row>
    <row r="3222" spans="1:5" x14ac:dyDescent="0.25">
      <c r="A3222" t="s">
        <v>1</v>
      </c>
      <c r="B3222" t="s">
        <v>17542</v>
      </c>
      <c r="C3222" s="1121">
        <v>45518.349131944444</v>
      </c>
      <c r="D3222" t="s">
        <v>17976</v>
      </c>
      <c r="E3222" s="1118">
        <v>0</v>
      </c>
    </row>
    <row r="3223" spans="1:5" x14ac:dyDescent="0.25">
      <c r="A3223" t="s">
        <v>1</v>
      </c>
      <c r="B3223" t="s">
        <v>17542</v>
      </c>
      <c r="C3223" s="1121">
        <v>45518.349131944444</v>
      </c>
      <c r="D3223" t="s">
        <v>17975</v>
      </c>
    </row>
    <row r="3224" spans="1:5" x14ac:dyDescent="0.25">
      <c r="A3224" t="s">
        <v>1</v>
      </c>
      <c r="B3224" t="s">
        <v>17542</v>
      </c>
      <c r="C3224" s="1121">
        <v>45518.349131944444</v>
      </c>
      <c r="D3224" t="s">
        <v>17976</v>
      </c>
      <c r="E3224" s="1118">
        <v>0</v>
      </c>
    </row>
    <row r="3225" spans="1:5" x14ac:dyDescent="0.25">
      <c r="A3225" t="s">
        <v>1</v>
      </c>
      <c r="B3225" t="s">
        <v>17542</v>
      </c>
      <c r="C3225" s="1121">
        <v>45518.349143518521</v>
      </c>
      <c r="D3225" t="s">
        <v>17975</v>
      </c>
    </row>
    <row r="3226" spans="1:5" x14ac:dyDescent="0.25">
      <c r="A3226" t="s">
        <v>1</v>
      </c>
      <c r="B3226" t="s">
        <v>17542</v>
      </c>
      <c r="C3226" s="1121">
        <v>45518.349143518521</v>
      </c>
      <c r="D3226" t="s">
        <v>17976</v>
      </c>
      <c r="E3226" s="1118">
        <v>1.5599999999999999E-2</v>
      </c>
    </row>
    <row r="3227" spans="1:5" x14ac:dyDescent="0.25">
      <c r="A3227" t="s">
        <v>1</v>
      </c>
      <c r="B3227" t="s">
        <v>17542</v>
      </c>
      <c r="C3227" s="1121">
        <v>45518.349224537036</v>
      </c>
      <c r="D3227" t="s">
        <v>17975</v>
      </c>
    </row>
    <row r="3228" spans="1:5" x14ac:dyDescent="0.25">
      <c r="A3228" t="s">
        <v>1</v>
      </c>
      <c r="B3228" t="s">
        <v>17542</v>
      </c>
      <c r="C3228" s="1121">
        <v>45518.349224537036</v>
      </c>
      <c r="D3228" t="s">
        <v>17976</v>
      </c>
      <c r="E3228" s="1118">
        <v>0</v>
      </c>
    </row>
    <row r="3229" spans="1:5" x14ac:dyDescent="0.25">
      <c r="A3229" t="s">
        <v>1</v>
      </c>
      <c r="B3229" t="s">
        <v>17542</v>
      </c>
      <c r="C3229" s="1121">
        <v>45518.349224537036</v>
      </c>
      <c r="D3229" t="s">
        <v>17975</v>
      </c>
    </row>
    <row r="3230" spans="1:5" x14ac:dyDescent="0.25">
      <c r="A3230" t="s">
        <v>1</v>
      </c>
      <c r="B3230" t="s">
        <v>17542</v>
      </c>
      <c r="C3230" s="1121">
        <v>45518.349224537036</v>
      </c>
      <c r="D3230" t="s">
        <v>17976</v>
      </c>
      <c r="E3230" s="1118">
        <v>0</v>
      </c>
    </row>
    <row r="3231" spans="1:5" x14ac:dyDescent="0.25">
      <c r="A3231" t="s">
        <v>1</v>
      </c>
      <c r="B3231" t="s">
        <v>17542</v>
      </c>
      <c r="C3231" s="1121">
        <v>45518.349224537036</v>
      </c>
      <c r="D3231" t="s">
        <v>17975</v>
      </c>
    </row>
    <row r="3232" spans="1:5" x14ac:dyDescent="0.25">
      <c r="A3232" t="s">
        <v>1</v>
      </c>
      <c r="B3232" t="s">
        <v>17542</v>
      </c>
      <c r="C3232" s="1121">
        <v>45518.349224537036</v>
      </c>
      <c r="D3232" t="s">
        <v>17976</v>
      </c>
      <c r="E3232" s="1118">
        <v>1.37E-2</v>
      </c>
    </row>
    <row r="3233" spans="1:5" x14ac:dyDescent="0.25">
      <c r="A3233" t="s">
        <v>1</v>
      </c>
      <c r="B3233" t="s">
        <v>17542</v>
      </c>
      <c r="C3233" s="1121">
        <v>45518.349224537036</v>
      </c>
      <c r="D3233" t="s">
        <v>17975</v>
      </c>
    </row>
    <row r="3234" spans="1:5" x14ac:dyDescent="0.25">
      <c r="A3234" t="s">
        <v>1</v>
      </c>
      <c r="B3234" t="s">
        <v>17542</v>
      </c>
      <c r="C3234" s="1121">
        <v>45518.349224537036</v>
      </c>
      <c r="D3234" t="s">
        <v>17976</v>
      </c>
      <c r="E3234" s="1118">
        <v>0</v>
      </c>
    </row>
    <row r="3235" spans="1:5" x14ac:dyDescent="0.25">
      <c r="A3235" t="s">
        <v>1</v>
      </c>
      <c r="B3235" t="s">
        <v>17542</v>
      </c>
      <c r="C3235" s="1121">
        <v>45518.349224537036</v>
      </c>
      <c r="D3235" t="s">
        <v>17975</v>
      </c>
    </row>
    <row r="3236" spans="1:5" x14ac:dyDescent="0.25">
      <c r="A3236" t="s">
        <v>1</v>
      </c>
      <c r="B3236" t="s">
        <v>17542</v>
      </c>
      <c r="C3236" s="1121">
        <v>45518.349224537036</v>
      </c>
      <c r="D3236" t="s">
        <v>17976</v>
      </c>
      <c r="E3236" s="1118">
        <v>0</v>
      </c>
    </row>
    <row r="3237" spans="1:5" x14ac:dyDescent="0.25">
      <c r="A3237" t="s">
        <v>1</v>
      </c>
      <c r="B3237" t="s">
        <v>17542</v>
      </c>
      <c r="C3237" s="1121">
        <v>45518.349224537036</v>
      </c>
      <c r="D3237" t="s">
        <v>17975</v>
      </c>
    </row>
    <row r="3238" spans="1:5" x14ac:dyDescent="0.25">
      <c r="A3238" t="s">
        <v>1</v>
      </c>
      <c r="B3238" t="s">
        <v>17542</v>
      </c>
      <c r="C3238" s="1121">
        <v>45518.349224537036</v>
      </c>
      <c r="D3238" t="s">
        <v>17976</v>
      </c>
      <c r="E3238" s="1118">
        <v>0</v>
      </c>
    </row>
    <row r="3239" spans="1:5" x14ac:dyDescent="0.25">
      <c r="A3239" t="s">
        <v>1</v>
      </c>
      <c r="B3239" t="s">
        <v>17542</v>
      </c>
      <c r="C3239" s="1121">
        <v>45518.349224537036</v>
      </c>
      <c r="D3239" t="s">
        <v>17975</v>
      </c>
    </row>
    <row r="3240" spans="1:5" x14ac:dyDescent="0.25">
      <c r="A3240" t="s">
        <v>1</v>
      </c>
      <c r="B3240" t="s">
        <v>17542</v>
      </c>
      <c r="C3240" s="1121">
        <v>45518.349224537036</v>
      </c>
      <c r="D3240" t="s">
        <v>17976</v>
      </c>
      <c r="E3240" s="1118">
        <v>0</v>
      </c>
    </row>
    <row r="3241" spans="1:5" x14ac:dyDescent="0.25">
      <c r="A3241" t="s">
        <v>1</v>
      </c>
      <c r="B3241" t="s">
        <v>17542</v>
      </c>
      <c r="C3241" s="1121">
        <v>45518.349224537036</v>
      </c>
      <c r="D3241" t="s">
        <v>17975</v>
      </c>
    </row>
    <row r="3242" spans="1:5" x14ac:dyDescent="0.25">
      <c r="A3242" t="s">
        <v>1</v>
      </c>
      <c r="B3242" t="s">
        <v>17542</v>
      </c>
      <c r="C3242" s="1121">
        <v>45518.349224537036</v>
      </c>
      <c r="D3242" t="s">
        <v>17976</v>
      </c>
      <c r="E3242" s="1118">
        <v>0</v>
      </c>
    </row>
    <row r="3243" spans="1:5" x14ac:dyDescent="0.25">
      <c r="A3243" t="s">
        <v>1</v>
      </c>
      <c r="B3243" t="s">
        <v>17542</v>
      </c>
      <c r="C3243" s="1121">
        <v>45518.349224537036</v>
      </c>
      <c r="D3243" t="s">
        <v>17975</v>
      </c>
    </row>
    <row r="3244" spans="1:5" x14ac:dyDescent="0.25">
      <c r="A3244" t="s">
        <v>1</v>
      </c>
      <c r="B3244" t="s">
        <v>17542</v>
      </c>
      <c r="C3244" s="1121">
        <v>45518.349224537036</v>
      </c>
      <c r="D3244" t="s">
        <v>17976</v>
      </c>
      <c r="E3244" s="1118">
        <v>0</v>
      </c>
    </row>
    <row r="3245" spans="1:5" x14ac:dyDescent="0.25">
      <c r="A3245" t="s">
        <v>1</v>
      </c>
      <c r="B3245" t="s">
        <v>17542</v>
      </c>
      <c r="C3245" s="1121">
        <v>45518.349224537036</v>
      </c>
      <c r="D3245" t="s">
        <v>17975</v>
      </c>
    </row>
    <row r="3246" spans="1:5" x14ac:dyDescent="0.25">
      <c r="A3246" t="s">
        <v>1</v>
      </c>
      <c r="B3246" t="s">
        <v>17542</v>
      </c>
      <c r="C3246" s="1121">
        <v>45518.349224537036</v>
      </c>
      <c r="D3246" t="s">
        <v>17976</v>
      </c>
      <c r="E3246" s="1118">
        <v>0</v>
      </c>
    </row>
    <row r="3247" spans="1:5" x14ac:dyDescent="0.25">
      <c r="A3247" t="s">
        <v>1</v>
      </c>
      <c r="B3247" t="s">
        <v>17542</v>
      </c>
      <c r="C3247" s="1121">
        <v>45518.349224537036</v>
      </c>
      <c r="D3247" t="s">
        <v>17975</v>
      </c>
    </row>
    <row r="3248" spans="1:5" x14ac:dyDescent="0.25">
      <c r="A3248" t="s">
        <v>1</v>
      </c>
      <c r="B3248" t="s">
        <v>17542</v>
      </c>
      <c r="C3248" s="1121">
        <v>45518.349224537036</v>
      </c>
      <c r="D3248" t="s">
        <v>17976</v>
      </c>
      <c r="E3248" s="1118">
        <v>0</v>
      </c>
    </row>
    <row r="3249" spans="1:5" x14ac:dyDescent="0.25">
      <c r="A3249" t="s">
        <v>1</v>
      </c>
      <c r="B3249" t="s">
        <v>17542</v>
      </c>
      <c r="C3249" s="1121">
        <v>45518.349236111113</v>
      </c>
      <c r="D3249" t="s">
        <v>17975</v>
      </c>
    </row>
    <row r="3250" spans="1:5" x14ac:dyDescent="0.25">
      <c r="A3250" t="s">
        <v>1</v>
      </c>
      <c r="B3250" t="s">
        <v>17542</v>
      </c>
      <c r="C3250" s="1121">
        <v>45518.349236111113</v>
      </c>
      <c r="D3250" t="s">
        <v>17976</v>
      </c>
      <c r="E3250" s="1118">
        <v>0</v>
      </c>
    </row>
    <row r="3251" spans="1:5" x14ac:dyDescent="0.25">
      <c r="A3251" t="s">
        <v>1</v>
      </c>
      <c r="B3251" t="s">
        <v>17542</v>
      </c>
      <c r="C3251" s="1121">
        <v>45518.349236111113</v>
      </c>
      <c r="D3251" t="s">
        <v>17975</v>
      </c>
    </row>
    <row r="3252" spans="1:5" x14ac:dyDescent="0.25">
      <c r="A3252" t="s">
        <v>1</v>
      </c>
      <c r="B3252" t="s">
        <v>17542</v>
      </c>
      <c r="C3252" s="1121">
        <v>45518.349236111113</v>
      </c>
      <c r="D3252" t="s">
        <v>17976</v>
      </c>
      <c r="E3252" s="1118">
        <v>0</v>
      </c>
    </row>
    <row r="3253" spans="1:5" x14ac:dyDescent="0.25">
      <c r="A3253" t="s">
        <v>1</v>
      </c>
      <c r="B3253" t="s">
        <v>17542</v>
      </c>
      <c r="C3253" s="1121">
        <v>45518.349236111113</v>
      </c>
      <c r="D3253" t="s">
        <v>17975</v>
      </c>
    </row>
    <row r="3254" spans="1:5" x14ac:dyDescent="0.25">
      <c r="A3254" t="s">
        <v>1</v>
      </c>
      <c r="B3254" t="s">
        <v>17542</v>
      </c>
      <c r="C3254" s="1121">
        <v>45518.349236111113</v>
      </c>
      <c r="D3254" t="s">
        <v>17976</v>
      </c>
      <c r="E3254" s="1118">
        <v>0</v>
      </c>
    </row>
    <row r="3255" spans="1:5" x14ac:dyDescent="0.25">
      <c r="A3255" t="s">
        <v>1</v>
      </c>
      <c r="B3255" t="s">
        <v>17542</v>
      </c>
      <c r="C3255" s="1121">
        <v>45518.349236111113</v>
      </c>
      <c r="D3255" t="s">
        <v>17975</v>
      </c>
    </row>
    <row r="3256" spans="1:5" x14ac:dyDescent="0.25">
      <c r="A3256" t="s">
        <v>1</v>
      </c>
      <c r="B3256" t="s">
        <v>17542</v>
      </c>
      <c r="C3256" s="1121">
        <v>45518.349236111113</v>
      </c>
      <c r="D3256" t="s">
        <v>17976</v>
      </c>
      <c r="E3256" s="1118">
        <v>0</v>
      </c>
    </row>
    <row r="3257" spans="1:5" x14ac:dyDescent="0.25">
      <c r="A3257" t="s">
        <v>1</v>
      </c>
      <c r="B3257" t="s">
        <v>17542</v>
      </c>
      <c r="C3257" s="1121">
        <v>45518.349236111113</v>
      </c>
      <c r="D3257" t="s">
        <v>17975</v>
      </c>
    </row>
    <row r="3258" spans="1:5" x14ac:dyDescent="0.25">
      <c r="A3258" t="s">
        <v>1</v>
      </c>
      <c r="B3258" t="s">
        <v>17542</v>
      </c>
      <c r="C3258" s="1121">
        <v>45518.349236111113</v>
      </c>
      <c r="D3258" t="s">
        <v>17976</v>
      </c>
      <c r="E3258" s="1118">
        <v>0</v>
      </c>
    </row>
    <row r="3259" spans="1:5" x14ac:dyDescent="0.25">
      <c r="A3259" t="s">
        <v>1</v>
      </c>
      <c r="B3259" t="s">
        <v>17542</v>
      </c>
      <c r="C3259" s="1121">
        <v>45518.349236111113</v>
      </c>
      <c r="D3259" t="s">
        <v>17975</v>
      </c>
    </row>
    <row r="3260" spans="1:5" x14ac:dyDescent="0.25">
      <c r="A3260" t="s">
        <v>1</v>
      </c>
      <c r="B3260" t="s">
        <v>17542</v>
      </c>
      <c r="C3260" s="1121">
        <v>45518.349236111113</v>
      </c>
      <c r="D3260" t="s">
        <v>17976</v>
      </c>
      <c r="E3260" s="1118">
        <v>0</v>
      </c>
    </row>
    <row r="3261" spans="1:5" x14ac:dyDescent="0.25">
      <c r="A3261" t="s">
        <v>1</v>
      </c>
      <c r="B3261" t="s">
        <v>17542</v>
      </c>
      <c r="C3261" s="1121">
        <v>45518.349236111113</v>
      </c>
      <c r="D3261" t="s">
        <v>17975</v>
      </c>
    </row>
    <row r="3262" spans="1:5" x14ac:dyDescent="0.25">
      <c r="A3262" t="s">
        <v>1</v>
      </c>
      <c r="B3262" t="s">
        <v>17542</v>
      </c>
      <c r="C3262" s="1121">
        <v>45518.349236111113</v>
      </c>
      <c r="D3262" t="s">
        <v>17976</v>
      </c>
      <c r="E3262" s="1118">
        <v>0</v>
      </c>
    </row>
    <row r="3263" spans="1:5" x14ac:dyDescent="0.25">
      <c r="A3263" t="s">
        <v>1</v>
      </c>
      <c r="B3263" t="s">
        <v>17542</v>
      </c>
      <c r="C3263" s="1121">
        <v>45518.349236111113</v>
      </c>
      <c r="D3263" t="s">
        <v>17975</v>
      </c>
    </row>
    <row r="3264" spans="1:5" x14ac:dyDescent="0.25">
      <c r="A3264" t="s">
        <v>1</v>
      </c>
      <c r="B3264" t="s">
        <v>17542</v>
      </c>
      <c r="C3264" s="1121">
        <v>45518.349236111113</v>
      </c>
      <c r="D3264" t="s">
        <v>17976</v>
      </c>
      <c r="E3264" s="1118">
        <v>0</v>
      </c>
    </row>
    <row r="3265" spans="1:5" x14ac:dyDescent="0.25">
      <c r="A3265" t="s">
        <v>1</v>
      </c>
      <c r="B3265" t="s">
        <v>17542</v>
      </c>
      <c r="C3265" s="1121">
        <v>45518.349236111113</v>
      </c>
      <c r="D3265" t="s">
        <v>17975</v>
      </c>
    </row>
    <row r="3266" spans="1:5" x14ac:dyDescent="0.25">
      <c r="A3266" t="s">
        <v>1</v>
      </c>
      <c r="B3266" t="s">
        <v>17542</v>
      </c>
      <c r="C3266" s="1121">
        <v>45518.349236111113</v>
      </c>
      <c r="D3266" t="s">
        <v>17976</v>
      </c>
      <c r="E3266" s="1118">
        <v>0</v>
      </c>
    </row>
    <row r="3267" spans="1:5" x14ac:dyDescent="0.25">
      <c r="A3267" t="s">
        <v>1</v>
      </c>
      <c r="B3267" t="s">
        <v>17542</v>
      </c>
      <c r="C3267" s="1121">
        <v>45518.349236111113</v>
      </c>
      <c r="D3267" t="s">
        <v>17975</v>
      </c>
    </row>
    <row r="3268" spans="1:5" x14ac:dyDescent="0.25">
      <c r="A3268" t="s">
        <v>1</v>
      </c>
      <c r="B3268" t="s">
        <v>17542</v>
      </c>
      <c r="C3268" s="1121">
        <v>45518.349236111113</v>
      </c>
      <c r="D3268" t="s">
        <v>17976</v>
      </c>
      <c r="E3268" s="1118">
        <v>1.5599999999999999E-2</v>
      </c>
    </row>
    <row r="3269" spans="1:5" x14ac:dyDescent="0.25">
      <c r="A3269" t="s">
        <v>1</v>
      </c>
      <c r="B3269" t="s">
        <v>17542</v>
      </c>
      <c r="C3269" s="1121">
        <v>45518.349236111113</v>
      </c>
      <c r="D3269" t="s">
        <v>17975</v>
      </c>
    </row>
    <row r="3270" spans="1:5" x14ac:dyDescent="0.25">
      <c r="A3270" t="s">
        <v>1</v>
      </c>
      <c r="B3270" t="s">
        <v>17542</v>
      </c>
      <c r="C3270" s="1121">
        <v>45518.349236111113</v>
      </c>
      <c r="D3270" t="s">
        <v>17976</v>
      </c>
      <c r="E3270" s="1118">
        <v>0</v>
      </c>
    </row>
    <row r="3271" spans="1:5" x14ac:dyDescent="0.25">
      <c r="A3271" t="s">
        <v>1</v>
      </c>
      <c r="B3271" t="s">
        <v>17542</v>
      </c>
      <c r="C3271" s="1121">
        <v>45518.349236111113</v>
      </c>
      <c r="D3271" t="s">
        <v>17975</v>
      </c>
    </row>
    <row r="3272" spans="1:5" x14ac:dyDescent="0.25">
      <c r="A3272" t="s">
        <v>1</v>
      </c>
      <c r="B3272" t="s">
        <v>17542</v>
      </c>
      <c r="C3272" s="1121">
        <v>45518.349236111113</v>
      </c>
      <c r="D3272" t="s">
        <v>17976</v>
      </c>
      <c r="E3272" s="1118">
        <v>0</v>
      </c>
    </row>
    <row r="3273" spans="1:5" x14ac:dyDescent="0.25">
      <c r="A3273" t="s">
        <v>1</v>
      </c>
      <c r="B3273" t="s">
        <v>17542</v>
      </c>
      <c r="C3273" s="1121">
        <v>45518.349236111113</v>
      </c>
      <c r="D3273" t="s">
        <v>17975</v>
      </c>
    </row>
    <row r="3274" spans="1:5" x14ac:dyDescent="0.25">
      <c r="A3274" t="s">
        <v>1</v>
      </c>
      <c r="B3274" t="s">
        <v>17542</v>
      </c>
      <c r="C3274" s="1121">
        <v>45518.349236111113</v>
      </c>
      <c r="D3274" t="s">
        <v>17976</v>
      </c>
      <c r="E3274" s="1118">
        <v>0</v>
      </c>
    </row>
    <row r="3275" spans="1:5" x14ac:dyDescent="0.25">
      <c r="A3275" t="s">
        <v>1</v>
      </c>
      <c r="B3275" t="s">
        <v>17542</v>
      </c>
      <c r="C3275" s="1121">
        <v>45518.349236111113</v>
      </c>
      <c r="D3275" t="s">
        <v>17975</v>
      </c>
    </row>
    <row r="3276" spans="1:5" x14ac:dyDescent="0.25">
      <c r="A3276" t="s">
        <v>1</v>
      </c>
      <c r="B3276" t="s">
        <v>17542</v>
      </c>
      <c r="C3276" s="1121">
        <v>45518.349236111113</v>
      </c>
      <c r="D3276" t="s">
        <v>17976</v>
      </c>
      <c r="E3276" s="1118">
        <v>0</v>
      </c>
    </row>
    <row r="3277" spans="1:5" x14ac:dyDescent="0.25">
      <c r="A3277" t="s">
        <v>1</v>
      </c>
      <c r="B3277" t="s">
        <v>17542</v>
      </c>
      <c r="C3277" s="1121">
        <v>45518.349236111113</v>
      </c>
      <c r="D3277" t="s">
        <v>17975</v>
      </c>
    </row>
    <row r="3278" spans="1:5" x14ac:dyDescent="0.25">
      <c r="A3278" t="s">
        <v>1</v>
      </c>
      <c r="B3278" t="s">
        <v>17542</v>
      </c>
      <c r="C3278" s="1121">
        <v>45518.349236111113</v>
      </c>
      <c r="D3278" t="s">
        <v>17976</v>
      </c>
      <c r="E3278" s="1118">
        <v>0</v>
      </c>
    </row>
    <row r="3279" spans="1:5" x14ac:dyDescent="0.25">
      <c r="A3279" t="s">
        <v>1</v>
      </c>
      <c r="B3279" t="s">
        <v>17542</v>
      </c>
      <c r="C3279" s="1121">
        <v>45518.349236111113</v>
      </c>
      <c r="D3279" t="s">
        <v>17975</v>
      </c>
    </row>
    <row r="3280" spans="1:5" x14ac:dyDescent="0.25">
      <c r="A3280" t="s">
        <v>1</v>
      </c>
      <c r="B3280" t="s">
        <v>17542</v>
      </c>
      <c r="C3280" s="1121">
        <v>45518.349236111113</v>
      </c>
      <c r="D3280" t="s">
        <v>17976</v>
      </c>
      <c r="E3280" s="1118">
        <v>0</v>
      </c>
    </row>
    <row r="3281" spans="1:5" x14ac:dyDescent="0.25">
      <c r="A3281" t="s">
        <v>1</v>
      </c>
      <c r="B3281" t="s">
        <v>17542</v>
      </c>
      <c r="C3281" s="1121">
        <v>45518.349236111113</v>
      </c>
      <c r="D3281" t="s">
        <v>17975</v>
      </c>
    </row>
    <row r="3282" spans="1:5" x14ac:dyDescent="0.25">
      <c r="A3282" t="s">
        <v>1</v>
      </c>
      <c r="B3282" t="s">
        <v>17542</v>
      </c>
      <c r="C3282" s="1121">
        <v>45518.349236111113</v>
      </c>
      <c r="D3282" t="s">
        <v>17976</v>
      </c>
      <c r="E3282" s="1118">
        <v>0</v>
      </c>
    </row>
    <row r="3283" spans="1:5" x14ac:dyDescent="0.25">
      <c r="A3283" t="s">
        <v>1</v>
      </c>
      <c r="B3283" t="s">
        <v>17542</v>
      </c>
      <c r="C3283" s="1121">
        <v>45518.349236111113</v>
      </c>
      <c r="D3283" t="s">
        <v>17975</v>
      </c>
    </row>
    <row r="3284" spans="1:5" x14ac:dyDescent="0.25">
      <c r="A3284" t="s">
        <v>1</v>
      </c>
      <c r="B3284" t="s">
        <v>17542</v>
      </c>
      <c r="C3284" s="1121">
        <v>45518.349236111113</v>
      </c>
      <c r="D3284" t="s">
        <v>17976</v>
      </c>
      <c r="E3284" s="1118">
        <v>1.5599999999999999E-2</v>
      </c>
    </row>
    <row r="3285" spans="1:5" x14ac:dyDescent="0.25">
      <c r="A3285" t="s">
        <v>1</v>
      </c>
      <c r="B3285" t="s">
        <v>17542</v>
      </c>
      <c r="C3285" s="1121">
        <v>45518.349236111113</v>
      </c>
      <c r="D3285" t="s">
        <v>17975</v>
      </c>
    </row>
    <row r="3286" spans="1:5" x14ac:dyDescent="0.25">
      <c r="A3286" t="s">
        <v>1</v>
      </c>
      <c r="B3286" t="s">
        <v>17542</v>
      </c>
      <c r="C3286" s="1121">
        <v>45518.349236111113</v>
      </c>
      <c r="D3286" t="s">
        <v>17976</v>
      </c>
      <c r="E3286" s="1118">
        <v>0</v>
      </c>
    </row>
    <row r="3287" spans="1:5" x14ac:dyDescent="0.25">
      <c r="A3287" t="s">
        <v>1</v>
      </c>
      <c r="B3287" t="s">
        <v>17542</v>
      </c>
      <c r="C3287" s="1121">
        <v>45518.349236111113</v>
      </c>
      <c r="D3287" t="s">
        <v>17975</v>
      </c>
    </row>
    <row r="3288" spans="1:5" x14ac:dyDescent="0.25">
      <c r="A3288" t="s">
        <v>1</v>
      </c>
      <c r="B3288" t="s">
        <v>17542</v>
      </c>
      <c r="C3288" s="1121">
        <v>45518.349236111113</v>
      </c>
      <c r="D3288" t="s">
        <v>17976</v>
      </c>
      <c r="E3288" s="1118">
        <v>0</v>
      </c>
    </row>
    <row r="3289" spans="1:5" x14ac:dyDescent="0.25">
      <c r="A3289" t="s">
        <v>1</v>
      </c>
      <c r="B3289" t="s">
        <v>17542</v>
      </c>
      <c r="C3289" s="1121">
        <v>45518.349236111113</v>
      </c>
      <c r="D3289" t="s">
        <v>17975</v>
      </c>
    </row>
    <row r="3290" spans="1:5" x14ac:dyDescent="0.25">
      <c r="A3290" t="s">
        <v>1</v>
      </c>
      <c r="B3290" t="s">
        <v>17542</v>
      </c>
      <c r="C3290" s="1121">
        <v>45518.349236111113</v>
      </c>
      <c r="D3290" t="s">
        <v>17976</v>
      </c>
      <c r="E3290" s="1118">
        <v>0</v>
      </c>
    </row>
    <row r="3291" spans="1:5" x14ac:dyDescent="0.25">
      <c r="A3291" t="s">
        <v>1</v>
      </c>
      <c r="B3291" t="s">
        <v>17542</v>
      </c>
      <c r="C3291" s="1121">
        <v>45518.349236111113</v>
      </c>
      <c r="D3291" t="s">
        <v>17975</v>
      </c>
    </row>
    <row r="3292" spans="1:5" x14ac:dyDescent="0.25">
      <c r="A3292" t="s">
        <v>1</v>
      </c>
      <c r="B3292" t="s">
        <v>17542</v>
      </c>
      <c r="C3292" s="1121">
        <v>45518.349236111113</v>
      </c>
      <c r="D3292" t="s">
        <v>17976</v>
      </c>
      <c r="E3292" s="1118">
        <v>0</v>
      </c>
    </row>
    <row r="3293" spans="1:5" x14ac:dyDescent="0.25">
      <c r="A3293" t="s">
        <v>1</v>
      </c>
      <c r="B3293" t="s">
        <v>17542</v>
      </c>
      <c r="C3293" s="1121">
        <v>45518.349236111113</v>
      </c>
      <c r="D3293" t="s">
        <v>17975</v>
      </c>
    </row>
    <row r="3294" spans="1:5" x14ac:dyDescent="0.25">
      <c r="A3294" t="s">
        <v>1</v>
      </c>
      <c r="B3294" t="s">
        <v>17542</v>
      </c>
      <c r="C3294" s="1121">
        <v>45518.349236111113</v>
      </c>
      <c r="D3294" t="s">
        <v>17976</v>
      </c>
      <c r="E3294" s="1118">
        <v>0</v>
      </c>
    </row>
    <row r="3295" spans="1:5" x14ac:dyDescent="0.25">
      <c r="A3295" t="s">
        <v>1</v>
      </c>
      <c r="B3295" t="s">
        <v>17542</v>
      </c>
      <c r="C3295" s="1121">
        <v>45518.349236111113</v>
      </c>
      <c r="D3295" t="s">
        <v>17975</v>
      </c>
    </row>
    <row r="3296" spans="1:5" x14ac:dyDescent="0.25">
      <c r="A3296" t="s">
        <v>1</v>
      </c>
      <c r="B3296" t="s">
        <v>17542</v>
      </c>
      <c r="C3296" s="1121">
        <v>45518.349236111113</v>
      </c>
      <c r="D3296" t="s">
        <v>17976</v>
      </c>
      <c r="E3296" s="1118">
        <v>1.37E-2</v>
      </c>
    </row>
    <row r="3297" spans="1:5" x14ac:dyDescent="0.25">
      <c r="A3297" t="s">
        <v>1</v>
      </c>
      <c r="B3297" t="s">
        <v>17542</v>
      </c>
      <c r="C3297" s="1121">
        <v>45518.349236111113</v>
      </c>
      <c r="D3297" t="s">
        <v>17975</v>
      </c>
    </row>
    <row r="3298" spans="1:5" x14ac:dyDescent="0.25">
      <c r="A3298" t="s">
        <v>1</v>
      </c>
      <c r="B3298" t="s">
        <v>17542</v>
      </c>
      <c r="C3298" s="1121">
        <v>45518.349236111113</v>
      </c>
      <c r="D3298" t="s">
        <v>17976</v>
      </c>
      <c r="E3298" s="1118">
        <v>0</v>
      </c>
    </row>
    <row r="3299" spans="1:5" x14ac:dyDescent="0.25">
      <c r="A3299" t="s">
        <v>1</v>
      </c>
      <c r="B3299" t="s">
        <v>17542</v>
      </c>
      <c r="C3299" s="1121">
        <v>45518.349236111113</v>
      </c>
      <c r="D3299" t="s">
        <v>17975</v>
      </c>
    </row>
    <row r="3300" spans="1:5" x14ac:dyDescent="0.25">
      <c r="A3300" t="s">
        <v>1</v>
      </c>
      <c r="B3300" t="s">
        <v>17542</v>
      </c>
      <c r="C3300" s="1121">
        <v>45518.349236111113</v>
      </c>
      <c r="D3300" t="s">
        <v>17976</v>
      </c>
      <c r="E3300" s="1118">
        <v>0</v>
      </c>
    </row>
    <row r="3301" spans="1:5" x14ac:dyDescent="0.25">
      <c r="A3301" t="s">
        <v>1</v>
      </c>
      <c r="B3301" t="s">
        <v>17542</v>
      </c>
      <c r="C3301" s="1121">
        <v>45518.349236111113</v>
      </c>
      <c r="D3301" t="s">
        <v>17975</v>
      </c>
    </row>
    <row r="3302" spans="1:5" x14ac:dyDescent="0.25">
      <c r="A3302" t="s">
        <v>1</v>
      </c>
      <c r="B3302" t="s">
        <v>17542</v>
      </c>
      <c r="C3302" s="1121">
        <v>45518.349236111113</v>
      </c>
      <c r="D3302" t="s">
        <v>17976</v>
      </c>
      <c r="E3302" s="1118">
        <v>0</v>
      </c>
    </row>
    <row r="3303" spans="1:5" x14ac:dyDescent="0.25">
      <c r="A3303" t="s">
        <v>1</v>
      </c>
      <c r="B3303" t="s">
        <v>17542</v>
      </c>
      <c r="C3303" s="1121">
        <v>45518.349236111113</v>
      </c>
      <c r="D3303" t="s">
        <v>17975</v>
      </c>
    </row>
    <row r="3304" spans="1:5" x14ac:dyDescent="0.25">
      <c r="A3304" t="s">
        <v>1</v>
      </c>
      <c r="B3304" t="s">
        <v>17542</v>
      </c>
      <c r="C3304" s="1121">
        <v>45518.349236111113</v>
      </c>
      <c r="D3304" t="s">
        <v>17976</v>
      </c>
      <c r="E3304" s="1118">
        <v>0</v>
      </c>
    </row>
    <row r="3305" spans="1:5" x14ac:dyDescent="0.25">
      <c r="A3305" t="s">
        <v>1</v>
      </c>
      <c r="B3305" t="s">
        <v>17542</v>
      </c>
      <c r="C3305" s="1121">
        <v>45518.349236111113</v>
      </c>
      <c r="D3305" t="s">
        <v>17975</v>
      </c>
    </row>
    <row r="3306" spans="1:5" x14ac:dyDescent="0.25">
      <c r="A3306" t="s">
        <v>1</v>
      </c>
      <c r="B3306" t="s">
        <v>17542</v>
      </c>
      <c r="C3306" s="1121">
        <v>45518.349236111113</v>
      </c>
      <c r="D3306" t="s">
        <v>17976</v>
      </c>
      <c r="E3306" s="1118">
        <v>0</v>
      </c>
    </row>
    <row r="3307" spans="1:5" x14ac:dyDescent="0.25">
      <c r="A3307" t="s">
        <v>1</v>
      </c>
      <c r="B3307" t="s">
        <v>17542</v>
      </c>
      <c r="C3307" s="1121">
        <v>45518.349236111113</v>
      </c>
      <c r="D3307" t="s">
        <v>17975</v>
      </c>
    </row>
    <row r="3308" spans="1:5" x14ac:dyDescent="0.25">
      <c r="A3308" t="s">
        <v>1</v>
      </c>
      <c r="B3308" t="s">
        <v>17542</v>
      </c>
      <c r="C3308" s="1121">
        <v>45518.349236111113</v>
      </c>
      <c r="D3308" t="s">
        <v>17976</v>
      </c>
      <c r="E3308" s="1118">
        <v>0</v>
      </c>
    </row>
    <row r="3309" spans="1:5" x14ac:dyDescent="0.25">
      <c r="A3309" t="s">
        <v>1</v>
      </c>
      <c r="B3309" t="s">
        <v>17542</v>
      </c>
      <c r="C3309" s="1121">
        <v>45518.349236111113</v>
      </c>
      <c r="D3309" t="s">
        <v>17975</v>
      </c>
    </row>
    <row r="3310" spans="1:5" x14ac:dyDescent="0.25">
      <c r="A3310" t="s">
        <v>1</v>
      </c>
      <c r="B3310" t="s">
        <v>17542</v>
      </c>
      <c r="C3310" s="1121">
        <v>45518.349236111113</v>
      </c>
      <c r="D3310" t="s">
        <v>17976</v>
      </c>
      <c r="E3310" s="1118">
        <v>1.5599999999999999E-2</v>
      </c>
    </row>
    <row r="3311" spans="1:5" x14ac:dyDescent="0.25">
      <c r="A3311" t="s">
        <v>1</v>
      </c>
      <c r="B3311" t="s">
        <v>17542</v>
      </c>
      <c r="C3311" s="1121">
        <v>45518.349236111113</v>
      </c>
      <c r="D3311" t="s">
        <v>17975</v>
      </c>
    </row>
    <row r="3312" spans="1:5" x14ac:dyDescent="0.25">
      <c r="A3312" t="s">
        <v>1</v>
      </c>
      <c r="B3312" t="s">
        <v>17542</v>
      </c>
      <c r="C3312" s="1121">
        <v>45518.349236111113</v>
      </c>
      <c r="D3312" t="s">
        <v>17976</v>
      </c>
      <c r="E3312" s="1118">
        <v>0</v>
      </c>
    </row>
    <row r="3313" spans="1:5" x14ac:dyDescent="0.25">
      <c r="A3313" t="s">
        <v>1</v>
      </c>
      <c r="B3313" t="s">
        <v>17542</v>
      </c>
      <c r="C3313" s="1121">
        <v>45518.349236111113</v>
      </c>
      <c r="D3313" t="s">
        <v>17975</v>
      </c>
    </row>
    <row r="3314" spans="1:5" x14ac:dyDescent="0.25">
      <c r="A3314" t="s">
        <v>1</v>
      </c>
      <c r="B3314" t="s">
        <v>17542</v>
      </c>
      <c r="C3314" s="1121">
        <v>45518.349236111113</v>
      </c>
      <c r="D3314" t="s">
        <v>17976</v>
      </c>
      <c r="E3314" s="1118">
        <v>0</v>
      </c>
    </row>
    <row r="3315" spans="1:5" x14ac:dyDescent="0.25">
      <c r="A3315" t="s">
        <v>1</v>
      </c>
      <c r="B3315" t="s">
        <v>17542</v>
      </c>
      <c r="C3315" s="1121">
        <v>45518.349236111113</v>
      </c>
      <c r="D3315" t="s">
        <v>17975</v>
      </c>
    </row>
    <row r="3316" spans="1:5" x14ac:dyDescent="0.25">
      <c r="A3316" t="s">
        <v>1</v>
      </c>
      <c r="B3316" t="s">
        <v>17542</v>
      </c>
      <c r="C3316" s="1121">
        <v>45518.349236111113</v>
      </c>
      <c r="D3316" t="s">
        <v>17976</v>
      </c>
      <c r="E3316" s="1118">
        <v>0</v>
      </c>
    </row>
    <row r="3317" spans="1:5" x14ac:dyDescent="0.25">
      <c r="A3317" t="s">
        <v>1</v>
      </c>
      <c r="B3317" t="s">
        <v>17542</v>
      </c>
      <c r="C3317" s="1121">
        <v>45518.349236111113</v>
      </c>
      <c r="D3317" t="s">
        <v>17975</v>
      </c>
    </row>
    <row r="3318" spans="1:5" x14ac:dyDescent="0.25">
      <c r="A3318" t="s">
        <v>1</v>
      </c>
      <c r="B3318" t="s">
        <v>17542</v>
      </c>
      <c r="C3318" s="1121">
        <v>45518.349236111113</v>
      </c>
      <c r="D3318" t="s">
        <v>17976</v>
      </c>
      <c r="E3318" s="1118">
        <v>0</v>
      </c>
    </row>
    <row r="3319" spans="1:5" x14ac:dyDescent="0.25">
      <c r="A3319" t="s">
        <v>1</v>
      </c>
      <c r="B3319" t="s">
        <v>17542</v>
      </c>
      <c r="C3319" s="1121">
        <v>45518.349236111113</v>
      </c>
      <c r="D3319" t="s">
        <v>17975</v>
      </c>
    </row>
    <row r="3320" spans="1:5" x14ac:dyDescent="0.25">
      <c r="A3320" t="s">
        <v>1</v>
      </c>
      <c r="B3320" t="s">
        <v>17542</v>
      </c>
      <c r="C3320" s="1121">
        <v>45518.349236111113</v>
      </c>
      <c r="D3320" t="s">
        <v>17976</v>
      </c>
      <c r="E3320" s="1118">
        <v>0</v>
      </c>
    </row>
    <row r="3321" spans="1:5" x14ac:dyDescent="0.25">
      <c r="A3321" t="s">
        <v>1</v>
      </c>
      <c r="B3321" t="s">
        <v>17542</v>
      </c>
      <c r="C3321" s="1121">
        <v>45518.349236111113</v>
      </c>
      <c r="D3321" t="s">
        <v>17975</v>
      </c>
    </row>
    <row r="3322" spans="1:5" x14ac:dyDescent="0.25">
      <c r="A3322" t="s">
        <v>1</v>
      </c>
      <c r="B3322" t="s">
        <v>17542</v>
      </c>
      <c r="C3322" s="1121">
        <v>45518.349236111113</v>
      </c>
      <c r="D3322" t="s">
        <v>17976</v>
      </c>
      <c r="E3322" s="1118">
        <v>0</v>
      </c>
    </row>
    <row r="3323" spans="1:5" x14ac:dyDescent="0.25">
      <c r="A3323" t="s">
        <v>1</v>
      </c>
      <c r="B3323" t="s">
        <v>17542</v>
      </c>
      <c r="C3323" s="1121">
        <v>45518.349236111113</v>
      </c>
      <c r="D3323" t="s">
        <v>17975</v>
      </c>
    </row>
    <row r="3324" spans="1:5" x14ac:dyDescent="0.25">
      <c r="A3324" t="s">
        <v>1</v>
      </c>
      <c r="B3324" t="s">
        <v>17542</v>
      </c>
      <c r="C3324" s="1121">
        <v>45518.349236111113</v>
      </c>
      <c r="D3324" t="s">
        <v>17976</v>
      </c>
      <c r="E3324" s="1118">
        <v>0</v>
      </c>
    </row>
    <row r="3325" spans="1:5" x14ac:dyDescent="0.25">
      <c r="A3325" t="s">
        <v>1</v>
      </c>
      <c r="B3325" t="s">
        <v>17542</v>
      </c>
      <c r="C3325" s="1121">
        <v>45518.349236111113</v>
      </c>
      <c r="D3325" t="s">
        <v>17975</v>
      </c>
    </row>
    <row r="3326" spans="1:5" x14ac:dyDescent="0.25">
      <c r="A3326" t="s">
        <v>1</v>
      </c>
      <c r="B3326" t="s">
        <v>17542</v>
      </c>
      <c r="C3326" s="1121">
        <v>45518.349236111113</v>
      </c>
      <c r="D3326" t="s">
        <v>17976</v>
      </c>
      <c r="E3326" s="1118">
        <v>0</v>
      </c>
    </row>
    <row r="3327" spans="1:5" x14ac:dyDescent="0.25">
      <c r="A3327" t="s">
        <v>1</v>
      </c>
      <c r="B3327" t="s">
        <v>17542</v>
      </c>
      <c r="C3327" s="1121">
        <v>45518.349236111113</v>
      </c>
      <c r="D3327" t="s">
        <v>17975</v>
      </c>
    </row>
    <row r="3328" spans="1:5" x14ac:dyDescent="0.25">
      <c r="A3328" t="s">
        <v>1</v>
      </c>
      <c r="B3328" t="s">
        <v>17542</v>
      </c>
      <c r="C3328" s="1121">
        <v>45518.349236111113</v>
      </c>
      <c r="D3328" t="s">
        <v>17976</v>
      </c>
      <c r="E3328" s="1118">
        <v>0</v>
      </c>
    </row>
    <row r="3329" spans="1:5" x14ac:dyDescent="0.25">
      <c r="A3329" t="s">
        <v>1</v>
      </c>
      <c r="B3329" t="s">
        <v>17542</v>
      </c>
      <c r="C3329" s="1121">
        <v>45518.349236111113</v>
      </c>
      <c r="D3329" t="s">
        <v>17975</v>
      </c>
    </row>
    <row r="3330" spans="1:5" x14ac:dyDescent="0.25">
      <c r="A3330" t="s">
        <v>1</v>
      </c>
      <c r="B3330" t="s">
        <v>17542</v>
      </c>
      <c r="C3330" s="1121">
        <v>45518.349236111113</v>
      </c>
      <c r="D3330" t="s">
        <v>17976</v>
      </c>
      <c r="E3330" s="1118">
        <v>0</v>
      </c>
    </row>
    <row r="3331" spans="1:5" x14ac:dyDescent="0.25">
      <c r="A3331" t="s">
        <v>1</v>
      </c>
      <c r="B3331" t="s">
        <v>17542</v>
      </c>
      <c r="C3331" s="1121">
        <v>45518.349236111113</v>
      </c>
      <c r="D3331" t="s">
        <v>17975</v>
      </c>
    </row>
    <row r="3332" spans="1:5" x14ac:dyDescent="0.25">
      <c r="A3332" t="s">
        <v>1</v>
      </c>
      <c r="B3332" t="s">
        <v>17542</v>
      </c>
      <c r="C3332" s="1121">
        <v>45518.349236111113</v>
      </c>
      <c r="D3332" t="s">
        <v>17976</v>
      </c>
      <c r="E3332" s="1118">
        <v>0</v>
      </c>
    </row>
    <row r="3333" spans="1:5" x14ac:dyDescent="0.25">
      <c r="A3333" t="s">
        <v>1</v>
      </c>
      <c r="B3333" t="s">
        <v>17542</v>
      </c>
      <c r="C3333" s="1121">
        <v>45518.349236111113</v>
      </c>
      <c r="D3333" t="s">
        <v>17975</v>
      </c>
    </row>
    <row r="3334" spans="1:5" x14ac:dyDescent="0.25">
      <c r="A3334" t="s">
        <v>1</v>
      </c>
      <c r="B3334" t="s">
        <v>17542</v>
      </c>
      <c r="C3334" s="1121">
        <v>45518.349236111113</v>
      </c>
      <c r="D3334" t="s">
        <v>17976</v>
      </c>
      <c r="E3334" s="1118">
        <v>1.5599999999999999E-2</v>
      </c>
    </row>
    <row r="3335" spans="1:5" x14ac:dyDescent="0.25">
      <c r="A3335" t="s">
        <v>1</v>
      </c>
      <c r="B3335" t="s">
        <v>17542</v>
      </c>
      <c r="C3335" s="1121">
        <v>45518.349236111113</v>
      </c>
      <c r="D3335" t="s">
        <v>17975</v>
      </c>
    </row>
    <row r="3336" spans="1:5" x14ac:dyDescent="0.25">
      <c r="A3336" t="s">
        <v>1</v>
      </c>
      <c r="B3336" t="s">
        <v>17542</v>
      </c>
      <c r="C3336" s="1121">
        <v>45518.349236111113</v>
      </c>
      <c r="D3336" t="s">
        <v>17976</v>
      </c>
      <c r="E3336" s="1118">
        <v>0</v>
      </c>
    </row>
    <row r="3337" spans="1:5" x14ac:dyDescent="0.25">
      <c r="A3337" t="s">
        <v>1</v>
      </c>
      <c r="B3337" t="s">
        <v>17542</v>
      </c>
      <c r="C3337" s="1121">
        <v>45518.349236111113</v>
      </c>
      <c r="D3337" t="s">
        <v>17975</v>
      </c>
    </row>
    <row r="3338" spans="1:5" x14ac:dyDescent="0.25">
      <c r="A3338" t="s">
        <v>1</v>
      </c>
      <c r="B3338" t="s">
        <v>17542</v>
      </c>
      <c r="C3338" s="1121">
        <v>45518.349236111113</v>
      </c>
      <c r="D3338" t="s">
        <v>17976</v>
      </c>
      <c r="E3338" s="1118">
        <v>0</v>
      </c>
    </row>
    <row r="3339" spans="1:5" x14ac:dyDescent="0.25">
      <c r="A3339" t="s">
        <v>1</v>
      </c>
      <c r="B3339" t="s">
        <v>17542</v>
      </c>
      <c r="C3339" s="1121">
        <v>45518.349236111113</v>
      </c>
      <c r="D3339" t="s">
        <v>17975</v>
      </c>
    </row>
    <row r="3340" spans="1:5" x14ac:dyDescent="0.25">
      <c r="A3340" t="s">
        <v>1</v>
      </c>
      <c r="B3340" t="s">
        <v>17542</v>
      </c>
      <c r="C3340" s="1121">
        <v>45518.349236111113</v>
      </c>
      <c r="D3340" t="s">
        <v>17976</v>
      </c>
      <c r="E3340" s="1118">
        <v>0</v>
      </c>
    </row>
    <row r="3341" spans="1:5" x14ac:dyDescent="0.25">
      <c r="A3341" t="s">
        <v>1</v>
      </c>
      <c r="B3341" t="s">
        <v>17542</v>
      </c>
      <c r="C3341" s="1121">
        <v>45518.349236111113</v>
      </c>
      <c r="D3341" t="s">
        <v>17975</v>
      </c>
    </row>
    <row r="3342" spans="1:5" x14ac:dyDescent="0.25">
      <c r="A3342" t="s">
        <v>1</v>
      </c>
      <c r="B3342" t="s">
        <v>17542</v>
      </c>
      <c r="C3342" s="1121">
        <v>45518.349236111113</v>
      </c>
      <c r="D3342" t="s">
        <v>17976</v>
      </c>
      <c r="E3342" s="1118">
        <v>0</v>
      </c>
    </row>
    <row r="3343" spans="1:5" x14ac:dyDescent="0.25">
      <c r="A3343" t="s">
        <v>1</v>
      </c>
      <c r="B3343" t="s">
        <v>17542</v>
      </c>
      <c r="C3343" s="1121">
        <v>45518.349236111113</v>
      </c>
      <c r="D3343" t="s">
        <v>17975</v>
      </c>
    </row>
    <row r="3344" spans="1:5" x14ac:dyDescent="0.25">
      <c r="A3344" t="s">
        <v>1</v>
      </c>
      <c r="B3344" t="s">
        <v>17542</v>
      </c>
      <c r="C3344" s="1121">
        <v>45518.349236111113</v>
      </c>
      <c r="D3344" t="s">
        <v>17976</v>
      </c>
      <c r="E3344" s="1118">
        <v>0</v>
      </c>
    </row>
    <row r="3345" spans="1:5" x14ac:dyDescent="0.25">
      <c r="A3345" t="s">
        <v>1</v>
      </c>
      <c r="B3345" t="s">
        <v>17542</v>
      </c>
      <c r="C3345" s="1121">
        <v>45518.349236111113</v>
      </c>
      <c r="D3345" t="s">
        <v>17975</v>
      </c>
    </row>
    <row r="3346" spans="1:5" x14ac:dyDescent="0.25">
      <c r="A3346" t="s">
        <v>1</v>
      </c>
      <c r="B3346" t="s">
        <v>17542</v>
      </c>
      <c r="C3346" s="1121">
        <v>45518.349236111113</v>
      </c>
      <c r="D3346" t="s">
        <v>17976</v>
      </c>
      <c r="E3346" s="1118">
        <v>0</v>
      </c>
    </row>
    <row r="3347" spans="1:5" x14ac:dyDescent="0.25">
      <c r="A3347" t="s">
        <v>1</v>
      </c>
      <c r="B3347" t="s">
        <v>17542</v>
      </c>
      <c r="C3347" s="1121">
        <v>45518.349247685182</v>
      </c>
      <c r="D3347" t="s">
        <v>17975</v>
      </c>
    </row>
    <row r="3348" spans="1:5" x14ac:dyDescent="0.25">
      <c r="A3348" t="s">
        <v>1</v>
      </c>
      <c r="B3348" t="s">
        <v>17542</v>
      </c>
      <c r="C3348" s="1121">
        <v>45518.349247685182</v>
      </c>
      <c r="D3348" t="s">
        <v>17976</v>
      </c>
      <c r="E3348" s="1118">
        <v>0</v>
      </c>
    </row>
    <row r="3349" spans="1:5" x14ac:dyDescent="0.25">
      <c r="A3349" t="s">
        <v>1</v>
      </c>
      <c r="B3349" t="s">
        <v>17542</v>
      </c>
      <c r="C3349" s="1121">
        <v>45518.349247685182</v>
      </c>
      <c r="D3349" t="s">
        <v>17975</v>
      </c>
    </row>
    <row r="3350" spans="1:5" x14ac:dyDescent="0.25">
      <c r="A3350" t="s">
        <v>1</v>
      </c>
      <c r="B3350" t="s">
        <v>17542</v>
      </c>
      <c r="C3350" s="1121">
        <v>45518.349247685182</v>
      </c>
      <c r="D3350" t="s">
        <v>17976</v>
      </c>
      <c r="E3350" s="1118">
        <v>0</v>
      </c>
    </row>
    <row r="3351" spans="1:5" x14ac:dyDescent="0.25">
      <c r="A3351" t="s">
        <v>1</v>
      </c>
      <c r="B3351" t="s">
        <v>17542</v>
      </c>
      <c r="C3351" s="1121">
        <v>45518.349247685182</v>
      </c>
      <c r="D3351" t="s">
        <v>17975</v>
      </c>
    </row>
    <row r="3352" spans="1:5" x14ac:dyDescent="0.25">
      <c r="A3352" t="s">
        <v>1</v>
      </c>
      <c r="B3352" t="s">
        <v>17542</v>
      </c>
      <c r="C3352" s="1121">
        <v>45518.349247685182</v>
      </c>
      <c r="D3352" t="s">
        <v>17976</v>
      </c>
      <c r="E3352" s="1118">
        <v>0</v>
      </c>
    </row>
    <row r="3353" spans="1:5" x14ac:dyDescent="0.25">
      <c r="A3353" t="s">
        <v>1</v>
      </c>
      <c r="B3353" t="s">
        <v>17542</v>
      </c>
      <c r="C3353" s="1121">
        <v>45518.349247685182</v>
      </c>
      <c r="D3353" t="s">
        <v>17975</v>
      </c>
    </row>
    <row r="3354" spans="1:5" x14ac:dyDescent="0.25">
      <c r="A3354" t="s">
        <v>1</v>
      </c>
      <c r="B3354" t="s">
        <v>17542</v>
      </c>
      <c r="C3354" s="1121">
        <v>45518.349247685182</v>
      </c>
      <c r="D3354" t="s">
        <v>17976</v>
      </c>
      <c r="E3354" s="1118">
        <v>1.5599999999999999E-2</v>
      </c>
    </row>
    <row r="3355" spans="1:5" x14ac:dyDescent="0.25">
      <c r="A3355" t="s">
        <v>1</v>
      </c>
      <c r="B3355" t="s">
        <v>17542</v>
      </c>
      <c r="C3355" s="1121">
        <v>45518.349247685182</v>
      </c>
      <c r="D3355" t="s">
        <v>17975</v>
      </c>
    </row>
    <row r="3356" spans="1:5" x14ac:dyDescent="0.25">
      <c r="A3356" t="s">
        <v>1</v>
      </c>
      <c r="B3356" t="s">
        <v>17542</v>
      </c>
      <c r="C3356" s="1121">
        <v>45518.349247685182</v>
      </c>
      <c r="D3356" t="s">
        <v>17976</v>
      </c>
      <c r="E3356" s="1118">
        <v>0</v>
      </c>
    </row>
    <row r="3357" spans="1:5" x14ac:dyDescent="0.25">
      <c r="A3357" t="s">
        <v>1</v>
      </c>
      <c r="B3357" t="s">
        <v>17542</v>
      </c>
      <c r="C3357" s="1121">
        <v>45518.349247685182</v>
      </c>
      <c r="D3357" t="s">
        <v>17975</v>
      </c>
    </row>
    <row r="3358" spans="1:5" x14ac:dyDescent="0.25">
      <c r="A3358" t="s">
        <v>1</v>
      </c>
      <c r="B3358" t="s">
        <v>17542</v>
      </c>
      <c r="C3358" s="1121">
        <v>45518.349247685182</v>
      </c>
      <c r="D3358" t="s">
        <v>17976</v>
      </c>
      <c r="E3358" s="1118">
        <v>0</v>
      </c>
    </row>
    <row r="3359" spans="1:5" x14ac:dyDescent="0.25">
      <c r="A3359" t="s">
        <v>1</v>
      </c>
      <c r="B3359" t="s">
        <v>17542</v>
      </c>
      <c r="C3359" s="1121">
        <v>45518.349247685182</v>
      </c>
      <c r="D3359" t="s">
        <v>17975</v>
      </c>
    </row>
    <row r="3360" spans="1:5" x14ac:dyDescent="0.25">
      <c r="A3360" t="s">
        <v>1</v>
      </c>
      <c r="B3360" t="s">
        <v>17542</v>
      </c>
      <c r="C3360" s="1121">
        <v>45518.349247685182</v>
      </c>
      <c r="D3360" t="s">
        <v>17976</v>
      </c>
      <c r="E3360" s="1118">
        <v>0</v>
      </c>
    </row>
    <row r="3361" spans="1:5" x14ac:dyDescent="0.25">
      <c r="A3361" t="s">
        <v>1</v>
      </c>
      <c r="B3361" t="s">
        <v>17542</v>
      </c>
      <c r="C3361" s="1121">
        <v>45518.349247685182</v>
      </c>
      <c r="D3361" t="s">
        <v>17975</v>
      </c>
    </row>
    <row r="3362" spans="1:5" x14ac:dyDescent="0.25">
      <c r="A3362" t="s">
        <v>1</v>
      </c>
      <c r="B3362" t="s">
        <v>17542</v>
      </c>
      <c r="C3362" s="1121">
        <v>45518.349247685182</v>
      </c>
      <c r="D3362" t="s">
        <v>17976</v>
      </c>
      <c r="E3362" s="1118">
        <v>0</v>
      </c>
    </row>
    <row r="3363" spans="1:5" x14ac:dyDescent="0.25">
      <c r="A3363" t="s">
        <v>1</v>
      </c>
      <c r="B3363" t="s">
        <v>17542</v>
      </c>
      <c r="C3363" s="1121">
        <v>45518.349247685182</v>
      </c>
      <c r="D3363" t="s">
        <v>17975</v>
      </c>
    </row>
    <row r="3364" spans="1:5" x14ac:dyDescent="0.25">
      <c r="A3364" t="s">
        <v>1</v>
      </c>
      <c r="B3364" t="s">
        <v>17542</v>
      </c>
      <c r="C3364" s="1121">
        <v>45518.349247685182</v>
      </c>
      <c r="D3364" t="s">
        <v>17976</v>
      </c>
      <c r="E3364" s="1118">
        <v>0</v>
      </c>
    </row>
    <row r="3365" spans="1:5" x14ac:dyDescent="0.25">
      <c r="A3365" t="s">
        <v>1</v>
      </c>
      <c r="B3365" t="s">
        <v>17542</v>
      </c>
      <c r="C3365" s="1121">
        <v>45518.349247685182</v>
      </c>
      <c r="D3365" t="s">
        <v>17975</v>
      </c>
    </row>
    <row r="3366" spans="1:5" x14ac:dyDescent="0.25">
      <c r="A3366" t="s">
        <v>1</v>
      </c>
      <c r="B3366" t="s">
        <v>17542</v>
      </c>
      <c r="C3366" s="1121">
        <v>45518.349247685182</v>
      </c>
      <c r="D3366" t="s">
        <v>17976</v>
      </c>
      <c r="E3366" s="1118">
        <v>0</v>
      </c>
    </row>
    <row r="3367" spans="1:5" x14ac:dyDescent="0.25">
      <c r="A3367" t="s">
        <v>1</v>
      </c>
      <c r="B3367" t="s">
        <v>17542</v>
      </c>
      <c r="C3367" s="1121">
        <v>45518.349247685182</v>
      </c>
      <c r="D3367" t="s">
        <v>17975</v>
      </c>
    </row>
    <row r="3368" spans="1:5" x14ac:dyDescent="0.25">
      <c r="A3368" t="s">
        <v>1</v>
      </c>
      <c r="B3368" t="s">
        <v>17542</v>
      </c>
      <c r="C3368" s="1121">
        <v>45518.349247685182</v>
      </c>
      <c r="D3368" t="s">
        <v>17976</v>
      </c>
      <c r="E3368" s="1118">
        <v>1.5599999999999999E-2</v>
      </c>
    </row>
    <row r="3369" spans="1:5" x14ac:dyDescent="0.25">
      <c r="A3369" t="s">
        <v>1</v>
      </c>
      <c r="B3369" t="s">
        <v>17542</v>
      </c>
      <c r="C3369" s="1121">
        <v>45518.349247685182</v>
      </c>
      <c r="D3369" t="s">
        <v>17975</v>
      </c>
    </row>
    <row r="3370" spans="1:5" x14ac:dyDescent="0.25">
      <c r="A3370" t="s">
        <v>1</v>
      </c>
      <c r="B3370" t="s">
        <v>17542</v>
      </c>
      <c r="C3370" s="1121">
        <v>45518.349247685182</v>
      </c>
      <c r="D3370" t="s">
        <v>17976</v>
      </c>
      <c r="E3370" s="1118">
        <v>0</v>
      </c>
    </row>
    <row r="3371" spans="1:5" x14ac:dyDescent="0.25">
      <c r="A3371" t="s">
        <v>1</v>
      </c>
      <c r="B3371" t="s">
        <v>17542</v>
      </c>
      <c r="C3371" s="1121">
        <v>45518.349247685182</v>
      </c>
      <c r="D3371" t="s">
        <v>17975</v>
      </c>
    </row>
    <row r="3372" spans="1:5" x14ac:dyDescent="0.25">
      <c r="A3372" t="s">
        <v>1</v>
      </c>
      <c r="B3372" t="s">
        <v>17542</v>
      </c>
      <c r="C3372" s="1121">
        <v>45518.349247685182</v>
      </c>
      <c r="D3372" t="s">
        <v>17976</v>
      </c>
      <c r="E3372" s="1118">
        <v>0</v>
      </c>
    </row>
    <row r="3373" spans="1:5" x14ac:dyDescent="0.25">
      <c r="A3373" t="s">
        <v>1</v>
      </c>
      <c r="B3373" t="s">
        <v>17542</v>
      </c>
      <c r="C3373" s="1121">
        <v>45518.349247685182</v>
      </c>
      <c r="D3373" t="s">
        <v>17975</v>
      </c>
    </row>
    <row r="3374" spans="1:5" x14ac:dyDescent="0.25">
      <c r="A3374" t="s">
        <v>1</v>
      </c>
      <c r="B3374" t="s">
        <v>17542</v>
      </c>
      <c r="C3374" s="1121">
        <v>45518.349247685182</v>
      </c>
      <c r="D3374" t="s">
        <v>17976</v>
      </c>
      <c r="E3374" s="1118">
        <v>0</v>
      </c>
    </row>
    <row r="3375" spans="1:5" x14ac:dyDescent="0.25">
      <c r="A3375" t="s">
        <v>1</v>
      </c>
      <c r="B3375" t="s">
        <v>17542</v>
      </c>
      <c r="C3375" s="1121">
        <v>45518.349247685182</v>
      </c>
      <c r="D3375" t="s">
        <v>17975</v>
      </c>
    </row>
    <row r="3376" spans="1:5" x14ac:dyDescent="0.25">
      <c r="A3376" t="s">
        <v>1</v>
      </c>
      <c r="B3376" t="s">
        <v>17542</v>
      </c>
      <c r="C3376" s="1121">
        <v>45518.349247685182</v>
      </c>
      <c r="D3376" t="s">
        <v>17976</v>
      </c>
      <c r="E3376" s="1118">
        <v>0</v>
      </c>
    </row>
    <row r="3377" spans="1:5" x14ac:dyDescent="0.25">
      <c r="A3377" t="s">
        <v>1</v>
      </c>
      <c r="B3377" t="s">
        <v>17542</v>
      </c>
      <c r="C3377" s="1121">
        <v>45518.349247685182</v>
      </c>
      <c r="D3377" t="s">
        <v>17975</v>
      </c>
    </row>
    <row r="3378" spans="1:5" x14ac:dyDescent="0.25">
      <c r="A3378" t="s">
        <v>1</v>
      </c>
      <c r="B3378" t="s">
        <v>17542</v>
      </c>
      <c r="C3378" s="1121">
        <v>45518.349247685182</v>
      </c>
      <c r="D3378" t="s">
        <v>17976</v>
      </c>
      <c r="E3378" s="1118">
        <v>0</v>
      </c>
    </row>
    <row r="3379" spans="1:5" x14ac:dyDescent="0.25">
      <c r="A3379" t="s">
        <v>1</v>
      </c>
      <c r="B3379" t="s">
        <v>17542</v>
      </c>
      <c r="C3379" s="1121">
        <v>45518.349247685182</v>
      </c>
      <c r="D3379" t="s">
        <v>17975</v>
      </c>
    </row>
    <row r="3380" spans="1:5" x14ac:dyDescent="0.25">
      <c r="A3380" t="s">
        <v>1</v>
      </c>
      <c r="B3380" t="s">
        <v>17542</v>
      </c>
      <c r="C3380" s="1121">
        <v>45518.349247685182</v>
      </c>
      <c r="D3380" t="s">
        <v>17976</v>
      </c>
      <c r="E3380" s="1118">
        <v>1.5599999999999999E-2</v>
      </c>
    </row>
    <row r="3381" spans="1:5" x14ac:dyDescent="0.25">
      <c r="A3381" t="s">
        <v>1</v>
      </c>
      <c r="B3381" t="s">
        <v>17542</v>
      </c>
      <c r="C3381" s="1121">
        <v>45518.349247685182</v>
      </c>
      <c r="D3381" t="s">
        <v>17975</v>
      </c>
    </row>
    <row r="3382" spans="1:5" x14ac:dyDescent="0.25">
      <c r="A3382" t="s">
        <v>1</v>
      </c>
      <c r="B3382" t="s">
        <v>17542</v>
      </c>
      <c r="C3382" s="1121">
        <v>45518.349247685182</v>
      </c>
      <c r="D3382" t="s">
        <v>17976</v>
      </c>
      <c r="E3382" s="1118">
        <v>0</v>
      </c>
    </row>
    <row r="3383" spans="1:5" x14ac:dyDescent="0.25">
      <c r="A3383" t="s">
        <v>1</v>
      </c>
      <c r="B3383" t="s">
        <v>17542</v>
      </c>
      <c r="C3383" s="1121">
        <v>45518.349270833336</v>
      </c>
      <c r="D3383" t="s">
        <v>17975</v>
      </c>
    </row>
    <row r="3384" spans="1:5" x14ac:dyDescent="0.25">
      <c r="A3384" t="s">
        <v>1</v>
      </c>
      <c r="B3384" t="s">
        <v>17542</v>
      </c>
      <c r="C3384" s="1121">
        <v>45518.349270833336</v>
      </c>
      <c r="D3384" t="s">
        <v>17976</v>
      </c>
      <c r="E3384" s="1118">
        <v>0</v>
      </c>
    </row>
    <row r="3385" spans="1:5" x14ac:dyDescent="0.25">
      <c r="A3385" t="s">
        <v>1</v>
      </c>
      <c r="B3385" t="s">
        <v>17542</v>
      </c>
      <c r="C3385" s="1121">
        <v>45518.349270833336</v>
      </c>
      <c r="D3385" t="s">
        <v>17975</v>
      </c>
    </row>
    <row r="3386" spans="1:5" x14ac:dyDescent="0.25">
      <c r="A3386" t="s">
        <v>1</v>
      </c>
      <c r="B3386" t="s">
        <v>17542</v>
      </c>
      <c r="C3386" s="1121">
        <v>45518.349270833336</v>
      </c>
      <c r="D3386" t="s">
        <v>17976</v>
      </c>
      <c r="E3386" s="1118">
        <v>0</v>
      </c>
    </row>
    <row r="3387" spans="1:5" x14ac:dyDescent="0.25">
      <c r="A3387" t="s">
        <v>1</v>
      </c>
      <c r="B3387" t="s">
        <v>17542</v>
      </c>
      <c r="C3387" s="1121">
        <v>45518.349270833336</v>
      </c>
      <c r="D3387" t="s">
        <v>17975</v>
      </c>
    </row>
    <row r="3388" spans="1:5" x14ac:dyDescent="0.25">
      <c r="A3388" t="s">
        <v>1</v>
      </c>
      <c r="B3388" t="s">
        <v>17542</v>
      </c>
      <c r="C3388" s="1121">
        <v>45518.349270833336</v>
      </c>
      <c r="D3388" t="s">
        <v>17976</v>
      </c>
      <c r="E3388" s="1118">
        <v>1.5599999999999999E-2</v>
      </c>
    </row>
    <row r="3389" spans="1:5" x14ac:dyDescent="0.25">
      <c r="A3389" t="s">
        <v>1</v>
      </c>
      <c r="B3389" t="s">
        <v>17542</v>
      </c>
      <c r="C3389" s="1121">
        <v>45518.349270833336</v>
      </c>
      <c r="D3389" t="s">
        <v>17975</v>
      </c>
    </row>
    <row r="3390" spans="1:5" x14ac:dyDescent="0.25">
      <c r="A3390" t="s">
        <v>1</v>
      </c>
      <c r="B3390" t="s">
        <v>17542</v>
      </c>
      <c r="C3390" s="1121">
        <v>45518.349270833336</v>
      </c>
      <c r="D3390" t="s">
        <v>17976</v>
      </c>
      <c r="E3390" s="1118">
        <v>0</v>
      </c>
    </row>
    <row r="3391" spans="1:5" x14ac:dyDescent="0.25">
      <c r="A3391" t="s">
        <v>1</v>
      </c>
      <c r="B3391" t="s">
        <v>17542</v>
      </c>
      <c r="C3391" s="1121">
        <v>45518.349270833336</v>
      </c>
      <c r="D3391" t="s">
        <v>17975</v>
      </c>
    </row>
    <row r="3392" spans="1:5" x14ac:dyDescent="0.25">
      <c r="A3392" t="s">
        <v>1</v>
      </c>
      <c r="B3392" t="s">
        <v>17542</v>
      </c>
      <c r="C3392" s="1121">
        <v>45518.349270833336</v>
      </c>
      <c r="D3392" t="s">
        <v>17976</v>
      </c>
      <c r="E3392" s="1118">
        <v>0</v>
      </c>
    </row>
    <row r="3393" spans="1:5" x14ac:dyDescent="0.25">
      <c r="A3393" t="s">
        <v>1</v>
      </c>
      <c r="B3393" t="s">
        <v>17542</v>
      </c>
      <c r="C3393" s="1121">
        <v>45518.349270833336</v>
      </c>
      <c r="D3393" t="s">
        <v>17975</v>
      </c>
    </row>
    <row r="3394" spans="1:5" x14ac:dyDescent="0.25">
      <c r="A3394" t="s">
        <v>1</v>
      </c>
      <c r="B3394" t="s">
        <v>17542</v>
      </c>
      <c r="C3394" s="1121">
        <v>45518.349270833336</v>
      </c>
      <c r="D3394" t="s">
        <v>17976</v>
      </c>
      <c r="E3394" s="1118">
        <v>0</v>
      </c>
    </row>
    <row r="3395" spans="1:5" x14ac:dyDescent="0.25">
      <c r="A3395" t="s">
        <v>1</v>
      </c>
      <c r="B3395" t="s">
        <v>17542</v>
      </c>
      <c r="C3395" s="1121">
        <v>45518.349270833336</v>
      </c>
      <c r="D3395" t="s">
        <v>17975</v>
      </c>
    </row>
    <row r="3396" spans="1:5" x14ac:dyDescent="0.25">
      <c r="A3396" t="s">
        <v>1</v>
      </c>
      <c r="B3396" t="s">
        <v>17542</v>
      </c>
      <c r="C3396" s="1121">
        <v>45518.349270833336</v>
      </c>
      <c r="D3396" t="s">
        <v>17976</v>
      </c>
      <c r="E3396" s="1118">
        <v>0</v>
      </c>
    </row>
    <row r="3397" spans="1:5" x14ac:dyDescent="0.25">
      <c r="A3397" t="s">
        <v>1</v>
      </c>
      <c r="B3397" t="s">
        <v>17542</v>
      </c>
      <c r="C3397" s="1121">
        <v>45518.349270833336</v>
      </c>
      <c r="D3397" t="s">
        <v>17975</v>
      </c>
    </row>
    <row r="3398" spans="1:5" x14ac:dyDescent="0.25">
      <c r="A3398" t="s">
        <v>1</v>
      </c>
      <c r="B3398" t="s">
        <v>17542</v>
      </c>
      <c r="C3398" s="1121">
        <v>45518.349270833336</v>
      </c>
      <c r="D3398" t="s">
        <v>17976</v>
      </c>
      <c r="E3398" s="1118">
        <v>0</v>
      </c>
    </row>
    <row r="3399" spans="1:5" x14ac:dyDescent="0.25">
      <c r="A3399" t="s">
        <v>1</v>
      </c>
      <c r="B3399" t="s">
        <v>17542</v>
      </c>
      <c r="C3399" s="1121">
        <v>45518.349282407406</v>
      </c>
      <c r="D3399" t="s">
        <v>17975</v>
      </c>
    </row>
    <row r="3400" spans="1:5" x14ac:dyDescent="0.25">
      <c r="A3400" t="s">
        <v>1</v>
      </c>
      <c r="B3400" t="s">
        <v>17542</v>
      </c>
      <c r="C3400" s="1121">
        <v>45518.349282407406</v>
      </c>
      <c r="D3400" t="s">
        <v>17976</v>
      </c>
      <c r="E3400" s="1118">
        <v>0</v>
      </c>
    </row>
    <row r="3401" spans="1:5" x14ac:dyDescent="0.25">
      <c r="A3401" t="s">
        <v>1</v>
      </c>
      <c r="B3401" t="s">
        <v>17542</v>
      </c>
      <c r="C3401" s="1121">
        <v>45518.349282407406</v>
      </c>
      <c r="D3401" t="s">
        <v>17975</v>
      </c>
    </row>
    <row r="3402" spans="1:5" x14ac:dyDescent="0.25">
      <c r="A3402" t="s">
        <v>1</v>
      </c>
      <c r="B3402" t="s">
        <v>17542</v>
      </c>
      <c r="C3402" s="1121">
        <v>45518.349282407406</v>
      </c>
      <c r="D3402" t="s">
        <v>17976</v>
      </c>
      <c r="E3402" s="1118">
        <v>1.5599999999999999E-2</v>
      </c>
    </row>
    <row r="3403" spans="1:5" x14ac:dyDescent="0.25">
      <c r="A3403" t="s">
        <v>1</v>
      </c>
      <c r="B3403" t="s">
        <v>17542</v>
      </c>
      <c r="C3403" s="1121">
        <v>45518.349282407406</v>
      </c>
      <c r="D3403" t="s">
        <v>17975</v>
      </c>
    </row>
    <row r="3404" spans="1:5" x14ac:dyDescent="0.25">
      <c r="A3404" t="s">
        <v>1</v>
      </c>
      <c r="B3404" t="s">
        <v>17542</v>
      </c>
      <c r="C3404" s="1121">
        <v>45518.349282407406</v>
      </c>
      <c r="D3404" t="s">
        <v>17976</v>
      </c>
      <c r="E3404" s="1118">
        <v>0</v>
      </c>
    </row>
    <row r="3405" spans="1:5" x14ac:dyDescent="0.25">
      <c r="A3405" t="s">
        <v>1</v>
      </c>
      <c r="B3405" t="s">
        <v>17542</v>
      </c>
      <c r="C3405" s="1121">
        <v>45518.349282407406</v>
      </c>
      <c r="D3405" t="s">
        <v>17975</v>
      </c>
    </row>
    <row r="3406" spans="1:5" x14ac:dyDescent="0.25">
      <c r="A3406" t="s">
        <v>1</v>
      </c>
      <c r="B3406" t="s">
        <v>17542</v>
      </c>
      <c r="C3406" s="1121">
        <v>45518.349282407406</v>
      </c>
      <c r="D3406" t="s">
        <v>17976</v>
      </c>
      <c r="E3406" s="1118">
        <v>0</v>
      </c>
    </row>
    <row r="3407" spans="1:5" x14ac:dyDescent="0.25">
      <c r="A3407" t="s">
        <v>1</v>
      </c>
      <c r="B3407" t="s">
        <v>17542</v>
      </c>
      <c r="C3407" s="1121">
        <v>45518.349282407406</v>
      </c>
      <c r="D3407" t="s">
        <v>17975</v>
      </c>
    </row>
    <row r="3408" spans="1:5" x14ac:dyDescent="0.25">
      <c r="A3408" t="s">
        <v>1</v>
      </c>
      <c r="B3408" t="s">
        <v>17542</v>
      </c>
      <c r="C3408" s="1121">
        <v>45518.349282407406</v>
      </c>
      <c r="D3408" t="s">
        <v>17976</v>
      </c>
      <c r="E3408" s="1118">
        <v>0</v>
      </c>
    </row>
    <row r="3409" spans="1:5" x14ac:dyDescent="0.25">
      <c r="A3409" t="s">
        <v>1</v>
      </c>
      <c r="B3409" t="s">
        <v>17542</v>
      </c>
      <c r="C3409" s="1121">
        <v>45518.349282407406</v>
      </c>
      <c r="D3409" t="s">
        <v>17975</v>
      </c>
    </row>
    <row r="3410" spans="1:5" x14ac:dyDescent="0.25">
      <c r="A3410" t="s">
        <v>1</v>
      </c>
      <c r="B3410" t="s">
        <v>17542</v>
      </c>
      <c r="C3410" s="1121">
        <v>45518.349282407406</v>
      </c>
      <c r="D3410" t="s">
        <v>17976</v>
      </c>
      <c r="E3410" s="1118">
        <v>0</v>
      </c>
    </row>
    <row r="3411" spans="1:5" x14ac:dyDescent="0.25">
      <c r="A3411" t="s">
        <v>1</v>
      </c>
      <c r="B3411" t="s">
        <v>17542</v>
      </c>
      <c r="C3411" s="1121">
        <v>45518.349282407406</v>
      </c>
      <c r="D3411" t="s">
        <v>17975</v>
      </c>
    </row>
    <row r="3412" spans="1:5" x14ac:dyDescent="0.25">
      <c r="A3412" t="s">
        <v>1</v>
      </c>
      <c r="B3412" t="s">
        <v>17542</v>
      </c>
      <c r="C3412" s="1121">
        <v>45518.349282407406</v>
      </c>
      <c r="D3412" t="s">
        <v>17976</v>
      </c>
      <c r="E3412" s="1118">
        <v>0</v>
      </c>
    </row>
    <row r="3413" spans="1:5" x14ac:dyDescent="0.25">
      <c r="A3413" t="s">
        <v>1</v>
      </c>
      <c r="B3413" t="s">
        <v>17542</v>
      </c>
      <c r="C3413" s="1121">
        <v>45518.349282407406</v>
      </c>
      <c r="D3413" t="s">
        <v>17975</v>
      </c>
    </row>
    <row r="3414" spans="1:5" x14ac:dyDescent="0.25">
      <c r="A3414" t="s">
        <v>1</v>
      </c>
      <c r="B3414" t="s">
        <v>17542</v>
      </c>
      <c r="C3414" s="1121">
        <v>45518.349282407406</v>
      </c>
      <c r="D3414" t="s">
        <v>17976</v>
      </c>
      <c r="E3414" s="1118">
        <v>0</v>
      </c>
    </row>
    <row r="3415" spans="1:5" x14ac:dyDescent="0.25">
      <c r="A3415" t="s">
        <v>1</v>
      </c>
      <c r="B3415" t="s">
        <v>17542</v>
      </c>
      <c r="C3415" s="1121">
        <v>45518.349282407406</v>
      </c>
      <c r="D3415" t="s">
        <v>17975</v>
      </c>
    </row>
    <row r="3416" spans="1:5" x14ac:dyDescent="0.25">
      <c r="A3416" t="s">
        <v>1</v>
      </c>
      <c r="B3416" t="s">
        <v>17542</v>
      </c>
      <c r="C3416" s="1121">
        <v>45518.349282407406</v>
      </c>
      <c r="D3416" t="s">
        <v>17976</v>
      </c>
      <c r="E3416" s="1118">
        <v>0</v>
      </c>
    </row>
    <row r="3417" spans="1:5" x14ac:dyDescent="0.25">
      <c r="A3417" t="s">
        <v>1</v>
      </c>
      <c r="B3417" t="s">
        <v>17542</v>
      </c>
      <c r="C3417" s="1121">
        <v>45518.349282407406</v>
      </c>
      <c r="D3417" t="s">
        <v>17975</v>
      </c>
    </row>
    <row r="3418" spans="1:5" x14ac:dyDescent="0.25">
      <c r="A3418" t="s">
        <v>1</v>
      </c>
      <c r="B3418" t="s">
        <v>17542</v>
      </c>
      <c r="C3418" s="1121">
        <v>45518.349282407406</v>
      </c>
      <c r="D3418" t="s">
        <v>17976</v>
      </c>
      <c r="E3418" s="1118">
        <v>1.5599999999999999E-2</v>
      </c>
    </row>
    <row r="3419" spans="1:5" x14ac:dyDescent="0.25">
      <c r="A3419" t="s">
        <v>1</v>
      </c>
      <c r="B3419" t="s">
        <v>17542</v>
      </c>
      <c r="C3419" s="1121">
        <v>45518.349282407406</v>
      </c>
      <c r="D3419" t="s">
        <v>17975</v>
      </c>
    </row>
    <row r="3420" spans="1:5" x14ac:dyDescent="0.25">
      <c r="A3420" t="s">
        <v>1</v>
      </c>
      <c r="B3420" t="s">
        <v>17542</v>
      </c>
      <c r="C3420" s="1121">
        <v>45518.349282407406</v>
      </c>
      <c r="D3420" t="s">
        <v>17976</v>
      </c>
      <c r="E3420" s="1118">
        <v>1.7600000000000001E-2</v>
      </c>
    </row>
    <row r="3421" spans="1:5" x14ac:dyDescent="0.25">
      <c r="A3421" t="s">
        <v>1</v>
      </c>
      <c r="B3421" t="s">
        <v>17542</v>
      </c>
      <c r="C3421" s="1121">
        <v>45518.349282407406</v>
      </c>
      <c r="D3421" t="s">
        <v>17975</v>
      </c>
    </row>
    <row r="3422" spans="1:5" x14ac:dyDescent="0.25">
      <c r="A3422" t="s">
        <v>1</v>
      </c>
      <c r="B3422" t="s">
        <v>17542</v>
      </c>
      <c r="C3422" s="1121">
        <v>45518.349282407406</v>
      </c>
      <c r="D3422" t="s">
        <v>17976</v>
      </c>
      <c r="E3422" s="1118">
        <v>0</v>
      </c>
    </row>
    <row r="3423" spans="1:5" x14ac:dyDescent="0.25">
      <c r="A3423" t="s">
        <v>1</v>
      </c>
      <c r="B3423" t="s">
        <v>17542</v>
      </c>
      <c r="C3423" s="1121">
        <v>45518.349282407406</v>
      </c>
      <c r="D3423" t="s">
        <v>17975</v>
      </c>
    </row>
    <row r="3424" spans="1:5" x14ac:dyDescent="0.25">
      <c r="A3424" t="s">
        <v>1</v>
      </c>
      <c r="B3424" t="s">
        <v>17542</v>
      </c>
      <c r="C3424" s="1121">
        <v>45518.349282407406</v>
      </c>
      <c r="D3424" t="s">
        <v>17976</v>
      </c>
      <c r="E3424" s="1118">
        <v>0</v>
      </c>
    </row>
    <row r="3425" spans="1:5" x14ac:dyDescent="0.25">
      <c r="A3425" t="s">
        <v>1</v>
      </c>
      <c r="B3425" t="s">
        <v>17542</v>
      </c>
      <c r="C3425" s="1121">
        <v>45518.349282407406</v>
      </c>
      <c r="D3425" t="s">
        <v>17975</v>
      </c>
    </row>
    <row r="3426" spans="1:5" x14ac:dyDescent="0.25">
      <c r="A3426" t="s">
        <v>1</v>
      </c>
      <c r="B3426" t="s">
        <v>17542</v>
      </c>
      <c r="C3426" s="1121">
        <v>45518.349282407406</v>
      </c>
      <c r="D3426" t="s">
        <v>17976</v>
      </c>
      <c r="E3426" s="1118">
        <v>0</v>
      </c>
    </row>
    <row r="3427" spans="1:5" x14ac:dyDescent="0.25">
      <c r="A3427" t="s">
        <v>1</v>
      </c>
      <c r="B3427" t="s">
        <v>17542</v>
      </c>
      <c r="C3427" s="1121">
        <v>45518.349282407406</v>
      </c>
      <c r="D3427" t="s">
        <v>17975</v>
      </c>
    </row>
    <row r="3428" spans="1:5" x14ac:dyDescent="0.25">
      <c r="A3428" t="s">
        <v>1</v>
      </c>
      <c r="B3428" t="s">
        <v>17542</v>
      </c>
      <c r="C3428" s="1121">
        <v>45518.349282407406</v>
      </c>
      <c r="D3428" t="s">
        <v>17976</v>
      </c>
      <c r="E3428" s="1118">
        <v>1.5599999999999999E-2</v>
      </c>
    </row>
    <row r="3429" spans="1:5" x14ac:dyDescent="0.25">
      <c r="A3429" t="s">
        <v>1</v>
      </c>
      <c r="B3429" t="s">
        <v>17542</v>
      </c>
      <c r="C3429" s="1121">
        <v>45518.349282407406</v>
      </c>
      <c r="D3429" t="s">
        <v>17975</v>
      </c>
    </row>
    <row r="3430" spans="1:5" x14ac:dyDescent="0.25">
      <c r="A3430" t="s">
        <v>1</v>
      </c>
      <c r="B3430" t="s">
        <v>17542</v>
      </c>
      <c r="C3430" s="1121">
        <v>45518.349282407406</v>
      </c>
      <c r="D3430" t="s">
        <v>17976</v>
      </c>
      <c r="E3430" s="1118">
        <v>0</v>
      </c>
    </row>
    <row r="3431" spans="1:5" x14ac:dyDescent="0.25">
      <c r="A3431" t="s">
        <v>1</v>
      </c>
      <c r="B3431" t="s">
        <v>17542</v>
      </c>
      <c r="C3431" s="1121">
        <v>45518.41909722222</v>
      </c>
      <c r="D3431" t="s">
        <v>9291</v>
      </c>
    </row>
    <row r="3432" spans="1:5" x14ac:dyDescent="0.25">
      <c r="A3432" t="s">
        <v>1</v>
      </c>
      <c r="B3432" t="s">
        <v>17542</v>
      </c>
      <c r="C3432" s="1121">
        <v>45518.41909722222</v>
      </c>
      <c r="D3432" t="s">
        <v>9292</v>
      </c>
      <c r="E3432" s="1118">
        <v>2.7300000000000001E-2</v>
      </c>
    </row>
    <row r="3433" spans="1:5" x14ac:dyDescent="0.25">
      <c r="A3433" t="s">
        <v>1</v>
      </c>
      <c r="B3433" t="s">
        <v>17542</v>
      </c>
      <c r="C3433" s="1121">
        <v>45518.41909722222</v>
      </c>
      <c r="D3433" t="s">
        <v>17282</v>
      </c>
    </row>
    <row r="3434" spans="1:5" x14ac:dyDescent="0.25">
      <c r="A3434" t="s">
        <v>1</v>
      </c>
      <c r="B3434" t="s">
        <v>17542</v>
      </c>
      <c r="C3434" s="1121">
        <v>45518.419108796297</v>
      </c>
      <c r="D3434" t="s">
        <v>17283</v>
      </c>
      <c r="E3434" s="1118">
        <v>6.25E-2</v>
      </c>
    </row>
    <row r="3435" spans="1:5" x14ac:dyDescent="0.25">
      <c r="A3435" t="s">
        <v>1</v>
      </c>
      <c r="B3435" t="s">
        <v>17542</v>
      </c>
      <c r="C3435" s="1121">
        <v>45518.419108796297</v>
      </c>
      <c r="D3435" t="s">
        <v>17284</v>
      </c>
    </row>
    <row r="3436" spans="1:5" x14ac:dyDescent="0.25">
      <c r="A3436" t="s">
        <v>1</v>
      </c>
      <c r="B3436" t="s">
        <v>17542</v>
      </c>
      <c r="C3436" s="1121">
        <v>45518.419108796297</v>
      </c>
      <c r="D3436" t="s">
        <v>17285</v>
      </c>
      <c r="E3436" s="1118">
        <v>7.8100000000000003E-2</v>
      </c>
    </row>
    <row r="3437" spans="1:5" x14ac:dyDescent="0.25">
      <c r="A3437" t="s">
        <v>1</v>
      </c>
      <c r="B3437" t="s">
        <v>17542</v>
      </c>
      <c r="C3437" s="1121">
        <v>45518.419120370374</v>
      </c>
      <c r="D3437" t="s">
        <v>17282</v>
      </c>
    </row>
    <row r="3438" spans="1:5" x14ac:dyDescent="0.25">
      <c r="A3438" t="s">
        <v>1</v>
      </c>
      <c r="B3438" t="s">
        <v>17542</v>
      </c>
      <c r="C3438" s="1121">
        <v>45518.419120370374</v>
      </c>
      <c r="D3438" t="s">
        <v>17283</v>
      </c>
      <c r="E3438" s="1118">
        <v>4.2999999999999997E-2</v>
      </c>
    </row>
    <row r="3439" spans="1:5" x14ac:dyDescent="0.25">
      <c r="A3439" t="s">
        <v>1</v>
      </c>
      <c r="B3439" t="s">
        <v>17542</v>
      </c>
      <c r="C3439" s="1121">
        <v>45518.419120370374</v>
      </c>
      <c r="D3439" t="s">
        <v>17284</v>
      </c>
    </row>
    <row r="3440" spans="1:5" x14ac:dyDescent="0.25">
      <c r="A3440" t="s">
        <v>1</v>
      </c>
      <c r="B3440" t="s">
        <v>17542</v>
      </c>
      <c r="C3440" s="1121">
        <v>45518.419120370374</v>
      </c>
      <c r="D3440" t="s">
        <v>17285</v>
      </c>
      <c r="E3440" s="1118">
        <v>3.9100000000000003E-2</v>
      </c>
    </row>
    <row r="3441" spans="1:5" x14ac:dyDescent="0.25">
      <c r="A3441" t="s">
        <v>1</v>
      </c>
      <c r="B3441" t="s">
        <v>17542</v>
      </c>
      <c r="C3441" s="1121">
        <v>45518.419120370374</v>
      </c>
      <c r="D3441" t="s">
        <v>17282</v>
      </c>
    </row>
    <row r="3442" spans="1:5" x14ac:dyDescent="0.25">
      <c r="A3442" t="s">
        <v>1</v>
      </c>
      <c r="B3442" t="s">
        <v>17542</v>
      </c>
      <c r="C3442" s="1121">
        <v>45518.419120370374</v>
      </c>
      <c r="D3442" t="s">
        <v>17283</v>
      </c>
      <c r="E3442" s="1118">
        <v>4.2999999999999997E-2</v>
      </c>
    </row>
    <row r="3443" spans="1:5" x14ac:dyDescent="0.25">
      <c r="A3443" t="s">
        <v>1</v>
      </c>
      <c r="B3443" t="s">
        <v>17542</v>
      </c>
      <c r="C3443" s="1121">
        <v>45518.419120370374</v>
      </c>
      <c r="D3443" t="s">
        <v>17284</v>
      </c>
    </row>
    <row r="3444" spans="1:5" x14ac:dyDescent="0.25">
      <c r="A3444" t="s">
        <v>1</v>
      </c>
      <c r="B3444" t="s">
        <v>17542</v>
      </c>
      <c r="C3444" s="1121">
        <v>45518.419120370374</v>
      </c>
      <c r="D3444" t="s">
        <v>17285</v>
      </c>
      <c r="E3444" s="1118">
        <v>3.9100000000000003E-2</v>
      </c>
    </row>
    <row r="3445" spans="1:5" x14ac:dyDescent="0.25">
      <c r="A3445" t="s">
        <v>1</v>
      </c>
      <c r="B3445" t="s">
        <v>17542</v>
      </c>
      <c r="C3445" s="1121">
        <v>45518.419120370374</v>
      </c>
      <c r="D3445" t="s">
        <v>17282</v>
      </c>
    </row>
    <row r="3446" spans="1:5" x14ac:dyDescent="0.25">
      <c r="A3446" t="s">
        <v>1</v>
      </c>
      <c r="B3446" t="s">
        <v>17542</v>
      </c>
      <c r="C3446" s="1121">
        <v>45518.419120370374</v>
      </c>
      <c r="D3446" t="s">
        <v>17283</v>
      </c>
      <c r="E3446" s="1118">
        <v>4.2999999999999997E-2</v>
      </c>
    </row>
    <row r="3447" spans="1:5" x14ac:dyDescent="0.25">
      <c r="A3447" t="s">
        <v>1</v>
      </c>
      <c r="B3447" t="s">
        <v>17542</v>
      </c>
      <c r="C3447" s="1121">
        <v>45518.419120370374</v>
      </c>
      <c r="D3447" t="s">
        <v>17284</v>
      </c>
    </row>
    <row r="3448" spans="1:5" x14ac:dyDescent="0.25">
      <c r="A3448" t="s">
        <v>1</v>
      </c>
      <c r="B3448" t="s">
        <v>17542</v>
      </c>
      <c r="C3448" s="1121">
        <v>45518.419120370374</v>
      </c>
      <c r="D3448" t="s">
        <v>17285</v>
      </c>
      <c r="E3448" s="1118">
        <v>3.9100000000000003E-2</v>
      </c>
    </row>
    <row r="3449" spans="1:5" x14ac:dyDescent="0.25">
      <c r="A3449" t="s">
        <v>1</v>
      </c>
      <c r="B3449" t="s">
        <v>17542</v>
      </c>
      <c r="C3449" s="1121">
        <v>45518.426053240742</v>
      </c>
      <c r="D3449" t="s">
        <v>9291</v>
      </c>
    </row>
    <row r="3450" spans="1:5" x14ac:dyDescent="0.25">
      <c r="A3450" t="s">
        <v>1</v>
      </c>
      <c r="B3450" t="s">
        <v>17542</v>
      </c>
      <c r="C3450" s="1121">
        <v>45518.426053240742</v>
      </c>
      <c r="D3450" t="s">
        <v>9292</v>
      </c>
      <c r="E3450" s="1118">
        <v>4.2999999999999997E-2</v>
      </c>
    </row>
    <row r="3451" spans="1:5" x14ac:dyDescent="0.25">
      <c r="A3451" t="s">
        <v>1</v>
      </c>
      <c r="B3451" t="s">
        <v>17542</v>
      </c>
      <c r="C3451" s="1121">
        <v>45518.430787037039</v>
      </c>
      <c r="D3451" t="s">
        <v>17975</v>
      </c>
    </row>
    <row r="3452" spans="1:5" x14ac:dyDescent="0.25">
      <c r="A3452" t="s">
        <v>1</v>
      </c>
      <c r="B3452" t="s">
        <v>17542</v>
      </c>
      <c r="C3452" s="1121">
        <v>45518.433321759258</v>
      </c>
      <c r="D3452" t="s">
        <v>9291</v>
      </c>
    </row>
    <row r="3453" spans="1:5" x14ac:dyDescent="0.25">
      <c r="A3453" t="s">
        <v>1</v>
      </c>
      <c r="B3453" t="s">
        <v>17542</v>
      </c>
      <c r="C3453" s="1121">
        <v>45518.433321759258</v>
      </c>
      <c r="D3453" t="s">
        <v>9292</v>
      </c>
      <c r="E3453" s="1118">
        <v>4.2999999999999997E-2</v>
      </c>
    </row>
    <row r="3454" spans="1:5" x14ac:dyDescent="0.25">
      <c r="A3454" t="s">
        <v>1</v>
      </c>
      <c r="B3454" t="s">
        <v>17542</v>
      </c>
      <c r="C3454" s="1121">
        <v>45518.435381944444</v>
      </c>
      <c r="D3454" t="s">
        <v>17975</v>
      </c>
    </row>
    <row r="3455" spans="1:5" x14ac:dyDescent="0.25">
      <c r="A3455" t="s">
        <v>1</v>
      </c>
      <c r="B3455" t="s">
        <v>17542</v>
      </c>
      <c r="C3455" s="1121">
        <v>45518.443078703705</v>
      </c>
      <c r="D3455" t="s">
        <v>9291</v>
      </c>
    </row>
    <row r="3456" spans="1:5" x14ac:dyDescent="0.25">
      <c r="A3456" t="s">
        <v>1</v>
      </c>
      <c r="B3456" t="s">
        <v>17542</v>
      </c>
      <c r="C3456" s="1121">
        <v>45518.443078703705</v>
      </c>
      <c r="D3456" t="s">
        <v>9292</v>
      </c>
      <c r="E3456" s="1118">
        <v>3.1199999999999999E-2</v>
      </c>
    </row>
    <row r="3457" spans="1:5" x14ac:dyDescent="0.25">
      <c r="A3457" t="s">
        <v>1</v>
      </c>
      <c r="B3457" t="s">
        <v>17542</v>
      </c>
      <c r="C3457" s="1121">
        <v>45518.443078703705</v>
      </c>
      <c r="D3457" t="s">
        <v>17282</v>
      </c>
    </row>
    <row r="3458" spans="1:5" x14ac:dyDescent="0.25">
      <c r="A3458" t="s">
        <v>1</v>
      </c>
      <c r="B3458" t="s">
        <v>17542</v>
      </c>
      <c r="C3458" s="1121">
        <v>45518.443078703705</v>
      </c>
      <c r="D3458" t="s">
        <v>17283</v>
      </c>
      <c r="E3458" s="1118">
        <v>4.6899999999999997E-2</v>
      </c>
    </row>
    <row r="3459" spans="1:5" x14ac:dyDescent="0.25">
      <c r="A3459" t="s">
        <v>1</v>
      </c>
      <c r="B3459" t="s">
        <v>17542</v>
      </c>
      <c r="C3459" s="1121">
        <v>45518.443078703705</v>
      </c>
      <c r="D3459" t="s">
        <v>17284</v>
      </c>
    </row>
    <row r="3460" spans="1:5" x14ac:dyDescent="0.25">
      <c r="A3460" t="s">
        <v>1</v>
      </c>
      <c r="B3460" t="s">
        <v>17542</v>
      </c>
      <c r="C3460" s="1121">
        <v>45518.443078703705</v>
      </c>
      <c r="D3460" t="s">
        <v>17285</v>
      </c>
      <c r="E3460" s="1118">
        <v>4.6899999999999997E-2</v>
      </c>
    </row>
    <row r="3461" spans="1:5" x14ac:dyDescent="0.25">
      <c r="A3461" t="s">
        <v>1</v>
      </c>
      <c r="B3461" t="s">
        <v>17542</v>
      </c>
      <c r="C3461" s="1121">
        <v>45518.443078703705</v>
      </c>
      <c r="D3461" t="s">
        <v>17282</v>
      </c>
    </row>
    <row r="3462" spans="1:5" x14ac:dyDescent="0.25">
      <c r="A3462" t="s">
        <v>1</v>
      </c>
      <c r="B3462" t="s">
        <v>17542</v>
      </c>
      <c r="C3462" s="1121">
        <v>45518.443078703705</v>
      </c>
      <c r="D3462" t="s">
        <v>17283</v>
      </c>
      <c r="E3462" s="1118">
        <v>4.6899999999999997E-2</v>
      </c>
    </row>
    <row r="3463" spans="1:5" x14ac:dyDescent="0.25">
      <c r="A3463" t="s">
        <v>1</v>
      </c>
      <c r="B3463" t="s">
        <v>17542</v>
      </c>
      <c r="C3463" s="1121">
        <v>45518.443078703705</v>
      </c>
      <c r="D3463" t="s">
        <v>17284</v>
      </c>
    </row>
    <row r="3464" spans="1:5" x14ac:dyDescent="0.25">
      <c r="A3464" t="s">
        <v>1</v>
      </c>
      <c r="B3464" t="s">
        <v>17542</v>
      </c>
      <c r="C3464" s="1121">
        <v>45518.443078703705</v>
      </c>
      <c r="D3464" t="s">
        <v>17285</v>
      </c>
      <c r="E3464" s="1118">
        <v>4.6899999999999997E-2</v>
      </c>
    </row>
    <row r="3465" spans="1:5" x14ac:dyDescent="0.25">
      <c r="A3465" t="s">
        <v>1</v>
      </c>
      <c r="B3465" t="s">
        <v>17542</v>
      </c>
      <c r="C3465" s="1121">
        <v>45518.443078703705</v>
      </c>
      <c r="D3465" t="s">
        <v>17282</v>
      </c>
    </row>
    <row r="3466" spans="1:5" x14ac:dyDescent="0.25">
      <c r="A3466" t="s">
        <v>1</v>
      </c>
      <c r="B3466" t="s">
        <v>17542</v>
      </c>
      <c r="C3466" s="1121">
        <v>45518.443090277775</v>
      </c>
      <c r="D3466" t="s">
        <v>17283</v>
      </c>
      <c r="E3466" s="1118">
        <v>4.6899999999999997E-2</v>
      </c>
    </row>
    <row r="3467" spans="1:5" x14ac:dyDescent="0.25">
      <c r="A3467" t="s">
        <v>1</v>
      </c>
      <c r="B3467" t="s">
        <v>17542</v>
      </c>
      <c r="C3467" s="1121">
        <v>45518.443090277775</v>
      </c>
      <c r="D3467" t="s">
        <v>17284</v>
      </c>
    </row>
    <row r="3468" spans="1:5" x14ac:dyDescent="0.25">
      <c r="A3468" t="s">
        <v>1</v>
      </c>
      <c r="B3468" t="s">
        <v>17542</v>
      </c>
      <c r="C3468" s="1121">
        <v>45518.443090277775</v>
      </c>
      <c r="D3468" t="s">
        <v>17285</v>
      </c>
      <c r="E3468" s="1118">
        <v>5.0799999999999998E-2</v>
      </c>
    </row>
    <row r="3469" spans="1:5" x14ac:dyDescent="0.25">
      <c r="A3469" t="s">
        <v>1</v>
      </c>
      <c r="B3469" t="s">
        <v>17542</v>
      </c>
      <c r="C3469" s="1121">
        <v>45518.443090277775</v>
      </c>
      <c r="D3469" t="s">
        <v>17282</v>
      </c>
    </row>
    <row r="3470" spans="1:5" x14ac:dyDescent="0.25">
      <c r="A3470" t="s">
        <v>1</v>
      </c>
      <c r="B3470" t="s">
        <v>17542</v>
      </c>
      <c r="C3470" s="1121">
        <v>45518.443090277775</v>
      </c>
      <c r="D3470" t="s">
        <v>17283</v>
      </c>
      <c r="E3470" s="1118">
        <v>3.1199999999999999E-2</v>
      </c>
    </row>
    <row r="3471" spans="1:5" x14ac:dyDescent="0.25">
      <c r="A3471" t="s">
        <v>1</v>
      </c>
      <c r="B3471" t="s">
        <v>17542</v>
      </c>
      <c r="C3471" s="1121">
        <v>45518.443090277775</v>
      </c>
      <c r="D3471" t="s">
        <v>17284</v>
      </c>
    </row>
    <row r="3472" spans="1:5" x14ac:dyDescent="0.25">
      <c r="A3472" t="s">
        <v>1</v>
      </c>
      <c r="B3472" t="s">
        <v>17542</v>
      </c>
      <c r="C3472" s="1121">
        <v>45518.443090277775</v>
      </c>
      <c r="D3472" t="s">
        <v>17285</v>
      </c>
      <c r="E3472" s="1118">
        <v>4.6899999999999997E-2</v>
      </c>
    </row>
    <row r="3473" spans="1:5" x14ac:dyDescent="0.25">
      <c r="A3473" t="s">
        <v>1</v>
      </c>
      <c r="B3473" t="s">
        <v>17542</v>
      </c>
      <c r="C3473" s="1121">
        <v>45518.443090277775</v>
      </c>
      <c r="D3473" t="s">
        <v>17282</v>
      </c>
    </row>
    <row r="3474" spans="1:5" x14ac:dyDescent="0.25">
      <c r="A3474" t="s">
        <v>1</v>
      </c>
      <c r="B3474" t="s">
        <v>17542</v>
      </c>
      <c r="C3474" s="1121">
        <v>45518.443090277775</v>
      </c>
      <c r="D3474" t="s">
        <v>17283</v>
      </c>
      <c r="E3474" s="1118">
        <v>3.1199999999999999E-2</v>
      </c>
    </row>
    <row r="3475" spans="1:5" x14ac:dyDescent="0.25">
      <c r="A3475" t="s">
        <v>1</v>
      </c>
      <c r="B3475" t="s">
        <v>17542</v>
      </c>
      <c r="C3475" s="1121">
        <v>45518.443090277775</v>
      </c>
      <c r="D3475" t="s">
        <v>17284</v>
      </c>
    </row>
    <row r="3476" spans="1:5" x14ac:dyDescent="0.25">
      <c r="A3476" t="s">
        <v>1</v>
      </c>
      <c r="B3476" t="s">
        <v>17542</v>
      </c>
      <c r="C3476" s="1121">
        <v>45518.443090277775</v>
      </c>
      <c r="D3476" t="s">
        <v>17285</v>
      </c>
      <c r="E3476" s="1118">
        <v>4.6899999999999997E-2</v>
      </c>
    </row>
    <row r="3477" spans="1:5" x14ac:dyDescent="0.25">
      <c r="A3477" t="s">
        <v>1</v>
      </c>
      <c r="B3477" t="s">
        <v>17542</v>
      </c>
      <c r="C3477" s="1121">
        <v>45518.443090277775</v>
      </c>
      <c r="D3477" t="s">
        <v>17282</v>
      </c>
    </row>
    <row r="3478" spans="1:5" x14ac:dyDescent="0.25">
      <c r="A3478" t="s">
        <v>1</v>
      </c>
      <c r="B3478" t="s">
        <v>17542</v>
      </c>
      <c r="C3478" s="1121">
        <v>45518.443090277775</v>
      </c>
      <c r="D3478" t="s">
        <v>17283</v>
      </c>
      <c r="E3478" s="1118">
        <v>4.6899999999999997E-2</v>
      </c>
    </row>
    <row r="3479" spans="1:5" x14ac:dyDescent="0.25">
      <c r="A3479" t="s">
        <v>1</v>
      </c>
      <c r="B3479" t="s">
        <v>17542</v>
      </c>
      <c r="C3479" s="1121">
        <v>45518.443090277775</v>
      </c>
      <c r="D3479" t="s">
        <v>17284</v>
      </c>
    </row>
    <row r="3480" spans="1:5" x14ac:dyDescent="0.25">
      <c r="A3480" t="s">
        <v>1</v>
      </c>
      <c r="B3480" t="s">
        <v>17542</v>
      </c>
      <c r="C3480" s="1121">
        <v>45518.443090277775</v>
      </c>
      <c r="D3480" t="s">
        <v>17285</v>
      </c>
      <c r="E3480" s="1118">
        <v>3.1199999999999999E-2</v>
      </c>
    </row>
    <row r="3481" spans="1:5" x14ac:dyDescent="0.25">
      <c r="A3481" t="s">
        <v>1</v>
      </c>
      <c r="B3481" t="s">
        <v>17542</v>
      </c>
      <c r="C3481" s="1121">
        <v>45518.443101851852</v>
      </c>
      <c r="D3481" t="s">
        <v>17284</v>
      </c>
    </row>
    <row r="3482" spans="1:5" x14ac:dyDescent="0.25">
      <c r="A3482" t="s">
        <v>1</v>
      </c>
      <c r="B3482" t="s">
        <v>17542</v>
      </c>
      <c r="C3482" s="1121">
        <v>45518.443101851852</v>
      </c>
      <c r="D3482" t="s">
        <v>17285</v>
      </c>
      <c r="E3482" s="1118">
        <v>3.5200000000000002E-2</v>
      </c>
    </row>
    <row r="3483" spans="1:5" x14ac:dyDescent="0.25">
      <c r="A3483" t="s">
        <v>1</v>
      </c>
      <c r="B3483" t="s">
        <v>17542</v>
      </c>
      <c r="C3483" s="1121">
        <v>45518.443113425928</v>
      </c>
      <c r="D3483" t="s">
        <v>17282</v>
      </c>
    </row>
    <row r="3484" spans="1:5" x14ac:dyDescent="0.25">
      <c r="A3484" t="s">
        <v>1</v>
      </c>
      <c r="B3484" t="s">
        <v>17542</v>
      </c>
      <c r="C3484" s="1121">
        <v>45518.443113425928</v>
      </c>
      <c r="D3484" t="s">
        <v>17283</v>
      </c>
      <c r="E3484" s="1118">
        <v>4.6899999999999997E-2</v>
      </c>
    </row>
    <row r="3485" spans="1:5" x14ac:dyDescent="0.25">
      <c r="A3485" t="s">
        <v>1</v>
      </c>
      <c r="B3485" t="s">
        <v>17542</v>
      </c>
      <c r="C3485" s="1121">
        <v>45518.443124999998</v>
      </c>
      <c r="D3485" t="s">
        <v>17286</v>
      </c>
    </row>
    <row r="3486" spans="1:5" x14ac:dyDescent="0.25">
      <c r="A3486" t="s">
        <v>1</v>
      </c>
      <c r="B3486" t="s">
        <v>17542</v>
      </c>
      <c r="C3486" s="1121">
        <v>45518.443136574075</v>
      </c>
      <c r="D3486" t="s">
        <v>17291</v>
      </c>
      <c r="E3486" s="1118">
        <v>0.4219</v>
      </c>
    </row>
    <row r="3487" spans="1:5" x14ac:dyDescent="0.25">
      <c r="A3487" t="s">
        <v>1</v>
      </c>
      <c r="B3487" t="s">
        <v>17542</v>
      </c>
      <c r="C3487" s="1121">
        <v>45518.443148148152</v>
      </c>
      <c r="D3487" t="s">
        <v>17292</v>
      </c>
    </row>
    <row r="3488" spans="1:5" x14ac:dyDescent="0.25">
      <c r="A3488" t="s">
        <v>1</v>
      </c>
      <c r="B3488" t="s">
        <v>17542</v>
      </c>
      <c r="C3488" s="1121">
        <v>45518.443148148152</v>
      </c>
      <c r="D3488" t="s">
        <v>17293</v>
      </c>
      <c r="E3488" s="1118">
        <v>0</v>
      </c>
    </row>
    <row r="3489" spans="1:5" x14ac:dyDescent="0.25">
      <c r="A3489" t="s">
        <v>1</v>
      </c>
      <c r="B3489" t="s">
        <v>17542</v>
      </c>
      <c r="C3489" s="1121">
        <v>45518.443171296298</v>
      </c>
      <c r="D3489" t="s">
        <v>17294</v>
      </c>
    </row>
    <row r="3490" spans="1:5" x14ac:dyDescent="0.25">
      <c r="A3490" t="s">
        <v>1</v>
      </c>
      <c r="B3490" t="s">
        <v>17542</v>
      </c>
      <c r="C3490" s="1121">
        <v>45518.443171296298</v>
      </c>
      <c r="D3490" t="s">
        <v>17295</v>
      </c>
      <c r="E3490" s="1118">
        <v>0</v>
      </c>
    </row>
    <row r="3491" spans="1:5" x14ac:dyDescent="0.25">
      <c r="A3491" t="s">
        <v>1</v>
      </c>
      <c r="B3491" t="s">
        <v>17542</v>
      </c>
      <c r="C3491" s="1121">
        <v>45518.443171296298</v>
      </c>
      <c r="D3491" t="s">
        <v>17296</v>
      </c>
    </row>
    <row r="3492" spans="1:5" x14ac:dyDescent="0.25">
      <c r="A3492" t="s">
        <v>1</v>
      </c>
      <c r="B3492" t="s">
        <v>17542</v>
      </c>
      <c r="C3492" s="1121">
        <v>45518.443171296298</v>
      </c>
      <c r="D3492" t="s">
        <v>17297</v>
      </c>
    </row>
    <row r="3493" spans="1:5" x14ac:dyDescent="0.25">
      <c r="A3493" t="s">
        <v>1</v>
      </c>
      <c r="B3493" t="s">
        <v>17542</v>
      </c>
      <c r="C3493" s="1121">
        <v>45518.443171296298</v>
      </c>
      <c r="D3493" t="s">
        <v>17298</v>
      </c>
      <c r="E3493" s="1118">
        <v>1.5599999999999999E-2</v>
      </c>
    </row>
    <row r="3494" spans="1:5" x14ac:dyDescent="0.25">
      <c r="A3494" t="s">
        <v>1</v>
      </c>
      <c r="B3494" t="s">
        <v>17542</v>
      </c>
      <c r="C3494" s="1121">
        <v>45518.443171296298</v>
      </c>
      <c r="D3494" t="s">
        <v>17299</v>
      </c>
    </row>
    <row r="3495" spans="1:5" x14ac:dyDescent="0.25">
      <c r="A3495" t="s">
        <v>1</v>
      </c>
      <c r="B3495" t="s">
        <v>17542</v>
      </c>
      <c r="C3495" s="1121">
        <v>45518.443171296298</v>
      </c>
      <c r="D3495" t="s">
        <v>17300</v>
      </c>
      <c r="E3495" s="1118">
        <v>9.3799999999999994E-2</v>
      </c>
    </row>
    <row r="3496" spans="1:5" x14ac:dyDescent="0.25">
      <c r="A3496" t="s">
        <v>1</v>
      </c>
      <c r="B3496" t="s">
        <v>17542</v>
      </c>
      <c r="C3496" s="1121">
        <v>45518.443171296298</v>
      </c>
      <c r="D3496" t="s">
        <v>17301</v>
      </c>
      <c r="E3496" s="1118">
        <v>0.125</v>
      </c>
    </row>
    <row r="3497" spans="1:5" x14ac:dyDescent="0.25">
      <c r="A3497" t="s">
        <v>1</v>
      </c>
      <c r="B3497" t="s">
        <v>17542</v>
      </c>
      <c r="C3497" s="1121">
        <v>45518.443703703706</v>
      </c>
      <c r="D3497" t="s">
        <v>17349</v>
      </c>
    </row>
    <row r="3498" spans="1:5" x14ac:dyDescent="0.25">
      <c r="A3498" t="s">
        <v>1</v>
      </c>
      <c r="B3498" t="s">
        <v>17542</v>
      </c>
      <c r="C3498" s="1121">
        <v>45518.443703703706</v>
      </c>
      <c r="D3498" t="s">
        <v>17350</v>
      </c>
      <c r="E3498" s="1118">
        <v>0</v>
      </c>
    </row>
    <row r="3499" spans="1:5" x14ac:dyDescent="0.25">
      <c r="A3499" t="s">
        <v>1</v>
      </c>
      <c r="B3499" t="s">
        <v>17542</v>
      </c>
      <c r="C3499" s="1121">
        <v>45518.443796296298</v>
      </c>
      <c r="D3499" t="s">
        <v>17308</v>
      </c>
    </row>
    <row r="3500" spans="1:5" x14ac:dyDescent="0.25">
      <c r="A3500" t="s">
        <v>1</v>
      </c>
      <c r="B3500" t="s">
        <v>17542</v>
      </c>
      <c r="C3500" s="1121">
        <v>45518.443796296298</v>
      </c>
      <c r="D3500" t="s">
        <v>17309</v>
      </c>
      <c r="E3500" s="1118">
        <v>0</v>
      </c>
    </row>
    <row r="3501" spans="1:5" x14ac:dyDescent="0.25">
      <c r="A3501" t="s">
        <v>1</v>
      </c>
      <c r="B3501" t="s">
        <v>17542</v>
      </c>
      <c r="C3501" s="1121">
        <v>45518.443807870368</v>
      </c>
      <c r="D3501" t="s">
        <v>17351</v>
      </c>
    </row>
    <row r="3502" spans="1:5" x14ac:dyDescent="0.25">
      <c r="A3502" t="s">
        <v>1</v>
      </c>
      <c r="B3502" t="s">
        <v>17542</v>
      </c>
      <c r="C3502" s="1121">
        <v>45518.443807870368</v>
      </c>
      <c r="D3502" t="s">
        <v>17352</v>
      </c>
      <c r="E3502" s="1118">
        <v>0</v>
      </c>
    </row>
    <row r="3503" spans="1:5" x14ac:dyDescent="0.25">
      <c r="A3503" t="s">
        <v>1</v>
      </c>
      <c r="B3503" t="s">
        <v>17542</v>
      </c>
      <c r="C3503" s="1121">
        <v>45518.443831018521</v>
      </c>
      <c r="D3503" t="s">
        <v>17540</v>
      </c>
    </row>
    <row r="3504" spans="1:5" x14ac:dyDescent="0.25">
      <c r="A3504" t="s">
        <v>1</v>
      </c>
      <c r="B3504" t="s">
        <v>17542</v>
      </c>
      <c r="C3504" s="1121">
        <v>45518.443831018521</v>
      </c>
      <c r="D3504" t="s">
        <v>17535</v>
      </c>
    </row>
    <row r="3505" spans="1:5" x14ac:dyDescent="0.25">
      <c r="A3505" t="s">
        <v>1</v>
      </c>
      <c r="B3505" t="s">
        <v>17542</v>
      </c>
      <c r="C3505" s="1121">
        <v>45518.443842592591</v>
      </c>
      <c r="D3505" t="s">
        <v>17536</v>
      </c>
      <c r="E3505" s="1118">
        <v>0.23050000000000001</v>
      </c>
    </row>
    <row r="3506" spans="1:5" x14ac:dyDescent="0.25">
      <c r="A3506" t="s">
        <v>1</v>
      </c>
      <c r="B3506" t="s">
        <v>17542</v>
      </c>
      <c r="C3506" s="1121">
        <v>45518.443842592591</v>
      </c>
      <c r="D3506" t="s">
        <v>17537</v>
      </c>
    </row>
    <row r="3507" spans="1:5" x14ac:dyDescent="0.25">
      <c r="A3507" t="s">
        <v>1</v>
      </c>
      <c r="B3507" t="s">
        <v>17542</v>
      </c>
      <c r="C3507" s="1121">
        <v>45518.443842592591</v>
      </c>
      <c r="D3507" t="s">
        <v>17349</v>
      </c>
    </row>
    <row r="3508" spans="1:5" x14ac:dyDescent="0.25">
      <c r="A3508" t="s">
        <v>1</v>
      </c>
      <c r="B3508" t="s">
        <v>17542</v>
      </c>
      <c r="C3508" s="1121">
        <v>45518.443842592591</v>
      </c>
      <c r="D3508" t="s">
        <v>17350</v>
      </c>
      <c r="E3508" s="1118">
        <v>0</v>
      </c>
    </row>
    <row r="3509" spans="1:5" x14ac:dyDescent="0.25">
      <c r="A3509" t="s">
        <v>1</v>
      </c>
      <c r="B3509" t="s">
        <v>17542</v>
      </c>
      <c r="C3509" s="1121">
        <v>45518.443842592591</v>
      </c>
      <c r="D3509" t="s">
        <v>17538</v>
      </c>
      <c r="E3509" s="1118">
        <v>1.5599999999999999E-2</v>
      </c>
    </row>
    <row r="3510" spans="1:5" x14ac:dyDescent="0.25">
      <c r="A3510" t="s">
        <v>1</v>
      </c>
      <c r="B3510" t="s">
        <v>17542</v>
      </c>
      <c r="C3510" s="1121">
        <v>45518.443842592591</v>
      </c>
      <c r="D3510" t="s">
        <v>17297</v>
      </c>
    </row>
    <row r="3511" spans="1:5" x14ac:dyDescent="0.25">
      <c r="A3511" t="s">
        <v>1</v>
      </c>
      <c r="B3511" t="s">
        <v>17542</v>
      </c>
      <c r="C3511" s="1121">
        <v>45518.443842592591</v>
      </c>
      <c r="D3511" t="s">
        <v>17298</v>
      </c>
      <c r="E3511" s="1118">
        <v>3.1199999999999999E-2</v>
      </c>
    </row>
    <row r="3512" spans="1:5" x14ac:dyDescent="0.25">
      <c r="A3512" t="s">
        <v>1</v>
      </c>
      <c r="B3512" t="s">
        <v>17542</v>
      </c>
      <c r="C3512" s="1121">
        <v>45518.443842592591</v>
      </c>
      <c r="D3512" t="s">
        <v>17299</v>
      </c>
    </row>
    <row r="3513" spans="1:5" x14ac:dyDescent="0.25">
      <c r="A3513" t="s">
        <v>1</v>
      </c>
      <c r="B3513" t="s">
        <v>17542</v>
      </c>
      <c r="C3513" s="1121">
        <v>45518.443842592591</v>
      </c>
      <c r="D3513" t="s">
        <v>17300</v>
      </c>
      <c r="E3513" s="1118">
        <v>0.3125</v>
      </c>
    </row>
    <row r="3514" spans="1:5" x14ac:dyDescent="0.25">
      <c r="A3514" t="s">
        <v>1</v>
      </c>
      <c r="B3514" t="s">
        <v>17542</v>
      </c>
      <c r="C3514" s="1121">
        <v>45518.443842592591</v>
      </c>
      <c r="D3514" t="s">
        <v>17541</v>
      </c>
      <c r="E3514" s="1118">
        <v>0.60550000000000004</v>
      </c>
    </row>
    <row r="3515" spans="1:5" x14ac:dyDescent="0.25">
      <c r="A3515" t="s">
        <v>1</v>
      </c>
      <c r="B3515" t="s">
        <v>17542</v>
      </c>
      <c r="C3515" s="1121">
        <v>45518.44394675926</v>
      </c>
      <c r="D3515" t="s">
        <v>17302</v>
      </c>
    </row>
    <row r="3516" spans="1:5" x14ac:dyDescent="0.25">
      <c r="A3516" t="s">
        <v>1</v>
      </c>
      <c r="B3516" t="s">
        <v>17542</v>
      </c>
      <c r="C3516" s="1121">
        <v>45518.443969907406</v>
      </c>
      <c r="D3516" t="s">
        <v>17307</v>
      </c>
      <c r="E3516" s="1118">
        <v>1.2968999999999999</v>
      </c>
    </row>
    <row r="3517" spans="1:5" x14ac:dyDescent="0.25">
      <c r="A3517" t="s">
        <v>1</v>
      </c>
      <c r="B3517" t="s">
        <v>17542</v>
      </c>
      <c r="C3517" s="1121">
        <v>45518.444062499999</v>
      </c>
      <c r="D3517" t="s">
        <v>17286</v>
      </c>
    </row>
    <row r="3518" spans="1:5" x14ac:dyDescent="0.25">
      <c r="A3518" t="s">
        <v>1</v>
      </c>
      <c r="B3518" t="s">
        <v>17542</v>
      </c>
      <c r="C3518" s="1121">
        <v>45518.444074074076</v>
      </c>
      <c r="D3518" t="s">
        <v>17291</v>
      </c>
      <c r="E3518" s="1118">
        <v>0.41799999999999998</v>
      </c>
    </row>
    <row r="3519" spans="1:5" x14ac:dyDescent="0.25">
      <c r="A3519" t="s">
        <v>1</v>
      </c>
      <c r="B3519" t="s">
        <v>17542</v>
      </c>
      <c r="C3519" s="1121">
        <v>45518.444085648145</v>
      </c>
      <c r="D3519" t="s">
        <v>17292</v>
      </c>
    </row>
    <row r="3520" spans="1:5" x14ac:dyDescent="0.25">
      <c r="A3520" t="s">
        <v>1</v>
      </c>
      <c r="B3520" t="s">
        <v>17542</v>
      </c>
      <c r="C3520" s="1121">
        <v>45518.444085648145</v>
      </c>
      <c r="D3520" t="s">
        <v>17293</v>
      </c>
      <c r="E3520" s="1118">
        <v>0</v>
      </c>
    </row>
    <row r="3521" spans="1:5" x14ac:dyDescent="0.25">
      <c r="A3521" t="s">
        <v>1</v>
      </c>
      <c r="B3521" t="s">
        <v>17542</v>
      </c>
      <c r="C3521" s="1121">
        <v>45518.444097222222</v>
      </c>
      <c r="D3521" t="s">
        <v>17294</v>
      </c>
    </row>
    <row r="3522" spans="1:5" x14ac:dyDescent="0.25">
      <c r="A3522" t="s">
        <v>1</v>
      </c>
      <c r="B3522" t="s">
        <v>17542</v>
      </c>
      <c r="C3522" s="1121">
        <v>45518.444097222222</v>
      </c>
      <c r="D3522" t="s">
        <v>17295</v>
      </c>
      <c r="E3522" s="1118">
        <v>0</v>
      </c>
    </row>
    <row r="3523" spans="1:5" x14ac:dyDescent="0.25">
      <c r="A3523" t="s">
        <v>1</v>
      </c>
      <c r="B3523" t="s">
        <v>17542</v>
      </c>
      <c r="C3523" s="1121">
        <v>45518.444097222222</v>
      </c>
      <c r="D3523" t="s">
        <v>17296</v>
      </c>
    </row>
    <row r="3524" spans="1:5" x14ac:dyDescent="0.25">
      <c r="A3524" t="s">
        <v>1</v>
      </c>
      <c r="B3524" t="s">
        <v>17542</v>
      </c>
      <c r="C3524" s="1121">
        <v>45518.444097222222</v>
      </c>
      <c r="D3524" t="s">
        <v>17297</v>
      </c>
    </row>
    <row r="3525" spans="1:5" x14ac:dyDescent="0.25">
      <c r="A3525" t="s">
        <v>1</v>
      </c>
      <c r="B3525" t="s">
        <v>17542</v>
      </c>
      <c r="C3525" s="1121">
        <v>45518.444097222222</v>
      </c>
      <c r="D3525" t="s">
        <v>17298</v>
      </c>
      <c r="E3525" s="1118">
        <v>1.5599999999999999E-2</v>
      </c>
    </row>
    <row r="3526" spans="1:5" x14ac:dyDescent="0.25">
      <c r="A3526" t="s">
        <v>1</v>
      </c>
      <c r="B3526" t="s">
        <v>17542</v>
      </c>
      <c r="C3526" s="1121">
        <v>45518.444097222222</v>
      </c>
      <c r="D3526" t="s">
        <v>17299</v>
      </c>
    </row>
    <row r="3527" spans="1:5" x14ac:dyDescent="0.25">
      <c r="A3527" t="s">
        <v>1</v>
      </c>
      <c r="B3527" t="s">
        <v>17542</v>
      </c>
      <c r="C3527" s="1121">
        <v>45518.444097222222</v>
      </c>
      <c r="D3527" t="s">
        <v>17300</v>
      </c>
      <c r="E3527" s="1118">
        <v>0.1094</v>
      </c>
    </row>
    <row r="3528" spans="1:5" x14ac:dyDescent="0.25">
      <c r="A3528" t="s">
        <v>1</v>
      </c>
      <c r="B3528" t="s">
        <v>17542</v>
      </c>
      <c r="C3528" s="1121">
        <v>45518.444097222222</v>
      </c>
      <c r="D3528" t="s">
        <v>17301</v>
      </c>
      <c r="E3528" s="1118">
        <v>0.12889999999999999</v>
      </c>
    </row>
    <row r="3529" spans="1:5" x14ac:dyDescent="0.25">
      <c r="A3529" t="s">
        <v>1</v>
      </c>
      <c r="B3529" t="s">
        <v>17542</v>
      </c>
      <c r="C3529" s="1121">
        <v>45518.444282407407</v>
      </c>
      <c r="D3529" t="s">
        <v>17349</v>
      </c>
    </row>
    <row r="3530" spans="1:5" x14ac:dyDescent="0.25">
      <c r="A3530" t="s">
        <v>1</v>
      </c>
      <c r="B3530" t="s">
        <v>17542</v>
      </c>
      <c r="C3530" s="1121">
        <v>45518.444282407407</v>
      </c>
      <c r="D3530" t="s">
        <v>17350</v>
      </c>
      <c r="E3530" s="1118">
        <v>1.5599999999999999E-2</v>
      </c>
    </row>
    <row r="3531" spans="1:5" x14ac:dyDescent="0.25">
      <c r="A3531" t="s">
        <v>1</v>
      </c>
      <c r="B3531" t="s">
        <v>17542</v>
      </c>
      <c r="C3531" s="1121">
        <v>45518.444293981483</v>
      </c>
      <c r="D3531" t="s">
        <v>17308</v>
      </c>
    </row>
    <row r="3532" spans="1:5" x14ac:dyDescent="0.25">
      <c r="A3532" t="s">
        <v>1</v>
      </c>
      <c r="B3532" t="s">
        <v>17542</v>
      </c>
      <c r="C3532" s="1121">
        <v>45518.444293981483</v>
      </c>
      <c r="D3532" t="s">
        <v>17309</v>
      </c>
      <c r="E3532" s="1118">
        <v>0</v>
      </c>
    </row>
    <row r="3533" spans="1:5" x14ac:dyDescent="0.25">
      <c r="A3533" t="s">
        <v>1</v>
      </c>
      <c r="B3533" t="s">
        <v>17542</v>
      </c>
      <c r="C3533" s="1121">
        <v>45518.44431712963</v>
      </c>
      <c r="D3533" t="s">
        <v>17351</v>
      </c>
    </row>
    <row r="3534" spans="1:5" x14ac:dyDescent="0.25">
      <c r="A3534" t="s">
        <v>1</v>
      </c>
      <c r="B3534" t="s">
        <v>17542</v>
      </c>
      <c r="C3534" s="1121">
        <v>45518.44431712963</v>
      </c>
      <c r="D3534" t="s">
        <v>17352</v>
      </c>
      <c r="E3534" s="1118">
        <v>0</v>
      </c>
    </row>
    <row r="3535" spans="1:5" x14ac:dyDescent="0.25">
      <c r="A3535" t="s">
        <v>1</v>
      </c>
      <c r="B3535" t="s">
        <v>17542</v>
      </c>
      <c r="C3535" s="1121">
        <v>45518.444328703707</v>
      </c>
      <c r="D3535" t="s">
        <v>17540</v>
      </c>
    </row>
    <row r="3536" spans="1:5" x14ac:dyDescent="0.25">
      <c r="A3536" t="s">
        <v>1</v>
      </c>
      <c r="B3536" t="s">
        <v>17542</v>
      </c>
      <c r="C3536" s="1121">
        <v>45518.444328703707</v>
      </c>
      <c r="D3536" t="s">
        <v>17535</v>
      </c>
    </row>
    <row r="3537" spans="1:5" x14ac:dyDescent="0.25">
      <c r="A3537" t="s">
        <v>1</v>
      </c>
      <c r="B3537" t="s">
        <v>17542</v>
      </c>
      <c r="C3537" s="1121">
        <v>45518.444328703707</v>
      </c>
      <c r="D3537" t="s">
        <v>17536</v>
      </c>
      <c r="E3537" s="1118">
        <v>0.2031</v>
      </c>
    </row>
    <row r="3538" spans="1:5" x14ac:dyDescent="0.25">
      <c r="A3538" t="s">
        <v>1</v>
      </c>
      <c r="B3538" t="s">
        <v>17542</v>
      </c>
      <c r="C3538" s="1121">
        <v>45518.444328703707</v>
      </c>
      <c r="D3538" t="s">
        <v>17537</v>
      </c>
    </row>
    <row r="3539" spans="1:5" x14ac:dyDescent="0.25">
      <c r="A3539" t="s">
        <v>1</v>
      </c>
      <c r="B3539" t="s">
        <v>17542</v>
      </c>
      <c r="C3539" s="1121">
        <v>45518.444328703707</v>
      </c>
      <c r="D3539" t="s">
        <v>17349</v>
      </c>
    </row>
    <row r="3540" spans="1:5" x14ac:dyDescent="0.25">
      <c r="A3540" t="s">
        <v>1</v>
      </c>
      <c r="B3540" t="s">
        <v>17542</v>
      </c>
      <c r="C3540" s="1121">
        <v>45518.444328703707</v>
      </c>
      <c r="D3540" t="s">
        <v>17350</v>
      </c>
      <c r="E3540" s="1118">
        <v>0</v>
      </c>
    </row>
    <row r="3541" spans="1:5" x14ac:dyDescent="0.25">
      <c r="A3541" t="s">
        <v>1</v>
      </c>
      <c r="B3541" t="s">
        <v>17542</v>
      </c>
      <c r="C3541" s="1121">
        <v>45518.444328703707</v>
      </c>
      <c r="D3541" t="s">
        <v>17538</v>
      </c>
      <c r="E3541" s="1118">
        <v>1.5599999999999999E-2</v>
      </c>
    </row>
    <row r="3542" spans="1:5" x14ac:dyDescent="0.25">
      <c r="A3542" t="s">
        <v>1</v>
      </c>
      <c r="B3542" t="s">
        <v>17542</v>
      </c>
      <c r="C3542" s="1121">
        <v>45518.444328703707</v>
      </c>
      <c r="D3542" t="s">
        <v>17297</v>
      </c>
    </row>
    <row r="3543" spans="1:5" x14ac:dyDescent="0.25">
      <c r="A3543" t="s">
        <v>1</v>
      </c>
      <c r="B3543" t="s">
        <v>17542</v>
      </c>
      <c r="C3543" s="1121">
        <v>45518.444328703707</v>
      </c>
      <c r="D3543" t="s">
        <v>17298</v>
      </c>
      <c r="E3543" s="1118">
        <v>3.1199999999999999E-2</v>
      </c>
    </row>
    <row r="3544" spans="1:5" x14ac:dyDescent="0.25">
      <c r="A3544" t="s">
        <v>1</v>
      </c>
      <c r="B3544" t="s">
        <v>17542</v>
      </c>
      <c r="C3544" s="1121">
        <v>45518.444328703707</v>
      </c>
      <c r="D3544" t="s">
        <v>17299</v>
      </c>
    </row>
    <row r="3545" spans="1:5" x14ac:dyDescent="0.25">
      <c r="A3545" t="s">
        <v>1</v>
      </c>
      <c r="B3545" t="s">
        <v>17542</v>
      </c>
      <c r="C3545" s="1121">
        <v>45518.444328703707</v>
      </c>
      <c r="D3545" t="s">
        <v>17300</v>
      </c>
      <c r="E3545" s="1118">
        <v>0.30080000000000001</v>
      </c>
    </row>
    <row r="3546" spans="1:5" x14ac:dyDescent="0.25">
      <c r="A3546" t="s">
        <v>1</v>
      </c>
      <c r="B3546" t="s">
        <v>17542</v>
      </c>
      <c r="C3546" s="1121">
        <v>45518.444328703707</v>
      </c>
      <c r="D3546" t="s">
        <v>17541</v>
      </c>
      <c r="E3546" s="1118">
        <v>0.55469999999999997</v>
      </c>
    </row>
    <row r="3547" spans="1:5" x14ac:dyDescent="0.25">
      <c r="A3547" t="s">
        <v>1</v>
      </c>
      <c r="B3547" t="s">
        <v>17542</v>
      </c>
      <c r="C3547" s="1121">
        <v>45518.444421296299</v>
      </c>
      <c r="D3547" t="s">
        <v>17302</v>
      </c>
    </row>
    <row r="3548" spans="1:5" x14ac:dyDescent="0.25">
      <c r="A3548" t="s">
        <v>1</v>
      </c>
      <c r="B3548" t="s">
        <v>17542</v>
      </c>
      <c r="C3548" s="1121">
        <v>45518.444444444445</v>
      </c>
      <c r="D3548" t="s">
        <v>17307</v>
      </c>
      <c r="E3548" s="1118">
        <v>1.2070000000000001</v>
      </c>
    </row>
    <row r="3549" spans="1:5" x14ac:dyDescent="0.25">
      <c r="A3549" t="s">
        <v>1</v>
      </c>
      <c r="B3549" t="s">
        <v>17542</v>
      </c>
      <c r="C3549" s="1121">
        <v>45518.444456018522</v>
      </c>
      <c r="D3549" t="s">
        <v>9291</v>
      </c>
    </row>
    <row r="3550" spans="1:5" x14ac:dyDescent="0.25">
      <c r="A3550" t="s">
        <v>1</v>
      </c>
      <c r="B3550" t="s">
        <v>17542</v>
      </c>
      <c r="C3550" s="1121">
        <v>45518.444456018522</v>
      </c>
      <c r="D3550" t="s">
        <v>9292</v>
      </c>
      <c r="E3550" s="1118">
        <v>1.95E-2</v>
      </c>
    </row>
    <row r="3551" spans="1:5" x14ac:dyDescent="0.25">
      <c r="A3551" t="s">
        <v>1</v>
      </c>
      <c r="B3551" t="s">
        <v>17542</v>
      </c>
      <c r="C3551" s="1121">
        <v>45518.444513888891</v>
      </c>
      <c r="D3551" t="s">
        <v>17280</v>
      </c>
    </row>
    <row r="3552" spans="1:5" x14ac:dyDescent="0.25">
      <c r="A3552" t="s">
        <v>1</v>
      </c>
      <c r="B3552" t="s">
        <v>17542</v>
      </c>
      <c r="C3552" s="1121">
        <v>45518.444513888891</v>
      </c>
      <c r="D3552" t="s">
        <v>17281</v>
      </c>
      <c r="E3552" s="1118">
        <v>3.8999999999999998E-3</v>
      </c>
    </row>
    <row r="3553" spans="1:5" x14ac:dyDescent="0.25">
      <c r="A3553" t="s">
        <v>1</v>
      </c>
      <c r="B3553" t="s">
        <v>17542</v>
      </c>
      <c r="C3553" s="1121">
        <v>45518.449293981481</v>
      </c>
      <c r="D3553" t="s">
        <v>9291</v>
      </c>
    </row>
    <row r="3554" spans="1:5" x14ac:dyDescent="0.25">
      <c r="A3554" t="s">
        <v>1</v>
      </c>
      <c r="B3554" t="s">
        <v>17542</v>
      </c>
      <c r="C3554" s="1121">
        <v>45518.449293981481</v>
      </c>
      <c r="D3554" t="s">
        <v>9292</v>
      </c>
      <c r="E3554" s="1118">
        <v>2.3400000000000001E-2</v>
      </c>
    </row>
    <row r="3555" spans="1:5" x14ac:dyDescent="0.25">
      <c r="A3555" t="s">
        <v>1</v>
      </c>
      <c r="B3555" t="s">
        <v>17542</v>
      </c>
      <c r="C3555" s="1121">
        <v>45518.449305555558</v>
      </c>
      <c r="D3555" t="s">
        <v>17282</v>
      </c>
    </row>
    <row r="3556" spans="1:5" x14ac:dyDescent="0.25">
      <c r="A3556" t="s">
        <v>1</v>
      </c>
      <c r="B3556" t="s">
        <v>17542</v>
      </c>
      <c r="C3556" s="1121">
        <v>45518.449305555558</v>
      </c>
      <c r="D3556" t="s">
        <v>17283</v>
      </c>
      <c r="E3556" s="1118">
        <v>7.0300000000000001E-2</v>
      </c>
    </row>
    <row r="3557" spans="1:5" x14ac:dyDescent="0.25">
      <c r="A3557" t="s">
        <v>1</v>
      </c>
      <c r="B3557" t="s">
        <v>17542</v>
      </c>
      <c r="C3557" s="1121">
        <v>45518.449305555558</v>
      </c>
      <c r="D3557" t="s">
        <v>17284</v>
      </c>
    </row>
    <row r="3558" spans="1:5" x14ac:dyDescent="0.25">
      <c r="A3558" t="s">
        <v>1</v>
      </c>
      <c r="B3558" t="s">
        <v>17542</v>
      </c>
      <c r="C3558" s="1121">
        <v>45518.449305555558</v>
      </c>
      <c r="D3558" t="s">
        <v>17285</v>
      </c>
      <c r="E3558" s="1118">
        <v>6.6400000000000001E-2</v>
      </c>
    </row>
    <row r="3559" spans="1:5" x14ac:dyDescent="0.25">
      <c r="A3559" t="s">
        <v>1</v>
      </c>
      <c r="B3559" t="s">
        <v>17542</v>
      </c>
      <c r="C3559" s="1121">
        <v>45518.449305555558</v>
      </c>
      <c r="D3559" t="s">
        <v>17284</v>
      </c>
    </row>
    <row r="3560" spans="1:5" x14ac:dyDescent="0.25">
      <c r="A3560" t="s">
        <v>1</v>
      </c>
      <c r="B3560" t="s">
        <v>17542</v>
      </c>
      <c r="C3560" s="1121">
        <v>45518.449305555558</v>
      </c>
      <c r="D3560" t="s">
        <v>17285</v>
      </c>
      <c r="E3560" s="1118">
        <v>6.25E-2</v>
      </c>
    </row>
    <row r="3561" spans="1:5" x14ac:dyDescent="0.25">
      <c r="A3561" t="s">
        <v>1</v>
      </c>
      <c r="B3561" t="s">
        <v>17542</v>
      </c>
      <c r="C3561" s="1121">
        <v>45518.449305555558</v>
      </c>
      <c r="D3561" t="s">
        <v>17282</v>
      </c>
    </row>
    <row r="3562" spans="1:5" x14ac:dyDescent="0.25">
      <c r="A3562" t="s">
        <v>1</v>
      </c>
      <c r="B3562" t="s">
        <v>17542</v>
      </c>
      <c r="C3562" s="1121">
        <v>45518.449305555558</v>
      </c>
      <c r="D3562" t="s">
        <v>17283</v>
      </c>
      <c r="E3562" s="1118">
        <v>7.0300000000000001E-2</v>
      </c>
    </row>
    <row r="3563" spans="1:5" x14ac:dyDescent="0.25">
      <c r="A3563" t="s">
        <v>1</v>
      </c>
      <c r="B3563" t="s">
        <v>17542</v>
      </c>
      <c r="C3563" s="1121">
        <v>45518.449317129627</v>
      </c>
      <c r="D3563" t="s">
        <v>17282</v>
      </c>
    </row>
    <row r="3564" spans="1:5" x14ac:dyDescent="0.25">
      <c r="A3564" t="s">
        <v>1</v>
      </c>
      <c r="B3564" t="s">
        <v>17542</v>
      </c>
      <c r="C3564" s="1121">
        <v>45518.449317129627</v>
      </c>
      <c r="D3564" t="s">
        <v>17283</v>
      </c>
      <c r="E3564" s="1118">
        <v>4.2999999999999997E-2</v>
      </c>
    </row>
    <row r="3565" spans="1:5" x14ac:dyDescent="0.25">
      <c r="A3565" t="s">
        <v>1</v>
      </c>
      <c r="B3565" t="s">
        <v>17542</v>
      </c>
      <c r="C3565" s="1121">
        <v>45518.449317129627</v>
      </c>
      <c r="D3565" t="s">
        <v>17284</v>
      </c>
    </row>
    <row r="3566" spans="1:5" x14ac:dyDescent="0.25">
      <c r="A3566" t="s">
        <v>1</v>
      </c>
      <c r="B3566" t="s">
        <v>17542</v>
      </c>
      <c r="C3566" s="1121">
        <v>45518.449317129627</v>
      </c>
      <c r="D3566" t="s">
        <v>17285</v>
      </c>
      <c r="E3566" s="1118">
        <v>3.9100000000000003E-2</v>
      </c>
    </row>
    <row r="3567" spans="1:5" x14ac:dyDescent="0.25">
      <c r="A3567" t="s">
        <v>1</v>
      </c>
      <c r="B3567" t="s">
        <v>17542</v>
      </c>
      <c r="C3567" s="1121">
        <v>45518.449317129627</v>
      </c>
      <c r="D3567" t="s">
        <v>17284</v>
      </c>
    </row>
    <row r="3568" spans="1:5" x14ac:dyDescent="0.25">
      <c r="A3568" t="s">
        <v>1</v>
      </c>
      <c r="B3568" t="s">
        <v>17542</v>
      </c>
      <c r="C3568" s="1121">
        <v>45518.449317129627</v>
      </c>
      <c r="D3568" t="s">
        <v>17285</v>
      </c>
      <c r="E3568" s="1118">
        <v>5.8599999999999999E-2</v>
      </c>
    </row>
    <row r="3569" spans="1:5" x14ac:dyDescent="0.25">
      <c r="A3569" t="s">
        <v>1</v>
      </c>
      <c r="B3569" t="s">
        <v>17542</v>
      </c>
      <c r="C3569" s="1121">
        <v>45518.449328703704</v>
      </c>
      <c r="D3569" t="s">
        <v>17282</v>
      </c>
    </row>
    <row r="3570" spans="1:5" x14ac:dyDescent="0.25">
      <c r="A3570" t="s">
        <v>1</v>
      </c>
      <c r="B3570" t="s">
        <v>17542</v>
      </c>
      <c r="C3570" s="1121">
        <v>45518.449328703704</v>
      </c>
      <c r="D3570" t="s">
        <v>17283</v>
      </c>
      <c r="E3570" s="1118">
        <v>4.2999999999999997E-2</v>
      </c>
    </row>
    <row r="3571" spans="1:5" x14ac:dyDescent="0.25">
      <c r="A3571" t="s">
        <v>1</v>
      </c>
      <c r="B3571" t="s">
        <v>17542</v>
      </c>
      <c r="C3571" s="1121">
        <v>45518.449340277781</v>
      </c>
      <c r="D3571" t="s">
        <v>17286</v>
      </c>
    </row>
    <row r="3572" spans="1:5" x14ac:dyDescent="0.25">
      <c r="A3572" t="s">
        <v>1</v>
      </c>
      <c r="B3572" t="s">
        <v>17542</v>
      </c>
      <c r="C3572" s="1121">
        <v>45518.44935185185</v>
      </c>
      <c r="D3572" t="s">
        <v>17291</v>
      </c>
      <c r="E3572" s="1118">
        <v>0.41799999999999998</v>
      </c>
    </row>
    <row r="3573" spans="1:5" x14ac:dyDescent="0.25">
      <c r="A3573" t="s">
        <v>1</v>
      </c>
      <c r="B3573" t="s">
        <v>17542</v>
      </c>
      <c r="C3573" s="1121">
        <v>45518.449374999997</v>
      </c>
      <c r="D3573" t="s">
        <v>17292</v>
      </c>
    </row>
    <row r="3574" spans="1:5" x14ac:dyDescent="0.25">
      <c r="A3574" t="s">
        <v>1</v>
      </c>
      <c r="B3574" t="s">
        <v>17542</v>
      </c>
      <c r="C3574" s="1121">
        <v>45518.449374999997</v>
      </c>
      <c r="D3574" t="s">
        <v>17293</v>
      </c>
      <c r="E3574" s="1118">
        <v>0</v>
      </c>
    </row>
    <row r="3575" spans="1:5" x14ac:dyDescent="0.25">
      <c r="A3575" t="s">
        <v>1</v>
      </c>
      <c r="B3575" t="s">
        <v>17542</v>
      </c>
      <c r="C3575" s="1121">
        <v>45518.449386574073</v>
      </c>
      <c r="D3575" t="s">
        <v>17294</v>
      </c>
    </row>
    <row r="3576" spans="1:5" x14ac:dyDescent="0.25">
      <c r="A3576" t="s">
        <v>1</v>
      </c>
      <c r="B3576" t="s">
        <v>17542</v>
      </c>
      <c r="C3576" s="1121">
        <v>45518.449386574073</v>
      </c>
      <c r="D3576" t="s">
        <v>17295</v>
      </c>
      <c r="E3576" s="1118">
        <v>1.5599999999999999E-2</v>
      </c>
    </row>
    <row r="3577" spans="1:5" x14ac:dyDescent="0.25">
      <c r="A3577" t="s">
        <v>1</v>
      </c>
      <c r="B3577" t="s">
        <v>17542</v>
      </c>
      <c r="C3577" s="1121">
        <v>45518.449386574073</v>
      </c>
      <c r="D3577" t="s">
        <v>17296</v>
      </c>
    </row>
    <row r="3578" spans="1:5" x14ac:dyDescent="0.25">
      <c r="A3578" t="s">
        <v>1</v>
      </c>
      <c r="B3578" t="s">
        <v>17542</v>
      </c>
      <c r="C3578" s="1121">
        <v>45518.449386574073</v>
      </c>
      <c r="D3578" t="s">
        <v>17297</v>
      </c>
    </row>
    <row r="3579" spans="1:5" x14ac:dyDescent="0.25">
      <c r="A3579" t="s">
        <v>1</v>
      </c>
      <c r="B3579" t="s">
        <v>17542</v>
      </c>
      <c r="C3579" s="1121">
        <v>45518.449386574073</v>
      </c>
      <c r="D3579" t="s">
        <v>17298</v>
      </c>
      <c r="E3579" s="1118">
        <v>1.5599999999999999E-2</v>
      </c>
    </row>
    <row r="3580" spans="1:5" x14ac:dyDescent="0.25">
      <c r="A3580" t="s">
        <v>1</v>
      </c>
      <c r="B3580" t="s">
        <v>17542</v>
      </c>
      <c r="C3580" s="1121">
        <v>45518.449386574073</v>
      </c>
      <c r="D3580" t="s">
        <v>17299</v>
      </c>
    </row>
    <row r="3581" spans="1:5" x14ac:dyDescent="0.25">
      <c r="A3581" t="s">
        <v>1</v>
      </c>
      <c r="B3581" t="s">
        <v>17542</v>
      </c>
      <c r="C3581" s="1121">
        <v>45518.44939814815</v>
      </c>
      <c r="D3581" t="s">
        <v>17300</v>
      </c>
      <c r="E3581" s="1118">
        <v>0.19919999999999999</v>
      </c>
    </row>
    <row r="3582" spans="1:5" x14ac:dyDescent="0.25">
      <c r="A3582" t="s">
        <v>1</v>
      </c>
      <c r="B3582" t="s">
        <v>17542</v>
      </c>
      <c r="C3582" s="1121">
        <v>45518.44939814815</v>
      </c>
      <c r="D3582" t="s">
        <v>17301</v>
      </c>
      <c r="E3582" s="1118">
        <v>0.23050000000000001</v>
      </c>
    </row>
    <row r="3583" spans="1:5" x14ac:dyDescent="0.25">
      <c r="A3583" t="s">
        <v>1</v>
      </c>
      <c r="B3583" t="s">
        <v>17542</v>
      </c>
      <c r="C3583" s="1121">
        <v>45518.449560185189</v>
      </c>
      <c r="D3583" t="s">
        <v>17302</v>
      </c>
    </row>
    <row r="3584" spans="1:5" x14ac:dyDescent="0.25">
      <c r="A3584" t="s">
        <v>1</v>
      </c>
      <c r="B3584" t="s">
        <v>17542</v>
      </c>
      <c r="C3584" s="1121">
        <v>45518.449571759258</v>
      </c>
      <c r="D3584" t="s">
        <v>17307</v>
      </c>
      <c r="E3584" s="1118">
        <v>1.1289</v>
      </c>
    </row>
    <row r="3585" spans="1:5" x14ac:dyDescent="0.25">
      <c r="A3585" t="s">
        <v>1</v>
      </c>
      <c r="B3585" t="s">
        <v>17542</v>
      </c>
      <c r="C3585" s="1121">
        <v>45518.450092592589</v>
      </c>
      <c r="D3585" t="s">
        <v>17286</v>
      </c>
    </row>
    <row r="3586" spans="1:5" x14ac:dyDescent="0.25">
      <c r="A3586" t="s">
        <v>1</v>
      </c>
      <c r="B3586" t="s">
        <v>17542</v>
      </c>
      <c r="C3586" s="1121">
        <v>45518.450092592589</v>
      </c>
      <c r="D3586" t="s">
        <v>17291</v>
      </c>
      <c r="E3586" s="1118">
        <v>0.375</v>
      </c>
    </row>
    <row r="3587" spans="1:5" x14ac:dyDescent="0.25">
      <c r="A3587" t="s">
        <v>1</v>
      </c>
      <c r="B3587" t="s">
        <v>17542</v>
      </c>
      <c r="C3587" s="1121">
        <v>45518.450115740743</v>
      </c>
      <c r="D3587" t="s">
        <v>17292</v>
      </c>
    </row>
    <row r="3588" spans="1:5" x14ac:dyDescent="0.25">
      <c r="A3588" t="s">
        <v>1</v>
      </c>
      <c r="B3588" t="s">
        <v>17542</v>
      </c>
      <c r="C3588" s="1121">
        <v>45518.450115740743</v>
      </c>
      <c r="D3588" t="s">
        <v>17293</v>
      </c>
      <c r="E3588" s="1118">
        <v>0</v>
      </c>
    </row>
    <row r="3589" spans="1:5" x14ac:dyDescent="0.25">
      <c r="A3589" t="s">
        <v>1</v>
      </c>
      <c r="B3589" t="s">
        <v>17542</v>
      </c>
      <c r="C3589" s="1121">
        <v>45518.450127314813</v>
      </c>
      <c r="D3589" t="s">
        <v>17294</v>
      </c>
    </row>
    <row r="3590" spans="1:5" x14ac:dyDescent="0.25">
      <c r="A3590" t="s">
        <v>1</v>
      </c>
      <c r="B3590" t="s">
        <v>17542</v>
      </c>
      <c r="C3590" s="1121">
        <v>45518.450127314813</v>
      </c>
      <c r="D3590" t="s">
        <v>17295</v>
      </c>
      <c r="E3590" s="1118">
        <v>1.5599999999999999E-2</v>
      </c>
    </row>
    <row r="3591" spans="1:5" x14ac:dyDescent="0.25">
      <c r="A3591" t="s">
        <v>1</v>
      </c>
      <c r="B3591" t="s">
        <v>17542</v>
      </c>
      <c r="C3591" s="1121">
        <v>45518.450127314813</v>
      </c>
      <c r="D3591" t="s">
        <v>17296</v>
      </c>
    </row>
    <row r="3592" spans="1:5" x14ac:dyDescent="0.25">
      <c r="A3592" t="s">
        <v>1</v>
      </c>
      <c r="B3592" t="s">
        <v>17542</v>
      </c>
      <c r="C3592" s="1121">
        <v>45518.450127314813</v>
      </c>
      <c r="D3592" t="s">
        <v>17297</v>
      </c>
    </row>
    <row r="3593" spans="1:5" x14ac:dyDescent="0.25">
      <c r="A3593" t="s">
        <v>1</v>
      </c>
      <c r="B3593" t="s">
        <v>17542</v>
      </c>
      <c r="C3593" s="1121">
        <v>45518.450127314813</v>
      </c>
      <c r="D3593" t="s">
        <v>17298</v>
      </c>
      <c r="E3593" s="1118">
        <v>1.5599999999999999E-2</v>
      </c>
    </row>
    <row r="3594" spans="1:5" x14ac:dyDescent="0.25">
      <c r="A3594" t="s">
        <v>1</v>
      </c>
      <c r="B3594" t="s">
        <v>17542</v>
      </c>
      <c r="C3594" s="1121">
        <v>45518.450127314813</v>
      </c>
      <c r="D3594" t="s">
        <v>17299</v>
      </c>
    </row>
    <row r="3595" spans="1:5" x14ac:dyDescent="0.25">
      <c r="A3595" t="s">
        <v>1</v>
      </c>
      <c r="B3595" t="s">
        <v>17542</v>
      </c>
      <c r="C3595" s="1121">
        <v>45518.450127314813</v>
      </c>
      <c r="D3595" t="s">
        <v>17300</v>
      </c>
      <c r="E3595" s="1118">
        <v>0.1133</v>
      </c>
    </row>
    <row r="3596" spans="1:5" x14ac:dyDescent="0.25">
      <c r="A3596" t="s">
        <v>1</v>
      </c>
      <c r="B3596" t="s">
        <v>17542</v>
      </c>
      <c r="C3596" s="1121">
        <v>45518.450127314813</v>
      </c>
      <c r="D3596" t="s">
        <v>17301</v>
      </c>
      <c r="E3596" s="1118">
        <v>0.1328</v>
      </c>
    </row>
    <row r="3597" spans="1:5" x14ac:dyDescent="0.25">
      <c r="A3597" t="s">
        <v>1</v>
      </c>
      <c r="B3597" t="s">
        <v>17542</v>
      </c>
      <c r="C3597" s="1121">
        <v>45518.450231481482</v>
      </c>
      <c r="D3597" t="s">
        <v>17294</v>
      </c>
    </row>
    <row r="3598" spans="1:5" x14ac:dyDescent="0.25">
      <c r="A3598" t="s">
        <v>1</v>
      </c>
      <c r="B3598" t="s">
        <v>17542</v>
      </c>
      <c r="C3598" s="1121">
        <v>45518.450231481482</v>
      </c>
      <c r="D3598" t="s">
        <v>17295</v>
      </c>
      <c r="E3598" s="1118">
        <v>0</v>
      </c>
    </row>
    <row r="3599" spans="1:5" x14ac:dyDescent="0.25">
      <c r="A3599" t="s">
        <v>1</v>
      </c>
      <c r="B3599" t="s">
        <v>17542</v>
      </c>
      <c r="C3599" s="1121">
        <v>45518.450231481482</v>
      </c>
      <c r="D3599" t="s">
        <v>17296</v>
      </c>
    </row>
    <row r="3600" spans="1:5" x14ac:dyDescent="0.25">
      <c r="A3600" t="s">
        <v>1</v>
      </c>
      <c r="B3600" t="s">
        <v>17542</v>
      </c>
      <c r="C3600" s="1121">
        <v>45518.450231481482</v>
      </c>
      <c r="D3600" t="s">
        <v>17297</v>
      </c>
    </row>
    <row r="3601" spans="1:5" x14ac:dyDescent="0.25">
      <c r="A3601" t="s">
        <v>1</v>
      </c>
      <c r="B3601" t="s">
        <v>17542</v>
      </c>
      <c r="C3601" s="1121">
        <v>45518.450231481482</v>
      </c>
      <c r="D3601" t="s">
        <v>17298</v>
      </c>
      <c r="E3601" s="1118">
        <v>3.5200000000000002E-2</v>
      </c>
    </row>
    <row r="3602" spans="1:5" x14ac:dyDescent="0.25">
      <c r="A3602" t="s">
        <v>1</v>
      </c>
      <c r="B3602" t="s">
        <v>17542</v>
      </c>
      <c r="C3602" s="1121">
        <v>45518.450231481482</v>
      </c>
      <c r="D3602" t="s">
        <v>17299</v>
      </c>
    </row>
    <row r="3603" spans="1:5" x14ac:dyDescent="0.25">
      <c r="A3603" t="s">
        <v>1</v>
      </c>
      <c r="B3603" t="s">
        <v>17542</v>
      </c>
      <c r="C3603" s="1121">
        <v>45518.450231481482</v>
      </c>
      <c r="D3603" t="s">
        <v>17300</v>
      </c>
      <c r="E3603" s="1118">
        <v>9.7699999999999995E-2</v>
      </c>
    </row>
    <row r="3604" spans="1:5" x14ac:dyDescent="0.25">
      <c r="A3604" t="s">
        <v>1</v>
      </c>
      <c r="B3604" t="s">
        <v>17542</v>
      </c>
      <c r="C3604" s="1121">
        <v>45518.450231481482</v>
      </c>
      <c r="D3604" t="s">
        <v>17301</v>
      </c>
      <c r="E3604" s="1118">
        <v>0.1328</v>
      </c>
    </row>
    <row r="3605" spans="1:5" x14ac:dyDescent="0.25">
      <c r="A3605" t="s">
        <v>1</v>
      </c>
      <c r="B3605" t="s">
        <v>17542</v>
      </c>
      <c r="C3605" s="1121">
        <v>45518.450358796297</v>
      </c>
      <c r="D3605" t="s">
        <v>17302</v>
      </c>
    </row>
    <row r="3606" spans="1:5" x14ac:dyDescent="0.25">
      <c r="A3606" t="s">
        <v>1</v>
      </c>
      <c r="B3606" t="s">
        <v>17542</v>
      </c>
      <c r="C3606" s="1121">
        <v>45518.450370370374</v>
      </c>
      <c r="D3606" t="s">
        <v>17307</v>
      </c>
      <c r="E3606" s="1118">
        <v>1.1328</v>
      </c>
    </row>
    <row r="3607" spans="1:5" x14ac:dyDescent="0.25">
      <c r="A3607" t="s">
        <v>1</v>
      </c>
      <c r="B3607" t="s">
        <v>17542</v>
      </c>
      <c r="C3607" s="1121">
        <v>45518.450462962966</v>
      </c>
      <c r="D3607" t="s">
        <v>17286</v>
      </c>
    </row>
    <row r="3608" spans="1:5" x14ac:dyDescent="0.25">
      <c r="A3608" t="s">
        <v>1</v>
      </c>
      <c r="B3608" t="s">
        <v>17542</v>
      </c>
      <c r="C3608" s="1121">
        <v>45518.450462962966</v>
      </c>
      <c r="D3608" t="s">
        <v>17291</v>
      </c>
      <c r="E3608" s="1118">
        <v>0.39839999999999998</v>
      </c>
    </row>
    <row r="3609" spans="1:5" x14ac:dyDescent="0.25">
      <c r="A3609" t="s">
        <v>1</v>
      </c>
      <c r="B3609" t="s">
        <v>17542</v>
      </c>
      <c r="C3609" s="1121">
        <v>45518.450474537036</v>
      </c>
      <c r="D3609" t="s">
        <v>17292</v>
      </c>
    </row>
    <row r="3610" spans="1:5" x14ac:dyDescent="0.25">
      <c r="A3610" t="s">
        <v>1</v>
      </c>
      <c r="B3610" t="s">
        <v>17542</v>
      </c>
      <c r="C3610" s="1121">
        <v>45518.450474537036</v>
      </c>
      <c r="D3610" t="s">
        <v>17293</v>
      </c>
      <c r="E3610" s="1118">
        <v>0</v>
      </c>
    </row>
    <row r="3611" spans="1:5" x14ac:dyDescent="0.25">
      <c r="A3611" t="s">
        <v>1</v>
      </c>
      <c r="B3611" t="s">
        <v>17542</v>
      </c>
      <c r="C3611" s="1121">
        <v>45518.450486111113</v>
      </c>
      <c r="D3611" t="s">
        <v>17294</v>
      </c>
    </row>
    <row r="3612" spans="1:5" x14ac:dyDescent="0.25">
      <c r="A3612" t="s">
        <v>1</v>
      </c>
      <c r="B3612" t="s">
        <v>17542</v>
      </c>
      <c r="C3612" s="1121">
        <v>45518.450486111113</v>
      </c>
      <c r="D3612" t="s">
        <v>17295</v>
      </c>
      <c r="E3612" s="1118">
        <v>0</v>
      </c>
    </row>
    <row r="3613" spans="1:5" x14ac:dyDescent="0.25">
      <c r="A3613" t="s">
        <v>1</v>
      </c>
      <c r="B3613" t="s">
        <v>17542</v>
      </c>
      <c r="C3613" s="1121">
        <v>45518.450486111113</v>
      </c>
      <c r="D3613" t="s">
        <v>17296</v>
      </c>
    </row>
    <row r="3614" spans="1:5" x14ac:dyDescent="0.25">
      <c r="A3614" t="s">
        <v>1</v>
      </c>
      <c r="B3614" t="s">
        <v>17542</v>
      </c>
      <c r="C3614" s="1121">
        <v>45518.450486111113</v>
      </c>
      <c r="D3614" t="s">
        <v>17297</v>
      </c>
    </row>
    <row r="3615" spans="1:5" x14ac:dyDescent="0.25">
      <c r="A3615" t="s">
        <v>1</v>
      </c>
      <c r="B3615" t="s">
        <v>17542</v>
      </c>
      <c r="C3615" s="1121">
        <v>45518.450486111113</v>
      </c>
      <c r="D3615" t="s">
        <v>17298</v>
      </c>
      <c r="E3615" s="1118">
        <v>1.5599999999999999E-2</v>
      </c>
    </row>
    <row r="3616" spans="1:5" x14ac:dyDescent="0.25">
      <c r="A3616" t="s">
        <v>1</v>
      </c>
      <c r="B3616" t="s">
        <v>17542</v>
      </c>
      <c r="C3616" s="1121">
        <v>45518.450486111113</v>
      </c>
      <c r="D3616" t="s">
        <v>17299</v>
      </c>
    </row>
    <row r="3617" spans="1:5" x14ac:dyDescent="0.25">
      <c r="A3617" t="s">
        <v>1</v>
      </c>
      <c r="B3617" t="s">
        <v>17542</v>
      </c>
      <c r="C3617" s="1121">
        <v>45518.450486111113</v>
      </c>
      <c r="D3617" t="s">
        <v>17300</v>
      </c>
      <c r="E3617" s="1118">
        <v>9.3799999999999994E-2</v>
      </c>
    </row>
    <row r="3618" spans="1:5" x14ac:dyDescent="0.25">
      <c r="A3618" t="s">
        <v>1</v>
      </c>
      <c r="B3618" t="s">
        <v>17542</v>
      </c>
      <c r="C3618" s="1121">
        <v>45518.450486111113</v>
      </c>
      <c r="D3618" t="s">
        <v>17301</v>
      </c>
      <c r="E3618" s="1118">
        <v>0.1094</v>
      </c>
    </row>
    <row r="3619" spans="1:5" x14ac:dyDescent="0.25">
      <c r="A3619" t="s">
        <v>1</v>
      </c>
      <c r="B3619" t="s">
        <v>17542</v>
      </c>
      <c r="C3619" s="1121">
        <v>45518.450555555559</v>
      </c>
      <c r="D3619" t="s">
        <v>17294</v>
      </c>
    </row>
    <row r="3620" spans="1:5" x14ac:dyDescent="0.25">
      <c r="A3620" t="s">
        <v>1</v>
      </c>
      <c r="B3620" t="s">
        <v>17542</v>
      </c>
      <c r="C3620" s="1121">
        <v>45518.450555555559</v>
      </c>
      <c r="D3620" t="s">
        <v>17295</v>
      </c>
      <c r="E3620" s="1118">
        <v>0</v>
      </c>
    </row>
    <row r="3621" spans="1:5" x14ac:dyDescent="0.25">
      <c r="A3621" t="s">
        <v>1</v>
      </c>
      <c r="B3621" t="s">
        <v>17542</v>
      </c>
      <c r="C3621" s="1121">
        <v>45518.450555555559</v>
      </c>
      <c r="D3621" t="s">
        <v>17296</v>
      </c>
    </row>
    <row r="3622" spans="1:5" x14ac:dyDescent="0.25">
      <c r="A3622" t="s">
        <v>1</v>
      </c>
      <c r="B3622" t="s">
        <v>17542</v>
      </c>
      <c r="C3622" s="1121">
        <v>45518.450555555559</v>
      </c>
      <c r="D3622" t="s">
        <v>17297</v>
      </c>
    </row>
    <row r="3623" spans="1:5" x14ac:dyDescent="0.25">
      <c r="A3623" t="s">
        <v>1</v>
      </c>
      <c r="B3623" t="s">
        <v>17542</v>
      </c>
      <c r="C3623" s="1121">
        <v>45518.450555555559</v>
      </c>
      <c r="D3623" t="s">
        <v>17298</v>
      </c>
      <c r="E3623" s="1118">
        <v>1.5599999999999999E-2</v>
      </c>
    </row>
    <row r="3624" spans="1:5" x14ac:dyDescent="0.25">
      <c r="A3624" t="s">
        <v>1</v>
      </c>
      <c r="B3624" t="s">
        <v>17542</v>
      </c>
      <c r="C3624" s="1121">
        <v>45518.450555555559</v>
      </c>
      <c r="D3624" t="s">
        <v>17299</v>
      </c>
    </row>
    <row r="3625" spans="1:5" x14ac:dyDescent="0.25">
      <c r="A3625" t="s">
        <v>1</v>
      </c>
      <c r="B3625" t="s">
        <v>17542</v>
      </c>
      <c r="C3625" s="1121">
        <v>45518.450555555559</v>
      </c>
      <c r="D3625" t="s">
        <v>17300</v>
      </c>
      <c r="E3625" s="1118">
        <v>0.17580000000000001</v>
      </c>
    </row>
    <row r="3626" spans="1:5" x14ac:dyDescent="0.25">
      <c r="A3626" t="s">
        <v>1</v>
      </c>
      <c r="B3626" t="s">
        <v>17542</v>
      </c>
      <c r="C3626" s="1121">
        <v>45518.450555555559</v>
      </c>
      <c r="D3626" t="s">
        <v>17301</v>
      </c>
      <c r="E3626" s="1118">
        <v>0.19139999999999999</v>
      </c>
    </row>
    <row r="3627" spans="1:5" x14ac:dyDescent="0.25">
      <c r="A3627" t="s">
        <v>1</v>
      </c>
      <c r="B3627" t="s">
        <v>17542</v>
      </c>
      <c r="C3627" s="1121">
        <v>45518.450752314813</v>
      </c>
      <c r="D3627" t="s">
        <v>17302</v>
      </c>
    </row>
    <row r="3628" spans="1:5" x14ac:dyDescent="0.25">
      <c r="A3628" t="s">
        <v>1</v>
      </c>
      <c r="B3628" t="s">
        <v>17542</v>
      </c>
      <c r="C3628" s="1121">
        <v>45518.45076388889</v>
      </c>
      <c r="D3628" t="s">
        <v>17307</v>
      </c>
      <c r="E3628" s="1118">
        <v>1.125</v>
      </c>
    </row>
    <row r="3629" spans="1:5" x14ac:dyDescent="0.25">
      <c r="A3629" t="s">
        <v>1</v>
      </c>
      <c r="B3629" t="s">
        <v>17542</v>
      </c>
      <c r="C3629" s="1121">
        <v>45518.451354166667</v>
      </c>
      <c r="D3629" t="s">
        <v>9291</v>
      </c>
    </row>
    <row r="3630" spans="1:5" x14ac:dyDescent="0.25">
      <c r="A3630" t="s">
        <v>1</v>
      </c>
      <c r="B3630" t="s">
        <v>17542</v>
      </c>
      <c r="C3630" s="1121">
        <v>45518.451354166667</v>
      </c>
      <c r="D3630" t="s">
        <v>9292</v>
      </c>
      <c r="E3630" s="1118">
        <v>3.1199999999999999E-2</v>
      </c>
    </row>
    <row r="3631" spans="1:5" x14ac:dyDescent="0.25">
      <c r="A3631" t="s">
        <v>1</v>
      </c>
      <c r="B3631" t="s">
        <v>17542</v>
      </c>
      <c r="C3631" s="1121">
        <v>45518.45140046296</v>
      </c>
      <c r="D3631" t="s">
        <v>17280</v>
      </c>
    </row>
    <row r="3632" spans="1:5" x14ac:dyDescent="0.25">
      <c r="A3632" t="s">
        <v>1</v>
      </c>
      <c r="B3632" t="s">
        <v>17542</v>
      </c>
      <c r="C3632" s="1121">
        <v>45518.45140046296</v>
      </c>
      <c r="D3632" t="s">
        <v>17281</v>
      </c>
      <c r="E3632" s="1118">
        <v>0</v>
      </c>
    </row>
    <row r="3633" spans="1:5" x14ac:dyDescent="0.25">
      <c r="A3633" t="s">
        <v>1</v>
      </c>
      <c r="B3633" t="s">
        <v>17542</v>
      </c>
      <c r="C3633" s="1121">
        <v>45518.458275462966</v>
      </c>
      <c r="D3633" t="s">
        <v>9291</v>
      </c>
    </row>
    <row r="3634" spans="1:5" x14ac:dyDescent="0.25">
      <c r="A3634" t="s">
        <v>1</v>
      </c>
      <c r="B3634" t="s">
        <v>17542</v>
      </c>
      <c r="C3634" s="1121">
        <v>45518.458275462966</v>
      </c>
      <c r="D3634" t="s">
        <v>9292</v>
      </c>
      <c r="E3634" s="1118">
        <v>1.5599999999999999E-2</v>
      </c>
    </row>
    <row r="3635" spans="1:5" x14ac:dyDescent="0.25">
      <c r="A3635" t="s">
        <v>1</v>
      </c>
      <c r="B3635" t="s">
        <v>17542</v>
      </c>
      <c r="C3635" s="1121">
        <v>45518.458287037036</v>
      </c>
      <c r="D3635" t="s">
        <v>17282</v>
      </c>
    </row>
    <row r="3636" spans="1:5" x14ac:dyDescent="0.25">
      <c r="A3636" t="s">
        <v>1</v>
      </c>
      <c r="B3636" t="s">
        <v>17542</v>
      </c>
      <c r="C3636" s="1121">
        <v>45518.458287037036</v>
      </c>
      <c r="D3636" t="s">
        <v>17283</v>
      </c>
      <c r="E3636" s="1118">
        <v>4.6899999999999997E-2</v>
      </c>
    </row>
    <row r="3637" spans="1:5" x14ac:dyDescent="0.25">
      <c r="A3637" t="s">
        <v>1</v>
      </c>
      <c r="B3637" t="s">
        <v>17542</v>
      </c>
      <c r="C3637" s="1121">
        <v>45518.458287037036</v>
      </c>
      <c r="D3637" t="s">
        <v>17284</v>
      </c>
    </row>
    <row r="3638" spans="1:5" x14ac:dyDescent="0.25">
      <c r="A3638" t="s">
        <v>1</v>
      </c>
      <c r="B3638" t="s">
        <v>17542</v>
      </c>
      <c r="C3638" s="1121">
        <v>45518.458287037036</v>
      </c>
      <c r="D3638" t="s">
        <v>17285</v>
      </c>
      <c r="E3638" s="1118">
        <v>3.1199999999999999E-2</v>
      </c>
    </row>
    <row r="3639" spans="1:5" x14ac:dyDescent="0.25">
      <c r="A3639" t="s">
        <v>1</v>
      </c>
      <c r="B3639" t="s">
        <v>17542</v>
      </c>
      <c r="C3639" s="1121">
        <v>45518.458287037036</v>
      </c>
      <c r="D3639" t="s">
        <v>17282</v>
      </c>
    </row>
    <row r="3640" spans="1:5" x14ac:dyDescent="0.25">
      <c r="A3640" t="s">
        <v>1</v>
      </c>
      <c r="B3640" t="s">
        <v>17542</v>
      </c>
      <c r="C3640" s="1121">
        <v>45518.458287037036</v>
      </c>
      <c r="D3640" t="s">
        <v>17283</v>
      </c>
      <c r="E3640" s="1118">
        <v>4.6899999999999997E-2</v>
      </c>
    </row>
    <row r="3641" spans="1:5" x14ac:dyDescent="0.25">
      <c r="A3641" t="s">
        <v>1</v>
      </c>
      <c r="B3641" t="s">
        <v>17542</v>
      </c>
      <c r="C3641" s="1121">
        <v>45518.458287037036</v>
      </c>
      <c r="D3641" t="s">
        <v>17284</v>
      </c>
    </row>
    <row r="3642" spans="1:5" x14ac:dyDescent="0.25">
      <c r="A3642" t="s">
        <v>1</v>
      </c>
      <c r="B3642" t="s">
        <v>17542</v>
      </c>
      <c r="C3642" s="1121">
        <v>45518.458287037036</v>
      </c>
      <c r="D3642" t="s">
        <v>17285</v>
      </c>
      <c r="E3642" s="1118">
        <v>4.6899999999999997E-2</v>
      </c>
    </row>
    <row r="3643" spans="1:5" x14ac:dyDescent="0.25">
      <c r="A3643" t="s">
        <v>1</v>
      </c>
      <c r="B3643" t="s">
        <v>17542</v>
      </c>
      <c r="C3643" s="1121">
        <v>45518.458287037036</v>
      </c>
      <c r="D3643" t="s">
        <v>17282</v>
      </c>
    </row>
    <row r="3644" spans="1:5" x14ac:dyDescent="0.25">
      <c r="A3644" t="s">
        <v>1</v>
      </c>
      <c r="B3644" t="s">
        <v>17542</v>
      </c>
      <c r="C3644" s="1121">
        <v>45518.458287037036</v>
      </c>
      <c r="D3644" t="s">
        <v>17283</v>
      </c>
      <c r="E3644" s="1118">
        <v>3.1199999999999999E-2</v>
      </c>
    </row>
    <row r="3645" spans="1:5" x14ac:dyDescent="0.25">
      <c r="A3645" t="s">
        <v>1</v>
      </c>
      <c r="B3645" t="s">
        <v>17542</v>
      </c>
      <c r="C3645" s="1121">
        <v>45518.458287037036</v>
      </c>
      <c r="D3645" t="s">
        <v>17284</v>
      </c>
    </row>
    <row r="3646" spans="1:5" x14ac:dyDescent="0.25">
      <c r="A3646" t="s">
        <v>1</v>
      </c>
      <c r="B3646" t="s">
        <v>17542</v>
      </c>
      <c r="C3646" s="1121">
        <v>45518.458287037036</v>
      </c>
      <c r="D3646" t="s">
        <v>17285</v>
      </c>
      <c r="E3646" s="1118">
        <v>3.1199999999999999E-2</v>
      </c>
    </row>
    <row r="3647" spans="1:5" x14ac:dyDescent="0.25">
      <c r="A3647" t="s">
        <v>1</v>
      </c>
      <c r="B3647" t="s">
        <v>17542</v>
      </c>
      <c r="C3647" s="1121">
        <v>45518.458287037036</v>
      </c>
      <c r="D3647" t="s">
        <v>17282</v>
      </c>
    </row>
    <row r="3648" spans="1:5" x14ac:dyDescent="0.25">
      <c r="A3648" t="s">
        <v>1</v>
      </c>
      <c r="B3648" t="s">
        <v>17542</v>
      </c>
      <c r="C3648" s="1121">
        <v>45518.458298611113</v>
      </c>
      <c r="D3648" t="s">
        <v>17283</v>
      </c>
      <c r="E3648" s="1118">
        <v>3.1199999999999999E-2</v>
      </c>
    </row>
    <row r="3649" spans="1:5" x14ac:dyDescent="0.25">
      <c r="A3649" t="s">
        <v>1</v>
      </c>
      <c r="B3649" t="s">
        <v>17542</v>
      </c>
      <c r="C3649" s="1121">
        <v>45518.458298611113</v>
      </c>
      <c r="D3649" t="s">
        <v>17284</v>
      </c>
    </row>
    <row r="3650" spans="1:5" x14ac:dyDescent="0.25">
      <c r="A3650" t="s">
        <v>1</v>
      </c>
      <c r="B3650" t="s">
        <v>17542</v>
      </c>
      <c r="C3650" s="1121">
        <v>45518.458298611113</v>
      </c>
      <c r="D3650" t="s">
        <v>17285</v>
      </c>
      <c r="E3650" s="1118">
        <v>4.6899999999999997E-2</v>
      </c>
    </row>
    <row r="3651" spans="1:5" x14ac:dyDescent="0.25">
      <c r="A3651" t="s">
        <v>1</v>
      </c>
      <c r="B3651" t="s">
        <v>17542</v>
      </c>
      <c r="C3651" s="1121">
        <v>45518.458298611113</v>
      </c>
      <c r="D3651" t="s">
        <v>17282</v>
      </c>
    </row>
    <row r="3652" spans="1:5" x14ac:dyDescent="0.25">
      <c r="A3652" t="s">
        <v>1</v>
      </c>
      <c r="B3652" t="s">
        <v>17542</v>
      </c>
      <c r="C3652" s="1121">
        <v>45518.458298611113</v>
      </c>
      <c r="D3652" t="s">
        <v>17283</v>
      </c>
      <c r="E3652" s="1118">
        <v>3.1199999999999999E-2</v>
      </c>
    </row>
    <row r="3653" spans="1:5" x14ac:dyDescent="0.25">
      <c r="A3653" t="s">
        <v>1</v>
      </c>
      <c r="B3653" t="s">
        <v>17542</v>
      </c>
      <c r="C3653" s="1121">
        <v>45518.458298611113</v>
      </c>
      <c r="D3653" t="s">
        <v>17284</v>
      </c>
    </row>
    <row r="3654" spans="1:5" x14ac:dyDescent="0.25">
      <c r="A3654" t="s">
        <v>1</v>
      </c>
      <c r="B3654" t="s">
        <v>17542</v>
      </c>
      <c r="C3654" s="1121">
        <v>45518.458298611113</v>
      </c>
      <c r="D3654" t="s">
        <v>17285</v>
      </c>
      <c r="E3654" s="1118">
        <v>4.6899999999999997E-2</v>
      </c>
    </row>
    <row r="3655" spans="1:5" x14ac:dyDescent="0.25">
      <c r="A3655" t="s">
        <v>1</v>
      </c>
      <c r="B3655" t="s">
        <v>17542</v>
      </c>
      <c r="C3655" s="1121">
        <v>45518.458298611113</v>
      </c>
      <c r="D3655" t="s">
        <v>17282</v>
      </c>
    </row>
    <row r="3656" spans="1:5" x14ac:dyDescent="0.25">
      <c r="A3656" t="s">
        <v>1</v>
      </c>
      <c r="B3656" t="s">
        <v>17542</v>
      </c>
      <c r="C3656" s="1121">
        <v>45518.458298611113</v>
      </c>
      <c r="D3656" t="s">
        <v>17283</v>
      </c>
      <c r="E3656" s="1118">
        <v>4.6899999999999997E-2</v>
      </c>
    </row>
    <row r="3657" spans="1:5" x14ac:dyDescent="0.25">
      <c r="A3657" t="s">
        <v>1</v>
      </c>
      <c r="B3657" t="s">
        <v>17542</v>
      </c>
      <c r="C3657" s="1121">
        <v>45518.458298611113</v>
      </c>
      <c r="D3657" t="s">
        <v>17284</v>
      </c>
    </row>
    <row r="3658" spans="1:5" x14ac:dyDescent="0.25">
      <c r="A3658" t="s">
        <v>1</v>
      </c>
      <c r="B3658" t="s">
        <v>17542</v>
      </c>
      <c r="C3658" s="1121">
        <v>45518.458298611113</v>
      </c>
      <c r="D3658" t="s">
        <v>17285</v>
      </c>
      <c r="E3658" s="1118">
        <v>3.1199999999999999E-2</v>
      </c>
    </row>
    <row r="3659" spans="1:5" x14ac:dyDescent="0.25">
      <c r="A3659" t="s">
        <v>1</v>
      </c>
      <c r="B3659" t="s">
        <v>17542</v>
      </c>
      <c r="C3659" s="1121">
        <v>45518.458298611113</v>
      </c>
      <c r="D3659" t="s">
        <v>17282</v>
      </c>
    </row>
    <row r="3660" spans="1:5" x14ac:dyDescent="0.25">
      <c r="A3660" t="s">
        <v>1</v>
      </c>
      <c r="B3660" t="s">
        <v>17542</v>
      </c>
      <c r="C3660" s="1121">
        <v>45518.458298611113</v>
      </c>
      <c r="D3660" t="s">
        <v>17283</v>
      </c>
      <c r="E3660" s="1118">
        <v>4.6899999999999997E-2</v>
      </c>
    </row>
    <row r="3661" spans="1:5" x14ac:dyDescent="0.25">
      <c r="A3661" t="s">
        <v>1</v>
      </c>
      <c r="B3661" t="s">
        <v>17542</v>
      </c>
      <c r="C3661" s="1121">
        <v>45518.458298611113</v>
      </c>
      <c r="D3661" t="s">
        <v>17284</v>
      </c>
    </row>
    <row r="3662" spans="1:5" x14ac:dyDescent="0.25">
      <c r="A3662" t="s">
        <v>1</v>
      </c>
      <c r="B3662" t="s">
        <v>17542</v>
      </c>
      <c r="C3662" s="1121">
        <v>45518.458298611113</v>
      </c>
      <c r="D3662" t="s">
        <v>17285</v>
      </c>
      <c r="E3662" s="1118">
        <v>3.1199999999999999E-2</v>
      </c>
    </row>
    <row r="3663" spans="1:5" x14ac:dyDescent="0.25">
      <c r="A3663" t="s">
        <v>1</v>
      </c>
      <c r="B3663" t="s">
        <v>17542</v>
      </c>
      <c r="C3663" s="1121">
        <v>45518.458310185182</v>
      </c>
      <c r="D3663" t="s">
        <v>17282</v>
      </c>
    </row>
    <row r="3664" spans="1:5" x14ac:dyDescent="0.25">
      <c r="A3664" t="s">
        <v>1</v>
      </c>
      <c r="B3664" t="s">
        <v>17542</v>
      </c>
      <c r="C3664" s="1121">
        <v>45518.458310185182</v>
      </c>
      <c r="D3664" t="s">
        <v>17283</v>
      </c>
      <c r="E3664" s="1118">
        <v>5.0799999999999998E-2</v>
      </c>
    </row>
    <row r="3665" spans="1:5" x14ac:dyDescent="0.25">
      <c r="A3665" t="s">
        <v>1</v>
      </c>
      <c r="B3665" t="s">
        <v>17542</v>
      </c>
      <c r="C3665" s="1121">
        <v>45518.458310185182</v>
      </c>
      <c r="D3665" t="s">
        <v>17284</v>
      </c>
    </row>
    <row r="3666" spans="1:5" x14ac:dyDescent="0.25">
      <c r="A3666" t="s">
        <v>1</v>
      </c>
      <c r="B3666" t="s">
        <v>17542</v>
      </c>
      <c r="C3666" s="1121">
        <v>45518.458310185182</v>
      </c>
      <c r="D3666" t="s">
        <v>17285</v>
      </c>
      <c r="E3666" s="1118">
        <v>3.1199999999999999E-2</v>
      </c>
    </row>
    <row r="3667" spans="1:5" x14ac:dyDescent="0.25">
      <c r="A3667" t="s">
        <v>1</v>
      </c>
      <c r="B3667" t="s">
        <v>17542</v>
      </c>
      <c r="C3667" s="1121">
        <v>45518.458310185182</v>
      </c>
      <c r="D3667" t="s">
        <v>17282</v>
      </c>
    </row>
    <row r="3668" spans="1:5" x14ac:dyDescent="0.25">
      <c r="A3668" t="s">
        <v>1</v>
      </c>
      <c r="B3668" t="s">
        <v>17542</v>
      </c>
      <c r="C3668" s="1121">
        <v>45518.458310185182</v>
      </c>
      <c r="D3668" t="s">
        <v>17283</v>
      </c>
      <c r="E3668" s="1118">
        <v>3.1199999999999999E-2</v>
      </c>
    </row>
    <row r="3669" spans="1:5" x14ac:dyDescent="0.25">
      <c r="A3669" t="s">
        <v>1</v>
      </c>
      <c r="B3669" t="s">
        <v>17542</v>
      </c>
      <c r="C3669" s="1121">
        <v>45518.458310185182</v>
      </c>
      <c r="D3669" t="s">
        <v>17284</v>
      </c>
    </row>
    <row r="3670" spans="1:5" x14ac:dyDescent="0.25">
      <c r="A3670" t="s">
        <v>1</v>
      </c>
      <c r="B3670" t="s">
        <v>17542</v>
      </c>
      <c r="C3670" s="1121">
        <v>45518.458310185182</v>
      </c>
      <c r="D3670" t="s">
        <v>17285</v>
      </c>
      <c r="E3670" s="1118">
        <v>4.6899999999999997E-2</v>
      </c>
    </row>
    <row r="3671" spans="1:5" x14ac:dyDescent="0.25">
      <c r="A3671" t="s">
        <v>1</v>
      </c>
      <c r="B3671" t="s">
        <v>17542</v>
      </c>
      <c r="C3671" s="1121">
        <v>45518.458310185182</v>
      </c>
      <c r="D3671" t="s">
        <v>17282</v>
      </c>
    </row>
    <row r="3672" spans="1:5" x14ac:dyDescent="0.25">
      <c r="A3672" t="s">
        <v>1</v>
      </c>
      <c r="B3672" t="s">
        <v>17542</v>
      </c>
      <c r="C3672" s="1121">
        <v>45518.458310185182</v>
      </c>
      <c r="D3672" t="s">
        <v>17283</v>
      </c>
      <c r="E3672" s="1118">
        <v>4.6899999999999997E-2</v>
      </c>
    </row>
    <row r="3673" spans="1:5" x14ac:dyDescent="0.25">
      <c r="A3673" t="s">
        <v>1</v>
      </c>
      <c r="B3673" t="s">
        <v>17542</v>
      </c>
      <c r="C3673" s="1121">
        <v>45518.458310185182</v>
      </c>
      <c r="D3673" t="s">
        <v>17284</v>
      </c>
    </row>
    <row r="3674" spans="1:5" x14ac:dyDescent="0.25">
      <c r="A3674" t="s">
        <v>1</v>
      </c>
      <c r="B3674" t="s">
        <v>17542</v>
      </c>
      <c r="C3674" s="1121">
        <v>45518.458310185182</v>
      </c>
      <c r="D3674" t="s">
        <v>17285</v>
      </c>
      <c r="E3674" s="1118">
        <v>3.1199999999999999E-2</v>
      </c>
    </row>
    <row r="3675" spans="1:5" x14ac:dyDescent="0.25">
      <c r="A3675" t="s">
        <v>1</v>
      </c>
      <c r="B3675" t="s">
        <v>17542</v>
      </c>
      <c r="C3675" s="1121">
        <v>45518.458344907405</v>
      </c>
      <c r="D3675" t="s">
        <v>9291</v>
      </c>
    </row>
    <row r="3676" spans="1:5" x14ac:dyDescent="0.25">
      <c r="A3676" t="s">
        <v>1</v>
      </c>
      <c r="B3676" t="s">
        <v>17542</v>
      </c>
      <c r="C3676" s="1121">
        <v>45518.458344907405</v>
      </c>
      <c r="D3676" t="s">
        <v>9292</v>
      </c>
      <c r="E3676" s="1118">
        <v>1.5599999999999999E-2</v>
      </c>
    </row>
    <row r="3677" spans="1:5" x14ac:dyDescent="0.25">
      <c r="A3677" t="s">
        <v>1</v>
      </c>
      <c r="B3677" t="s">
        <v>17542</v>
      </c>
      <c r="C3677" s="1121">
        <v>45518.458344907405</v>
      </c>
      <c r="D3677" t="s">
        <v>17270</v>
      </c>
    </row>
    <row r="3678" spans="1:5" x14ac:dyDescent="0.25">
      <c r="A3678" t="s">
        <v>1</v>
      </c>
      <c r="B3678" t="s">
        <v>17542</v>
      </c>
      <c r="C3678" s="1121">
        <v>45518.458344907405</v>
      </c>
      <c r="D3678" t="s">
        <v>17258</v>
      </c>
      <c r="E3678" s="1118">
        <v>3.5200000000000002E-2</v>
      </c>
    </row>
    <row r="3679" spans="1:5" x14ac:dyDescent="0.25">
      <c r="A3679" t="s">
        <v>1</v>
      </c>
      <c r="B3679" t="s">
        <v>17542</v>
      </c>
      <c r="C3679" s="1121">
        <v>45518.459629629629</v>
      </c>
      <c r="D3679" t="s">
        <v>17271</v>
      </c>
    </row>
    <row r="3680" spans="1:5" x14ac:dyDescent="0.25">
      <c r="A3680" t="s">
        <v>1</v>
      </c>
      <c r="B3680" t="s">
        <v>17542</v>
      </c>
      <c r="C3680" s="1121">
        <v>45518.459629629629</v>
      </c>
      <c r="D3680" t="s">
        <v>17272</v>
      </c>
    </row>
    <row r="3681" spans="1:5" x14ac:dyDescent="0.25">
      <c r="A3681" t="s">
        <v>1</v>
      </c>
      <c r="B3681" t="s">
        <v>17542</v>
      </c>
      <c r="C3681" s="1121">
        <v>45518.459629629629</v>
      </c>
      <c r="D3681" t="s">
        <v>17273</v>
      </c>
    </row>
    <row r="3682" spans="1:5" x14ac:dyDescent="0.25">
      <c r="A3682" t="s">
        <v>1</v>
      </c>
      <c r="B3682" t="s">
        <v>17542</v>
      </c>
      <c r="C3682" s="1121">
        <v>45518.459629629629</v>
      </c>
      <c r="D3682" t="s">
        <v>17274</v>
      </c>
      <c r="E3682" s="1118">
        <v>0</v>
      </c>
    </row>
    <row r="3683" spans="1:5" x14ac:dyDescent="0.25">
      <c r="A3683" t="s">
        <v>1</v>
      </c>
      <c r="B3683" t="s">
        <v>17542</v>
      </c>
      <c r="C3683" s="1121">
        <v>45518.459629629629</v>
      </c>
      <c r="D3683" t="s">
        <v>17275</v>
      </c>
    </row>
    <row r="3684" spans="1:5" x14ac:dyDescent="0.25">
      <c r="A3684" t="s">
        <v>1</v>
      </c>
      <c r="B3684" t="s">
        <v>17542</v>
      </c>
      <c r="C3684" s="1121">
        <v>45518.459641203706</v>
      </c>
      <c r="D3684" t="s">
        <v>17276</v>
      </c>
      <c r="E3684" s="1118">
        <v>0.90229999999999999</v>
      </c>
    </row>
    <row r="3685" spans="1:5" x14ac:dyDescent="0.25">
      <c r="A3685" t="s">
        <v>1</v>
      </c>
      <c r="B3685" t="s">
        <v>17542</v>
      </c>
      <c r="C3685" s="1121">
        <v>45518.459641203706</v>
      </c>
      <c r="D3685" t="s">
        <v>17303</v>
      </c>
    </row>
    <row r="3686" spans="1:5" x14ac:dyDescent="0.25">
      <c r="A3686" t="s">
        <v>1</v>
      </c>
      <c r="B3686" t="s">
        <v>17542</v>
      </c>
      <c r="C3686" s="1121">
        <v>45518.459641203706</v>
      </c>
      <c r="D3686" t="s">
        <v>17304</v>
      </c>
      <c r="E3686" s="1118">
        <v>0</v>
      </c>
    </row>
    <row r="3687" spans="1:5" x14ac:dyDescent="0.25">
      <c r="A3687" t="s">
        <v>1</v>
      </c>
      <c r="B3687" t="s">
        <v>17542</v>
      </c>
      <c r="C3687" s="1121">
        <v>45518.459641203706</v>
      </c>
      <c r="D3687" t="s">
        <v>17270</v>
      </c>
    </row>
    <row r="3688" spans="1:5" x14ac:dyDescent="0.25">
      <c r="A3688" t="s">
        <v>1</v>
      </c>
      <c r="B3688" t="s">
        <v>17542</v>
      </c>
      <c r="C3688" s="1121">
        <v>45518.459641203706</v>
      </c>
      <c r="D3688" t="s">
        <v>17258</v>
      </c>
      <c r="E3688" s="1118">
        <v>4.6899999999999997E-2</v>
      </c>
    </row>
    <row r="3689" spans="1:5" x14ac:dyDescent="0.25">
      <c r="A3689" t="s">
        <v>1</v>
      </c>
      <c r="B3689" t="s">
        <v>17542</v>
      </c>
      <c r="C3689" s="1121">
        <v>45518.459641203706</v>
      </c>
      <c r="D3689" t="s">
        <v>17305</v>
      </c>
    </row>
    <row r="3690" spans="1:5" x14ac:dyDescent="0.25">
      <c r="A3690" t="s">
        <v>1</v>
      </c>
      <c r="B3690" t="s">
        <v>17542</v>
      </c>
      <c r="C3690" s="1121">
        <v>45518.459641203706</v>
      </c>
      <c r="D3690" t="s">
        <v>17282</v>
      </c>
    </row>
    <row r="3691" spans="1:5" x14ac:dyDescent="0.25">
      <c r="A3691" t="s">
        <v>1</v>
      </c>
      <c r="B3691" t="s">
        <v>17542</v>
      </c>
      <c r="C3691" s="1121">
        <v>45518.459641203706</v>
      </c>
      <c r="D3691" t="s">
        <v>17283</v>
      </c>
      <c r="E3691" s="1118">
        <v>4.6899999999999997E-2</v>
      </c>
    </row>
    <row r="3692" spans="1:5" x14ac:dyDescent="0.25">
      <c r="A3692" t="s">
        <v>1</v>
      </c>
      <c r="B3692" t="s">
        <v>17542</v>
      </c>
      <c r="C3692" s="1121">
        <v>45518.459641203706</v>
      </c>
      <c r="D3692" t="s">
        <v>17284</v>
      </c>
    </row>
    <row r="3693" spans="1:5" x14ac:dyDescent="0.25">
      <c r="A3693" t="s">
        <v>1</v>
      </c>
      <c r="B3693" t="s">
        <v>17542</v>
      </c>
      <c r="C3693" s="1121">
        <v>45518.459641203706</v>
      </c>
      <c r="D3693" t="s">
        <v>17285</v>
      </c>
      <c r="E3693" s="1118">
        <v>4.6899999999999997E-2</v>
      </c>
    </row>
    <row r="3694" spans="1:5" x14ac:dyDescent="0.25">
      <c r="A3694" t="s">
        <v>1</v>
      </c>
      <c r="B3694" t="s">
        <v>17542</v>
      </c>
      <c r="C3694" s="1121">
        <v>45518.459641203706</v>
      </c>
      <c r="D3694" t="s">
        <v>17306</v>
      </c>
      <c r="E3694" s="1118">
        <v>0.2344</v>
      </c>
    </row>
    <row r="3695" spans="1:5" x14ac:dyDescent="0.25">
      <c r="A3695" t="s">
        <v>1</v>
      </c>
      <c r="B3695" t="s">
        <v>17542</v>
      </c>
      <c r="C3695" s="1121">
        <v>45518.459641203706</v>
      </c>
      <c r="D3695" t="s">
        <v>17279</v>
      </c>
      <c r="E3695" s="1118">
        <v>1.3711</v>
      </c>
    </row>
    <row r="3696" spans="1:5" x14ac:dyDescent="0.25">
      <c r="A3696" t="s">
        <v>1</v>
      </c>
      <c r="B3696" t="s">
        <v>17542</v>
      </c>
      <c r="C3696" s="1121">
        <v>45518.471956018519</v>
      </c>
      <c r="D3696" t="s">
        <v>9291</v>
      </c>
    </row>
    <row r="3697" spans="1:5" x14ac:dyDescent="0.25">
      <c r="A3697" t="s">
        <v>1</v>
      </c>
      <c r="B3697" t="s">
        <v>17542</v>
      </c>
      <c r="C3697" s="1121">
        <v>45518.471956018519</v>
      </c>
      <c r="D3697" t="s">
        <v>9292</v>
      </c>
      <c r="E3697" s="1118">
        <v>2.3400000000000001E-2</v>
      </c>
    </row>
    <row r="3698" spans="1:5" x14ac:dyDescent="0.25">
      <c r="A3698" t="s">
        <v>1</v>
      </c>
      <c r="B3698" t="s">
        <v>17542</v>
      </c>
      <c r="C3698" s="1121">
        <v>45518.471956018519</v>
      </c>
      <c r="D3698" t="s">
        <v>17282</v>
      </c>
    </row>
    <row r="3699" spans="1:5" x14ac:dyDescent="0.25">
      <c r="A3699" t="s">
        <v>1</v>
      </c>
      <c r="B3699" t="s">
        <v>17542</v>
      </c>
      <c r="C3699" s="1121">
        <v>45518.471956018519</v>
      </c>
      <c r="D3699" t="s">
        <v>17283</v>
      </c>
      <c r="E3699" s="1118">
        <v>4.6899999999999997E-2</v>
      </c>
    </row>
    <row r="3700" spans="1:5" x14ac:dyDescent="0.25">
      <c r="A3700" t="s">
        <v>1</v>
      </c>
      <c r="B3700" t="s">
        <v>17542</v>
      </c>
      <c r="C3700" s="1121">
        <v>45518.471956018519</v>
      </c>
      <c r="D3700" t="s">
        <v>17284</v>
      </c>
    </row>
    <row r="3701" spans="1:5" x14ac:dyDescent="0.25">
      <c r="A3701" t="s">
        <v>1</v>
      </c>
      <c r="B3701" t="s">
        <v>17542</v>
      </c>
      <c r="C3701" s="1121">
        <v>45518.471956018519</v>
      </c>
      <c r="D3701" t="s">
        <v>17285</v>
      </c>
      <c r="E3701" s="1118">
        <v>4.2999999999999997E-2</v>
      </c>
    </row>
    <row r="3702" spans="1:5" x14ac:dyDescent="0.25">
      <c r="A3702" t="s">
        <v>1</v>
      </c>
      <c r="B3702" t="s">
        <v>17542</v>
      </c>
      <c r="C3702" s="1121">
        <v>45518.471956018519</v>
      </c>
      <c r="D3702" t="s">
        <v>17282</v>
      </c>
    </row>
    <row r="3703" spans="1:5" x14ac:dyDescent="0.25">
      <c r="A3703" t="s">
        <v>1</v>
      </c>
      <c r="B3703" t="s">
        <v>17542</v>
      </c>
      <c r="C3703" s="1121">
        <v>45518.471967592595</v>
      </c>
      <c r="D3703" t="s">
        <v>17283</v>
      </c>
      <c r="E3703" s="1118">
        <v>4.6899999999999997E-2</v>
      </c>
    </row>
    <row r="3704" spans="1:5" x14ac:dyDescent="0.25">
      <c r="A3704" t="s">
        <v>1</v>
      </c>
      <c r="B3704" t="s">
        <v>17542</v>
      </c>
      <c r="C3704" s="1121">
        <v>45518.471967592595</v>
      </c>
      <c r="D3704" t="s">
        <v>17284</v>
      </c>
    </row>
    <row r="3705" spans="1:5" x14ac:dyDescent="0.25">
      <c r="A3705" t="s">
        <v>1</v>
      </c>
      <c r="B3705" t="s">
        <v>17542</v>
      </c>
      <c r="C3705" s="1121">
        <v>45518.471967592595</v>
      </c>
      <c r="D3705" t="s">
        <v>17285</v>
      </c>
      <c r="E3705" s="1118">
        <v>4.6899999999999997E-2</v>
      </c>
    </row>
    <row r="3706" spans="1:5" x14ac:dyDescent="0.25">
      <c r="A3706" t="s">
        <v>1</v>
      </c>
      <c r="B3706" t="s">
        <v>17542</v>
      </c>
      <c r="C3706" s="1121">
        <v>45518.471967592595</v>
      </c>
      <c r="D3706" t="s">
        <v>17282</v>
      </c>
    </row>
    <row r="3707" spans="1:5" x14ac:dyDescent="0.25">
      <c r="A3707" t="s">
        <v>1</v>
      </c>
      <c r="B3707" t="s">
        <v>17542</v>
      </c>
      <c r="C3707" s="1121">
        <v>45518.471967592595</v>
      </c>
      <c r="D3707" t="s">
        <v>17283</v>
      </c>
      <c r="E3707" s="1118">
        <v>4.6899999999999997E-2</v>
      </c>
    </row>
    <row r="3708" spans="1:5" x14ac:dyDescent="0.25">
      <c r="A3708" t="s">
        <v>1</v>
      </c>
      <c r="B3708" t="s">
        <v>17542</v>
      </c>
      <c r="C3708" s="1121">
        <v>45518.471967592595</v>
      </c>
      <c r="D3708" t="s">
        <v>17284</v>
      </c>
    </row>
    <row r="3709" spans="1:5" x14ac:dyDescent="0.25">
      <c r="A3709" t="s">
        <v>1</v>
      </c>
      <c r="B3709" t="s">
        <v>17542</v>
      </c>
      <c r="C3709" s="1121">
        <v>45518.471967592595</v>
      </c>
      <c r="D3709" t="s">
        <v>17285</v>
      </c>
      <c r="E3709" s="1118">
        <v>3.1199999999999999E-2</v>
      </c>
    </row>
    <row r="3710" spans="1:5" x14ac:dyDescent="0.25">
      <c r="A3710" t="s">
        <v>1</v>
      </c>
      <c r="B3710" t="s">
        <v>17542</v>
      </c>
      <c r="C3710" s="1121">
        <v>45518.471967592595</v>
      </c>
      <c r="D3710" t="s">
        <v>17282</v>
      </c>
    </row>
    <row r="3711" spans="1:5" x14ac:dyDescent="0.25">
      <c r="A3711" t="s">
        <v>1</v>
      </c>
      <c r="B3711" t="s">
        <v>17542</v>
      </c>
      <c r="C3711" s="1121">
        <v>45518.471967592595</v>
      </c>
      <c r="D3711" t="s">
        <v>17283</v>
      </c>
      <c r="E3711" s="1118">
        <v>3.5200000000000002E-2</v>
      </c>
    </row>
    <row r="3712" spans="1:5" x14ac:dyDescent="0.25">
      <c r="A3712" t="s">
        <v>1</v>
      </c>
      <c r="B3712" t="s">
        <v>17542</v>
      </c>
      <c r="C3712" s="1121">
        <v>45518.471967592595</v>
      </c>
      <c r="D3712" t="s">
        <v>17284</v>
      </c>
    </row>
    <row r="3713" spans="1:5" x14ac:dyDescent="0.25">
      <c r="A3713" t="s">
        <v>1</v>
      </c>
      <c r="B3713" t="s">
        <v>17542</v>
      </c>
      <c r="C3713" s="1121">
        <v>45518.471967592595</v>
      </c>
      <c r="D3713" t="s">
        <v>17285</v>
      </c>
      <c r="E3713" s="1118">
        <v>3.1199999999999999E-2</v>
      </c>
    </row>
    <row r="3714" spans="1:5" x14ac:dyDescent="0.25">
      <c r="A3714" t="s">
        <v>1</v>
      </c>
      <c r="B3714" t="s">
        <v>17542</v>
      </c>
      <c r="C3714" s="1121">
        <v>45518.471967592595</v>
      </c>
      <c r="D3714" t="s">
        <v>17282</v>
      </c>
    </row>
    <row r="3715" spans="1:5" x14ac:dyDescent="0.25">
      <c r="A3715" t="s">
        <v>1</v>
      </c>
      <c r="B3715" t="s">
        <v>17542</v>
      </c>
      <c r="C3715" s="1121">
        <v>45518.471967592595</v>
      </c>
      <c r="D3715" t="s">
        <v>17283</v>
      </c>
      <c r="E3715" s="1118">
        <v>4.6899999999999997E-2</v>
      </c>
    </row>
    <row r="3716" spans="1:5" x14ac:dyDescent="0.25">
      <c r="A3716" t="s">
        <v>1</v>
      </c>
      <c r="B3716" t="s">
        <v>17542</v>
      </c>
      <c r="C3716" s="1121">
        <v>45518.471967592595</v>
      </c>
      <c r="D3716" t="s">
        <v>17284</v>
      </c>
    </row>
    <row r="3717" spans="1:5" x14ac:dyDescent="0.25">
      <c r="A3717" t="s">
        <v>1</v>
      </c>
      <c r="B3717" t="s">
        <v>17542</v>
      </c>
      <c r="C3717" s="1121">
        <v>45518.471967592595</v>
      </c>
      <c r="D3717" t="s">
        <v>17285</v>
      </c>
      <c r="E3717" s="1118">
        <v>3.1199999999999999E-2</v>
      </c>
    </row>
    <row r="3718" spans="1:5" x14ac:dyDescent="0.25">
      <c r="A3718" t="s">
        <v>1</v>
      </c>
      <c r="B3718" t="s">
        <v>17542</v>
      </c>
      <c r="C3718" s="1121">
        <v>45518.471967592595</v>
      </c>
      <c r="D3718" t="s">
        <v>17282</v>
      </c>
    </row>
    <row r="3719" spans="1:5" x14ac:dyDescent="0.25">
      <c r="A3719" t="s">
        <v>1</v>
      </c>
      <c r="B3719" t="s">
        <v>17542</v>
      </c>
      <c r="C3719" s="1121">
        <v>45518.471967592595</v>
      </c>
      <c r="D3719" t="s">
        <v>17283</v>
      </c>
      <c r="E3719" s="1118">
        <v>4.6899999999999997E-2</v>
      </c>
    </row>
    <row r="3720" spans="1:5" x14ac:dyDescent="0.25">
      <c r="A3720" t="s">
        <v>1</v>
      </c>
      <c r="B3720" t="s">
        <v>17542</v>
      </c>
      <c r="C3720" s="1121">
        <v>45518.471979166665</v>
      </c>
      <c r="D3720" t="s">
        <v>17284</v>
      </c>
    </row>
    <row r="3721" spans="1:5" x14ac:dyDescent="0.25">
      <c r="A3721" t="s">
        <v>1</v>
      </c>
      <c r="B3721" t="s">
        <v>17542</v>
      </c>
      <c r="C3721" s="1121">
        <v>45518.471979166665</v>
      </c>
      <c r="D3721" t="s">
        <v>17285</v>
      </c>
      <c r="E3721" s="1118">
        <v>3.1199999999999999E-2</v>
      </c>
    </row>
    <row r="3722" spans="1:5" x14ac:dyDescent="0.25">
      <c r="A3722" t="s">
        <v>1</v>
      </c>
      <c r="B3722" t="s">
        <v>17542</v>
      </c>
      <c r="C3722" s="1121">
        <v>45518.471979166665</v>
      </c>
      <c r="D3722" t="s">
        <v>17282</v>
      </c>
    </row>
    <row r="3723" spans="1:5" x14ac:dyDescent="0.25">
      <c r="A3723" t="s">
        <v>1</v>
      </c>
      <c r="B3723" t="s">
        <v>17542</v>
      </c>
      <c r="C3723" s="1121">
        <v>45518.471990740742</v>
      </c>
      <c r="D3723" t="s">
        <v>17283</v>
      </c>
      <c r="E3723" s="1118">
        <v>4.6899999999999997E-2</v>
      </c>
    </row>
    <row r="3724" spans="1:5" x14ac:dyDescent="0.25">
      <c r="A3724" t="s">
        <v>1</v>
      </c>
      <c r="B3724" t="s">
        <v>17542</v>
      </c>
      <c r="C3724" s="1121">
        <v>45518.471990740742</v>
      </c>
      <c r="D3724" t="s">
        <v>17420</v>
      </c>
    </row>
    <row r="3725" spans="1:5" x14ac:dyDescent="0.25">
      <c r="A3725" t="s">
        <v>1</v>
      </c>
      <c r="B3725" t="s">
        <v>17542</v>
      </c>
      <c r="C3725" s="1121">
        <v>45518.471990740742</v>
      </c>
      <c r="D3725" t="s">
        <v>17421</v>
      </c>
    </row>
    <row r="3726" spans="1:5" x14ac:dyDescent="0.25">
      <c r="A3726" t="s">
        <v>1</v>
      </c>
      <c r="B3726" t="s">
        <v>17542</v>
      </c>
      <c r="C3726" s="1121">
        <v>45518.471990740742</v>
      </c>
      <c r="D3726" t="s">
        <v>17422</v>
      </c>
    </row>
    <row r="3727" spans="1:5" x14ac:dyDescent="0.25">
      <c r="A3727" t="s">
        <v>1</v>
      </c>
      <c r="B3727" t="s">
        <v>17542</v>
      </c>
      <c r="C3727" s="1121">
        <v>45518.472002314818</v>
      </c>
      <c r="D3727" t="s">
        <v>17423</v>
      </c>
      <c r="E3727" s="1118">
        <v>7.8100000000000003E-2</v>
      </c>
    </row>
    <row r="3728" spans="1:5" x14ac:dyDescent="0.25">
      <c r="A3728" t="s">
        <v>1</v>
      </c>
      <c r="B3728" t="s">
        <v>17542</v>
      </c>
      <c r="C3728" s="1121">
        <v>45518.472002314818</v>
      </c>
      <c r="D3728" t="s">
        <v>17424</v>
      </c>
    </row>
    <row r="3729" spans="1:5" x14ac:dyDescent="0.25">
      <c r="A3729" t="s">
        <v>1</v>
      </c>
      <c r="B3729" t="s">
        <v>17542</v>
      </c>
      <c r="C3729" s="1121">
        <v>45518.472002314818</v>
      </c>
      <c r="D3729" t="s">
        <v>17425</v>
      </c>
      <c r="E3729" s="1118">
        <v>7.8100000000000003E-2</v>
      </c>
    </row>
    <row r="3730" spans="1:5" x14ac:dyDescent="0.25">
      <c r="A3730" t="s">
        <v>1</v>
      </c>
      <c r="B3730" t="s">
        <v>17542</v>
      </c>
      <c r="C3730" s="1121">
        <v>45518.472002314818</v>
      </c>
      <c r="D3730" t="s">
        <v>17426</v>
      </c>
      <c r="E3730" s="1118">
        <v>0.15620000000000001</v>
      </c>
    </row>
    <row r="3731" spans="1:5" x14ac:dyDescent="0.25">
      <c r="A3731" t="s">
        <v>1</v>
      </c>
      <c r="B3731" t="s">
        <v>17542</v>
      </c>
      <c r="C3731" s="1121">
        <v>45518.472002314818</v>
      </c>
      <c r="D3731" t="s">
        <v>17427</v>
      </c>
      <c r="E3731" s="1118">
        <v>0.2656</v>
      </c>
    </row>
    <row r="3732" spans="1:5" x14ac:dyDescent="0.25">
      <c r="A3732" t="s">
        <v>1</v>
      </c>
      <c r="B3732" t="s">
        <v>17542</v>
      </c>
      <c r="C3732" s="1121">
        <v>45518.472048611111</v>
      </c>
      <c r="D3732" t="s">
        <v>9291</v>
      </c>
    </row>
    <row r="3733" spans="1:5" x14ac:dyDescent="0.25">
      <c r="A3733" t="s">
        <v>1</v>
      </c>
      <c r="B3733" t="s">
        <v>17542</v>
      </c>
      <c r="C3733" s="1121">
        <v>45518.472048611111</v>
      </c>
      <c r="D3733" t="s">
        <v>9292</v>
      </c>
      <c r="E3733" s="1118">
        <v>5.8599999999999999E-2</v>
      </c>
    </row>
    <row r="3734" spans="1:5" x14ac:dyDescent="0.25">
      <c r="A3734" t="s">
        <v>1</v>
      </c>
      <c r="B3734" t="s">
        <v>17542</v>
      </c>
      <c r="C3734" s="1121">
        <v>45518.472210648149</v>
      </c>
      <c r="D3734" t="s">
        <v>9291</v>
      </c>
    </row>
    <row r="3735" spans="1:5" x14ac:dyDescent="0.25">
      <c r="A3735" t="s">
        <v>1</v>
      </c>
      <c r="B3735" t="s">
        <v>17542</v>
      </c>
      <c r="C3735" s="1121">
        <v>45518.472210648149</v>
      </c>
      <c r="D3735" t="s">
        <v>9292</v>
      </c>
      <c r="E3735" s="1118">
        <v>7.4200000000000002E-2</v>
      </c>
    </row>
    <row r="3736" spans="1:5" x14ac:dyDescent="0.25">
      <c r="A3736" t="s">
        <v>1</v>
      </c>
      <c r="B3736" t="s">
        <v>17542</v>
      </c>
      <c r="C3736" s="1121">
        <v>45518.472557870373</v>
      </c>
      <c r="D3736" t="s">
        <v>9291</v>
      </c>
    </row>
    <row r="3737" spans="1:5" x14ac:dyDescent="0.25">
      <c r="A3737" t="s">
        <v>1</v>
      </c>
      <c r="B3737" t="s">
        <v>17542</v>
      </c>
      <c r="C3737" s="1121">
        <v>45518.472557870373</v>
      </c>
      <c r="D3737" t="s">
        <v>9292</v>
      </c>
      <c r="E3737" s="1118">
        <v>8.2000000000000003E-2</v>
      </c>
    </row>
    <row r="3738" spans="1:5" x14ac:dyDescent="0.25">
      <c r="A3738" t="s">
        <v>1</v>
      </c>
      <c r="B3738" t="s">
        <v>17542</v>
      </c>
      <c r="C3738" s="1121">
        <v>45518.472777777781</v>
      </c>
      <c r="D3738" t="s">
        <v>9291</v>
      </c>
    </row>
    <row r="3739" spans="1:5" x14ac:dyDescent="0.25">
      <c r="A3739" t="s">
        <v>1</v>
      </c>
      <c r="B3739" t="s">
        <v>17542</v>
      </c>
      <c r="C3739" s="1121">
        <v>45518.472777777781</v>
      </c>
      <c r="D3739" t="s">
        <v>9292</v>
      </c>
      <c r="E3739" s="1118">
        <v>4.6899999999999997E-2</v>
      </c>
    </row>
    <row r="3740" spans="1:5" x14ac:dyDescent="0.25">
      <c r="A3740" t="s">
        <v>1</v>
      </c>
      <c r="B3740" t="s">
        <v>17542</v>
      </c>
      <c r="C3740" s="1121">
        <v>45518.473402777781</v>
      </c>
      <c r="D3740" t="s">
        <v>9291</v>
      </c>
    </row>
    <row r="3741" spans="1:5" x14ac:dyDescent="0.25">
      <c r="A3741" t="s">
        <v>1</v>
      </c>
      <c r="B3741" t="s">
        <v>17542</v>
      </c>
      <c r="C3741" s="1121">
        <v>45518.473402777781</v>
      </c>
      <c r="D3741" t="s">
        <v>9292</v>
      </c>
      <c r="E3741" s="1118">
        <v>5.4699999999999999E-2</v>
      </c>
    </row>
    <row r="3742" spans="1:5" x14ac:dyDescent="0.25">
      <c r="A3742" t="s">
        <v>1</v>
      </c>
      <c r="B3742" t="s">
        <v>17542</v>
      </c>
      <c r="C3742" s="1121">
        <v>45518.473402777781</v>
      </c>
      <c r="D3742" t="s">
        <v>17282</v>
      </c>
    </row>
    <row r="3743" spans="1:5" x14ac:dyDescent="0.25">
      <c r="A3743" t="s">
        <v>1</v>
      </c>
      <c r="B3743" t="s">
        <v>17542</v>
      </c>
      <c r="C3743" s="1121">
        <v>45518.473402777781</v>
      </c>
      <c r="D3743" t="s">
        <v>17283</v>
      </c>
      <c r="E3743" s="1118">
        <v>6.25E-2</v>
      </c>
    </row>
    <row r="3744" spans="1:5" x14ac:dyDescent="0.25">
      <c r="A3744" t="s">
        <v>1</v>
      </c>
      <c r="B3744" t="s">
        <v>17542</v>
      </c>
      <c r="C3744" s="1121">
        <v>45518.473402777781</v>
      </c>
      <c r="D3744" t="s">
        <v>17284</v>
      </c>
    </row>
    <row r="3745" spans="1:5" x14ac:dyDescent="0.25">
      <c r="A3745" t="s">
        <v>1</v>
      </c>
      <c r="B3745" t="s">
        <v>17542</v>
      </c>
      <c r="C3745" s="1121">
        <v>45518.473414351851</v>
      </c>
      <c r="D3745" t="s">
        <v>17285</v>
      </c>
      <c r="E3745" s="1118">
        <v>4.6899999999999997E-2</v>
      </c>
    </row>
    <row r="3746" spans="1:5" x14ac:dyDescent="0.25">
      <c r="A3746" t="s">
        <v>1</v>
      </c>
      <c r="B3746" t="s">
        <v>17542</v>
      </c>
      <c r="C3746" s="1121">
        <v>45518.473414351851</v>
      </c>
      <c r="D3746" t="s">
        <v>17282</v>
      </c>
    </row>
    <row r="3747" spans="1:5" x14ac:dyDescent="0.25">
      <c r="A3747" t="s">
        <v>1</v>
      </c>
      <c r="B3747" t="s">
        <v>17542</v>
      </c>
      <c r="C3747" s="1121">
        <v>45518.473414351851</v>
      </c>
      <c r="D3747" t="s">
        <v>17283</v>
      </c>
      <c r="E3747" s="1118">
        <v>6.25E-2</v>
      </c>
    </row>
    <row r="3748" spans="1:5" x14ac:dyDescent="0.25">
      <c r="A3748" t="s">
        <v>1</v>
      </c>
      <c r="B3748" t="s">
        <v>17542</v>
      </c>
      <c r="C3748" s="1121">
        <v>45518.473414351851</v>
      </c>
      <c r="D3748" t="s">
        <v>17284</v>
      </c>
    </row>
    <row r="3749" spans="1:5" x14ac:dyDescent="0.25">
      <c r="A3749" t="s">
        <v>1</v>
      </c>
      <c r="B3749" t="s">
        <v>17542</v>
      </c>
      <c r="C3749" s="1121">
        <v>45518.473414351851</v>
      </c>
      <c r="D3749" t="s">
        <v>17285</v>
      </c>
      <c r="E3749" s="1118">
        <v>4.6899999999999997E-2</v>
      </c>
    </row>
    <row r="3750" spans="1:5" x14ac:dyDescent="0.25">
      <c r="A3750" t="s">
        <v>1</v>
      </c>
      <c r="B3750" t="s">
        <v>17542</v>
      </c>
      <c r="C3750" s="1121">
        <v>45518.473449074074</v>
      </c>
      <c r="D3750" t="s">
        <v>9291</v>
      </c>
    </row>
    <row r="3751" spans="1:5" x14ac:dyDescent="0.25">
      <c r="A3751" t="s">
        <v>1</v>
      </c>
      <c r="B3751" t="s">
        <v>17542</v>
      </c>
      <c r="C3751" s="1121">
        <v>45518.473449074074</v>
      </c>
      <c r="D3751" t="s">
        <v>9292</v>
      </c>
      <c r="E3751" s="1118">
        <v>4.6899999999999997E-2</v>
      </c>
    </row>
    <row r="3752" spans="1:5" x14ac:dyDescent="0.25">
      <c r="A3752" t="s">
        <v>1</v>
      </c>
      <c r="B3752" t="s">
        <v>17542</v>
      </c>
      <c r="C3752" s="1121">
        <v>45518.473449074074</v>
      </c>
      <c r="D3752" t="s">
        <v>17270</v>
      </c>
    </row>
    <row r="3753" spans="1:5" x14ac:dyDescent="0.25">
      <c r="A3753" t="s">
        <v>1</v>
      </c>
      <c r="B3753" t="s">
        <v>17542</v>
      </c>
      <c r="C3753" s="1121">
        <v>45518.473449074074</v>
      </c>
      <c r="D3753" t="s">
        <v>17258</v>
      </c>
      <c r="E3753" s="1118">
        <v>5.8599999999999999E-2</v>
      </c>
    </row>
    <row r="3754" spans="1:5" x14ac:dyDescent="0.25">
      <c r="A3754" t="s">
        <v>1</v>
      </c>
      <c r="B3754" t="s">
        <v>17542</v>
      </c>
      <c r="C3754" s="1121">
        <v>45518.473634259259</v>
      </c>
      <c r="D3754" t="s">
        <v>17282</v>
      </c>
    </row>
    <row r="3755" spans="1:5" x14ac:dyDescent="0.25">
      <c r="A3755" t="s">
        <v>1</v>
      </c>
      <c r="B3755" t="s">
        <v>17542</v>
      </c>
      <c r="C3755" s="1121">
        <v>45518.473634259259</v>
      </c>
      <c r="D3755" t="s">
        <v>17283</v>
      </c>
      <c r="E3755" s="1118">
        <v>9.3799999999999994E-2</v>
      </c>
    </row>
    <row r="3756" spans="1:5" x14ac:dyDescent="0.25">
      <c r="A3756" t="s">
        <v>1</v>
      </c>
      <c r="B3756" t="s">
        <v>17542</v>
      </c>
      <c r="C3756" s="1121">
        <v>45518.473634259259</v>
      </c>
      <c r="D3756" t="s">
        <v>17284</v>
      </c>
    </row>
    <row r="3757" spans="1:5" x14ac:dyDescent="0.25">
      <c r="A3757" t="s">
        <v>1</v>
      </c>
      <c r="B3757" t="s">
        <v>17542</v>
      </c>
      <c r="C3757" s="1121">
        <v>45518.473634259259</v>
      </c>
      <c r="D3757" t="s">
        <v>17285</v>
      </c>
      <c r="E3757" s="1118">
        <v>4.6899999999999997E-2</v>
      </c>
    </row>
    <row r="3758" spans="1:5" x14ac:dyDescent="0.25">
      <c r="A3758" t="s">
        <v>1</v>
      </c>
      <c r="B3758" t="s">
        <v>17542</v>
      </c>
      <c r="C3758" s="1121">
        <v>45518.473738425928</v>
      </c>
      <c r="D3758" t="s">
        <v>17282</v>
      </c>
    </row>
    <row r="3759" spans="1:5" x14ac:dyDescent="0.25">
      <c r="A3759" t="s">
        <v>1</v>
      </c>
      <c r="B3759" t="s">
        <v>17542</v>
      </c>
      <c r="C3759" s="1121">
        <v>45518.473738425928</v>
      </c>
      <c r="D3759" t="s">
        <v>17283</v>
      </c>
      <c r="E3759" s="1118">
        <v>7.4200000000000002E-2</v>
      </c>
    </row>
    <row r="3760" spans="1:5" x14ac:dyDescent="0.25">
      <c r="A3760" t="s">
        <v>1</v>
      </c>
      <c r="B3760" t="s">
        <v>17542</v>
      </c>
      <c r="C3760" s="1121">
        <v>45518.473738425928</v>
      </c>
      <c r="D3760" t="s">
        <v>17284</v>
      </c>
    </row>
    <row r="3761" spans="1:5" x14ac:dyDescent="0.25">
      <c r="A3761" t="s">
        <v>1</v>
      </c>
      <c r="B3761" t="s">
        <v>17542</v>
      </c>
      <c r="C3761" s="1121">
        <v>45518.473738425928</v>
      </c>
      <c r="D3761" t="s">
        <v>17285</v>
      </c>
      <c r="E3761" s="1118">
        <v>6.25E-2</v>
      </c>
    </row>
    <row r="3762" spans="1:5" x14ac:dyDescent="0.25">
      <c r="A3762" t="s">
        <v>1</v>
      </c>
      <c r="B3762" t="s">
        <v>17542</v>
      </c>
      <c r="C3762" s="1121">
        <v>45518.473749999997</v>
      </c>
      <c r="D3762" t="s">
        <v>17282</v>
      </c>
    </row>
    <row r="3763" spans="1:5" x14ac:dyDescent="0.25">
      <c r="A3763" t="s">
        <v>1</v>
      </c>
      <c r="B3763" t="s">
        <v>17542</v>
      </c>
      <c r="C3763" s="1121">
        <v>45518.473749999997</v>
      </c>
      <c r="D3763" t="s">
        <v>17283</v>
      </c>
      <c r="E3763" s="1118">
        <v>0.1641</v>
      </c>
    </row>
    <row r="3764" spans="1:5" x14ac:dyDescent="0.25">
      <c r="A3764" t="s">
        <v>1</v>
      </c>
      <c r="B3764" t="s">
        <v>17542</v>
      </c>
      <c r="C3764" s="1121">
        <v>45518.473749999997</v>
      </c>
      <c r="D3764" t="s">
        <v>17284</v>
      </c>
    </row>
    <row r="3765" spans="1:5" x14ac:dyDescent="0.25">
      <c r="A3765" t="s">
        <v>1</v>
      </c>
      <c r="B3765" t="s">
        <v>17542</v>
      </c>
      <c r="C3765" s="1121">
        <v>45518.473749999997</v>
      </c>
      <c r="D3765" t="s">
        <v>17285</v>
      </c>
      <c r="E3765" s="1118">
        <v>0.1055</v>
      </c>
    </row>
    <row r="3766" spans="1:5" x14ac:dyDescent="0.25">
      <c r="A3766" t="s">
        <v>1</v>
      </c>
      <c r="B3766" t="s">
        <v>17542</v>
      </c>
      <c r="C3766" s="1121">
        <v>45518.473761574074</v>
      </c>
      <c r="D3766" t="s">
        <v>17282</v>
      </c>
    </row>
    <row r="3767" spans="1:5" x14ac:dyDescent="0.25">
      <c r="A3767" t="s">
        <v>1</v>
      </c>
      <c r="B3767" t="s">
        <v>17542</v>
      </c>
      <c r="C3767" s="1121">
        <v>45518.473761574074</v>
      </c>
      <c r="D3767" t="s">
        <v>17283</v>
      </c>
      <c r="E3767" s="1118">
        <v>7.8100000000000003E-2</v>
      </c>
    </row>
    <row r="3768" spans="1:5" x14ac:dyDescent="0.25">
      <c r="A3768" t="s">
        <v>1</v>
      </c>
      <c r="B3768" t="s">
        <v>17542</v>
      </c>
      <c r="C3768" s="1121">
        <v>45518.473773148151</v>
      </c>
      <c r="D3768" t="s">
        <v>17286</v>
      </c>
    </row>
    <row r="3769" spans="1:5" x14ac:dyDescent="0.25">
      <c r="A3769" t="s">
        <v>1</v>
      </c>
      <c r="B3769" t="s">
        <v>17542</v>
      </c>
      <c r="C3769" s="1121">
        <v>45518.47378472222</v>
      </c>
      <c r="D3769" t="s">
        <v>17291</v>
      </c>
      <c r="E3769" s="1118">
        <v>0.54690000000000005</v>
      </c>
    </row>
    <row r="3770" spans="1:5" x14ac:dyDescent="0.25">
      <c r="A3770" t="s">
        <v>1</v>
      </c>
      <c r="B3770" t="s">
        <v>17542</v>
      </c>
      <c r="C3770" s="1121">
        <v>45518.473796296297</v>
      </c>
      <c r="D3770" t="s">
        <v>17292</v>
      </c>
    </row>
    <row r="3771" spans="1:5" x14ac:dyDescent="0.25">
      <c r="A3771" t="s">
        <v>1</v>
      </c>
      <c r="B3771" t="s">
        <v>17542</v>
      </c>
      <c r="C3771" s="1121">
        <v>45518.473796296297</v>
      </c>
      <c r="D3771" t="s">
        <v>17293</v>
      </c>
      <c r="E3771" s="1118">
        <v>3.1199999999999999E-2</v>
      </c>
    </row>
    <row r="3772" spans="1:5" x14ac:dyDescent="0.25">
      <c r="A3772" t="s">
        <v>1</v>
      </c>
      <c r="B3772" t="s">
        <v>17542</v>
      </c>
      <c r="C3772" s="1121">
        <v>45518.473807870374</v>
      </c>
      <c r="D3772" t="s">
        <v>17294</v>
      </c>
    </row>
    <row r="3773" spans="1:5" x14ac:dyDescent="0.25">
      <c r="A3773" t="s">
        <v>1</v>
      </c>
      <c r="B3773" t="s">
        <v>17542</v>
      </c>
      <c r="C3773" s="1121">
        <v>45518.473807870374</v>
      </c>
      <c r="D3773" t="s">
        <v>17295</v>
      </c>
      <c r="E3773" s="1118">
        <v>1.5599999999999999E-2</v>
      </c>
    </row>
    <row r="3774" spans="1:5" x14ac:dyDescent="0.25">
      <c r="A3774" t="s">
        <v>1</v>
      </c>
      <c r="B3774" t="s">
        <v>17542</v>
      </c>
      <c r="C3774" s="1121">
        <v>45518.473807870374</v>
      </c>
      <c r="D3774" t="s">
        <v>17296</v>
      </c>
    </row>
    <row r="3775" spans="1:5" x14ac:dyDescent="0.25">
      <c r="A3775" t="s">
        <v>1</v>
      </c>
      <c r="B3775" t="s">
        <v>17542</v>
      </c>
      <c r="C3775" s="1121">
        <v>45518.473807870374</v>
      </c>
      <c r="D3775" t="s">
        <v>17297</v>
      </c>
    </row>
    <row r="3776" spans="1:5" x14ac:dyDescent="0.25">
      <c r="A3776" t="s">
        <v>1</v>
      </c>
      <c r="B3776" t="s">
        <v>17542</v>
      </c>
      <c r="C3776" s="1121">
        <v>45518.473807870374</v>
      </c>
      <c r="D3776" t="s">
        <v>17298</v>
      </c>
      <c r="E3776" s="1118">
        <v>4.6899999999999997E-2</v>
      </c>
    </row>
    <row r="3777" spans="1:5" x14ac:dyDescent="0.25">
      <c r="A3777" t="s">
        <v>1</v>
      </c>
      <c r="B3777" t="s">
        <v>17542</v>
      </c>
      <c r="C3777" s="1121">
        <v>45518.473807870374</v>
      </c>
      <c r="D3777" t="s">
        <v>17299</v>
      </c>
    </row>
    <row r="3778" spans="1:5" x14ac:dyDescent="0.25">
      <c r="A3778" t="s">
        <v>1</v>
      </c>
      <c r="B3778" t="s">
        <v>17542</v>
      </c>
      <c r="C3778" s="1121">
        <v>45518.473807870374</v>
      </c>
      <c r="D3778" t="s">
        <v>17300</v>
      </c>
      <c r="E3778" s="1118">
        <v>0.15229999999999999</v>
      </c>
    </row>
    <row r="3779" spans="1:5" x14ac:dyDescent="0.25">
      <c r="A3779" t="s">
        <v>1</v>
      </c>
      <c r="B3779" t="s">
        <v>17542</v>
      </c>
      <c r="C3779" s="1121">
        <v>45518.473807870374</v>
      </c>
      <c r="D3779" t="s">
        <v>17301</v>
      </c>
      <c r="E3779" s="1118">
        <v>0.21479999999999999</v>
      </c>
    </row>
    <row r="3780" spans="1:5" x14ac:dyDescent="0.25">
      <c r="A3780" t="s">
        <v>1</v>
      </c>
      <c r="B3780" t="s">
        <v>17542</v>
      </c>
      <c r="C3780" s="1121">
        <v>45518.473958333336</v>
      </c>
      <c r="D3780" t="s">
        <v>17349</v>
      </c>
    </row>
    <row r="3781" spans="1:5" x14ac:dyDescent="0.25">
      <c r="A3781" t="s">
        <v>1</v>
      </c>
      <c r="B3781" t="s">
        <v>17542</v>
      </c>
      <c r="C3781" s="1121">
        <v>45518.473958333336</v>
      </c>
      <c r="D3781" t="s">
        <v>17350</v>
      </c>
      <c r="E3781" s="1118">
        <v>1.5599999999999999E-2</v>
      </c>
    </row>
    <row r="3782" spans="1:5" x14ac:dyDescent="0.25">
      <c r="A3782" t="s">
        <v>1</v>
      </c>
      <c r="B3782" t="s">
        <v>17542</v>
      </c>
      <c r="C3782" s="1121">
        <v>45518.474016203705</v>
      </c>
      <c r="D3782" t="s">
        <v>17349</v>
      </c>
    </row>
    <row r="3783" spans="1:5" x14ac:dyDescent="0.25">
      <c r="A3783" t="s">
        <v>1</v>
      </c>
      <c r="B3783" t="s">
        <v>17542</v>
      </c>
      <c r="C3783" s="1121">
        <v>45518.474016203705</v>
      </c>
      <c r="D3783" t="s">
        <v>17350</v>
      </c>
      <c r="E3783" s="1118">
        <v>1.17E-2</v>
      </c>
    </row>
    <row r="3784" spans="1:5" x14ac:dyDescent="0.25">
      <c r="A3784" t="s">
        <v>1</v>
      </c>
      <c r="B3784" t="s">
        <v>17542</v>
      </c>
      <c r="C3784" s="1121">
        <v>45518.474027777775</v>
      </c>
      <c r="D3784" t="s">
        <v>17349</v>
      </c>
    </row>
    <row r="3785" spans="1:5" x14ac:dyDescent="0.25">
      <c r="A3785" t="s">
        <v>1</v>
      </c>
      <c r="B3785" t="s">
        <v>17542</v>
      </c>
      <c r="C3785" s="1121">
        <v>45518.474027777775</v>
      </c>
      <c r="D3785" t="s">
        <v>17350</v>
      </c>
      <c r="E3785" s="1118">
        <v>1.5599999999999999E-2</v>
      </c>
    </row>
    <row r="3786" spans="1:5" x14ac:dyDescent="0.25">
      <c r="A3786" t="s">
        <v>1</v>
      </c>
      <c r="B3786" t="s">
        <v>17542</v>
      </c>
      <c r="C3786" s="1121">
        <v>45518.474062499998</v>
      </c>
      <c r="D3786" t="s">
        <v>17308</v>
      </c>
    </row>
    <row r="3787" spans="1:5" x14ac:dyDescent="0.25">
      <c r="A3787" t="s">
        <v>1</v>
      </c>
      <c r="B3787" t="s">
        <v>17542</v>
      </c>
      <c r="C3787" s="1121">
        <v>45518.474062499998</v>
      </c>
      <c r="D3787" t="s">
        <v>17309</v>
      </c>
      <c r="E3787" s="1118">
        <v>1.5599999999999999E-2</v>
      </c>
    </row>
    <row r="3788" spans="1:5" x14ac:dyDescent="0.25">
      <c r="A3788" t="s">
        <v>1</v>
      </c>
      <c r="B3788" t="s">
        <v>17542</v>
      </c>
      <c r="C3788" s="1121">
        <v>45518.474062499998</v>
      </c>
      <c r="D3788" t="s">
        <v>17302</v>
      </c>
    </row>
    <row r="3789" spans="1:5" x14ac:dyDescent="0.25">
      <c r="A3789" t="s">
        <v>1</v>
      </c>
      <c r="B3789" t="s">
        <v>17542</v>
      </c>
      <c r="C3789" s="1121">
        <v>45518.474074074074</v>
      </c>
      <c r="D3789" t="s">
        <v>17307</v>
      </c>
      <c r="E3789" s="1118">
        <v>1.2226999999999999</v>
      </c>
    </row>
    <row r="3790" spans="1:5" x14ac:dyDescent="0.25">
      <c r="A3790" t="s">
        <v>1</v>
      </c>
      <c r="B3790" t="s">
        <v>17542</v>
      </c>
      <c r="C3790" s="1121">
        <v>45518.474074074074</v>
      </c>
      <c r="D3790" t="s">
        <v>9291</v>
      </c>
    </row>
    <row r="3791" spans="1:5" x14ac:dyDescent="0.25">
      <c r="A3791" t="s">
        <v>1</v>
      </c>
      <c r="B3791" t="s">
        <v>17542</v>
      </c>
      <c r="C3791" s="1121">
        <v>45518.474085648151</v>
      </c>
      <c r="D3791" t="s">
        <v>9292</v>
      </c>
      <c r="E3791" s="1118">
        <v>4.6899999999999997E-2</v>
      </c>
    </row>
    <row r="3792" spans="1:5" x14ac:dyDescent="0.25">
      <c r="A3792" t="s">
        <v>1</v>
      </c>
      <c r="B3792" t="s">
        <v>17542</v>
      </c>
      <c r="C3792" s="1121">
        <v>45518.474085648151</v>
      </c>
      <c r="D3792" t="s">
        <v>17282</v>
      </c>
    </row>
    <row r="3793" spans="1:5" x14ac:dyDescent="0.25">
      <c r="A3793" t="s">
        <v>1</v>
      </c>
      <c r="B3793" t="s">
        <v>17542</v>
      </c>
      <c r="C3793" s="1121">
        <v>45518.474085648151</v>
      </c>
      <c r="D3793" t="s">
        <v>17283</v>
      </c>
      <c r="E3793" s="1118">
        <v>6.6400000000000001E-2</v>
      </c>
    </row>
    <row r="3794" spans="1:5" x14ac:dyDescent="0.25">
      <c r="A3794" t="s">
        <v>1</v>
      </c>
      <c r="B3794" t="s">
        <v>17542</v>
      </c>
      <c r="C3794" s="1121">
        <v>45518.474085648151</v>
      </c>
      <c r="D3794" t="s">
        <v>17284</v>
      </c>
    </row>
    <row r="3795" spans="1:5" x14ac:dyDescent="0.25">
      <c r="A3795" t="s">
        <v>1</v>
      </c>
      <c r="B3795" t="s">
        <v>17542</v>
      </c>
      <c r="C3795" s="1121">
        <v>45518.474085648151</v>
      </c>
      <c r="D3795" t="s">
        <v>17285</v>
      </c>
      <c r="E3795" s="1118">
        <v>7.8100000000000003E-2</v>
      </c>
    </row>
    <row r="3796" spans="1:5" x14ac:dyDescent="0.25">
      <c r="A3796" t="s">
        <v>1</v>
      </c>
      <c r="B3796" t="s">
        <v>17542</v>
      </c>
      <c r="C3796" s="1121">
        <v>45518.47457175926</v>
      </c>
      <c r="D3796" t="s">
        <v>17282</v>
      </c>
    </row>
    <row r="3797" spans="1:5" x14ac:dyDescent="0.25">
      <c r="A3797" t="s">
        <v>1</v>
      </c>
      <c r="B3797" t="s">
        <v>17542</v>
      </c>
      <c r="C3797" s="1121">
        <v>45518.47457175926</v>
      </c>
      <c r="D3797" t="s">
        <v>17283</v>
      </c>
      <c r="E3797" s="1118">
        <v>0.1016</v>
      </c>
    </row>
    <row r="3798" spans="1:5" x14ac:dyDescent="0.25">
      <c r="A3798" t="s">
        <v>1</v>
      </c>
      <c r="B3798" t="s">
        <v>17542</v>
      </c>
      <c r="C3798" s="1121">
        <v>45518.47457175926</v>
      </c>
      <c r="D3798" t="s">
        <v>17284</v>
      </c>
    </row>
    <row r="3799" spans="1:5" x14ac:dyDescent="0.25">
      <c r="A3799" t="s">
        <v>1</v>
      </c>
      <c r="B3799" t="s">
        <v>17542</v>
      </c>
      <c r="C3799" s="1121">
        <v>45518.47457175926</v>
      </c>
      <c r="D3799" t="s">
        <v>17285</v>
      </c>
      <c r="E3799" s="1118">
        <v>6.25E-2</v>
      </c>
    </row>
    <row r="3800" spans="1:5" x14ac:dyDescent="0.25">
      <c r="A3800" t="s">
        <v>1</v>
      </c>
      <c r="B3800" t="s">
        <v>17542</v>
      </c>
      <c r="C3800" s="1121">
        <v>45518.474594907406</v>
      </c>
      <c r="D3800" t="s">
        <v>9291</v>
      </c>
    </row>
    <row r="3801" spans="1:5" x14ac:dyDescent="0.25">
      <c r="A3801" t="s">
        <v>1</v>
      </c>
      <c r="B3801" t="s">
        <v>17542</v>
      </c>
      <c r="C3801" s="1121">
        <v>45518.474594907406</v>
      </c>
      <c r="D3801" t="s">
        <v>9292</v>
      </c>
      <c r="E3801" s="1118">
        <v>4.2999999999999997E-2</v>
      </c>
    </row>
    <row r="3802" spans="1:5" x14ac:dyDescent="0.25">
      <c r="A3802" t="s">
        <v>1</v>
      </c>
      <c r="B3802" t="s">
        <v>17542</v>
      </c>
      <c r="C3802" s="1121">
        <v>45518.474594907406</v>
      </c>
      <c r="D3802" t="s">
        <v>17270</v>
      </c>
    </row>
    <row r="3803" spans="1:5" x14ac:dyDescent="0.25">
      <c r="A3803" t="s">
        <v>1</v>
      </c>
      <c r="B3803" t="s">
        <v>17542</v>
      </c>
      <c r="C3803" s="1121">
        <v>45518.474594907406</v>
      </c>
      <c r="D3803" t="s">
        <v>17258</v>
      </c>
      <c r="E3803" s="1118">
        <v>7.8100000000000003E-2</v>
      </c>
    </row>
    <row r="3804" spans="1:5" x14ac:dyDescent="0.25">
      <c r="A3804" t="s">
        <v>1</v>
      </c>
      <c r="B3804" t="s">
        <v>18095</v>
      </c>
      <c r="C3804" s="1121">
        <v>45518.477199074077</v>
      </c>
      <c r="D3804" t="s">
        <v>17282</v>
      </c>
    </row>
    <row r="3805" spans="1:5" x14ac:dyDescent="0.25">
      <c r="A3805" t="s">
        <v>1</v>
      </c>
      <c r="B3805" t="s">
        <v>18095</v>
      </c>
      <c r="C3805" s="1121">
        <v>45518.477199074077</v>
      </c>
      <c r="D3805" t="s">
        <v>17283</v>
      </c>
      <c r="E3805" s="1118">
        <v>7.4200000000000002E-2</v>
      </c>
    </row>
    <row r="3806" spans="1:5" x14ac:dyDescent="0.25">
      <c r="A3806" t="s">
        <v>1</v>
      </c>
      <c r="B3806" t="s">
        <v>18095</v>
      </c>
      <c r="C3806" s="1121">
        <v>45518.477199074077</v>
      </c>
      <c r="D3806" t="s">
        <v>17284</v>
      </c>
    </row>
    <row r="3807" spans="1:5" x14ac:dyDescent="0.25">
      <c r="A3807" t="s">
        <v>1</v>
      </c>
      <c r="B3807" t="s">
        <v>18095</v>
      </c>
      <c r="C3807" s="1121">
        <v>45518.477199074077</v>
      </c>
      <c r="D3807" t="s">
        <v>17285</v>
      </c>
      <c r="E3807" s="1118">
        <v>0.1133</v>
      </c>
    </row>
    <row r="3808" spans="1:5" x14ac:dyDescent="0.25">
      <c r="A3808" t="s">
        <v>1</v>
      </c>
      <c r="B3808" t="s">
        <v>18095</v>
      </c>
      <c r="C3808" s="1121">
        <v>45518.477268518516</v>
      </c>
      <c r="D3808" t="s">
        <v>9291</v>
      </c>
    </row>
    <row r="3809" spans="1:5" x14ac:dyDescent="0.25">
      <c r="A3809" t="s">
        <v>1</v>
      </c>
      <c r="B3809" t="s">
        <v>18095</v>
      </c>
      <c r="C3809" s="1121">
        <v>45518.477268518516</v>
      </c>
      <c r="D3809" t="s">
        <v>9292</v>
      </c>
      <c r="E3809" s="1118">
        <v>4.2999999999999997E-2</v>
      </c>
    </row>
    <row r="3810" spans="1:5" x14ac:dyDescent="0.25">
      <c r="A3810" t="s">
        <v>1</v>
      </c>
      <c r="B3810" t="s">
        <v>18095</v>
      </c>
      <c r="C3810" s="1121">
        <v>45518.477268518516</v>
      </c>
      <c r="D3810" t="s">
        <v>17270</v>
      </c>
    </row>
    <row r="3811" spans="1:5" x14ac:dyDescent="0.25">
      <c r="A3811" t="s">
        <v>1</v>
      </c>
      <c r="B3811" t="s">
        <v>18095</v>
      </c>
      <c r="C3811" s="1121">
        <v>45518.477268518516</v>
      </c>
      <c r="D3811" t="s">
        <v>17258</v>
      </c>
      <c r="E3811" s="1118">
        <v>5.8599999999999999E-2</v>
      </c>
    </row>
    <row r="3812" spans="1:5" x14ac:dyDescent="0.25">
      <c r="A3812" t="s">
        <v>1</v>
      </c>
      <c r="B3812" t="s">
        <v>18095</v>
      </c>
      <c r="C3812" s="1121">
        <v>45518.582905092589</v>
      </c>
      <c r="D3812" t="s">
        <v>17271</v>
      </c>
    </row>
    <row r="3813" spans="1:5" x14ac:dyDescent="0.25">
      <c r="A3813" t="s">
        <v>1</v>
      </c>
      <c r="B3813" t="s">
        <v>18095</v>
      </c>
      <c r="C3813" s="1121">
        <v>45518.582905092589</v>
      </c>
      <c r="D3813" t="s">
        <v>17272</v>
      </c>
    </row>
    <row r="3814" spans="1:5" x14ac:dyDescent="0.25">
      <c r="A3814" t="s">
        <v>1</v>
      </c>
      <c r="B3814" t="s">
        <v>18095</v>
      </c>
      <c r="C3814" s="1121">
        <v>45518.582905092589</v>
      </c>
      <c r="D3814" t="s">
        <v>17273</v>
      </c>
    </row>
    <row r="3815" spans="1:5" x14ac:dyDescent="0.25">
      <c r="A3815" t="s">
        <v>1</v>
      </c>
      <c r="B3815" t="s">
        <v>18095</v>
      </c>
      <c r="C3815" s="1121">
        <v>45518.582905092589</v>
      </c>
      <c r="D3815" t="s">
        <v>17274</v>
      </c>
      <c r="E3815" s="1118">
        <v>2.3400000000000001E-2</v>
      </c>
    </row>
    <row r="3816" spans="1:5" x14ac:dyDescent="0.25">
      <c r="A3816" t="s">
        <v>1</v>
      </c>
      <c r="B3816" t="s">
        <v>18095</v>
      </c>
      <c r="C3816" s="1121">
        <v>45518.582905092589</v>
      </c>
      <c r="D3816" t="s">
        <v>17275</v>
      </c>
    </row>
    <row r="3817" spans="1:5" x14ac:dyDescent="0.25">
      <c r="A3817" t="s">
        <v>1</v>
      </c>
      <c r="B3817" t="s">
        <v>18095</v>
      </c>
      <c r="C3817" s="1121">
        <v>45518.582928240743</v>
      </c>
      <c r="D3817" t="s">
        <v>17276</v>
      </c>
      <c r="E3817" s="1118">
        <v>1.7109000000000001</v>
      </c>
    </row>
    <row r="3818" spans="1:5" x14ac:dyDescent="0.25">
      <c r="A3818" t="s">
        <v>1</v>
      </c>
      <c r="B3818" t="s">
        <v>18095</v>
      </c>
      <c r="C3818" s="1121">
        <v>45518.582928240743</v>
      </c>
      <c r="D3818" t="s">
        <v>17303</v>
      </c>
    </row>
    <row r="3819" spans="1:5" x14ac:dyDescent="0.25">
      <c r="A3819" t="s">
        <v>1</v>
      </c>
      <c r="B3819" t="s">
        <v>18095</v>
      </c>
      <c r="C3819" s="1121">
        <v>45518.582928240743</v>
      </c>
      <c r="D3819" t="s">
        <v>17304</v>
      </c>
      <c r="E3819" s="1118">
        <v>3.5200000000000002E-2</v>
      </c>
    </row>
    <row r="3820" spans="1:5" x14ac:dyDescent="0.25">
      <c r="A3820" t="s">
        <v>1</v>
      </c>
      <c r="B3820" t="s">
        <v>18095</v>
      </c>
      <c r="C3820" s="1121">
        <v>45518.582928240743</v>
      </c>
      <c r="D3820" t="s">
        <v>17270</v>
      </c>
    </row>
    <row r="3821" spans="1:5" x14ac:dyDescent="0.25">
      <c r="A3821" t="s">
        <v>1</v>
      </c>
      <c r="B3821" t="s">
        <v>18095</v>
      </c>
      <c r="C3821" s="1121">
        <v>45518.582928240743</v>
      </c>
      <c r="D3821" t="s">
        <v>17258</v>
      </c>
      <c r="E3821" s="1118">
        <v>0.1016</v>
      </c>
    </row>
    <row r="3822" spans="1:5" x14ac:dyDescent="0.25">
      <c r="A3822" t="s">
        <v>1</v>
      </c>
      <c r="B3822" t="s">
        <v>18095</v>
      </c>
      <c r="C3822" s="1121">
        <v>45518.582928240743</v>
      </c>
      <c r="D3822" t="s">
        <v>17305</v>
      </c>
    </row>
    <row r="3823" spans="1:5" x14ac:dyDescent="0.25">
      <c r="A3823" t="s">
        <v>1</v>
      </c>
      <c r="B3823" t="s">
        <v>18095</v>
      </c>
      <c r="C3823" s="1121">
        <v>45518.582928240743</v>
      </c>
      <c r="D3823" t="s">
        <v>17282</v>
      </c>
    </row>
    <row r="3824" spans="1:5" x14ac:dyDescent="0.25">
      <c r="A3824" t="s">
        <v>1</v>
      </c>
      <c r="B3824" t="s">
        <v>18095</v>
      </c>
      <c r="C3824" s="1121">
        <v>45518.582928240743</v>
      </c>
      <c r="D3824" t="s">
        <v>17283</v>
      </c>
      <c r="E3824" s="1118">
        <v>0.1016</v>
      </c>
    </row>
    <row r="3825" spans="1:5" x14ac:dyDescent="0.25">
      <c r="A3825" t="s">
        <v>1</v>
      </c>
      <c r="B3825" t="s">
        <v>18095</v>
      </c>
      <c r="C3825" s="1121">
        <v>45518.582928240743</v>
      </c>
      <c r="D3825" t="s">
        <v>17284</v>
      </c>
    </row>
    <row r="3826" spans="1:5" x14ac:dyDescent="0.25">
      <c r="A3826" t="s">
        <v>1</v>
      </c>
      <c r="B3826" t="s">
        <v>18095</v>
      </c>
      <c r="C3826" s="1121">
        <v>45518.582928240743</v>
      </c>
      <c r="D3826" t="s">
        <v>17285</v>
      </c>
      <c r="E3826" s="1118">
        <v>7.4200000000000002E-2</v>
      </c>
    </row>
    <row r="3827" spans="1:5" x14ac:dyDescent="0.25">
      <c r="A3827" t="s">
        <v>1</v>
      </c>
      <c r="B3827" t="s">
        <v>18095</v>
      </c>
      <c r="C3827" s="1121">
        <v>45518.582928240743</v>
      </c>
      <c r="D3827" t="s">
        <v>17306</v>
      </c>
      <c r="E3827" s="1118">
        <v>0.42580000000000001</v>
      </c>
    </row>
    <row r="3828" spans="1:5" x14ac:dyDescent="0.25">
      <c r="A3828" t="s">
        <v>1</v>
      </c>
      <c r="B3828" t="s">
        <v>18095</v>
      </c>
      <c r="C3828" s="1121">
        <v>45518.582928240743</v>
      </c>
      <c r="D3828" t="s">
        <v>17279</v>
      </c>
      <c r="E3828" s="1118">
        <v>2.6133000000000002</v>
      </c>
    </row>
    <row r="3829" spans="1:5" x14ac:dyDescent="0.25">
      <c r="A3829" t="s">
        <v>1</v>
      </c>
      <c r="B3829" t="s">
        <v>18095</v>
      </c>
      <c r="C3829" s="1121">
        <v>45518.583101851851</v>
      </c>
      <c r="D3829" t="s">
        <v>17282</v>
      </c>
    </row>
    <row r="3830" spans="1:5" x14ac:dyDescent="0.25">
      <c r="A3830" t="s">
        <v>1</v>
      </c>
      <c r="B3830" t="s">
        <v>18095</v>
      </c>
      <c r="C3830" s="1121">
        <v>45518.583101851851</v>
      </c>
      <c r="D3830" t="s">
        <v>17283</v>
      </c>
      <c r="E3830" s="1118">
        <v>0.1055</v>
      </c>
    </row>
    <row r="3831" spans="1:5" x14ac:dyDescent="0.25">
      <c r="A3831" t="s">
        <v>1</v>
      </c>
      <c r="B3831" t="s">
        <v>18095</v>
      </c>
      <c r="C3831" s="1121">
        <v>45518.583101851851</v>
      </c>
      <c r="D3831" t="s">
        <v>17284</v>
      </c>
    </row>
    <row r="3832" spans="1:5" x14ac:dyDescent="0.25">
      <c r="A3832" t="s">
        <v>1</v>
      </c>
      <c r="B3832" t="s">
        <v>18095</v>
      </c>
      <c r="C3832" s="1121">
        <v>45518.583113425928</v>
      </c>
      <c r="D3832" t="s">
        <v>17285</v>
      </c>
      <c r="E3832" s="1118">
        <v>8.5900000000000004E-2</v>
      </c>
    </row>
    <row r="3833" spans="1:5" x14ac:dyDescent="0.25">
      <c r="A3833" t="s">
        <v>1</v>
      </c>
      <c r="B3833" t="s">
        <v>18095</v>
      </c>
      <c r="C3833" s="1121">
        <v>45518.583113425928</v>
      </c>
      <c r="D3833" t="s">
        <v>17282</v>
      </c>
    </row>
    <row r="3834" spans="1:5" x14ac:dyDescent="0.25">
      <c r="A3834" t="s">
        <v>1</v>
      </c>
      <c r="B3834" t="s">
        <v>18095</v>
      </c>
      <c r="C3834" s="1121">
        <v>45518.583113425928</v>
      </c>
      <c r="D3834" t="s">
        <v>17283</v>
      </c>
      <c r="E3834" s="1118">
        <v>0.1016</v>
      </c>
    </row>
    <row r="3835" spans="1:5" x14ac:dyDescent="0.25">
      <c r="A3835" t="s">
        <v>1</v>
      </c>
      <c r="B3835" t="s">
        <v>18095</v>
      </c>
      <c r="C3835" s="1121">
        <v>45518.583113425928</v>
      </c>
      <c r="D3835" t="s">
        <v>17284</v>
      </c>
    </row>
    <row r="3836" spans="1:5" x14ac:dyDescent="0.25">
      <c r="A3836" t="s">
        <v>1</v>
      </c>
      <c r="B3836" t="s">
        <v>18095</v>
      </c>
      <c r="C3836" s="1121">
        <v>45518.583113425928</v>
      </c>
      <c r="D3836" t="s">
        <v>17285</v>
      </c>
      <c r="E3836" s="1118">
        <v>7.0300000000000001E-2</v>
      </c>
    </row>
    <row r="3837" spans="1:5" x14ac:dyDescent="0.25">
      <c r="A3837" t="s">
        <v>1</v>
      </c>
      <c r="B3837" t="s">
        <v>18095</v>
      </c>
      <c r="C3837" s="1121">
        <v>45518.583356481482</v>
      </c>
      <c r="D3837" t="s">
        <v>17282</v>
      </c>
    </row>
    <row r="3838" spans="1:5" x14ac:dyDescent="0.25">
      <c r="A3838" t="s">
        <v>1</v>
      </c>
      <c r="B3838" t="s">
        <v>18095</v>
      </c>
      <c r="C3838" s="1121">
        <v>45518.583356481482</v>
      </c>
      <c r="D3838" t="s">
        <v>17283</v>
      </c>
      <c r="E3838" s="1118">
        <v>8.9800000000000005E-2</v>
      </c>
    </row>
    <row r="3839" spans="1:5" x14ac:dyDescent="0.25">
      <c r="A3839" t="s">
        <v>1</v>
      </c>
      <c r="B3839" t="s">
        <v>18095</v>
      </c>
      <c r="C3839" s="1121">
        <v>45518.583356481482</v>
      </c>
      <c r="D3839" t="s">
        <v>17284</v>
      </c>
    </row>
    <row r="3840" spans="1:5" x14ac:dyDescent="0.25">
      <c r="A3840" t="s">
        <v>1</v>
      </c>
      <c r="B3840" t="s">
        <v>18095</v>
      </c>
      <c r="C3840" s="1121">
        <v>45518.583368055559</v>
      </c>
      <c r="D3840" t="s">
        <v>17285</v>
      </c>
      <c r="E3840" s="1118">
        <v>8.2000000000000003E-2</v>
      </c>
    </row>
    <row r="3841" spans="1:5" x14ac:dyDescent="0.25">
      <c r="A3841" t="s">
        <v>1</v>
      </c>
      <c r="B3841" t="s">
        <v>18095</v>
      </c>
      <c r="C3841" s="1121">
        <v>45518.583379629628</v>
      </c>
      <c r="D3841" t="s">
        <v>17282</v>
      </c>
    </row>
    <row r="3842" spans="1:5" x14ac:dyDescent="0.25">
      <c r="A3842" t="s">
        <v>1</v>
      </c>
      <c r="B3842" t="s">
        <v>18095</v>
      </c>
      <c r="C3842" s="1121">
        <v>45518.583379629628</v>
      </c>
      <c r="D3842" t="s">
        <v>17283</v>
      </c>
      <c r="E3842" s="1118">
        <v>9.3799999999999994E-2</v>
      </c>
    </row>
    <row r="3843" spans="1:5" x14ac:dyDescent="0.25">
      <c r="A3843" t="s">
        <v>1</v>
      </c>
      <c r="B3843" t="s">
        <v>18095</v>
      </c>
      <c r="C3843" s="1121">
        <v>45518.583379629628</v>
      </c>
      <c r="D3843" t="s">
        <v>17284</v>
      </c>
    </row>
    <row r="3844" spans="1:5" x14ac:dyDescent="0.25">
      <c r="A3844" t="s">
        <v>1</v>
      </c>
      <c r="B3844" t="s">
        <v>18095</v>
      </c>
      <c r="C3844" s="1121">
        <v>45518.583379629628</v>
      </c>
      <c r="D3844" t="s">
        <v>17285</v>
      </c>
      <c r="E3844" s="1118">
        <v>4.6899999999999997E-2</v>
      </c>
    </row>
    <row r="3845" spans="1:5" x14ac:dyDescent="0.25">
      <c r="A3845" t="s">
        <v>1</v>
      </c>
      <c r="B3845" t="s">
        <v>18095</v>
      </c>
      <c r="C3845" s="1121">
        <v>45518.583402777775</v>
      </c>
      <c r="D3845" t="s">
        <v>17282</v>
      </c>
    </row>
    <row r="3846" spans="1:5" x14ac:dyDescent="0.25">
      <c r="A3846" t="s">
        <v>1</v>
      </c>
      <c r="B3846" t="s">
        <v>18095</v>
      </c>
      <c r="C3846" s="1121">
        <v>45518.583402777775</v>
      </c>
      <c r="D3846" t="s">
        <v>17283</v>
      </c>
      <c r="E3846" s="1118">
        <v>5.8599999999999999E-2</v>
      </c>
    </row>
    <row r="3847" spans="1:5" x14ac:dyDescent="0.25">
      <c r="A3847" t="s">
        <v>1</v>
      </c>
      <c r="B3847" t="s">
        <v>18095</v>
      </c>
      <c r="C3847" s="1121">
        <v>45518.583402777775</v>
      </c>
      <c r="D3847" t="s">
        <v>17284</v>
      </c>
    </row>
    <row r="3848" spans="1:5" x14ac:dyDescent="0.25">
      <c r="A3848" t="s">
        <v>1</v>
      </c>
      <c r="B3848" t="s">
        <v>18095</v>
      </c>
      <c r="C3848" s="1121">
        <v>45518.583402777775</v>
      </c>
      <c r="D3848" t="s">
        <v>17285</v>
      </c>
      <c r="E3848" s="1118">
        <v>4.6899999999999997E-2</v>
      </c>
    </row>
    <row r="3849" spans="1:5" x14ac:dyDescent="0.25">
      <c r="A3849" t="s">
        <v>1</v>
      </c>
      <c r="B3849" t="s">
        <v>18095</v>
      </c>
      <c r="C3849" s="1121">
        <v>45518.583437499998</v>
      </c>
      <c r="D3849" t="s">
        <v>9291</v>
      </c>
    </row>
    <row r="3850" spans="1:5" x14ac:dyDescent="0.25">
      <c r="A3850" t="s">
        <v>1</v>
      </c>
      <c r="B3850" t="s">
        <v>18095</v>
      </c>
      <c r="C3850" s="1121">
        <v>45518.583437499998</v>
      </c>
      <c r="D3850" t="s">
        <v>9292</v>
      </c>
      <c r="E3850" s="1118">
        <v>2.7300000000000001E-2</v>
      </c>
    </row>
    <row r="3851" spans="1:5" x14ac:dyDescent="0.25">
      <c r="A3851" t="s">
        <v>1</v>
      </c>
      <c r="B3851" t="s">
        <v>18095</v>
      </c>
      <c r="C3851" s="1121">
        <v>45518.583437499998</v>
      </c>
      <c r="D3851" t="s">
        <v>17270</v>
      </c>
    </row>
    <row r="3852" spans="1:5" x14ac:dyDescent="0.25">
      <c r="A3852" t="s">
        <v>1</v>
      </c>
      <c r="B3852" t="s">
        <v>18095</v>
      </c>
      <c r="C3852" s="1121">
        <v>45518.583437499998</v>
      </c>
      <c r="D3852" t="s">
        <v>17258</v>
      </c>
      <c r="E3852" s="1118">
        <v>5.4699999999999999E-2</v>
      </c>
    </row>
    <row r="3853" spans="1:5" x14ac:dyDescent="0.25">
      <c r="A3853" t="s">
        <v>1</v>
      </c>
      <c r="B3853" t="s">
        <v>18095</v>
      </c>
      <c r="C3853" s="1121">
        <v>45518.585729166669</v>
      </c>
      <c r="D3853" t="s">
        <v>17271</v>
      </c>
    </row>
    <row r="3854" spans="1:5" x14ac:dyDescent="0.25">
      <c r="A3854" t="s">
        <v>1</v>
      </c>
      <c r="B3854" t="s">
        <v>18095</v>
      </c>
      <c r="C3854" s="1121">
        <v>45518.585729166669</v>
      </c>
      <c r="D3854" t="s">
        <v>17272</v>
      </c>
    </row>
    <row r="3855" spans="1:5" x14ac:dyDescent="0.25">
      <c r="A3855" t="s">
        <v>1</v>
      </c>
      <c r="B3855" t="s">
        <v>18095</v>
      </c>
      <c r="C3855" s="1121">
        <v>45518.585729166669</v>
      </c>
      <c r="D3855" t="s">
        <v>17273</v>
      </c>
    </row>
    <row r="3856" spans="1:5" x14ac:dyDescent="0.25">
      <c r="A3856" t="s">
        <v>1</v>
      </c>
      <c r="B3856" t="s">
        <v>18095</v>
      </c>
      <c r="C3856" s="1121">
        <v>45518.585729166669</v>
      </c>
      <c r="D3856" t="s">
        <v>17274</v>
      </c>
      <c r="E3856" s="1118">
        <v>0</v>
      </c>
    </row>
    <row r="3857" spans="1:5" x14ac:dyDescent="0.25">
      <c r="A3857" t="s">
        <v>1</v>
      </c>
      <c r="B3857" t="s">
        <v>18095</v>
      </c>
      <c r="C3857" s="1121">
        <v>45518.585729166669</v>
      </c>
      <c r="D3857" t="s">
        <v>17275</v>
      </c>
    </row>
    <row r="3858" spans="1:5" x14ac:dyDescent="0.25">
      <c r="A3858" t="s">
        <v>1</v>
      </c>
      <c r="B3858" t="s">
        <v>18095</v>
      </c>
      <c r="C3858" s="1121">
        <v>45518.585740740738</v>
      </c>
      <c r="D3858" t="s">
        <v>17276</v>
      </c>
      <c r="E3858" s="1118">
        <v>0.89839999999999998</v>
      </c>
    </row>
    <row r="3859" spans="1:5" x14ac:dyDescent="0.25">
      <c r="A3859" t="s">
        <v>1</v>
      </c>
      <c r="B3859" t="s">
        <v>18095</v>
      </c>
      <c r="C3859" s="1121">
        <v>45518.585740740738</v>
      </c>
      <c r="D3859" t="s">
        <v>17303</v>
      </c>
    </row>
    <row r="3860" spans="1:5" x14ac:dyDescent="0.25">
      <c r="A3860" t="s">
        <v>1</v>
      </c>
      <c r="B3860" t="s">
        <v>18095</v>
      </c>
      <c r="C3860" s="1121">
        <v>45518.585740740738</v>
      </c>
      <c r="D3860" t="s">
        <v>17304</v>
      </c>
      <c r="E3860" s="1118">
        <v>3.8999999999999998E-3</v>
      </c>
    </row>
    <row r="3861" spans="1:5" x14ac:dyDescent="0.25">
      <c r="A3861" t="s">
        <v>1</v>
      </c>
      <c r="B3861" t="s">
        <v>18095</v>
      </c>
      <c r="C3861" s="1121">
        <v>45518.585740740738</v>
      </c>
      <c r="D3861" t="s">
        <v>17270</v>
      </c>
    </row>
    <row r="3862" spans="1:5" x14ac:dyDescent="0.25">
      <c r="A3862" t="s">
        <v>1</v>
      </c>
      <c r="B3862" t="s">
        <v>18095</v>
      </c>
      <c r="C3862" s="1121">
        <v>45518.585740740738</v>
      </c>
      <c r="D3862" t="s">
        <v>17258</v>
      </c>
      <c r="E3862" s="1118">
        <v>4.2999999999999997E-2</v>
      </c>
    </row>
    <row r="3863" spans="1:5" x14ac:dyDescent="0.25">
      <c r="A3863" t="s">
        <v>1</v>
      </c>
      <c r="B3863" t="s">
        <v>18095</v>
      </c>
      <c r="C3863" s="1121">
        <v>45518.585740740738</v>
      </c>
      <c r="D3863" t="s">
        <v>17305</v>
      </c>
    </row>
    <row r="3864" spans="1:5" x14ac:dyDescent="0.25">
      <c r="A3864" t="s">
        <v>1</v>
      </c>
      <c r="B3864" t="s">
        <v>18095</v>
      </c>
      <c r="C3864" s="1121">
        <v>45518.585740740738</v>
      </c>
      <c r="D3864" t="s">
        <v>17282</v>
      </c>
    </row>
    <row r="3865" spans="1:5" x14ac:dyDescent="0.25">
      <c r="A3865" t="s">
        <v>1</v>
      </c>
      <c r="B3865" t="s">
        <v>18095</v>
      </c>
      <c r="C3865" s="1121">
        <v>45518.585740740738</v>
      </c>
      <c r="D3865" t="s">
        <v>17283</v>
      </c>
      <c r="E3865" s="1118">
        <v>3.9100000000000003E-2</v>
      </c>
    </row>
    <row r="3866" spans="1:5" x14ac:dyDescent="0.25">
      <c r="A3866" t="s">
        <v>1</v>
      </c>
      <c r="B3866" t="s">
        <v>18095</v>
      </c>
      <c r="C3866" s="1121">
        <v>45518.585740740738</v>
      </c>
      <c r="D3866" t="s">
        <v>17284</v>
      </c>
    </row>
    <row r="3867" spans="1:5" x14ac:dyDescent="0.25">
      <c r="A3867" t="s">
        <v>1</v>
      </c>
      <c r="B3867" t="s">
        <v>18095</v>
      </c>
      <c r="C3867" s="1121">
        <v>45518.585740740738</v>
      </c>
      <c r="D3867" t="s">
        <v>17285</v>
      </c>
      <c r="E3867" s="1118">
        <v>4.2999999999999997E-2</v>
      </c>
    </row>
    <row r="3868" spans="1:5" x14ac:dyDescent="0.25">
      <c r="A3868" t="s">
        <v>1</v>
      </c>
      <c r="B3868" t="s">
        <v>18095</v>
      </c>
      <c r="C3868" s="1121">
        <v>45518.585740740738</v>
      </c>
      <c r="D3868" t="s">
        <v>17306</v>
      </c>
      <c r="E3868" s="1118">
        <v>0.2266</v>
      </c>
    </row>
    <row r="3869" spans="1:5" x14ac:dyDescent="0.25">
      <c r="A3869" t="s">
        <v>1</v>
      </c>
      <c r="B3869" t="s">
        <v>18095</v>
      </c>
      <c r="C3869" s="1121">
        <v>45518.585752314815</v>
      </c>
      <c r="D3869" t="s">
        <v>17279</v>
      </c>
      <c r="E3869" s="1118">
        <v>1.375</v>
      </c>
    </row>
    <row r="3870" spans="1:5" x14ac:dyDescent="0.25">
      <c r="A3870" t="s">
        <v>1</v>
      </c>
      <c r="B3870" t="s">
        <v>18095</v>
      </c>
      <c r="C3870" s="1121">
        <v>45518.585787037038</v>
      </c>
      <c r="D3870" t="s">
        <v>17282</v>
      </c>
    </row>
    <row r="3871" spans="1:5" x14ac:dyDescent="0.25">
      <c r="A3871" t="s">
        <v>1</v>
      </c>
      <c r="B3871" t="s">
        <v>18095</v>
      </c>
      <c r="C3871" s="1121">
        <v>45518.585787037038</v>
      </c>
      <c r="D3871" t="s">
        <v>17283</v>
      </c>
      <c r="E3871" s="1118">
        <v>4.2999999999999997E-2</v>
      </c>
    </row>
    <row r="3872" spans="1:5" x14ac:dyDescent="0.25">
      <c r="A3872" t="s">
        <v>1</v>
      </c>
      <c r="B3872" t="s">
        <v>18095</v>
      </c>
      <c r="C3872" s="1121">
        <v>45518.585787037038</v>
      </c>
      <c r="D3872" t="s">
        <v>17284</v>
      </c>
    </row>
    <row r="3873" spans="1:5" x14ac:dyDescent="0.25">
      <c r="A3873" t="s">
        <v>1</v>
      </c>
      <c r="B3873" t="s">
        <v>18095</v>
      </c>
      <c r="C3873" s="1121">
        <v>45518.585787037038</v>
      </c>
      <c r="D3873" t="s">
        <v>17285</v>
      </c>
      <c r="E3873" s="1118">
        <v>2.7300000000000001E-2</v>
      </c>
    </row>
    <row r="3874" spans="1:5" x14ac:dyDescent="0.25">
      <c r="A3874" t="s">
        <v>1</v>
      </c>
      <c r="B3874" t="s">
        <v>18095</v>
      </c>
      <c r="C3874" s="1121">
        <v>45518.58693287037</v>
      </c>
      <c r="D3874" t="s">
        <v>9291</v>
      </c>
    </row>
    <row r="3875" spans="1:5" x14ac:dyDescent="0.25">
      <c r="A3875" t="s">
        <v>1</v>
      </c>
      <c r="B3875" t="s">
        <v>18095</v>
      </c>
      <c r="C3875" s="1121">
        <v>45518.58693287037</v>
      </c>
      <c r="D3875" t="s">
        <v>9292</v>
      </c>
      <c r="E3875" s="1118">
        <v>3.8999999999999998E-3</v>
      </c>
    </row>
    <row r="3876" spans="1:5" x14ac:dyDescent="0.25">
      <c r="A3876" t="s">
        <v>1</v>
      </c>
      <c r="B3876" t="s">
        <v>18095</v>
      </c>
      <c r="C3876" s="1121">
        <v>45518.586944444447</v>
      </c>
      <c r="D3876" t="s">
        <v>17282</v>
      </c>
    </row>
    <row r="3877" spans="1:5" x14ac:dyDescent="0.25">
      <c r="A3877" t="s">
        <v>1</v>
      </c>
      <c r="B3877" t="s">
        <v>18095</v>
      </c>
      <c r="C3877" s="1121">
        <v>45518.586944444447</v>
      </c>
      <c r="D3877" t="s">
        <v>17283</v>
      </c>
      <c r="E3877" s="1118">
        <v>4.6899999999999997E-2</v>
      </c>
    </row>
    <row r="3878" spans="1:5" x14ac:dyDescent="0.25">
      <c r="A3878" t="s">
        <v>1</v>
      </c>
      <c r="B3878" t="s">
        <v>18095</v>
      </c>
      <c r="C3878" s="1121">
        <v>45518.586944444447</v>
      </c>
      <c r="D3878" t="s">
        <v>17284</v>
      </c>
    </row>
    <row r="3879" spans="1:5" x14ac:dyDescent="0.25">
      <c r="A3879" t="s">
        <v>1</v>
      </c>
      <c r="B3879" t="s">
        <v>18095</v>
      </c>
      <c r="C3879" s="1121">
        <v>45518.586944444447</v>
      </c>
      <c r="D3879" t="s">
        <v>17285</v>
      </c>
      <c r="E3879" s="1118">
        <v>3.1199999999999999E-2</v>
      </c>
    </row>
    <row r="3880" spans="1:5" x14ac:dyDescent="0.25">
      <c r="A3880" t="s">
        <v>1</v>
      </c>
      <c r="B3880" t="s">
        <v>18095</v>
      </c>
      <c r="C3880" s="1121">
        <v>45518.586944444447</v>
      </c>
      <c r="D3880" t="s">
        <v>17282</v>
      </c>
    </row>
    <row r="3881" spans="1:5" x14ac:dyDescent="0.25">
      <c r="A3881" t="s">
        <v>1</v>
      </c>
      <c r="B3881" t="s">
        <v>18095</v>
      </c>
      <c r="C3881" s="1121">
        <v>45518.586944444447</v>
      </c>
      <c r="D3881" t="s">
        <v>17283</v>
      </c>
      <c r="E3881" s="1118">
        <v>3.5200000000000002E-2</v>
      </c>
    </row>
    <row r="3882" spans="1:5" x14ac:dyDescent="0.25">
      <c r="A3882" t="s">
        <v>1</v>
      </c>
      <c r="B3882" t="s">
        <v>18095</v>
      </c>
      <c r="C3882" s="1121">
        <v>45518.586944444447</v>
      </c>
      <c r="D3882" t="s">
        <v>17284</v>
      </c>
    </row>
    <row r="3883" spans="1:5" x14ac:dyDescent="0.25">
      <c r="A3883" t="s">
        <v>1</v>
      </c>
      <c r="B3883" t="s">
        <v>18095</v>
      </c>
      <c r="C3883" s="1121">
        <v>45518.586944444447</v>
      </c>
      <c r="D3883" t="s">
        <v>17285</v>
      </c>
      <c r="E3883" s="1118">
        <v>3.1199999999999999E-2</v>
      </c>
    </row>
    <row r="3884" spans="1:5" x14ac:dyDescent="0.25">
      <c r="A3884" t="s">
        <v>1</v>
      </c>
      <c r="B3884" t="s">
        <v>18095</v>
      </c>
      <c r="C3884" s="1121">
        <v>45518.58697916667</v>
      </c>
      <c r="D3884" t="s">
        <v>9291</v>
      </c>
    </row>
    <row r="3885" spans="1:5" x14ac:dyDescent="0.25">
      <c r="A3885" t="s">
        <v>1</v>
      </c>
      <c r="B3885" t="s">
        <v>18095</v>
      </c>
      <c r="C3885" s="1121">
        <v>45518.58697916667</v>
      </c>
      <c r="D3885" t="s">
        <v>9292</v>
      </c>
      <c r="E3885" s="1118">
        <v>1.5599999999999999E-2</v>
      </c>
    </row>
    <row r="3886" spans="1:5" x14ac:dyDescent="0.25">
      <c r="A3886" t="s">
        <v>1</v>
      </c>
      <c r="B3886" t="s">
        <v>18095</v>
      </c>
      <c r="C3886" s="1121">
        <v>45518.58697916667</v>
      </c>
      <c r="D3886" t="s">
        <v>17270</v>
      </c>
    </row>
    <row r="3887" spans="1:5" x14ac:dyDescent="0.25">
      <c r="A3887" t="s">
        <v>1</v>
      </c>
      <c r="B3887" t="s">
        <v>18095</v>
      </c>
      <c r="C3887" s="1121">
        <v>45518.58697916667</v>
      </c>
      <c r="D3887" t="s">
        <v>17258</v>
      </c>
      <c r="E3887" s="1118">
        <v>3.1199999999999999E-2</v>
      </c>
    </row>
    <row r="3888" spans="1:5" x14ac:dyDescent="0.25">
      <c r="A3888" t="s">
        <v>1</v>
      </c>
      <c r="B3888" t="s">
        <v>18095</v>
      </c>
      <c r="C3888" s="1121">
        <v>45518.85837962963</v>
      </c>
      <c r="D3888" t="s">
        <v>17271</v>
      </c>
    </row>
    <row r="3889" spans="1:5" x14ac:dyDescent="0.25">
      <c r="A3889" t="s">
        <v>1</v>
      </c>
      <c r="B3889" t="s">
        <v>18095</v>
      </c>
      <c r="C3889" s="1121">
        <v>45518.85837962963</v>
      </c>
      <c r="D3889" t="s">
        <v>17272</v>
      </c>
    </row>
    <row r="3890" spans="1:5" x14ac:dyDescent="0.25">
      <c r="A3890" t="s">
        <v>1</v>
      </c>
      <c r="B3890" t="s">
        <v>18095</v>
      </c>
      <c r="C3890" s="1121">
        <v>45518.85837962963</v>
      </c>
      <c r="D3890" t="s">
        <v>17273</v>
      </c>
    </row>
    <row r="3891" spans="1:5" x14ac:dyDescent="0.25">
      <c r="A3891" t="s">
        <v>1</v>
      </c>
      <c r="B3891" t="s">
        <v>18095</v>
      </c>
      <c r="C3891" s="1121">
        <v>45518.85837962963</v>
      </c>
      <c r="D3891" t="s">
        <v>17274</v>
      </c>
      <c r="E3891" s="1118">
        <v>0</v>
      </c>
    </row>
    <row r="3892" spans="1:5" x14ac:dyDescent="0.25">
      <c r="A3892" t="s">
        <v>1</v>
      </c>
      <c r="B3892" t="s">
        <v>18095</v>
      </c>
      <c r="C3892" s="1121">
        <v>45518.85837962963</v>
      </c>
      <c r="D3892" t="s">
        <v>17275</v>
      </c>
    </row>
    <row r="3893" spans="1:5" x14ac:dyDescent="0.25">
      <c r="A3893" t="s">
        <v>1</v>
      </c>
      <c r="B3893" t="s">
        <v>18095</v>
      </c>
      <c r="C3893" s="1121">
        <v>45518.858391203707</v>
      </c>
      <c r="D3893" t="s">
        <v>17276</v>
      </c>
      <c r="E3893" s="1118">
        <v>0.85160000000000002</v>
      </c>
    </row>
    <row r="3894" spans="1:5" x14ac:dyDescent="0.25">
      <c r="A3894" t="s">
        <v>1</v>
      </c>
      <c r="B3894" t="s">
        <v>18095</v>
      </c>
      <c r="C3894" s="1121">
        <v>45518.858391203707</v>
      </c>
      <c r="D3894" t="s">
        <v>17303</v>
      </c>
    </row>
    <row r="3895" spans="1:5" x14ac:dyDescent="0.25">
      <c r="A3895" t="s">
        <v>1</v>
      </c>
      <c r="B3895" t="s">
        <v>18095</v>
      </c>
      <c r="C3895" s="1121">
        <v>45518.858391203707</v>
      </c>
      <c r="D3895" t="s">
        <v>17304</v>
      </c>
      <c r="E3895" s="1118">
        <v>0</v>
      </c>
    </row>
    <row r="3896" spans="1:5" x14ac:dyDescent="0.25">
      <c r="A3896" t="s">
        <v>1</v>
      </c>
      <c r="B3896" t="s">
        <v>18095</v>
      </c>
      <c r="C3896" s="1121">
        <v>45518.858391203707</v>
      </c>
      <c r="D3896" t="s">
        <v>17270</v>
      </c>
    </row>
    <row r="3897" spans="1:5" x14ac:dyDescent="0.25">
      <c r="A3897" t="s">
        <v>1</v>
      </c>
      <c r="B3897" t="s">
        <v>18095</v>
      </c>
      <c r="C3897" s="1121">
        <v>45518.858391203707</v>
      </c>
      <c r="D3897" t="s">
        <v>17258</v>
      </c>
      <c r="E3897" s="1118">
        <v>5.4699999999999999E-2</v>
      </c>
    </row>
    <row r="3898" spans="1:5" x14ac:dyDescent="0.25">
      <c r="A3898" t="s">
        <v>1</v>
      </c>
      <c r="B3898" t="s">
        <v>18095</v>
      </c>
      <c r="C3898" s="1121">
        <v>45518.858391203707</v>
      </c>
      <c r="D3898" t="s">
        <v>17305</v>
      </c>
    </row>
    <row r="3899" spans="1:5" x14ac:dyDescent="0.25">
      <c r="A3899" t="s">
        <v>1</v>
      </c>
      <c r="B3899" t="s">
        <v>18095</v>
      </c>
      <c r="C3899" s="1121">
        <v>45518.858391203707</v>
      </c>
      <c r="D3899" t="s">
        <v>17282</v>
      </c>
    </row>
    <row r="3900" spans="1:5" x14ac:dyDescent="0.25">
      <c r="A3900" t="s">
        <v>1</v>
      </c>
      <c r="B3900" t="s">
        <v>18095</v>
      </c>
      <c r="C3900" s="1121">
        <v>45518.858391203707</v>
      </c>
      <c r="D3900" t="s">
        <v>17283</v>
      </c>
      <c r="E3900" s="1118">
        <v>3.9100000000000003E-2</v>
      </c>
    </row>
    <row r="3901" spans="1:5" x14ac:dyDescent="0.25">
      <c r="A3901" t="s">
        <v>1</v>
      </c>
      <c r="B3901" t="s">
        <v>18095</v>
      </c>
      <c r="C3901" s="1121">
        <v>45518.858391203707</v>
      </c>
      <c r="D3901" t="s">
        <v>17284</v>
      </c>
    </row>
    <row r="3902" spans="1:5" x14ac:dyDescent="0.25">
      <c r="A3902" t="s">
        <v>1</v>
      </c>
      <c r="B3902" t="s">
        <v>18095</v>
      </c>
      <c r="C3902" s="1121">
        <v>45518.858391203707</v>
      </c>
      <c r="D3902" t="s">
        <v>17285</v>
      </c>
      <c r="E3902" s="1118">
        <v>4.6899999999999997E-2</v>
      </c>
    </row>
    <row r="3903" spans="1:5" x14ac:dyDescent="0.25">
      <c r="A3903" t="s">
        <v>1</v>
      </c>
      <c r="B3903" t="s">
        <v>18095</v>
      </c>
      <c r="C3903" s="1121">
        <v>45518.858391203707</v>
      </c>
      <c r="D3903" t="s">
        <v>17306</v>
      </c>
      <c r="E3903" s="1118">
        <v>0.21879999999999999</v>
      </c>
    </row>
    <row r="3904" spans="1:5" x14ac:dyDescent="0.25">
      <c r="A3904" t="s">
        <v>1</v>
      </c>
      <c r="B3904" t="s">
        <v>18095</v>
      </c>
      <c r="C3904" s="1121">
        <v>45518.858391203707</v>
      </c>
      <c r="D3904" t="s">
        <v>17279</v>
      </c>
      <c r="E3904" s="1118">
        <v>1.3047</v>
      </c>
    </row>
    <row r="3905" spans="1:5" x14ac:dyDescent="0.25">
      <c r="A3905" t="s">
        <v>1</v>
      </c>
      <c r="B3905" t="s">
        <v>18095</v>
      </c>
      <c r="C3905" s="1121">
        <v>45518.858414351853</v>
      </c>
      <c r="D3905" t="s">
        <v>17282</v>
      </c>
    </row>
    <row r="3906" spans="1:5" x14ac:dyDescent="0.25">
      <c r="A3906" t="s">
        <v>1</v>
      </c>
      <c r="B3906" t="s">
        <v>18095</v>
      </c>
      <c r="C3906" s="1121">
        <v>45518.858414351853</v>
      </c>
      <c r="D3906" t="s">
        <v>17283</v>
      </c>
      <c r="E3906" s="1118">
        <v>3.9100000000000003E-2</v>
      </c>
    </row>
    <row r="3907" spans="1:5" x14ac:dyDescent="0.25">
      <c r="A3907" t="s">
        <v>1</v>
      </c>
      <c r="B3907" t="s">
        <v>18095</v>
      </c>
      <c r="C3907" s="1121">
        <v>45518.858414351853</v>
      </c>
      <c r="D3907" t="s">
        <v>17284</v>
      </c>
    </row>
    <row r="3908" spans="1:5" x14ac:dyDescent="0.25">
      <c r="A3908" t="s">
        <v>1</v>
      </c>
      <c r="B3908" t="s">
        <v>18095</v>
      </c>
      <c r="C3908" s="1121">
        <v>45518.858414351853</v>
      </c>
      <c r="D3908" t="s">
        <v>17285</v>
      </c>
      <c r="E3908" s="1118">
        <v>3.1199999999999999E-2</v>
      </c>
    </row>
    <row r="3909" spans="1:5" x14ac:dyDescent="0.25">
      <c r="A3909" t="s">
        <v>1</v>
      </c>
      <c r="B3909" t="s">
        <v>18095</v>
      </c>
      <c r="C3909" s="1121">
        <v>45518.858414351853</v>
      </c>
      <c r="D3909" t="s">
        <v>17282</v>
      </c>
    </row>
    <row r="3910" spans="1:5" x14ac:dyDescent="0.25">
      <c r="A3910" t="s">
        <v>1</v>
      </c>
      <c r="B3910" t="s">
        <v>18095</v>
      </c>
      <c r="C3910" s="1121">
        <v>45518.858414351853</v>
      </c>
      <c r="D3910" t="s">
        <v>17283</v>
      </c>
      <c r="E3910" s="1118">
        <v>3.1199999999999999E-2</v>
      </c>
    </row>
    <row r="3911" spans="1:5" x14ac:dyDescent="0.25">
      <c r="A3911" t="s">
        <v>1</v>
      </c>
      <c r="B3911" t="s">
        <v>18095</v>
      </c>
      <c r="C3911" s="1121">
        <v>45518.858414351853</v>
      </c>
      <c r="D3911" t="s">
        <v>17284</v>
      </c>
    </row>
    <row r="3912" spans="1:5" x14ac:dyDescent="0.25">
      <c r="A3912" t="s">
        <v>1</v>
      </c>
      <c r="B3912" t="s">
        <v>18095</v>
      </c>
      <c r="C3912" s="1121">
        <v>45518.858425925922</v>
      </c>
      <c r="D3912" t="s">
        <v>17285</v>
      </c>
      <c r="E3912" s="1118">
        <v>4.6899999999999997E-2</v>
      </c>
    </row>
    <row r="3913" spans="1:5" x14ac:dyDescent="0.25">
      <c r="A3913" t="s">
        <v>1</v>
      </c>
      <c r="B3913" t="s">
        <v>18095</v>
      </c>
      <c r="C3913" s="1121">
        <v>45518.858425925922</v>
      </c>
      <c r="D3913" t="s">
        <v>17284</v>
      </c>
    </row>
    <row r="3914" spans="1:5" x14ac:dyDescent="0.25">
      <c r="A3914" t="s">
        <v>1</v>
      </c>
      <c r="B3914" t="s">
        <v>18095</v>
      </c>
      <c r="C3914" s="1121">
        <v>45518.858425925922</v>
      </c>
      <c r="D3914" t="s">
        <v>17285</v>
      </c>
      <c r="E3914" s="1118">
        <v>3.1199999999999999E-2</v>
      </c>
    </row>
    <row r="3915" spans="1:5" x14ac:dyDescent="0.25">
      <c r="A3915" t="s">
        <v>1</v>
      </c>
      <c r="B3915" t="s">
        <v>18095</v>
      </c>
      <c r="C3915" s="1121">
        <v>45518.858437499999</v>
      </c>
      <c r="D3915" t="s">
        <v>17282</v>
      </c>
    </row>
    <row r="3916" spans="1:5" x14ac:dyDescent="0.25">
      <c r="A3916" t="s">
        <v>1</v>
      </c>
      <c r="B3916" t="s">
        <v>18095</v>
      </c>
      <c r="C3916" s="1121">
        <v>45518.858437499999</v>
      </c>
      <c r="D3916" t="s">
        <v>17283</v>
      </c>
      <c r="E3916" s="1118">
        <v>3.9100000000000003E-2</v>
      </c>
    </row>
    <row r="3917" spans="1:5" x14ac:dyDescent="0.25">
      <c r="A3917" t="s">
        <v>1</v>
      </c>
      <c r="B3917" t="s">
        <v>18095</v>
      </c>
      <c r="C3917" s="1121">
        <v>45518.858460648145</v>
      </c>
      <c r="D3917" t="s">
        <v>17420</v>
      </c>
    </row>
    <row r="3918" spans="1:5" x14ac:dyDescent="0.25">
      <c r="A3918" t="s">
        <v>1</v>
      </c>
      <c r="B3918" t="s">
        <v>18095</v>
      </c>
      <c r="C3918" s="1121">
        <v>45518.858460648145</v>
      </c>
      <c r="D3918" t="s">
        <v>17421</v>
      </c>
    </row>
    <row r="3919" spans="1:5" x14ac:dyDescent="0.25">
      <c r="A3919" t="s">
        <v>1</v>
      </c>
      <c r="B3919" t="s">
        <v>18095</v>
      </c>
      <c r="C3919" s="1121">
        <v>45518.858460648145</v>
      </c>
      <c r="D3919" t="s">
        <v>17422</v>
      </c>
    </row>
    <row r="3920" spans="1:5" x14ac:dyDescent="0.25">
      <c r="A3920" t="s">
        <v>1</v>
      </c>
      <c r="B3920" t="s">
        <v>18095</v>
      </c>
      <c r="C3920" s="1121">
        <v>45518.858460648145</v>
      </c>
      <c r="D3920" t="s">
        <v>17423</v>
      </c>
      <c r="E3920" s="1118">
        <v>4.6899999999999997E-2</v>
      </c>
    </row>
    <row r="3921" spans="1:5" x14ac:dyDescent="0.25">
      <c r="A3921" t="s">
        <v>1</v>
      </c>
      <c r="B3921" t="s">
        <v>18095</v>
      </c>
      <c r="C3921" s="1121">
        <v>45518.858460648145</v>
      </c>
      <c r="D3921" t="s">
        <v>17424</v>
      </c>
    </row>
    <row r="3922" spans="1:5" x14ac:dyDescent="0.25">
      <c r="A3922" t="s">
        <v>1</v>
      </c>
      <c r="B3922" t="s">
        <v>18095</v>
      </c>
      <c r="C3922" s="1121">
        <v>45518.858460648145</v>
      </c>
      <c r="D3922" t="s">
        <v>17425</v>
      </c>
      <c r="E3922" s="1118">
        <v>8.5900000000000004E-2</v>
      </c>
    </row>
    <row r="3923" spans="1:5" x14ac:dyDescent="0.25">
      <c r="A3923" t="s">
        <v>1</v>
      </c>
      <c r="B3923" t="s">
        <v>18095</v>
      </c>
      <c r="C3923" s="1121">
        <v>45518.858460648145</v>
      </c>
      <c r="D3923" t="s">
        <v>17426</v>
      </c>
      <c r="E3923" s="1118">
        <v>0.1641</v>
      </c>
    </row>
    <row r="3924" spans="1:5" x14ac:dyDescent="0.25">
      <c r="A3924" t="s">
        <v>1</v>
      </c>
      <c r="B3924" t="s">
        <v>18095</v>
      </c>
      <c r="C3924" s="1121">
        <v>45518.858460648145</v>
      </c>
      <c r="D3924" t="s">
        <v>17427</v>
      </c>
      <c r="E3924" s="1118">
        <v>0.2344</v>
      </c>
    </row>
    <row r="3925" spans="1:5" x14ac:dyDescent="0.25">
      <c r="A3925" t="s">
        <v>1</v>
      </c>
      <c r="B3925" t="s">
        <v>18095</v>
      </c>
      <c r="C3925" s="1121">
        <v>45518.858553240738</v>
      </c>
      <c r="D3925" t="s">
        <v>17286</v>
      </c>
    </row>
    <row r="3926" spans="1:5" x14ac:dyDescent="0.25">
      <c r="A3926" t="s">
        <v>1</v>
      </c>
      <c r="B3926" t="s">
        <v>18095</v>
      </c>
      <c r="C3926" s="1121">
        <v>45518.858564814815</v>
      </c>
      <c r="D3926" t="s">
        <v>17291</v>
      </c>
      <c r="E3926" s="1118">
        <v>0.63280000000000003</v>
      </c>
    </row>
    <row r="3927" spans="1:5" x14ac:dyDescent="0.25">
      <c r="A3927" t="s">
        <v>1</v>
      </c>
      <c r="B3927" t="s">
        <v>18095</v>
      </c>
      <c r="C3927" s="1121">
        <v>45518.858599537038</v>
      </c>
      <c r="D3927" t="s">
        <v>17302</v>
      </c>
    </row>
    <row r="3928" spans="1:5" x14ac:dyDescent="0.25">
      <c r="A3928" t="s">
        <v>1</v>
      </c>
      <c r="B3928" t="s">
        <v>18095</v>
      </c>
      <c r="C3928" s="1121">
        <v>45518.858622685184</v>
      </c>
      <c r="D3928" t="s">
        <v>17307</v>
      </c>
      <c r="E3928" s="1118">
        <v>1.4922</v>
      </c>
    </row>
    <row r="3929" spans="1:5" x14ac:dyDescent="0.25">
      <c r="A3929" t="s">
        <v>1</v>
      </c>
      <c r="B3929" t="s">
        <v>18095</v>
      </c>
      <c r="C3929" s="1121">
        <v>45518.858622685184</v>
      </c>
      <c r="D3929" t="s">
        <v>17420</v>
      </c>
    </row>
    <row r="3930" spans="1:5" x14ac:dyDescent="0.25">
      <c r="A3930" t="s">
        <v>1</v>
      </c>
      <c r="B3930" t="s">
        <v>18095</v>
      </c>
      <c r="C3930" s="1121">
        <v>45518.858622685184</v>
      </c>
      <c r="D3930" t="s">
        <v>17421</v>
      </c>
    </row>
    <row r="3931" spans="1:5" x14ac:dyDescent="0.25">
      <c r="A3931" t="s">
        <v>1</v>
      </c>
      <c r="B3931" t="s">
        <v>18095</v>
      </c>
      <c r="C3931" s="1121">
        <v>45518.858622685184</v>
      </c>
      <c r="D3931" t="s">
        <v>17422</v>
      </c>
    </row>
    <row r="3932" spans="1:5" x14ac:dyDescent="0.25">
      <c r="A3932" t="s">
        <v>1</v>
      </c>
      <c r="B3932" t="s">
        <v>18095</v>
      </c>
      <c r="C3932" s="1121">
        <v>45518.858622685184</v>
      </c>
      <c r="D3932" t="s">
        <v>17423</v>
      </c>
      <c r="E3932" s="1118">
        <v>8.5900000000000004E-2</v>
      </c>
    </row>
    <row r="3933" spans="1:5" x14ac:dyDescent="0.25">
      <c r="A3933" t="s">
        <v>1</v>
      </c>
      <c r="B3933" t="s">
        <v>18095</v>
      </c>
      <c r="C3933" s="1121">
        <v>45518.858622685184</v>
      </c>
      <c r="D3933" t="s">
        <v>17424</v>
      </c>
    </row>
    <row r="3934" spans="1:5" x14ac:dyDescent="0.25">
      <c r="A3934" t="s">
        <v>1</v>
      </c>
      <c r="B3934" t="s">
        <v>18095</v>
      </c>
      <c r="C3934" s="1121">
        <v>45518.858622685184</v>
      </c>
      <c r="D3934" t="s">
        <v>17425</v>
      </c>
      <c r="E3934" s="1118">
        <v>5.4699999999999999E-2</v>
      </c>
    </row>
    <row r="3935" spans="1:5" x14ac:dyDescent="0.25">
      <c r="A3935" t="s">
        <v>1</v>
      </c>
      <c r="B3935" t="s">
        <v>18095</v>
      </c>
      <c r="C3935" s="1121">
        <v>45518.858622685184</v>
      </c>
      <c r="D3935" t="s">
        <v>17426</v>
      </c>
      <c r="E3935" s="1118">
        <v>0.1875</v>
      </c>
    </row>
    <row r="3936" spans="1:5" x14ac:dyDescent="0.25">
      <c r="A3936" t="s">
        <v>1</v>
      </c>
      <c r="B3936" t="s">
        <v>18095</v>
      </c>
      <c r="C3936" s="1121">
        <v>45518.858622685184</v>
      </c>
      <c r="D3936" t="s">
        <v>17427</v>
      </c>
      <c r="E3936" s="1118">
        <v>0.2656</v>
      </c>
    </row>
    <row r="3937" spans="1:5" x14ac:dyDescent="0.25">
      <c r="A3937" t="s">
        <v>1</v>
      </c>
      <c r="B3937" t="s">
        <v>18095</v>
      </c>
      <c r="C3937" s="1121">
        <v>45518.858657407407</v>
      </c>
      <c r="D3937" t="s">
        <v>17421</v>
      </c>
    </row>
    <row r="3938" spans="1:5" x14ac:dyDescent="0.25">
      <c r="A3938" t="s">
        <v>1</v>
      </c>
      <c r="B3938" t="s">
        <v>18095</v>
      </c>
      <c r="C3938" s="1121">
        <v>45518.858657407407</v>
      </c>
      <c r="D3938" t="s">
        <v>17422</v>
      </c>
    </row>
    <row r="3939" spans="1:5" x14ac:dyDescent="0.25">
      <c r="A3939" t="s">
        <v>1</v>
      </c>
      <c r="B3939" t="s">
        <v>18095</v>
      </c>
      <c r="C3939" s="1121">
        <v>45518.858657407407</v>
      </c>
      <c r="D3939" t="s">
        <v>17423</v>
      </c>
      <c r="E3939" s="1118">
        <v>6.25E-2</v>
      </c>
    </row>
    <row r="3940" spans="1:5" x14ac:dyDescent="0.25">
      <c r="A3940" t="s">
        <v>1</v>
      </c>
      <c r="B3940" t="s">
        <v>18095</v>
      </c>
      <c r="C3940" s="1121">
        <v>45518.858657407407</v>
      </c>
      <c r="D3940" t="s">
        <v>17424</v>
      </c>
    </row>
    <row r="3941" spans="1:5" x14ac:dyDescent="0.25">
      <c r="A3941" t="s">
        <v>1</v>
      </c>
      <c r="B3941" t="s">
        <v>18095</v>
      </c>
      <c r="C3941" s="1121">
        <v>45518.858657407407</v>
      </c>
      <c r="D3941" t="s">
        <v>17425</v>
      </c>
      <c r="E3941" s="1118">
        <v>0.1875</v>
      </c>
    </row>
    <row r="3942" spans="1:5" x14ac:dyDescent="0.25">
      <c r="A3942" t="s">
        <v>1</v>
      </c>
      <c r="B3942" t="s">
        <v>18095</v>
      </c>
      <c r="C3942" s="1121">
        <v>45518.858657407407</v>
      </c>
      <c r="D3942" t="s">
        <v>17426</v>
      </c>
      <c r="E3942" s="1118">
        <v>0.28120000000000001</v>
      </c>
    </row>
    <row r="3943" spans="1:5" x14ac:dyDescent="0.25">
      <c r="A3943" t="s">
        <v>1</v>
      </c>
      <c r="B3943" t="s">
        <v>18095</v>
      </c>
      <c r="C3943" s="1121">
        <v>45518.85869212963</v>
      </c>
      <c r="D3943" t="s">
        <v>9291</v>
      </c>
    </row>
    <row r="3944" spans="1:5" x14ac:dyDescent="0.25">
      <c r="A3944" t="s">
        <v>1</v>
      </c>
      <c r="B3944" t="s">
        <v>18095</v>
      </c>
      <c r="C3944" s="1121">
        <v>45518.858703703707</v>
      </c>
      <c r="D3944" t="s">
        <v>9292</v>
      </c>
      <c r="E3944" s="1118">
        <v>5.4699999999999999E-2</v>
      </c>
    </row>
    <row r="3945" spans="1:5" x14ac:dyDescent="0.25">
      <c r="A3945" t="s">
        <v>1</v>
      </c>
      <c r="B3945" t="s">
        <v>18095</v>
      </c>
      <c r="C3945" s="1121">
        <v>45518.859710648147</v>
      </c>
      <c r="D3945" t="s">
        <v>9291</v>
      </c>
    </row>
    <row r="3946" spans="1:5" x14ac:dyDescent="0.25">
      <c r="A3946" t="s">
        <v>1</v>
      </c>
      <c r="B3946" t="s">
        <v>18095</v>
      </c>
      <c r="C3946" s="1121">
        <v>45518.859710648147</v>
      </c>
      <c r="D3946" t="s">
        <v>9292</v>
      </c>
      <c r="E3946" s="1118">
        <v>8.5900000000000004E-2</v>
      </c>
    </row>
    <row r="3947" spans="1:5" x14ac:dyDescent="0.25">
      <c r="A3947" t="s">
        <v>1</v>
      </c>
      <c r="B3947" t="s">
        <v>18095</v>
      </c>
      <c r="C3947" s="1121">
        <v>45518.859942129631</v>
      </c>
      <c r="D3947" t="s">
        <v>9291</v>
      </c>
    </row>
    <row r="3948" spans="1:5" x14ac:dyDescent="0.25">
      <c r="A3948" t="s">
        <v>1</v>
      </c>
      <c r="B3948" t="s">
        <v>18095</v>
      </c>
      <c r="C3948" s="1121">
        <v>45518.859942129631</v>
      </c>
      <c r="D3948" t="s">
        <v>9292</v>
      </c>
      <c r="E3948" s="1118">
        <v>4.6899999999999997E-2</v>
      </c>
    </row>
    <row r="3949" spans="1:5" x14ac:dyDescent="0.25">
      <c r="A3949" t="s">
        <v>1</v>
      </c>
      <c r="B3949" t="s">
        <v>18095</v>
      </c>
      <c r="C3949" s="1121">
        <v>45518.86005787037</v>
      </c>
      <c r="D3949" t="s">
        <v>9291</v>
      </c>
    </row>
    <row r="3950" spans="1:5" x14ac:dyDescent="0.25">
      <c r="A3950" t="s">
        <v>1</v>
      </c>
      <c r="B3950" t="s">
        <v>18095</v>
      </c>
      <c r="C3950" s="1121">
        <v>45518.86005787037</v>
      </c>
      <c r="D3950" t="s">
        <v>9292</v>
      </c>
      <c r="E3950" s="1118">
        <v>6.25E-2</v>
      </c>
    </row>
    <row r="3951" spans="1:5" x14ac:dyDescent="0.25">
      <c r="A3951" t="s">
        <v>1</v>
      </c>
      <c r="B3951" t="s">
        <v>18095</v>
      </c>
      <c r="C3951" s="1121">
        <v>45518.860625000001</v>
      </c>
      <c r="D3951" t="s">
        <v>9291</v>
      </c>
    </row>
    <row r="3952" spans="1:5" x14ac:dyDescent="0.25">
      <c r="A3952" t="s">
        <v>1</v>
      </c>
      <c r="B3952" t="s">
        <v>18095</v>
      </c>
      <c r="C3952" s="1121">
        <v>45518.860625000001</v>
      </c>
      <c r="D3952" t="s">
        <v>9292</v>
      </c>
      <c r="E3952" s="1118">
        <v>7.0300000000000001E-2</v>
      </c>
    </row>
    <row r="3953" spans="1:5" x14ac:dyDescent="0.25">
      <c r="A3953" t="s">
        <v>1</v>
      </c>
      <c r="B3953" t="s">
        <v>18095</v>
      </c>
      <c r="C3953" s="1121">
        <v>45518.860763888886</v>
      </c>
      <c r="D3953" t="s">
        <v>9291</v>
      </c>
    </row>
    <row r="3954" spans="1:5" x14ac:dyDescent="0.25">
      <c r="A3954" t="s">
        <v>1</v>
      </c>
      <c r="B3954" t="s">
        <v>18095</v>
      </c>
      <c r="C3954" s="1121">
        <v>45518.860763888886</v>
      </c>
      <c r="D3954" t="s">
        <v>9292</v>
      </c>
      <c r="E3954" s="1118">
        <v>5.4699999999999999E-2</v>
      </c>
    </row>
    <row r="3955" spans="1:5" x14ac:dyDescent="0.25">
      <c r="A3955" t="s">
        <v>1</v>
      </c>
      <c r="B3955" t="s">
        <v>18095</v>
      </c>
      <c r="C3955" s="1121">
        <v>45518.891516203701</v>
      </c>
      <c r="D3955" t="s">
        <v>9291</v>
      </c>
    </row>
    <row r="3956" spans="1:5" x14ac:dyDescent="0.25">
      <c r="A3956" t="s">
        <v>1</v>
      </c>
      <c r="B3956" t="s">
        <v>18095</v>
      </c>
      <c r="C3956" s="1121">
        <v>45518.891516203701</v>
      </c>
      <c r="D3956" t="s">
        <v>9292</v>
      </c>
      <c r="E3956" s="1118">
        <v>3.9100000000000003E-2</v>
      </c>
    </row>
    <row r="3957" spans="1:5" x14ac:dyDescent="0.25">
      <c r="A3957" t="s">
        <v>1</v>
      </c>
      <c r="B3957" t="s">
        <v>18095</v>
      </c>
      <c r="C3957" s="1121">
        <v>45518.891527777778</v>
      </c>
      <c r="D3957" t="s">
        <v>17282</v>
      </c>
    </row>
    <row r="3958" spans="1:5" x14ac:dyDescent="0.25">
      <c r="A3958" t="s">
        <v>1</v>
      </c>
      <c r="B3958" t="s">
        <v>18095</v>
      </c>
      <c r="C3958" s="1121">
        <v>45518.891527777778</v>
      </c>
      <c r="D3958" t="s">
        <v>17283</v>
      </c>
      <c r="E3958" s="1118">
        <v>5.4699999999999999E-2</v>
      </c>
    </row>
    <row r="3959" spans="1:5" x14ac:dyDescent="0.25">
      <c r="A3959" t="s">
        <v>1</v>
      </c>
      <c r="B3959" t="s">
        <v>18095</v>
      </c>
      <c r="C3959" s="1121">
        <v>45518.891527777778</v>
      </c>
      <c r="D3959" t="s">
        <v>17284</v>
      </c>
    </row>
    <row r="3960" spans="1:5" x14ac:dyDescent="0.25">
      <c r="A3960" t="s">
        <v>1</v>
      </c>
      <c r="B3960" t="s">
        <v>18095</v>
      </c>
      <c r="C3960" s="1121">
        <v>45518.891527777778</v>
      </c>
      <c r="D3960" t="s">
        <v>17285</v>
      </c>
      <c r="E3960" s="1118">
        <v>6.25E-2</v>
      </c>
    </row>
    <row r="3961" spans="1:5" x14ac:dyDescent="0.25">
      <c r="A3961" t="s">
        <v>1</v>
      </c>
      <c r="B3961" t="s">
        <v>18095</v>
      </c>
      <c r="C3961" s="1121">
        <v>45518.891527777778</v>
      </c>
      <c r="D3961" t="s">
        <v>17282</v>
      </c>
    </row>
    <row r="3962" spans="1:5" x14ac:dyDescent="0.25">
      <c r="A3962" t="s">
        <v>1</v>
      </c>
      <c r="B3962" t="s">
        <v>18095</v>
      </c>
      <c r="C3962" s="1121">
        <v>45518.891527777778</v>
      </c>
      <c r="D3962" t="s">
        <v>17283</v>
      </c>
      <c r="E3962" s="1118">
        <v>4.6899999999999997E-2</v>
      </c>
    </row>
    <row r="3963" spans="1:5" x14ac:dyDescent="0.25">
      <c r="A3963" t="s">
        <v>1</v>
      </c>
      <c r="B3963" t="s">
        <v>18095</v>
      </c>
      <c r="C3963" s="1121">
        <v>45518.891527777778</v>
      </c>
      <c r="D3963" t="s">
        <v>17284</v>
      </c>
    </row>
    <row r="3964" spans="1:5" x14ac:dyDescent="0.25">
      <c r="A3964" t="s">
        <v>1</v>
      </c>
      <c r="B3964" t="s">
        <v>18095</v>
      </c>
      <c r="C3964" s="1121">
        <v>45518.891527777778</v>
      </c>
      <c r="D3964" t="s">
        <v>17285</v>
      </c>
      <c r="E3964" s="1118">
        <v>6.25E-2</v>
      </c>
    </row>
    <row r="3965" spans="1:5" x14ac:dyDescent="0.25">
      <c r="A3965" t="s">
        <v>1</v>
      </c>
      <c r="B3965" t="s">
        <v>18095</v>
      </c>
      <c r="C3965" s="1121">
        <v>45518.891562500001</v>
      </c>
      <c r="D3965" t="s">
        <v>9291</v>
      </c>
    </row>
    <row r="3966" spans="1:5" x14ac:dyDescent="0.25">
      <c r="A3966" t="s">
        <v>1</v>
      </c>
      <c r="B3966" t="s">
        <v>18095</v>
      </c>
      <c r="C3966" s="1121">
        <v>45518.891562500001</v>
      </c>
      <c r="D3966" t="s">
        <v>9292</v>
      </c>
      <c r="E3966" s="1118">
        <v>4.6899999999999997E-2</v>
      </c>
    </row>
    <row r="3967" spans="1:5" x14ac:dyDescent="0.25">
      <c r="A3967" t="s">
        <v>1</v>
      </c>
      <c r="B3967" t="s">
        <v>18095</v>
      </c>
      <c r="C3967" s="1121">
        <v>45518.891562500001</v>
      </c>
      <c r="D3967" t="s">
        <v>17270</v>
      </c>
    </row>
    <row r="3968" spans="1:5" x14ac:dyDescent="0.25">
      <c r="A3968" t="s">
        <v>1</v>
      </c>
      <c r="B3968" t="s">
        <v>18095</v>
      </c>
      <c r="C3968" s="1121">
        <v>45518.891562500001</v>
      </c>
      <c r="D3968" t="s">
        <v>17258</v>
      </c>
      <c r="E3968" s="1118">
        <v>6.25E-2</v>
      </c>
    </row>
    <row r="3969" spans="1:5" x14ac:dyDescent="0.25">
      <c r="A3969" t="s">
        <v>1</v>
      </c>
      <c r="B3969" t="s">
        <v>18095</v>
      </c>
      <c r="C3969" s="1121">
        <v>45519.255196759259</v>
      </c>
      <c r="D3969" t="s">
        <v>17271</v>
      </c>
    </row>
    <row r="3970" spans="1:5" x14ac:dyDescent="0.25">
      <c r="A3970" t="s">
        <v>1</v>
      </c>
      <c r="B3970" t="s">
        <v>18095</v>
      </c>
      <c r="C3970" s="1121">
        <v>45519.255196759259</v>
      </c>
      <c r="D3970" t="s">
        <v>17272</v>
      </c>
    </row>
    <row r="3971" spans="1:5" x14ac:dyDescent="0.25">
      <c r="A3971" t="s">
        <v>1</v>
      </c>
      <c r="B3971" t="s">
        <v>18095</v>
      </c>
      <c r="C3971" s="1121">
        <v>45519.255196759259</v>
      </c>
      <c r="D3971" t="s">
        <v>17273</v>
      </c>
    </row>
    <row r="3972" spans="1:5" x14ac:dyDescent="0.25">
      <c r="A3972" t="s">
        <v>1</v>
      </c>
      <c r="B3972" t="s">
        <v>18095</v>
      </c>
      <c r="C3972" s="1121">
        <v>45519.255196759259</v>
      </c>
      <c r="D3972" t="s">
        <v>17274</v>
      </c>
      <c r="E3972" s="1118">
        <v>1.5599999999999999E-2</v>
      </c>
    </row>
    <row r="3973" spans="1:5" x14ac:dyDescent="0.25">
      <c r="A3973" t="s">
        <v>1</v>
      </c>
      <c r="B3973" t="s">
        <v>18095</v>
      </c>
      <c r="C3973" s="1121">
        <v>45519.255196759259</v>
      </c>
      <c r="D3973" t="s">
        <v>17275</v>
      </c>
    </row>
    <row r="3974" spans="1:5" x14ac:dyDescent="0.25">
      <c r="A3974" t="s">
        <v>1</v>
      </c>
      <c r="B3974" t="s">
        <v>18095</v>
      </c>
      <c r="C3974" s="1121">
        <v>45519.255196759259</v>
      </c>
      <c r="D3974" t="s">
        <v>17276</v>
      </c>
      <c r="E3974" s="1118">
        <v>0.80269999999999997</v>
      </c>
    </row>
    <row r="3975" spans="1:5" x14ac:dyDescent="0.25">
      <c r="A3975" t="s">
        <v>1</v>
      </c>
      <c r="B3975" t="s">
        <v>18095</v>
      </c>
      <c r="C3975" s="1121">
        <v>45519.255208333336</v>
      </c>
      <c r="D3975" t="s">
        <v>17303</v>
      </c>
    </row>
    <row r="3976" spans="1:5" x14ac:dyDescent="0.25">
      <c r="A3976" t="s">
        <v>1</v>
      </c>
      <c r="B3976" t="s">
        <v>18095</v>
      </c>
      <c r="C3976" s="1121">
        <v>45519.255208333336</v>
      </c>
      <c r="D3976" t="s">
        <v>17304</v>
      </c>
      <c r="E3976" s="1118">
        <v>1.5599999999999999E-2</v>
      </c>
    </row>
    <row r="3977" spans="1:5" x14ac:dyDescent="0.25">
      <c r="A3977" t="s">
        <v>1</v>
      </c>
      <c r="B3977" t="s">
        <v>18095</v>
      </c>
      <c r="C3977" s="1121">
        <v>45519.255208333336</v>
      </c>
      <c r="D3977" t="s">
        <v>17270</v>
      </c>
    </row>
    <row r="3978" spans="1:5" x14ac:dyDescent="0.25">
      <c r="A3978" t="s">
        <v>1</v>
      </c>
      <c r="B3978" t="s">
        <v>18095</v>
      </c>
      <c r="C3978" s="1121">
        <v>45519.255208333336</v>
      </c>
      <c r="D3978" t="s">
        <v>17258</v>
      </c>
      <c r="E3978" s="1118">
        <v>5.2699999999999997E-2</v>
      </c>
    </row>
    <row r="3979" spans="1:5" x14ac:dyDescent="0.25">
      <c r="A3979" t="s">
        <v>1</v>
      </c>
      <c r="B3979" t="s">
        <v>18095</v>
      </c>
      <c r="C3979" s="1121">
        <v>45519.255208333336</v>
      </c>
      <c r="D3979" t="s">
        <v>17305</v>
      </c>
    </row>
    <row r="3980" spans="1:5" x14ac:dyDescent="0.25">
      <c r="A3980" t="s">
        <v>1</v>
      </c>
      <c r="B3980" t="s">
        <v>18095</v>
      </c>
      <c r="C3980" s="1121">
        <v>45519.255208333336</v>
      </c>
      <c r="D3980" t="s">
        <v>17282</v>
      </c>
    </row>
    <row r="3981" spans="1:5" x14ac:dyDescent="0.25">
      <c r="A3981" t="s">
        <v>1</v>
      </c>
      <c r="B3981" t="s">
        <v>18095</v>
      </c>
      <c r="C3981" s="1121">
        <v>45519.255208333336</v>
      </c>
      <c r="D3981" t="s">
        <v>17283</v>
      </c>
      <c r="E3981" s="1118">
        <v>6.25E-2</v>
      </c>
    </row>
    <row r="3982" spans="1:5" x14ac:dyDescent="0.25">
      <c r="A3982" t="s">
        <v>1</v>
      </c>
      <c r="B3982" t="s">
        <v>18095</v>
      </c>
      <c r="C3982" s="1121">
        <v>45519.255208333336</v>
      </c>
      <c r="D3982" t="s">
        <v>17284</v>
      </c>
    </row>
    <row r="3983" spans="1:5" x14ac:dyDescent="0.25">
      <c r="A3983" t="s">
        <v>1</v>
      </c>
      <c r="B3983" t="s">
        <v>18095</v>
      </c>
      <c r="C3983" s="1121">
        <v>45519.255208333336</v>
      </c>
      <c r="D3983" t="s">
        <v>17285</v>
      </c>
      <c r="E3983" s="1118">
        <v>5.2699999999999997E-2</v>
      </c>
    </row>
    <row r="3984" spans="1:5" x14ac:dyDescent="0.25">
      <c r="A3984" t="s">
        <v>1</v>
      </c>
      <c r="B3984" t="s">
        <v>18095</v>
      </c>
      <c r="C3984" s="1121">
        <v>45519.255208333336</v>
      </c>
      <c r="D3984" t="s">
        <v>17306</v>
      </c>
      <c r="E3984" s="1118">
        <v>0.2656</v>
      </c>
    </row>
    <row r="3985" spans="1:5" x14ac:dyDescent="0.25">
      <c r="A3985" t="s">
        <v>1</v>
      </c>
      <c r="B3985" t="s">
        <v>18095</v>
      </c>
      <c r="C3985" s="1121">
        <v>45519.255208333336</v>
      </c>
      <c r="D3985" t="s">
        <v>17279</v>
      </c>
      <c r="E3985" s="1118">
        <v>1.3945000000000001</v>
      </c>
    </row>
    <row r="3986" spans="1:5" x14ac:dyDescent="0.25">
      <c r="A3986" t="s">
        <v>1</v>
      </c>
      <c r="B3986" t="s">
        <v>18095</v>
      </c>
      <c r="C3986" s="1121">
        <v>45519.256666666668</v>
      </c>
      <c r="D3986" t="s">
        <v>17282</v>
      </c>
    </row>
    <row r="3987" spans="1:5" x14ac:dyDescent="0.25">
      <c r="A3987" t="s">
        <v>1</v>
      </c>
      <c r="B3987" t="s">
        <v>18095</v>
      </c>
      <c r="C3987" s="1121">
        <v>45519.256666666668</v>
      </c>
      <c r="D3987" t="s">
        <v>17283</v>
      </c>
      <c r="E3987" s="1118">
        <v>6.8400000000000002E-2</v>
      </c>
    </row>
    <row r="3988" spans="1:5" x14ac:dyDescent="0.25">
      <c r="A3988" t="s">
        <v>1</v>
      </c>
      <c r="B3988" t="s">
        <v>18095</v>
      </c>
      <c r="C3988" s="1121">
        <v>45519.256666666668</v>
      </c>
      <c r="D3988" t="s">
        <v>17284</v>
      </c>
    </row>
    <row r="3989" spans="1:5" x14ac:dyDescent="0.25">
      <c r="A3989" t="s">
        <v>1</v>
      </c>
      <c r="B3989" t="s">
        <v>18095</v>
      </c>
      <c r="C3989" s="1121">
        <v>45519.256666666668</v>
      </c>
      <c r="D3989" t="s">
        <v>17285</v>
      </c>
      <c r="E3989" s="1118">
        <v>3.9100000000000003E-2</v>
      </c>
    </row>
    <row r="3990" spans="1:5" x14ac:dyDescent="0.25">
      <c r="A3990" t="s">
        <v>1</v>
      </c>
      <c r="B3990" t="s">
        <v>18095</v>
      </c>
      <c r="C3990" s="1121">
        <v>45519.256678240738</v>
      </c>
      <c r="D3990" t="s">
        <v>17282</v>
      </c>
    </row>
    <row r="3991" spans="1:5" x14ac:dyDescent="0.25">
      <c r="A3991" t="s">
        <v>1</v>
      </c>
      <c r="B3991" t="s">
        <v>18095</v>
      </c>
      <c r="C3991" s="1121">
        <v>45519.256678240738</v>
      </c>
      <c r="D3991" t="s">
        <v>17283</v>
      </c>
      <c r="E3991" s="1118">
        <v>3.7100000000000001E-2</v>
      </c>
    </row>
    <row r="3992" spans="1:5" x14ac:dyDescent="0.25">
      <c r="A3992" t="s">
        <v>1</v>
      </c>
      <c r="B3992" t="s">
        <v>18095</v>
      </c>
      <c r="C3992" s="1121">
        <v>45519.256678240738</v>
      </c>
      <c r="D3992" t="s">
        <v>17284</v>
      </c>
    </row>
    <row r="3993" spans="1:5" x14ac:dyDescent="0.25">
      <c r="A3993" t="s">
        <v>1</v>
      </c>
      <c r="B3993" t="s">
        <v>18095</v>
      </c>
      <c r="C3993" s="1121">
        <v>45519.256678240738</v>
      </c>
      <c r="D3993" t="s">
        <v>17285</v>
      </c>
      <c r="E3993" s="1118">
        <v>4.6899999999999997E-2</v>
      </c>
    </row>
    <row r="3994" spans="1:5" x14ac:dyDescent="0.25">
      <c r="A3994" t="s">
        <v>1</v>
      </c>
      <c r="B3994" t="s">
        <v>18095</v>
      </c>
      <c r="C3994" s="1121">
        <v>45519.256678240738</v>
      </c>
      <c r="D3994" t="s">
        <v>17282</v>
      </c>
    </row>
    <row r="3995" spans="1:5" x14ac:dyDescent="0.25">
      <c r="A3995" t="s">
        <v>1</v>
      </c>
      <c r="B3995" t="s">
        <v>18095</v>
      </c>
      <c r="C3995" s="1121">
        <v>45519.256678240738</v>
      </c>
      <c r="D3995" t="s">
        <v>17283</v>
      </c>
      <c r="E3995" s="1118">
        <v>2.93E-2</v>
      </c>
    </row>
    <row r="3996" spans="1:5" x14ac:dyDescent="0.25">
      <c r="A3996" t="s">
        <v>1</v>
      </c>
      <c r="B3996" t="s">
        <v>18095</v>
      </c>
      <c r="C3996" s="1121">
        <v>45519.256678240738</v>
      </c>
      <c r="D3996" t="s">
        <v>17284</v>
      </c>
    </row>
    <row r="3997" spans="1:5" x14ac:dyDescent="0.25">
      <c r="A3997" t="s">
        <v>1</v>
      </c>
      <c r="B3997" t="s">
        <v>18095</v>
      </c>
      <c r="C3997" s="1121">
        <v>45519.256678240738</v>
      </c>
      <c r="D3997" t="s">
        <v>17285</v>
      </c>
      <c r="E3997" s="1118">
        <v>3.1199999999999999E-2</v>
      </c>
    </row>
    <row r="3998" spans="1:5" x14ac:dyDescent="0.25">
      <c r="A3998" t="s">
        <v>1</v>
      </c>
      <c r="B3998" t="s">
        <v>18095</v>
      </c>
      <c r="C3998" s="1121">
        <v>45519.256678240738</v>
      </c>
      <c r="D3998" t="s">
        <v>17282</v>
      </c>
    </row>
    <row r="3999" spans="1:5" x14ac:dyDescent="0.25">
      <c r="A3999" t="s">
        <v>1</v>
      </c>
      <c r="B3999" t="s">
        <v>18095</v>
      </c>
      <c r="C3999" s="1121">
        <v>45519.256678240738</v>
      </c>
      <c r="D3999" t="s">
        <v>17283</v>
      </c>
      <c r="E3999" s="1118">
        <v>3.7100000000000001E-2</v>
      </c>
    </row>
    <row r="4000" spans="1:5" x14ac:dyDescent="0.25">
      <c r="A4000" t="s">
        <v>1</v>
      </c>
      <c r="B4000" t="s">
        <v>18095</v>
      </c>
      <c r="C4000" s="1121">
        <v>45519.256678240738</v>
      </c>
      <c r="D4000" t="s">
        <v>17284</v>
      </c>
    </row>
    <row r="4001" spans="1:5" x14ac:dyDescent="0.25">
      <c r="A4001" t="s">
        <v>1</v>
      </c>
      <c r="B4001" t="s">
        <v>18095</v>
      </c>
      <c r="C4001" s="1121">
        <v>45519.256678240738</v>
      </c>
      <c r="D4001" t="s">
        <v>17285</v>
      </c>
      <c r="E4001" s="1118">
        <v>4.1000000000000002E-2</v>
      </c>
    </row>
    <row r="4002" spans="1:5" x14ac:dyDescent="0.25">
      <c r="A4002" t="s">
        <v>1</v>
      </c>
      <c r="B4002" t="s">
        <v>18095</v>
      </c>
      <c r="C4002" s="1121">
        <v>45519.256678240738</v>
      </c>
      <c r="D4002" t="s">
        <v>17282</v>
      </c>
    </row>
    <row r="4003" spans="1:5" x14ac:dyDescent="0.25">
      <c r="A4003" t="s">
        <v>1</v>
      </c>
      <c r="B4003" t="s">
        <v>18095</v>
      </c>
      <c r="C4003" s="1121">
        <v>45519.256678240738</v>
      </c>
      <c r="D4003" t="s">
        <v>17283</v>
      </c>
      <c r="E4003" s="1118">
        <v>4.6899999999999997E-2</v>
      </c>
    </row>
    <row r="4004" spans="1:5" x14ac:dyDescent="0.25">
      <c r="A4004" t="s">
        <v>1</v>
      </c>
      <c r="B4004" t="s">
        <v>18095</v>
      </c>
      <c r="C4004" s="1121">
        <v>45519.256678240738</v>
      </c>
      <c r="D4004" t="s">
        <v>17284</v>
      </c>
    </row>
    <row r="4005" spans="1:5" x14ac:dyDescent="0.25">
      <c r="A4005" t="s">
        <v>1</v>
      </c>
      <c r="B4005" t="s">
        <v>18095</v>
      </c>
      <c r="C4005" s="1121">
        <v>45519.256678240738</v>
      </c>
      <c r="D4005" t="s">
        <v>17285</v>
      </c>
      <c r="E4005" s="1118">
        <v>4.6899999999999997E-2</v>
      </c>
    </row>
    <row r="4006" spans="1:5" x14ac:dyDescent="0.25">
      <c r="A4006" t="s">
        <v>1</v>
      </c>
      <c r="B4006" t="s">
        <v>18095</v>
      </c>
      <c r="C4006" s="1121">
        <v>45519.256689814814</v>
      </c>
      <c r="D4006" t="s">
        <v>17282</v>
      </c>
    </row>
    <row r="4007" spans="1:5" x14ac:dyDescent="0.25">
      <c r="A4007" t="s">
        <v>1</v>
      </c>
      <c r="B4007" t="s">
        <v>18095</v>
      </c>
      <c r="C4007" s="1121">
        <v>45519.256689814814</v>
      </c>
      <c r="D4007" t="s">
        <v>17283</v>
      </c>
      <c r="E4007" s="1118">
        <v>5.0799999999999998E-2</v>
      </c>
    </row>
    <row r="4008" spans="1:5" x14ac:dyDescent="0.25">
      <c r="A4008" t="s">
        <v>1</v>
      </c>
      <c r="B4008" t="s">
        <v>18095</v>
      </c>
      <c r="C4008" s="1121">
        <v>45519.256689814814</v>
      </c>
      <c r="D4008" t="s">
        <v>17284</v>
      </c>
    </row>
    <row r="4009" spans="1:5" x14ac:dyDescent="0.25">
      <c r="A4009" t="s">
        <v>1</v>
      </c>
      <c r="B4009" t="s">
        <v>18095</v>
      </c>
      <c r="C4009" s="1121">
        <v>45519.256689814814</v>
      </c>
      <c r="D4009" t="s">
        <v>17285</v>
      </c>
      <c r="E4009" s="1118">
        <v>3.32E-2</v>
      </c>
    </row>
    <row r="4010" spans="1:5" x14ac:dyDescent="0.25">
      <c r="A4010" t="s">
        <v>1</v>
      </c>
      <c r="B4010" t="s">
        <v>18095</v>
      </c>
      <c r="C4010" s="1121">
        <v>45519.256689814814</v>
      </c>
      <c r="D4010" t="s">
        <v>17282</v>
      </c>
    </row>
    <row r="4011" spans="1:5" x14ac:dyDescent="0.25">
      <c r="A4011" t="s">
        <v>1</v>
      </c>
      <c r="B4011" t="s">
        <v>18095</v>
      </c>
      <c r="C4011" s="1121">
        <v>45519.256689814814</v>
      </c>
      <c r="D4011" t="s">
        <v>17283</v>
      </c>
      <c r="E4011" s="1118">
        <v>3.1199999999999999E-2</v>
      </c>
    </row>
    <row r="4012" spans="1:5" x14ac:dyDescent="0.25">
      <c r="A4012" t="s">
        <v>1</v>
      </c>
      <c r="B4012" t="s">
        <v>18095</v>
      </c>
      <c r="C4012" s="1121">
        <v>45519.256689814814</v>
      </c>
      <c r="D4012" t="s">
        <v>17284</v>
      </c>
    </row>
    <row r="4013" spans="1:5" x14ac:dyDescent="0.25">
      <c r="A4013" t="s">
        <v>1</v>
      </c>
      <c r="B4013" t="s">
        <v>18095</v>
      </c>
      <c r="C4013" s="1121">
        <v>45519.256689814814</v>
      </c>
      <c r="D4013" t="s">
        <v>17285</v>
      </c>
      <c r="E4013" s="1118">
        <v>4.6899999999999997E-2</v>
      </c>
    </row>
    <row r="4014" spans="1:5" x14ac:dyDescent="0.25">
      <c r="A4014" t="s">
        <v>1</v>
      </c>
      <c r="B4014" t="s">
        <v>18095</v>
      </c>
      <c r="C4014" s="1121">
        <v>45519.256689814814</v>
      </c>
      <c r="D4014" t="s">
        <v>17282</v>
      </c>
    </row>
    <row r="4015" spans="1:5" x14ac:dyDescent="0.25">
      <c r="A4015" t="s">
        <v>1</v>
      </c>
      <c r="B4015" t="s">
        <v>18095</v>
      </c>
      <c r="C4015" s="1121">
        <v>45519.256689814814</v>
      </c>
      <c r="D4015" t="s">
        <v>17283</v>
      </c>
      <c r="E4015" s="1118">
        <v>3.1199999999999999E-2</v>
      </c>
    </row>
    <row r="4016" spans="1:5" x14ac:dyDescent="0.25">
      <c r="A4016" t="s">
        <v>1</v>
      </c>
      <c r="B4016" t="s">
        <v>18095</v>
      </c>
      <c r="C4016" s="1121">
        <v>45519.256689814814</v>
      </c>
      <c r="D4016" t="s">
        <v>17284</v>
      </c>
    </row>
    <row r="4017" spans="1:5" x14ac:dyDescent="0.25">
      <c r="A4017" t="s">
        <v>1</v>
      </c>
      <c r="B4017" t="s">
        <v>18095</v>
      </c>
      <c r="C4017" s="1121">
        <v>45519.256689814814</v>
      </c>
      <c r="D4017" t="s">
        <v>17285</v>
      </c>
      <c r="E4017" s="1118">
        <v>4.6899999999999997E-2</v>
      </c>
    </row>
    <row r="4018" spans="1:5" x14ac:dyDescent="0.25">
      <c r="A4018" t="s">
        <v>1</v>
      </c>
      <c r="B4018" t="s">
        <v>18095</v>
      </c>
      <c r="C4018" s="1121">
        <v>45519.256689814814</v>
      </c>
      <c r="D4018" t="s">
        <v>17282</v>
      </c>
    </row>
    <row r="4019" spans="1:5" x14ac:dyDescent="0.25">
      <c r="A4019" t="s">
        <v>1</v>
      </c>
      <c r="B4019" t="s">
        <v>18095</v>
      </c>
      <c r="C4019" s="1121">
        <v>45519.256689814814</v>
      </c>
      <c r="D4019" t="s">
        <v>17283</v>
      </c>
      <c r="E4019" s="1118">
        <v>3.32E-2</v>
      </c>
    </row>
    <row r="4020" spans="1:5" x14ac:dyDescent="0.25">
      <c r="A4020" t="s">
        <v>1</v>
      </c>
      <c r="B4020" t="s">
        <v>18095</v>
      </c>
      <c r="C4020" s="1121">
        <v>45519.256689814814</v>
      </c>
      <c r="D4020" t="s">
        <v>17284</v>
      </c>
    </row>
    <row r="4021" spans="1:5" x14ac:dyDescent="0.25">
      <c r="A4021" t="s">
        <v>1</v>
      </c>
      <c r="B4021" t="s">
        <v>18095</v>
      </c>
      <c r="C4021" s="1121">
        <v>45519.256689814814</v>
      </c>
      <c r="D4021" t="s">
        <v>17285</v>
      </c>
      <c r="E4021" s="1118">
        <v>3.32E-2</v>
      </c>
    </row>
    <row r="4022" spans="1:5" x14ac:dyDescent="0.25">
      <c r="A4022" t="s">
        <v>1</v>
      </c>
      <c r="B4022" t="s">
        <v>18095</v>
      </c>
      <c r="C4022" s="1121">
        <v>45519.256689814814</v>
      </c>
      <c r="D4022" t="s">
        <v>17282</v>
      </c>
    </row>
    <row r="4023" spans="1:5" x14ac:dyDescent="0.25">
      <c r="A4023" t="s">
        <v>1</v>
      </c>
      <c r="B4023" t="s">
        <v>18095</v>
      </c>
      <c r="C4023" s="1121">
        <v>45519.256689814814</v>
      </c>
      <c r="D4023" t="s">
        <v>17283</v>
      </c>
      <c r="E4023" s="1118">
        <v>3.32E-2</v>
      </c>
    </row>
    <row r="4024" spans="1:5" x14ac:dyDescent="0.25">
      <c r="A4024" t="s">
        <v>1</v>
      </c>
      <c r="B4024" t="s">
        <v>18095</v>
      </c>
      <c r="C4024" s="1121">
        <v>45519.256689814814</v>
      </c>
      <c r="D4024" t="s">
        <v>17284</v>
      </c>
    </row>
    <row r="4025" spans="1:5" x14ac:dyDescent="0.25">
      <c r="A4025" t="s">
        <v>1</v>
      </c>
      <c r="B4025" t="s">
        <v>18095</v>
      </c>
      <c r="C4025" s="1121">
        <v>45519.256701388891</v>
      </c>
      <c r="D4025" t="s">
        <v>17285</v>
      </c>
      <c r="E4025" s="1118">
        <v>4.6899999999999997E-2</v>
      </c>
    </row>
    <row r="4026" spans="1:5" x14ac:dyDescent="0.25">
      <c r="A4026" t="s">
        <v>1</v>
      </c>
      <c r="B4026" t="s">
        <v>18095</v>
      </c>
      <c r="C4026" s="1121">
        <v>45519.256701388891</v>
      </c>
      <c r="D4026" t="s">
        <v>17282</v>
      </c>
    </row>
    <row r="4027" spans="1:5" x14ac:dyDescent="0.25">
      <c r="A4027" t="s">
        <v>1</v>
      </c>
      <c r="B4027" t="s">
        <v>18095</v>
      </c>
      <c r="C4027" s="1121">
        <v>45519.256701388891</v>
      </c>
      <c r="D4027" t="s">
        <v>17283</v>
      </c>
      <c r="E4027" s="1118">
        <v>3.32E-2</v>
      </c>
    </row>
    <row r="4028" spans="1:5" x14ac:dyDescent="0.25">
      <c r="A4028" t="s">
        <v>1</v>
      </c>
      <c r="B4028" t="s">
        <v>18095</v>
      </c>
      <c r="C4028" s="1121">
        <v>45519.256701388891</v>
      </c>
      <c r="D4028" t="s">
        <v>17284</v>
      </c>
    </row>
    <row r="4029" spans="1:5" x14ac:dyDescent="0.25">
      <c r="A4029" t="s">
        <v>1</v>
      </c>
      <c r="B4029" t="s">
        <v>18095</v>
      </c>
      <c r="C4029" s="1121">
        <v>45519.256701388891</v>
      </c>
      <c r="D4029" t="s">
        <v>17285</v>
      </c>
      <c r="E4029" s="1118">
        <v>3.1199999999999999E-2</v>
      </c>
    </row>
    <row r="4030" spans="1:5" x14ac:dyDescent="0.25">
      <c r="A4030" t="s">
        <v>1</v>
      </c>
      <c r="B4030" t="s">
        <v>18095</v>
      </c>
      <c r="C4030" s="1121">
        <v>45519.256701388891</v>
      </c>
      <c r="D4030" t="s">
        <v>17282</v>
      </c>
    </row>
    <row r="4031" spans="1:5" x14ac:dyDescent="0.25">
      <c r="A4031" t="s">
        <v>1</v>
      </c>
      <c r="B4031" t="s">
        <v>18095</v>
      </c>
      <c r="C4031" s="1121">
        <v>45519.256701388891</v>
      </c>
      <c r="D4031" t="s">
        <v>17283</v>
      </c>
      <c r="E4031" s="1118">
        <v>3.1199999999999999E-2</v>
      </c>
    </row>
    <row r="4032" spans="1:5" x14ac:dyDescent="0.25">
      <c r="A4032" t="s">
        <v>1</v>
      </c>
      <c r="B4032" t="s">
        <v>18095</v>
      </c>
      <c r="C4032" s="1121">
        <v>45519.256701388891</v>
      </c>
      <c r="D4032" t="s">
        <v>17284</v>
      </c>
    </row>
    <row r="4033" spans="1:5" x14ac:dyDescent="0.25">
      <c r="A4033" t="s">
        <v>1</v>
      </c>
      <c r="B4033" t="s">
        <v>18095</v>
      </c>
      <c r="C4033" s="1121">
        <v>45519.256701388891</v>
      </c>
      <c r="D4033" t="s">
        <v>17285</v>
      </c>
      <c r="E4033" s="1118">
        <v>4.8800000000000003E-2</v>
      </c>
    </row>
    <row r="4034" spans="1:5" x14ac:dyDescent="0.25">
      <c r="A4034" t="s">
        <v>1</v>
      </c>
      <c r="B4034" t="s">
        <v>18095</v>
      </c>
      <c r="C4034" s="1121">
        <v>45519.256701388891</v>
      </c>
      <c r="D4034" t="s">
        <v>17282</v>
      </c>
    </row>
    <row r="4035" spans="1:5" x14ac:dyDescent="0.25">
      <c r="A4035" t="s">
        <v>1</v>
      </c>
      <c r="B4035" t="s">
        <v>18095</v>
      </c>
      <c r="C4035" s="1121">
        <v>45519.256701388891</v>
      </c>
      <c r="D4035" t="s">
        <v>17283</v>
      </c>
      <c r="E4035" s="1118">
        <v>3.32E-2</v>
      </c>
    </row>
    <row r="4036" spans="1:5" x14ac:dyDescent="0.25">
      <c r="A4036" t="s">
        <v>1</v>
      </c>
      <c r="B4036" t="s">
        <v>18095</v>
      </c>
      <c r="C4036" s="1121">
        <v>45519.256701388891</v>
      </c>
      <c r="D4036" t="s">
        <v>17284</v>
      </c>
    </row>
    <row r="4037" spans="1:5" x14ac:dyDescent="0.25">
      <c r="A4037" t="s">
        <v>1</v>
      </c>
      <c r="B4037" t="s">
        <v>18095</v>
      </c>
      <c r="C4037" s="1121">
        <v>45519.256701388891</v>
      </c>
      <c r="D4037" t="s">
        <v>17285</v>
      </c>
      <c r="E4037" s="1118">
        <v>3.32E-2</v>
      </c>
    </row>
    <row r="4038" spans="1:5" x14ac:dyDescent="0.25">
      <c r="A4038" t="s">
        <v>1</v>
      </c>
      <c r="B4038" t="s">
        <v>18095</v>
      </c>
      <c r="C4038" s="1121">
        <v>45519.256701388891</v>
      </c>
      <c r="D4038" t="s">
        <v>17282</v>
      </c>
    </row>
    <row r="4039" spans="1:5" x14ac:dyDescent="0.25">
      <c r="A4039" t="s">
        <v>1</v>
      </c>
      <c r="B4039" t="s">
        <v>18095</v>
      </c>
      <c r="C4039" s="1121">
        <v>45519.256701388891</v>
      </c>
      <c r="D4039" t="s">
        <v>17283</v>
      </c>
      <c r="E4039" s="1118">
        <v>3.1199999999999999E-2</v>
      </c>
    </row>
    <row r="4040" spans="1:5" x14ac:dyDescent="0.25">
      <c r="A4040" t="s">
        <v>1</v>
      </c>
      <c r="B4040" t="s">
        <v>18095</v>
      </c>
      <c r="C4040" s="1121">
        <v>45519.256701388891</v>
      </c>
      <c r="D4040" t="s">
        <v>17284</v>
      </c>
    </row>
    <row r="4041" spans="1:5" x14ac:dyDescent="0.25">
      <c r="A4041" t="s">
        <v>1</v>
      </c>
      <c r="B4041" t="s">
        <v>18095</v>
      </c>
      <c r="C4041" s="1121">
        <v>45519.256701388891</v>
      </c>
      <c r="D4041" t="s">
        <v>17285</v>
      </c>
      <c r="E4041" s="1118">
        <v>3.32E-2</v>
      </c>
    </row>
    <row r="4042" spans="1:5" x14ac:dyDescent="0.25">
      <c r="A4042" t="s">
        <v>1</v>
      </c>
      <c r="B4042" t="s">
        <v>18095</v>
      </c>
      <c r="C4042" s="1121">
        <v>45519.280624999999</v>
      </c>
      <c r="D4042" t="s">
        <v>9291</v>
      </c>
    </row>
    <row r="4043" spans="1:5" x14ac:dyDescent="0.25">
      <c r="A4043" t="s">
        <v>1</v>
      </c>
      <c r="B4043" t="s">
        <v>18095</v>
      </c>
      <c r="C4043" s="1121">
        <v>45519.280624999999</v>
      </c>
      <c r="D4043" t="s">
        <v>9292</v>
      </c>
      <c r="E4043" s="1118">
        <v>2.5399999999999999E-2</v>
      </c>
    </row>
    <row r="4044" spans="1:5" x14ac:dyDescent="0.25">
      <c r="A4044" t="s">
        <v>1</v>
      </c>
      <c r="B4044" t="s">
        <v>18095</v>
      </c>
      <c r="C4044" s="1121">
        <v>45519.280717592592</v>
      </c>
      <c r="D4044" t="s">
        <v>17282</v>
      </c>
    </row>
    <row r="4045" spans="1:5" x14ac:dyDescent="0.25">
      <c r="A4045" t="s">
        <v>1</v>
      </c>
      <c r="B4045" t="s">
        <v>18095</v>
      </c>
      <c r="C4045" s="1121">
        <v>45519.280717592592</v>
      </c>
      <c r="D4045" t="s">
        <v>17283</v>
      </c>
      <c r="E4045" s="1118">
        <v>3.1199999999999999E-2</v>
      </c>
    </row>
    <row r="4046" spans="1:5" x14ac:dyDescent="0.25">
      <c r="A4046" t="s">
        <v>1</v>
      </c>
      <c r="B4046" t="s">
        <v>18095</v>
      </c>
      <c r="C4046" s="1121">
        <v>45519.280717592592</v>
      </c>
      <c r="D4046" t="s">
        <v>17284</v>
      </c>
    </row>
    <row r="4047" spans="1:5" x14ac:dyDescent="0.25">
      <c r="A4047" t="s">
        <v>1</v>
      </c>
      <c r="B4047" t="s">
        <v>18095</v>
      </c>
      <c r="C4047" s="1121">
        <v>45519.280717592592</v>
      </c>
      <c r="D4047" t="s">
        <v>17285</v>
      </c>
      <c r="E4047" s="1118">
        <v>3.1199999999999999E-2</v>
      </c>
    </row>
    <row r="4048" spans="1:5" x14ac:dyDescent="0.25">
      <c r="A4048" t="s">
        <v>1</v>
      </c>
      <c r="B4048" t="s">
        <v>18095</v>
      </c>
      <c r="C4048" s="1121">
        <v>45519.280717592592</v>
      </c>
      <c r="D4048" t="s">
        <v>17284</v>
      </c>
    </row>
    <row r="4049" spans="1:5" x14ac:dyDescent="0.25">
      <c r="A4049" t="s">
        <v>1</v>
      </c>
      <c r="B4049" t="s">
        <v>18095</v>
      </c>
      <c r="C4049" s="1121">
        <v>45519.280717592592</v>
      </c>
      <c r="D4049" t="s">
        <v>17285</v>
      </c>
      <c r="E4049" s="1118">
        <v>3.32E-2</v>
      </c>
    </row>
    <row r="4050" spans="1:5" x14ac:dyDescent="0.25">
      <c r="A4050" t="s">
        <v>1</v>
      </c>
      <c r="B4050" t="s">
        <v>18095</v>
      </c>
      <c r="C4050" s="1121">
        <v>45519.280717592592</v>
      </c>
      <c r="D4050" t="s">
        <v>17282</v>
      </c>
    </row>
    <row r="4051" spans="1:5" x14ac:dyDescent="0.25">
      <c r="A4051" t="s">
        <v>1</v>
      </c>
      <c r="B4051" t="s">
        <v>18095</v>
      </c>
      <c r="C4051" s="1121">
        <v>45519.280717592592</v>
      </c>
      <c r="D4051" t="s">
        <v>17283</v>
      </c>
      <c r="E4051" s="1118">
        <v>3.5200000000000002E-2</v>
      </c>
    </row>
    <row r="4052" spans="1:5" x14ac:dyDescent="0.25">
      <c r="A4052" t="s">
        <v>1</v>
      </c>
      <c r="B4052" t="s">
        <v>18095</v>
      </c>
      <c r="C4052" s="1121">
        <v>45519.280729166669</v>
      </c>
      <c r="D4052" t="s">
        <v>17284</v>
      </c>
    </row>
    <row r="4053" spans="1:5" x14ac:dyDescent="0.25">
      <c r="A4053" t="s">
        <v>1</v>
      </c>
      <c r="B4053" t="s">
        <v>18095</v>
      </c>
      <c r="C4053" s="1121">
        <v>45519.280740740738</v>
      </c>
      <c r="D4053" t="s">
        <v>17285</v>
      </c>
      <c r="E4053" s="1118">
        <v>3.1199999999999999E-2</v>
      </c>
    </row>
    <row r="4054" spans="1:5" x14ac:dyDescent="0.25">
      <c r="A4054" t="s">
        <v>1</v>
      </c>
      <c r="B4054" t="s">
        <v>18095</v>
      </c>
      <c r="C4054" s="1121">
        <v>45519.280763888892</v>
      </c>
      <c r="D4054" t="s">
        <v>18314</v>
      </c>
    </row>
    <row r="4055" spans="1:5" x14ac:dyDescent="0.25">
      <c r="A4055" t="s">
        <v>1</v>
      </c>
      <c r="B4055" t="s">
        <v>18095</v>
      </c>
      <c r="C4055" s="1121">
        <v>45519.280775462961</v>
      </c>
      <c r="D4055" t="s">
        <v>18315</v>
      </c>
    </row>
    <row r="4056" spans="1:5" x14ac:dyDescent="0.25">
      <c r="A4056" t="s">
        <v>1</v>
      </c>
      <c r="B4056" t="s">
        <v>18095</v>
      </c>
      <c r="C4056" s="1121">
        <v>45519.280775462961</v>
      </c>
      <c r="D4056" t="s">
        <v>18316</v>
      </c>
    </row>
    <row r="4057" spans="1:5" x14ac:dyDescent="0.25">
      <c r="A4057" t="s">
        <v>1</v>
      </c>
      <c r="B4057" t="s">
        <v>18095</v>
      </c>
      <c r="C4057" s="1121">
        <v>45519.280775462961</v>
      </c>
      <c r="D4057" t="s">
        <v>18317</v>
      </c>
      <c r="E4057" s="1118">
        <v>4.8800000000000003E-2</v>
      </c>
    </row>
    <row r="4058" spans="1:5" x14ac:dyDescent="0.25">
      <c r="A4058" t="s">
        <v>1</v>
      </c>
      <c r="B4058" t="s">
        <v>18095</v>
      </c>
      <c r="C4058" s="1121">
        <v>45519.280775462961</v>
      </c>
      <c r="D4058" t="s">
        <v>18318</v>
      </c>
    </row>
    <row r="4059" spans="1:5" x14ac:dyDescent="0.25">
      <c r="A4059" t="s">
        <v>1</v>
      </c>
      <c r="B4059" t="s">
        <v>18095</v>
      </c>
      <c r="C4059" s="1121">
        <v>45519.280787037038</v>
      </c>
      <c r="D4059" t="s">
        <v>18319</v>
      </c>
      <c r="E4059" s="1118">
        <v>5.2699999999999997E-2</v>
      </c>
    </row>
    <row r="4060" spans="1:5" x14ac:dyDescent="0.25">
      <c r="A4060" t="s">
        <v>1</v>
      </c>
      <c r="B4060" t="s">
        <v>18095</v>
      </c>
      <c r="C4060" s="1121">
        <v>45519.280787037038</v>
      </c>
      <c r="D4060" t="s">
        <v>18320</v>
      </c>
      <c r="E4060" s="1118">
        <v>0.2051</v>
      </c>
    </row>
    <row r="4061" spans="1:5" x14ac:dyDescent="0.25">
      <c r="A4061" t="s">
        <v>1</v>
      </c>
      <c r="B4061" t="s">
        <v>18095</v>
      </c>
      <c r="C4061" s="1121">
        <v>45519.280787037038</v>
      </c>
      <c r="D4061" t="s">
        <v>18321</v>
      </c>
      <c r="E4061" s="1118">
        <v>1.3242</v>
      </c>
    </row>
    <row r="4062" spans="1:5" x14ac:dyDescent="0.25">
      <c r="A4062" t="s">
        <v>1</v>
      </c>
      <c r="B4062" t="s">
        <v>18095</v>
      </c>
      <c r="C4062" s="1121">
        <v>45519.281354166669</v>
      </c>
      <c r="D4062" t="s">
        <v>18322</v>
      </c>
    </row>
    <row r="4063" spans="1:5" x14ac:dyDescent="0.25">
      <c r="A4063" t="s">
        <v>1</v>
      </c>
      <c r="B4063" t="s">
        <v>18095</v>
      </c>
      <c r="C4063" s="1121">
        <v>45519.281354166669</v>
      </c>
      <c r="D4063" t="s">
        <v>18323</v>
      </c>
    </row>
    <row r="4064" spans="1:5" x14ac:dyDescent="0.25">
      <c r="A4064" t="s">
        <v>1</v>
      </c>
      <c r="B4064" t="s">
        <v>18095</v>
      </c>
      <c r="C4064" s="1121">
        <v>45519.281354166669</v>
      </c>
      <c r="D4064" t="s">
        <v>17975</v>
      </c>
    </row>
    <row r="4065" spans="1:5" x14ac:dyDescent="0.25">
      <c r="A4065" t="s">
        <v>1</v>
      </c>
      <c r="B4065" t="s">
        <v>18095</v>
      </c>
      <c r="C4065" s="1121">
        <v>45519.281354166669</v>
      </c>
      <c r="D4065" t="s">
        <v>17976</v>
      </c>
      <c r="E4065" s="1118">
        <v>4.1000000000000002E-2</v>
      </c>
    </row>
    <row r="4066" spans="1:5" x14ac:dyDescent="0.25">
      <c r="A4066" t="s">
        <v>1</v>
      </c>
      <c r="B4066" t="s">
        <v>18095</v>
      </c>
      <c r="C4066" s="1121">
        <v>45519.281354166669</v>
      </c>
      <c r="D4066" t="s">
        <v>18324</v>
      </c>
    </row>
    <row r="4067" spans="1:5" x14ac:dyDescent="0.25">
      <c r="A4067" t="s">
        <v>1</v>
      </c>
      <c r="B4067" t="s">
        <v>18095</v>
      </c>
      <c r="C4067" s="1121">
        <v>45519.281354166669</v>
      </c>
      <c r="D4067" t="s">
        <v>18325</v>
      </c>
      <c r="E4067" s="1118">
        <v>2.1499999999999998E-2</v>
      </c>
    </row>
    <row r="4068" spans="1:5" x14ac:dyDescent="0.25">
      <c r="A4068" t="s">
        <v>1</v>
      </c>
      <c r="B4068" t="s">
        <v>18095</v>
      </c>
      <c r="C4068" s="1121">
        <v>45519.281354166669</v>
      </c>
      <c r="D4068" t="s">
        <v>18326</v>
      </c>
      <c r="E4068" s="1118">
        <v>9.9599999999999994E-2</v>
      </c>
    </row>
    <row r="4069" spans="1:5" x14ac:dyDescent="0.25">
      <c r="A4069" t="s">
        <v>1</v>
      </c>
      <c r="B4069" t="s">
        <v>18095</v>
      </c>
      <c r="C4069" s="1121">
        <v>45519.281354166669</v>
      </c>
      <c r="D4069" t="s">
        <v>18327</v>
      </c>
      <c r="E4069" s="1118">
        <v>0.127</v>
      </c>
    </row>
    <row r="4070" spans="1:5" x14ac:dyDescent="0.25">
      <c r="A4070" t="s">
        <v>1</v>
      </c>
      <c r="B4070" t="s">
        <v>18095</v>
      </c>
      <c r="C4070" s="1121">
        <v>45519.2815625</v>
      </c>
      <c r="D4070" t="s">
        <v>18328</v>
      </c>
    </row>
    <row r="4071" spans="1:5" x14ac:dyDescent="0.25">
      <c r="A4071" t="s">
        <v>1</v>
      </c>
      <c r="B4071" t="s">
        <v>18095</v>
      </c>
      <c r="C4071" s="1121">
        <v>45519.2815625</v>
      </c>
      <c r="D4071" t="s">
        <v>18329</v>
      </c>
      <c r="E4071" s="1118">
        <v>4.6899999999999997E-2</v>
      </c>
    </row>
    <row r="4072" spans="1:5" x14ac:dyDescent="0.25">
      <c r="A4072" t="s">
        <v>1</v>
      </c>
      <c r="B4072" t="s">
        <v>18095</v>
      </c>
      <c r="C4072" s="1121">
        <v>45519.282789351855</v>
      </c>
      <c r="D4072" t="s">
        <v>18314</v>
      </c>
    </row>
    <row r="4073" spans="1:5" x14ac:dyDescent="0.25">
      <c r="A4073" t="s">
        <v>1</v>
      </c>
      <c r="B4073" t="s">
        <v>18095</v>
      </c>
      <c r="C4073" s="1121">
        <v>45519.282789351855</v>
      </c>
      <c r="D4073" t="s">
        <v>18315</v>
      </c>
    </row>
    <row r="4074" spans="1:5" x14ac:dyDescent="0.25">
      <c r="A4074" t="s">
        <v>1</v>
      </c>
      <c r="B4074" t="s">
        <v>18095</v>
      </c>
      <c r="C4074" s="1121">
        <v>45519.282789351855</v>
      </c>
      <c r="D4074" t="s">
        <v>18316</v>
      </c>
    </row>
    <row r="4075" spans="1:5" x14ac:dyDescent="0.25">
      <c r="A4075" t="s">
        <v>1</v>
      </c>
      <c r="B4075" t="s">
        <v>18095</v>
      </c>
      <c r="C4075" s="1121">
        <v>45519.282789351855</v>
      </c>
      <c r="D4075" t="s">
        <v>18317</v>
      </c>
      <c r="E4075" s="1118">
        <v>5.8599999999999999E-2</v>
      </c>
    </row>
    <row r="4076" spans="1:5" x14ac:dyDescent="0.25">
      <c r="A4076" t="s">
        <v>1</v>
      </c>
      <c r="B4076" t="s">
        <v>18095</v>
      </c>
      <c r="C4076" s="1121">
        <v>45519.282789351855</v>
      </c>
      <c r="D4076" t="s">
        <v>18318</v>
      </c>
    </row>
    <row r="4077" spans="1:5" x14ac:dyDescent="0.25">
      <c r="A4077" t="s">
        <v>1</v>
      </c>
      <c r="B4077" t="s">
        <v>18095</v>
      </c>
      <c r="C4077" s="1121">
        <v>45519.282789351855</v>
      </c>
      <c r="D4077" t="s">
        <v>18331</v>
      </c>
    </row>
    <row r="4078" spans="1:5" x14ac:dyDescent="0.25">
      <c r="A4078" t="s">
        <v>1</v>
      </c>
      <c r="B4078" t="s">
        <v>18095</v>
      </c>
      <c r="C4078" s="1121">
        <v>45519.282800925925</v>
      </c>
      <c r="D4078" t="s">
        <v>18332</v>
      </c>
      <c r="E4078" s="1118">
        <v>8.9800000000000005E-2</v>
      </c>
    </row>
    <row r="4079" spans="1:5" x14ac:dyDescent="0.25">
      <c r="A4079" t="s">
        <v>1</v>
      </c>
      <c r="B4079" t="s">
        <v>18095</v>
      </c>
      <c r="C4079" s="1121">
        <v>45519.282800925925</v>
      </c>
      <c r="D4079" t="s">
        <v>18333</v>
      </c>
    </row>
    <row r="4080" spans="1:5" x14ac:dyDescent="0.25">
      <c r="A4080" t="s">
        <v>1</v>
      </c>
      <c r="B4080" t="s">
        <v>18095</v>
      </c>
      <c r="C4080" s="1121">
        <v>45519.282800925925</v>
      </c>
      <c r="D4080" t="s">
        <v>18334</v>
      </c>
      <c r="E4080" s="1118">
        <v>3.9100000000000003E-2</v>
      </c>
    </row>
    <row r="4081" spans="1:5" x14ac:dyDescent="0.25">
      <c r="A4081" t="s">
        <v>1</v>
      </c>
      <c r="B4081" t="s">
        <v>18095</v>
      </c>
      <c r="C4081" s="1121">
        <v>45519.282800925925</v>
      </c>
      <c r="D4081" t="s">
        <v>18324</v>
      </c>
    </row>
    <row r="4082" spans="1:5" x14ac:dyDescent="0.25">
      <c r="A4082" t="s">
        <v>1</v>
      </c>
      <c r="B4082" t="s">
        <v>18095</v>
      </c>
      <c r="C4082" s="1121">
        <v>45519.282800925925</v>
      </c>
      <c r="D4082" t="s">
        <v>18325</v>
      </c>
      <c r="E4082" s="1118">
        <v>2.1499999999999998E-2</v>
      </c>
    </row>
    <row r="4083" spans="1:5" x14ac:dyDescent="0.25">
      <c r="A4083" t="s">
        <v>1</v>
      </c>
      <c r="B4083" t="s">
        <v>18095</v>
      </c>
      <c r="C4083" s="1121">
        <v>45519.282812500001</v>
      </c>
      <c r="D4083" t="s">
        <v>18319</v>
      </c>
      <c r="E4083" s="1118">
        <v>1.1445000000000001</v>
      </c>
    </row>
    <row r="4084" spans="1:5" x14ac:dyDescent="0.25">
      <c r="A4084" t="s">
        <v>1</v>
      </c>
      <c r="B4084" t="s">
        <v>18095</v>
      </c>
      <c r="C4084" s="1121">
        <v>45519.282812500001</v>
      </c>
      <c r="D4084" t="s">
        <v>18320</v>
      </c>
      <c r="E4084" s="1118">
        <v>1.3456999999999999</v>
      </c>
    </row>
    <row r="4085" spans="1:5" x14ac:dyDescent="0.25">
      <c r="A4085" t="s">
        <v>1</v>
      </c>
      <c r="B4085" t="s">
        <v>18095</v>
      </c>
      <c r="C4085" s="1121">
        <v>45519.282812500001</v>
      </c>
      <c r="D4085" t="s">
        <v>18321</v>
      </c>
      <c r="E4085" s="1118">
        <v>1.9961</v>
      </c>
    </row>
    <row r="4086" spans="1:5" x14ac:dyDescent="0.25">
      <c r="A4086" t="s">
        <v>1</v>
      </c>
      <c r="B4086" t="s">
        <v>18095</v>
      </c>
      <c r="C4086" s="1121">
        <v>45519.282893518517</v>
      </c>
      <c r="D4086" t="s">
        <v>18322</v>
      </c>
    </row>
    <row r="4087" spans="1:5" x14ac:dyDescent="0.25">
      <c r="A4087" t="s">
        <v>1</v>
      </c>
      <c r="B4087" t="s">
        <v>18095</v>
      </c>
      <c r="C4087" s="1121">
        <v>45519.282893518517</v>
      </c>
      <c r="D4087" t="s">
        <v>18323</v>
      </c>
    </row>
    <row r="4088" spans="1:5" x14ac:dyDescent="0.25">
      <c r="A4088" t="s">
        <v>1</v>
      </c>
      <c r="B4088" t="s">
        <v>18095</v>
      </c>
      <c r="C4088" s="1121">
        <v>45519.282893518517</v>
      </c>
      <c r="D4088" t="s">
        <v>17975</v>
      </c>
    </row>
    <row r="4089" spans="1:5" x14ac:dyDescent="0.25">
      <c r="A4089" t="s">
        <v>1</v>
      </c>
      <c r="B4089" t="s">
        <v>18095</v>
      </c>
      <c r="C4089" s="1121">
        <v>45519.282893518517</v>
      </c>
      <c r="D4089" t="s">
        <v>17976</v>
      </c>
      <c r="E4089" s="1118">
        <v>1.5599999999999999E-2</v>
      </c>
    </row>
    <row r="4090" spans="1:5" x14ac:dyDescent="0.25">
      <c r="A4090" t="s">
        <v>1</v>
      </c>
      <c r="B4090" t="s">
        <v>18095</v>
      </c>
      <c r="C4090" s="1121">
        <v>45519.282893518517</v>
      </c>
      <c r="D4090" t="s">
        <v>18324</v>
      </c>
    </row>
    <row r="4091" spans="1:5" x14ac:dyDescent="0.25">
      <c r="A4091" t="s">
        <v>1</v>
      </c>
      <c r="B4091" t="s">
        <v>18095</v>
      </c>
      <c r="C4091" s="1121">
        <v>45519.282893518517</v>
      </c>
      <c r="D4091" t="s">
        <v>18325</v>
      </c>
      <c r="E4091" s="1118">
        <v>0</v>
      </c>
    </row>
    <row r="4092" spans="1:5" x14ac:dyDescent="0.25">
      <c r="A4092" t="s">
        <v>1</v>
      </c>
      <c r="B4092" t="s">
        <v>18095</v>
      </c>
      <c r="C4092" s="1121">
        <v>45519.282893518517</v>
      </c>
      <c r="D4092" t="s">
        <v>18326</v>
      </c>
      <c r="E4092" s="1118">
        <v>4.6899999999999997E-2</v>
      </c>
    </row>
    <row r="4093" spans="1:5" x14ac:dyDescent="0.25">
      <c r="A4093" t="s">
        <v>1</v>
      </c>
      <c r="B4093" t="s">
        <v>18095</v>
      </c>
      <c r="C4093" s="1121">
        <v>45519.282893518517</v>
      </c>
      <c r="D4093" t="s">
        <v>18327</v>
      </c>
      <c r="E4093" s="1118">
        <v>8.7900000000000006E-2</v>
      </c>
    </row>
    <row r="4094" spans="1:5" x14ac:dyDescent="0.25">
      <c r="A4094" t="s">
        <v>1</v>
      </c>
      <c r="B4094" t="s">
        <v>18095</v>
      </c>
      <c r="C4094" s="1121">
        <v>45519.283206018517</v>
      </c>
      <c r="D4094" t="s">
        <v>18322</v>
      </c>
    </row>
    <row r="4095" spans="1:5" x14ac:dyDescent="0.25">
      <c r="A4095" t="s">
        <v>1</v>
      </c>
      <c r="B4095" t="s">
        <v>18095</v>
      </c>
      <c r="C4095" s="1121">
        <v>45519.283206018517</v>
      </c>
      <c r="D4095" t="s">
        <v>18335</v>
      </c>
    </row>
    <row r="4096" spans="1:5" x14ac:dyDescent="0.25">
      <c r="A4096" t="s">
        <v>1</v>
      </c>
      <c r="B4096" t="s">
        <v>18095</v>
      </c>
      <c r="C4096" s="1121">
        <v>45519.283206018517</v>
      </c>
      <c r="D4096" t="s">
        <v>18324</v>
      </c>
    </row>
    <row r="4097" spans="1:5" x14ac:dyDescent="0.25">
      <c r="A4097" t="s">
        <v>1</v>
      </c>
      <c r="B4097" t="s">
        <v>18095</v>
      </c>
      <c r="C4097" s="1121">
        <v>45519.283206018517</v>
      </c>
      <c r="D4097" t="s">
        <v>18325</v>
      </c>
      <c r="E4097" s="1118">
        <v>1.95E-2</v>
      </c>
    </row>
    <row r="4098" spans="1:5" x14ac:dyDescent="0.25">
      <c r="A4098" t="s">
        <v>1</v>
      </c>
      <c r="B4098" t="s">
        <v>18095</v>
      </c>
      <c r="C4098" s="1121">
        <v>45519.283206018517</v>
      </c>
      <c r="D4098" t="s">
        <v>18336</v>
      </c>
    </row>
    <row r="4099" spans="1:5" x14ac:dyDescent="0.25">
      <c r="A4099" t="s">
        <v>1</v>
      </c>
      <c r="B4099" t="s">
        <v>18095</v>
      </c>
      <c r="C4099" s="1121">
        <v>45519.283206018517</v>
      </c>
      <c r="D4099" t="s">
        <v>18338</v>
      </c>
      <c r="E4099" s="1118">
        <v>6.8400000000000002E-2</v>
      </c>
    </row>
    <row r="4100" spans="1:5" x14ac:dyDescent="0.25">
      <c r="A4100" t="s">
        <v>1</v>
      </c>
      <c r="B4100" t="s">
        <v>18095</v>
      </c>
      <c r="C4100" s="1121">
        <v>45519.283206018517</v>
      </c>
      <c r="D4100" t="s">
        <v>18339</v>
      </c>
    </row>
    <row r="4101" spans="1:5" x14ac:dyDescent="0.25">
      <c r="A4101" t="s">
        <v>1</v>
      </c>
      <c r="B4101" t="s">
        <v>18095</v>
      </c>
      <c r="C4101" s="1121">
        <v>45519.283206018517</v>
      </c>
      <c r="D4101" t="s">
        <v>18322</v>
      </c>
    </row>
    <row r="4102" spans="1:5" x14ac:dyDescent="0.25">
      <c r="A4102" t="s">
        <v>1</v>
      </c>
      <c r="B4102" t="s">
        <v>18095</v>
      </c>
      <c r="C4102" s="1121">
        <v>45519.283206018517</v>
      </c>
      <c r="D4102" t="s">
        <v>18327</v>
      </c>
      <c r="E4102" s="1118">
        <v>1.37E-2</v>
      </c>
    </row>
    <row r="4103" spans="1:5" x14ac:dyDescent="0.25">
      <c r="A4103" t="s">
        <v>1</v>
      </c>
      <c r="B4103" t="s">
        <v>18095</v>
      </c>
      <c r="C4103" s="1121">
        <v>45519.283206018517</v>
      </c>
      <c r="D4103" t="s">
        <v>18340</v>
      </c>
    </row>
    <row r="4104" spans="1:5" x14ac:dyDescent="0.25">
      <c r="A4104" t="s">
        <v>1</v>
      </c>
      <c r="B4104" t="s">
        <v>18095</v>
      </c>
      <c r="C4104" s="1121">
        <v>45519.283206018517</v>
      </c>
      <c r="D4104" t="s">
        <v>18341</v>
      </c>
      <c r="E4104" s="1118">
        <v>8.7900000000000006E-2</v>
      </c>
    </row>
    <row r="4105" spans="1:5" x14ac:dyDescent="0.25">
      <c r="A4105" t="s">
        <v>1</v>
      </c>
      <c r="B4105" t="s">
        <v>18095</v>
      </c>
      <c r="C4105" s="1121">
        <v>45519.283206018517</v>
      </c>
      <c r="D4105" t="s">
        <v>18342</v>
      </c>
      <c r="E4105" s="1118">
        <v>0.1895</v>
      </c>
    </row>
    <row r="4106" spans="1:5" x14ac:dyDescent="0.25">
      <c r="A4106" t="s">
        <v>1</v>
      </c>
      <c r="B4106" t="s">
        <v>18095</v>
      </c>
      <c r="C4106" s="1121">
        <v>45519.283206018517</v>
      </c>
      <c r="D4106" t="s">
        <v>18343</v>
      </c>
      <c r="E4106" s="1118">
        <v>0.30080000000000001</v>
      </c>
    </row>
    <row r="4107" spans="1:5" x14ac:dyDescent="0.25">
      <c r="A4107" t="s">
        <v>1</v>
      </c>
      <c r="B4107" t="s">
        <v>18095</v>
      </c>
      <c r="C4107" s="1121">
        <v>45519.283206018517</v>
      </c>
      <c r="D4107" t="s">
        <v>18327</v>
      </c>
      <c r="E4107" s="1118">
        <v>0.35160000000000002</v>
      </c>
    </row>
    <row r="4108" spans="1:5" x14ac:dyDescent="0.25">
      <c r="A4108" t="s">
        <v>1</v>
      </c>
      <c r="B4108" t="s">
        <v>18095</v>
      </c>
      <c r="C4108" s="1121">
        <v>45519.284317129626</v>
      </c>
      <c r="D4108" t="s">
        <v>18322</v>
      </c>
    </row>
    <row r="4109" spans="1:5" x14ac:dyDescent="0.25">
      <c r="A4109" t="s">
        <v>1</v>
      </c>
      <c r="B4109" t="s">
        <v>18095</v>
      </c>
      <c r="C4109" s="1121">
        <v>45519.284317129626</v>
      </c>
      <c r="D4109" t="s">
        <v>18327</v>
      </c>
      <c r="E4109" s="1118">
        <v>2.3400000000000001E-2</v>
      </c>
    </row>
    <row r="4110" spans="1:5" x14ac:dyDescent="0.25">
      <c r="A4110" t="s">
        <v>1</v>
      </c>
      <c r="B4110" t="s">
        <v>18095</v>
      </c>
      <c r="C4110" s="1121">
        <v>45519.284618055557</v>
      </c>
      <c r="D4110" t="s">
        <v>18322</v>
      </c>
    </row>
    <row r="4111" spans="1:5" x14ac:dyDescent="0.25">
      <c r="A4111" t="s">
        <v>1</v>
      </c>
      <c r="B4111" t="s">
        <v>18095</v>
      </c>
      <c r="C4111" s="1121">
        <v>45519.284618055557</v>
      </c>
      <c r="D4111" t="s">
        <v>18327</v>
      </c>
      <c r="E4111" s="1118">
        <v>1.95E-2</v>
      </c>
    </row>
    <row r="4112" spans="1:5" x14ac:dyDescent="0.25">
      <c r="A4112" t="s">
        <v>1</v>
      </c>
      <c r="B4112" t="s">
        <v>18095</v>
      </c>
      <c r="C4112" s="1121">
        <v>45519.286030092589</v>
      </c>
      <c r="D4112" t="s">
        <v>18322</v>
      </c>
    </row>
    <row r="4113" spans="1:5" x14ac:dyDescent="0.25">
      <c r="A4113" t="s">
        <v>1</v>
      </c>
      <c r="B4113" t="s">
        <v>18095</v>
      </c>
      <c r="C4113" s="1121">
        <v>45519.286030092589</v>
      </c>
      <c r="D4113" t="s">
        <v>18327</v>
      </c>
      <c r="E4113" s="1118">
        <v>3.1199999999999999E-2</v>
      </c>
    </row>
    <row r="4114" spans="1:5" x14ac:dyDescent="0.25">
      <c r="A4114" t="s">
        <v>1</v>
      </c>
      <c r="B4114" t="s">
        <v>18095</v>
      </c>
      <c r="C4114" s="1121">
        <v>45519.286134259259</v>
      </c>
      <c r="D4114" t="s">
        <v>18348</v>
      </c>
    </row>
    <row r="4115" spans="1:5" x14ac:dyDescent="0.25">
      <c r="A4115" t="s">
        <v>1</v>
      </c>
      <c r="B4115" t="s">
        <v>18095</v>
      </c>
      <c r="C4115" s="1121">
        <v>45519.286134259259</v>
      </c>
      <c r="D4115" t="s">
        <v>18328</v>
      </c>
    </row>
    <row r="4116" spans="1:5" x14ac:dyDescent="0.25">
      <c r="A4116" t="s">
        <v>1</v>
      </c>
      <c r="B4116" t="s">
        <v>18095</v>
      </c>
      <c r="C4116" s="1121">
        <v>45519.286134259259</v>
      </c>
      <c r="D4116" t="s">
        <v>18329</v>
      </c>
      <c r="E4116" s="1118">
        <v>1.7600000000000001E-2</v>
      </c>
    </row>
    <row r="4117" spans="1:5" x14ac:dyDescent="0.25">
      <c r="A4117" t="s">
        <v>1</v>
      </c>
      <c r="B4117" t="s">
        <v>18095</v>
      </c>
      <c r="C4117" s="1121">
        <v>45519.286134259259</v>
      </c>
      <c r="D4117" t="s">
        <v>18349</v>
      </c>
      <c r="E4117" s="1118">
        <v>0.15040000000000001</v>
      </c>
    </row>
    <row r="4118" spans="1:5" x14ac:dyDescent="0.25">
      <c r="A4118" t="s">
        <v>1</v>
      </c>
      <c r="B4118" t="s">
        <v>18095</v>
      </c>
      <c r="C4118" s="1121">
        <v>45519.299386574072</v>
      </c>
      <c r="D4118" t="s">
        <v>18315</v>
      </c>
    </row>
    <row r="4119" spans="1:5" x14ac:dyDescent="0.25">
      <c r="A4119" t="s">
        <v>1</v>
      </c>
      <c r="B4119" t="s">
        <v>18095</v>
      </c>
      <c r="C4119" s="1121">
        <v>45519.299386574072</v>
      </c>
      <c r="D4119" t="s">
        <v>18316</v>
      </c>
    </row>
    <row r="4120" spans="1:5" x14ac:dyDescent="0.25">
      <c r="A4120" t="s">
        <v>1</v>
      </c>
      <c r="B4120" t="s">
        <v>18095</v>
      </c>
      <c r="C4120" s="1121">
        <v>45519.299386574072</v>
      </c>
      <c r="D4120" t="s">
        <v>18317</v>
      </c>
      <c r="E4120" s="1118">
        <v>5.2699999999999997E-2</v>
      </c>
    </row>
    <row r="4121" spans="1:5" x14ac:dyDescent="0.25">
      <c r="A4121" t="s">
        <v>1</v>
      </c>
      <c r="B4121" t="s">
        <v>18095</v>
      </c>
      <c r="C4121" s="1121">
        <v>45519.299386574072</v>
      </c>
      <c r="D4121" t="s">
        <v>18318</v>
      </c>
    </row>
    <row r="4122" spans="1:5" x14ac:dyDescent="0.25">
      <c r="A4122" t="s">
        <v>1</v>
      </c>
      <c r="B4122" t="s">
        <v>18095</v>
      </c>
      <c r="C4122" s="1121">
        <v>45519.299386574072</v>
      </c>
      <c r="D4122" t="s">
        <v>18319</v>
      </c>
      <c r="E4122" s="1118">
        <v>3.32E-2</v>
      </c>
    </row>
    <row r="4123" spans="1:5" x14ac:dyDescent="0.25">
      <c r="A4123" t="s">
        <v>1</v>
      </c>
      <c r="B4123" t="s">
        <v>18095</v>
      </c>
      <c r="C4123" s="1121">
        <v>45519.299386574072</v>
      </c>
      <c r="D4123" t="s">
        <v>18320</v>
      </c>
      <c r="E4123" s="1118">
        <v>0.13869999999999999</v>
      </c>
    </row>
    <row r="4124" spans="1:5" x14ac:dyDescent="0.25">
      <c r="A4124" t="s">
        <v>1</v>
      </c>
      <c r="B4124" t="s">
        <v>18095</v>
      </c>
      <c r="C4124" s="1121">
        <v>45519.29965277778</v>
      </c>
      <c r="D4124" t="s">
        <v>18322</v>
      </c>
    </row>
    <row r="4125" spans="1:5" x14ac:dyDescent="0.25">
      <c r="A4125" t="s">
        <v>1</v>
      </c>
      <c r="B4125" t="s">
        <v>18095</v>
      </c>
      <c r="C4125" s="1121">
        <v>45519.29965277778</v>
      </c>
      <c r="D4125" t="s">
        <v>18327</v>
      </c>
      <c r="E4125" s="1118">
        <v>1.7600000000000001E-2</v>
      </c>
    </row>
    <row r="4126" spans="1:5" x14ac:dyDescent="0.25">
      <c r="A4126" t="s">
        <v>1</v>
      </c>
      <c r="B4126" t="s">
        <v>18095</v>
      </c>
      <c r="C4126" s="1121">
        <v>45519.299814814818</v>
      </c>
      <c r="D4126" t="s">
        <v>18322</v>
      </c>
    </row>
    <row r="4127" spans="1:5" x14ac:dyDescent="0.25">
      <c r="A4127" t="s">
        <v>1</v>
      </c>
      <c r="B4127" t="s">
        <v>18095</v>
      </c>
      <c r="C4127" s="1121">
        <v>45519.299814814818</v>
      </c>
      <c r="D4127" t="s">
        <v>18327</v>
      </c>
      <c r="E4127" s="1118">
        <v>3.1199999999999999E-2</v>
      </c>
    </row>
    <row r="4128" spans="1:5" x14ac:dyDescent="0.25">
      <c r="A4128" t="s">
        <v>1</v>
      </c>
      <c r="B4128" t="s">
        <v>18095</v>
      </c>
      <c r="C4128" s="1121">
        <v>45519.299907407411</v>
      </c>
      <c r="D4128" t="s">
        <v>18328</v>
      </c>
    </row>
    <row r="4129" spans="1:5" x14ac:dyDescent="0.25">
      <c r="A4129" t="s">
        <v>1</v>
      </c>
      <c r="B4129" t="s">
        <v>18095</v>
      </c>
      <c r="C4129" s="1121">
        <v>45519.299907407411</v>
      </c>
      <c r="D4129" t="s">
        <v>18329</v>
      </c>
      <c r="E4129" s="1118">
        <v>1.95E-2</v>
      </c>
    </row>
    <row r="4130" spans="1:5" x14ac:dyDescent="0.25">
      <c r="A4130" t="s">
        <v>1</v>
      </c>
      <c r="B4130" t="s">
        <v>18095</v>
      </c>
      <c r="C4130" s="1121">
        <v>45519.300659722219</v>
      </c>
      <c r="D4130" t="s">
        <v>18314</v>
      </c>
    </row>
    <row r="4131" spans="1:5" x14ac:dyDescent="0.25">
      <c r="A4131" t="s">
        <v>1</v>
      </c>
      <c r="B4131" t="s">
        <v>18095</v>
      </c>
      <c r="C4131" s="1121">
        <v>45519.300671296296</v>
      </c>
      <c r="D4131" t="s">
        <v>18315</v>
      </c>
    </row>
    <row r="4132" spans="1:5" x14ac:dyDescent="0.25">
      <c r="A4132" t="s">
        <v>1</v>
      </c>
      <c r="B4132" t="s">
        <v>18095</v>
      </c>
      <c r="C4132" s="1121">
        <v>45519.300671296296</v>
      </c>
      <c r="D4132" t="s">
        <v>18316</v>
      </c>
    </row>
    <row r="4133" spans="1:5" x14ac:dyDescent="0.25">
      <c r="A4133" t="s">
        <v>1</v>
      </c>
      <c r="B4133" t="s">
        <v>18095</v>
      </c>
      <c r="C4133" s="1121">
        <v>45519.300671296296</v>
      </c>
      <c r="D4133" t="s">
        <v>18317</v>
      </c>
      <c r="E4133" s="1118">
        <v>4.8800000000000003E-2</v>
      </c>
    </row>
    <row r="4134" spans="1:5" x14ac:dyDescent="0.25">
      <c r="A4134" t="s">
        <v>1</v>
      </c>
      <c r="B4134" t="s">
        <v>18095</v>
      </c>
      <c r="C4134" s="1121">
        <v>45519.300671296296</v>
      </c>
      <c r="D4134" t="s">
        <v>18318</v>
      </c>
    </row>
    <row r="4135" spans="1:5" x14ac:dyDescent="0.25">
      <c r="A4135" t="s">
        <v>1</v>
      </c>
      <c r="B4135" t="s">
        <v>18095</v>
      </c>
      <c r="C4135" s="1121">
        <v>45519.300671296296</v>
      </c>
      <c r="D4135" t="s">
        <v>18331</v>
      </c>
    </row>
    <row r="4136" spans="1:5" x14ac:dyDescent="0.25">
      <c r="A4136" t="s">
        <v>1</v>
      </c>
      <c r="B4136" t="s">
        <v>18095</v>
      </c>
      <c r="C4136" s="1121">
        <v>45519.300671296296</v>
      </c>
      <c r="D4136" t="s">
        <v>18332</v>
      </c>
      <c r="E4136" s="1118">
        <v>7.0300000000000001E-2</v>
      </c>
    </row>
    <row r="4137" spans="1:5" x14ac:dyDescent="0.25">
      <c r="A4137" t="s">
        <v>1</v>
      </c>
      <c r="B4137" t="s">
        <v>18095</v>
      </c>
      <c r="C4137" s="1121">
        <v>45519.300671296296</v>
      </c>
      <c r="D4137" t="s">
        <v>18333</v>
      </c>
    </row>
    <row r="4138" spans="1:5" x14ac:dyDescent="0.25">
      <c r="A4138" t="s">
        <v>1</v>
      </c>
      <c r="B4138" t="s">
        <v>18095</v>
      </c>
      <c r="C4138" s="1121">
        <v>45519.300671296296</v>
      </c>
      <c r="D4138" t="s">
        <v>18334</v>
      </c>
      <c r="E4138" s="1118">
        <v>3.1199999999999999E-2</v>
      </c>
    </row>
    <row r="4139" spans="1:5" x14ac:dyDescent="0.25">
      <c r="A4139" t="s">
        <v>1</v>
      </c>
      <c r="B4139" t="s">
        <v>18095</v>
      </c>
      <c r="C4139" s="1121">
        <v>45519.300671296296</v>
      </c>
      <c r="D4139" t="s">
        <v>18324</v>
      </c>
    </row>
    <row r="4140" spans="1:5" x14ac:dyDescent="0.25">
      <c r="A4140" t="s">
        <v>1</v>
      </c>
      <c r="B4140" t="s">
        <v>18095</v>
      </c>
      <c r="C4140" s="1121">
        <v>45519.300671296296</v>
      </c>
      <c r="D4140" t="s">
        <v>18351</v>
      </c>
    </row>
    <row r="4141" spans="1:5" x14ac:dyDescent="0.25">
      <c r="A4141" t="s">
        <v>1</v>
      </c>
      <c r="B4141" t="s">
        <v>18095</v>
      </c>
      <c r="C4141" s="1121">
        <v>45519.300671296296</v>
      </c>
      <c r="D4141" t="s">
        <v>18352</v>
      </c>
      <c r="E4141" s="1118">
        <v>4.6899999999999997E-2</v>
      </c>
    </row>
    <row r="4142" spans="1:5" x14ac:dyDescent="0.25">
      <c r="A4142" t="s">
        <v>1</v>
      </c>
      <c r="B4142" t="s">
        <v>18095</v>
      </c>
      <c r="C4142" s="1121">
        <v>45519.300671296296</v>
      </c>
      <c r="D4142" t="s">
        <v>18325</v>
      </c>
      <c r="E4142" s="1118">
        <v>9.3799999999999994E-2</v>
      </c>
    </row>
    <row r="4143" spans="1:5" x14ac:dyDescent="0.25">
      <c r="A4143" t="s">
        <v>1</v>
      </c>
      <c r="B4143" t="s">
        <v>18095</v>
      </c>
      <c r="C4143" s="1121">
        <v>45519.300694444442</v>
      </c>
      <c r="D4143" t="s">
        <v>18319</v>
      </c>
      <c r="E4143" s="1118">
        <v>1.3633</v>
      </c>
    </row>
    <row r="4144" spans="1:5" x14ac:dyDescent="0.25">
      <c r="A4144" t="s">
        <v>1</v>
      </c>
      <c r="B4144" t="s">
        <v>18095</v>
      </c>
      <c r="C4144" s="1121">
        <v>45519.300694444442</v>
      </c>
      <c r="D4144" t="s">
        <v>18320</v>
      </c>
      <c r="E4144" s="1118">
        <v>1.5488</v>
      </c>
    </row>
    <row r="4145" spans="1:5" x14ac:dyDescent="0.25">
      <c r="A4145" t="s">
        <v>1</v>
      </c>
      <c r="B4145" t="s">
        <v>18095</v>
      </c>
      <c r="C4145" s="1121">
        <v>45519.300694444442</v>
      </c>
      <c r="D4145" t="s">
        <v>18321</v>
      </c>
      <c r="E4145" s="1118">
        <v>2.2168000000000001</v>
      </c>
    </row>
    <row r="4146" spans="1:5" x14ac:dyDescent="0.25">
      <c r="A4146" t="s">
        <v>1</v>
      </c>
      <c r="B4146" t="s">
        <v>18095</v>
      </c>
      <c r="C4146" s="1121">
        <v>45519.300763888888</v>
      </c>
      <c r="D4146" t="s">
        <v>18322</v>
      </c>
    </row>
    <row r="4147" spans="1:5" x14ac:dyDescent="0.25">
      <c r="A4147" t="s">
        <v>1</v>
      </c>
      <c r="B4147" t="s">
        <v>18095</v>
      </c>
      <c r="C4147" s="1121">
        <v>45519.300763888888</v>
      </c>
      <c r="D4147" t="s">
        <v>18335</v>
      </c>
    </row>
    <row r="4148" spans="1:5" x14ac:dyDescent="0.25">
      <c r="A4148" t="s">
        <v>1</v>
      </c>
      <c r="B4148" t="s">
        <v>18095</v>
      </c>
      <c r="C4148" s="1121">
        <v>45519.300763888888</v>
      </c>
      <c r="D4148" t="s">
        <v>18324</v>
      </c>
    </row>
    <row r="4149" spans="1:5" x14ac:dyDescent="0.25">
      <c r="A4149" t="s">
        <v>1</v>
      </c>
      <c r="B4149" t="s">
        <v>18095</v>
      </c>
      <c r="C4149" s="1121">
        <v>45519.300763888888</v>
      </c>
      <c r="D4149" t="s">
        <v>18325</v>
      </c>
      <c r="E4149" s="1118">
        <v>1.37E-2</v>
      </c>
    </row>
    <row r="4150" spans="1:5" x14ac:dyDescent="0.25">
      <c r="A4150" t="s">
        <v>1</v>
      </c>
      <c r="B4150" t="s">
        <v>18095</v>
      </c>
      <c r="C4150" s="1121">
        <v>45519.300763888888</v>
      </c>
      <c r="D4150" t="s">
        <v>18336</v>
      </c>
    </row>
    <row r="4151" spans="1:5" x14ac:dyDescent="0.25">
      <c r="A4151" t="s">
        <v>1</v>
      </c>
      <c r="B4151" t="s">
        <v>18095</v>
      </c>
      <c r="C4151" s="1121">
        <v>45519.300763888888</v>
      </c>
      <c r="D4151" t="s">
        <v>18338</v>
      </c>
      <c r="E4151" s="1118">
        <v>3.32E-2</v>
      </c>
    </row>
    <row r="4152" spans="1:5" x14ac:dyDescent="0.25">
      <c r="A4152" t="s">
        <v>1</v>
      </c>
      <c r="B4152" t="s">
        <v>18095</v>
      </c>
      <c r="C4152" s="1121">
        <v>45519.300763888888</v>
      </c>
      <c r="D4152" t="s">
        <v>18339</v>
      </c>
    </row>
    <row r="4153" spans="1:5" x14ac:dyDescent="0.25">
      <c r="A4153" t="s">
        <v>1</v>
      </c>
      <c r="B4153" t="s">
        <v>18095</v>
      </c>
      <c r="C4153" s="1121">
        <v>45519.300763888888</v>
      </c>
      <c r="D4153" t="s">
        <v>18322</v>
      </c>
    </row>
    <row r="4154" spans="1:5" x14ac:dyDescent="0.25">
      <c r="A4154" t="s">
        <v>1</v>
      </c>
      <c r="B4154" t="s">
        <v>18095</v>
      </c>
      <c r="C4154" s="1121">
        <v>45519.300763888888</v>
      </c>
      <c r="D4154" t="s">
        <v>18327</v>
      </c>
      <c r="E4154" s="1118">
        <v>3.32E-2</v>
      </c>
    </row>
    <row r="4155" spans="1:5" x14ac:dyDescent="0.25">
      <c r="A4155" t="s">
        <v>1</v>
      </c>
      <c r="B4155" t="s">
        <v>18095</v>
      </c>
      <c r="C4155" s="1121">
        <v>45519.300763888888</v>
      </c>
      <c r="D4155" t="s">
        <v>18340</v>
      </c>
    </row>
    <row r="4156" spans="1:5" x14ac:dyDescent="0.25">
      <c r="A4156" t="s">
        <v>1</v>
      </c>
      <c r="B4156" t="s">
        <v>18095</v>
      </c>
      <c r="C4156" s="1121">
        <v>45519.300763888888</v>
      </c>
      <c r="D4156" t="s">
        <v>18341</v>
      </c>
      <c r="E4156" s="1118">
        <v>5.6599999999999998E-2</v>
      </c>
    </row>
    <row r="4157" spans="1:5" x14ac:dyDescent="0.25">
      <c r="A4157" t="s">
        <v>1</v>
      </c>
      <c r="B4157" t="s">
        <v>18095</v>
      </c>
      <c r="C4157" s="1121">
        <v>45519.300763888888</v>
      </c>
      <c r="D4157" t="s">
        <v>18342</v>
      </c>
      <c r="E4157" s="1118">
        <v>0.14649999999999999</v>
      </c>
    </row>
    <row r="4158" spans="1:5" x14ac:dyDescent="0.25">
      <c r="A4158" t="s">
        <v>1</v>
      </c>
      <c r="B4158" t="s">
        <v>18095</v>
      </c>
      <c r="C4158" s="1121">
        <v>45519.300763888888</v>
      </c>
      <c r="D4158" t="s">
        <v>18343</v>
      </c>
      <c r="E4158" s="1118">
        <v>0.22850000000000001</v>
      </c>
    </row>
    <row r="4159" spans="1:5" x14ac:dyDescent="0.25">
      <c r="A4159" t="s">
        <v>1</v>
      </c>
      <c r="B4159" t="s">
        <v>18095</v>
      </c>
      <c r="C4159" s="1121">
        <v>45519.300763888888</v>
      </c>
      <c r="D4159" t="s">
        <v>18327</v>
      </c>
      <c r="E4159" s="1118">
        <v>0.27929999999999999</v>
      </c>
    </row>
    <row r="4160" spans="1:5" x14ac:dyDescent="0.25">
      <c r="A4160" t="s">
        <v>1</v>
      </c>
      <c r="B4160" t="s">
        <v>18095</v>
      </c>
      <c r="C4160" s="1121">
        <v>45519.301655092589</v>
      </c>
      <c r="D4160" t="s">
        <v>18322</v>
      </c>
    </row>
    <row r="4161" spans="1:5" x14ac:dyDescent="0.25">
      <c r="A4161" t="s">
        <v>1</v>
      </c>
      <c r="B4161" t="s">
        <v>18095</v>
      </c>
      <c r="C4161" s="1121">
        <v>45519.301655092589</v>
      </c>
      <c r="D4161" t="s">
        <v>18327</v>
      </c>
      <c r="E4161" s="1118">
        <v>2.1499999999999998E-2</v>
      </c>
    </row>
    <row r="4162" spans="1:5" x14ac:dyDescent="0.25">
      <c r="A4162" t="s">
        <v>1</v>
      </c>
      <c r="B4162" t="s">
        <v>18095</v>
      </c>
      <c r="C4162" s="1121">
        <v>45519.301944444444</v>
      </c>
      <c r="D4162" t="s">
        <v>18322</v>
      </c>
    </row>
    <row r="4163" spans="1:5" x14ac:dyDescent="0.25">
      <c r="A4163" t="s">
        <v>1</v>
      </c>
      <c r="B4163" t="s">
        <v>18095</v>
      </c>
      <c r="C4163" s="1121">
        <v>45519.301944444444</v>
      </c>
      <c r="D4163" t="s">
        <v>18327</v>
      </c>
      <c r="E4163" s="1118">
        <v>3.32E-2</v>
      </c>
    </row>
    <row r="4164" spans="1:5" x14ac:dyDescent="0.25">
      <c r="A4164" t="s">
        <v>1</v>
      </c>
      <c r="B4164" t="s">
        <v>18095</v>
      </c>
      <c r="C4164" s="1121">
        <v>45519.301979166667</v>
      </c>
      <c r="D4164" t="s">
        <v>18322</v>
      </c>
    </row>
    <row r="4165" spans="1:5" x14ac:dyDescent="0.25">
      <c r="A4165" t="s">
        <v>1</v>
      </c>
      <c r="B4165" t="s">
        <v>18095</v>
      </c>
      <c r="C4165" s="1121">
        <v>45519.301979166667</v>
      </c>
      <c r="D4165" t="s">
        <v>18327</v>
      </c>
      <c r="E4165" s="1118">
        <v>1.7600000000000001E-2</v>
      </c>
    </row>
    <row r="4166" spans="1:5" x14ac:dyDescent="0.25">
      <c r="A4166" t="s">
        <v>1</v>
      </c>
      <c r="B4166" t="s">
        <v>18095</v>
      </c>
      <c r="C4166" s="1121">
        <v>45519.302291666667</v>
      </c>
      <c r="D4166" t="s">
        <v>18328</v>
      </c>
    </row>
    <row r="4167" spans="1:5" x14ac:dyDescent="0.25">
      <c r="A4167" t="s">
        <v>1</v>
      </c>
      <c r="B4167" t="s">
        <v>18095</v>
      </c>
      <c r="C4167" s="1121">
        <v>45519.302303240744</v>
      </c>
      <c r="D4167" t="s">
        <v>18329</v>
      </c>
      <c r="E4167" s="1118">
        <v>2.3400000000000001E-2</v>
      </c>
    </row>
    <row r="4168" spans="1:5" x14ac:dyDescent="0.25">
      <c r="A4168" t="s">
        <v>1</v>
      </c>
      <c r="B4168" t="s">
        <v>18095</v>
      </c>
      <c r="C4168" s="1121">
        <v>45519.302361111113</v>
      </c>
      <c r="D4168" t="s">
        <v>9291</v>
      </c>
    </row>
    <row r="4169" spans="1:5" x14ac:dyDescent="0.25">
      <c r="A4169" t="s">
        <v>1</v>
      </c>
      <c r="B4169" t="s">
        <v>18095</v>
      </c>
      <c r="C4169" s="1121">
        <v>45519.302361111113</v>
      </c>
      <c r="D4169" t="s">
        <v>9292</v>
      </c>
      <c r="E4169" s="1118">
        <v>4.6899999999999997E-2</v>
      </c>
    </row>
    <row r="4170" spans="1:5" x14ac:dyDescent="0.25">
      <c r="A4170" t="s">
        <v>1</v>
      </c>
      <c r="B4170" t="s">
        <v>18095</v>
      </c>
      <c r="C4170" s="1121">
        <v>45519.302858796298</v>
      </c>
      <c r="D4170" t="s">
        <v>9291</v>
      </c>
    </row>
    <row r="4171" spans="1:5" x14ac:dyDescent="0.25">
      <c r="A4171" t="s">
        <v>1</v>
      </c>
      <c r="B4171" t="s">
        <v>18095</v>
      </c>
      <c r="C4171" s="1121">
        <v>45519.302858796298</v>
      </c>
      <c r="D4171" t="s">
        <v>9292</v>
      </c>
      <c r="E4171" s="1118">
        <v>2.5399999999999999E-2</v>
      </c>
    </row>
    <row r="4172" spans="1:5" x14ac:dyDescent="0.25">
      <c r="A4172" t="s">
        <v>1</v>
      </c>
      <c r="B4172" t="s">
        <v>18095</v>
      </c>
      <c r="C4172" s="1121">
        <v>45519.30300925926</v>
      </c>
      <c r="D4172" t="s">
        <v>17282</v>
      </c>
    </row>
    <row r="4173" spans="1:5" x14ac:dyDescent="0.25">
      <c r="A4173" t="s">
        <v>1</v>
      </c>
      <c r="B4173" t="s">
        <v>18095</v>
      </c>
      <c r="C4173" s="1121">
        <v>45519.30300925926</v>
      </c>
      <c r="D4173" t="s">
        <v>17283</v>
      </c>
      <c r="E4173" s="1118">
        <v>9.1800000000000007E-2</v>
      </c>
    </row>
    <row r="4174" spans="1:5" x14ac:dyDescent="0.25">
      <c r="A4174" t="s">
        <v>1</v>
      </c>
      <c r="B4174" t="s">
        <v>18095</v>
      </c>
      <c r="C4174" s="1121">
        <v>45519.30300925926</v>
      </c>
      <c r="D4174" t="s">
        <v>17284</v>
      </c>
    </row>
    <row r="4175" spans="1:5" x14ac:dyDescent="0.25">
      <c r="A4175" t="s">
        <v>1</v>
      </c>
      <c r="B4175" t="s">
        <v>18095</v>
      </c>
      <c r="C4175" s="1121">
        <v>45519.30300925926</v>
      </c>
      <c r="D4175" t="s">
        <v>17285</v>
      </c>
      <c r="E4175" s="1118">
        <v>6.8400000000000002E-2</v>
      </c>
    </row>
    <row r="4176" spans="1:5" x14ac:dyDescent="0.25">
      <c r="A4176" t="s">
        <v>1</v>
      </c>
      <c r="B4176" t="s">
        <v>18095</v>
      </c>
      <c r="C4176" s="1121">
        <v>45519.30300925926</v>
      </c>
      <c r="D4176" t="s">
        <v>17282</v>
      </c>
    </row>
    <row r="4177" spans="1:5" x14ac:dyDescent="0.25">
      <c r="A4177" t="s">
        <v>1</v>
      </c>
      <c r="B4177" t="s">
        <v>18095</v>
      </c>
      <c r="C4177" s="1121">
        <v>45519.30300925926</v>
      </c>
      <c r="D4177" t="s">
        <v>17283</v>
      </c>
      <c r="E4177" s="1118">
        <v>4.6899999999999997E-2</v>
      </c>
    </row>
    <row r="4178" spans="1:5" x14ac:dyDescent="0.25">
      <c r="A4178" t="s">
        <v>1</v>
      </c>
      <c r="B4178" t="s">
        <v>18095</v>
      </c>
      <c r="C4178" s="1121">
        <v>45519.30300925926</v>
      </c>
      <c r="D4178" t="s">
        <v>17284</v>
      </c>
    </row>
    <row r="4179" spans="1:5" x14ac:dyDescent="0.25">
      <c r="A4179" t="s">
        <v>1</v>
      </c>
      <c r="B4179" t="s">
        <v>18095</v>
      </c>
      <c r="C4179" s="1121">
        <v>45519.30300925926</v>
      </c>
      <c r="D4179" t="s">
        <v>17285</v>
      </c>
      <c r="E4179" s="1118">
        <v>6.6400000000000001E-2</v>
      </c>
    </row>
    <row r="4180" spans="1:5" x14ac:dyDescent="0.25">
      <c r="A4180" t="s">
        <v>1</v>
      </c>
      <c r="B4180" t="s">
        <v>18095</v>
      </c>
      <c r="C4180" s="1121">
        <v>45519.30300925926</v>
      </c>
      <c r="D4180" t="s">
        <v>17282</v>
      </c>
    </row>
    <row r="4181" spans="1:5" x14ac:dyDescent="0.25">
      <c r="A4181" t="s">
        <v>1</v>
      </c>
      <c r="B4181" t="s">
        <v>18095</v>
      </c>
      <c r="C4181" s="1121">
        <v>45519.30300925926</v>
      </c>
      <c r="D4181" t="s">
        <v>17283</v>
      </c>
      <c r="E4181" s="1118">
        <v>4.8800000000000003E-2</v>
      </c>
    </row>
    <row r="4182" spans="1:5" x14ac:dyDescent="0.25">
      <c r="A4182" t="s">
        <v>1</v>
      </c>
      <c r="B4182" t="s">
        <v>18095</v>
      </c>
      <c r="C4182" s="1121">
        <v>45519.30300925926</v>
      </c>
      <c r="D4182" t="s">
        <v>17284</v>
      </c>
    </row>
    <row r="4183" spans="1:5" x14ac:dyDescent="0.25">
      <c r="A4183" t="s">
        <v>1</v>
      </c>
      <c r="B4183" t="s">
        <v>18095</v>
      </c>
      <c r="C4183" s="1121">
        <v>45519.30300925926</v>
      </c>
      <c r="D4183" t="s">
        <v>17285</v>
      </c>
      <c r="E4183" s="1118">
        <v>5.4699999999999999E-2</v>
      </c>
    </row>
    <row r="4184" spans="1:5" x14ac:dyDescent="0.25">
      <c r="A4184" t="s">
        <v>1</v>
      </c>
      <c r="B4184" t="s">
        <v>18095</v>
      </c>
      <c r="C4184" s="1121">
        <v>45519.324999999997</v>
      </c>
      <c r="D4184" t="s">
        <v>17282</v>
      </c>
    </row>
    <row r="4185" spans="1:5" x14ac:dyDescent="0.25">
      <c r="A4185" t="s">
        <v>1</v>
      </c>
      <c r="B4185" t="s">
        <v>18095</v>
      </c>
      <c r="C4185" s="1121">
        <v>45519.324999999997</v>
      </c>
      <c r="D4185" t="s">
        <v>17283</v>
      </c>
      <c r="E4185" s="1118">
        <v>8.0100000000000005E-2</v>
      </c>
    </row>
    <row r="4186" spans="1:5" x14ac:dyDescent="0.25">
      <c r="A4186" t="s">
        <v>1</v>
      </c>
      <c r="B4186" t="s">
        <v>18095</v>
      </c>
      <c r="C4186" s="1121">
        <v>45519.324999999997</v>
      </c>
      <c r="D4186" t="s">
        <v>17284</v>
      </c>
    </row>
    <row r="4187" spans="1:5" x14ac:dyDescent="0.25">
      <c r="A4187" t="s">
        <v>1</v>
      </c>
      <c r="B4187" t="s">
        <v>18095</v>
      </c>
      <c r="C4187" s="1121">
        <v>45519.324999999997</v>
      </c>
      <c r="D4187" t="s">
        <v>17285</v>
      </c>
      <c r="E4187" s="1118">
        <v>5.6599999999999998E-2</v>
      </c>
    </row>
    <row r="4188" spans="1:5" x14ac:dyDescent="0.25">
      <c r="A4188" t="s">
        <v>1</v>
      </c>
      <c r="B4188" t="s">
        <v>18095</v>
      </c>
      <c r="C4188" s="1121">
        <v>45519.324999999997</v>
      </c>
      <c r="D4188" t="s">
        <v>17282</v>
      </c>
    </row>
    <row r="4189" spans="1:5" x14ac:dyDescent="0.25">
      <c r="A4189" t="s">
        <v>1</v>
      </c>
      <c r="B4189" t="s">
        <v>18095</v>
      </c>
      <c r="C4189" s="1121">
        <v>45519.324999999997</v>
      </c>
      <c r="D4189" t="s">
        <v>17283</v>
      </c>
      <c r="E4189" s="1118">
        <v>4.6899999999999997E-2</v>
      </c>
    </row>
    <row r="4190" spans="1:5" x14ac:dyDescent="0.25">
      <c r="A4190" t="s">
        <v>1</v>
      </c>
      <c r="B4190" t="s">
        <v>18095</v>
      </c>
      <c r="C4190" s="1121">
        <v>45519.324999999997</v>
      </c>
      <c r="D4190" t="s">
        <v>17282</v>
      </c>
    </row>
    <row r="4191" spans="1:5" x14ac:dyDescent="0.25">
      <c r="A4191" t="s">
        <v>1</v>
      </c>
      <c r="B4191" t="s">
        <v>18095</v>
      </c>
      <c r="C4191" s="1121">
        <v>45519.324999999997</v>
      </c>
      <c r="D4191" t="s">
        <v>17283</v>
      </c>
      <c r="E4191" s="1118">
        <v>6.4500000000000002E-2</v>
      </c>
    </row>
    <row r="4192" spans="1:5" x14ac:dyDescent="0.25">
      <c r="A4192" t="s">
        <v>1</v>
      </c>
      <c r="B4192" t="s">
        <v>18095</v>
      </c>
      <c r="C4192" s="1121">
        <v>45519.324999999997</v>
      </c>
      <c r="D4192" t="s">
        <v>17284</v>
      </c>
    </row>
    <row r="4193" spans="1:5" x14ac:dyDescent="0.25">
      <c r="A4193" t="s">
        <v>1</v>
      </c>
      <c r="B4193" t="s">
        <v>18095</v>
      </c>
      <c r="C4193" s="1121">
        <v>45519.324999999997</v>
      </c>
      <c r="D4193" t="s">
        <v>17285</v>
      </c>
      <c r="E4193" s="1118">
        <v>4.4900000000000002E-2</v>
      </c>
    </row>
    <row r="4194" spans="1:5" x14ac:dyDescent="0.25">
      <c r="A4194" t="s">
        <v>1</v>
      </c>
      <c r="B4194" t="s">
        <v>18095</v>
      </c>
      <c r="C4194" s="1121">
        <v>45519.325011574074</v>
      </c>
      <c r="D4194" t="s">
        <v>17282</v>
      </c>
    </row>
    <row r="4195" spans="1:5" x14ac:dyDescent="0.25">
      <c r="A4195" t="s">
        <v>1</v>
      </c>
      <c r="B4195" t="s">
        <v>18095</v>
      </c>
      <c r="C4195" s="1121">
        <v>45519.325011574074</v>
      </c>
      <c r="D4195" t="s">
        <v>17283</v>
      </c>
      <c r="E4195" s="1118">
        <v>4.6899999999999997E-2</v>
      </c>
    </row>
    <row r="4196" spans="1:5" x14ac:dyDescent="0.25">
      <c r="A4196" t="s">
        <v>1</v>
      </c>
      <c r="B4196" t="s">
        <v>18095</v>
      </c>
      <c r="C4196" s="1121">
        <v>45519.325011574074</v>
      </c>
      <c r="D4196" t="s">
        <v>17284</v>
      </c>
    </row>
    <row r="4197" spans="1:5" x14ac:dyDescent="0.25">
      <c r="A4197" t="s">
        <v>1</v>
      </c>
      <c r="B4197" t="s">
        <v>18095</v>
      </c>
      <c r="C4197" s="1121">
        <v>45519.325011574074</v>
      </c>
      <c r="D4197" t="s">
        <v>17285</v>
      </c>
      <c r="E4197" s="1118">
        <v>5.4699999999999999E-2</v>
      </c>
    </row>
    <row r="4198" spans="1:5" x14ac:dyDescent="0.25">
      <c r="A4198" t="s">
        <v>1</v>
      </c>
      <c r="B4198" t="s">
        <v>18095</v>
      </c>
      <c r="C4198" s="1121">
        <v>45519.325092592589</v>
      </c>
      <c r="D4198" t="s">
        <v>18314</v>
      </c>
    </row>
    <row r="4199" spans="1:5" x14ac:dyDescent="0.25">
      <c r="A4199" t="s">
        <v>1</v>
      </c>
      <c r="B4199" t="s">
        <v>18095</v>
      </c>
      <c r="C4199" s="1121">
        <v>45519.325092592589</v>
      </c>
      <c r="D4199" t="s">
        <v>18315</v>
      </c>
    </row>
    <row r="4200" spans="1:5" x14ac:dyDescent="0.25">
      <c r="A4200" t="s">
        <v>1</v>
      </c>
      <c r="B4200" t="s">
        <v>18095</v>
      </c>
      <c r="C4200" s="1121">
        <v>45519.325092592589</v>
      </c>
      <c r="D4200" t="s">
        <v>18316</v>
      </c>
    </row>
    <row r="4201" spans="1:5" x14ac:dyDescent="0.25">
      <c r="A4201" t="s">
        <v>1</v>
      </c>
      <c r="B4201" t="s">
        <v>18095</v>
      </c>
      <c r="C4201" s="1121">
        <v>45519.325092592589</v>
      </c>
      <c r="D4201" t="s">
        <v>18317</v>
      </c>
      <c r="E4201" s="1118">
        <v>4.1000000000000002E-2</v>
      </c>
    </row>
    <row r="4202" spans="1:5" x14ac:dyDescent="0.25">
      <c r="A4202" t="s">
        <v>1</v>
      </c>
      <c r="B4202" t="s">
        <v>18095</v>
      </c>
      <c r="C4202" s="1121">
        <v>45519.325104166666</v>
      </c>
      <c r="D4202" t="s">
        <v>18318</v>
      </c>
    </row>
    <row r="4203" spans="1:5" x14ac:dyDescent="0.25">
      <c r="A4203" t="s">
        <v>1</v>
      </c>
      <c r="B4203" t="s">
        <v>18095</v>
      </c>
      <c r="C4203" s="1121">
        <v>45519.325104166666</v>
      </c>
      <c r="D4203" t="s">
        <v>18331</v>
      </c>
    </row>
    <row r="4204" spans="1:5" x14ac:dyDescent="0.25">
      <c r="A4204" t="s">
        <v>1</v>
      </c>
      <c r="B4204" t="s">
        <v>18095</v>
      </c>
      <c r="C4204" s="1121">
        <v>45519.325104166666</v>
      </c>
      <c r="D4204" t="s">
        <v>18332</v>
      </c>
      <c r="E4204" s="1118">
        <v>9.1800000000000007E-2</v>
      </c>
    </row>
    <row r="4205" spans="1:5" x14ac:dyDescent="0.25">
      <c r="A4205" t="s">
        <v>1</v>
      </c>
      <c r="B4205" t="s">
        <v>18095</v>
      </c>
      <c r="C4205" s="1121">
        <v>45519.325104166666</v>
      </c>
      <c r="D4205" t="s">
        <v>18333</v>
      </c>
    </row>
    <row r="4206" spans="1:5" x14ac:dyDescent="0.25">
      <c r="A4206" t="s">
        <v>1</v>
      </c>
      <c r="B4206" t="s">
        <v>18095</v>
      </c>
      <c r="C4206" s="1121">
        <v>45519.325104166666</v>
      </c>
      <c r="D4206" t="s">
        <v>18334</v>
      </c>
      <c r="E4206" s="1118">
        <v>3.9100000000000003E-2</v>
      </c>
    </row>
    <row r="4207" spans="1:5" x14ac:dyDescent="0.25">
      <c r="A4207" t="s">
        <v>1</v>
      </c>
      <c r="B4207" t="s">
        <v>18095</v>
      </c>
      <c r="C4207" s="1121">
        <v>45519.325104166666</v>
      </c>
      <c r="D4207" t="s">
        <v>18324</v>
      </c>
    </row>
    <row r="4208" spans="1:5" x14ac:dyDescent="0.25">
      <c r="A4208" t="s">
        <v>1</v>
      </c>
      <c r="B4208" t="s">
        <v>18095</v>
      </c>
      <c r="C4208" s="1121">
        <v>45519.325104166666</v>
      </c>
      <c r="D4208" t="s">
        <v>18351</v>
      </c>
    </row>
    <row r="4209" spans="1:5" x14ac:dyDescent="0.25">
      <c r="A4209" t="s">
        <v>1</v>
      </c>
      <c r="B4209" t="s">
        <v>18095</v>
      </c>
      <c r="C4209" s="1121">
        <v>45519.325104166666</v>
      </c>
      <c r="D4209" t="s">
        <v>18352</v>
      </c>
      <c r="E4209" s="1118">
        <v>2.93E-2</v>
      </c>
    </row>
    <row r="4210" spans="1:5" x14ac:dyDescent="0.25">
      <c r="A4210" t="s">
        <v>1</v>
      </c>
      <c r="B4210" t="s">
        <v>18095</v>
      </c>
      <c r="C4210" s="1121">
        <v>45519.325104166666</v>
      </c>
      <c r="D4210" t="s">
        <v>18325</v>
      </c>
      <c r="E4210" s="1118">
        <v>7.8100000000000003E-2</v>
      </c>
    </row>
    <row r="4211" spans="1:5" x14ac:dyDescent="0.25">
      <c r="A4211" t="s">
        <v>1</v>
      </c>
      <c r="B4211" t="s">
        <v>18095</v>
      </c>
      <c r="C4211" s="1121">
        <v>45519.325115740743</v>
      </c>
      <c r="D4211" t="s">
        <v>18319</v>
      </c>
      <c r="E4211" s="1118">
        <v>1.0117</v>
      </c>
    </row>
    <row r="4212" spans="1:5" x14ac:dyDescent="0.25">
      <c r="A4212" t="s">
        <v>1</v>
      </c>
      <c r="B4212" t="s">
        <v>18095</v>
      </c>
      <c r="C4212" s="1121">
        <v>45519.325115740743</v>
      </c>
      <c r="D4212" t="s">
        <v>18320</v>
      </c>
      <c r="E4212" s="1118">
        <v>1.1895</v>
      </c>
    </row>
    <row r="4213" spans="1:5" x14ac:dyDescent="0.25">
      <c r="A4213" t="s">
        <v>1</v>
      </c>
      <c r="B4213" t="s">
        <v>18095</v>
      </c>
      <c r="C4213" s="1121">
        <v>45519.325115740743</v>
      </c>
      <c r="D4213" t="s">
        <v>18321</v>
      </c>
      <c r="E4213" s="1118">
        <v>1.9120999999999999</v>
      </c>
    </row>
    <row r="4214" spans="1:5" x14ac:dyDescent="0.25">
      <c r="A4214" t="s">
        <v>1</v>
      </c>
      <c r="B4214" t="s">
        <v>18095</v>
      </c>
      <c r="C4214" s="1121">
        <v>45519.325196759259</v>
      </c>
      <c r="D4214" t="s">
        <v>18322</v>
      </c>
    </row>
    <row r="4215" spans="1:5" x14ac:dyDescent="0.25">
      <c r="A4215" t="s">
        <v>1</v>
      </c>
      <c r="B4215" t="s">
        <v>18095</v>
      </c>
      <c r="C4215" s="1121">
        <v>45519.325196759259</v>
      </c>
      <c r="D4215" t="s">
        <v>18323</v>
      </c>
    </row>
    <row r="4216" spans="1:5" x14ac:dyDescent="0.25">
      <c r="A4216" t="s">
        <v>1</v>
      </c>
      <c r="B4216" t="s">
        <v>18095</v>
      </c>
      <c r="C4216" s="1121">
        <v>45519.325196759259</v>
      </c>
      <c r="D4216" t="s">
        <v>17975</v>
      </c>
    </row>
    <row r="4217" spans="1:5" x14ac:dyDescent="0.25">
      <c r="A4217" t="s">
        <v>1</v>
      </c>
      <c r="B4217" t="s">
        <v>18095</v>
      </c>
      <c r="C4217" s="1121">
        <v>45519.325196759259</v>
      </c>
      <c r="D4217" t="s">
        <v>17976</v>
      </c>
      <c r="E4217" s="1118">
        <v>2.5399999999999999E-2</v>
      </c>
    </row>
    <row r="4218" spans="1:5" x14ac:dyDescent="0.25">
      <c r="A4218" t="s">
        <v>1</v>
      </c>
      <c r="B4218" t="s">
        <v>18095</v>
      </c>
      <c r="C4218" s="1121">
        <v>45519.325196759259</v>
      </c>
      <c r="D4218" t="s">
        <v>18324</v>
      </c>
    </row>
    <row r="4219" spans="1:5" x14ac:dyDescent="0.25">
      <c r="A4219" t="s">
        <v>1</v>
      </c>
      <c r="B4219" t="s">
        <v>18095</v>
      </c>
      <c r="C4219" s="1121">
        <v>45519.325196759259</v>
      </c>
      <c r="D4219" t="s">
        <v>18325</v>
      </c>
      <c r="E4219" s="1118">
        <v>1.17E-2</v>
      </c>
    </row>
    <row r="4220" spans="1:5" x14ac:dyDescent="0.25">
      <c r="A4220" t="s">
        <v>1</v>
      </c>
      <c r="B4220" t="s">
        <v>18095</v>
      </c>
      <c r="C4220" s="1121">
        <v>45519.325196759259</v>
      </c>
      <c r="D4220" t="s">
        <v>18326</v>
      </c>
      <c r="E4220" s="1118">
        <v>7.6200000000000004E-2</v>
      </c>
    </row>
    <row r="4221" spans="1:5" x14ac:dyDescent="0.25">
      <c r="A4221" t="s">
        <v>1</v>
      </c>
      <c r="B4221" t="s">
        <v>18095</v>
      </c>
      <c r="C4221" s="1121">
        <v>45519.325196759259</v>
      </c>
      <c r="D4221" t="s">
        <v>18327</v>
      </c>
      <c r="E4221" s="1118">
        <v>0.1016</v>
      </c>
    </row>
    <row r="4222" spans="1:5" x14ac:dyDescent="0.25">
      <c r="A4222" t="s">
        <v>1</v>
      </c>
      <c r="B4222" t="s">
        <v>18095</v>
      </c>
      <c r="C4222" s="1121">
        <v>45519.325324074074</v>
      </c>
      <c r="D4222" t="s">
        <v>18322</v>
      </c>
    </row>
    <row r="4223" spans="1:5" x14ac:dyDescent="0.25">
      <c r="A4223" t="s">
        <v>1</v>
      </c>
      <c r="B4223" t="s">
        <v>18095</v>
      </c>
      <c r="C4223" s="1121">
        <v>45519.325324074074</v>
      </c>
      <c r="D4223" t="s">
        <v>18335</v>
      </c>
    </row>
    <row r="4224" spans="1:5" x14ac:dyDescent="0.25">
      <c r="A4224" t="s">
        <v>1</v>
      </c>
      <c r="B4224" t="s">
        <v>18095</v>
      </c>
      <c r="C4224" s="1121">
        <v>45519.325324074074</v>
      </c>
      <c r="D4224" t="s">
        <v>18324</v>
      </c>
    </row>
    <row r="4225" spans="1:5" x14ac:dyDescent="0.25">
      <c r="A4225" t="s">
        <v>1</v>
      </c>
      <c r="B4225" t="s">
        <v>18095</v>
      </c>
      <c r="C4225" s="1121">
        <v>45519.325324074074</v>
      </c>
      <c r="D4225" t="s">
        <v>18325</v>
      </c>
      <c r="E4225" s="1118">
        <v>7.7999999999999996E-3</v>
      </c>
    </row>
    <row r="4226" spans="1:5" x14ac:dyDescent="0.25">
      <c r="A4226" t="s">
        <v>1</v>
      </c>
      <c r="B4226" t="s">
        <v>18095</v>
      </c>
      <c r="C4226" s="1121">
        <v>45519.325324074074</v>
      </c>
      <c r="D4226" t="s">
        <v>18336</v>
      </c>
    </row>
    <row r="4227" spans="1:5" x14ac:dyDescent="0.25">
      <c r="A4227" t="s">
        <v>1</v>
      </c>
      <c r="B4227" t="s">
        <v>18095</v>
      </c>
      <c r="C4227" s="1121">
        <v>45519.325324074074</v>
      </c>
      <c r="D4227" t="s">
        <v>18338</v>
      </c>
      <c r="E4227" s="1118">
        <v>4.1000000000000002E-2</v>
      </c>
    </row>
    <row r="4228" spans="1:5" x14ac:dyDescent="0.25">
      <c r="A4228" t="s">
        <v>1</v>
      </c>
      <c r="B4228" t="s">
        <v>18095</v>
      </c>
      <c r="C4228" s="1121">
        <v>45519.325324074074</v>
      </c>
      <c r="D4228" t="s">
        <v>18339</v>
      </c>
    </row>
    <row r="4229" spans="1:5" x14ac:dyDescent="0.25">
      <c r="A4229" t="s">
        <v>1</v>
      </c>
      <c r="B4229" t="s">
        <v>18095</v>
      </c>
      <c r="C4229" s="1121">
        <v>45519.325324074074</v>
      </c>
      <c r="D4229" t="s">
        <v>18322</v>
      </c>
    </row>
    <row r="4230" spans="1:5" x14ac:dyDescent="0.25">
      <c r="A4230" t="s">
        <v>1</v>
      </c>
      <c r="B4230" t="s">
        <v>18095</v>
      </c>
      <c r="C4230" s="1121">
        <v>45519.325324074074</v>
      </c>
      <c r="D4230" t="s">
        <v>18327</v>
      </c>
      <c r="E4230" s="1118">
        <v>2.3400000000000001E-2</v>
      </c>
    </row>
    <row r="4231" spans="1:5" x14ac:dyDescent="0.25">
      <c r="A4231" t="s">
        <v>1</v>
      </c>
      <c r="B4231" t="s">
        <v>18095</v>
      </c>
      <c r="C4231" s="1121">
        <v>45519.325324074074</v>
      </c>
      <c r="D4231" t="s">
        <v>18340</v>
      </c>
    </row>
    <row r="4232" spans="1:5" x14ac:dyDescent="0.25">
      <c r="A4232" t="s">
        <v>1</v>
      </c>
      <c r="B4232" t="s">
        <v>18095</v>
      </c>
      <c r="C4232" s="1121">
        <v>45519.325324074074</v>
      </c>
      <c r="D4232" t="s">
        <v>18341</v>
      </c>
      <c r="E4232" s="1118">
        <v>6.6400000000000001E-2</v>
      </c>
    </row>
    <row r="4233" spans="1:5" x14ac:dyDescent="0.25">
      <c r="A4233" t="s">
        <v>1</v>
      </c>
      <c r="B4233" t="s">
        <v>18095</v>
      </c>
      <c r="C4233" s="1121">
        <v>45519.325324074074</v>
      </c>
      <c r="D4233" t="s">
        <v>18342</v>
      </c>
      <c r="E4233" s="1118">
        <v>0.1699</v>
      </c>
    </row>
    <row r="4234" spans="1:5" x14ac:dyDescent="0.25">
      <c r="A4234" t="s">
        <v>1</v>
      </c>
      <c r="B4234" t="s">
        <v>18095</v>
      </c>
      <c r="C4234" s="1121">
        <v>45519.325324074074</v>
      </c>
      <c r="D4234" t="s">
        <v>18343</v>
      </c>
      <c r="E4234" s="1118">
        <v>0.23050000000000001</v>
      </c>
    </row>
    <row r="4235" spans="1:5" x14ac:dyDescent="0.25">
      <c r="A4235" t="s">
        <v>1</v>
      </c>
      <c r="B4235" t="s">
        <v>18095</v>
      </c>
      <c r="C4235" s="1121">
        <v>45519.325324074074</v>
      </c>
      <c r="D4235" t="s">
        <v>18327</v>
      </c>
      <c r="E4235" s="1118">
        <v>0.30270000000000002</v>
      </c>
    </row>
    <row r="4236" spans="1:5" x14ac:dyDescent="0.25">
      <c r="A4236" t="s">
        <v>1</v>
      </c>
      <c r="B4236" t="s">
        <v>18095</v>
      </c>
      <c r="C4236" s="1121">
        <v>45519.325798611113</v>
      </c>
      <c r="D4236" t="s">
        <v>18322</v>
      </c>
    </row>
    <row r="4237" spans="1:5" x14ac:dyDescent="0.25">
      <c r="A4237" t="s">
        <v>1</v>
      </c>
      <c r="B4237" t="s">
        <v>18095</v>
      </c>
      <c r="C4237" s="1121">
        <v>45519.325798611113</v>
      </c>
      <c r="D4237" t="s">
        <v>18327</v>
      </c>
      <c r="E4237" s="1118">
        <v>2.3400000000000001E-2</v>
      </c>
    </row>
    <row r="4238" spans="1:5" x14ac:dyDescent="0.25">
      <c r="A4238" t="s">
        <v>1</v>
      </c>
      <c r="B4238" t="s">
        <v>18095</v>
      </c>
      <c r="C4238" s="1121">
        <v>45519.325925925928</v>
      </c>
      <c r="D4238" t="s">
        <v>18322</v>
      </c>
    </row>
    <row r="4239" spans="1:5" x14ac:dyDescent="0.25">
      <c r="A4239" t="s">
        <v>1</v>
      </c>
      <c r="B4239" t="s">
        <v>18095</v>
      </c>
      <c r="C4239" s="1121">
        <v>45519.325925925928</v>
      </c>
      <c r="D4239" t="s">
        <v>18327</v>
      </c>
      <c r="E4239" s="1118">
        <v>1.7600000000000001E-2</v>
      </c>
    </row>
    <row r="4240" spans="1:5" x14ac:dyDescent="0.25">
      <c r="A4240" t="s">
        <v>1</v>
      </c>
      <c r="B4240" t="s">
        <v>18095</v>
      </c>
      <c r="C4240" s="1121">
        <v>45519.325949074075</v>
      </c>
      <c r="D4240" t="s">
        <v>18348</v>
      </c>
    </row>
    <row r="4241" spans="1:5" x14ac:dyDescent="0.25">
      <c r="A4241" t="s">
        <v>1</v>
      </c>
      <c r="B4241" t="s">
        <v>18095</v>
      </c>
      <c r="C4241" s="1121">
        <v>45519.325949074075</v>
      </c>
      <c r="D4241" t="s">
        <v>18328</v>
      </c>
    </row>
    <row r="4242" spans="1:5" x14ac:dyDescent="0.25">
      <c r="A4242" t="s">
        <v>1</v>
      </c>
      <c r="B4242" t="s">
        <v>18095</v>
      </c>
      <c r="C4242" s="1121">
        <v>45519.325949074075</v>
      </c>
      <c r="D4242" t="s">
        <v>18329</v>
      </c>
      <c r="E4242" s="1118">
        <v>1.7600000000000001E-2</v>
      </c>
    </row>
    <row r="4243" spans="1:5" x14ac:dyDescent="0.25">
      <c r="A4243" t="s">
        <v>1</v>
      </c>
      <c r="B4243" t="s">
        <v>18095</v>
      </c>
      <c r="C4243" s="1121">
        <v>45519.325949074075</v>
      </c>
      <c r="D4243" t="s">
        <v>18349</v>
      </c>
      <c r="E4243" s="1118">
        <v>0.16209999999999999</v>
      </c>
    </row>
    <row r="4244" spans="1:5" x14ac:dyDescent="0.25">
      <c r="A4244" t="s">
        <v>1</v>
      </c>
      <c r="B4244" t="s">
        <v>18095</v>
      </c>
      <c r="C4244" s="1121">
        <v>45519.328518518516</v>
      </c>
      <c r="D4244" t="s">
        <v>18354</v>
      </c>
    </row>
    <row r="4245" spans="1:5" x14ac:dyDescent="0.25">
      <c r="A4245" t="s">
        <v>1</v>
      </c>
      <c r="B4245" t="s">
        <v>18095</v>
      </c>
      <c r="C4245" s="1121">
        <v>45519.328518518516</v>
      </c>
      <c r="D4245" t="s">
        <v>18355</v>
      </c>
    </row>
    <row r="4246" spans="1:5" x14ac:dyDescent="0.25">
      <c r="A4246" t="s">
        <v>1</v>
      </c>
      <c r="B4246" t="s">
        <v>18095</v>
      </c>
      <c r="C4246" s="1121">
        <v>45519.328518518516</v>
      </c>
      <c r="D4246" t="s">
        <v>18356</v>
      </c>
      <c r="E4246" s="1118">
        <v>0.1875</v>
      </c>
    </row>
    <row r="4247" spans="1:5" x14ac:dyDescent="0.25">
      <c r="A4247" t="s">
        <v>1</v>
      </c>
      <c r="B4247" t="s">
        <v>18095</v>
      </c>
      <c r="C4247" s="1121">
        <v>45519.328518518516</v>
      </c>
      <c r="D4247" t="s">
        <v>18357</v>
      </c>
    </row>
    <row r="4248" spans="1:5" x14ac:dyDescent="0.25">
      <c r="A4248" t="s">
        <v>1</v>
      </c>
      <c r="B4248" t="s">
        <v>18095</v>
      </c>
      <c r="C4248" s="1121">
        <v>45519.328518518516</v>
      </c>
      <c r="D4248" t="s">
        <v>18322</v>
      </c>
    </row>
    <row r="4249" spans="1:5" x14ac:dyDescent="0.25">
      <c r="A4249" t="s">
        <v>1</v>
      </c>
      <c r="B4249" t="s">
        <v>18095</v>
      </c>
      <c r="C4249" s="1121">
        <v>45519.328518518516</v>
      </c>
      <c r="D4249" t="s">
        <v>18327</v>
      </c>
      <c r="E4249" s="1118">
        <v>1.5599999999999999E-2</v>
      </c>
    </row>
    <row r="4250" spans="1:5" x14ac:dyDescent="0.25">
      <c r="A4250" t="s">
        <v>1</v>
      </c>
      <c r="B4250" t="s">
        <v>18095</v>
      </c>
      <c r="C4250" s="1121">
        <v>45519.328518518516</v>
      </c>
      <c r="D4250" t="s">
        <v>18358</v>
      </c>
      <c r="E4250" s="1118">
        <v>6.8400000000000002E-2</v>
      </c>
    </row>
    <row r="4251" spans="1:5" x14ac:dyDescent="0.25">
      <c r="A4251" t="s">
        <v>1</v>
      </c>
      <c r="B4251" t="s">
        <v>18095</v>
      </c>
      <c r="C4251" s="1121">
        <v>45519.328518518516</v>
      </c>
      <c r="D4251" t="s">
        <v>18359</v>
      </c>
    </row>
    <row r="4252" spans="1:5" x14ac:dyDescent="0.25">
      <c r="A4252" t="s">
        <v>1</v>
      </c>
      <c r="B4252" t="s">
        <v>18095</v>
      </c>
      <c r="C4252" s="1121">
        <v>45519.328518518516</v>
      </c>
      <c r="D4252" t="s">
        <v>18360</v>
      </c>
      <c r="E4252" s="1118">
        <v>0.16600000000000001</v>
      </c>
    </row>
    <row r="4253" spans="1:5" x14ac:dyDescent="0.25">
      <c r="A4253" t="s">
        <v>1</v>
      </c>
      <c r="B4253" t="s">
        <v>18095</v>
      </c>
      <c r="C4253" s="1121">
        <v>45519.328518518516</v>
      </c>
      <c r="D4253" t="s">
        <v>18361</v>
      </c>
    </row>
    <row r="4254" spans="1:5" x14ac:dyDescent="0.25">
      <c r="A4254" t="s">
        <v>1</v>
      </c>
      <c r="B4254" t="s">
        <v>18095</v>
      </c>
      <c r="C4254" s="1121">
        <v>45519.328518518516</v>
      </c>
      <c r="D4254" t="s">
        <v>18362</v>
      </c>
      <c r="E4254" s="1118">
        <v>0.1172</v>
      </c>
    </row>
    <row r="4255" spans="1:5" x14ac:dyDescent="0.25">
      <c r="A4255" t="s">
        <v>1</v>
      </c>
      <c r="B4255" t="s">
        <v>18095</v>
      </c>
      <c r="C4255" s="1121">
        <v>45519.328518518516</v>
      </c>
      <c r="D4255" t="s">
        <v>18363</v>
      </c>
    </row>
    <row r="4256" spans="1:5" x14ac:dyDescent="0.25">
      <c r="A4256" t="s">
        <v>1</v>
      </c>
      <c r="B4256" t="s">
        <v>18095</v>
      </c>
      <c r="C4256" s="1121">
        <v>45519.328518518516</v>
      </c>
      <c r="D4256" t="s">
        <v>18364</v>
      </c>
      <c r="E4256" s="1118">
        <v>0.1348</v>
      </c>
    </row>
    <row r="4257" spans="1:5" x14ac:dyDescent="0.25">
      <c r="A4257" t="s">
        <v>1</v>
      </c>
      <c r="B4257" t="s">
        <v>18095</v>
      </c>
      <c r="C4257" s="1121">
        <v>45519.328518518516</v>
      </c>
      <c r="D4257" t="s">
        <v>18365</v>
      </c>
    </row>
    <row r="4258" spans="1:5" x14ac:dyDescent="0.25">
      <c r="A4258" t="s">
        <v>1</v>
      </c>
      <c r="B4258" t="s">
        <v>18095</v>
      </c>
      <c r="C4258" s="1121">
        <v>45519.328518518516</v>
      </c>
      <c r="D4258" t="s">
        <v>18366</v>
      </c>
      <c r="E4258" s="1118">
        <v>7.7999999999999996E-3</v>
      </c>
    </row>
    <row r="4259" spans="1:5" x14ac:dyDescent="0.25">
      <c r="A4259" t="s">
        <v>1</v>
      </c>
      <c r="B4259" t="s">
        <v>18095</v>
      </c>
      <c r="C4259" s="1121">
        <v>45519.328518518516</v>
      </c>
      <c r="D4259" t="s">
        <v>18367</v>
      </c>
    </row>
    <row r="4260" spans="1:5" x14ac:dyDescent="0.25">
      <c r="A4260" t="s">
        <v>1</v>
      </c>
      <c r="B4260" t="s">
        <v>18095</v>
      </c>
      <c r="C4260" s="1121">
        <v>45519.328530092593</v>
      </c>
      <c r="D4260" t="s">
        <v>18368</v>
      </c>
      <c r="E4260" s="1118">
        <v>0.18360000000000001</v>
      </c>
    </row>
    <row r="4261" spans="1:5" x14ac:dyDescent="0.25">
      <c r="A4261" t="s">
        <v>1</v>
      </c>
      <c r="B4261" t="s">
        <v>18095</v>
      </c>
      <c r="C4261" s="1121">
        <v>45519.328530092593</v>
      </c>
      <c r="D4261" t="s">
        <v>18369</v>
      </c>
    </row>
    <row r="4262" spans="1:5" x14ac:dyDescent="0.25">
      <c r="A4262" t="s">
        <v>1</v>
      </c>
      <c r="B4262" t="s">
        <v>18095</v>
      </c>
      <c r="C4262" s="1121">
        <v>45519.328530092593</v>
      </c>
      <c r="D4262" t="s">
        <v>18370</v>
      </c>
      <c r="E4262" s="1118">
        <v>4.4900000000000002E-2</v>
      </c>
    </row>
    <row r="4263" spans="1:5" x14ac:dyDescent="0.25">
      <c r="A4263" t="s">
        <v>1</v>
      </c>
      <c r="B4263" t="s">
        <v>18095</v>
      </c>
      <c r="C4263" s="1121">
        <v>45519.328530092593</v>
      </c>
      <c r="D4263" t="s">
        <v>18371</v>
      </c>
    </row>
    <row r="4264" spans="1:5" x14ac:dyDescent="0.25">
      <c r="A4264" t="s">
        <v>1</v>
      </c>
      <c r="B4264" t="s">
        <v>18095</v>
      </c>
      <c r="C4264" s="1121">
        <v>45519.328530092593</v>
      </c>
      <c r="D4264" t="s">
        <v>18372</v>
      </c>
      <c r="E4264" s="1118">
        <v>0.21290000000000001</v>
      </c>
    </row>
    <row r="4265" spans="1:5" x14ac:dyDescent="0.25">
      <c r="A4265" t="s">
        <v>1</v>
      </c>
      <c r="B4265" t="s">
        <v>18095</v>
      </c>
      <c r="C4265" s="1121">
        <v>45519.328530092593</v>
      </c>
      <c r="D4265" t="s">
        <v>18373</v>
      </c>
    </row>
    <row r="4266" spans="1:5" x14ac:dyDescent="0.25">
      <c r="A4266" t="s">
        <v>1</v>
      </c>
      <c r="B4266" t="s">
        <v>18095</v>
      </c>
      <c r="C4266" s="1121">
        <v>45519.328530092593</v>
      </c>
      <c r="D4266" t="s">
        <v>17349</v>
      </c>
    </row>
    <row r="4267" spans="1:5" x14ac:dyDescent="0.25">
      <c r="A4267" t="s">
        <v>1</v>
      </c>
      <c r="B4267" t="s">
        <v>18095</v>
      </c>
      <c r="C4267" s="1121">
        <v>45519.328530092593</v>
      </c>
      <c r="D4267" t="s">
        <v>17350</v>
      </c>
      <c r="E4267" s="1118">
        <v>1.37E-2</v>
      </c>
    </row>
    <row r="4268" spans="1:5" x14ac:dyDescent="0.25">
      <c r="A4268" t="s">
        <v>1</v>
      </c>
      <c r="B4268" t="s">
        <v>18095</v>
      </c>
      <c r="C4268" s="1121">
        <v>45519.328530092593</v>
      </c>
      <c r="D4268" t="s">
        <v>17349</v>
      </c>
    </row>
    <row r="4269" spans="1:5" x14ac:dyDescent="0.25">
      <c r="A4269" t="s">
        <v>1</v>
      </c>
      <c r="B4269" t="s">
        <v>18095</v>
      </c>
      <c r="C4269" s="1121">
        <v>45519.328530092593</v>
      </c>
      <c r="D4269" t="s">
        <v>17350</v>
      </c>
      <c r="E4269" s="1118">
        <v>1.37E-2</v>
      </c>
    </row>
    <row r="4270" spans="1:5" x14ac:dyDescent="0.25">
      <c r="A4270" t="s">
        <v>1</v>
      </c>
      <c r="B4270" t="s">
        <v>18095</v>
      </c>
      <c r="C4270" s="1121">
        <v>45519.328530092593</v>
      </c>
      <c r="D4270" t="s">
        <v>17349</v>
      </c>
    </row>
    <row r="4271" spans="1:5" x14ac:dyDescent="0.25">
      <c r="A4271" t="s">
        <v>1</v>
      </c>
      <c r="B4271" t="s">
        <v>18095</v>
      </c>
      <c r="C4271" s="1121">
        <v>45519.328530092593</v>
      </c>
      <c r="D4271" t="s">
        <v>17350</v>
      </c>
      <c r="E4271" s="1118">
        <v>1.5599999999999999E-2</v>
      </c>
    </row>
    <row r="4272" spans="1:5" x14ac:dyDescent="0.25">
      <c r="A4272" t="s">
        <v>1</v>
      </c>
      <c r="B4272" t="s">
        <v>18095</v>
      </c>
      <c r="C4272" s="1121">
        <v>45519.328530092593</v>
      </c>
      <c r="D4272" t="s">
        <v>17349</v>
      </c>
    </row>
    <row r="4273" spans="1:5" x14ac:dyDescent="0.25">
      <c r="A4273" t="s">
        <v>1</v>
      </c>
      <c r="B4273" t="s">
        <v>18095</v>
      </c>
      <c r="C4273" s="1121">
        <v>45519.328530092593</v>
      </c>
      <c r="D4273" t="s">
        <v>17350</v>
      </c>
      <c r="E4273" s="1118">
        <v>1.7600000000000001E-2</v>
      </c>
    </row>
    <row r="4274" spans="1:5" x14ac:dyDescent="0.25">
      <c r="A4274" t="s">
        <v>1</v>
      </c>
      <c r="B4274" t="s">
        <v>18095</v>
      </c>
      <c r="C4274" s="1121">
        <v>45519.328530092593</v>
      </c>
      <c r="D4274" t="s">
        <v>17349</v>
      </c>
    </row>
    <row r="4275" spans="1:5" x14ac:dyDescent="0.25">
      <c r="A4275" t="s">
        <v>1</v>
      </c>
      <c r="B4275" t="s">
        <v>18095</v>
      </c>
      <c r="C4275" s="1121">
        <v>45519.328530092593</v>
      </c>
      <c r="D4275" t="s">
        <v>17350</v>
      </c>
      <c r="E4275" s="1118">
        <v>1.5599999999999999E-2</v>
      </c>
    </row>
    <row r="4276" spans="1:5" x14ac:dyDescent="0.25">
      <c r="A4276" t="s">
        <v>1</v>
      </c>
      <c r="B4276" t="s">
        <v>18095</v>
      </c>
      <c r="C4276" s="1121">
        <v>45519.328530092593</v>
      </c>
      <c r="D4276" t="s">
        <v>17349</v>
      </c>
    </row>
    <row r="4277" spans="1:5" x14ac:dyDescent="0.25">
      <c r="A4277" t="s">
        <v>1</v>
      </c>
      <c r="B4277" t="s">
        <v>18095</v>
      </c>
      <c r="C4277" s="1121">
        <v>45519.328530092593</v>
      </c>
      <c r="D4277" t="s">
        <v>17350</v>
      </c>
      <c r="E4277" s="1118">
        <v>1.5599999999999999E-2</v>
      </c>
    </row>
    <row r="4278" spans="1:5" x14ac:dyDescent="0.25">
      <c r="A4278" t="s">
        <v>1</v>
      </c>
      <c r="B4278" t="s">
        <v>18095</v>
      </c>
      <c r="C4278" s="1121">
        <v>45519.328530092593</v>
      </c>
      <c r="D4278" t="s">
        <v>17349</v>
      </c>
    </row>
    <row r="4279" spans="1:5" x14ac:dyDescent="0.25">
      <c r="A4279" t="s">
        <v>1</v>
      </c>
      <c r="B4279" t="s">
        <v>18095</v>
      </c>
      <c r="C4279" s="1121">
        <v>45519.328530092593</v>
      </c>
      <c r="D4279" t="s">
        <v>17350</v>
      </c>
      <c r="E4279" s="1118">
        <v>1.5599999999999999E-2</v>
      </c>
    </row>
    <row r="4280" spans="1:5" x14ac:dyDescent="0.25">
      <c r="A4280" t="s">
        <v>1</v>
      </c>
      <c r="B4280" t="s">
        <v>18095</v>
      </c>
      <c r="C4280" s="1121">
        <v>45519.328530092593</v>
      </c>
      <c r="D4280" t="s">
        <v>17349</v>
      </c>
    </row>
    <row r="4281" spans="1:5" x14ac:dyDescent="0.25">
      <c r="A4281" t="s">
        <v>1</v>
      </c>
      <c r="B4281" t="s">
        <v>18095</v>
      </c>
      <c r="C4281" s="1121">
        <v>45519.328530092593</v>
      </c>
      <c r="D4281" t="s">
        <v>17350</v>
      </c>
      <c r="E4281" s="1118">
        <v>2.3400000000000001E-2</v>
      </c>
    </row>
    <row r="4282" spans="1:5" x14ac:dyDescent="0.25">
      <c r="A4282" t="s">
        <v>1</v>
      </c>
      <c r="B4282" t="s">
        <v>18095</v>
      </c>
      <c r="C4282" s="1121">
        <v>45519.328530092593</v>
      </c>
      <c r="D4282" t="s">
        <v>17349</v>
      </c>
    </row>
    <row r="4283" spans="1:5" x14ac:dyDescent="0.25">
      <c r="A4283" t="s">
        <v>1</v>
      </c>
      <c r="B4283" t="s">
        <v>18095</v>
      </c>
      <c r="C4283" s="1121">
        <v>45519.328530092593</v>
      </c>
      <c r="D4283" t="s">
        <v>17350</v>
      </c>
      <c r="E4283" s="1118">
        <v>1.17E-2</v>
      </c>
    </row>
    <row r="4284" spans="1:5" x14ac:dyDescent="0.25">
      <c r="A4284" t="s">
        <v>1</v>
      </c>
      <c r="B4284" t="s">
        <v>18095</v>
      </c>
      <c r="C4284" s="1121">
        <v>45519.328530092593</v>
      </c>
      <c r="D4284" t="s">
        <v>18375</v>
      </c>
      <c r="E4284" s="1118">
        <v>0.1895</v>
      </c>
    </row>
    <row r="4285" spans="1:5" x14ac:dyDescent="0.25">
      <c r="A4285" t="s">
        <v>1</v>
      </c>
      <c r="B4285" t="s">
        <v>18095</v>
      </c>
      <c r="C4285" s="1121">
        <v>45519.328530092593</v>
      </c>
      <c r="D4285" t="s">
        <v>17421</v>
      </c>
    </row>
    <row r="4286" spans="1:5" x14ac:dyDescent="0.25">
      <c r="A4286" t="s">
        <v>1</v>
      </c>
      <c r="B4286" t="s">
        <v>18095</v>
      </c>
      <c r="C4286" s="1121">
        <v>45519.328530092593</v>
      </c>
      <c r="D4286" t="s">
        <v>17422</v>
      </c>
    </row>
    <row r="4287" spans="1:5" x14ac:dyDescent="0.25">
      <c r="A4287" t="s">
        <v>1</v>
      </c>
      <c r="B4287" t="s">
        <v>18095</v>
      </c>
      <c r="C4287" s="1121">
        <v>45519.328530092593</v>
      </c>
      <c r="D4287" t="s">
        <v>17423</v>
      </c>
      <c r="E4287" s="1118">
        <v>4.6899999999999997E-2</v>
      </c>
    </row>
    <row r="4288" spans="1:5" x14ac:dyDescent="0.25">
      <c r="A4288" t="s">
        <v>1</v>
      </c>
      <c r="B4288" t="s">
        <v>18095</v>
      </c>
      <c r="C4288" s="1121">
        <v>45519.328530092593</v>
      </c>
      <c r="D4288" t="s">
        <v>17424</v>
      </c>
    </row>
    <row r="4289" spans="1:5" x14ac:dyDescent="0.25">
      <c r="A4289" t="s">
        <v>1</v>
      </c>
      <c r="B4289" t="s">
        <v>18095</v>
      </c>
      <c r="C4289" s="1121">
        <v>45519.328530092593</v>
      </c>
      <c r="D4289" t="s">
        <v>17425</v>
      </c>
      <c r="E4289" s="1118">
        <v>0.1152</v>
      </c>
    </row>
    <row r="4290" spans="1:5" x14ac:dyDescent="0.25">
      <c r="A4290" t="s">
        <v>1</v>
      </c>
      <c r="B4290" t="s">
        <v>18095</v>
      </c>
      <c r="C4290" s="1121">
        <v>45519.328530092593</v>
      </c>
      <c r="D4290" t="s">
        <v>17426</v>
      </c>
      <c r="E4290" s="1118">
        <v>0.1777</v>
      </c>
    </row>
    <row r="4291" spans="1:5" x14ac:dyDescent="0.25">
      <c r="A4291" t="s">
        <v>1</v>
      </c>
      <c r="B4291" t="s">
        <v>18095</v>
      </c>
      <c r="C4291" s="1121">
        <v>45519.328576388885</v>
      </c>
      <c r="D4291" t="s">
        <v>18315</v>
      </c>
    </row>
    <row r="4292" spans="1:5" x14ac:dyDescent="0.25">
      <c r="A4292" t="s">
        <v>1</v>
      </c>
      <c r="B4292" t="s">
        <v>18095</v>
      </c>
      <c r="C4292" s="1121">
        <v>45519.328576388885</v>
      </c>
      <c r="D4292" t="s">
        <v>18316</v>
      </c>
    </row>
    <row r="4293" spans="1:5" x14ac:dyDescent="0.25">
      <c r="A4293" t="s">
        <v>1</v>
      </c>
      <c r="B4293" t="s">
        <v>18095</v>
      </c>
      <c r="C4293" s="1121">
        <v>45519.328576388885</v>
      </c>
      <c r="D4293" t="s">
        <v>18317</v>
      </c>
      <c r="E4293" s="1118">
        <v>5.4699999999999999E-2</v>
      </c>
    </row>
    <row r="4294" spans="1:5" x14ac:dyDescent="0.25">
      <c r="A4294" t="s">
        <v>1</v>
      </c>
      <c r="B4294" t="s">
        <v>18095</v>
      </c>
      <c r="C4294" s="1121">
        <v>45519.328576388885</v>
      </c>
      <c r="D4294" t="s">
        <v>18318</v>
      </c>
    </row>
    <row r="4295" spans="1:5" x14ac:dyDescent="0.25">
      <c r="A4295" t="s">
        <v>1</v>
      </c>
      <c r="B4295" t="s">
        <v>18095</v>
      </c>
      <c r="C4295" s="1121">
        <v>45519.328576388885</v>
      </c>
      <c r="D4295" t="s">
        <v>18319</v>
      </c>
      <c r="E4295" s="1118">
        <v>3.5200000000000002E-2</v>
      </c>
    </row>
    <row r="4296" spans="1:5" x14ac:dyDescent="0.25">
      <c r="A4296" t="s">
        <v>1</v>
      </c>
      <c r="B4296" t="s">
        <v>18095</v>
      </c>
      <c r="C4296" s="1121">
        <v>45519.328576388885</v>
      </c>
      <c r="D4296" t="s">
        <v>18320</v>
      </c>
      <c r="E4296" s="1118">
        <v>0.16800000000000001</v>
      </c>
    </row>
    <row r="4297" spans="1:5" x14ac:dyDescent="0.25">
      <c r="A4297" t="s">
        <v>1</v>
      </c>
      <c r="B4297" t="s">
        <v>18095</v>
      </c>
      <c r="C4297" s="1121">
        <v>45519.328599537039</v>
      </c>
      <c r="D4297" t="s">
        <v>18322</v>
      </c>
    </row>
    <row r="4298" spans="1:5" x14ac:dyDescent="0.25">
      <c r="A4298" t="s">
        <v>1</v>
      </c>
      <c r="B4298" t="s">
        <v>18095</v>
      </c>
      <c r="C4298" s="1121">
        <v>45519.328599537039</v>
      </c>
      <c r="D4298" t="s">
        <v>18327</v>
      </c>
      <c r="E4298" s="1118">
        <v>1.5599999999999999E-2</v>
      </c>
    </row>
    <row r="4299" spans="1:5" x14ac:dyDescent="0.25">
      <c r="A4299" t="s">
        <v>1</v>
      </c>
      <c r="B4299" t="s">
        <v>18095</v>
      </c>
      <c r="C4299" s="1121">
        <v>45519.328599537039</v>
      </c>
      <c r="D4299" t="s">
        <v>18322</v>
      </c>
    </row>
    <row r="4300" spans="1:5" x14ac:dyDescent="0.25">
      <c r="A4300" t="s">
        <v>1</v>
      </c>
      <c r="B4300" t="s">
        <v>18095</v>
      </c>
      <c r="C4300" s="1121">
        <v>45519.328599537039</v>
      </c>
      <c r="D4300" t="s">
        <v>18327</v>
      </c>
      <c r="E4300" s="1118">
        <v>1.17E-2</v>
      </c>
    </row>
    <row r="4301" spans="1:5" x14ac:dyDescent="0.25">
      <c r="A4301" t="s">
        <v>1</v>
      </c>
      <c r="B4301" t="s">
        <v>18095</v>
      </c>
      <c r="C4301" s="1121">
        <v>45519.328599537039</v>
      </c>
      <c r="D4301" t="s">
        <v>18318</v>
      </c>
    </row>
    <row r="4302" spans="1:5" x14ac:dyDescent="0.25">
      <c r="A4302" t="s">
        <v>1</v>
      </c>
      <c r="B4302" t="s">
        <v>18095</v>
      </c>
      <c r="C4302" s="1121">
        <v>45519.328599537039</v>
      </c>
      <c r="D4302" t="s">
        <v>18331</v>
      </c>
    </row>
    <row r="4303" spans="1:5" x14ac:dyDescent="0.25">
      <c r="A4303" t="s">
        <v>1</v>
      </c>
      <c r="B4303" t="s">
        <v>18095</v>
      </c>
      <c r="C4303" s="1121">
        <v>45519.328599537039</v>
      </c>
      <c r="D4303" t="s">
        <v>18332</v>
      </c>
      <c r="E4303" s="1118">
        <v>0.1094</v>
      </c>
    </row>
    <row r="4304" spans="1:5" x14ac:dyDescent="0.25">
      <c r="A4304" t="s">
        <v>1</v>
      </c>
      <c r="B4304" t="s">
        <v>18095</v>
      </c>
      <c r="C4304" s="1121">
        <v>45519.328599537039</v>
      </c>
      <c r="D4304" t="s">
        <v>18333</v>
      </c>
    </row>
    <row r="4305" spans="1:5" x14ac:dyDescent="0.25">
      <c r="A4305" t="s">
        <v>1</v>
      </c>
      <c r="B4305" t="s">
        <v>18095</v>
      </c>
      <c r="C4305" s="1121">
        <v>45519.328599537039</v>
      </c>
      <c r="D4305" t="s">
        <v>18334</v>
      </c>
      <c r="E4305" s="1118">
        <v>3.5200000000000002E-2</v>
      </c>
    </row>
    <row r="4306" spans="1:5" x14ac:dyDescent="0.25">
      <c r="A4306" t="s">
        <v>1</v>
      </c>
      <c r="B4306" t="s">
        <v>18095</v>
      </c>
      <c r="C4306" s="1121">
        <v>45519.328599537039</v>
      </c>
      <c r="D4306" t="s">
        <v>18324</v>
      </c>
    </row>
    <row r="4307" spans="1:5" x14ac:dyDescent="0.25">
      <c r="A4307" t="s">
        <v>1</v>
      </c>
      <c r="B4307" t="s">
        <v>18095</v>
      </c>
      <c r="C4307" s="1121">
        <v>45519.328599537039</v>
      </c>
      <c r="D4307" t="s">
        <v>18351</v>
      </c>
    </row>
    <row r="4308" spans="1:5" x14ac:dyDescent="0.25">
      <c r="A4308" t="s">
        <v>1</v>
      </c>
      <c r="B4308" t="s">
        <v>18095</v>
      </c>
      <c r="C4308" s="1121">
        <v>45519.328599537039</v>
      </c>
      <c r="D4308" t="s">
        <v>18352</v>
      </c>
      <c r="E4308" s="1118">
        <v>4.2999999999999997E-2</v>
      </c>
    </row>
    <row r="4309" spans="1:5" x14ac:dyDescent="0.25">
      <c r="A4309" t="s">
        <v>1</v>
      </c>
      <c r="B4309" t="s">
        <v>18095</v>
      </c>
      <c r="C4309" s="1121">
        <v>45519.328599537039</v>
      </c>
      <c r="D4309" t="s">
        <v>18325</v>
      </c>
      <c r="E4309" s="1118">
        <v>6.8400000000000002E-2</v>
      </c>
    </row>
    <row r="4310" spans="1:5" x14ac:dyDescent="0.25">
      <c r="A4310" t="s">
        <v>1</v>
      </c>
      <c r="B4310" t="s">
        <v>18095</v>
      </c>
      <c r="C4310" s="1121">
        <v>45519.328611111108</v>
      </c>
      <c r="D4310" t="s">
        <v>18319</v>
      </c>
      <c r="E4310" s="1118">
        <v>0.98829999999999996</v>
      </c>
    </row>
    <row r="4311" spans="1:5" x14ac:dyDescent="0.25">
      <c r="A4311" t="s">
        <v>1</v>
      </c>
      <c r="B4311" t="s">
        <v>18095</v>
      </c>
      <c r="C4311" s="1121">
        <v>45519.328611111108</v>
      </c>
      <c r="D4311" t="s">
        <v>18377</v>
      </c>
      <c r="E4311" s="1118">
        <v>7.8125</v>
      </c>
    </row>
    <row r="4312" spans="1:5" x14ac:dyDescent="0.25">
      <c r="A4312" t="s">
        <v>1</v>
      </c>
      <c r="B4312" t="s">
        <v>18095</v>
      </c>
      <c r="C4312" s="1121">
        <v>45519.329409722224</v>
      </c>
      <c r="D4312" t="s">
        <v>18328</v>
      </c>
    </row>
    <row r="4313" spans="1:5" x14ac:dyDescent="0.25">
      <c r="A4313" t="s">
        <v>1</v>
      </c>
      <c r="B4313" t="s">
        <v>18095</v>
      </c>
      <c r="C4313" s="1121">
        <v>45519.329409722224</v>
      </c>
      <c r="D4313" t="s">
        <v>18329</v>
      </c>
      <c r="E4313" s="1118">
        <v>2.5399999999999999E-2</v>
      </c>
    </row>
    <row r="4314" spans="1:5" x14ac:dyDescent="0.25">
      <c r="A4314" t="s">
        <v>1</v>
      </c>
      <c r="B4314" t="s">
        <v>18095</v>
      </c>
      <c r="C4314" s="1121">
        <v>45519.329444444447</v>
      </c>
      <c r="D4314" t="s">
        <v>9291</v>
      </c>
    </row>
    <row r="4315" spans="1:5" x14ac:dyDescent="0.25">
      <c r="A4315" t="s">
        <v>1</v>
      </c>
      <c r="B4315" t="s">
        <v>18095</v>
      </c>
      <c r="C4315" s="1121">
        <v>45519.329444444447</v>
      </c>
      <c r="D4315" t="s">
        <v>9292</v>
      </c>
      <c r="E4315" s="1118">
        <v>2.93E-2</v>
      </c>
    </row>
    <row r="4316" spans="1:5" x14ac:dyDescent="0.25">
      <c r="A4316" t="s">
        <v>1</v>
      </c>
      <c r="B4316" t="s">
        <v>18095</v>
      </c>
      <c r="C4316" s="1121">
        <v>45519.423043981478</v>
      </c>
      <c r="D4316" t="s">
        <v>9291</v>
      </c>
    </row>
    <row r="4317" spans="1:5" x14ac:dyDescent="0.25">
      <c r="A4317" t="s">
        <v>1</v>
      </c>
      <c r="B4317" t="s">
        <v>18095</v>
      </c>
      <c r="C4317" s="1121">
        <v>45519.423043981478</v>
      </c>
      <c r="D4317" t="s">
        <v>9292</v>
      </c>
      <c r="E4317" s="1118">
        <v>7.4200000000000002E-2</v>
      </c>
    </row>
    <row r="4318" spans="1:5" x14ac:dyDescent="0.25">
      <c r="A4318" t="s">
        <v>1</v>
      </c>
      <c r="B4318" t="s">
        <v>18095</v>
      </c>
      <c r="C4318" s="1121">
        <v>45519.42328703704</v>
      </c>
      <c r="D4318" t="s">
        <v>9291</v>
      </c>
    </row>
    <row r="4319" spans="1:5" x14ac:dyDescent="0.25">
      <c r="A4319" t="s">
        <v>1</v>
      </c>
      <c r="B4319" t="s">
        <v>18095</v>
      </c>
      <c r="C4319" s="1121">
        <v>45519.42328703704</v>
      </c>
      <c r="D4319" t="s">
        <v>9292</v>
      </c>
      <c r="E4319" s="1118">
        <v>3.5200000000000002E-2</v>
      </c>
    </row>
    <row r="4320" spans="1:5" x14ac:dyDescent="0.25">
      <c r="A4320" t="s">
        <v>1</v>
      </c>
      <c r="B4320" t="s">
        <v>18095</v>
      </c>
      <c r="C4320" s="1121">
        <v>45519.423298611109</v>
      </c>
      <c r="D4320" t="s">
        <v>17282</v>
      </c>
    </row>
    <row r="4321" spans="1:5" x14ac:dyDescent="0.25">
      <c r="A4321" t="s">
        <v>1</v>
      </c>
      <c r="B4321" t="s">
        <v>18095</v>
      </c>
      <c r="C4321" s="1121">
        <v>45519.423298611109</v>
      </c>
      <c r="D4321" t="s">
        <v>17283</v>
      </c>
      <c r="E4321" s="1118">
        <v>4.6899999999999997E-2</v>
      </c>
    </row>
    <row r="4322" spans="1:5" x14ac:dyDescent="0.25">
      <c r="A4322" t="s">
        <v>1</v>
      </c>
      <c r="B4322" t="s">
        <v>18095</v>
      </c>
      <c r="C4322" s="1121">
        <v>45519.423298611109</v>
      </c>
      <c r="D4322" t="s">
        <v>17284</v>
      </c>
    </row>
    <row r="4323" spans="1:5" x14ac:dyDescent="0.25">
      <c r="A4323" t="s">
        <v>1</v>
      </c>
      <c r="B4323" t="s">
        <v>18095</v>
      </c>
      <c r="C4323" s="1121">
        <v>45519.423298611109</v>
      </c>
      <c r="D4323" t="s">
        <v>17285</v>
      </c>
      <c r="E4323" s="1118">
        <v>6.6400000000000001E-2</v>
      </c>
    </row>
    <row r="4324" spans="1:5" x14ac:dyDescent="0.25">
      <c r="A4324" t="s">
        <v>1</v>
      </c>
      <c r="B4324" t="s">
        <v>18095</v>
      </c>
      <c r="C4324" s="1121">
        <v>45519.423298611109</v>
      </c>
      <c r="D4324" t="s">
        <v>17282</v>
      </c>
    </row>
    <row r="4325" spans="1:5" x14ac:dyDescent="0.25">
      <c r="A4325" t="s">
        <v>1</v>
      </c>
      <c r="B4325" t="s">
        <v>18095</v>
      </c>
      <c r="C4325" s="1121">
        <v>45519.423298611109</v>
      </c>
      <c r="D4325" t="s">
        <v>17283</v>
      </c>
      <c r="E4325" s="1118">
        <v>5.4699999999999999E-2</v>
      </c>
    </row>
    <row r="4326" spans="1:5" x14ac:dyDescent="0.25">
      <c r="A4326" t="s">
        <v>1</v>
      </c>
      <c r="B4326" t="s">
        <v>18095</v>
      </c>
      <c r="C4326" s="1121">
        <v>45519.423298611109</v>
      </c>
      <c r="D4326" t="s">
        <v>17284</v>
      </c>
    </row>
    <row r="4327" spans="1:5" x14ac:dyDescent="0.25">
      <c r="A4327" t="s">
        <v>1</v>
      </c>
      <c r="B4327" t="s">
        <v>18095</v>
      </c>
      <c r="C4327" s="1121">
        <v>45519.423298611109</v>
      </c>
      <c r="D4327" t="s">
        <v>17285</v>
      </c>
      <c r="E4327" s="1118">
        <v>5.0799999999999998E-2</v>
      </c>
    </row>
    <row r="4328" spans="1:5" x14ac:dyDescent="0.25">
      <c r="A4328" t="s">
        <v>1</v>
      </c>
      <c r="B4328" t="s">
        <v>18095</v>
      </c>
      <c r="C4328" s="1121">
        <v>45519.423298611109</v>
      </c>
      <c r="D4328" t="s">
        <v>17282</v>
      </c>
    </row>
    <row r="4329" spans="1:5" x14ac:dyDescent="0.25">
      <c r="A4329" t="s">
        <v>1</v>
      </c>
      <c r="B4329" t="s">
        <v>18095</v>
      </c>
      <c r="C4329" s="1121">
        <v>45519.423298611109</v>
      </c>
      <c r="D4329" t="s">
        <v>17283</v>
      </c>
      <c r="E4329" s="1118">
        <v>4.6899999999999997E-2</v>
      </c>
    </row>
    <row r="4330" spans="1:5" x14ac:dyDescent="0.25">
      <c r="A4330" t="s">
        <v>1</v>
      </c>
      <c r="B4330" t="s">
        <v>18095</v>
      </c>
      <c r="C4330" s="1121">
        <v>45519.423321759263</v>
      </c>
      <c r="D4330" t="s">
        <v>17284</v>
      </c>
    </row>
    <row r="4331" spans="1:5" x14ac:dyDescent="0.25">
      <c r="A4331" t="s">
        <v>1</v>
      </c>
      <c r="B4331" t="s">
        <v>18095</v>
      </c>
      <c r="C4331" s="1121">
        <v>45519.423321759263</v>
      </c>
      <c r="D4331" t="s">
        <v>17285</v>
      </c>
      <c r="E4331" s="1118">
        <v>6.25E-2</v>
      </c>
    </row>
    <row r="4332" spans="1:5" x14ac:dyDescent="0.25">
      <c r="A4332" t="s">
        <v>1</v>
      </c>
      <c r="B4332" t="s">
        <v>18095</v>
      </c>
      <c r="C4332" s="1121">
        <v>45519.423356481479</v>
      </c>
      <c r="D4332" t="s">
        <v>18378</v>
      </c>
    </row>
    <row r="4333" spans="1:5" x14ac:dyDescent="0.25">
      <c r="A4333" t="s">
        <v>1</v>
      </c>
      <c r="B4333" t="s">
        <v>18095</v>
      </c>
      <c r="C4333" s="1121">
        <v>45519.423356481479</v>
      </c>
      <c r="D4333" t="s">
        <v>18389</v>
      </c>
    </row>
    <row r="4334" spans="1:5" x14ac:dyDescent="0.25">
      <c r="A4334" t="s">
        <v>1</v>
      </c>
      <c r="B4334" t="s">
        <v>18095</v>
      </c>
      <c r="C4334" s="1121">
        <v>45519.423368055555</v>
      </c>
      <c r="D4334" t="s">
        <v>18390</v>
      </c>
    </row>
    <row r="4335" spans="1:5" x14ac:dyDescent="0.25">
      <c r="A4335" t="s">
        <v>1</v>
      </c>
      <c r="B4335" t="s">
        <v>18095</v>
      </c>
      <c r="C4335" s="1121">
        <v>45519.427037037036</v>
      </c>
      <c r="D4335" t="s">
        <v>18391</v>
      </c>
      <c r="E4335" s="1118">
        <v>317.12889999999999</v>
      </c>
    </row>
    <row r="4336" spans="1:5" x14ac:dyDescent="0.25">
      <c r="A4336" t="s">
        <v>1</v>
      </c>
      <c r="B4336" t="s">
        <v>18095</v>
      </c>
      <c r="C4336" s="1121">
        <v>45519.427037037036</v>
      </c>
      <c r="D4336" t="s">
        <v>18316</v>
      </c>
    </row>
    <row r="4337" spans="1:5" x14ac:dyDescent="0.25">
      <c r="A4337" t="s">
        <v>1</v>
      </c>
      <c r="B4337" t="s">
        <v>18095</v>
      </c>
      <c r="C4337" s="1121">
        <v>45519.427037037036</v>
      </c>
      <c r="D4337" t="s">
        <v>18317</v>
      </c>
      <c r="E4337" s="1118">
        <v>8.5900000000000004E-2</v>
      </c>
    </row>
    <row r="4338" spans="1:5" x14ac:dyDescent="0.25">
      <c r="A4338" t="s">
        <v>1</v>
      </c>
      <c r="B4338" t="s">
        <v>18095</v>
      </c>
      <c r="C4338" s="1121">
        <v>45519.427037037036</v>
      </c>
      <c r="D4338" t="s">
        <v>18392</v>
      </c>
      <c r="E4338" s="1118">
        <v>317.58589999999998</v>
      </c>
    </row>
    <row r="4339" spans="1:5" x14ac:dyDescent="0.25">
      <c r="A4339" t="s">
        <v>1</v>
      </c>
      <c r="B4339" t="s">
        <v>18095</v>
      </c>
      <c r="C4339" s="1121">
        <v>45519.427037037036</v>
      </c>
      <c r="D4339" t="s">
        <v>18393</v>
      </c>
      <c r="E4339" s="1118">
        <v>318.05860000000001</v>
      </c>
    </row>
    <row r="4340" spans="1:5" x14ac:dyDescent="0.25">
      <c r="A4340" t="s">
        <v>1</v>
      </c>
      <c r="B4340" t="s">
        <v>18095</v>
      </c>
      <c r="C4340" s="1121">
        <v>45519.427812499998</v>
      </c>
      <c r="D4340" t="s">
        <v>18394</v>
      </c>
    </row>
    <row r="4341" spans="1:5" x14ac:dyDescent="0.25">
      <c r="A4341" t="s">
        <v>1</v>
      </c>
      <c r="B4341" t="s">
        <v>18095</v>
      </c>
      <c r="C4341" s="1121">
        <v>45519.427812499998</v>
      </c>
      <c r="D4341" t="s">
        <v>17975</v>
      </c>
    </row>
    <row r="4342" spans="1:5" x14ac:dyDescent="0.25">
      <c r="A4342" t="s">
        <v>1</v>
      </c>
      <c r="B4342" t="s">
        <v>18095</v>
      </c>
      <c r="C4342" s="1121">
        <v>45519.427812499998</v>
      </c>
      <c r="D4342" t="s">
        <v>17976</v>
      </c>
      <c r="E4342" s="1118">
        <v>3.1199999999999999E-2</v>
      </c>
    </row>
    <row r="4343" spans="1:5" x14ac:dyDescent="0.25">
      <c r="A4343" t="s">
        <v>1</v>
      </c>
      <c r="B4343" t="s">
        <v>18095</v>
      </c>
      <c r="C4343" s="1121">
        <v>45519.429432870369</v>
      </c>
      <c r="D4343" t="s">
        <v>18394</v>
      </c>
    </row>
    <row r="4344" spans="1:5" x14ac:dyDescent="0.25">
      <c r="A4344" t="s">
        <v>1</v>
      </c>
      <c r="B4344" t="s">
        <v>18095</v>
      </c>
      <c r="C4344" s="1121">
        <v>45519.429502314815</v>
      </c>
      <c r="D4344" t="s">
        <v>17975</v>
      </c>
    </row>
    <row r="4345" spans="1:5" x14ac:dyDescent="0.25">
      <c r="A4345" t="s">
        <v>1</v>
      </c>
      <c r="B4345" t="s">
        <v>18095</v>
      </c>
      <c r="C4345" s="1121">
        <v>45519.429872685185</v>
      </c>
      <c r="D4345" t="s">
        <v>17976</v>
      </c>
      <c r="E4345" s="1118">
        <v>32.488300000000002</v>
      </c>
    </row>
    <row r="4346" spans="1:5" x14ac:dyDescent="0.25">
      <c r="A4346" t="s">
        <v>1</v>
      </c>
      <c r="B4346" t="s">
        <v>18095</v>
      </c>
      <c r="C4346" s="1121">
        <v>45519.430277777778</v>
      </c>
      <c r="D4346" t="s">
        <v>18395</v>
      </c>
    </row>
    <row r="4347" spans="1:5" x14ac:dyDescent="0.25">
      <c r="A4347" t="s">
        <v>1</v>
      </c>
      <c r="B4347" t="s">
        <v>18095</v>
      </c>
      <c r="C4347" s="1121">
        <v>45519.430277777778</v>
      </c>
      <c r="D4347" t="s">
        <v>18396</v>
      </c>
      <c r="E4347" s="1118">
        <v>0.20699999999999999</v>
      </c>
    </row>
    <row r="4348" spans="1:5" x14ac:dyDescent="0.25">
      <c r="A4348" t="s">
        <v>1</v>
      </c>
      <c r="B4348" t="s">
        <v>18095</v>
      </c>
      <c r="C4348" s="1121">
        <v>45519.430335648147</v>
      </c>
      <c r="D4348" t="s">
        <v>18378</v>
      </c>
    </row>
    <row r="4349" spans="1:5" x14ac:dyDescent="0.25">
      <c r="A4349" t="s">
        <v>1</v>
      </c>
      <c r="B4349" t="s">
        <v>18095</v>
      </c>
      <c r="C4349" s="1121">
        <v>45519.430335648147</v>
      </c>
      <c r="D4349" t="s">
        <v>18389</v>
      </c>
    </row>
    <row r="4350" spans="1:5" x14ac:dyDescent="0.25">
      <c r="A4350" t="s">
        <v>1</v>
      </c>
      <c r="B4350" t="s">
        <v>18095</v>
      </c>
      <c r="C4350" s="1121">
        <v>45519.430347222224</v>
      </c>
      <c r="D4350" t="s">
        <v>18390</v>
      </c>
    </row>
    <row r="4351" spans="1:5" x14ac:dyDescent="0.25">
      <c r="A4351" t="s">
        <v>1</v>
      </c>
      <c r="B4351" t="s">
        <v>18095</v>
      </c>
      <c r="C4351" s="1121">
        <v>45519.430347222224</v>
      </c>
      <c r="D4351" t="s">
        <v>18391</v>
      </c>
      <c r="E4351" s="1118">
        <v>3.9100000000000003E-2</v>
      </c>
    </row>
    <row r="4352" spans="1:5" x14ac:dyDescent="0.25">
      <c r="A4352" t="s">
        <v>1</v>
      </c>
      <c r="B4352" t="s">
        <v>18095</v>
      </c>
      <c r="C4352" s="1121">
        <v>45519.430347222224</v>
      </c>
      <c r="D4352" t="s">
        <v>18316</v>
      </c>
    </row>
    <row r="4353" spans="1:5" x14ac:dyDescent="0.25">
      <c r="A4353" t="s">
        <v>1</v>
      </c>
      <c r="B4353" t="s">
        <v>18095</v>
      </c>
      <c r="C4353" s="1121">
        <v>45519.430347222224</v>
      </c>
      <c r="D4353" t="s">
        <v>18317</v>
      </c>
      <c r="E4353" s="1118">
        <v>7.8100000000000003E-2</v>
      </c>
    </row>
    <row r="4354" spans="1:5" x14ac:dyDescent="0.25">
      <c r="A4354" t="s">
        <v>1</v>
      </c>
      <c r="B4354" t="s">
        <v>18095</v>
      </c>
      <c r="C4354" s="1121">
        <v>45519.430451388886</v>
      </c>
      <c r="D4354" t="s">
        <v>18392</v>
      </c>
      <c r="E4354" s="1118">
        <v>9.4062000000000001</v>
      </c>
    </row>
    <row r="4355" spans="1:5" x14ac:dyDescent="0.25">
      <c r="A4355" t="s">
        <v>1</v>
      </c>
      <c r="B4355" t="s">
        <v>18095</v>
      </c>
      <c r="C4355" s="1121">
        <v>45519.430451388886</v>
      </c>
      <c r="D4355" t="s">
        <v>18393</v>
      </c>
      <c r="E4355" s="1118">
        <v>9.8515999999999995</v>
      </c>
    </row>
    <row r="4356" spans="1:5" x14ac:dyDescent="0.25">
      <c r="A4356" t="s">
        <v>1</v>
      </c>
      <c r="B4356" t="s">
        <v>18095</v>
      </c>
      <c r="C4356" s="1121">
        <v>45519.431087962963</v>
      </c>
      <c r="D4356" t="s">
        <v>18394</v>
      </c>
    </row>
    <row r="4357" spans="1:5" x14ac:dyDescent="0.25">
      <c r="A4357" t="s">
        <v>1</v>
      </c>
      <c r="B4357" t="s">
        <v>18095</v>
      </c>
      <c r="C4357" s="1121">
        <v>45519.431192129632</v>
      </c>
      <c r="D4357" t="s">
        <v>17975</v>
      </c>
    </row>
    <row r="4358" spans="1:5" x14ac:dyDescent="0.25">
      <c r="A4358" t="s">
        <v>1</v>
      </c>
      <c r="B4358" t="s">
        <v>18095</v>
      </c>
      <c r="C4358" s="1121">
        <v>45519.431574074071</v>
      </c>
      <c r="D4358" t="s">
        <v>17976</v>
      </c>
      <c r="E4358" s="1118">
        <v>34.531199999999998</v>
      </c>
    </row>
    <row r="4359" spans="1:5" x14ac:dyDescent="0.25">
      <c r="A4359" t="s">
        <v>1</v>
      </c>
      <c r="B4359" t="s">
        <v>18095</v>
      </c>
      <c r="C4359" s="1121">
        <v>45519.431631944448</v>
      </c>
      <c r="D4359" t="s">
        <v>18397</v>
      </c>
      <c r="E4359" s="1118">
        <v>46.218800000000002</v>
      </c>
    </row>
    <row r="4360" spans="1:5" x14ac:dyDescent="0.25">
      <c r="A4360" t="s">
        <v>1</v>
      </c>
      <c r="B4360" t="s">
        <v>18095</v>
      </c>
      <c r="C4360" s="1121">
        <v>45519.432905092595</v>
      </c>
      <c r="D4360" t="s">
        <v>18394</v>
      </c>
    </row>
    <row r="4361" spans="1:5" x14ac:dyDescent="0.25">
      <c r="A4361" t="s">
        <v>1</v>
      </c>
      <c r="B4361" t="s">
        <v>18095</v>
      </c>
      <c r="C4361" s="1121">
        <v>45519.432939814818</v>
      </c>
      <c r="D4361" t="s">
        <v>17975</v>
      </c>
    </row>
    <row r="4362" spans="1:5" x14ac:dyDescent="0.25">
      <c r="A4362" t="s">
        <v>1</v>
      </c>
      <c r="B4362" t="s">
        <v>18095</v>
      </c>
      <c r="C4362" s="1121">
        <v>45519.432939814818</v>
      </c>
      <c r="D4362" t="s">
        <v>17976</v>
      </c>
      <c r="E4362" s="1118">
        <v>1.5599999999999999E-2</v>
      </c>
    </row>
    <row r="4363" spans="1:5" x14ac:dyDescent="0.25">
      <c r="A4363" t="s">
        <v>1</v>
      </c>
      <c r="B4363" t="s">
        <v>18095</v>
      </c>
      <c r="C4363" s="1121">
        <v>45519.434189814812</v>
      </c>
      <c r="D4363" t="s">
        <v>9291</v>
      </c>
    </row>
    <row r="4364" spans="1:5" x14ac:dyDescent="0.25">
      <c r="A4364" t="s">
        <v>1</v>
      </c>
      <c r="B4364" t="s">
        <v>18095</v>
      </c>
      <c r="C4364" s="1121">
        <v>45519.434189814812</v>
      </c>
      <c r="D4364" t="s">
        <v>9292</v>
      </c>
      <c r="E4364" s="1118">
        <v>5.4699999999999999E-2</v>
      </c>
    </row>
    <row r="4365" spans="1:5" x14ac:dyDescent="0.25">
      <c r="A4365" t="s">
        <v>1</v>
      </c>
      <c r="B4365" t="s">
        <v>18095</v>
      </c>
      <c r="C4365" s="1121">
        <v>45519.434699074074</v>
      </c>
      <c r="D4365" t="s">
        <v>9291</v>
      </c>
    </row>
    <row r="4366" spans="1:5" x14ac:dyDescent="0.25">
      <c r="A4366" t="s">
        <v>1</v>
      </c>
      <c r="B4366" t="s">
        <v>18095</v>
      </c>
      <c r="C4366" s="1121">
        <v>45519.434699074074</v>
      </c>
      <c r="D4366" t="s">
        <v>9292</v>
      </c>
      <c r="E4366" s="1118">
        <v>0.17580000000000001</v>
      </c>
    </row>
    <row r="4367" spans="1:5" x14ac:dyDescent="0.25">
      <c r="A4367" t="s">
        <v>1</v>
      </c>
      <c r="B4367" t="s">
        <v>18095</v>
      </c>
      <c r="C4367" s="1121">
        <v>45519.434710648151</v>
      </c>
      <c r="D4367" t="s">
        <v>17282</v>
      </c>
    </row>
    <row r="4368" spans="1:5" x14ac:dyDescent="0.25">
      <c r="A4368" t="s">
        <v>1</v>
      </c>
      <c r="B4368" t="s">
        <v>18095</v>
      </c>
      <c r="C4368" s="1121">
        <v>45519.434710648151</v>
      </c>
      <c r="D4368" t="s">
        <v>17283</v>
      </c>
      <c r="E4368" s="1118">
        <v>6.25E-2</v>
      </c>
    </row>
    <row r="4369" spans="1:5" x14ac:dyDescent="0.25">
      <c r="A4369" t="s">
        <v>1</v>
      </c>
      <c r="B4369" t="s">
        <v>18095</v>
      </c>
      <c r="C4369" s="1121">
        <v>45519.434710648151</v>
      </c>
      <c r="D4369" t="s">
        <v>17284</v>
      </c>
    </row>
    <row r="4370" spans="1:5" x14ac:dyDescent="0.25">
      <c r="A4370" t="s">
        <v>1</v>
      </c>
      <c r="B4370" t="s">
        <v>18095</v>
      </c>
      <c r="C4370" s="1121">
        <v>45519.434710648151</v>
      </c>
      <c r="D4370" t="s">
        <v>17285</v>
      </c>
      <c r="E4370" s="1118">
        <v>5.8599999999999999E-2</v>
      </c>
    </row>
    <row r="4371" spans="1:5" x14ac:dyDescent="0.25">
      <c r="A4371" t="s">
        <v>1</v>
      </c>
      <c r="B4371" t="s">
        <v>18095</v>
      </c>
      <c r="C4371" s="1121">
        <v>45519.434710648151</v>
      </c>
      <c r="D4371" t="s">
        <v>17284</v>
      </c>
    </row>
    <row r="4372" spans="1:5" x14ac:dyDescent="0.25">
      <c r="A4372" t="s">
        <v>1</v>
      </c>
      <c r="B4372" t="s">
        <v>18095</v>
      </c>
      <c r="C4372" s="1121">
        <v>45519.434710648151</v>
      </c>
      <c r="D4372" t="s">
        <v>17285</v>
      </c>
      <c r="E4372" s="1118">
        <v>6.25E-2</v>
      </c>
    </row>
    <row r="4373" spans="1:5" x14ac:dyDescent="0.25">
      <c r="A4373" t="s">
        <v>1</v>
      </c>
      <c r="B4373" t="s">
        <v>18095</v>
      </c>
      <c r="C4373" s="1121">
        <v>45519.434710648151</v>
      </c>
      <c r="D4373" t="s">
        <v>17282</v>
      </c>
    </row>
    <row r="4374" spans="1:5" x14ac:dyDescent="0.25">
      <c r="A4374" t="s">
        <v>1</v>
      </c>
      <c r="B4374" t="s">
        <v>18095</v>
      </c>
      <c r="C4374" s="1121">
        <v>45519.434710648151</v>
      </c>
      <c r="D4374" t="s">
        <v>17283</v>
      </c>
      <c r="E4374" s="1118">
        <v>6.25E-2</v>
      </c>
    </row>
    <row r="4375" spans="1:5" x14ac:dyDescent="0.25">
      <c r="A4375" t="s">
        <v>1</v>
      </c>
      <c r="B4375" t="s">
        <v>18095</v>
      </c>
      <c r="C4375" s="1121">
        <v>45519.43472222222</v>
      </c>
      <c r="D4375" t="s">
        <v>17284</v>
      </c>
    </row>
    <row r="4376" spans="1:5" x14ac:dyDescent="0.25">
      <c r="A4376" t="s">
        <v>1</v>
      </c>
      <c r="B4376" t="s">
        <v>18095</v>
      </c>
      <c r="C4376" s="1121">
        <v>45519.43472222222</v>
      </c>
      <c r="D4376" t="s">
        <v>17285</v>
      </c>
      <c r="E4376" s="1118">
        <v>6.25E-2</v>
      </c>
    </row>
    <row r="4377" spans="1:5" x14ac:dyDescent="0.25">
      <c r="A4377" t="s">
        <v>1</v>
      </c>
      <c r="B4377" t="s">
        <v>18095</v>
      </c>
      <c r="C4377" s="1121">
        <v>45519.434745370374</v>
      </c>
      <c r="D4377" t="s">
        <v>18378</v>
      </c>
    </row>
    <row r="4378" spans="1:5" x14ac:dyDescent="0.25">
      <c r="A4378" t="s">
        <v>1</v>
      </c>
      <c r="B4378" t="s">
        <v>18095</v>
      </c>
      <c r="C4378" s="1121">
        <v>45519.434756944444</v>
      </c>
      <c r="D4378" t="s">
        <v>18389</v>
      </c>
    </row>
    <row r="4379" spans="1:5" x14ac:dyDescent="0.25">
      <c r="A4379" t="s">
        <v>1</v>
      </c>
      <c r="B4379" t="s">
        <v>18095</v>
      </c>
      <c r="C4379" s="1121">
        <v>45519.434756944444</v>
      </c>
      <c r="D4379" t="s">
        <v>18390</v>
      </c>
    </row>
    <row r="4380" spans="1:5" x14ac:dyDescent="0.25">
      <c r="A4380" t="s">
        <v>1</v>
      </c>
      <c r="B4380" t="s">
        <v>18095</v>
      </c>
      <c r="C4380" s="1121">
        <v>45519.434756944444</v>
      </c>
      <c r="D4380" t="s">
        <v>18391</v>
      </c>
      <c r="E4380" s="1118">
        <v>3.5200000000000002E-2</v>
      </c>
    </row>
    <row r="4381" spans="1:5" x14ac:dyDescent="0.25">
      <c r="A4381" t="s">
        <v>1</v>
      </c>
      <c r="B4381" t="s">
        <v>18095</v>
      </c>
      <c r="C4381" s="1121">
        <v>45519.434756944444</v>
      </c>
      <c r="D4381" t="s">
        <v>18316</v>
      </c>
    </row>
    <row r="4382" spans="1:5" x14ac:dyDescent="0.25">
      <c r="A4382" t="s">
        <v>1</v>
      </c>
      <c r="B4382" t="s">
        <v>18095</v>
      </c>
      <c r="C4382" s="1121">
        <v>45519.434756944444</v>
      </c>
      <c r="D4382" t="s">
        <v>18317</v>
      </c>
      <c r="E4382" s="1118">
        <v>7.0300000000000001E-2</v>
      </c>
    </row>
    <row r="4383" spans="1:5" x14ac:dyDescent="0.25">
      <c r="A4383" t="s">
        <v>1</v>
      </c>
      <c r="B4383" t="s">
        <v>18095</v>
      </c>
      <c r="C4383" s="1121">
        <v>45519.434756944444</v>
      </c>
      <c r="D4383" t="s">
        <v>18392</v>
      </c>
      <c r="E4383" s="1118">
        <v>0.49220000000000003</v>
      </c>
    </row>
    <row r="4384" spans="1:5" x14ac:dyDescent="0.25">
      <c r="A4384" t="s">
        <v>1</v>
      </c>
      <c r="B4384" t="s">
        <v>18095</v>
      </c>
      <c r="C4384" s="1121">
        <v>45519.434756944444</v>
      </c>
      <c r="D4384" t="s">
        <v>18393</v>
      </c>
      <c r="E4384" s="1118">
        <v>0.95309999999999995</v>
      </c>
    </row>
    <row r="4385" spans="1:5" x14ac:dyDescent="0.25">
      <c r="A4385" t="s">
        <v>1</v>
      </c>
      <c r="B4385" t="s">
        <v>18095</v>
      </c>
      <c r="C4385" s="1121">
        <v>45519.435231481482</v>
      </c>
      <c r="D4385" t="s">
        <v>18394</v>
      </c>
    </row>
    <row r="4386" spans="1:5" x14ac:dyDescent="0.25">
      <c r="A4386" t="s">
        <v>1</v>
      </c>
      <c r="B4386" t="s">
        <v>18095</v>
      </c>
      <c r="C4386" s="1121">
        <v>45519.435231481482</v>
      </c>
      <c r="D4386" t="s">
        <v>17975</v>
      </c>
    </row>
    <row r="4387" spans="1:5" x14ac:dyDescent="0.25">
      <c r="A4387" t="s">
        <v>1</v>
      </c>
      <c r="B4387" t="s">
        <v>18095</v>
      </c>
      <c r="C4387" s="1121">
        <v>45519.435231481482</v>
      </c>
      <c r="D4387" t="s">
        <v>17976</v>
      </c>
      <c r="E4387" s="1118">
        <v>3.1199999999999999E-2</v>
      </c>
    </row>
    <row r="4388" spans="1:5" x14ac:dyDescent="0.25">
      <c r="A4388" t="s">
        <v>1</v>
      </c>
      <c r="B4388" t="s">
        <v>18095</v>
      </c>
      <c r="C4388" s="1121">
        <v>45519.439953703702</v>
      </c>
      <c r="D4388" t="s">
        <v>18394</v>
      </c>
    </row>
    <row r="4389" spans="1:5" x14ac:dyDescent="0.25">
      <c r="A4389" t="s">
        <v>1</v>
      </c>
      <c r="B4389" t="s">
        <v>18095</v>
      </c>
      <c r="C4389" s="1121">
        <v>45519.439953703702</v>
      </c>
      <c r="D4389" t="s">
        <v>17975</v>
      </c>
    </row>
    <row r="4390" spans="1:5" x14ac:dyDescent="0.25">
      <c r="A4390" t="s">
        <v>1</v>
      </c>
      <c r="B4390" t="s">
        <v>18095</v>
      </c>
      <c r="C4390" s="1121">
        <v>45519.439953703702</v>
      </c>
      <c r="D4390" t="s">
        <v>17976</v>
      </c>
      <c r="E4390" s="1118">
        <v>1.5599999999999999E-2</v>
      </c>
    </row>
    <row r="4391" spans="1:5" x14ac:dyDescent="0.25">
      <c r="A4391" t="s">
        <v>1</v>
      </c>
      <c r="B4391" t="s">
        <v>18095</v>
      </c>
      <c r="C4391" s="1121">
        <v>45519.441759259258</v>
      </c>
      <c r="D4391" t="s">
        <v>18394</v>
      </c>
    </row>
    <row r="4392" spans="1:5" x14ac:dyDescent="0.25">
      <c r="A4392" t="s">
        <v>1</v>
      </c>
      <c r="B4392" t="s">
        <v>18095</v>
      </c>
      <c r="C4392" s="1121">
        <v>45519.441759259258</v>
      </c>
      <c r="D4392" t="s">
        <v>17975</v>
      </c>
    </row>
    <row r="4393" spans="1:5" x14ac:dyDescent="0.25">
      <c r="A4393" t="s">
        <v>1</v>
      </c>
      <c r="B4393" t="s">
        <v>18095</v>
      </c>
      <c r="C4393" s="1121">
        <v>45519.441759259258</v>
      </c>
      <c r="D4393" t="s">
        <v>17976</v>
      </c>
      <c r="E4393" s="1118">
        <v>1.5599999999999999E-2</v>
      </c>
    </row>
    <row r="4394" spans="1:5" x14ac:dyDescent="0.25">
      <c r="A4394" t="s">
        <v>1</v>
      </c>
      <c r="B4394" t="s">
        <v>18095</v>
      </c>
      <c r="C4394" s="1121">
        <v>45519.445208333331</v>
      </c>
      <c r="D4394" t="s">
        <v>18394</v>
      </c>
    </row>
    <row r="4395" spans="1:5" x14ac:dyDescent="0.25">
      <c r="A4395" t="s">
        <v>1</v>
      </c>
      <c r="B4395" t="s">
        <v>18095</v>
      </c>
      <c r="C4395" s="1121">
        <v>45519.445208333331</v>
      </c>
      <c r="D4395" t="s">
        <v>17975</v>
      </c>
    </row>
    <row r="4396" spans="1:5" x14ac:dyDescent="0.25">
      <c r="A4396" t="s">
        <v>1</v>
      </c>
      <c r="B4396" t="s">
        <v>18095</v>
      </c>
      <c r="C4396" s="1121">
        <v>45519.445208333331</v>
      </c>
      <c r="D4396" t="s">
        <v>17976</v>
      </c>
      <c r="E4396" s="1118">
        <v>3.1199999999999999E-2</v>
      </c>
    </row>
    <row r="4397" spans="1:5" x14ac:dyDescent="0.25">
      <c r="A4397" t="s">
        <v>1</v>
      </c>
      <c r="B4397" t="s">
        <v>18095</v>
      </c>
      <c r="C4397" s="1121">
        <v>45519.445208333331</v>
      </c>
      <c r="D4397" t="s">
        <v>18397</v>
      </c>
      <c r="E4397" s="1118">
        <v>0.1094</v>
      </c>
    </row>
    <row r="4398" spans="1:5" x14ac:dyDescent="0.25">
      <c r="A4398" t="s">
        <v>1</v>
      </c>
      <c r="B4398" t="s">
        <v>18095</v>
      </c>
      <c r="C4398" s="1121">
        <v>45519.445289351854</v>
      </c>
      <c r="D4398" t="s">
        <v>18394</v>
      </c>
    </row>
    <row r="4399" spans="1:5" x14ac:dyDescent="0.25">
      <c r="A4399" t="s">
        <v>1</v>
      </c>
      <c r="B4399" t="s">
        <v>18095</v>
      </c>
      <c r="C4399" s="1121">
        <v>45519.445289351854</v>
      </c>
      <c r="D4399" t="s">
        <v>17975</v>
      </c>
    </row>
    <row r="4400" spans="1:5" x14ac:dyDescent="0.25">
      <c r="A4400" t="s">
        <v>1</v>
      </c>
      <c r="B4400" t="s">
        <v>18095</v>
      </c>
      <c r="C4400" s="1121">
        <v>45519.445289351854</v>
      </c>
      <c r="D4400" t="s">
        <v>17976</v>
      </c>
      <c r="E4400" s="1118">
        <v>1.95E-2</v>
      </c>
    </row>
    <row r="4401" spans="1:5" x14ac:dyDescent="0.25">
      <c r="A4401" t="s">
        <v>1</v>
      </c>
      <c r="B4401" t="s">
        <v>18095</v>
      </c>
      <c r="C4401" s="1121">
        <v>45519.445289351854</v>
      </c>
      <c r="D4401" t="s">
        <v>18397</v>
      </c>
      <c r="E4401" s="1118">
        <v>0.1172</v>
      </c>
    </row>
    <row r="4402" spans="1:5" x14ac:dyDescent="0.25">
      <c r="A4402" t="s">
        <v>1</v>
      </c>
      <c r="B4402" t="s">
        <v>18095</v>
      </c>
      <c r="C4402" s="1121">
        <v>45519.445925925924</v>
      </c>
      <c r="D4402" t="s">
        <v>9291</v>
      </c>
    </row>
    <row r="4403" spans="1:5" x14ac:dyDescent="0.25">
      <c r="A4403" t="s">
        <v>1</v>
      </c>
      <c r="B4403" t="s">
        <v>18095</v>
      </c>
      <c r="C4403" s="1121">
        <v>45519.445925925924</v>
      </c>
      <c r="D4403" t="s">
        <v>9292</v>
      </c>
      <c r="E4403" s="1118">
        <v>6.25E-2</v>
      </c>
    </row>
    <row r="4404" spans="1:5" x14ac:dyDescent="0.25">
      <c r="A4404" t="s">
        <v>1</v>
      </c>
      <c r="B4404" t="s">
        <v>18095</v>
      </c>
      <c r="C4404" s="1121">
        <v>45519.448506944442</v>
      </c>
      <c r="D4404" t="s">
        <v>9291</v>
      </c>
    </row>
    <row r="4405" spans="1:5" x14ac:dyDescent="0.25">
      <c r="A4405" t="s">
        <v>1</v>
      </c>
      <c r="B4405" t="s">
        <v>18095</v>
      </c>
      <c r="C4405" s="1121">
        <v>45519.448518518519</v>
      </c>
      <c r="D4405" t="s">
        <v>9292</v>
      </c>
      <c r="E4405" s="1118">
        <v>0.1797</v>
      </c>
    </row>
    <row r="4406" spans="1:5" x14ac:dyDescent="0.25">
      <c r="A4406" t="s">
        <v>1</v>
      </c>
      <c r="B4406" t="s">
        <v>18095</v>
      </c>
      <c r="C4406" s="1121">
        <v>45519.448587962965</v>
      </c>
      <c r="D4406" t="s">
        <v>18389</v>
      </c>
    </row>
    <row r="4407" spans="1:5" x14ac:dyDescent="0.25">
      <c r="A4407" t="s">
        <v>1</v>
      </c>
      <c r="B4407" t="s">
        <v>18095</v>
      </c>
      <c r="C4407" s="1121">
        <v>45519.448599537034</v>
      </c>
      <c r="D4407" t="s">
        <v>18390</v>
      </c>
    </row>
    <row r="4408" spans="1:5" x14ac:dyDescent="0.25">
      <c r="A4408" t="s">
        <v>1</v>
      </c>
      <c r="B4408" t="s">
        <v>18095</v>
      </c>
      <c r="C4408" s="1121">
        <v>45519.448599537034</v>
      </c>
      <c r="D4408" t="s">
        <v>18391</v>
      </c>
      <c r="E4408" s="1118">
        <v>5.4699999999999999E-2</v>
      </c>
    </row>
    <row r="4409" spans="1:5" x14ac:dyDescent="0.25">
      <c r="A4409" t="s">
        <v>1</v>
      </c>
      <c r="B4409" t="s">
        <v>18095</v>
      </c>
      <c r="C4409" s="1121">
        <v>45519.448599537034</v>
      </c>
      <c r="D4409" t="s">
        <v>18316</v>
      </c>
    </row>
    <row r="4410" spans="1:5" x14ac:dyDescent="0.25">
      <c r="A4410" t="s">
        <v>1</v>
      </c>
      <c r="B4410" t="s">
        <v>18095</v>
      </c>
      <c r="C4410" s="1121">
        <v>45519.448599537034</v>
      </c>
      <c r="D4410" t="s">
        <v>18317</v>
      </c>
      <c r="E4410" s="1118">
        <v>0.1016</v>
      </c>
    </row>
    <row r="4411" spans="1:5" x14ac:dyDescent="0.25">
      <c r="A4411" t="s">
        <v>1</v>
      </c>
      <c r="B4411" t="s">
        <v>18095</v>
      </c>
      <c r="C4411" s="1121">
        <v>45519.448599537034</v>
      </c>
      <c r="D4411" t="s">
        <v>18392</v>
      </c>
      <c r="E4411" s="1118">
        <v>0.62109999999999999</v>
      </c>
    </row>
    <row r="4412" spans="1:5" x14ac:dyDescent="0.25">
      <c r="A4412" t="s">
        <v>1</v>
      </c>
      <c r="B4412" t="s">
        <v>18095</v>
      </c>
      <c r="C4412" s="1121">
        <v>45519.449479166666</v>
      </c>
      <c r="D4412" t="s">
        <v>9291</v>
      </c>
    </row>
    <row r="4413" spans="1:5" x14ac:dyDescent="0.25">
      <c r="A4413" t="s">
        <v>1</v>
      </c>
      <c r="B4413" t="s">
        <v>18095</v>
      </c>
      <c r="C4413" s="1121">
        <v>45519.449479166666</v>
      </c>
      <c r="D4413" t="s">
        <v>9292</v>
      </c>
      <c r="E4413" s="1118">
        <v>7.4200000000000002E-2</v>
      </c>
    </row>
    <row r="4414" spans="1:5" x14ac:dyDescent="0.25">
      <c r="A4414" t="s">
        <v>1</v>
      </c>
      <c r="B4414" t="s">
        <v>18095</v>
      </c>
      <c r="C4414" s="1121">
        <v>45519.45103009259</v>
      </c>
      <c r="D4414" t="s">
        <v>18389</v>
      </c>
    </row>
    <row r="4415" spans="1:5" x14ac:dyDescent="0.25">
      <c r="A4415" t="s">
        <v>1</v>
      </c>
      <c r="B4415" t="s">
        <v>18095</v>
      </c>
      <c r="C4415" s="1121">
        <v>45519.45103009259</v>
      </c>
      <c r="D4415" t="s">
        <v>18390</v>
      </c>
    </row>
    <row r="4416" spans="1:5" x14ac:dyDescent="0.25">
      <c r="A4416" t="s">
        <v>1</v>
      </c>
      <c r="B4416" t="s">
        <v>18095</v>
      </c>
      <c r="C4416" s="1121">
        <v>45519.45103009259</v>
      </c>
      <c r="D4416" t="s">
        <v>18391</v>
      </c>
      <c r="E4416" s="1118">
        <v>5.4699999999999999E-2</v>
      </c>
    </row>
    <row r="4417" spans="1:5" x14ac:dyDescent="0.25">
      <c r="A4417" t="s">
        <v>1</v>
      </c>
      <c r="B4417" t="s">
        <v>18095</v>
      </c>
      <c r="C4417" s="1121">
        <v>45519.45103009259</v>
      </c>
      <c r="D4417" t="s">
        <v>18316</v>
      </c>
    </row>
    <row r="4418" spans="1:5" x14ac:dyDescent="0.25">
      <c r="A4418" t="s">
        <v>1</v>
      </c>
      <c r="B4418" t="s">
        <v>18095</v>
      </c>
      <c r="C4418" s="1121">
        <v>45519.45103009259</v>
      </c>
      <c r="D4418" t="s">
        <v>18317</v>
      </c>
      <c r="E4418" s="1118">
        <v>0.1172</v>
      </c>
    </row>
    <row r="4419" spans="1:5" x14ac:dyDescent="0.25">
      <c r="A4419" t="s">
        <v>1</v>
      </c>
      <c r="B4419" t="s">
        <v>18095</v>
      </c>
      <c r="C4419" s="1121">
        <v>45519.45103009259</v>
      </c>
      <c r="D4419" t="s">
        <v>18392</v>
      </c>
      <c r="E4419" s="1118">
        <v>0.63280000000000003</v>
      </c>
    </row>
    <row r="4420" spans="1:5" x14ac:dyDescent="0.25">
      <c r="A4420" t="s">
        <v>1</v>
      </c>
      <c r="B4420" t="s">
        <v>18095</v>
      </c>
      <c r="C4420" s="1121">
        <v>45519.451678240737</v>
      </c>
      <c r="D4420" t="s">
        <v>18389</v>
      </c>
    </row>
    <row r="4421" spans="1:5" x14ac:dyDescent="0.25">
      <c r="A4421" t="s">
        <v>1</v>
      </c>
      <c r="B4421" t="s">
        <v>18095</v>
      </c>
      <c r="C4421" s="1121">
        <v>45519.451689814814</v>
      </c>
      <c r="D4421" t="s">
        <v>18390</v>
      </c>
    </row>
    <row r="4422" spans="1:5" x14ac:dyDescent="0.25">
      <c r="A4422" t="s">
        <v>1</v>
      </c>
      <c r="B4422" t="s">
        <v>18095</v>
      </c>
      <c r="C4422" s="1121">
        <v>45519.451689814814</v>
      </c>
      <c r="D4422" t="s">
        <v>18391</v>
      </c>
      <c r="E4422" s="1118">
        <v>3.9100000000000003E-2</v>
      </c>
    </row>
    <row r="4423" spans="1:5" x14ac:dyDescent="0.25">
      <c r="A4423" t="s">
        <v>1</v>
      </c>
      <c r="B4423" t="s">
        <v>18095</v>
      </c>
      <c r="C4423" s="1121">
        <v>45519.451689814814</v>
      </c>
      <c r="D4423" t="s">
        <v>18316</v>
      </c>
    </row>
    <row r="4424" spans="1:5" x14ac:dyDescent="0.25">
      <c r="A4424" t="s">
        <v>1</v>
      </c>
      <c r="B4424" t="s">
        <v>18095</v>
      </c>
      <c r="C4424" s="1121">
        <v>45519.451689814814</v>
      </c>
      <c r="D4424" t="s">
        <v>18317</v>
      </c>
      <c r="E4424" s="1118">
        <v>7.4200000000000002E-2</v>
      </c>
    </row>
    <row r="4425" spans="1:5" x14ac:dyDescent="0.25">
      <c r="A4425" t="s">
        <v>1</v>
      </c>
      <c r="B4425" t="s">
        <v>18095</v>
      </c>
      <c r="C4425" s="1121">
        <v>45519.451689814814</v>
      </c>
      <c r="D4425" t="s">
        <v>18392</v>
      </c>
      <c r="E4425" s="1118">
        <v>0.50390000000000001</v>
      </c>
    </row>
    <row r="4426" spans="1:5" x14ac:dyDescent="0.25">
      <c r="A4426" t="s">
        <v>1</v>
      </c>
      <c r="B4426" t="s">
        <v>18095</v>
      </c>
      <c r="C4426" s="1121">
        <v>45519.454270833332</v>
      </c>
      <c r="D4426" t="s">
        <v>17271</v>
      </c>
    </row>
    <row r="4427" spans="1:5" x14ac:dyDescent="0.25">
      <c r="A4427" t="s">
        <v>1</v>
      </c>
      <c r="B4427" t="s">
        <v>18095</v>
      </c>
      <c r="C4427" s="1121">
        <v>45519.454270833332</v>
      </c>
      <c r="D4427" t="s">
        <v>17272</v>
      </c>
    </row>
    <row r="4428" spans="1:5" x14ac:dyDescent="0.25">
      <c r="A4428" t="s">
        <v>1</v>
      </c>
      <c r="B4428" t="s">
        <v>18095</v>
      </c>
      <c r="C4428" s="1121">
        <v>45519.454270833332</v>
      </c>
      <c r="D4428" t="s">
        <v>17273</v>
      </c>
    </row>
    <row r="4429" spans="1:5" x14ac:dyDescent="0.25">
      <c r="A4429" t="s">
        <v>1</v>
      </c>
      <c r="B4429" t="s">
        <v>18095</v>
      </c>
      <c r="C4429" s="1121">
        <v>45519.454270833332</v>
      </c>
      <c r="D4429" t="s">
        <v>17274</v>
      </c>
      <c r="E4429" s="1118">
        <v>1.5599999999999999E-2</v>
      </c>
    </row>
    <row r="4430" spans="1:5" x14ac:dyDescent="0.25">
      <c r="A4430" t="s">
        <v>1</v>
      </c>
      <c r="B4430" t="s">
        <v>18095</v>
      </c>
      <c r="C4430" s="1121">
        <v>45519.454270833332</v>
      </c>
      <c r="D4430" t="s">
        <v>17275</v>
      </c>
    </row>
    <row r="4431" spans="1:5" x14ac:dyDescent="0.25">
      <c r="A4431" t="s">
        <v>1</v>
      </c>
      <c r="B4431" t="s">
        <v>18095</v>
      </c>
      <c r="C4431" s="1121">
        <v>45519.454282407409</v>
      </c>
      <c r="D4431" t="s">
        <v>17276</v>
      </c>
      <c r="E4431" s="1118">
        <v>1.0390999999999999</v>
      </c>
    </row>
    <row r="4432" spans="1:5" x14ac:dyDescent="0.25">
      <c r="A4432" t="s">
        <v>1</v>
      </c>
      <c r="B4432" t="s">
        <v>18095</v>
      </c>
      <c r="C4432" s="1121">
        <v>45519.454282407409</v>
      </c>
      <c r="D4432" t="s">
        <v>17303</v>
      </c>
    </row>
    <row r="4433" spans="1:5" x14ac:dyDescent="0.25">
      <c r="A4433" t="s">
        <v>1</v>
      </c>
      <c r="B4433" t="s">
        <v>18095</v>
      </c>
      <c r="C4433" s="1121">
        <v>45519.454282407409</v>
      </c>
      <c r="D4433" t="s">
        <v>17304</v>
      </c>
      <c r="E4433" s="1118">
        <v>1.95E-2</v>
      </c>
    </row>
    <row r="4434" spans="1:5" x14ac:dyDescent="0.25">
      <c r="A4434" t="s">
        <v>1</v>
      </c>
      <c r="B4434" t="s">
        <v>18095</v>
      </c>
      <c r="C4434" s="1121">
        <v>45519.454282407409</v>
      </c>
      <c r="D4434" t="s">
        <v>17270</v>
      </c>
    </row>
    <row r="4435" spans="1:5" x14ac:dyDescent="0.25">
      <c r="A4435" t="s">
        <v>1</v>
      </c>
      <c r="B4435" t="s">
        <v>18095</v>
      </c>
      <c r="C4435" s="1121">
        <v>45519.454282407409</v>
      </c>
      <c r="D4435" t="s">
        <v>17258</v>
      </c>
      <c r="E4435" s="1118">
        <v>7.4200000000000002E-2</v>
      </c>
    </row>
    <row r="4436" spans="1:5" x14ac:dyDescent="0.25">
      <c r="A4436" t="s">
        <v>1</v>
      </c>
      <c r="B4436" t="s">
        <v>18095</v>
      </c>
      <c r="C4436" s="1121">
        <v>45519.454282407409</v>
      </c>
      <c r="D4436" t="s">
        <v>9291</v>
      </c>
    </row>
    <row r="4437" spans="1:5" x14ac:dyDescent="0.25">
      <c r="A4437" t="s">
        <v>1</v>
      </c>
      <c r="B4437" t="s">
        <v>18095</v>
      </c>
      <c r="C4437" s="1121">
        <v>45519.454293981478</v>
      </c>
      <c r="D4437" t="s">
        <v>9292</v>
      </c>
      <c r="E4437" s="1118">
        <v>0.1797</v>
      </c>
    </row>
    <row r="4438" spans="1:5" x14ac:dyDescent="0.25">
      <c r="A4438" t="s">
        <v>1</v>
      </c>
      <c r="B4438" t="s">
        <v>18095</v>
      </c>
      <c r="C4438" s="1121">
        <v>45519.454293981478</v>
      </c>
      <c r="D4438" t="s">
        <v>17305</v>
      </c>
    </row>
    <row r="4439" spans="1:5" x14ac:dyDescent="0.25">
      <c r="A4439" t="s">
        <v>1</v>
      </c>
      <c r="B4439" t="s">
        <v>18095</v>
      </c>
      <c r="C4439" s="1121">
        <v>45519.454293981478</v>
      </c>
      <c r="D4439" t="s">
        <v>17282</v>
      </c>
    </row>
    <row r="4440" spans="1:5" x14ac:dyDescent="0.25">
      <c r="A4440" t="s">
        <v>1</v>
      </c>
      <c r="B4440" t="s">
        <v>18095</v>
      </c>
      <c r="C4440" s="1121">
        <v>45519.454293981478</v>
      </c>
      <c r="D4440" t="s">
        <v>17283</v>
      </c>
      <c r="E4440" s="1118">
        <v>4.6899999999999997E-2</v>
      </c>
    </row>
    <row r="4441" spans="1:5" x14ac:dyDescent="0.25">
      <c r="A4441" t="s">
        <v>1</v>
      </c>
      <c r="B4441" t="s">
        <v>18095</v>
      </c>
      <c r="C4441" s="1121">
        <v>45519.454293981478</v>
      </c>
      <c r="D4441" t="s">
        <v>17284</v>
      </c>
    </row>
    <row r="4442" spans="1:5" x14ac:dyDescent="0.25">
      <c r="A4442" t="s">
        <v>1</v>
      </c>
      <c r="B4442" t="s">
        <v>18095</v>
      </c>
      <c r="C4442" s="1121">
        <v>45519.454293981478</v>
      </c>
      <c r="D4442" t="s">
        <v>17285</v>
      </c>
      <c r="E4442" s="1118">
        <v>4.6899999999999997E-2</v>
      </c>
    </row>
    <row r="4443" spans="1:5" x14ac:dyDescent="0.25">
      <c r="A4443" t="s">
        <v>1</v>
      </c>
      <c r="B4443" t="s">
        <v>18095</v>
      </c>
      <c r="C4443" s="1121">
        <v>45519.454293981478</v>
      </c>
      <c r="D4443" t="s">
        <v>17306</v>
      </c>
      <c r="E4443" s="1118">
        <v>0.25779999999999997</v>
      </c>
    </row>
    <row r="4444" spans="1:5" x14ac:dyDescent="0.25">
      <c r="A4444" t="s">
        <v>1</v>
      </c>
      <c r="B4444" t="s">
        <v>18095</v>
      </c>
      <c r="C4444" s="1121">
        <v>45519.454293981478</v>
      </c>
      <c r="D4444" t="s">
        <v>17279</v>
      </c>
      <c r="E4444" s="1118">
        <v>1.8047</v>
      </c>
    </row>
    <row r="4445" spans="1:5" x14ac:dyDescent="0.25">
      <c r="A4445" t="s">
        <v>1</v>
      </c>
      <c r="B4445" t="s">
        <v>18095</v>
      </c>
      <c r="C4445" s="1121">
        <v>45519.454328703701</v>
      </c>
      <c r="D4445" t="s">
        <v>17282</v>
      </c>
    </row>
    <row r="4446" spans="1:5" x14ac:dyDescent="0.25">
      <c r="A4446" t="s">
        <v>1</v>
      </c>
      <c r="B4446" t="s">
        <v>18095</v>
      </c>
      <c r="C4446" s="1121">
        <v>45519.454328703701</v>
      </c>
      <c r="D4446" t="s">
        <v>17283</v>
      </c>
      <c r="E4446" s="1118">
        <v>3.9100000000000003E-2</v>
      </c>
    </row>
    <row r="4447" spans="1:5" x14ac:dyDescent="0.25">
      <c r="A4447" t="s">
        <v>1</v>
      </c>
      <c r="B4447" t="s">
        <v>18095</v>
      </c>
      <c r="C4447" s="1121">
        <v>45519.454328703701</v>
      </c>
      <c r="D4447" t="s">
        <v>17284</v>
      </c>
    </row>
    <row r="4448" spans="1:5" x14ac:dyDescent="0.25">
      <c r="A4448" t="s">
        <v>1</v>
      </c>
      <c r="B4448" t="s">
        <v>18095</v>
      </c>
      <c r="C4448" s="1121">
        <v>45519.454328703701</v>
      </c>
      <c r="D4448" t="s">
        <v>17285</v>
      </c>
      <c r="E4448" s="1118">
        <v>4.6899999999999997E-2</v>
      </c>
    </row>
    <row r="4449" spans="1:5" x14ac:dyDescent="0.25">
      <c r="A4449" t="s">
        <v>1</v>
      </c>
      <c r="B4449" t="s">
        <v>18095</v>
      </c>
      <c r="C4449" s="1121">
        <v>45519.454328703701</v>
      </c>
      <c r="D4449" t="s">
        <v>17282</v>
      </c>
    </row>
    <row r="4450" spans="1:5" x14ac:dyDescent="0.25">
      <c r="A4450" t="s">
        <v>1</v>
      </c>
      <c r="B4450" t="s">
        <v>18095</v>
      </c>
      <c r="C4450" s="1121">
        <v>45519.454328703701</v>
      </c>
      <c r="D4450" t="s">
        <v>17283</v>
      </c>
      <c r="E4450" s="1118">
        <v>3.1199999999999999E-2</v>
      </c>
    </row>
    <row r="4451" spans="1:5" x14ac:dyDescent="0.25">
      <c r="A4451" t="s">
        <v>1</v>
      </c>
      <c r="B4451" t="s">
        <v>18095</v>
      </c>
      <c r="C4451" s="1121">
        <v>45519.454328703701</v>
      </c>
      <c r="D4451" t="s">
        <v>17284</v>
      </c>
    </row>
    <row r="4452" spans="1:5" x14ac:dyDescent="0.25">
      <c r="A4452" t="s">
        <v>1</v>
      </c>
      <c r="B4452" t="s">
        <v>18095</v>
      </c>
      <c r="C4452" s="1121">
        <v>45519.454328703701</v>
      </c>
      <c r="D4452" t="s">
        <v>17285</v>
      </c>
      <c r="E4452" s="1118">
        <v>5.0799999999999998E-2</v>
      </c>
    </row>
    <row r="4453" spans="1:5" x14ac:dyDescent="0.25">
      <c r="A4453" t="s">
        <v>1</v>
      </c>
      <c r="B4453" t="s">
        <v>18095</v>
      </c>
      <c r="C4453" s="1121">
        <v>45519.454340277778</v>
      </c>
      <c r="D4453" t="s">
        <v>17284</v>
      </c>
    </row>
    <row r="4454" spans="1:5" x14ac:dyDescent="0.25">
      <c r="A4454" t="s">
        <v>1</v>
      </c>
      <c r="B4454" t="s">
        <v>18095</v>
      </c>
      <c r="C4454" s="1121">
        <v>45519.454340277778</v>
      </c>
      <c r="D4454" t="s">
        <v>17285</v>
      </c>
      <c r="E4454" s="1118">
        <v>5.8599999999999999E-2</v>
      </c>
    </row>
    <row r="4455" spans="1:5" x14ac:dyDescent="0.25">
      <c r="A4455" t="s">
        <v>1</v>
      </c>
      <c r="B4455" t="s">
        <v>18398</v>
      </c>
      <c r="C4455" s="1121">
        <v>45519.454502314817</v>
      </c>
      <c r="D4455" t="s">
        <v>17282</v>
      </c>
    </row>
    <row r="4456" spans="1:5" x14ac:dyDescent="0.25">
      <c r="A4456" t="s">
        <v>1</v>
      </c>
      <c r="B4456" t="s">
        <v>18398</v>
      </c>
      <c r="C4456" s="1121">
        <v>45519.454502314817</v>
      </c>
      <c r="D4456" t="s">
        <v>17283</v>
      </c>
      <c r="E4456" s="1118">
        <v>4.6899999999999997E-2</v>
      </c>
    </row>
    <row r="4457" spans="1:5" x14ac:dyDescent="0.25">
      <c r="A4457" t="s">
        <v>1</v>
      </c>
      <c r="B4457" t="s">
        <v>18398</v>
      </c>
      <c r="C4457" s="1121">
        <v>45519.454502314817</v>
      </c>
      <c r="D4457" t="s">
        <v>17284</v>
      </c>
    </row>
    <row r="4458" spans="1:5" x14ac:dyDescent="0.25">
      <c r="A4458" t="s">
        <v>1</v>
      </c>
      <c r="B4458" t="s">
        <v>18398</v>
      </c>
      <c r="C4458" s="1121">
        <v>45519.454502314817</v>
      </c>
      <c r="D4458" t="s">
        <v>17285</v>
      </c>
      <c r="E4458" s="1118">
        <v>5.0799999999999998E-2</v>
      </c>
    </row>
    <row r="4459" spans="1:5" x14ac:dyDescent="0.25">
      <c r="A4459" t="s">
        <v>1</v>
      </c>
      <c r="B4459" t="s">
        <v>18398</v>
      </c>
      <c r="C4459" s="1121">
        <v>45519.454513888886</v>
      </c>
      <c r="D4459" t="s">
        <v>17282</v>
      </c>
    </row>
    <row r="4460" spans="1:5" x14ac:dyDescent="0.25">
      <c r="A4460" t="s">
        <v>1</v>
      </c>
      <c r="B4460" t="s">
        <v>18398</v>
      </c>
      <c r="C4460" s="1121">
        <v>45519.454513888886</v>
      </c>
      <c r="D4460" t="s">
        <v>17283</v>
      </c>
      <c r="E4460" s="1118">
        <v>2.7300000000000001E-2</v>
      </c>
    </row>
    <row r="4461" spans="1:5" x14ac:dyDescent="0.25">
      <c r="A4461" t="s">
        <v>1</v>
      </c>
      <c r="B4461" t="s">
        <v>18398</v>
      </c>
      <c r="C4461" s="1121">
        <v>45519.454548611109</v>
      </c>
      <c r="D4461" t="s">
        <v>17284</v>
      </c>
    </row>
    <row r="4462" spans="1:5" x14ac:dyDescent="0.25">
      <c r="A4462" t="s">
        <v>1</v>
      </c>
      <c r="B4462" t="s">
        <v>18398</v>
      </c>
      <c r="C4462" s="1121">
        <v>45519.454548611109</v>
      </c>
      <c r="D4462" t="s">
        <v>17285</v>
      </c>
      <c r="E4462" s="1118">
        <v>3.9100000000000003E-2</v>
      </c>
    </row>
    <row r="4463" spans="1:5" x14ac:dyDescent="0.25">
      <c r="A4463" t="s">
        <v>1</v>
      </c>
      <c r="B4463" t="s">
        <v>18398</v>
      </c>
      <c r="C4463" s="1121">
        <v>45519.454583333332</v>
      </c>
      <c r="D4463" t="s">
        <v>18378</v>
      </c>
    </row>
    <row r="4464" spans="1:5" x14ac:dyDescent="0.25">
      <c r="A4464" t="s">
        <v>1</v>
      </c>
      <c r="B4464" t="s">
        <v>18398</v>
      </c>
      <c r="C4464" s="1121">
        <v>45519.454583333332</v>
      </c>
      <c r="D4464" t="s">
        <v>18389</v>
      </c>
    </row>
    <row r="4465" spans="1:5" x14ac:dyDescent="0.25">
      <c r="A4465" t="s">
        <v>1</v>
      </c>
      <c r="B4465" t="s">
        <v>18398</v>
      </c>
      <c r="C4465" s="1121">
        <v>45519.454583333332</v>
      </c>
      <c r="D4465" t="s">
        <v>18390</v>
      </c>
    </row>
    <row r="4466" spans="1:5" x14ac:dyDescent="0.25">
      <c r="A4466" t="s">
        <v>1</v>
      </c>
      <c r="B4466" t="s">
        <v>18398</v>
      </c>
      <c r="C4466" s="1121">
        <v>45519.454583333332</v>
      </c>
      <c r="D4466" t="s">
        <v>18391</v>
      </c>
      <c r="E4466" s="1118">
        <v>1.17E-2</v>
      </c>
    </row>
    <row r="4467" spans="1:5" x14ac:dyDescent="0.25">
      <c r="A4467" t="s">
        <v>1</v>
      </c>
      <c r="B4467" t="s">
        <v>18398</v>
      </c>
      <c r="C4467" s="1121">
        <v>45519.454583333332</v>
      </c>
      <c r="D4467" t="s">
        <v>18316</v>
      </c>
    </row>
    <row r="4468" spans="1:5" x14ac:dyDescent="0.25">
      <c r="A4468" t="s">
        <v>1</v>
      </c>
      <c r="B4468" t="s">
        <v>18398</v>
      </c>
      <c r="C4468" s="1121">
        <v>45519.454594907409</v>
      </c>
      <c r="D4468" t="s">
        <v>18317</v>
      </c>
      <c r="E4468" s="1118">
        <v>5.8599999999999999E-2</v>
      </c>
    </row>
    <row r="4469" spans="1:5" x14ac:dyDescent="0.25">
      <c r="A4469" t="s">
        <v>1</v>
      </c>
      <c r="B4469" t="s">
        <v>18398</v>
      </c>
      <c r="C4469" s="1121">
        <v>45519.454594907409</v>
      </c>
      <c r="D4469" t="s">
        <v>18392</v>
      </c>
      <c r="E4469" s="1118">
        <v>0.42580000000000001</v>
      </c>
    </row>
    <row r="4470" spans="1:5" x14ac:dyDescent="0.25">
      <c r="A4470" t="s">
        <v>1</v>
      </c>
      <c r="B4470" t="s">
        <v>18398</v>
      </c>
      <c r="C4470" s="1121">
        <v>45519.454594907409</v>
      </c>
      <c r="D4470" t="s">
        <v>18393</v>
      </c>
      <c r="E4470" s="1118">
        <v>0.91410000000000002</v>
      </c>
    </row>
    <row r="4471" spans="1:5" x14ac:dyDescent="0.25">
      <c r="A4471" t="s">
        <v>1</v>
      </c>
      <c r="B4471" t="s">
        <v>18398</v>
      </c>
      <c r="C4471" s="1121">
        <v>45519.455185185187</v>
      </c>
      <c r="D4471" t="s">
        <v>18394</v>
      </c>
    </row>
    <row r="4472" spans="1:5" x14ac:dyDescent="0.25">
      <c r="A4472" t="s">
        <v>1</v>
      </c>
      <c r="B4472" t="s">
        <v>18398</v>
      </c>
      <c r="C4472" s="1121">
        <v>45519.455185185187</v>
      </c>
      <c r="D4472" t="s">
        <v>17975</v>
      </c>
    </row>
    <row r="4473" spans="1:5" x14ac:dyDescent="0.25">
      <c r="A4473" t="s">
        <v>1</v>
      </c>
      <c r="B4473" t="s">
        <v>18398</v>
      </c>
      <c r="C4473" s="1121">
        <v>45519.455185185187</v>
      </c>
      <c r="D4473" t="s">
        <v>17976</v>
      </c>
      <c r="E4473" s="1118">
        <v>2.7300000000000001E-2</v>
      </c>
    </row>
    <row r="4474" spans="1:5" x14ac:dyDescent="0.25">
      <c r="A4474" t="s">
        <v>1</v>
      </c>
      <c r="B4474" t="s">
        <v>18398</v>
      </c>
      <c r="C4474" s="1121">
        <v>45519.455196759256</v>
      </c>
      <c r="D4474" t="s">
        <v>18397</v>
      </c>
      <c r="E4474" s="1118">
        <v>0.125</v>
      </c>
    </row>
    <row r="4475" spans="1:5" x14ac:dyDescent="0.25">
      <c r="A4475" t="s">
        <v>1</v>
      </c>
      <c r="B4475" t="s">
        <v>18398</v>
      </c>
      <c r="C4475" s="1121">
        <v>45519.456956018519</v>
      </c>
      <c r="D4475" t="s">
        <v>18394</v>
      </c>
    </row>
    <row r="4476" spans="1:5" x14ac:dyDescent="0.25">
      <c r="A4476" t="s">
        <v>1</v>
      </c>
      <c r="B4476" t="s">
        <v>18398</v>
      </c>
      <c r="C4476" s="1121">
        <v>45519.456956018519</v>
      </c>
      <c r="D4476" t="s">
        <v>17975</v>
      </c>
    </row>
    <row r="4477" spans="1:5" x14ac:dyDescent="0.25">
      <c r="A4477" t="s">
        <v>1</v>
      </c>
      <c r="B4477" t="s">
        <v>18398</v>
      </c>
      <c r="C4477" s="1121">
        <v>45519.456956018519</v>
      </c>
      <c r="D4477" t="s">
        <v>17976</v>
      </c>
      <c r="E4477" s="1118">
        <v>3.5200000000000002E-2</v>
      </c>
    </row>
    <row r="4478" spans="1:5" x14ac:dyDescent="0.25">
      <c r="A4478" t="s">
        <v>1</v>
      </c>
      <c r="B4478" t="s">
        <v>18398</v>
      </c>
      <c r="C4478" s="1121">
        <v>45519.458368055559</v>
      </c>
      <c r="D4478" t="s">
        <v>18394</v>
      </c>
    </row>
    <row r="4479" spans="1:5" x14ac:dyDescent="0.25">
      <c r="A4479" t="s">
        <v>1</v>
      </c>
      <c r="B4479" t="s">
        <v>18398</v>
      </c>
      <c r="C4479" s="1121">
        <v>45519.458368055559</v>
      </c>
      <c r="D4479" t="s">
        <v>17975</v>
      </c>
    </row>
    <row r="4480" spans="1:5" x14ac:dyDescent="0.25">
      <c r="A4480" t="s">
        <v>1</v>
      </c>
      <c r="B4480" t="s">
        <v>18398</v>
      </c>
      <c r="C4480" s="1121">
        <v>45519.458368055559</v>
      </c>
      <c r="D4480" t="s">
        <v>17976</v>
      </c>
      <c r="E4480" s="1118">
        <v>2.7300000000000001E-2</v>
      </c>
    </row>
    <row r="4481" spans="1:5" x14ac:dyDescent="0.25">
      <c r="A4481" t="s">
        <v>1</v>
      </c>
      <c r="B4481" t="s">
        <v>18398</v>
      </c>
      <c r="C4481" s="1121">
        <v>45519.459282407406</v>
      </c>
      <c r="D4481" t="s">
        <v>18397</v>
      </c>
      <c r="E4481" s="1118">
        <v>79.140600000000006</v>
      </c>
    </row>
    <row r="4482" spans="1:5" x14ac:dyDescent="0.25">
      <c r="A4482" t="s">
        <v>1</v>
      </c>
      <c r="B4482" t="s">
        <v>18398</v>
      </c>
      <c r="C4482" s="1121">
        <v>45519.459780092591</v>
      </c>
      <c r="D4482" t="s">
        <v>18394</v>
      </c>
    </row>
    <row r="4483" spans="1:5" x14ac:dyDescent="0.25">
      <c r="A4483" t="s">
        <v>1</v>
      </c>
      <c r="B4483" t="s">
        <v>18398</v>
      </c>
      <c r="C4483" s="1121">
        <v>45519.459780092591</v>
      </c>
      <c r="D4483" t="s">
        <v>17975</v>
      </c>
    </row>
    <row r="4484" spans="1:5" x14ac:dyDescent="0.25">
      <c r="A4484" t="s">
        <v>1</v>
      </c>
      <c r="B4484" t="s">
        <v>18398</v>
      </c>
      <c r="C4484" s="1121">
        <v>45519.459780092591</v>
      </c>
      <c r="D4484" t="s">
        <v>17976</v>
      </c>
      <c r="E4484" s="1118">
        <v>1.5599999999999999E-2</v>
      </c>
    </row>
    <row r="4485" spans="1:5" x14ac:dyDescent="0.25">
      <c r="A4485" t="s">
        <v>1</v>
      </c>
      <c r="B4485" t="s">
        <v>18398</v>
      </c>
      <c r="C4485" s="1121">
        <v>45519.459826388891</v>
      </c>
      <c r="D4485" t="s">
        <v>18397</v>
      </c>
      <c r="E4485" s="1118">
        <v>3.8711000000000002</v>
      </c>
    </row>
    <row r="4486" spans="1:5" x14ac:dyDescent="0.25">
      <c r="A4486" t="s">
        <v>1</v>
      </c>
      <c r="B4486" t="s">
        <v>18398</v>
      </c>
      <c r="C4486" s="1121">
        <v>45519.461944444447</v>
      </c>
      <c r="D4486" t="s">
        <v>18394</v>
      </c>
    </row>
    <row r="4487" spans="1:5" x14ac:dyDescent="0.25">
      <c r="A4487" t="s">
        <v>1</v>
      </c>
      <c r="B4487" t="s">
        <v>18398</v>
      </c>
      <c r="C4487" s="1121">
        <v>45519.461944444447</v>
      </c>
      <c r="D4487" t="s">
        <v>17975</v>
      </c>
    </row>
    <row r="4488" spans="1:5" x14ac:dyDescent="0.25">
      <c r="A4488" t="s">
        <v>1</v>
      </c>
      <c r="B4488" t="s">
        <v>18398</v>
      </c>
      <c r="C4488" s="1121">
        <v>45519.461944444447</v>
      </c>
      <c r="D4488" t="s">
        <v>17976</v>
      </c>
      <c r="E4488" s="1118">
        <v>2.7300000000000001E-2</v>
      </c>
    </row>
    <row r="4489" spans="1:5" x14ac:dyDescent="0.25">
      <c r="A4489" t="s">
        <v>1</v>
      </c>
      <c r="B4489" t="s">
        <v>18398</v>
      </c>
      <c r="C4489" s="1121">
        <v>45519.462002314816</v>
      </c>
      <c r="D4489" t="s">
        <v>18397</v>
      </c>
      <c r="E4489" s="1118">
        <v>5.0547000000000004</v>
      </c>
    </row>
    <row r="4490" spans="1:5" x14ac:dyDescent="0.25">
      <c r="A4490" t="s">
        <v>1</v>
      </c>
      <c r="B4490" t="s">
        <v>18398</v>
      </c>
      <c r="C4490" s="1121">
        <v>45519.462488425925</v>
      </c>
      <c r="D4490" t="s">
        <v>18394</v>
      </c>
    </row>
    <row r="4491" spans="1:5" x14ac:dyDescent="0.25">
      <c r="A4491" t="s">
        <v>1</v>
      </c>
      <c r="B4491" t="s">
        <v>18398</v>
      </c>
      <c r="C4491" s="1121">
        <v>45519.462488425925</v>
      </c>
      <c r="D4491" t="s">
        <v>17975</v>
      </c>
    </row>
    <row r="4492" spans="1:5" x14ac:dyDescent="0.25">
      <c r="A4492" t="s">
        <v>1</v>
      </c>
      <c r="B4492" t="s">
        <v>18398</v>
      </c>
      <c r="C4492" s="1121">
        <v>45519.462488425925</v>
      </c>
      <c r="D4492" t="s">
        <v>17976</v>
      </c>
      <c r="E4492" s="1118">
        <v>2.7300000000000001E-2</v>
      </c>
    </row>
    <row r="4493" spans="1:5" x14ac:dyDescent="0.25">
      <c r="A4493" t="s">
        <v>1</v>
      </c>
      <c r="B4493" t="s">
        <v>18398</v>
      </c>
      <c r="C4493" s="1121">
        <v>45519.462511574071</v>
      </c>
      <c r="D4493" t="s">
        <v>18397</v>
      </c>
      <c r="E4493" s="1118">
        <v>1.7422</v>
      </c>
    </row>
    <row r="4494" spans="1:5" x14ac:dyDescent="0.25">
      <c r="A4494" t="s">
        <v>1</v>
      </c>
      <c r="B4494" t="s">
        <v>18398</v>
      </c>
      <c r="C4494" s="1121">
        <v>45519.462650462963</v>
      </c>
      <c r="D4494" t="s">
        <v>18394</v>
      </c>
    </row>
    <row r="4495" spans="1:5" x14ac:dyDescent="0.25">
      <c r="A4495" t="s">
        <v>1</v>
      </c>
      <c r="B4495" t="s">
        <v>18398</v>
      </c>
      <c r="C4495" s="1121">
        <v>45519.462650462963</v>
      </c>
      <c r="D4495" t="s">
        <v>17975</v>
      </c>
    </row>
    <row r="4496" spans="1:5" x14ac:dyDescent="0.25">
      <c r="A4496" t="s">
        <v>1</v>
      </c>
      <c r="B4496" t="s">
        <v>18398</v>
      </c>
      <c r="C4496" s="1121">
        <v>45519.462650462963</v>
      </c>
      <c r="D4496" t="s">
        <v>17976</v>
      </c>
      <c r="E4496" s="1118">
        <v>3.5200000000000002E-2</v>
      </c>
    </row>
    <row r="4497" spans="1:5" x14ac:dyDescent="0.25">
      <c r="A4497" t="s">
        <v>1</v>
      </c>
      <c r="B4497" t="s">
        <v>18398</v>
      </c>
      <c r="C4497" s="1121">
        <v>45519.462650462963</v>
      </c>
      <c r="D4497" t="s">
        <v>18397</v>
      </c>
      <c r="E4497" s="1118">
        <v>0.1172</v>
      </c>
    </row>
    <row r="4498" spans="1:5" x14ac:dyDescent="0.25">
      <c r="A4498" t="s">
        <v>1</v>
      </c>
      <c r="B4498" t="s">
        <v>18398</v>
      </c>
      <c r="C4498" s="1121">
        <v>45519.463483796295</v>
      </c>
      <c r="D4498" t="s">
        <v>18395</v>
      </c>
    </row>
    <row r="4499" spans="1:5" x14ac:dyDescent="0.25">
      <c r="A4499" t="s">
        <v>1</v>
      </c>
      <c r="B4499" t="s">
        <v>18398</v>
      </c>
      <c r="C4499" s="1121">
        <v>45519.463483796295</v>
      </c>
      <c r="D4499" t="s">
        <v>18396</v>
      </c>
      <c r="E4499" s="1118">
        <v>0.19919999999999999</v>
      </c>
    </row>
    <row r="4500" spans="1:5" x14ac:dyDescent="0.25">
      <c r="A4500" t="s">
        <v>1</v>
      </c>
      <c r="B4500" t="s">
        <v>18398</v>
      </c>
      <c r="C4500" s="1121">
        <v>45519.463530092595</v>
      </c>
      <c r="D4500" t="s">
        <v>18378</v>
      </c>
    </row>
    <row r="4501" spans="1:5" x14ac:dyDescent="0.25">
      <c r="A4501" t="s">
        <v>1</v>
      </c>
      <c r="B4501" t="s">
        <v>18398</v>
      </c>
      <c r="C4501" s="1121">
        <v>45519.463530092595</v>
      </c>
      <c r="D4501" t="s">
        <v>18389</v>
      </c>
    </row>
    <row r="4502" spans="1:5" x14ac:dyDescent="0.25">
      <c r="A4502" t="s">
        <v>1</v>
      </c>
      <c r="B4502" t="s">
        <v>18398</v>
      </c>
      <c r="C4502" s="1121">
        <v>45519.463541666664</v>
      </c>
      <c r="D4502" t="s">
        <v>18390</v>
      </c>
    </row>
    <row r="4503" spans="1:5" x14ac:dyDescent="0.25">
      <c r="A4503" t="s">
        <v>1</v>
      </c>
      <c r="B4503" t="s">
        <v>18398</v>
      </c>
      <c r="C4503" s="1121">
        <v>45519.463877314818</v>
      </c>
      <c r="D4503" t="s">
        <v>18391</v>
      </c>
      <c r="E4503" s="1118">
        <v>29.667999999999999</v>
      </c>
    </row>
    <row r="4504" spans="1:5" x14ac:dyDescent="0.25">
      <c r="A4504" t="s">
        <v>1</v>
      </c>
      <c r="B4504" t="s">
        <v>18398</v>
      </c>
      <c r="C4504" s="1121">
        <v>45519.463877314818</v>
      </c>
      <c r="D4504" t="s">
        <v>18316</v>
      </c>
    </row>
    <row r="4505" spans="1:5" x14ac:dyDescent="0.25">
      <c r="A4505" t="s">
        <v>1</v>
      </c>
      <c r="B4505" t="s">
        <v>18398</v>
      </c>
      <c r="C4505" s="1121">
        <v>45519.463888888888</v>
      </c>
      <c r="D4505" t="s">
        <v>18317</v>
      </c>
      <c r="E4505" s="1118">
        <v>0.1133</v>
      </c>
    </row>
    <row r="4506" spans="1:5" x14ac:dyDescent="0.25">
      <c r="A4506" t="s">
        <v>1</v>
      </c>
      <c r="B4506" t="s">
        <v>18398</v>
      </c>
      <c r="C4506" s="1121">
        <v>45519.463888888888</v>
      </c>
      <c r="D4506" t="s">
        <v>18392</v>
      </c>
      <c r="E4506" s="1118">
        <v>30.1602</v>
      </c>
    </row>
    <row r="4507" spans="1:5" x14ac:dyDescent="0.25">
      <c r="A4507" t="s">
        <v>1</v>
      </c>
      <c r="B4507" t="s">
        <v>18398</v>
      </c>
      <c r="C4507" s="1121">
        <v>45519.463888888888</v>
      </c>
      <c r="D4507" t="s">
        <v>18393</v>
      </c>
      <c r="E4507" s="1118">
        <v>30.5977</v>
      </c>
    </row>
    <row r="4508" spans="1:5" x14ac:dyDescent="0.25">
      <c r="A4508" t="s">
        <v>1</v>
      </c>
      <c r="B4508" t="s">
        <v>18398</v>
      </c>
      <c r="C4508" s="1121">
        <v>45519.464328703703</v>
      </c>
      <c r="D4508" t="s">
        <v>18394</v>
      </c>
    </row>
    <row r="4509" spans="1:5" x14ac:dyDescent="0.25">
      <c r="A4509" t="s">
        <v>1</v>
      </c>
      <c r="B4509" t="s">
        <v>18398</v>
      </c>
      <c r="C4509" s="1121">
        <v>45519.464328703703</v>
      </c>
      <c r="D4509" t="s">
        <v>17975</v>
      </c>
    </row>
    <row r="4510" spans="1:5" x14ac:dyDescent="0.25">
      <c r="A4510" t="s">
        <v>1</v>
      </c>
      <c r="B4510" t="s">
        <v>18398</v>
      </c>
      <c r="C4510" s="1121">
        <v>45519.464328703703</v>
      </c>
      <c r="D4510" t="s">
        <v>17976</v>
      </c>
      <c r="E4510" s="1118">
        <v>3.1199999999999999E-2</v>
      </c>
    </row>
    <row r="4511" spans="1:5" x14ac:dyDescent="0.25">
      <c r="A4511" t="s">
        <v>1</v>
      </c>
      <c r="B4511" t="s">
        <v>18398</v>
      </c>
      <c r="C4511" s="1121">
        <v>45519.464328703703</v>
      </c>
      <c r="D4511" t="s">
        <v>18397</v>
      </c>
      <c r="E4511" s="1118">
        <v>0.1172</v>
      </c>
    </row>
    <row r="4512" spans="1:5" x14ac:dyDescent="0.25">
      <c r="A4512" t="s">
        <v>1</v>
      </c>
      <c r="B4512" t="s">
        <v>18398</v>
      </c>
      <c r="C4512" s="1121">
        <v>45519.465671296297</v>
      </c>
      <c r="D4512" t="s">
        <v>18395</v>
      </c>
    </row>
    <row r="4513" spans="1:5" x14ac:dyDescent="0.25">
      <c r="A4513" t="s">
        <v>1</v>
      </c>
      <c r="B4513" t="s">
        <v>18398</v>
      </c>
      <c r="C4513" s="1121">
        <v>45519.465671296297</v>
      </c>
      <c r="D4513" t="s">
        <v>18396</v>
      </c>
      <c r="E4513" s="1118">
        <v>0.21479999999999999</v>
      </c>
    </row>
    <row r="4514" spans="1:5" x14ac:dyDescent="0.25">
      <c r="A4514" t="s">
        <v>1</v>
      </c>
      <c r="B4514" t="s">
        <v>18398</v>
      </c>
      <c r="C4514" s="1121">
        <v>45519.465717592589</v>
      </c>
      <c r="D4514" t="s">
        <v>18378</v>
      </c>
    </row>
    <row r="4515" spans="1:5" x14ac:dyDescent="0.25">
      <c r="A4515" t="s">
        <v>1</v>
      </c>
      <c r="B4515" t="s">
        <v>18398</v>
      </c>
      <c r="C4515" s="1121">
        <v>45519.465717592589</v>
      </c>
      <c r="D4515" t="s">
        <v>18389</v>
      </c>
    </row>
    <row r="4516" spans="1:5" x14ac:dyDescent="0.25">
      <c r="A4516" t="s">
        <v>1</v>
      </c>
      <c r="B4516" t="s">
        <v>18398</v>
      </c>
      <c r="C4516" s="1121">
        <v>45519.465717592589</v>
      </c>
      <c r="D4516" t="s">
        <v>18390</v>
      </c>
    </row>
    <row r="4517" spans="1:5" x14ac:dyDescent="0.25">
      <c r="A4517" t="s">
        <v>1</v>
      </c>
      <c r="B4517" t="s">
        <v>18398</v>
      </c>
      <c r="C4517" s="1121">
        <v>45519.465717592589</v>
      </c>
      <c r="D4517" t="s">
        <v>18391</v>
      </c>
      <c r="E4517" s="1118">
        <v>5.4699999999999999E-2</v>
      </c>
    </row>
    <row r="4518" spans="1:5" x14ac:dyDescent="0.25">
      <c r="A4518" t="s">
        <v>1</v>
      </c>
      <c r="B4518" t="s">
        <v>18398</v>
      </c>
      <c r="C4518" s="1121">
        <v>45519.465717592589</v>
      </c>
      <c r="D4518" t="s">
        <v>18316</v>
      </c>
    </row>
    <row r="4519" spans="1:5" x14ac:dyDescent="0.25">
      <c r="A4519" t="s">
        <v>1</v>
      </c>
      <c r="B4519" t="s">
        <v>18398</v>
      </c>
      <c r="C4519" s="1121">
        <v>45519.465729166666</v>
      </c>
      <c r="D4519" t="s">
        <v>18317</v>
      </c>
      <c r="E4519" s="1118">
        <v>8.2000000000000003E-2</v>
      </c>
    </row>
    <row r="4520" spans="1:5" x14ac:dyDescent="0.25">
      <c r="A4520" t="s">
        <v>1</v>
      </c>
      <c r="B4520" t="s">
        <v>18398</v>
      </c>
      <c r="C4520" s="1121">
        <v>45519.465729166666</v>
      </c>
      <c r="D4520" t="s">
        <v>18392</v>
      </c>
      <c r="E4520" s="1118">
        <v>0.53520000000000001</v>
      </c>
    </row>
    <row r="4521" spans="1:5" x14ac:dyDescent="0.25">
      <c r="A4521" t="s">
        <v>1</v>
      </c>
      <c r="B4521" t="s">
        <v>18398</v>
      </c>
      <c r="C4521" s="1121">
        <v>45519.465729166666</v>
      </c>
      <c r="D4521" t="s">
        <v>18393</v>
      </c>
      <c r="E4521" s="1118">
        <v>0.99609999999999999</v>
      </c>
    </row>
    <row r="4522" spans="1:5" x14ac:dyDescent="0.25">
      <c r="A4522" t="s">
        <v>1</v>
      </c>
      <c r="B4522" t="s">
        <v>18398</v>
      </c>
      <c r="C4522" s="1121">
        <v>45519.466099537036</v>
      </c>
      <c r="D4522" t="s">
        <v>18394</v>
      </c>
    </row>
    <row r="4523" spans="1:5" x14ac:dyDescent="0.25">
      <c r="A4523" t="s">
        <v>1</v>
      </c>
      <c r="B4523" t="s">
        <v>18398</v>
      </c>
      <c r="C4523" s="1121">
        <v>45519.466099537036</v>
      </c>
      <c r="D4523" t="s">
        <v>17975</v>
      </c>
    </row>
    <row r="4524" spans="1:5" x14ac:dyDescent="0.25">
      <c r="A4524" t="s">
        <v>1</v>
      </c>
      <c r="B4524" t="s">
        <v>18398</v>
      </c>
      <c r="C4524" s="1121">
        <v>45519.466099537036</v>
      </c>
      <c r="D4524" t="s">
        <v>17976</v>
      </c>
      <c r="E4524" s="1118">
        <v>3.9100000000000003E-2</v>
      </c>
    </row>
    <row r="4525" spans="1:5" x14ac:dyDescent="0.25">
      <c r="A4525" t="s">
        <v>1</v>
      </c>
      <c r="B4525" t="s">
        <v>18398</v>
      </c>
      <c r="C4525" s="1121">
        <v>45519.466099537036</v>
      </c>
      <c r="D4525" t="s">
        <v>18397</v>
      </c>
      <c r="E4525" s="1118">
        <v>0.1328</v>
      </c>
    </row>
    <row r="4526" spans="1:5" x14ac:dyDescent="0.25">
      <c r="A4526" t="s">
        <v>1</v>
      </c>
      <c r="B4526" t="s">
        <v>18398</v>
      </c>
      <c r="C4526" s="1121">
        <v>45519.466423611113</v>
      </c>
      <c r="D4526" t="s">
        <v>18394</v>
      </c>
    </row>
    <row r="4527" spans="1:5" x14ac:dyDescent="0.25">
      <c r="A4527" t="s">
        <v>1</v>
      </c>
      <c r="B4527" t="s">
        <v>18398</v>
      </c>
      <c r="C4527" s="1121">
        <v>45519.466423611113</v>
      </c>
      <c r="D4527" t="s">
        <v>17975</v>
      </c>
    </row>
    <row r="4528" spans="1:5" x14ac:dyDescent="0.25">
      <c r="A4528" t="s">
        <v>1</v>
      </c>
      <c r="B4528" t="s">
        <v>18398</v>
      </c>
      <c r="C4528" s="1121">
        <v>45519.466423611113</v>
      </c>
      <c r="D4528" t="s">
        <v>17976</v>
      </c>
      <c r="E4528" s="1118">
        <v>2.7300000000000001E-2</v>
      </c>
    </row>
    <row r="4529" spans="1:5" x14ac:dyDescent="0.25">
      <c r="A4529" t="s">
        <v>1</v>
      </c>
      <c r="B4529" t="s">
        <v>18398</v>
      </c>
      <c r="C4529" s="1121">
        <v>45519.466423611113</v>
      </c>
      <c r="D4529" t="s">
        <v>18397</v>
      </c>
      <c r="E4529" s="1118">
        <v>0.1211</v>
      </c>
    </row>
    <row r="4530" spans="1:5" x14ac:dyDescent="0.25">
      <c r="A4530" t="s">
        <v>1</v>
      </c>
      <c r="B4530" t="s">
        <v>18398</v>
      </c>
      <c r="C4530" s="1121">
        <v>45519.471967592595</v>
      </c>
      <c r="D4530" t="s">
        <v>18394</v>
      </c>
    </row>
    <row r="4531" spans="1:5" x14ac:dyDescent="0.25">
      <c r="A4531" t="s">
        <v>1</v>
      </c>
      <c r="B4531" t="s">
        <v>18398</v>
      </c>
      <c r="C4531" s="1121">
        <v>45519.471967592595</v>
      </c>
      <c r="D4531" t="s">
        <v>17975</v>
      </c>
    </row>
    <row r="4532" spans="1:5" x14ac:dyDescent="0.25">
      <c r="A4532" t="s">
        <v>1</v>
      </c>
      <c r="B4532" t="s">
        <v>18398</v>
      </c>
      <c r="C4532" s="1121">
        <v>45519.471967592595</v>
      </c>
      <c r="D4532" t="s">
        <v>17976</v>
      </c>
      <c r="E4532" s="1118">
        <v>2.7300000000000001E-2</v>
      </c>
    </row>
    <row r="4533" spans="1:5" x14ac:dyDescent="0.25">
      <c r="A4533" t="s">
        <v>1</v>
      </c>
      <c r="B4533" t="s">
        <v>18398</v>
      </c>
      <c r="C4533" s="1121">
        <v>45519.471967592595</v>
      </c>
      <c r="D4533" t="s">
        <v>18397</v>
      </c>
      <c r="E4533" s="1118">
        <v>0.1328</v>
      </c>
    </row>
    <row r="4534" spans="1:5" x14ac:dyDescent="0.25">
      <c r="A4534" t="s">
        <v>1</v>
      </c>
      <c r="B4534" t="s">
        <v>18398</v>
      </c>
      <c r="C4534" s="1121">
        <v>45519.475891203707</v>
      </c>
      <c r="D4534" t="s">
        <v>18395</v>
      </c>
    </row>
    <row r="4535" spans="1:5" x14ac:dyDescent="0.25">
      <c r="A4535" t="s">
        <v>1</v>
      </c>
      <c r="B4535" t="s">
        <v>18398</v>
      </c>
      <c r="C4535" s="1121">
        <v>45519.475891203707</v>
      </c>
      <c r="D4535" t="s">
        <v>18396</v>
      </c>
      <c r="E4535" s="1118">
        <v>0.24610000000000001</v>
      </c>
    </row>
    <row r="4536" spans="1:5" x14ac:dyDescent="0.25">
      <c r="A4536" t="s">
        <v>1</v>
      </c>
      <c r="B4536" t="s">
        <v>18398</v>
      </c>
      <c r="C4536" s="1121">
        <v>45519.475937499999</v>
      </c>
      <c r="D4536" t="s">
        <v>18378</v>
      </c>
    </row>
    <row r="4537" spans="1:5" x14ac:dyDescent="0.25">
      <c r="A4537" t="s">
        <v>1</v>
      </c>
      <c r="B4537" t="s">
        <v>18398</v>
      </c>
      <c r="C4537" s="1121">
        <v>45519.475937499999</v>
      </c>
      <c r="D4537" t="s">
        <v>18389</v>
      </c>
    </row>
    <row r="4538" spans="1:5" x14ac:dyDescent="0.25">
      <c r="A4538" t="s">
        <v>1</v>
      </c>
      <c r="B4538" t="s">
        <v>18398</v>
      </c>
      <c r="C4538" s="1121">
        <v>45519.475949074076</v>
      </c>
      <c r="D4538" t="s">
        <v>18390</v>
      </c>
    </row>
    <row r="4539" spans="1:5" x14ac:dyDescent="0.25">
      <c r="A4539" t="s">
        <v>1</v>
      </c>
      <c r="B4539" t="s">
        <v>18398</v>
      </c>
      <c r="C4539" s="1121">
        <v>45519.475949074076</v>
      </c>
      <c r="D4539" t="s">
        <v>18391</v>
      </c>
      <c r="E4539" s="1118">
        <v>4.6899999999999997E-2</v>
      </c>
    </row>
    <row r="4540" spans="1:5" x14ac:dyDescent="0.25">
      <c r="A4540" t="s">
        <v>1</v>
      </c>
      <c r="B4540" t="s">
        <v>18398</v>
      </c>
      <c r="C4540" s="1121">
        <v>45519.475949074076</v>
      </c>
      <c r="D4540" t="s">
        <v>18316</v>
      </c>
    </row>
    <row r="4541" spans="1:5" x14ac:dyDescent="0.25">
      <c r="A4541" t="s">
        <v>1</v>
      </c>
      <c r="B4541" t="s">
        <v>18398</v>
      </c>
      <c r="C4541" s="1121">
        <v>45519.475949074076</v>
      </c>
      <c r="D4541" t="s">
        <v>18317</v>
      </c>
      <c r="E4541" s="1118">
        <v>9.3799999999999994E-2</v>
      </c>
    </row>
    <row r="4542" spans="1:5" x14ac:dyDescent="0.25">
      <c r="A4542" t="s">
        <v>1</v>
      </c>
      <c r="B4542" t="s">
        <v>18398</v>
      </c>
      <c r="C4542" s="1121">
        <v>45519.47625</v>
      </c>
      <c r="D4542" t="s">
        <v>18392</v>
      </c>
      <c r="E4542" s="1118">
        <v>26.773399999999999</v>
      </c>
    </row>
    <row r="4543" spans="1:5" x14ac:dyDescent="0.25">
      <c r="A4543" t="s">
        <v>1</v>
      </c>
      <c r="B4543" t="s">
        <v>18398</v>
      </c>
      <c r="C4543" s="1121">
        <v>45519.47625</v>
      </c>
      <c r="D4543" t="s">
        <v>18393</v>
      </c>
      <c r="E4543" s="1118">
        <v>27.238299999999999</v>
      </c>
    </row>
    <row r="4544" spans="1:5" x14ac:dyDescent="0.25">
      <c r="A4544" t="s">
        <v>1</v>
      </c>
      <c r="B4544" t="s">
        <v>18398</v>
      </c>
      <c r="C4544" s="1121">
        <v>45519.480231481481</v>
      </c>
      <c r="D4544" t="s">
        <v>18394</v>
      </c>
    </row>
    <row r="4545" spans="1:5" x14ac:dyDescent="0.25">
      <c r="A4545" t="s">
        <v>1</v>
      </c>
      <c r="B4545" t="s">
        <v>18398</v>
      </c>
      <c r="C4545" s="1121">
        <v>45519.480231481481</v>
      </c>
      <c r="D4545" t="s">
        <v>17975</v>
      </c>
    </row>
    <row r="4546" spans="1:5" x14ac:dyDescent="0.25">
      <c r="A4546" t="s">
        <v>1</v>
      </c>
      <c r="B4546" t="s">
        <v>18398</v>
      </c>
      <c r="C4546" s="1121">
        <v>45519.480231481481</v>
      </c>
      <c r="D4546" t="s">
        <v>17976</v>
      </c>
      <c r="E4546" s="1118">
        <v>1.5599999999999999E-2</v>
      </c>
    </row>
    <row r="4547" spans="1:5" x14ac:dyDescent="0.25">
      <c r="A4547" t="s">
        <v>1</v>
      </c>
      <c r="B4547" t="s">
        <v>18398</v>
      </c>
      <c r="C4547" s="1121">
        <v>45519.480243055557</v>
      </c>
      <c r="D4547" t="s">
        <v>18397</v>
      </c>
      <c r="E4547" s="1118">
        <v>6.6400000000000001E-2</v>
      </c>
    </row>
    <row r="4548" spans="1:5" x14ac:dyDescent="0.25">
      <c r="A4548" t="s">
        <v>1</v>
      </c>
      <c r="B4548" t="s">
        <v>18398</v>
      </c>
      <c r="C4548" s="1121">
        <v>45519.480428240742</v>
      </c>
      <c r="D4548" t="s">
        <v>18394</v>
      </c>
    </row>
    <row r="4549" spans="1:5" x14ac:dyDescent="0.25">
      <c r="A4549" t="s">
        <v>1</v>
      </c>
      <c r="B4549" t="s">
        <v>18398</v>
      </c>
      <c r="C4549" s="1121">
        <v>45519.480428240742</v>
      </c>
      <c r="D4549" t="s">
        <v>17975</v>
      </c>
    </row>
    <row r="4550" spans="1:5" x14ac:dyDescent="0.25">
      <c r="A4550" t="s">
        <v>1</v>
      </c>
      <c r="B4550" t="s">
        <v>18398</v>
      </c>
      <c r="C4550" s="1121">
        <v>45519.480428240742</v>
      </c>
      <c r="D4550" t="s">
        <v>17976</v>
      </c>
      <c r="E4550" s="1118">
        <v>3.1199999999999999E-2</v>
      </c>
    </row>
    <row r="4551" spans="1:5" x14ac:dyDescent="0.25">
      <c r="A4551" t="s">
        <v>1</v>
      </c>
      <c r="B4551" t="s">
        <v>18398</v>
      </c>
      <c r="C4551" s="1121">
        <v>45519.480428240742</v>
      </c>
      <c r="D4551" t="s">
        <v>18397</v>
      </c>
      <c r="E4551" s="1118">
        <v>0.125</v>
      </c>
    </row>
    <row r="4552" spans="1:5" x14ac:dyDescent="0.25">
      <c r="A4552" t="s">
        <v>1</v>
      </c>
      <c r="B4552" t="s">
        <v>18398</v>
      </c>
      <c r="C4552" s="1121">
        <v>45519.480671296296</v>
      </c>
      <c r="D4552" t="s">
        <v>18394</v>
      </c>
    </row>
    <row r="4553" spans="1:5" x14ac:dyDescent="0.25">
      <c r="A4553" t="s">
        <v>1</v>
      </c>
      <c r="B4553" t="s">
        <v>18398</v>
      </c>
      <c r="C4553" s="1121">
        <v>45519.480671296296</v>
      </c>
      <c r="D4553" t="s">
        <v>17975</v>
      </c>
    </row>
    <row r="4554" spans="1:5" x14ac:dyDescent="0.25">
      <c r="A4554" t="s">
        <v>1</v>
      </c>
      <c r="B4554" t="s">
        <v>18398</v>
      </c>
      <c r="C4554" s="1121">
        <v>45519.480671296296</v>
      </c>
      <c r="D4554" t="s">
        <v>17976</v>
      </c>
      <c r="E4554" s="1118">
        <v>3.1199999999999999E-2</v>
      </c>
    </row>
    <row r="4555" spans="1:5" x14ac:dyDescent="0.25">
      <c r="A4555" t="s">
        <v>1</v>
      </c>
      <c r="B4555" t="s">
        <v>18398</v>
      </c>
      <c r="C4555" s="1121">
        <v>45519.480671296296</v>
      </c>
      <c r="D4555" t="s">
        <v>18397</v>
      </c>
      <c r="E4555" s="1118">
        <v>0.1406</v>
      </c>
    </row>
    <row r="4556" spans="1:5" x14ac:dyDescent="0.25">
      <c r="A4556" t="s">
        <v>1</v>
      </c>
      <c r="B4556" t="s">
        <v>18398</v>
      </c>
      <c r="C4556" s="1121">
        <v>45519.482881944445</v>
      </c>
      <c r="D4556" t="s">
        <v>18394</v>
      </c>
    </row>
    <row r="4557" spans="1:5" x14ac:dyDescent="0.25">
      <c r="A4557" t="s">
        <v>1</v>
      </c>
      <c r="B4557" t="s">
        <v>18398</v>
      </c>
      <c r="C4557" s="1121">
        <v>45519.482881944445</v>
      </c>
      <c r="D4557" t="s">
        <v>17975</v>
      </c>
    </row>
    <row r="4558" spans="1:5" x14ac:dyDescent="0.25">
      <c r="A4558" t="s">
        <v>1</v>
      </c>
      <c r="B4558" t="s">
        <v>18398</v>
      </c>
      <c r="C4558" s="1121">
        <v>45519.482881944445</v>
      </c>
      <c r="D4558" t="s">
        <v>17976</v>
      </c>
      <c r="E4558" s="1118">
        <v>3.5200000000000002E-2</v>
      </c>
    </row>
    <row r="4559" spans="1:5" x14ac:dyDescent="0.25">
      <c r="A4559" t="s">
        <v>1</v>
      </c>
      <c r="B4559" t="s">
        <v>18398</v>
      </c>
      <c r="C4559" s="1121">
        <v>45519.482928240737</v>
      </c>
      <c r="D4559" t="s">
        <v>18397</v>
      </c>
      <c r="E4559" s="1118">
        <v>4.4569999999999999</v>
      </c>
    </row>
    <row r="4560" spans="1:5" x14ac:dyDescent="0.25">
      <c r="A4560" t="s">
        <v>1</v>
      </c>
      <c r="B4560" t="s">
        <v>18398</v>
      </c>
      <c r="C4560" s="1121">
        <v>45519.486516203702</v>
      </c>
      <c r="D4560" t="s">
        <v>18394</v>
      </c>
    </row>
    <row r="4561" spans="1:5" x14ac:dyDescent="0.25">
      <c r="A4561" t="s">
        <v>1</v>
      </c>
      <c r="B4561" t="s">
        <v>18398</v>
      </c>
      <c r="C4561" s="1121">
        <v>45519.486516203702</v>
      </c>
      <c r="D4561" t="s">
        <v>17975</v>
      </c>
    </row>
    <row r="4562" spans="1:5" x14ac:dyDescent="0.25">
      <c r="A4562" t="s">
        <v>1</v>
      </c>
      <c r="B4562" t="s">
        <v>18398</v>
      </c>
      <c r="C4562" s="1121">
        <v>45519.486516203702</v>
      </c>
      <c r="D4562" t="s">
        <v>17976</v>
      </c>
      <c r="E4562" s="1118">
        <v>3.9100000000000003E-2</v>
      </c>
    </row>
    <row r="4563" spans="1:5" x14ac:dyDescent="0.25">
      <c r="A4563" t="s">
        <v>1</v>
      </c>
      <c r="B4563" t="s">
        <v>18398</v>
      </c>
      <c r="C4563" s="1121">
        <v>45519.486550925925</v>
      </c>
      <c r="D4563" t="s">
        <v>18397</v>
      </c>
      <c r="E4563" s="1118">
        <v>2.1288999999999998</v>
      </c>
    </row>
    <row r="4564" spans="1:5" x14ac:dyDescent="0.25">
      <c r="A4564" t="s">
        <v>1</v>
      </c>
      <c r="B4564" t="s">
        <v>18398</v>
      </c>
      <c r="C4564" s="1121">
        <v>45519.486747685187</v>
      </c>
      <c r="D4564" t="s">
        <v>18394</v>
      </c>
    </row>
    <row r="4565" spans="1:5" x14ac:dyDescent="0.25">
      <c r="A4565" t="s">
        <v>1</v>
      </c>
      <c r="B4565" t="s">
        <v>18398</v>
      </c>
      <c r="C4565" s="1121">
        <v>45519.486747685187</v>
      </c>
      <c r="D4565" t="s">
        <v>17975</v>
      </c>
    </row>
    <row r="4566" spans="1:5" x14ac:dyDescent="0.25">
      <c r="A4566" t="s">
        <v>1</v>
      </c>
      <c r="B4566" t="s">
        <v>18398</v>
      </c>
      <c r="C4566" s="1121">
        <v>45519.486747685187</v>
      </c>
      <c r="D4566" t="s">
        <v>17976</v>
      </c>
      <c r="E4566" s="1118">
        <v>2.7300000000000001E-2</v>
      </c>
    </row>
    <row r="4567" spans="1:5" x14ac:dyDescent="0.25">
      <c r="A4567" t="s">
        <v>1</v>
      </c>
      <c r="B4567" t="s">
        <v>18398</v>
      </c>
      <c r="C4567" s="1121">
        <v>45519.486747685187</v>
      </c>
      <c r="D4567" t="s">
        <v>18397</v>
      </c>
      <c r="E4567" s="1118">
        <v>0.13669999999999999</v>
      </c>
    </row>
    <row r="4568" spans="1:5" x14ac:dyDescent="0.25">
      <c r="A4568" t="s">
        <v>1</v>
      </c>
      <c r="B4568" t="s">
        <v>18398</v>
      </c>
      <c r="C4568" s="1121">
        <v>45519.487129629626</v>
      </c>
      <c r="D4568" t="s">
        <v>18394</v>
      </c>
    </row>
    <row r="4569" spans="1:5" x14ac:dyDescent="0.25">
      <c r="A4569" t="s">
        <v>1</v>
      </c>
      <c r="B4569" t="s">
        <v>18398</v>
      </c>
      <c r="C4569" s="1121">
        <v>45519.487129629626</v>
      </c>
      <c r="D4569" t="s">
        <v>17975</v>
      </c>
    </row>
    <row r="4570" spans="1:5" x14ac:dyDescent="0.25">
      <c r="A4570" t="s">
        <v>1</v>
      </c>
      <c r="B4570" t="s">
        <v>18398</v>
      </c>
      <c r="C4570" s="1121">
        <v>45519.487129629626</v>
      </c>
      <c r="D4570" t="s">
        <v>17976</v>
      </c>
      <c r="E4570" s="1118">
        <v>3.1199999999999999E-2</v>
      </c>
    </row>
    <row r="4571" spans="1:5" x14ac:dyDescent="0.25">
      <c r="A4571" t="s">
        <v>1</v>
      </c>
      <c r="B4571" t="s">
        <v>18398</v>
      </c>
      <c r="C4571" s="1121">
        <v>45519.487129629626</v>
      </c>
      <c r="D4571" t="s">
        <v>18397</v>
      </c>
      <c r="E4571" s="1118">
        <v>0.1211</v>
      </c>
    </row>
    <row r="4572" spans="1:5" x14ac:dyDescent="0.25">
      <c r="A4572" t="s">
        <v>1</v>
      </c>
      <c r="B4572" t="s">
        <v>18398</v>
      </c>
      <c r="C4572" s="1121">
        <v>45519.487199074072</v>
      </c>
      <c r="D4572" t="s">
        <v>18395</v>
      </c>
    </row>
    <row r="4573" spans="1:5" x14ac:dyDescent="0.25">
      <c r="A4573" t="s">
        <v>1</v>
      </c>
      <c r="B4573" t="s">
        <v>18398</v>
      </c>
      <c r="C4573" s="1121">
        <v>45519.487199074072</v>
      </c>
      <c r="D4573" t="s">
        <v>18396</v>
      </c>
      <c r="E4573" s="1118">
        <v>0.19919999999999999</v>
      </c>
    </row>
    <row r="4574" spans="1:5" x14ac:dyDescent="0.25">
      <c r="A4574" t="s">
        <v>1</v>
      </c>
      <c r="B4574" t="s">
        <v>18398</v>
      </c>
      <c r="C4574" s="1121">
        <v>45519.487245370372</v>
      </c>
      <c r="D4574" t="s">
        <v>18378</v>
      </c>
    </row>
    <row r="4575" spans="1:5" x14ac:dyDescent="0.25">
      <c r="A4575" t="s">
        <v>1</v>
      </c>
      <c r="B4575" t="s">
        <v>18398</v>
      </c>
      <c r="C4575" s="1121">
        <v>45519.487245370372</v>
      </c>
      <c r="D4575" t="s">
        <v>18389</v>
      </c>
    </row>
    <row r="4576" spans="1:5" x14ac:dyDescent="0.25">
      <c r="A4576" t="s">
        <v>1</v>
      </c>
      <c r="B4576" t="s">
        <v>18398</v>
      </c>
      <c r="C4576" s="1121">
        <v>45519.487256944441</v>
      </c>
      <c r="D4576" t="s">
        <v>18390</v>
      </c>
    </row>
    <row r="4577" spans="1:5" x14ac:dyDescent="0.25">
      <c r="A4577" t="s">
        <v>1</v>
      </c>
      <c r="B4577" t="s">
        <v>18398</v>
      </c>
      <c r="C4577" s="1121">
        <v>45519.490347222221</v>
      </c>
      <c r="D4577" t="s">
        <v>18394</v>
      </c>
    </row>
    <row r="4578" spans="1:5" x14ac:dyDescent="0.25">
      <c r="A4578" t="s">
        <v>1</v>
      </c>
      <c r="B4578" t="s">
        <v>18398</v>
      </c>
      <c r="C4578" s="1121">
        <v>45519.490358796298</v>
      </c>
      <c r="D4578" t="s">
        <v>17975</v>
      </c>
    </row>
    <row r="4579" spans="1:5" x14ac:dyDescent="0.25">
      <c r="A4579" t="s">
        <v>1</v>
      </c>
      <c r="B4579" t="s">
        <v>18398</v>
      </c>
      <c r="C4579" s="1121">
        <v>45519.490358796298</v>
      </c>
      <c r="D4579" t="s">
        <v>17976</v>
      </c>
      <c r="E4579" s="1118">
        <v>3.9100000000000003E-2</v>
      </c>
    </row>
    <row r="4580" spans="1:5" x14ac:dyDescent="0.25">
      <c r="A4580" t="s">
        <v>1</v>
      </c>
      <c r="B4580" t="s">
        <v>18398</v>
      </c>
      <c r="C4580" s="1121">
        <v>45519.490370370368</v>
      </c>
      <c r="D4580" t="s">
        <v>18397</v>
      </c>
      <c r="E4580" s="1118">
        <v>1.7968999999999999</v>
      </c>
    </row>
    <row r="4581" spans="1:5" x14ac:dyDescent="0.25">
      <c r="A4581" t="s">
        <v>1</v>
      </c>
      <c r="B4581" t="s">
        <v>18398</v>
      </c>
      <c r="C4581" s="1121">
        <v>45519.490578703706</v>
      </c>
      <c r="D4581" t="s">
        <v>18394</v>
      </c>
    </row>
    <row r="4582" spans="1:5" x14ac:dyDescent="0.25">
      <c r="A4582" t="s">
        <v>1</v>
      </c>
      <c r="B4582" t="s">
        <v>18398</v>
      </c>
      <c r="C4582" s="1121">
        <v>45519.490578703706</v>
      </c>
      <c r="D4582" t="s">
        <v>17975</v>
      </c>
    </row>
    <row r="4583" spans="1:5" x14ac:dyDescent="0.25">
      <c r="A4583" t="s">
        <v>1</v>
      </c>
      <c r="B4583" t="s">
        <v>18398</v>
      </c>
      <c r="C4583" s="1121">
        <v>45519.490578703706</v>
      </c>
      <c r="D4583" t="s">
        <v>17976</v>
      </c>
      <c r="E4583" s="1118">
        <v>3.1199999999999999E-2</v>
      </c>
    </row>
    <row r="4584" spans="1:5" x14ac:dyDescent="0.25">
      <c r="A4584" t="s">
        <v>1</v>
      </c>
      <c r="B4584" t="s">
        <v>18398</v>
      </c>
      <c r="C4584" s="1121">
        <v>45519.490578703706</v>
      </c>
      <c r="D4584" t="s">
        <v>18397</v>
      </c>
      <c r="E4584" s="1118">
        <v>0.125</v>
      </c>
    </row>
    <row r="4585" spans="1:5" x14ac:dyDescent="0.25">
      <c r="A4585" t="s">
        <v>1</v>
      </c>
      <c r="B4585" t="s">
        <v>18398</v>
      </c>
      <c r="C4585" s="1121">
        <v>45519.490648148145</v>
      </c>
      <c r="D4585" t="s">
        <v>18394</v>
      </c>
    </row>
    <row r="4586" spans="1:5" x14ac:dyDescent="0.25">
      <c r="A4586" t="s">
        <v>1</v>
      </c>
      <c r="B4586" t="s">
        <v>18398</v>
      </c>
      <c r="C4586" s="1121">
        <v>45519.490648148145</v>
      </c>
      <c r="D4586" t="s">
        <v>17975</v>
      </c>
    </row>
    <row r="4587" spans="1:5" x14ac:dyDescent="0.25">
      <c r="A4587" t="s">
        <v>1</v>
      </c>
      <c r="B4587" t="s">
        <v>18398</v>
      </c>
      <c r="C4587" s="1121">
        <v>45519.490648148145</v>
      </c>
      <c r="D4587" t="s">
        <v>17976</v>
      </c>
      <c r="E4587" s="1118">
        <v>1.95E-2</v>
      </c>
    </row>
    <row r="4588" spans="1:5" x14ac:dyDescent="0.25">
      <c r="A4588" t="s">
        <v>1</v>
      </c>
      <c r="B4588" t="s">
        <v>18398</v>
      </c>
      <c r="C4588" s="1121">
        <v>45519.490648148145</v>
      </c>
      <c r="D4588" t="s">
        <v>18397</v>
      </c>
      <c r="E4588" s="1118">
        <v>0.1211</v>
      </c>
    </row>
    <row r="4589" spans="1:5" x14ac:dyDescent="0.25">
      <c r="A4589" t="s">
        <v>1</v>
      </c>
      <c r="B4589" t="s">
        <v>18398</v>
      </c>
      <c r="C4589" s="1121">
        <v>45519.490740740737</v>
      </c>
      <c r="D4589" t="s">
        <v>18394</v>
      </c>
    </row>
    <row r="4590" spans="1:5" x14ac:dyDescent="0.25">
      <c r="A4590" t="s">
        <v>1</v>
      </c>
      <c r="B4590" t="s">
        <v>18398</v>
      </c>
      <c r="C4590" s="1121">
        <v>45519.490740740737</v>
      </c>
      <c r="D4590" t="s">
        <v>17975</v>
      </c>
    </row>
    <row r="4591" spans="1:5" x14ac:dyDescent="0.25">
      <c r="A4591" t="s">
        <v>1</v>
      </c>
      <c r="B4591" t="s">
        <v>18398</v>
      </c>
      <c r="C4591" s="1121">
        <v>45519.490740740737</v>
      </c>
      <c r="D4591" t="s">
        <v>17976</v>
      </c>
      <c r="E4591" s="1118">
        <v>3.1199999999999999E-2</v>
      </c>
    </row>
    <row r="4592" spans="1:5" x14ac:dyDescent="0.25">
      <c r="A4592" t="s">
        <v>1</v>
      </c>
      <c r="B4592" t="s">
        <v>18398</v>
      </c>
      <c r="C4592" s="1121">
        <v>45519.490740740737</v>
      </c>
      <c r="D4592" t="s">
        <v>18397</v>
      </c>
      <c r="E4592" s="1118">
        <v>0.1211</v>
      </c>
    </row>
    <row r="4593" spans="1:5" x14ac:dyDescent="0.25">
      <c r="A4593" t="s">
        <v>1</v>
      </c>
      <c r="B4593" t="s">
        <v>18398</v>
      </c>
      <c r="C4593" s="1121">
        <v>45519.490798611114</v>
      </c>
      <c r="D4593" t="s">
        <v>18394</v>
      </c>
    </row>
    <row r="4594" spans="1:5" x14ac:dyDescent="0.25">
      <c r="A4594" t="s">
        <v>1</v>
      </c>
      <c r="B4594" t="s">
        <v>18398</v>
      </c>
      <c r="C4594" s="1121">
        <v>45519.490798611114</v>
      </c>
      <c r="D4594" t="s">
        <v>17975</v>
      </c>
    </row>
    <row r="4595" spans="1:5" x14ac:dyDescent="0.25">
      <c r="A4595" t="s">
        <v>1</v>
      </c>
      <c r="B4595" t="s">
        <v>18398</v>
      </c>
      <c r="C4595" s="1121">
        <v>45519.490798611114</v>
      </c>
      <c r="D4595" t="s">
        <v>17976</v>
      </c>
      <c r="E4595" s="1118">
        <v>1.5599999999999999E-2</v>
      </c>
    </row>
    <row r="4596" spans="1:5" x14ac:dyDescent="0.25">
      <c r="A4596" t="s">
        <v>1</v>
      </c>
      <c r="B4596" t="s">
        <v>18398</v>
      </c>
      <c r="C4596" s="1121">
        <v>45519.490798611114</v>
      </c>
      <c r="D4596" t="s">
        <v>18397</v>
      </c>
      <c r="E4596" s="1118">
        <v>0.14449999999999999</v>
      </c>
    </row>
    <row r="4597" spans="1:5" x14ac:dyDescent="0.25">
      <c r="A4597" t="s">
        <v>1</v>
      </c>
      <c r="B4597" t="s">
        <v>18398</v>
      </c>
      <c r="C4597" s="1121">
        <v>45519.490844907406</v>
      </c>
      <c r="D4597" t="s">
        <v>18394</v>
      </c>
    </row>
    <row r="4598" spans="1:5" x14ac:dyDescent="0.25">
      <c r="A4598" t="s">
        <v>1</v>
      </c>
      <c r="B4598" t="s">
        <v>18398</v>
      </c>
      <c r="C4598" s="1121">
        <v>45519.490844907406</v>
      </c>
      <c r="D4598" t="s">
        <v>17975</v>
      </c>
    </row>
    <row r="4599" spans="1:5" x14ac:dyDescent="0.25">
      <c r="A4599" t="s">
        <v>1</v>
      </c>
      <c r="B4599" t="s">
        <v>18398</v>
      </c>
      <c r="C4599" s="1121">
        <v>45519.490844907406</v>
      </c>
      <c r="D4599" t="s">
        <v>17976</v>
      </c>
      <c r="E4599" s="1118">
        <v>1.5599999999999999E-2</v>
      </c>
    </row>
    <row r="4600" spans="1:5" x14ac:dyDescent="0.25">
      <c r="A4600" t="s">
        <v>1</v>
      </c>
      <c r="B4600" t="s">
        <v>18398</v>
      </c>
      <c r="C4600" s="1121">
        <v>45519.490914351853</v>
      </c>
      <c r="D4600" t="s">
        <v>18397</v>
      </c>
      <c r="E4600" s="1118">
        <v>5.8125</v>
      </c>
    </row>
    <row r="4601" spans="1:5" x14ac:dyDescent="0.25">
      <c r="A4601" t="s">
        <v>1</v>
      </c>
      <c r="B4601" t="s">
        <v>18398</v>
      </c>
      <c r="C4601" s="1121">
        <v>45519.495057870372</v>
      </c>
      <c r="D4601" t="s">
        <v>18394</v>
      </c>
    </row>
    <row r="4602" spans="1:5" x14ac:dyDescent="0.25">
      <c r="A4602" t="s">
        <v>1</v>
      </c>
      <c r="B4602" t="s">
        <v>18398</v>
      </c>
      <c r="C4602" s="1121">
        <v>45519.495057870372</v>
      </c>
      <c r="D4602" t="s">
        <v>17975</v>
      </c>
    </row>
    <row r="4603" spans="1:5" x14ac:dyDescent="0.25">
      <c r="A4603" t="s">
        <v>1</v>
      </c>
      <c r="B4603" t="s">
        <v>18398</v>
      </c>
      <c r="C4603" s="1121">
        <v>45519.495057870372</v>
      </c>
      <c r="D4603" t="s">
        <v>17976</v>
      </c>
      <c r="E4603" s="1118">
        <v>2.3400000000000001E-2</v>
      </c>
    </row>
    <row r="4604" spans="1:5" x14ac:dyDescent="0.25">
      <c r="A4604" t="s">
        <v>1</v>
      </c>
      <c r="B4604" t="s">
        <v>18398</v>
      </c>
      <c r="C4604" s="1121">
        <v>45519.495057870372</v>
      </c>
      <c r="D4604" t="s">
        <v>18397</v>
      </c>
      <c r="E4604" s="1118">
        <v>0.1328</v>
      </c>
    </row>
    <row r="4605" spans="1:5" x14ac:dyDescent="0.25">
      <c r="A4605" t="s">
        <v>1</v>
      </c>
      <c r="B4605" t="s">
        <v>18398</v>
      </c>
      <c r="C4605" s="1121">
        <v>45519.501180555555</v>
      </c>
      <c r="D4605" t="s">
        <v>18395</v>
      </c>
    </row>
    <row r="4606" spans="1:5" x14ac:dyDescent="0.25">
      <c r="A4606" t="s">
        <v>1</v>
      </c>
      <c r="B4606" t="s">
        <v>18398</v>
      </c>
      <c r="C4606" s="1121">
        <v>45519.501192129632</v>
      </c>
      <c r="D4606" t="s">
        <v>18396</v>
      </c>
      <c r="E4606" s="1118">
        <v>0.2344</v>
      </c>
    </row>
    <row r="4607" spans="1:5" x14ac:dyDescent="0.25">
      <c r="A4607" t="s">
        <v>1</v>
      </c>
      <c r="B4607" t="s">
        <v>18398</v>
      </c>
      <c r="C4607" s="1121">
        <v>45519.501238425924</v>
      </c>
      <c r="D4607" t="s">
        <v>18378</v>
      </c>
    </row>
    <row r="4608" spans="1:5" x14ac:dyDescent="0.25">
      <c r="A4608" t="s">
        <v>1</v>
      </c>
      <c r="B4608" t="s">
        <v>18398</v>
      </c>
      <c r="C4608" s="1121">
        <v>45519.501574074071</v>
      </c>
      <c r="D4608" t="s">
        <v>18395</v>
      </c>
    </row>
    <row r="4609" spans="1:5" x14ac:dyDescent="0.25">
      <c r="A4609" t="s">
        <v>1</v>
      </c>
      <c r="B4609" t="s">
        <v>18398</v>
      </c>
      <c r="C4609" s="1121">
        <v>45519.501585648148</v>
      </c>
      <c r="D4609" t="s">
        <v>18396</v>
      </c>
      <c r="E4609" s="1118">
        <v>0.23050000000000001</v>
      </c>
    </row>
    <row r="4610" spans="1:5" x14ac:dyDescent="0.25">
      <c r="A4610" t="s">
        <v>1</v>
      </c>
      <c r="B4610" t="s">
        <v>18398</v>
      </c>
      <c r="C4610" s="1121">
        <v>45519.501620370371</v>
      </c>
      <c r="D4610" t="s">
        <v>18378</v>
      </c>
    </row>
    <row r="4611" spans="1:5" x14ac:dyDescent="0.25">
      <c r="A4611" t="s">
        <v>1</v>
      </c>
      <c r="B4611" t="s">
        <v>18398</v>
      </c>
      <c r="C4611" s="1121">
        <v>45519.502627314818</v>
      </c>
      <c r="D4611" t="s">
        <v>18394</v>
      </c>
    </row>
    <row r="4612" spans="1:5" x14ac:dyDescent="0.25">
      <c r="A4612" t="s">
        <v>1</v>
      </c>
      <c r="B4612" t="s">
        <v>18398</v>
      </c>
      <c r="C4612" s="1121">
        <v>45519.502627314818</v>
      </c>
      <c r="D4612" t="s">
        <v>17975</v>
      </c>
    </row>
    <row r="4613" spans="1:5" x14ac:dyDescent="0.25">
      <c r="A4613" t="s">
        <v>1</v>
      </c>
      <c r="B4613" t="s">
        <v>18398</v>
      </c>
      <c r="C4613" s="1121">
        <v>45519.502627314818</v>
      </c>
      <c r="D4613" t="s">
        <v>17976</v>
      </c>
      <c r="E4613" s="1118">
        <v>2.7300000000000001E-2</v>
      </c>
    </row>
    <row r="4614" spans="1:5" x14ac:dyDescent="0.25">
      <c r="A4614" t="s">
        <v>1</v>
      </c>
      <c r="B4614" t="s">
        <v>18398</v>
      </c>
      <c r="C4614" s="1121">
        <v>45519.502627314818</v>
      </c>
      <c r="D4614" t="s">
        <v>18397</v>
      </c>
      <c r="E4614" s="1118">
        <v>0.1055</v>
      </c>
    </row>
    <row r="4615" spans="1:5" x14ac:dyDescent="0.25">
      <c r="A4615" t="s">
        <v>1</v>
      </c>
      <c r="B4615" t="s">
        <v>18398</v>
      </c>
      <c r="C4615" s="1121">
        <v>45519.503541666665</v>
      </c>
      <c r="D4615" t="s">
        <v>18395</v>
      </c>
    </row>
    <row r="4616" spans="1:5" x14ac:dyDescent="0.25">
      <c r="A4616" t="s">
        <v>1</v>
      </c>
      <c r="B4616" t="s">
        <v>18398</v>
      </c>
      <c r="C4616" s="1121">
        <v>45519.503541666665</v>
      </c>
      <c r="D4616" t="s">
        <v>18396</v>
      </c>
      <c r="E4616" s="1118">
        <v>0.2109</v>
      </c>
    </row>
    <row r="4617" spans="1:5" x14ac:dyDescent="0.25">
      <c r="A4617" t="s">
        <v>1</v>
      </c>
      <c r="B4617" t="s">
        <v>18398</v>
      </c>
      <c r="C4617" s="1121">
        <v>45519.503796296296</v>
      </c>
      <c r="D4617" t="s">
        <v>18399</v>
      </c>
    </row>
    <row r="4618" spans="1:5" x14ac:dyDescent="0.25">
      <c r="A4618" t="s">
        <v>1</v>
      </c>
      <c r="B4618" t="s">
        <v>18398</v>
      </c>
      <c r="C4618" s="1121">
        <v>45519.503807870373</v>
      </c>
      <c r="D4618" t="s">
        <v>18400</v>
      </c>
    </row>
    <row r="4619" spans="1:5" x14ac:dyDescent="0.25">
      <c r="A4619" t="s">
        <v>1</v>
      </c>
      <c r="B4619" t="s">
        <v>18398</v>
      </c>
      <c r="C4619" s="1121">
        <v>45519.503807870373</v>
      </c>
      <c r="D4619" t="s">
        <v>18316</v>
      </c>
    </row>
    <row r="4620" spans="1:5" x14ac:dyDescent="0.25">
      <c r="A4620" t="s">
        <v>1</v>
      </c>
      <c r="B4620" t="s">
        <v>18398</v>
      </c>
      <c r="C4620" s="1121">
        <v>45519.503807870373</v>
      </c>
      <c r="D4620" t="s">
        <v>18317</v>
      </c>
      <c r="E4620" s="1118">
        <v>3.5200000000000002E-2</v>
      </c>
    </row>
    <row r="4621" spans="1:5" x14ac:dyDescent="0.25">
      <c r="A4621" t="s">
        <v>1</v>
      </c>
      <c r="B4621" t="s">
        <v>18398</v>
      </c>
      <c r="C4621" s="1121">
        <v>45519.503807870373</v>
      </c>
      <c r="D4621" t="s">
        <v>18401</v>
      </c>
      <c r="E4621" s="1118">
        <v>5.8599999999999999E-2</v>
      </c>
    </row>
    <row r="4622" spans="1:5" x14ac:dyDescent="0.25">
      <c r="A4622" t="s">
        <v>1</v>
      </c>
      <c r="B4622" t="s">
        <v>18398</v>
      </c>
      <c r="C4622" s="1121">
        <v>45519.503807870373</v>
      </c>
      <c r="D4622" t="s">
        <v>18402</v>
      </c>
      <c r="E4622" s="1118">
        <v>0.70309999999999995</v>
      </c>
    </row>
    <row r="4623" spans="1:5" x14ac:dyDescent="0.25">
      <c r="A4623" t="s">
        <v>1</v>
      </c>
      <c r="B4623" t="s">
        <v>18398</v>
      </c>
      <c r="C4623" s="1121">
        <v>45519.503888888888</v>
      </c>
      <c r="D4623" t="s">
        <v>18400</v>
      </c>
    </row>
    <row r="4624" spans="1:5" x14ac:dyDescent="0.25">
      <c r="A4624" t="s">
        <v>1</v>
      </c>
      <c r="B4624" t="s">
        <v>18398</v>
      </c>
      <c r="C4624" s="1121">
        <v>45519.503888888888</v>
      </c>
      <c r="D4624" t="s">
        <v>18316</v>
      </c>
    </row>
    <row r="4625" spans="1:5" x14ac:dyDescent="0.25">
      <c r="A4625" t="s">
        <v>1</v>
      </c>
      <c r="B4625" t="s">
        <v>18398</v>
      </c>
      <c r="C4625" s="1121">
        <v>45519.503888888888</v>
      </c>
      <c r="D4625" t="s">
        <v>18317</v>
      </c>
      <c r="E4625" s="1118">
        <v>3.9100000000000003E-2</v>
      </c>
    </row>
    <row r="4626" spans="1:5" x14ac:dyDescent="0.25">
      <c r="A4626" t="s">
        <v>1</v>
      </c>
      <c r="B4626" t="s">
        <v>18398</v>
      </c>
      <c r="C4626" s="1121">
        <v>45519.503888888888</v>
      </c>
      <c r="D4626" t="s">
        <v>18401</v>
      </c>
      <c r="E4626" s="1118">
        <v>8.2000000000000003E-2</v>
      </c>
    </row>
    <row r="4627" spans="1:5" x14ac:dyDescent="0.25">
      <c r="A4627" t="s">
        <v>1</v>
      </c>
      <c r="B4627" t="s">
        <v>18398</v>
      </c>
      <c r="C4627" s="1121">
        <v>45519.505879629629</v>
      </c>
      <c r="D4627" t="s">
        <v>18403</v>
      </c>
    </row>
    <row r="4628" spans="1:5" x14ac:dyDescent="0.25">
      <c r="A4628" t="s">
        <v>1</v>
      </c>
      <c r="B4628" t="s">
        <v>18398</v>
      </c>
      <c r="C4628" s="1121">
        <v>45519.505879629629</v>
      </c>
      <c r="D4628" t="s">
        <v>18404</v>
      </c>
      <c r="E4628" s="1118">
        <v>6.6400000000000001E-2</v>
      </c>
    </row>
    <row r="4629" spans="1:5" x14ac:dyDescent="0.25">
      <c r="A4629" t="s">
        <v>1</v>
      </c>
      <c r="B4629" t="s">
        <v>18398</v>
      </c>
      <c r="C4629" s="1121">
        <v>45519.505902777775</v>
      </c>
      <c r="D4629" t="s">
        <v>18399</v>
      </c>
    </row>
    <row r="4630" spans="1:5" x14ac:dyDescent="0.25">
      <c r="A4630" t="s">
        <v>1</v>
      </c>
      <c r="B4630" t="s">
        <v>18398</v>
      </c>
      <c r="C4630" s="1121">
        <v>45519.505902777775</v>
      </c>
      <c r="D4630" t="s">
        <v>18400</v>
      </c>
    </row>
    <row r="4631" spans="1:5" x14ac:dyDescent="0.25">
      <c r="A4631" t="s">
        <v>1</v>
      </c>
      <c r="B4631" t="s">
        <v>18398</v>
      </c>
      <c r="C4631" s="1121">
        <v>45519.505914351852</v>
      </c>
      <c r="D4631" t="s">
        <v>18316</v>
      </c>
    </row>
    <row r="4632" spans="1:5" x14ac:dyDescent="0.25">
      <c r="A4632" t="s">
        <v>1</v>
      </c>
      <c r="B4632" t="s">
        <v>18398</v>
      </c>
      <c r="C4632" s="1121">
        <v>45519.505914351852</v>
      </c>
      <c r="D4632" t="s">
        <v>18317</v>
      </c>
      <c r="E4632" s="1118">
        <v>2.7300000000000001E-2</v>
      </c>
    </row>
    <row r="4633" spans="1:5" x14ac:dyDescent="0.25">
      <c r="A4633" t="s">
        <v>1</v>
      </c>
      <c r="B4633" t="s">
        <v>18398</v>
      </c>
      <c r="C4633" s="1121">
        <v>45519.505914351852</v>
      </c>
      <c r="D4633" t="s">
        <v>18401</v>
      </c>
      <c r="E4633" s="1118">
        <v>8.9800000000000005E-2</v>
      </c>
    </row>
    <row r="4634" spans="1:5" x14ac:dyDescent="0.25">
      <c r="A4634" t="s">
        <v>1</v>
      </c>
      <c r="B4634" t="s">
        <v>18398</v>
      </c>
      <c r="C4634" s="1121">
        <v>45519.505914351852</v>
      </c>
      <c r="D4634" t="s">
        <v>18402</v>
      </c>
      <c r="E4634" s="1118">
        <v>0.52339999999999998</v>
      </c>
    </row>
    <row r="4635" spans="1:5" x14ac:dyDescent="0.25">
      <c r="A4635" t="s">
        <v>1</v>
      </c>
      <c r="B4635" t="s">
        <v>18398</v>
      </c>
      <c r="C4635" s="1121">
        <v>45519.505983796298</v>
      </c>
      <c r="D4635" t="s">
        <v>18400</v>
      </c>
    </row>
    <row r="4636" spans="1:5" x14ac:dyDescent="0.25">
      <c r="A4636" t="s">
        <v>1</v>
      </c>
      <c r="B4636" t="s">
        <v>18398</v>
      </c>
      <c r="C4636" s="1121">
        <v>45519.505983796298</v>
      </c>
      <c r="D4636" t="s">
        <v>18316</v>
      </c>
    </row>
    <row r="4637" spans="1:5" x14ac:dyDescent="0.25">
      <c r="A4637" t="s">
        <v>1</v>
      </c>
      <c r="B4637" t="s">
        <v>18398</v>
      </c>
      <c r="C4637" s="1121">
        <v>45519.505983796298</v>
      </c>
      <c r="D4637" t="s">
        <v>18317</v>
      </c>
      <c r="E4637" s="1118">
        <v>4.2999999999999997E-2</v>
      </c>
    </row>
    <row r="4638" spans="1:5" x14ac:dyDescent="0.25">
      <c r="A4638" t="s">
        <v>1</v>
      </c>
      <c r="B4638" t="s">
        <v>18398</v>
      </c>
      <c r="C4638" s="1121">
        <v>45519.505983796298</v>
      </c>
      <c r="D4638" t="s">
        <v>18401</v>
      </c>
      <c r="E4638" s="1118">
        <v>8.5900000000000004E-2</v>
      </c>
    </row>
    <row r="4639" spans="1:5" x14ac:dyDescent="0.25">
      <c r="A4639" t="s">
        <v>1</v>
      </c>
      <c r="B4639" t="s">
        <v>18398</v>
      </c>
      <c r="C4639" s="1121">
        <v>45519.506851851853</v>
      </c>
      <c r="D4639" t="s">
        <v>18403</v>
      </c>
    </row>
    <row r="4640" spans="1:5" x14ac:dyDescent="0.25">
      <c r="A4640" t="s">
        <v>1</v>
      </c>
      <c r="B4640" t="s">
        <v>18398</v>
      </c>
      <c r="C4640" s="1121">
        <v>45519.506851851853</v>
      </c>
      <c r="D4640" t="s">
        <v>18404</v>
      </c>
      <c r="E4640" s="1118">
        <v>8.2000000000000003E-2</v>
      </c>
    </row>
    <row r="4641" spans="1:5" x14ac:dyDescent="0.25">
      <c r="A4641" t="s">
        <v>1</v>
      </c>
      <c r="B4641" t="s">
        <v>18398</v>
      </c>
      <c r="C4641" s="1121">
        <v>45519.506898148145</v>
      </c>
      <c r="D4641" t="s">
        <v>18399</v>
      </c>
    </row>
    <row r="4642" spans="1:5" x14ac:dyDescent="0.25">
      <c r="A4642" t="s">
        <v>1</v>
      </c>
      <c r="B4642" t="s">
        <v>18398</v>
      </c>
      <c r="C4642" s="1121">
        <v>45519.507106481484</v>
      </c>
      <c r="D4642" t="s">
        <v>18399</v>
      </c>
    </row>
    <row r="4643" spans="1:5" x14ac:dyDescent="0.25">
      <c r="A4643" t="s">
        <v>1</v>
      </c>
      <c r="B4643" t="s">
        <v>18398</v>
      </c>
      <c r="C4643" s="1121">
        <v>45519.507118055553</v>
      </c>
      <c r="D4643" t="s">
        <v>18400</v>
      </c>
    </row>
    <row r="4644" spans="1:5" x14ac:dyDescent="0.25">
      <c r="A4644" t="s">
        <v>1</v>
      </c>
      <c r="B4644" t="s">
        <v>18398</v>
      </c>
      <c r="C4644" s="1121">
        <v>45519.507118055553</v>
      </c>
      <c r="D4644" t="s">
        <v>18316</v>
      </c>
    </row>
    <row r="4645" spans="1:5" x14ac:dyDescent="0.25">
      <c r="A4645" t="s">
        <v>1</v>
      </c>
      <c r="B4645" t="s">
        <v>18398</v>
      </c>
      <c r="C4645" s="1121">
        <v>45519.507118055553</v>
      </c>
      <c r="D4645" t="s">
        <v>18317</v>
      </c>
      <c r="E4645" s="1118">
        <v>1.5599999999999999E-2</v>
      </c>
    </row>
    <row r="4646" spans="1:5" x14ac:dyDescent="0.25">
      <c r="A4646" t="s">
        <v>1</v>
      </c>
      <c r="B4646" t="s">
        <v>18398</v>
      </c>
      <c r="C4646" s="1121">
        <v>45519.507118055553</v>
      </c>
      <c r="D4646" t="s">
        <v>18401</v>
      </c>
      <c r="E4646" s="1118">
        <v>7.0300000000000001E-2</v>
      </c>
    </row>
    <row r="4647" spans="1:5" x14ac:dyDescent="0.25">
      <c r="A4647" t="s">
        <v>1</v>
      </c>
      <c r="B4647" t="s">
        <v>18398</v>
      </c>
      <c r="C4647" s="1121">
        <v>45519.507118055553</v>
      </c>
      <c r="D4647" t="s">
        <v>18402</v>
      </c>
      <c r="E4647" s="1118">
        <v>0.66020000000000001</v>
      </c>
    </row>
    <row r="4648" spans="1:5" x14ac:dyDescent="0.25">
      <c r="A4648" t="s">
        <v>1</v>
      </c>
      <c r="B4648" t="s">
        <v>18398</v>
      </c>
      <c r="C4648" s="1121">
        <v>45519.507175925923</v>
      </c>
      <c r="D4648" t="s">
        <v>18400</v>
      </c>
    </row>
    <row r="4649" spans="1:5" x14ac:dyDescent="0.25">
      <c r="A4649" t="s">
        <v>1</v>
      </c>
      <c r="B4649" t="s">
        <v>18398</v>
      </c>
      <c r="C4649" s="1121">
        <v>45519.507175925923</v>
      </c>
      <c r="D4649" t="s">
        <v>18316</v>
      </c>
    </row>
    <row r="4650" spans="1:5" x14ac:dyDescent="0.25">
      <c r="A4650" t="s">
        <v>1</v>
      </c>
      <c r="B4650" t="s">
        <v>18398</v>
      </c>
      <c r="C4650" s="1121">
        <v>45519.507175925923</v>
      </c>
      <c r="D4650" t="s">
        <v>18317</v>
      </c>
      <c r="E4650" s="1118">
        <v>4.6899999999999997E-2</v>
      </c>
    </row>
    <row r="4651" spans="1:5" x14ac:dyDescent="0.25">
      <c r="A4651" t="s">
        <v>1</v>
      </c>
      <c r="B4651" t="s">
        <v>18398</v>
      </c>
      <c r="C4651" s="1121">
        <v>45519.507175925923</v>
      </c>
      <c r="D4651" t="s">
        <v>18401</v>
      </c>
      <c r="E4651" s="1118">
        <v>6.6400000000000001E-2</v>
      </c>
    </row>
    <row r="4652" spans="1:5" x14ac:dyDescent="0.25">
      <c r="A4652" t="s">
        <v>1</v>
      </c>
      <c r="B4652" t="s">
        <v>18398</v>
      </c>
      <c r="C4652" s="1121">
        <v>45519.509074074071</v>
      </c>
      <c r="D4652" t="s">
        <v>18400</v>
      </c>
    </row>
    <row r="4653" spans="1:5" x14ac:dyDescent="0.25">
      <c r="A4653" t="s">
        <v>1</v>
      </c>
      <c r="B4653" t="s">
        <v>18398</v>
      </c>
      <c r="C4653" s="1121">
        <v>45519.509074074071</v>
      </c>
      <c r="D4653" t="s">
        <v>18316</v>
      </c>
    </row>
    <row r="4654" spans="1:5" x14ac:dyDescent="0.25">
      <c r="A4654" t="s">
        <v>1</v>
      </c>
      <c r="B4654" t="s">
        <v>18398</v>
      </c>
      <c r="C4654" s="1121">
        <v>45519.509074074071</v>
      </c>
      <c r="D4654" t="s">
        <v>18317</v>
      </c>
      <c r="E4654" s="1118">
        <v>2.7300000000000001E-2</v>
      </c>
    </row>
    <row r="4655" spans="1:5" x14ac:dyDescent="0.25">
      <c r="A4655" t="s">
        <v>1</v>
      </c>
      <c r="B4655" t="s">
        <v>18398</v>
      </c>
      <c r="C4655" s="1121">
        <v>45519.509074074071</v>
      </c>
      <c r="D4655" t="s">
        <v>18401</v>
      </c>
      <c r="E4655" s="1118">
        <v>0.1016</v>
      </c>
    </row>
    <row r="4656" spans="1:5" x14ac:dyDescent="0.25">
      <c r="A4656" t="s">
        <v>1</v>
      </c>
      <c r="B4656" t="s">
        <v>18398</v>
      </c>
      <c r="C4656" s="1121">
        <v>45519.51</v>
      </c>
      <c r="D4656" t="s">
        <v>18400</v>
      </c>
    </row>
    <row r="4657" spans="1:5" x14ac:dyDescent="0.25">
      <c r="A4657" t="s">
        <v>1</v>
      </c>
      <c r="B4657" t="s">
        <v>18398</v>
      </c>
      <c r="C4657" s="1121">
        <v>45519.510011574072</v>
      </c>
      <c r="D4657" t="s">
        <v>18316</v>
      </c>
    </row>
    <row r="4658" spans="1:5" x14ac:dyDescent="0.25">
      <c r="A4658" t="s">
        <v>1</v>
      </c>
      <c r="B4658" t="s">
        <v>18398</v>
      </c>
      <c r="C4658" s="1121">
        <v>45519.510011574072</v>
      </c>
      <c r="D4658" t="s">
        <v>18317</v>
      </c>
      <c r="E4658" s="1118">
        <v>3.5200000000000002E-2</v>
      </c>
    </row>
    <row r="4659" spans="1:5" x14ac:dyDescent="0.25">
      <c r="A4659" t="s">
        <v>1</v>
      </c>
      <c r="B4659" t="s">
        <v>18398</v>
      </c>
      <c r="C4659" s="1121">
        <v>45519.510011574072</v>
      </c>
      <c r="D4659" t="s">
        <v>18401</v>
      </c>
      <c r="E4659" s="1118">
        <v>0.1055</v>
      </c>
    </row>
    <row r="4660" spans="1:5" x14ac:dyDescent="0.25">
      <c r="A4660" t="s">
        <v>1</v>
      </c>
      <c r="B4660" t="s">
        <v>18398</v>
      </c>
      <c r="C4660" s="1121">
        <v>45519.510034722225</v>
      </c>
      <c r="D4660" t="s">
        <v>18403</v>
      </c>
    </row>
    <row r="4661" spans="1:5" x14ac:dyDescent="0.25">
      <c r="A4661" t="s">
        <v>1</v>
      </c>
      <c r="B4661" t="s">
        <v>18398</v>
      </c>
      <c r="C4661" s="1121">
        <v>45519.510034722225</v>
      </c>
      <c r="D4661" t="s">
        <v>18404</v>
      </c>
      <c r="E4661" s="1118">
        <v>0.125</v>
      </c>
    </row>
    <row r="4662" spans="1:5" x14ac:dyDescent="0.25">
      <c r="A4662" t="s">
        <v>1</v>
      </c>
      <c r="B4662" t="s">
        <v>18398</v>
      </c>
      <c r="C4662" s="1121">
        <v>45519.510081018518</v>
      </c>
      <c r="D4662" t="s">
        <v>18399</v>
      </c>
    </row>
    <row r="4663" spans="1:5" x14ac:dyDescent="0.25">
      <c r="A4663" t="s">
        <v>1</v>
      </c>
      <c r="B4663" t="s">
        <v>18398</v>
      </c>
      <c r="C4663" s="1121">
        <v>45519.510092592594</v>
      </c>
      <c r="D4663" t="s">
        <v>18400</v>
      </c>
    </row>
    <row r="4664" spans="1:5" x14ac:dyDescent="0.25">
      <c r="A4664" t="s">
        <v>1</v>
      </c>
      <c r="B4664" t="s">
        <v>18398</v>
      </c>
      <c r="C4664" s="1121">
        <v>45519.510092592594</v>
      </c>
      <c r="D4664" t="s">
        <v>18316</v>
      </c>
    </row>
    <row r="4665" spans="1:5" x14ac:dyDescent="0.25">
      <c r="A4665" t="s">
        <v>1</v>
      </c>
      <c r="B4665" t="s">
        <v>18398</v>
      </c>
      <c r="C4665" s="1121">
        <v>45519.510092592594</v>
      </c>
      <c r="D4665" t="s">
        <v>18317</v>
      </c>
      <c r="E4665" s="1118">
        <v>4.6899999999999997E-2</v>
      </c>
    </row>
    <row r="4666" spans="1:5" x14ac:dyDescent="0.25">
      <c r="A4666" t="s">
        <v>1</v>
      </c>
      <c r="B4666" t="s">
        <v>18398</v>
      </c>
      <c r="C4666" s="1121">
        <v>45519.510092592594</v>
      </c>
      <c r="D4666" t="s">
        <v>18401</v>
      </c>
      <c r="E4666" s="1118">
        <v>8.9800000000000005E-2</v>
      </c>
    </row>
    <row r="4667" spans="1:5" x14ac:dyDescent="0.25">
      <c r="A4667" t="s">
        <v>1</v>
      </c>
      <c r="B4667" t="s">
        <v>18398</v>
      </c>
      <c r="C4667" s="1121">
        <v>45519.510092592594</v>
      </c>
      <c r="D4667" t="s">
        <v>18402</v>
      </c>
      <c r="E4667" s="1118">
        <v>0.55079999999999996</v>
      </c>
    </row>
    <row r="4668" spans="1:5" x14ac:dyDescent="0.25">
      <c r="A4668" t="s">
        <v>1</v>
      </c>
      <c r="B4668" t="s">
        <v>18398</v>
      </c>
      <c r="C4668" s="1121">
        <v>45519.51017361111</v>
      </c>
      <c r="D4668" t="s">
        <v>18400</v>
      </c>
    </row>
    <row r="4669" spans="1:5" x14ac:dyDescent="0.25">
      <c r="A4669" t="s">
        <v>1</v>
      </c>
      <c r="B4669" t="s">
        <v>18398</v>
      </c>
      <c r="C4669" s="1121">
        <v>45519.51017361111</v>
      </c>
      <c r="D4669" t="s">
        <v>18316</v>
      </c>
    </row>
    <row r="4670" spans="1:5" x14ac:dyDescent="0.25">
      <c r="A4670" t="s">
        <v>1</v>
      </c>
      <c r="B4670" t="s">
        <v>18398</v>
      </c>
      <c r="C4670" s="1121">
        <v>45519.51017361111</v>
      </c>
      <c r="D4670" t="s">
        <v>18317</v>
      </c>
      <c r="E4670" s="1118">
        <v>3.5200000000000002E-2</v>
      </c>
    </row>
    <row r="4671" spans="1:5" x14ac:dyDescent="0.25">
      <c r="A4671" t="s">
        <v>1</v>
      </c>
      <c r="B4671" t="s">
        <v>18398</v>
      </c>
      <c r="C4671" s="1121">
        <v>45519.51017361111</v>
      </c>
      <c r="D4671" t="s">
        <v>18401</v>
      </c>
      <c r="E4671" s="1118">
        <v>6.6400000000000001E-2</v>
      </c>
    </row>
    <row r="4672" spans="1:5" x14ac:dyDescent="0.25">
      <c r="A4672" t="s">
        <v>1</v>
      </c>
      <c r="B4672" t="s">
        <v>18398</v>
      </c>
      <c r="C4672" s="1121">
        <v>45519.510347222225</v>
      </c>
      <c r="D4672" t="s">
        <v>18403</v>
      </c>
    </row>
    <row r="4673" spans="1:5" x14ac:dyDescent="0.25">
      <c r="A4673" t="s">
        <v>1</v>
      </c>
      <c r="B4673" t="s">
        <v>18398</v>
      </c>
      <c r="C4673" s="1121">
        <v>45519.510347222225</v>
      </c>
      <c r="D4673" t="s">
        <v>18404</v>
      </c>
      <c r="E4673" s="1118">
        <v>0.1055</v>
      </c>
    </row>
    <row r="4674" spans="1:5" x14ac:dyDescent="0.25">
      <c r="A4674" t="s">
        <v>1</v>
      </c>
      <c r="B4674" t="s">
        <v>18398</v>
      </c>
      <c r="C4674" s="1121">
        <v>45519.511273148149</v>
      </c>
      <c r="D4674" t="s">
        <v>9291</v>
      </c>
    </row>
    <row r="4675" spans="1:5" x14ac:dyDescent="0.25">
      <c r="A4675" t="s">
        <v>1</v>
      </c>
      <c r="B4675" t="s">
        <v>18398</v>
      </c>
      <c r="C4675" s="1121">
        <v>45519.511273148149</v>
      </c>
      <c r="D4675" t="s">
        <v>9292</v>
      </c>
      <c r="E4675" s="1118">
        <v>5.0799999999999998E-2</v>
      </c>
    </row>
    <row r="4676" spans="1:5" x14ac:dyDescent="0.25">
      <c r="A4676" t="s">
        <v>1</v>
      </c>
      <c r="B4676" t="s">
        <v>18398</v>
      </c>
      <c r="C4676" s="1121">
        <v>45519.511886574073</v>
      </c>
      <c r="D4676" t="s">
        <v>9291</v>
      </c>
    </row>
    <row r="4677" spans="1:5" x14ac:dyDescent="0.25">
      <c r="A4677" t="s">
        <v>1</v>
      </c>
      <c r="B4677" t="s">
        <v>18398</v>
      </c>
      <c r="C4677" s="1121">
        <v>45519.511886574073</v>
      </c>
      <c r="D4677" t="s">
        <v>9292</v>
      </c>
      <c r="E4677" s="1118">
        <v>3.5200000000000002E-2</v>
      </c>
    </row>
    <row r="4678" spans="1:5" x14ac:dyDescent="0.25">
      <c r="A4678" t="s">
        <v>1</v>
      </c>
      <c r="B4678" t="s">
        <v>18398</v>
      </c>
      <c r="C4678" s="1121">
        <v>45519.51189814815</v>
      </c>
      <c r="D4678" t="s">
        <v>17282</v>
      </c>
    </row>
    <row r="4679" spans="1:5" x14ac:dyDescent="0.25">
      <c r="A4679" t="s">
        <v>1</v>
      </c>
      <c r="B4679" t="s">
        <v>18398</v>
      </c>
      <c r="C4679" s="1121">
        <v>45519.51189814815</v>
      </c>
      <c r="D4679" t="s">
        <v>17283</v>
      </c>
      <c r="E4679" s="1118">
        <v>5.8599999999999999E-2</v>
      </c>
    </row>
    <row r="4680" spans="1:5" x14ac:dyDescent="0.25">
      <c r="A4680" t="s">
        <v>1</v>
      </c>
      <c r="B4680" t="s">
        <v>18398</v>
      </c>
      <c r="C4680" s="1121">
        <v>45519.51189814815</v>
      </c>
      <c r="D4680" t="s">
        <v>17284</v>
      </c>
    </row>
    <row r="4681" spans="1:5" x14ac:dyDescent="0.25">
      <c r="A4681" t="s">
        <v>1</v>
      </c>
      <c r="B4681" t="s">
        <v>18398</v>
      </c>
      <c r="C4681" s="1121">
        <v>45519.51189814815</v>
      </c>
      <c r="D4681" t="s">
        <v>17285</v>
      </c>
      <c r="E4681" s="1118">
        <v>6.25E-2</v>
      </c>
    </row>
    <row r="4682" spans="1:5" x14ac:dyDescent="0.25">
      <c r="A4682" t="s">
        <v>1</v>
      </c>
      <c r="B4682" t="s">
        <v>18398</v>
      </c>
      <c r="C4682" s="1121">
        <v>45519.511944444443</v>
      </c>
      <c r="D4682" t="s">
        <v>9291</v>
      </c>
    </row>
    <row r="4683" spans="1:5" x14ac:dyDescent="0.25">
      <c r="A4683" t="s">
        <v>1</v>
      </c>
      <c r="B4683" t="s">
        <v>18398</v>
      </c>
      <c r="C4683" s="1121">
        <v>45519.511944444443</v>
      </c>
      <c r="D4683" t="s">
        <v>9292</v>
      </c>
      <c r="E4683" s="1118">
        <v>5.4699999999999999E-2</v>
      </c>
    </row>
    <row r="4684" spans="1:5" x14ac:dyDescent="0.25">
      <c r="A4684" t="s">
        <v>1</v>
      </c>
      <c r="B4684" t="s">
        <v>18398</v>
      </c>
      <c r="C4684" s="1121">
        <v>45519.511944444443</v>
      </c>
      <c r="D4684" t="s">
        <v>17270</v>
      </c>
    </row>
    <row r="4685" spans="1:5" x14ac:dyDescent="0.25">
      <c r="A4685" t="s">
        <v>1</v>
      </c>
      <c r="B4685" t="s">
        <v>18398</v>
      </c>
      <c r="C4685" s="1121">
        <v>45519.511944444443</v>
      </c>
      <c r="D4685" t="s">
        <v>17258</v>
      </c>
      <c r="E4685" s="1118">
        <v>6.25E-2</v>
      </c>
    </row>
    <row r="4686" spans="1:5" x14ac:dyDescent="0.25">
      <c r="A4686" t="s">
        <v>1</v>
      </c>
      <c r="B4686" t="s">
        <v>18398</v>
      </c>
      <c r="C4686" s="1121">
        <v>45519.567546296297</v>
      </c>
      <c r="D4686" t="s">
        <v>17271</v>
      </c>
    </row>
    <row r="4687" spans="1:5" x14ac:dyDescent="0.25">
      <c r="A4687" t="s">
        <v>1</v>
      </c>
      <c r="B4687" t="s">
        <v>18398</v>
      </c>
      <c r="C4687" s="1121">
        <v>45519.567546296297</v>
      </c>
      <c r="D4687" t="s">
        <v>17272</v>
      </c>
    </row>
    <row r="4688" spans="1:5" x14ac:dyDescent="0.25">
      <c r="A4688" t="s">
        <v>1</v>
      </c>
      <c r="B4688" t="s">
        <v>18398</v>
      </c>
      <c r="C4688" s="1121">
        <v>45519.567546296297</v>
      </c>
      <c r="D4688" t="s">
        <v>17273</v>
      </c>
    </row>
    <row r="4689" spans="1:5" x14ac:dyDescent="0.25">
      <c r="A4689" t="s">
        <v>1</v>
      </c>
      <c r="B4689" t="s">
        <v>18398</v>
      </c>
      <c r="C4689" s="1121">
        <v>45519.567546296297</v>
      </c>
      <c r="D4689" t="s">
        <v>17274</v>
      </c>
      <c r="E4689" s="1118">
        <v>1.17E-2</v>
      </c>
    </row>
    <row r="4690" spans="1:5" x14ac:dyDescent="0.25">
      <c r="A4690" t="s">
        <v>1</v>
      </c>
      <c r="B4690" t="s">
        <v>18398</v>
      </c>
      <c r="C4690" s="1121">
        <v>45519.567546296297</v>
      </c>
      <c r="D4690" t="s">
        <v>17275</v>
      </c>
    </row>
    <row r="4691" spans="1:5" x14ac:dyDescent="0.25">
      <c r="A4691" t="s">
        <v>1</v>
      </c>
      <c r="B4691" t="s">
        <v>18398</v>
      </c>
      <c r="C4691" s="1121">
        <v>45519.567557870374</v>
      </c>
      <c r="D4691" t="s">
        <v>17276</v>
      </c>
      <c r="E4691" s="1118">
        <v>1.0938000000000001</v>
      </c>
    </row>
    <row r="4692" spans="1:5" x14ac:dyDescent="0.25">
      <c r="A4692" t="s">
        <v>1</v>
      </c>
      <c r="B4692" t="s">
        <v>18398</v>
      </c>
      <c r="C4692" s="1121">
        <v>45519.567557870374</v>
      </c>
      <c r="D4692" t="s">
        <v>17303</v>
      </c>
    </row>
    <row r="4693" spans="1:5" x14ac:dyDescent="0.25">
      <c r="A4693" t="s">
        <v>1</v>
      </c>
      <c r="B4693" t="s">
        <v>18398</v>
      </c>
      <c r="C4693" s="1121">
        <v>45519.567557870374</v>
      </c>
      <c r="D4693" t="s">
        <v>17304</v>
      </c>
      <c r="E4693" s="1118">
        <v>2.7300000000000001E-2</v>
      </c>
    </row>
    <row r="4694" spans="1:5" x14ac:dyDescent="0.25">
      <c r="A4694" t="s">
        <v>1</v>
      </c>
      <c r="B4694" t="s">
        <v>18398</v>
      </c>
      <c r="C4694" s="1121">
        <v>45519.567557870374</v>
      </c>
      <c r="D4694" t="s">
        <v>17270</v>
      </c>
    </row>
    <row r="4695" spans="1:5" x14ac:dyDescent="0.25">
      <c r="A4695" t="s">
        <v>1</v>
      </c>
      <c r="B4695" t="s">
        <v>18398</v>
      </c>
      <c r="C4695" s="1121">
        <v>45519.567557870374</v>
      </c>
      <c r="D4695" t="s">
        <v>17258</v>
      </c>
      <c r="E4695" s="1118">
        <v>5.8599999999999999E-2</v>
      </c>
    </row>
    <row r="4696" spans="1:5" x14ac:dyDescent="0.25">
      <c r="A4696" t="s">
        <v>1</v>
      </c>
      <c r="B4696" t="s">
        <v>18398</v>
      </c>
      <c r="C4696" s="1121">
        <v>45519.567557870374</v>
      </c>
      <c r="D4696" t="s">
        <v>17305</v>
      </c>
    </row>
    <row r="4697" spans="1:5" x14ac:dyDescent="0.25">
      <c r="A4697" t="s">
        <v>1</v>
      </c>
      <c r="B4697" t="s">
        <v>18398</v>
      </c>
      <c r="C4697" s="1121">
        <v>45519.567557870374</v>
      </c>
      <c r="D4697" t="s">
        <v>17282</v>
      </c>
    </row>
    <row r="4698" spans="1:5" x14ac:dyDescent="0.25">
      <c r="A4698" t="s">
        <v>1</v>
      </c>
      <c r="B4698" t="s">
        <v>18398</v>
      </c>
      <c r="C4698" s="1121">
        <v>45519.567557870374</v>
      </c>
      <c r="D4698" t="s">
        <v>17283</v>
      </c>
      <c r="E4698" s="1118">
        <v>7.4200000000000002E-2</v>
      </c>
    </row>
    <row r="4699" spans="1:5" x14ac:dyDescent="0.25">
      <c r="A4699" t="s">
        <v>1</v>
      </c>
      <c r="B4699" t="s">
        <v>18398</v>
      </c>
      <c r="C4699" s="1121">
        <v>45519.567557870374</v>
      </c>
      <c r="D4699" t="s">
        <v>17284</v>
      </c>
    </row>
    <row r="4700" spans="1:5" x14ac:dyDescent="0.25">
      <c r="A4700" t="s">
        <v>1</v>
      </c>
      <c r="B4700" t="s">
        <v>18398</v>
      </c>
      <c r="C4700" s="1121">
        <v>45519.567557870374</v>
      </c>
      <c r="D4700" t="s">
        <v>17285</v>
      </c>
      <c r="E4700" s="1118">
        <v>5.0799999999999998E-2</v>
      </c>
    </row>
    <row r="4701" spans="1:5" x14ac:dyDescent="0.25">
      <c r="A4701" t="s">
        <v>1</v>
      </c>
      <c r="B4701" t="s">
        <v>18398</v>
      </c>
      <c r="C4701" s="1121">
        <v>45519.567557870374</v>
      </c>
      <c r="D4701" t="s">
        <v>17306</v>
      </c>
      <c r="E4701" s="1118">
        <v>0.2969</v>
      </c>
    </row>
    <row r="4702" spans="1:5" x14ac:dyDescent="0.25">
      <c r="A4702" t="s">
        <v>1</v>
      </c>
      <c r="B4702" t="s">
        <v>18398</v>
      </c>
      <c r="C4702" s="1121">
        <v>45519.567569444444</v>
      </c>
      <c r="D4702" t="s">
        <v>17279</v>
      </c>
      <c r="E4702" s="1118">
        <v>1.7539</v>
      </c>
    </row>
    <row r="4703" spans="1:5" x14ac:dyDescent="0.25">
      <c r="A4703" t="s">
        <v>1</v>
      </c>
      <c r="B4703" t="s">
        <v>18398</v>
      </c>
      <c r="C4703" s="1121">
        <v>45519.56759259259</v>
      </c>
      <c r="D4703" t="s">
        <v>17282</v>
      </c>
    </row>
    <row r="4704" spans="1:5" x14ac:dyDescent="0.25">
      <c r="A4704" t="s">
        <v>1</v>
      </c>
      <c r="B4704" t="s">
        <v>18398</v>
      </c>
      <c r="C4704" s="1121">
        <v>45519.56759259259</v>
      </c>
      <c r="D4704" t="s">
        <v>17283</v>
      </c>
      <c r="E4704" s="1118">
        <v>3.1199999999999999E-2</v>
      </c>
    </row>
    <row r="4705" spans="1:5" x14ac:dyDescent="0.25">
      <c r="A4705" t="s">
        <v>1</v>
      </c>
      <c r="B4705" t="s">
        <v>18398</v>
      </c>
      <c r="C4705" s="1121">
        <v>45519.56759259259</v>
      </c>
      <c r="D4705" t="s">
        <v>17284</v>
      </c>
    </row>
    <row r="4706" spans="1:5" x14ac:dyDescent="0.25">
      <c r="A4706" t="s">
        <v>1</v>
      </c>
      <c r="B4706" t="s">
        <v>18398</v>
      </c>
      <c r="C4706" s="1121">
        <v>45519.56759259259</v>
      </c>
      <c r="D4706" t="s">
        <v>17285</v>
      </c>
      <c r="E4706" s="1118">
        <v>3.9100000000000003E-2</v>
      </c>
    </row>
    <row r="4707" spans="1:5" x14ac:dyDescent="0.25">
      <c r="A4707" t="s">
        <v>1</v>
      </c>
      <c r="B4707" t="s">
        <v>18398</v>
      </c>
      <c r="C4707" s="1121">
        <v>45519.567604166667</v>
      </c>
      <c r="D4707" t="s">
        <v>17282</v>
      </c>
    </row>
    <row r="4708" spans="1:5" x14ac:dyDescent="0.25">
      <c r="A4708" t="s">
        <v>1</v>
      </c>
      <c r="B4708" t="s">
        <v>18398</v>
      </c>
      <c r="C4708" s="1121">
        <v>45519.567604166667</v>
      </c>
      <c r="D4708" t="s">
        <v>17283</v>
      </c>
      <c r="E4708" s="1118">
        <v>3.9100000000000003E-2</v>
      </c>
    </row>
    <row r="4709" spans="1:5" x14ac:dyDescent="0.25">
      <c r="A4709" t="s">
        <v>1</v>
      </c>
      <c r="B4709" t="s">
        <v>18398</v>
      </c>
      <c r="C4709" s="1121">
        <v>45519.567604166667</v>
      </c>
      <c r="D4709" t="s">
        <v>17284</v>
      </c>
    </row>
    <row r="4710" spans="1:5" x14ac:dyDescent="0.25">
      <c r="A4710" t="s">
        <v>1</v>
      </c>
      <c r="B4710" t="s">
        <v>18398</v>
      </c>
      <c r="C4710" s="1121">
        <v>45519.567604166667</v>
      </c>
      <c r="D4710" t="s">
        <v>17285</v>
      </c>
      <c r="E4710" s="1118">
        <v>2.7300000000000001E-2</v>
      </c>
    </row>
    <row r="4711" spans="1:5" x14ac:dyDescent="0.25">
      <c r="A4711" t="s">
        <v>1</v>
      </c>
      <c r="B4711" t="s">
        <v>18398</v>
      </c>
      <c r="C4711" s="1121">
        <v>45519.571782407409</v>
      </c>
      <c r="D4711" t="s">
        <v>17282</v>
      </c>
    </row>
    <row r="4712" spans="1:5" x14ac:dyDescent="0.25">
      <c r="A4712" t="s">
        <v>1</v>
      </c>
      <c r="B4712" t="s">
        <v>18398</v>
      </c>
      <c r="C4712" s="1121">
        <v>45519.571782407409</v>
      </c>
      <c r="D4712" t="s">
        <v>17283</v>
      </c>
      <c r="E4712" s="1118">
        <v>4.2999999999999997E-2</v>
      </c>
    </row>
    <row r="4713" spans="1:5" x14ac:dyDescent="0.25">
      <c r="A4713" t="s">
        <v>1</v>
      </c>
      <c r="B4713" t="s">
        <v>18398</v>
      </c>
      <c r="C4713" s="1121">
        <v>45519.571782407409</v>
      </c>
      <c r="D4713" t="s">
        <v>17284</v>
      </c>
    </row>
    <row r="4714" spans="1:5" x14ac:dyDescent="0.25">
      <c r="A4714" t="s">
        <v>1</v>
      </c>
      <c r="B4714" t="s">
        <v>18398</v>
      </c>
      <c r="C4714" s="1121">
        <v>45519.571782407409</v>
      </c>
      <c r="D4714" t="s">
        <v>17285</v>
      </c>
      <c r="E4714" s="1118">
        <v>3.1199999999999999E-2</v>
      </c>
    </row>
    <row r="4715" spans="1:5" x14ac:dyDescent="0.25">
      <c r="A4715" t="s">
        <v>1</v>
      </c>
      <c r="B4715" t="s">
        <v>18398</v>
      </c>
      <c r="C4715" s="1121">
        <v>45519.571782407409</v>
      </c>
      <c r="D4715" t="s">
        <v>17282</v>
      </c>
    </row>
    <row r="4716" spans="1:5" x14ac:dyDescent="0.25">
      <c r="A4716" t="s">
        <v>1</v>
      </c>
      <c r="B4716" t="s">
        <v>18398</v>
      </c>
      <c r="C4716" s="1121">
        <v>45519.571782407409</v>
      </c>
      <c r="D4716" t="s">
        <v>17283</v>
      </c>
      <c r="E4716" s="1118">
        <v>3.1199999999999999E-2</v>
      </c>
    </row>
    <row r="4717" spans="1:5" x14ac:dyDescent="0.25">
      <c r="A4717" t="s">
        <v>1</v>
      </c>
      <c r="B4717" t="s">
        <v>18398</v>
      </c>
      <c r="C4717" s="1121">
        <v>45519.571793981479</v>
      </c>
      <c r="D4717" t="s">
        <v>17284</v>
      </c>
    </row>
    <row r="4718" spans="1:5" x14ac:dyDescent="0.25">
      <c r="A4718" t="s">
        <v>1</v>
      </c>
      <c r="B4718" t="s">
        <v>18398</v>
      </c>
      <c r="C4718" s="1121">
        <v>45519.571793981479</v>
      </c>
      <c r="D4718" t="s">
        <v>17285</v>
      </c>
      <c r="E4718" s="1118">
        <v>3.5200000000000002E-2</v>
      </c>
    </row>
    <row r="4719" spans="1:5" x14ac:dyDescent="0.25">
      <c r="A4719" t="s">
        <v>1</v>
      </c>
      <c r="B4719" t="s">
        <v>18398</v>
      </c>
      <c r="C4719" s="1121">
        <v>45519.572650462964</v>
      </c>
      <c r="D4719" t="s">
        <v>18406</v>
      </c>
    </row>
    <row r="4720" spans="1:5" x14ac:dyDescent="0.25">
      <c r="A4720" t="s">
        <v>1</v>
      </c>
      <c r="B4720" t="s">
        <v>18398</v>
      </c>
      <c r="C4720" s="1121">
        <v>45519.572662037041</v>
      </c>
      <c r="D4720" t="s">
        <v>18407</v>
      </c>
    </row>
    <row r="4721" spans="1:5" x14ac:dyDescent="0.25">
      <c r="A4721" t="s">
        <v>1</v>
      </c>
      <c r="B4721" t="s">
        <v>18398</v>
      </c>
      <c r="C4721" s="1121">
        <v>45519.572662037041</v>
      </c>
      <c r="D4721" t="s">
        <v>18316</v>
      </c>
    </row>
    <row r="4722" spans="1:5" x14ac:dyDescent="0.25">
      <c r="A4722" t="s">
        <v>1</v>
      </c>
      <c r="B4722" t="s">
        <v>18398</v>
      </c>
      <c r="C4722" s="1121">
        <v>45519.572662037041</v>
      </c>
      <c r="D4722" t="s">
        <v>18317</v>
      </c>
      <c r="E4722" s="1118">
        <v>2.3400000000000001E-2</v>
      </c>
    </row>
    <row r="4723" spans="1:5" x14ac:dyDescent="0.25">
      <c r="A4723" t="s">
        <v>1</v>
      </c>
      <c r="B4723" t="s">
        <v>18398</v>
      </c>
      <c r="C4723" s="1121">
        <v>45519.573692129627</v>
      </c>
      <c r="D4723" t="s">
        <v>18408</v>
      </c>
      <c r="E4723" s="1118">
        <v>89.164100000000005</v>
      </c>
    </row>
    <row r="4724" spans="1:5" x14ac:dyDescent="0.25">
      <c r="A4724" t="s">
        <v>1</v>
      </c>
      <c r="B4724" t="s">
        <v>18398</v>
      </c>
      <c r="C4724" s="1121">
        <v>45519.573692129627</v>
      </c>
      <c r="D4724" t="s">
        <v>18409</v>
      </c>
      <c r="E4724" s="1118">
        <v>89.706999999999994</v>
      </c>
    </row>
    <row r="4725" spans="1:5" x14ac:dyDescent="0.25">
      <c r="A4725" t="s">
        <v>1</v>
      </c>
      <c r="B4725" t="s">
        <v>18398</v>
      </c>
      <c r="C4725" s="1121">
        <v>45519.574756944443</v>
      </c>
      <c r="D4725" t="s">
        <v>18410</v>
      </c>
    </row>
    <row r="4726" spans="1:5" x14ac:dyDescent="0.25">
      <c r="A4726" t="s">
        <v>1</v>
      </c>
      <c r="B4726" t="s">
        <v>18398</v>
      </c>
      <c r="C4726" s="1121">
        <v>45519.574756944443</v>
      </c>
      <c r="D4726" t="s">
        <v>18411</v>
      </c>
      <c r="E4726" s="1118">
        <v>7.4200000000000002E-2</v>
      </c>
    </row>
    <row r="4727" spans="1:5" x14ac:dyDescent="0.25">
      <c r="A4727" t="s">
        <v>1</v>
      </c>
      <c r="B4727" t="s">
        <v>18398</v>
      </c>
      <c r="C4727" s="1121">
        <v>45519.574814814812</v>
      </c>
      <c r="D4727" t="s">
        <v>18406</v>
      </c>
    </row>
    <row r="4728" spans="1:5" x14ac:dyDescent="0.25">
      <c r="A4728" t="s">
        <v>1</v>
      </c>
      <c r="B4728" t="s">
        <v>18398</v>
      </c>
      <c r="C4728" s="1121">
        <v>45519.574826388889</v>
      </c>
      <c r="D4728" t="s">
        <v>18407</v>
      </c>
    </row>
    <row r="4729" spans="1:5" x14ac:dyDescent="0.25">
      <c r="A4729" t="s">
        <v>1</v>
      </c>
      <c r="B4729" t="s">
        <v>18398</v>
      </c>
      <c r="C4729" s="1121">
        <v>45519.574826388889</v>
      </c>
      <c r="D4729" t="s">
        <v>18316</v>
      </c>
    </row>
    <row r="4730" spans="1:5" x14ac:dyDescent="0.25">
      <c r="A4730" t="s">
        <v>1</v>
      </c>
      <c r="B4730" t="s">
        <v>18398</v>
      </c>
      <c r="C4730" s="1121">
        <v>45519.574826388889</v>
      </c>
      <c r="D4730" t="s">
        <v>18317</v>
      </c>
      <c r="E4730" s="1118">
        <v>3.5200000000000002E-2</v>
      </c>
    </row>
    <row r="4731" spans="1:5" x14ac:dyDescent="0.25">
      <c r="A4731" t="s">
        <v>1</v>
      </c>
      <c r="B4731" t="s">
        <v>18398</v>
      </c>
      <c r="C4731" s="1121">
        <v>45519.574826388889</v>
      </c>
      <c r="D4731" t="s">
        <v>18408</v>
      </c>
      <c r="E4731" s="1118">
        <v>7.4200000000000002E-2</v>
      </c>
    </row>
    <row r="4732" spans="1:5" x14ac:dyDescent="0.25">
      <c r="A4732" t="s">
        <v>1</v>
      </c>
      <c r="B4732" t="s">
        <v>18398</v>
      </c>
      <c r="C4732" s="1121">
        <v>45519.574826388889</v>
      </c>
      <c r="D4732" t="s">
        <v>18409</v>
      </c>
      <c r="E4732" s="1118">
        <v>0.48049999999999998</v>
      </c>
    </row>
    <row r="4733" spans="1:5" x14ac:dyDescent="0.25">
      <c r="A4733" t="s">
        <v>1</v>
      </c>
      <c r="B4733" t="s">
        <v>18398</v>
      </c>
      <c r="C4733" s="1121">
        <v>45519.57671296296</v>
      </c>
      <c r="D4733" t="s">
        <v>9291</v>
      </c>
    </row>
    <row r="4734" spans="1:5" x14ac:dyDescent="0.25">
      <c r="A4734" t="s">
        <v>1</v>
      </c>
      <c r="B4734" t="s">
        <v>18398</v>
      </c>
      <c r="C4734" s="1121">
        <v>45519.57671296296</v>
      </c>
      <c r="D4734" t="s">
        <v>9292</v>
      </c>
      <c r="E4734" s="1118">
        <v>3.9100000000000003E-2</v>
      </c>
    </row>
    <row r="4735" spans="1:5" x14ac:dyDescent="0.25">
      <c r="A4735" t="s">
        <v>1</v>
      </c>
      <c r="B4735" t="s">
        <v>18398</v>
      </c>
      <c r="C4735" s="1121">
        <v>45519.576724537037</v>
      </c>
      <c r="D4735" t="s">
        <v>17282</v>
      </c>
    </row>
    <row r="4736" spans="1:5" x14ac:dyDescent="0.25">
      <c r="A4736" t="s">
        <v>1</v>
      </c>
      <c r="B4736" t="s">
        <v>18398</v>
      </c>
      <c r="C4736" s="1121">
        <v>45519.576724537037</v>
      </c>
      <c r="D4736" t="s">
        <v>17283</v>
      </c>
      <c r="E4736" s="1118">
        <v>5.8599999999999999E-2</v>
      </c>
    </row>
    <row r="4737" spans="1:5" x14ac:dyDescent="0.25">
      <c r="A4737" t="s">
        <v>1</v>
      </c>
      <c r="B4737" t="s">
        <v>18398</v>
      </c>
      <c r="C4737" s="1121">
        <v>45519.576724537037</v>
      </c>
      <c r="D4737" t="s">
        <v>17284</v>
      </c>
    </row>
    <row r="4738" spans="1:5" x14ac:dyDescent="0.25">
      <c r="A4738" t="s">
        <v>1</v>
      </c>
      <c r="B4738" t="s">
        <v>18398</v>
      </c>
      <c r="C4738" s="1121">
        <v>45519.576724537037</v>
      </c>
      <c r="D4738" t="s">
        <v>17285</v>
      </c>
      <c r="E4738" s="1118">
        <v>5.4699999999999999E-2</v>
      </c>
    </row>
    <row r="4739" spans="1:5" x14ac:dyDescent="0.25">
      <c r="A4739" t="s">
        <v>1</v>
      </c>
      <c r="B4739" t="s">
        <v>18398</v>
      </c>
      <c r="C4739" s="1121">
        <v>45519.576724537037</v>
      </c>
      <c r="D4739" t="s">
        <v>17282</v>
      </c>
    </row>
    <row r="4740" spans="1:5" x14ac:dyDescent="0.25">
      <c r="A4740" t="s">
        <v>1</v>
      </c>
      <c r="B4740" t="s">
        <v>18398</v>
      </c>
      <c r="C4740" s="1121">
        <v>45519.576724537037</v>
      </c>
      <c r="D4740" t="s">
        <v>17283</v>
      </c>
      <c r="E4740" s="1118">
        <v>5.8599999999999999E-2</v>
      </c>
    </row>
    <row r="4741" spans="1:5" x14ac:dyDescent="0.25">
      <c r="A4741" t="s">
        <v>1</v>
      </c>
      <c r="B4741" t="s">
        <v>18398</v>
      </c>
      <c r="C4741" s="1121">
        <v>45519.576724537037</v>
      </c>
      <c r="D4741" t="s">
        <v>17284</v>
      </c>
    </row>
    <row r="4742" spans="1:5" x14ac:dyDescent="0.25">
      <c r="A4742" t="s">
        <v>1</v>
      </c>
      <c r="B4742" t="s">
        <v>18398</v>
      </c>
      <c r="C4742" s="1121">
        <v>45519.576724537037</v>
      </c>
      <c r="D4742" t="s">
        <v>17285</v>
      </c>
      <c r="E4742" s="1118">
        <v>5.4699999999999999E-2</v>
      </c>
    </row>
    <row r="4743" spans="1:5" x14ac:dyDescent="0.25">
      <c r="A4743" t="s">
        <v>1</v>
      </c>
      <c r="B4743" t="s">
        <v>18398</v>
      </c>
      <c r="C4743" s="1121">
        <v>45519.57675925926</v>
      </c>
      <c r="D4743" t="s">
        <v>9291</v>
      </c>
    </row>
    <row r="4744" spans="1:5" x14ac:dyDescent="0.25">
      <c r="A4744" t="s">
        <v>1</v>
      </c>
      <c r="B4744" t="s">
        <v>18398</v>
      </c>
      <c r="C4744" s="1121">
        <v>45519.57675925926</v>
      </c>
      <c r="D4744" t="s">
        <v>9292</v>
      </c>
      <c r="E4744" s="1118">
        <v>3.1199999999999999E-2</v>
      </c>
    </row>
    <row r="4745" spans="1:5" x14ac:dyDescent="0.25">
      <c r="A4745" t="s">
        <v>1</v>
      </c>
      <c r="B4745" t="s">
        <v>18398</v>
      </c>
      <c r="C4745" s="1121">
        <v>45519.57675925926</v>
      </c>
      <c r="D4745" t="s">
        <v>17270</v>
      </c>
    </row>
    <row r="4746" spans="1:5" x14ac:dyDescent="0.25">
      <c r="A4746" t="s">
        <v>1</v>
      </c>
      <c r="B4746" t="s">
        <v>18398</v>
      </c>
      <c r="C4746" s="1121">
        <v>45519.57675925926</v>
      </c>
      <c r="D4746" t="s">
        <v>17258</v>
      </c>
      <c r="E4746" s="1118">
        <v>7.8100000000000003E-2</v>
      </c>
    </row>
    <row r="4747" spans="1:5" x14ac:dyDescent="0.25">
      <c r="A4747" t="s">
        <v>1</v>
      </c>
      <c r="B4747" t="s">
        <v>18398</v>
      </c>
      <c r="C4747" s="1121">
        <v>45519.576886574076</v>
      </c>
      <c r="D4747" t="s">
        <v>17271</v>
      </c>
    </row>
    <row r="4748" spans="1:5" x14ac:dyDescent="0.25">
      <c r="A4748" t="s">
        <v>1</v>
      </c>
      <c r="B4748" t="s">
        <v>18398</v>
      </c>
      <c r="C4748" s="1121">
        <v>45519.576886574076</v>
      </c>
      <c r="D4748" t="s">
        <v>17272</v>
      </c>
    </row>
    <row r="4749" spans="1:5" x14ac:dyDescent="0.25">
      <c r="A4749" t="s">
        <v>1</v>
      </c>
      <c r="B4749" t="s">
        <v>18398</v>
      </c>
      <c r="C4749" s="1121">
        <v>45519.576886574076</v>
      </c>
      <c r="D4749" t="s">
        <v>17273</v>
      </c>
    </row>
    <row r="4750" spans="1:5" x14ac:dyDescent="0.25">
      <c r="A4750" t="s">
        <v>1</v>
      </c>
      <c r="B4750" t="s">
        <v>18398</v>
      </c>
      <c r="C4750" s="1121">
        <v>45519.576886574076</v>
      </c>
      <c r="D4750" t="s">
        <v>17274</v>
      </c>
      <c r="E4750" s="1118">
        <v>1.17E-2</v>
      </c>
    </row>
    <row r="4751" spans="1:5" x14ac:dyDescent="0.25">
      <c r="A4751" t="s">
        <v>1</v>
      </c>
      <c r="B4751" t="s">
        <v>18398</v>
      </c>
      <c r="C4751" s="1121">
        <v>45519.576886574076</v>
      </c>
      <c r="D4751" t="s">
        <v>17275</v>
      </c>
    </row>
    <row r="4752" spans="1:5" x14ac:dyDescent="0.25">
      <c r="A4752" t="s">
        <v>1</v>
      </c>
      <c r="B4752" t="s">
        <v>18398</v>
      </c>
      <c r="C4752" s="1121">
        <v>45519.576898148145</v>
      </c>
      <c r="D4752" t="s">
        <v>17276</v>
      </c>
      <c r="E4752" s="1118">
        <v>0.98050000000000004</v>
      </c>
    </row>
    <row r="4753" spans="1:5" x14ac:dyDescent="0.25">
      <c r="A4753" t="s">
        <v>1</v>
      </c>
      <c r="B4753" t="s">
        <v>18398</v>
      </c>
      <c r="C4753" s="1121">
        <v>45519.576898148145</v>
      </c>
      <c r="D4753" t="s">
        <v>17303</v>
      </c>
    </row>
    <row r="4754" spans="1:5" x14ac:dyDescent="0.25">
      <c r="A4754" t="s">
        <v>1</v>
      </c>
      <c r="B4754" t="s">
        <v>18398</v>
      </c>
      <c r="C4754" s="1121">
        <v>45519.576898148145</v>
      </c>
      <c r="D4754" t="s">
        <v>17304</v>
      </c>
      <c r="E4754" s="1118">
        <v>1.5599999999999999E-2</v>
      </c>
    </row>
    <row r="4755" spans="1:5" x14ac:dyDescent="0.25">
      <c r="A4755" t="s">
        <v>1</v>
      </c>
      <c r="B4755" t="s">
        <v>18398</v>
      </c>
      <c r="C4755" s="1121">
        <v>45519.576898148145</v>
      </c>
      <c r="D4755" t="s">
        <v>17270</v>
      </c>
    </row>
    <row r="4756" spans="1:5" x14ac:dyDescent="0.25">
      <c r="A4756" t="s">
        <v>1</v>
      </c>
      <c r="B4756" t="s">
        <v>18398</v>
      </c>
      <c r="C4756" s="1121">
        <v>45519.576898148145</v>
      </c>
      <c r="D4756" t="s">
        <v>17258</v>
      </c>
      <c r="E4756" s="1118">
        <v>8.2000000000000003E-2</v>
      </c>
    </row>
    <row r="4757" spans="1:5" x14ac:dyDescent="0.25">
      <c r="A4757" t="s">
        <v>1</v>
      </c>
      <c r="B4757" t="s">
        <v>18398</v>
      </c>
      <c r="C4757" s="1121">
        <v>45519.576898148145</v>
      </c>
      <c r="D4757" t="s">
        <v>17305</v>
      </c>
    </row>
    <row r="4758" spans="1:5" x14ac:dyDescent="0.25">
      <c r="A4758" t="s">
        <v>1</v>
      </c>
      <c r="B4758" t="s">
        <v>18398</v>
      </c>
      <c r="C4758" s="1121">
        <v>45519.576898148145</v>
      </c>
      <c r="D4758" t="s">
        <v>17282</v>
      </c>
    </row>
    <row r="4759" spans="1:5" x14ac:dyDescent="0.25">
      <c r="A4759" t="s">
        <v>1</v>
      </c>
      <c r="B4759" t="s">
        <v>18398</v>
      </c>
      <c r="C4759" s="1121">
        <v>45519.576898148145</v>
      </c>
      <c r="D4759" t="s">
        <v>17283</v>
      </c>
      <c r="E4759" s="1118">
        <v>5.4699999999999999E-2</v>
      </c>
    </row>
    <row r="4760" spans="1:5" x14ac:dyDescent="0.25">
      <c r="A4760" t="s">
        <v>1</v>
      </c>
      <c r="B4760" t="s">
        <v>18398</v>
      </c>
      <c r="C4760" s="1121">
        <v>45519.576898148145</v>
      </c>
      <c r="D4760" t="s">
        <v>17284</v>
      </c>
    </row>
    <row r="4761" spans="1:5" x14ac:dyDescent="0.25">
      <c r="A4761" t="s">
        <v>1</v>
      </c>
      <c r="B4761" t="s">
        <v>18398</v>
      </c>
      <c r="C4761" s="1121">
        <v>45519.576898148145</v>
      </c>
      <c r="D4761" t="s">
        <v>17285</v>
      </c>
      <c r="E4761" s="1118">
        <v>5.0799999999999998E-2</v>
      </c>
    </row>
    <row r="4762" spans="1:5" x14ac:dyDescent="0.25">
      <c r="A4762" t="s">
        <v>1</v>
      </c>
      <c r="B4762" t="s">
        <v>18398</v>
      </c>
      <c r="C4762" s="1121">
        <v>45519.576898148145</v>
      </c>
      <c r="D4762" t="s">
        <v>17306</v>
      </c>
      <c r="E4762" s="1118">
        <v>0.2656</v>
      </c>
    </row>
    <row r="4763" spans="1:5" x14ac:dyDescent="0.25">
      <c r="A4763" t="s">
        <v>1</v>
      </c>
      <c r="B4763" t="s">
        <v>18398</v>
      </c>
      <c r="C4763" s="1121">
        <v>45519.576898148145</v>
      </c>
      <c r="D4763" t="s">
        <v>17279</v>
      </c>
      <c r="E4763" s="1118">
        <v>1.5586</v>
      </c>
    </row>
    <row r="4764" spans="1:5" x14ac:dyDescent="0.25">
      <c r="A4764" t="s">
        <v>1</v>
      </c>
      <c r="B4764" t="s">
        <v>18398</v>
      </c>
      <c r="C4764" s="1121">
        <v>45519.576898148145</v>
      </c>
      <c r="D4764" t="s">
        <v>17282</v>
      </c>
    </row>
    <row r="4765" spans="1:5" x14ac:dyDescent="0.25">
      <c r="A4765" t="s">
        <v>1</v>
      </c>
      <c r="B4765" t="s">
        <v>18398</v>
      </c>
      <c r="C4765" s="1121">
        <v>45519.576898148145</v>
      </c>
      <c r="D4765" t="s">
        <v>17283</v>
      </c>
      <c r="E4765" s="1118">
        <v>5.0799999999999998E-2</v>
      </c>
    </row>
    <row r="4766" spans="1:5" x14ac:dyDescent="0.25">
      <c r="A4766" t="s">
        <v>1</v>
      </c>
      <c r="B4766" t="s">
        <v>18398</v>
      </c>
      <c r="C4766" s="1121">
        <v>45519.576909722222</v>
      </c>
      <c r="D4766" t="s">
        <v>17284</v>
      </c>
    </row>
    <row r="4767" spans="1:5" x14ac:dyDescent="0.25">
      <c r="A4767" t="s">
        <v>1</v>
      </c>
      <c r="B4767" t="s">
        <v>18398</v>
      </c>
      <c r="C4767" s="1121">
        <v>45519.576909722222</v>
      </c>
      <c r="D4767" t="s">
        <v>17285</v>
      </c>
      <c r="E4767" s="1118">
        <v>3.5200000000000002E-2</v>
      </c>
    </row>
    <row r="4768" spans="1:5" x14ac:dyDescent="0.25">
      <c r="A4768" t="s">
        <v>1</v>
      </c>
      <c r="B4768" t="s">
        <v>18398</v>
      </c>
      <c r="C4768" s="1121">
        <v>45519.576944444445</v>
      </c>
      <c r="D4768" t="s">
        <v>18406</v>
      </c>
    </row>
    <row r="4769" spans="1:5" x14ac:dyDescent="0.25">
      <c r="A4769" t="s">
        <v>1</v>
      </c>
      <c r="B4769" t="s">
        <v>18398</v>
      </c>
      <c r="C4769" s="1121">
        <v>45519.576944444445</v>
      </c>
      <c r="D4769" t="s">
        <v>18407</v>
      </c>
    </row>
    <row r="4770" spans="1:5" x14ac:dyDescent="0.25">
      <c r="A4770" t="s">
        <v>1</v>
      </c>
      <c r="B4770" t="s">
        <v>18398</v>
      </c>
      <c r="C4770" s="1121">
        <v>45519.576944444445</v>
      </c>
      <c r="D4770" t="s">
        <v>18316</v>
      </c>
    </row>
    <row r="4771" spans="1:5" x14ac:dyDescent="0.25">
      <c r="A4771" t="s">
        <v>1</v>
      </c>
      <c r="B4771" t="s">
        <v>18398</v>
      </c>
      <c r="C4771" s="1121">
        <v>45519.576944444445</v>
      </c>
      <c r="D4771" t="s">
        <v>18317</v>
      </c>
      <c r="E4771" s="1118">
        <v>3.5200000000000002E-2</v>
      </c>
    </row>
    <row r="4772" spans="1:5" x14ac:dyDescent="0.25">
      <c r="A4772" t="s">
        <v>1</v>
      </c>
      <c r="B4772" t="s">
        <v>18398</v>
      </c>
      <c r="C4772" s="1121">
        <v>45519.576944444445</v>
      </c>
      <c r="D4772" t="s">
        <v>18408</v>
      </c>
      <c r="E4772" s="1118">
        <v>3.9100000000000003E-2</v>
      </c>
    </row>
    <row r="4773" spans="1:5" x14ac:dyDescent="0.25">
      <c r="A4773" t="s">
        <v>1</v>
      </c>
      <c r="B4773" t="s">
        <v>18398</v>
      </c>
      <c r="C4773" s="1121">
        <v>45519.576944444445</v>
      </c>
      <c r="D4773" t="s">
        <v>18409</v>
      </c>
      <c r="E4773" s="1118">
        <v>0.52339999999999998</v>
      </c>
    </row>
    <row r="4774" spans="1:5" x14ac:dyDescent="0.25">
      <c r="A4774" t="s">
        <v>1</v>
      </c>
      <c r="B4774" t="s">
        <v>18398</v>
      </c>
      <c r="C4774" s="1121">
        <v>45519.576979166668</v>
      </c>
      <c r="D4774" t="s">
        <v>18410</v>
      </c>
    </row>
    <row r="4775" spans="1:5" x14ac:dyDescent="0.25">
      <c r="A4775" t="s">
        <v>1</v>
      </c>
      <c r="B4775" t="s">
        <v>18398</v>
      </c>
      <c r="C4775" s="1121">
        <v>45519.576979166668</v>
      </c>
      <c r="D4775" t="s">
        <v>18411</v>
      </c>
      <c r="E4775" s="1118">
        <v>2.3400000000000001E-2</v>
      </c>
    </row>
    <row r="4776" spans="1:5" x14ac:dyDescent="0.25">
      <c r="A4776" t="s">
        <v>1</v>
      </c>
      <c r="B4776" t="s">
        <v>18398</v>
      </c>
      <c r="C4776" s="1121">
        <v>45519.577013888891</v>
      </c>
      <c r="D4776" t="s">
        <v>18406</v>
      </c>
    </row>
    <row r="4777" spans="1:5" x14ac:dyDescent="0.25">
      <c r="A4777" t="s">
        <v>1</v>
      </c>
      <c r="B4777" t="s">
        <v>18398</v>
      </c>
      <c r="C4777" s="1121">
        <v>45519.577025462961</v>
      </c>
      <c r="D4777" t="s">
        <v>18407</v>
      </c>
    </row>
    <row r="4778" spans="1:5" x14ac:dyDescent="0.25">
      <c r="A4778" t="s">
        <v>1</v>
      </c>
      <c r="B4778" t="s">
        <v>18398</v>
      </c>
      <c r="C4778" s="1121">
        <v>45519.577025462961</v>
      </c>
      <c r="D4778" t="s">
        <v>18316</v>
      </c>
    </row>
    <row r="4779" spans="1:5" x14ac:dyDescent="0.25">
      <c r="A4779" t="s">
        <v>1</v>
      </c>
      <c r="B4779" t="s">
        <v>18398</v>
      </c>
      <c r="C4779" s="1121">
        <v>45519.577025462961</v>
      </c>
      <c r="D4779" t="s">
        <v>18317</v>
      </c>
      <c r="E4779" s="1118">
        <v>4.2999999999999997E-2</v>
      </c>
    </row>
    <row r="4780" spans="1:5" x14ac:dyDescent="0.25">
      <c r="A4780" t="s">
        <v>1</v>
      </c>
      <c r="B4780" t="s">
        <v>18398</v>
      </c>
      <c r="C4780" s="1121">
        <v>45519.577025462961</v>
      </c>
      <c r="D4780" t="s">
        <v>18408</v>
      </c>
      <c r="E4780" s="1118">
        <v>6.6400000000000001E-2</v>
      </c>
    </row>
    <row r="4781" spans="1:5" x14ac:dyDescent="0.25">
      <c r="A4781" t="s">
        <v>1</v>
      </c>
      <c r="B4781" t="s">
        <v>18398</v>
      </c>
      <c r="C4781" s="1121">
        <v>45519.577025462961</v>
      </c>
      <c r="D4781" t="s">
        <v>18409</v>
      </c>
      <c r="E4781" s="1118">
        <v>0.51949999999999996</v>
      </c>
    </row>
    <row r="4782" spans="1:5" x14ac:dyDescent="0.25">
      <c r="A4782" t="s">
        <v>1</v>
      </c>
      <c r="B4782" t="s">
        <v>18398</v>
      </c>
      <c r="C4782" s="1121">
        <v>45519.577314814815</v>
      </c>
      <c r="D4782" t="s">
        <v>18407</v>
      </c>
    </row>
    <row r="4783" spans="1:5" x14ac:dyDescent="0.25">
      <c r="A4783" t="s">
        <v>1</v>
      </c>
      <c r="B4783" t="s">
        <v>18398</v>
      </c>
      <c r="C4783" s="1121">
        <v>45519.577314814815</v>
      </c>
      <c r="D4783" t="s">
        <v>18316</v>
      </c>
    </row>
    <row r="4784" spans="1:5" x14ac:dyDescent="0.25">
      <c r="A4784" t="s">
        <v>1</v>
      </c>
      <c r="B4784" t="s">
        <v>18398</v>
      </c>
      <c r="C4784" s="1121">
        <v>45519.577314814815</v>
      </c>
      <c r="D4784" t="s">
        <v>18317</v>
      </c>
      <c r="E4784" s="1118">
        <v>2.3400000000000001E-2</v>
      </c>
    </row>
    <row r="4785" spans="1:5" x14ac:dyDescent="0.25">
      <c r="A4785" t="s">
        <v>1</v>
      </c>
      <c r="B4785" t="s">
        <v>18398</v>
      </c>
      <c r="C4785" s="1121">
        <v>45519.577314814815</v>
      </c>
      <c r="D4785" t="s">
        <v>18408</v>
      </c>
      <c r="E4785" s="1118">
        <v>6.25E-2</v>
      </c>
    </row>
    <row r="4786" spans="1:5" x14ac:dyDescent="0.25">
      <c r="A4786" t="s">
        <v>1</v>
      </c>
      <c r="B4786" t="s">
        <v>18398</v>
      </c>
      <c r="C4786" s="1121">
        <v>45519.577951388892</v>
      </c>
      <c r="D4786" t="s">
        <v>18410</v>
      </c>
    </row>
    <row r="4787" spans="1:5" x14ac:dyDescent="0.25">
      <c r="A4787" t="s">
        <v>1</v>
      </c>
      <c r="B4787" t="s">
        <v>18398</v>
      </c>
      <c r="C4787" s="1121">
        <v>45519.577962962961</v>
      </c>
      <c r="D4787" t="s">
        <v>18411</v>
      </c>
      <c r="E4787" s="1118">
        <v>8.5900000000000004E-2</v>
      </c>
    </row>
    <row r="4788" spans="1:5" x14ac:dyDescent="0.25">
      <c r="A4788" t="s">
        <v>1</v>
      </c>
      <c r="B4788" t="s">
        <v>18398</v>
      </c>
      <c r="C4788" s="1121">
        <v>45519.580578703702</v>
      </c>
      <c r="D4788" t="s">
        <v>18412</v>
      </c>
    </row>
    <row r="4789" spans="1:5" x14ac:dyDescent="0.25">
      <c r="A4789" t="s">
        <v>1</v>
      </c>
      <c r="B4789" t="s">
        <v>18398</v>
      </c>
      <c r="C4789" s="1121">
        <v>45519.580578703702</v>
      </c>
      <c r="D4789" t="s">
        <v>18413</v>
      </c>
    </row>
    <row r="4790" spans="1:5" x14ac:dyDescent="0.25">
      <c r="A4790" t="s">
        <v>1</v>
      </c>
      <c r="B4790" t="s">
        <v>18398</v>
      </c>
      <c r="C4790" s="1121">
        <v>45519.580578703702</v>
      </c>
      <c r="D4790" t="s">
        <v>18316</v>
      </c>
    </row>
    <row r="4791" spans="1:5" x14ac:dyDescent="0.25">
      <c r="A4791" t="s">
        <v>1</v>
      </c>
      <c r="B4791" t="s">
        <v>18398</v>
      </c>
      <c r="C4791" s="1121">
        <v>45519.580578703702</v>
      </c>
      <c r="D4791" t="s">
        <v>18317</v>
      </c>
      <c r="E4791" s="1118">
        <v>3.1199999999999999E-2</v>
      </c>
    </row>
    <row r="4792" spans="1:5" x14ac:dyDescent="0.25">
      <c r="A4792" t="s">
        <v>1</v>
      </c>
      <c r="B4792" t="s">
        <v>18398</v>
      </c>
      <c r="C4792" s="1121">
        <v>45519.58222222222</v>
      </c>
      <c r="D4792" t="s">
        <v>18414</v>
      </c>
      <c r="E4792" s="1118">
        <v>142.0273</v>
      </c>
    </row>
    <row r="4793" spans="1:5" x14ac:dyDescent="0.25">
      <c r="A4793" t="s">
        <v>1</v>
      </c>
      <c r="B4793" t="s">
        <v>18398</v>
      </c>
      <c r="C4793" s="1121">
        <v>45519.58222222222</v>
      </c>
      <c r="D4793" t="s">
        <v>18415</v>
      </c>
      <c r="E4793" s="1118">
        <v>142.625</v>
      </c>
    </row>
    <row r="4794" spans="1:5" x14ac:dyDescent="0.25">
      <c r="A4794" t="s">
        <v>1</v>
      </c>
      <c r="B4794" t="s">
        <v>18398</v>
      </c>
      <c r="C4794" s="1121">
        <v>45519.58252314815</v>
      </c>
      <c r="D4794" t="s">
        <v>9291</v>
      </c>
    </row>
    <row r="4795" spans="1:5" x14ac:dyDescent="0.25">
      <c r="A4795" t="s">
        <v>1</v>
      </c>
      <c r="B4795" t="s">
        <v>18398</v>
      </c>
      <c r="C4795" s="1121">
        <v>45519.58252314815</v>
      </c>
      <c r="D4795" t="s">
        <v>9292</v>
      </c>
      <c r="E4795" s="1118">
        <v>4.2999999999999997E-2</v>
      </c>
    </row>
    <row r="4796" spans="1:5" x14ac:dyDescent="0.25">
      <c r="A4796" t="s">
        <v>1</v>
      </c>
      <c r="B4796" t="s">
        <v>18398</v>
      </c>
      <c r="C4796" s="1121">
        <v>45519.58252314815</v>
      </c>
      <c r="D4796" t="s">
        <v>17282</v>
      </c>
    </row>
    <row r="4797" spans="1:5" x14ac:dyDescent="0.25">
      <c r="A4797" t="s">
        <v>1</v>
      </c>
      <c r="B4797" t="s">
        <v>18398</v>
      </c>
      <c r="C4797" s="1121">
        <v>45519.58252314815</v>
      </c>
      <c r="D4797" t="s">
        <v>17283</v>
      </c>
      <c r="E4797" s="1118">
        <v>5.0799999999999998E-2</v>
      </c>
    </row>
    <row r="4798" spans="1:5" x14ac:dyDescent="0.25">
      <c r="A4798" t="s">
        <v>1</v>
      </c>
      <c r="B4798" t="s">
        <v>18398</v>
      </c>
      <c r="C4798" s="1121">
        <v>45519.58252314815</v>
      </c>
      <c r="D4798" t="s">
        <v>17284</v>
      </c>
    </row>
    <row r="4799" spans="1:5" x14ac:dyDescent="0.25">
      <c r="A4799" t="s">
        <v>1</v>
      </c>
      <c r="B4799" t="s">
        <v>18398</v>
      </c>
      <c r="C4799" s="1121">
        <v>45519.58252314815</v>
      </c>
      <c r="D4799" t="s">
        <v>17285</v>
      </c>
      <c r="E4799" s="1118">
        <v>4.6899999999999997E-2</v>
      </c>
    </row>
    <row r="4800" spans="1:5" x14ac:dyDescent="0.25">
      <c r="A4800" t="s">
        <v>1</v>
      </c>
      <c r="B4800" t="s">
        <v>18398</v>
      </c>
      <c r="C4800" s="1121">
        <v>45519.58253472222</v>
      </c>
      <c r="D4800" t="s">
        <v>17282</v>
      </c>
    </row>
    <row r="4801" spans="1:5" x14ac:dyDescent="0.25">
      <c r="A4801" t="s">
        <v>1</v>
      </c>
      <c r="B4801" t="s">
        <v>18398</v>
      </c>
      <c r="C4801" s="1121">
        <v>45519.58253472222</v>
      </c>
      <c r="D4801" t="s">
        <v>17283</v>
      </c>
      <c r="E4801" s="1118">
        <v>5.0799999999999998E-2</v>
      </c>
    </row>
    <row r="4802" spans="1:5" x14ac:dyDescent="0.25">
      <c r="A4802" t="s">
        <v>1</v>
      </c>
      <c r="B4802" t="s">
        <v>18398</v>
      </c>
      <c r="C4802" s="1121">
        <v>45519.58253472222</v>
      </c>
      <c r="D4802" t="s">
        <v>17284</v>
      </c>
    </row>
    <row r="4803" spans="1:5" x14ac:dyDescent="0.25">
      <c r="A4803" t="s">
        <v>1</v>
      </c>
      <c r="B4803" t="s">
        <v>18398</v>
      </c>
      <c r="C4803" s="1121">
        <v>45519.58253472222</v>
      </c>
      <c r="D4803" t="s">
        <v>17285</v>
      </c>
      <c r="E4803" s="1118">
        <v>4.6899999999999997E-2</v>
      </c>
    </row>
    <row r="4804" spans="1:5" x14ac:dyDescent="0.25">
      <c r="A4804" t="s">
        <v>1</v>
      </c>
      <c r="B4804" t="s">
        <v>18398</v>
      </c>
      <c r="C4804" s="1121">
        <v>45519.58253472222</v>
      </c>
      <c r="D4804" t="s">
        <v>17282</v>
      </c>
    </row>
    <row r="4805" spans="1:5" x14ac:dyDescent="0.25">
      <c r="A4805" t="s">
        <v>1</v>
      </c>
      <c r="B4805" t="s">
        <v>18398</v>
      </c>
      <c r="C4805" s="1121">
        <v>45519.58253472222</v>
      </c>
      <c r="D4805" t="s">
        <v>17283</v>
      </c>
      <c r="E4805" s="1118">
        <v>5.4699999999999999E-2</v>
      </c>
    </row>
    <row r="4806" spans="1:5" x14ac:dyDescent="0.25">
      <c r="A4806" t="s">
        <v>1</v>
      </c>
      <c r="B4806" t="s">
        <v>18398</v>
      </c>
      <c r="C4806" s="1121">
        <v>45519.58253472222</v>
      </c>
      <c r="D4806" t="s">
        <v>17284</v>
      </c>
    </row>
    <row r="4807" spans="1:5" x14ac:dyDescent="0.25">
      <c r="A4807" t="s">
        <v>1</v>
      </c>
      <c r="B4807" t="s">
        <v>18398</v>
      </c>
      <c r="C4807" s="1121">
        <v>45519.58253472222</v>
      </c>
      <c r="D4807" t="s">
        <v>17285</v>
      </c>
      <c r="E4807" s="1118">
        <v>4.6899999999999997E-2</v>
      </c>
    </row>
    <row r="4808" spans="1:5" x14ac:dyDescent="0.25">
      <c r="A4808" t="s">
        <v>1</v>
      </c>
      <c r="B4808" t="s">
        <v>18398</v>
      </c>
      <c r="C4808" s="1121">
        <v>45519.582557870373</v>
      </c>
      <c r="D4808" t="s">
        <v>9291</v>
      </c>
    </row>
    <row r="4809" spans="1:5" x14ac:dyDescent="0.25">
      <c r="A4809" t="s">
        <v>1</v>
      </c>
      <c r="B4809" t="s">
        <v>18398</v>
      </c>
      <c r="C4809" s="1121">
        <v>45519.582557870373</v>
      </c>
      <c r="D4809" t="s">
        <v>9292</v>
      </c>
      <c r="E4809" s="1118">
        <v>5.0799999999999998E-2</v>
      </c>
    </row>
    <row r="4810" spans="1:5" x14ac:dyDescent="0.25">
      <c r="A4810" t="s">
        <v>1</v>
      </c>
      <c r="B4810" t="s">
        <v>18398</v>
      </c>
      <c r="C4810" s="1121">
        <v>45519.582557870373</v>
      </c>
      <c r="D4810" t="s">
        <v>17270</v>
      </c>
    </row>
    <row r="4811" spans="1:5" x14ac:dyDescent="0.25">
      <c r="A4811" t="s">
        <v>1</v>
      </c>
      <c r="B4811" t="s">
        <v>18398</v>
      </c>
      <c r="C4811" s="1121">
        <v>45519.582569444443</v>
      </c>
      <c r="D4811" t="s">
        <v>17258</v>
      </c>
      <c r="E4811" s="1118">
        <v>6.6400000000000001E-2</v>
      </c>
    </row>
    <row r="4812" spans="1:5" x14ac:dyDescent="0.25">
      <c r="A4812" t="s">
        <v>1</v>
      </c>
      <c r="B4812" t="s">
        <v>18398</v>
      </c>
      <c r="C4812" s="1121">
        <v>45519.582685185182</v>
      </c>
      <c r="D4812" t="s">
        <v>17271</v>
      </c>
    </row>
    <row r="4813" spans="1:5" x14ac:dyDescent="0.25">
      <c r="A4813" t="s">
        <v>1</v>
      </c>
      <c r="B4813" t="s">
        <v>18398</v>
      </c>
      <c r="C4813" s="1121">
        <v>45519.582685185182</v>
      </c>
      <c r="D4813" t="s">
        <v>17272</v>
      </c>
    </row>
    <row r="4814" spans="1:5" x14ac:dyDescent="0.25">
      <c r="A4814" t="s">
        <v>1</v>
      </c>
      <c r="B4814" t="s">
        <v>18398</v>
      </c>
      <c r="C4814" s="1121">
        <v>45519.582685185182</v>
      </c>
      <c r="D4814" t="s">
        <v>17273</v>
      </c>
    </row>
    <row r="4815" spans="1:5" x14ac:dyDescent="0.25">
      <c r="A4815" t="s">
        <v>1</v>
      </c>
      <c r="B4815" t="s">
        <v>18398</v>
      </c>
      <c r="C4815" s="1121">
        <v>45519.582685185182</v>
      </c>
      <c r="D4815" t="s">
        <v>17274</v>
      </c>
      <c r="E4815" s="1118">
        <v>1.17E-2</v>
      </c>
    </row>
    <row r="4816" spans="1:5" x14ac:dyDescent="0.25">
      <c r="A4816" t="s">
        <v>1</v>
      </c>
      <c r="B4816" t="s">
        <v>18398</v>
      </c>
      <c r="C4816" s="1121">
        <v>45519.582685185182</v>
      </c>
      <c r="D4816" t="s">
        <v>17275</v>
      </c>
    </row>
    <row r="4817" spans="1:5" x14ac:dyDescent="0.25">
      <c r="A4817" t="s">
        <v>1</v>
      </c>
      <c r="B4817" t="s">
        <v>18398</v>
      </c>
      <c r="C4817" s="1121">
        <v>45519.582696759258</v>
      </c>
      <c r="D4817" t="s">
        <v>17276</v>
      </c>
      <c r="E4817" s="1118">
        <v>0.94530000000000003</v>
      </c>
    </row>
    <row r="4818" spans="1:5" x14ac:dyDescent="0.25">
      <c r="A4818" t="s">
        <v>1</v>
      </c>
      <c r="B4818" t="s">
        <v>18398</v>
      </c>
      <c r="C4818" s="1121">
        <v>45519.582696759258</v>
      </c>
      <c r="D4818" t="s">
        <v>17303</v>
      </c>
    </row>
    <row r="4819" spans="1:5" x14ac:dyDescent="0.25">
      <c r="A4819" t="s">
        <v>1</v>
      </c>
      <c r="B4819" t="s">
        <v>18398</v>
      </c>
      <c r="C4819" s="1121">
        <v>45519.582696759258</v>
      </c>
      <c r="D4819" t="s">
        <v>17304</v>
      </c>
      <c r="E4819" s="1118">
        <v>1.5599999999999999E-2</v>
      </c>
    </row>
    <row r="4820" spans="1:5" x14ac:dyDescent="0.25">
      <c r="A4820" t="s">
        <v>1</v>
      </c>
      <c r="B4820" t="s">
        <v>18398</v>
      </c>
      <c r="C4820" s="1121">
        <v>45519.582696759258</v>
      </c>
      <c r="D4820" t="s">
        <v>17270</v>
      </c>
    </row>
    <row r="4821" spans="1:5" x14ac:dyDescent="0.25">
      <c r="A4821" t="s">
        <v>1</v>
      </c>
      <c r="B4821" t="s">
        <v>18398</v>
      </c>
      <c r="C4821" s="1121">
        <v>45519.582696759258</v>
      </c>
      <c r="D4821" t="s">
        <v>17258</v>
      </c>
      <c r="E4821" s="1118">
        <v>7.4200000000000002E-2</v>
      </c>
    </row>
    <row r="4822" spans="1:5" x14ac:dyDescent="0.25">
      <c r="A4822" t="s">
        <v>1</v>
      </c>
      <c r="B4822" t="s">
        <v>18398</v>
      </c>
      <c r="C4822" s="1121">
        <v>45519.582696759258</v>
      </c>
      <c r="D4822" t="s">
        <v>17305</v>
      </c>
    </row>
    <row r="4823" spans="1:5" x14ac:dyDescent="0.25">
      <c r="A4823" t="s">
        <v>1</v>
      </c>
      <c r="B4823" t="s">
        <v>18398</v>
      </c>
      <c r="C4823" s="1121">
        <v>45519.582696759258</v>
      </c>
      <c r="D4823" t="s">
        <v>17282</v>
      </c>
    </row>
    <row r="4824" spans="1:5" x14ac:dyDescent="0.25">
      <c r="A4824" t="s">
        <v>1</v>
      </c>
      <c r="B4824" t="s">
        <v>18398</v>
      </c>
      <c r="C4824" s="1121">
        <v>45519.582696759258</v>
      </c>
      <c r="D4824" t="s">
        <v>17283</v>
      </c>
      <c r="E4824" s="1118">
        <v>7.4200000000000002E-2</v>
      </c>
    </row>
    <row r="4825" spans="1:5" x14ac:dyDescent="0.25">
      <c r="A4825" t="s">
        <v>1</v>
      </c>
      <c r="B4825" t="s">
        <v>18398</v>
      </c>
      <c r="C4825" s="1121">
        <v>45519.582696759258</v>
      </c>
      <c r="D4825" t="s">
        <v>17284</v>
      </c>
    </row>
    <row r="4826" spans="1:5" x14ac:dyDescent="0.25">
      <c r="A4826" t="s">
        <v>1</v>
      </c>
      <c r="B4826" t="s">
        <v>18398</v>
      </c>
      <c r="C4826" s="1121">
        <v>45519.582696759258</v>
      </c>
      <c r="D4826" t="s">
        <v>17285</v>
      </c>
      <c r="E4826" s="1118">
        <v>5.4699999999999999E-2</v>
      </c>
    </row>
    <row r="4827" spans="1:5" x14ac:dyDescent="0.25">
      <c r="A4827" t="s">
        <v>1</v>
      </c>
      <c r="B4827" t="s">
        <v>18398</v>
      </c>
      <c r="C4827" s="1121">
        <v>45519.582696759258</v>
      </c>
      <c r="D4827" t="s">
        <v>17306</v>
      </c>
      <c r="E4827" s="1118">
        <v>0.29299999999999998</v>
      </c>
    </row>
    <row r="4828" spans="1:5" x14ac:dyDescent="0.25">
      <c r="A4828" t="s">
        <v>1</v>
      </c>
      <c r="B4828" t="s">
        <v>18398</v>
      </c>
      <c r="C4828" s="1121">
        <v>45519.582696759258</v>
      </c>
      <c r="D4828" t="s">
        <v>17279</v>
      </c>
      <c r="E4828" s="1118">
        <v>1.5508</v>
      </c>
    </row>
    <row r="4829" spans="1:5" x14ac:dyDescent="0.25">
      <c r="A4829" t="s">
        <v>1</v>
      </c>
      <c r="B4829" t="s">
        <v>18398</v>
      </c>
      <c r="C4829" s="1121">
        <v>45519.582708333335</v>
      </c>
      <c r="D4829" t="s">
        <v>17282</v>
      </c>
    </row>
    <row r="4830" spans="1:5" x14ac:dyDescent="0.25">
      <c r="A4830" t="s">
        <v>1</v>
      </c>
      <c r="B4830" t="s">
        <v>18398</v>
      </c>
      <c r="C4830" s="1121">
        <v>45519.582708333335</v>
      </c>
      <c r="D4830" t="s">
        <v>17283</v>
      </c>
      <c r="E4830" s="1118">
        <v>3.5200000000000002E-2</v>
      </c>
    </row>
    <row r="4831" spans="1:5" x14ac:dyDescent="0.25">
      <c r="A4831" t="s">
        <v>1</v>
      </c>
      <c r="B4831" t="s">
        <v>18398</v>
      </c>
      <c r="C4831" s="1121">
        <v>45519.582708333335</v>
      </c>
      <c r="D4831" t="s">
        <v>17284</v>
      </c>
    </row>
    <row r="4832" spans="1:5" x14ac:dyDescent="0.25">
      <c r="A4832" t="s">
        <v>1</v>
      </c>
      <c r="B4832" t="s">
        <v>18398</v>
      </c>
      <c r="C4832" s="1121">
        <v>45519.582708333335</v>
      </c>
      <c r="D4832" t="s">
        <v>17285</v>
      </c>
      <c r="E4832" s="1118">
        <v>6.6400000000000001E-2</v>
      </c>
    </row>
    <row r="4833" spans="1:5" x14ac:dyDescent="0.25">
      <c r="A4833" t="s">
        <v>1</v>
      </c>
      <c r="B4833" t="s">
        <v>18398</v>
      </c>
      <c r="C4833" s="1121">
        <v>45519.582719907405</v>
      </c>
      <c r="D4833" t="s">
        <v>17282</v>
      </c>
    </row>
    <row r="4834" spans="1:5" x14ac:dyDescent="0.25">
      <c r="A4834" t="s">
        <v>1</v>
      </c>
      <c r="B4834" t="s">
        <v>18398</v>
      </c>
      <c r="C4834" s="1121">
        <v>45519.582719907405</v>
      </c>
      <c r="D4834" t="s">
        <v>17283</v>
      </c>
      <c r="E4834" s="1118">
        <v>4.6899999999999997E-2</v>
      </c>
    </row>
    <row r="4835" spans="1:5" x14ac:dyDescent="0.25">
      <c r="A4835" t="s">
        <v>1</v>
      </c>
      <c r="B4835" t="s">
        <v>18398</v>
      </c>
      <c r="C4835" s="1121">
        <v>45519.582719907405</v>
      </c>
      <c r="D4835" t="s">
        <v>17284</v>
      </c>
    </row>
    <row r="4836" spans="1:5" x14ac:dyDescent="0.25">
      <c r="A4836" t="s">
        <v>1</v>
      </c>
      <c r="B4836" t="s">
        <v>18398</v>
      </c>
      <c r="C4836" s="1121">
        <v>45519.582719907405</v>
      </c>
      <c r="D4836" t="s">
        <v>17285</v>
      </c>
      <c r="E4836" s="1118">
        <v>3.1199999999999999E-2</v>
      </c>
    </row>
    <row r="4837" spans="1:5" x14ac:dyDescent="0.25">
      <c r="A4837" t="s">
        <v>1</v>
      </c>
      <c r="B4837" t="s">
        <v>18398</v>
      </c>
      <c r="C4837" s="1121">
        <v>45519.582719907405</v>
      </c>
      <c r="D4837" t="s">
        <v>17282</v>
      </c>
    </row>
    <row r="4838" spans="1:5" x14ac:dyDescent="0.25">
      <c r="A4838" t="s">
        <v>1</v>
      </c>
      <c r="B4838" t="s">
        <v>18398</v>
      </c>
      <c r="C4838" s="1121">
        <v>45519.582719907405</v>
      </c>
      <c r="D4838" t="s">
        <v>17283</v>
      </c>
      <c r="E4838" s="1118">
        <v>4.6899999999999997E-2</v>
      </c>
    </row>
    <row r="4839" spans="1:5" x14ac:dyDescent="0.25">
      <c r="A4839" t="s">
        <v>1</v>
      </c>
      <c r="B4839" t="s">
        <v>18398</v>
      </c>
      <c r="C4839" s="1121">
        <v>45519.582719907405</v>
      </c>
      <c r="D4839" t="s">
        <v>17284</v>
      </c>
    </row>
    <row r="4840" spans="1:5" x14ac:dyDescent="0.25">
      <c r="A4840" t="s">
        <v>1</v>
      </c>
      <c r="B4840" t="s">
        <v>18398</v>
      </c>
      <c r="C4840" s="1121">
        <v>45519.582719907405</v>
      </c>
      <c r="D4840" t="s">
        <v>17285</v>
      </c>
      <c r="E4840" s="1118">
        <v>3.1199999999999999E-2</v>
      </c>
    </row>
    <row r="4841" spans="1:5" x14ac:dyDescent="0.25">
      <c r="A4841" t="s">
        <v>1</v>
      </c>
      <c r="B4841" t="s">
        <v>18398</v>
      </c>
      <c r="C4841" s="1121">
        <v>45519.582719907405</v>
      </c>
      <c r="D4841" t="s">
        <v>17282</v>
      </c>
    </row>
    <row r="4842" spans="1:5" x14ac:dyDescent="0.25">
      <c r="A4842" t="s">
        <v>1</v>
      </c>
      <c r="B4842" t="s">
        <v>18398</v>
      </c>
      <c r="C4842" s="1121">
        <v>45519.582719907405</v>
      </c>
      <c r="D4842" t="s">
        <v>17283</v>
      </c>
      <c r="E4842" s="1118">
        <v>3.1199999999999999E-2</v>
      </c>
    </row>
    <row r="4843" spans="1:5" x14ac:dyDescent="0.25">
      <c r="A4843" t="s">
        <v>1</v>
      </c>
      <c r="B4843" t="s">
        <v>18398</v>
      </c>
      <c r="C4843" s="1121">
        <v>45519.582719907405</v>
      </c>
      <c r="D4843" t="s">
        <v>17284</v>
      </c>
    </row>
    <row r="4844" spans="1:5" x14ac:dyDescent="0.25">
      <c r="A4844" t="s">
        <v>1</v>
      </c>
      <c r="B4844" t="s">
        <v>18398</v>
      </c>
      <c r="C4844" s="1121">
        <v>45519.582719907405</v>
      </c>
      <c r="D4844" t="s">
        <v>17285</v>
      </c>
      <c r="E4844" s="1118">
        <v>3.1199999999999999E-2</v>
      </c>
    </row>
    <row r="4845" spans="1:5" x14ac:dyDescent="0.25">
      <c r="A4845" t="s">
        <v>1</v>
      </c>
      <c r="B4845" t="s">
        <v>18398</v>
      </c>
      <c r="C4845" s="1121">
        <v>45519.582743055558</v>
      </c>
      <c r="D4845" t="s">
        <v>17284</v>
      </c>
    </row>
    <row r="4846" spans="1:5" x14ac:dyDescent="0.25">
      <c r="A4846" t="s">
        <v>1</v>
      </c>
      <c r="B4846" t="s">
        <v>18398</v>
      </c>
      <c r="C4846" s="1121">
        <v>45519.582743055558</v>
      </c>
      <c r="D4846" t="s">
        <v>17285</v>
      </c>
      <c r="E4846" s="1118">
        <v>3.1199999999999999E-2</v>
      </c>
    </row>
    <row r="4847" spans="1:5" x14ac:dyDescent="0.25">
      <c r="A4847" t="s">
        <v>1</v>
      </c>
      <c r="B4847" t="s">
        <v>18398</v>
      </c>
      <c r="C4847" s="1121">
        <v>45519.582766203705</v>
      </c>
      <c r="D4847" t="s">
        <v>18412</v>
      </c>
    </row>
    <row r="4848" spans="1:5" x14ac:dyDescent="0.25">
      <c r="A4848" t="s">
        <v>1</v>
      </c>
      <c r="B4848" t="s">
        <v>18398</v>
      </c>
      <c r="C4848" s="1121">
        <v>45519.582766203705</v>
      </c>
      <c r="D4848" t="s">
        <v>18413</v>
      </c>
    </row>
    <row r="4849" spans="1:5" x14ac:dyDescent="0.25">
      <c r="A4849" t="s">
        <v>1</v>
      </c>
      <c r="B4849" t="s">
        <v>18398</v>
      </c>
      <c r="C4849" s="1121">
        <v>45519.582766203705</v>
      </c>
      <c r="D4849" t="s">
        <v>18316</v>
      </c>
    </row>
    <row r="4850" spans="1:5" x14ac:dyDescent="0.25">
      <c r="A4850" t="s">
        <v>1</v>
      </c>
      <c r="B4850" t="s">
        <v>18398</v>
      </c>
      <c r="C4850" s="1121">
        <v>45519.582766203705</v>
      </c>
      <c r="D4850" t="s">
        <v>18317</v>
      </c>
      <c r="E4850" s="1118">
        <v>2.7300000000000001E-2</v>
      </c>
    </row>
    <row r="4851" spans="1:5" x14ac:dyDescent="0.25">
      <c r="A4851" t="s">
        <v>1</v>
      </c>
      <c r="B4851" t="s">
        <v>18398</v>
      </c>
      <c r="C4851" s="1121">
        <v>45519.582766203705</v>
      </c>
      <c r="D4851" t="s">
        <v>18414</v>
      </c>
      <c r="E4851" s="1118">
        <v>4.6899999999999997E-2</v>
      </c>
    </row>
    <row r="4852" spans="1:5" x14ac:dyDescent="0.25">
      <c r="A4852" t="s">
        <v>1</v>
      </c>
      <c r="B4852" t="s">
        <v>18398</v>
      </c>
      <c r="C4852" s="1121">
        <v>45519.582766203705</v>
      </c>
      <c r="D4852" t="s">
        <v>18415</v>
      </c>
      <c r="E4852" s="1118">
        <v>0.51949999999999996</v>
      </c>
    </row>
    <row r="4853" spans="1:5" x14ac:dyDescent="0.25">
      <c r="A4853" t="s">
        <v>1</v>
      </c>
      <c r="B4853" t="s">
        <v>18398</v>
      </c>
      <c r="C4853" s="1121">
        <v>45519.582824074074</v>
      </c>
      <c r="D4853" t="s">
        <v>18413</v>
      </c>
    </row>
    <row r="4854" spans="1:5" x14ac:dyDescent="0.25">
      <c r="A4854" t="s">
        <v>1</v>
      </c>
      <c r="B4854" t="s">
        <v>18398</v>
      </c>
      <c r="C4854" s="1121">
        <v>45519.582824074074</v>
      </c>
      <c r="D4854" t="s">
        <v>18316</v>
      </c>
    </row>
    <row r="4855" spans="1:5" x14ac:dyDescent="0.25">
      <c r="A4855" t="s">
        <v>1</v>
      </c>
      <c r="B4855" t="s">
        <v>18398</v>
      </c>
      <c r="C4855" s="1121">
        <v>45519.582824074074</v>
      </c>
      <c r="D4855" t="s">
        <v>18317</v>
      </c>
      <c r="E4855" s="1118">
        <v>3.5200000000000002E-2</v>
      </c>
    </row>
    <row r="4856" spans="1:5" x14ac:dyDescent="0.25">
      <c r="A4856" t="s">
        <v>1</v>
      </c>
      <c r="B4856" t="s">
        <v>18398</v>
      </c>
      <c r="C4856" s="1121">
        <v>45519.582824074074</v>
      </c>
      <c r="D4856" t="s">
        <v>18414</v>
      </c>
      <c r="E4856" s="1118">
        <v>4.6899999999999997E-2</v>
      </c>
    </row>
    <row r="4857" spans="1:5" x14ac:dyDescent="0.25">
      <c r="A4857" t="s">
        <v>1</v>
      </c>
      <c r="B4857" t="s">
        <v>18398</v>
      </c>
      <c r="C4857" s="1121">
        <v>45519.582870370374</v>
      </c>
      <c r="D4857" t="s">
        <v>18416</v>
      </c>
    </row>
    <row r="4858" spans="1:5" x14ac:dyDescent="0.25">
      <c r="A4858" t="s">
        <v>1</v>
      </c>
      <c r="B4858" t="s">
        <v>18398</v>
      </c>
      <c r="C4858" s="1121">
        <v>45519.582870370374</v>
      </c>
      <c r="D4858" t="s">
        <v>18417</v>
      </c>
      <c r="E4858" s="1118">
        <v>3.5200000000000002E-2</v>
      </c>
    </row>
    <row r="4859" spans="1:5" x14ac:dyDescent="0.25">
      <c r="A4859" t="s">
        <v>1</v>
      </c>
      <c r="B4859" t="s">
        <v>18398</v>
      </c>
      <c r="C4859" s="1121">
        <v>45519.58289351852</v>
      </c>
      <c r="D4859" t="s">
        <v>9291</v>
      </c>
    </row>
    <row r="4860" spans="1:5" x14ac:dyDescent="0.25">
      <c r="A4860" t="s">
        <v>1</v>
      </c>
      <c r="B4860" t="s">
        <v>18398</v>
      </c>
      <c r="C4860" s="1121">
        <v>45519.58289351852</v>
      </c>
      <c r="D4860" t="s">
        <v>9292</v>
      </c>
      <c r="E4860" s="1118">
        <v>3.9100000000000003E-2</v>
      </c>
    </row>
    <row r="4861" spans="1:5" x14ac:dyDescent="0.25">
      <c r="A4861" t="s">
        <v>1</v>
      </c>
      <c r="B4861" t="s">
        <v>18398</v>
      </c>
      <c r="C4861" s="1121">
        <v>45519.585752314815</v>
      </c>
      <c r="D4861" t="s">
        <v>9291</v>
      </c>
    </row>
    <row r="4862" spans="1:5" x14ac:dyDescent="0.25">
      <c r="A4862" t="s">
        <v>1</v>
      </c>
      <c r="B4862" t="s">
        <v>18398</v>
      </c>
      <c r="C4862" s="1121">
        <v>45519.585752314815</v>
      </c>
      <c r="D4862" t="s">
        <v>9292</v>
      </c>
      <c r="E4862" s="1118">
        <v>0.2422</v>
      </c>
    </row>
    <row r="4863" spans="1:5" x14ac:dyDescent="0.25">
      <c r="A4863" t="s">
        <v>1</v>
      </c>
      <c r="B4863" t="s">
        <v>18398</v>
      </c>
      <c r="C4863" s="1121">
        <v>45519.586377314816</v>
      </c>
      <c r="D4863" t="s">
        <v>17282</v>
      </c>
    </row>
    <row r="4864" spans="1:5" x14ac:dyDescent="0.25">
      <c r="A4864" t="s">
        <v>1</v>
      </c>
      <c r="B4864" t="s">
        <v>18398</v>
      </c>
      <c r="C4864" s="1121">
        <v>45519.586377314816</v>
      </c>
      <c r="D4864" t="s">
        <v>17283</v>
      </c>
      <c r="E4864" s="1118">
        <v>8.2000000000000003E-2</v>
      </c>
    </row>
    <row r="4865" spans="1:5" x14ac:dyDescent="0.25">
      <c r="A4865" t="s">
        <v>1</v>
      </c>
      <c r="B4865" t="s">
        <v>18398</v>
      </c>
      <c r="C4865" s="1121">
        <v>45519.586377314816</v>
      </c>
      <c r="D4865" t="s">
        <v>17284</v>
      </c>
    </row>
    <row r="4866" spans="1:5" x14ac:dyDescent="0.25">
      <c r="A4866" t="s">
        <v>1</v>
      </c>
      <c r="B4866" t="s">
        <v>18398</v>
      </c>
      <c r="C4866" s="1121">
        <v>45519.586377314816</v>
      </c>
      <c r="D4866" t="s">
        <v>17285</v>
      </c>
      <c r="E4866" s="1118">
        <v>5.4699999999999999E-2</v>
      </c>
    </row>
    <row r="4867" spans="1:5" x14ac:dyDescent="0.25">
      <c r="A4867" t="s">
        <v>1</v>
      </c>
      <c r="B4867" t="s">
        <v>18398</v>
      </c>
      <c r="C4867" s="1121">
        <v>45519.586400462962</v>
      </c>
      <c r="D4867" t="s">
        <v>17282</v>
      </c>
    </row>
    <row r="4868" spans="1:5" x14ac:dyDescent="0.25">
      <c r="A4868" t="s">
        <v>1</v>
      </c>
      <c r="B4868" t="s">
        <v>18398</v>
      </c>
      <c r="C4868" s="1121">
        <v>45519.586400462962</v>
      </c>
      <c r="D4868" t="s">
        <v>17283</v>
      </c>
      <c r="E4868" s="1118">
        <v>8.2000000000000003E-2</v>
      </c>
    </row>
    <row r="4869" spans="1:5" x14ac:dyDescent="0.25">
      <c r="A4869" t="s">
        <v>1</v>
      </c>
      <c r="B4869" t="s">
        <v>18398</v>
      </c>
      <c r="C4869" s="1121">
        <v>45519.586400462962</v>
      </c>
      <c r="D4869" t="s">
        <v>17284</v>
      </c>
    </row>
    <row r="4870" spans="1:5" x14ac:dyDescent="0.25">
      <c r="A4870" t="s">
        <v>1</v>
      </c>
      <c r="B4870" t="s">
        <v>18398</v>
      </c>
      <c r="C4870" s="1121">
        <v>45519.586400462962</v>
      </c>
      <c r="D4870" t="s">
        <v>17285</v>
      </c>
      <c r="E4870" s="1118">
        <v>5.0799999999999998E-2</v>
      </c>
    </row>
    <row r="4871" spans="1:5" x14ac:dyDescent="0.25">
      <c r="A4871" t="s">
        <v>1</v>
      </c>
      <c r="B4871" t="s">
        <v>18398</v>
      </c>
      <c r="C4871" s="1121">
        <v>45519.587094907409</v>
      </c>
      <c r="D4871" t="s">
        <v>17282</v>
      </c>
    </row>
    <row r="4872" spans="1:5" x14ac:dyDescent="0.25">
      <c r="A4872" t="s">
        <v>1</v>
      </c>
      <c r="B4872" t="s">
        <v>18398</v>
      </c>
      <c r="C4872" s="1121">
        <v>45519.587094907409</v>
      </c>
      <c r="D4872" t="s">
        <v>17283</v>
      </c>
      <c r="E4872" s="1118">
        <v>6.6400000000000001E-2</v>
      </c>
    </row>
    <row r="4873" spans="1:5" x14ac:dyDescent="0.25">
      <c r="A4873" t="s">
        <v>1</v>
      </c>
      <c r="B4873" t="s">
        <v>18398</v>
      </c>
      <c r="C4873" s="1121">
        <v>45519.587094907409</v>
      </c>
      <c r="D4873" t="s">
        <v>17284</v>
      </c>
    </row>
    <row r="4874" spans="1:5" x14ac:dyDescent="0.25">
      <c r="A4874" t="s">
        <v>1</v>
      </c>
      <c r="B4874" t="s">
        <v>18398</v>
      </c>
      <c r="C4874" s="1121">
        <v>45519.587094907409</v>
      </c>
      <c r="D4874" t="s">
        <v>17285</v>
      </c>
      <c r="E4874" s="1118">
        <v>5.8599999999999999E-2</v>
      </c>
    </row>
    <row r="4875" spans="1:5" x14ac:dyDescent="0.25">
      <c r="A4875" t="s">
        <v>1</v>
      </c>
      <c r="B4875" t="s">
        <v>18398</v>
      </c>
      <c r="C4875" s="1121">
        <v>45519.587094907409</v>
      </c>
      <c r="D4875" t="s">
        <v>17282</v>
      </c>
    </row>
    <row r="4876" spans="1:5" x14ac:dyDescent="0.25">
      <c r="A4876" t="s">
        <v>1</v>
      </c>
      <c r="B4876" t="s">
        <v>18398</v>
      </c>
      <c r="C4876" s="1121">
        <v>45519.587094907409</v>
      </c>
      <c r="D4876" t="s">
        <v>17283</v>
      </c>
      <c r="E4876" s="1118">
        <v>6.25E-2</v>
      </c>
    </row>
    <row r="4877" spans="1:5" x14ac:dyDescent="0.25">
      <c r="A4877" t="s">
        <v>1</v>
      </c>
      <c r="B4877" t="s">
        <v>18398</v>
      </c>
      <c r="C4877" s="1121">
        <v>45519.587094907409</v>
      </c>
      <c r="D4877" t="s">
        <v>17284</v>
      </c>
    </row>
    <row r="4878" spans="1:5" x14ac:dyDescent="0.25">
      <c r="A4878" t="s">
        <v>1</v>
      </c>
      <c r="B4878" t="s">
        <v>18398</v>
      </c>
      <c r="C4878" s="1121">
        <v>45519.587094907409</v>
      </c>
      <c r="D4878" t="s">
        <v>17285</v>
      </c>
      <c r="E4878" s="1118">
        <v>5.4699999999999999E-2</v>
      </c>
    </row>
    <row r="4879" spans="1:5" x14ac:dyDescent="0.25">
      <c r="A4879" t="s">
        <v>1</v>
      </c>
      <c r="B4879" t="s">
        <v>18398</v>
      </c>
      <c r="C4879" s="1121">
        <v>45519.587094907409</v>
      </c>
      <c r="D4879" t="s">
        <v>17282</v>
      </c>
    </row>
    <row r="4880" spans="1:5" x14ac:dyDescent="0.25">
      <c r="A4880" t="s">
        <v>1</v>
      </c>
      <c r="B4880" t="s">
        <v>18398</v>
      </c>
      <c r="C4880" s="1121">
        <v>45519.587094907409</v>
      </c>
      <c r="D4880" t="s">
        <v>17283</v>
      </c>
      <c r="E4880" s="1118">
        <v>4.6899999999999997E-2</v>
      </c>
    </row>
    <row r="4881" spans="1:5" x14ac:dyDescent="0.25">
      <c r="A4881" t="s">
        <v>1</v>
      </c>
      <c r="B4881" t="s">
        <v>18398</v>
      </c>
      <c r="C4881" s="1121">
        <v>45519.587094907409</v>
      </c>
      <c r="D4881" t="s">
        <v>17284</v>
      </c>
    </row>
    <row r="4882" spans="1:5" x14ac:dyDescent="0.25">
      <c r="A4882" t="s">
        <v>1</v>
      </c>
      <c r="B4882" t="s">
        <v>18398</v>
      </c>
      <c r="C4882" s="1121">
        <v>45519.587094907409</v>
      </c>
      <c r="D4882" t="s">
        <v>17285</v>
      </c>
      <c r="E4882" s="1118">
        <v>5.0799999999999998E-2</v>
      </c>
    </row>
    <row r="4883" spans="1:5" x14ac:dyDescent="0.25">
      <c r="A4883" t="s">
        <v>1</v>
      </c>
      <c r="B4883" t="s">
        <v>18398</v>
      </c>
      <c r="C4883" s="1121">
        <v>45519.587118055555</v>
      </c>
      <c r="D4883" t="s">
        <v>9291</v>
      </c>
    </row>
    <row r="4884" spans="1:5" x14ac:dyDescent="0.25">
      <c r="A4884" t="s">
        <v>1</v>
      </c>
      <c r="B4884" t="s">
        <v>18398</v>
      </c>
      <c r="C4884" s="1121">
        <v>45519.587118055555</v>
      </c>
      <c r="D4884" t="s">
        <v>9292</v>
      </c>
      <c r="E4884" s="1118">
        <v>3.9100000000000003E-2</v>
      </c>
    </row>
    <row r="4885" spans="1:5" x14ac:dyDescent="0.25">
      <c r="A4885" t="s">
        <v>1</v>
      </c>
      <c r="B4885" t="s">
        <v>18398</v>
      </c>
      <c r="C4885" s="1121">
        <v>45519.587118055555</v>
      </c>
      <c r="D4885" t="s">
        <v>17270</v>
      </c>
    </row>
    <row r="4886" spans="1:5" x14ac:dyDescent="0.25">
      <c r="A4886" t="s">
        <v>1</v>
      </c>
      <c r="B4886" t="s">
        <v>18398</v>
      </c>
      <c r="C4886" s="1121">
        <v>45519.587118055555</v>
      </c>
      <c r="D4886" t="s">
        <v>17258</v>
      </c>
      <c r="E4886" s="1118">
        <v>6.6400000000000001E-2</v>
      </c>
    </row>
    <row r="4887" spans="1:5" x14ac:dyDescent="0.25">
      <c r="A4887" t="s">
        <v>1</v>
      </c>
      <c r="B4887" t="s">
        <v>18398</v>
      </c>
      <c r="C4887" s="1121">
        <v>45519.587708333333</v>
      </c>
      <c r="D4887" t="s">
        <v>17271</v>
      </c>
    </row>
    <row r="4888" spans="1:5" x14ac:dyDescent="0.25">
      <c r="A4888" t="s">
        <v>1</v>
      </c>
      <c r="B4888" t="s">
        <v>18398</v>
      </c>
      <c r="C4888" s="1121">
        <v>45519.587708333333</v>
      </c>
      <c r="D4888" t="s">
        <v>17272</v>
      </c>
    </row>
    <row r="4889" spans="1:5" x14ac:dyDescent="0.25">
      <c r="A4889" t="s">
        <v>1</v>
      </c>
      <c r="B4889" t="s">
        <v>18398</v>
      </c>
      <c r="C4889" s="1121">
        <v>45519.587708333333</v>
      </c>
      <c r="D4889" t="s">
        <v>17273</v>
      </c>
    </row>
    <row r="4890" spans="1:5" x14ac:dyDescent="0.25">
      <c r="A4890" t="s">
        <v>1</v>
      </c>
      <c r="B4890" t="s">
        <v>18398</v>
      </c>
      <c r="C4890" s="1121">
        <v>45519.587708333333</v>
      </c>
      <c r="D4890" t="s">
        <v>17274</v>
      </c>
      <c r="E4890" s="1118">
        <v>1.5599999999999999E-2</v>
      </c>
    </row>
    <row r="4891" spans="1:5" x14ac:dyDescent="0.25">
      <c r="A4891" t="s">
        <v>1</v>
      </c>
      <c r="B4891" t="s">
        <v>18398</v>
      </c>
      <c r="C4891" s="1121">
        <v>45519.587708333333</v>
      </c>
      <c r="D4891" t="s">
        <v>17275</v>
      </c>
    </row>
    <row r="4892" spans="1:5" x14ac:dyDescent="0.25">
      <c r="A4892" t="s">
        <v>1</v>
      </c>
      <c r="B4892" t="s">
        <v>18398</v>
      </c>
      <c r="C4892" s="1121">
        <v>45519.587719907409</v>
      </c>
      <c r="D4892" t="s">
        <v>17276</v>
      </c>
      <c r="E4892" s="1118">
        <v>0.83589999999999998</v>
      </c>
    </row>
    <row r="4893" spans="1:5" x14ac:dyDescent="0.25">
      <c r="A4893" t="s">
        <v>1</v>
      </c>
      <c r="B4893" t="s">
        <v>18398</v>
      </c>
      <c r="C4893" s="1121">
        <v>45519.587719907409</v>
      </c>
      <c r="D4893" t="s">
        <v>17303</v>
      </c>
    </row>
    <row r="4894" spans="1:5" x14ac:dyDescent="0.25">
      <c r="A4894" t="s">
        <v>1</v>
      </c>
      <c r="B4894" t="s">
        <v>18398</v>
      </c>
      <c r="C4894" s="1121">
        <v>45519.587719907409</v>
      </c>
      <c r="D4894" t="s">
        <v>17304</v>
      </c>
      <c r="E4894" s="1118">
        <v>1.95E-2</v>
      </c>
    </row>
    <row r="4895" spans="1:5" x14ac:dyDescent="0.25">
      <c r="A4895" t="s">
        <v>1</v>
      </c>
      <c r="B4895" t="s">
        <v>18398</v>
      </c>
      <c r="C4895" s="1121">
        <v>45519.587719907409</v>
      </c>
      <c r="D4895" t="s">
        <v>17270</v>
      </c>
    </row>
    <row r="4896" spans="1:5" x14ac:dyDescent="0.25">
      <c r="A4896" t="s">
        <v>1</v>
      </c>
      <c r="B4896" t="s">
        <v>18398</v>
      </c>
      <c r="C4896" s="1121">
        <v>45519.587719907409</v>
      </c>
      <c r="D4896" t="s">
        <v>17258</v>
      </c>
      <c r="E4896" s="1118">
        <v>5.4699999999999999E-2</v>
      </c>
    </row>
    <row r="4897" spans="1:5" x14ac:dyDescent="0.25">
      <c r="A4897" t="s">
        <v>1</v>
      </c>
      <c r="B4897" t="s">
        <v>18398</v>
      </c>
      <c r="C4897" s="1121">
        <v>45519.587719907409</v>
      </c>
      <c r="D4897" t="s">
        <v>17305</v>
      </c>
    </row>
    <row r="4898" spans="1:5" x14ac:dyDescent="0.25">
      <c r="A4898" t="s">
        <v>1</v>
      </c>
      <c r="B4898" t="s">
        <v>18398</v>
      </c>
      <c r="C4898" s="1121">
        <v>45519.587719907409</v>
      </c>
      <c r="D4898" t="s">
        <v>17282</v>
      </c>
    </row>
    <row r="4899" spans="1:5" x14ac:dyDescent="0.25">
      <c r="A4899" t="s">
        <v>1</v>
      </c>
      <c r="B4899" t="s">
        <v>18398</v>
      </c>
      <c r="C4899" s="1121">
        <v>45519.587719907409</v>
      </c>
      <c r="D4899" t="s">
        <v>17283</v>
      </c>
      <c r="E4899" s="1118">
        <v>4.6899999999999997E-2</v>
      </c>
    </row>
    <row r="4900" spans="1:5" x14ac:dyDescent="0.25">
      <c r="A4900" t="s">
        <v>1</v>
      </c>
      <c r="B4900" t="s">
        <v>18398</v>
      </c>
      <c r="C4900" s="1121">
        <v>45519.587719907409</v>
      </c>
      <c r="D4900" t="s">
        <v>17284</v>
      </c>
    </row>
    <row r="4901" spans="1:5" x14ac:dyDescent="0.25">
      <c r="A4901" t="s">
        <v>1</v>
      </c>
      <c r="B4901" t="s">
        <v>18398</v>
      </c>
      <c r="C4901" s="1121">
        <v>45519.587719907409</v>
      </c>
      <c r="D4901" t="s">
        <v>17285</v>
      </c>
      <c r="E4901" s="1118">
        <v>4.6899999999999997E-2</v>
      </c>
    </row>
    <row r="4902" spans="1:5" x14ac:dyDescent="0.25">
      <c r="A4902" t="s">
        <v>1</v>
      </c>
      <c r="B4902" t="s">
        <v>18398</v>
      </c>
      <c r="C4902" s="1121">
        <v>45519.587719907409</v>
      </c>
      <c r="D4902" t="s">
        <v>17306</v>
      </c>
      <c r="E4902" s="1118">
        <v>0.24610000000000001</v>
      </c>
    </row>
    <row r="4903" spans="1:5" x14ac:dyDescent="0.25">
      <c r="A4903" t="s">
        <v>1</v>
      </c>
      <c r="B4903" t="s">
        <v>18398</v>
      </c>
      <c r="C4903" s="1121">
        <v>45519.587719907409</v>
      </c>
      <c r="D4903" t="s">
        <v>17279</v>
      </c>
      <c r="E4903" s="1118">
        <v>1.3476999999999999</v>
      </c>
    </row>
    <row r="4904" spans="1:5" x14ac:dyDescent="0.25">
      <c r="A4904" t="s">
        <v>1</v>
      </c>
      <c r="B4904" t="s">
        <v>18398</v>
      </c>
      <c r="C4904" s="1121">
        <v>45519.587719907409</v>
      </c>
      <c r="D4904" t="s">
        <v>17282</v>
      </c>
    </row>
    <row r="4905" spans="1:5" x14ac:dyDescent="0.25">
      <c r="A4905" t="s">
        <v>1</v>
      </c>
      <c r="B4905" t="s">
        <v>18398</v>
      </c>
      <c r="C4905" s="1121">
        <v>45519.587719907409</v>
      </c>
      <c r="D4905" t="s">
        <v>17283</v>
      </c>
      <c r="E4905" s="1118">
        <v>4.2999999999999997E-2</v>
      </c>
    </row>
    <row r="4906" spans="1:5" x14ac:dyDescent="0.25">
      <c r="A4906" t="s">
        <v>1</v>
      </c>
      <c r="B4906" t="s">
        <v>18398</v>
      </c>
      <c r="C4906" s="1121">
        <v>45519.587719907409</v>
      </c>
      <c r="D4906" t="s">
        <v>17284</v>
      </c>
    </row>
    <row r="4907" spans="1:5" x14ac:dyDescent="0.25">
      <c r="A4907" t="s">
        <v>1</v>
      </c>
      <c r="B4907" t="s">
        <v>18398</v>
      </c>
      <c r="C4907" s="1121">
        <v>45519.587719907409</v>
      </c>
      <c r="D4907" t="s">
        <v>17285</v>
      </c>
      <c r="E4907" s="1118">
        <v>2.3400000000000001E-2</v>
      </c>
    </row>
    <row r="4908" spans="1:5" x14ac:dyDescent="0.25">
      <c r="A4908" t="s">
        <v>1</v>
      </c>
      <c r="B4908" t="s">
        <v>18398</v>
      </c>
      <c r="C4908" s="1121">
        <v>45519.587719907409</v>
      </c>
      <c r="D4908" t="s">
        <v>17282</v>
      </c>
    </row>
    <row r="4909" spans="1:5" x14ac:dyDescent="0.25">
      <c r="A4909" t="s">
        <v>1</v>
      </c>
      <c r="B4909" t="s">
        <v>18398</v>
      </c>
      <c r="C4909" s="1121">
        <v>45519.587731481479</v>
      </c>
      <c r="D4909" t="s">
        <v>17283</v>
      </c>
      <c r="E4909" s="1118">
        <v>4.6899999999999997E-2</v>
      </c>
    </row>
    <row r="4910" spans="1:5" x14ac:dyDescent="0.25">
      <c r="A4910" t="s">
        <v>1</v>
      </c>
      <c r="B4910" t="s">
        <v>18398</v>
      </c>
      <c r="C4910" s="1121">
        <v>45519.587731481479</v>
      </c>
      <c r="D4910" t="s">
        <v>17284</v>
      </c>
    </row>
    <row r="4911" spans="1:5" x14ac:dyDescent="0.25">
      <c r="A4911" t="s">
        <v>1</v>
      </c>
      <c r="B4911" t="s">
        <v>18398</v>
      </c>
      <c r="C4911" s="1121">
        <v>45519.587731481479</v>
      </c>
      <c r="D4911" t="s">
        <v>17285</v>
      </c>
      <c r="E4911" s="1118">
        <v>2.7300000000000001E-2</v>
      </c>
    </row>
    <row r="4912" spans="1:5" x14ac:dyDescent="0.25">
      <c r="A4912" t="s">
        <v>1</v>
      </c>
      <c r="B4912" t="s">
        <v>18398</v>
      </c>
      <c r="C4912" s="1121">
        <v>45519.589074074072</v>
      </c>
      <c r="D4912" t="s">
        <v>17282</v>
      </c>
    </row>
    <row r="4913" spans="1:5" x14ac:dyDescent="0.25">
      <c r="A4913" t="s">
        <v>1</v>
      </c>
      <c r="B4913" t="s">
        <v>18398</v>
      </c>
      <c r="C4913" s="1121">
        <v>45519.589074074072</v>
      </c>
      <c r="D4913" t="s">
        <v>17283</v>
      </c>
      <c r="E4913" s="1118">
        <v>3.5200000000000002E-2</v>
      </c>
    </row>
    <row r="4914" spans="1:5" x14ac:dyDescent="0.25">
      <c r="A4914" t="s">
        <v>1</v>
      </c>
      <c r="B4914" t="s">
        <v>18398</v>
      </c>
      <c r="C4914" s="1121">
        <v>45519.589074074072</v>
      </c>
      <c r="D4914" t="s">
        <v>17284</v>
      </c>
    </row>
    <row r="4915" spans="1:5" x14ac:dyDescent="0.25">
      <c r="A4915" t="s">
        <v>1</v>
      </c>
      <c r="B4915" t="s">
        <v>18398</v>
      </c>
      <c r="C4915" s="1121">
        <v>45519.589074074072</v>
      </c>
      <c r="D4915" t="s">
        <v>17285</v>
      </c>
      <c r="E4915" s="1118">
        <v>4.6899999999999997E-2</v>
      </c>
    </row>
    <row r="4916" spans="1:5" x14ac:dyDescent="0.25">
      <c r="A4916" t="s">
        <v>1</v>
      </c>
      <c r="B4916" t="s">
        <v>18398</v>
      </c>
      <c r="C4916" s="1121">
        <v>45519.589074074072</v>
      </c>
      <c r="D4916" t="s">
        <v>17282</v>
      </c>
    </row>
    <row r="4917" spans="1:5" x14ac:dyDescent="0.25">
      <c r="A4917" t="s">
        <v>1</v>
      </c>
      <c r="B4917" t="s">
        <v>18398</v>
      </c>
      <c r="C4917" s="1121">
        <v>45519.589074074072</v>
      </c>
      <c r="D4917" t="s">
        <v>17283</v>
      </c>
      <c r="E4917" s="1118">
        <v>3.1199999999999999E-2</v>
      </c>
    </row>
    <row r="4918" spans="1:5" x14ac:dyDescent="0.25">
      <c r="A4918" t="s">
        <v>1</v>
      </c>
      <c r="B4918" t="s">
        <v>18398</v>
      </c>
      <c r="C4918" s="1121">
        <v>45519.589074074072</v>
      </c>
      <c r="D4918" t="s">
        <v>17284</v>
      </c>
    </row>
    <row r="4919" spans="1:5" x14ac:dyDescent="0.25">
      <c r="A4919" t="s">
        <v>1</v>
      </c>
      <c r="B4919" t="s">
        <v>18398</v>
      </c>
      <c r="C4919" s="1121">
        <v>45519.589074074072</v>
      </c>
      <c r="D4919" t="s">
        <v>17285</v>
      </c>
      <c r="E4919" s="1118">
        <v>3.9100000000000003E-2</v>
      </c>
    </row>
    <row r="4920" spans="1:5" x14ac:dyDescent="0.25">
      <c r="A4920" t="s">
        <v>1</v>
      </c>
      <c r="B4920" t="s">
        <v>18398</v>
      </c>
      <c r="C4920" s="1121">
        <v>45519.589085648149</v>
      </c>
      <c r="D4920" t="s">
        <v>17284</v>
      </c>
    </row>
    <row r="4921" spans="1:5" x14ac:dyDescent="0.25">
      <c r="A4921" t="s">
        <v>1</v>
      </c>
      <c r="B4921" t="s">
        <v>18398</v>
      </c>
      <c r="C4921" s="1121">
        <v>45519.589085648149</v>
      </c>
      <c r="D4921" t="s">
        <v>17285</v>
      </c>
      <c r="E4921" s="1118">
        <v>3.9100000000000003E-2</v>
      </c>
    </row>
    <row r="4922" spans="1:5" x14ac:dyDescent="0.25">
      <c r="A4922" t="s">
        <v>1</v>
      </c>
      <c r="B4922" t="s">
        <v>18398</v>
      </c>
      <c r="C4922" s="1121">
        <v>45519.589085648149</v>
      </c>
      <c r="D4922" t="s">
        <v>17282</v>
      </c>
    </row>
    <row r="4923" spans="1:5" x14ac:dyDescent="0.25">
      <c r="A4923" t="s">
        <v>1</v>
      </c>
      <c r="B4923" t="s">
        <v>18398</v>
      </c>
      <c r="C4923" s="1121">
        <v>45519.589085648149</v>
      </c>
      <c r="D4923" t="s">
        <v>17283</v>
      </c>
      <c r="E4923" s="1118">
        <v>2.3400000000000001E-2</v>
      </c>
    </row>
    <row r="4924" spans="1:5" x14ac:dyDescent="0.25">
      <c r="A4924" t="s">
        <v>1</v>
      </c>
      <c r="B4924" t="s">
        <v>18398</v>
      </c>
      <c r="C4924" s="1121">
        <v>45519.589085648149</v>
      </c>
      <c r="D4924" t="s">
        <v>17284</v>
      </c>
    </row>
    <row r="4925" spans="1:5" x14ac:dyDescent="0.25">
      <c r="A4925" t="s">
        <v>1</v>
      </c>
      <c r="B4925" t="s">
        <v>18398</v>
      </c>
      <c r="C4925" s="1121">
        <v>45519.589085648149</v>
      </c>
      <c r="D4925" t="s">
        <v>17285</v>
      </c>
      <c r="E4925" s="1118">
        <v>4.2999999999999997E-2</v>
      </c>
    </row>
    <row r="4926" spans="1:5" x14ac:dyDescent="0.25">
      <c r="A4926" t="s">
        <v>1</v>
      </c>
      <c r="B4926" t="s">
        <v>18398</v>
      </c>
      <c r="C4926" s="1121">
        <v>45519.589085648149</v>
      </c>
      <c r="D4926" t="s">
        <v>17282</v>
      </c>
    </row>
    <row r="4927" spans="1:5" x14ac:dyDescent="0.25">
      <c r="A4927" t="s">
        <v>1</v>
      </c>
      <c r="B4927" t="s">
        <v>18398</v>
      </c>
      <c r="C4927" s="1121">
        <v>45519.589085648149</v>
      </c>
      <c r="D4927" t="s">
        <v>17283</v>
      </c>
      <c r="E4927" s="1118">
        <v>3.5200000000000002E-2</v>
      </c>
    </row>
    <row r="4928" spans="1:5" x14ac:dyDescent="0.25">
      <c r="A4928" t="s">
        <v>1</v>
      </c>
      <c r="B4928" t="s">
        <v>18398</v>
      </c>
      <c r="C4928" s="1121">
        <v>45519.589085648149</v>
      </c>
      <c r="D4928" t="s">
        <v>17284</v>
      </c>
    </row>
    <row r="4929" spans="1:5" x14ac:dyDescent="0.25">
      <c r="A4929" t="s">
        <v>1</v>
      </c>
      <c r="B4929" t="s">
        <v>18398</v>
      </c>
      <c r="C4929" s="1121">
        <v>45519.589085648149</v>
      </c>
      <c r="D4929" t="s">
        <v>17285</v>
      </c>
      <c r="E4929" s="1118">
        <v>3.5200000000000002E-2</v>
      </c>
    </row>
    <row r="4930" spans="1:5" x14ac:dyDescent="0.25">
      <c r="A4930" t="s">
        <v>1</v>
      </c>
      <c r="B4930" t="s">
        <v>18398</v>
      </c>
      <c r="C4930" s="1121">
        <v>45519.589085648149</v>
      </c>
      <c r="D4930" t="s">
        <v>17282</v>
      </c>
    </row>
    <row r="4931" spans="1:5" x14ac:dyDescent="0.25">
      <c r="A4931" t="s">
        <v>1</v>
      </c>
      <c r="B4931" t="s">
        <v>18398</v>
      </c>
      <c r="C4931" s="1121">
        <v>45519.589085648149</v>
      </c>
      <c r="D4931" t="s">
        <v>17283</v>
      </c>
      <c r="E4931" s="1118">
        <v>3.5200000000000002E-2</v>
      </c>
    </row>
    <row r="4932" spans="1:5" x14ac:dyDescent="0.25">
      <c r="A4932" t="s">
        <v>1</v>
      </c>
      <c r="B4932" t="s">
        <v>18398</v>
      </c>
      <c r="C4932" s="1121">
        <v>45519.589085648149</v>
      </c>
      <c r="D4932" t="s">
        <v>17284</v>
      </c>
    </row>
    <row r="4933" spans="1:5" x14ac:dyDescent="0.25">
      <c r="A4933" t="s">
        <v>1</v>
      </c>
      <c r="B4933" t="s">
        <v>18398</v>
      </c>
      <c r="C4933" s="1121">
        <v>45519.589085648149</v>
      </c>
      <c r="D4933" t="s">
        <v>17285</v>
      </c>
      <c r="E4933" s="1118">
        <v>3.5200000000000002E-2</v>
      </c>
    </row>
    <row r="4934" spans="1:5" x14ac:dyDescent="0.25">
      <c r="A4934" t="s">
        <v>1</v>
      </c>
      <c r="B4934" t="s">
        <v>18398</v>
      </c>
      <c r="C4934" s="1121">
        <v>45519.589097222219</v>
      </c>
      <c r="D4934" t="s">
        <v>17282</v>
      </c>
    </row>
    <row r="4935" spans="1:5" x14ac:dyDescent="0.25">
      <c r="A4935" t="s">
        <v>1</v>
      </c>
      <c r="B4935" t="s">
        <v>18398</v>
      </c>
      <c r="C4935" s="1121">
        <v>45519.589097222219</v>
      </c>
      <c r="D4935" t="s">
        <v>17283</v>
      </c>
      <c r="E4935" s="1118">
        <v>4.2999999999999997E-2</v>
      </c>
    </row>
    <row r="4936" spans="1:5" x14ac:dyDescent="0.25">
      <c r="A4936" t="s">
        <v>1</v>
      </c>
      <c r="B4936" t="s">
        <v>18398</v>
      </c>
      <c r="C4936" s="1121">
        <v>45519.589097222219</v>
      </c>
      <c r="D4936" t="s">
        <v>17284</v>
      </c>
    </row>
    <row r="4937" spans="1:5" x14ac:dyDescent="0.25">
      <c r="A4937" t="s">
        <v>1</v>
      </c>
      <c r="B4937" t="s">
        <v>18398</v>
      </c>
      <c r="C4937" s="1121">
        <v>45519.589097222219</v>
      </c>
      <c r="D4937" t="s">
        <v>17285</v>
      </c>
      <c r="E4937" s="1118">
        <v>2.3400000000000001E-2</v>
      </c>
    </row>
    <row r="4938" spans="1:5" x14ac:dyDescent="0.25">
      <c r="A4938" t="s">
        <v>1</v>
      </c>
      <c r="B4938" t="s">
        <v>18398</v>
      </c>
      <c r="C4938" s="1121">
        <v>45519.589097222219</v>
      </c>
      <c r="D4938" t="s">
        <v>17282</v>
      </c>
    </row>
    <row r="4939" spans="1:5" x14ac:dyDescent="0.25">
      <c r="A4939" t="s">
        <v>1</v>
      </c>
      <c r="B4939" t="s">
        <v>18398</v>
      </c>
      <c r="C4939" s="1121">
        <v>45519.589097222219</v>
      </c>
      <c r="D4939" t="s">
        <v>17283</v>
      </c>
      <c r="E4939" s="1118">
        <v>3.1199999999999999E-2</v>
      </c>
    </row>
    <row r="4940" spans="1:5" x14ac:dyDescent="0.25">
      <c r="A4940" t="s">
        <v>1</v>
      </c>
      <c r="B4940" t="s">
        <v>18398</v>
      </c>
      <c r="C4940" s="1121">
        <v>45519.589097222219</v>
      </c>
      <c r="D4940" t="s">
        <v>17284</v>
      </c>
    </row>
    <row r="4941" spans="1:5" x14ac:dyDescent="0.25">
      <c r="A4941" t="s">
        <v>1</v>
      </c>
      <c r="B4941" t="s">
        <v>18398</v>
      </c>
      <c r="C4941" s="1121">
        <v>45519.589097222219</v>
      </c>
      <c r="D4941" t="s">
        <v>17285</v>
      </c>
      <c r="E4941" s="1118">
        <v>3.5200000000000002E-2</v>
      </c>
    </row>
    <row r="4942" spans="1:5" x14ac:dyDescent="0.25">
      <c r="A4942" t="s">
        <v>1</v>
      </c>
      <c r="B4942" t="s">
        <v>18398</v>
      </c>
      <c r="C4942" s="1121">
        <v>45519.589097222219</v>
      </c>
      <c r="D4942" t="s">
        <v>17282</v>
      </c>
    </row>
    <row r="4943" spans="1:5" x14ac:dyDescent="0.25">
      <c r="A4943" t="s">
        <v>1</v>
      </c>
      <c r="B4943" t="s">
        <v>18398</v>
      </c>
      <c r="C4943" s="1121">
        <v>45519.589097222219</v>
      </c>
      <c r="D4943" t="s">
        <v>17283</v>
      </c>
      <c r="E4943" s="1118">
        <v>3.1199999999999999E-2</v>
      </c>
    </row>
    <row r="4944" spans="1:5" x14ac:dyDescent="0.25">
      <c r="A4944" t="s">
        <v>1</v>
      </c>
      <c r="B4944" t="s">
        <v>18398</v>
      </c>
      <c r="C4944" s="1121">
        <v>45519.589097222219</v>
      </c>
      <c r="D4944" t="s">
        <v>17282</v>
      </c>
    </row>
    <row r="4945" spans="1:5" x14ac:dyDescent="0.25">
      <c r="A4945" t="s">
        <v>1</v>
      </c>
      <c r="B4945" t="s">
        <v>18398</v>
      </c>
      <c r="C4945" s="1121">
        <v>45519.589097222219</v>
      </c>
      <c r="D4945" t="s">
        <v>17283</v>
      </c>
      <c r="E4945" s="1118">
        <v>3.5200000000000002E-2</v>
      </c>
    </row>
    <row r="4946" spans="1:5" x14ac:dyDescent="0.25">
      <c r="A4946" t="s">
        <v>1</v>
      </c>
      <c r="B4946" t="s">
        <v>18398</v>
      </c>
      <c r="C4946" s="1121">
        <v>45519.589097222219</v>
      </c>
      <c r="D4946" t="s">
        <v>17282</v>
      </c>
    </row>
    <row r="4947" spans="1:5" x14ac:dyDescent="0.25">
      <c r="A4947" t="s">
        <v>1</v>
      </c>
      <c r="B4947" t="s">
        <v>18398</v>
      </c>
      <c r="C4947" s="1121">
        <v>45519.589097222219</v>
      </c>
      <c r="D4947" t="s">
        <v>17283</v>
      </c>
      <c r="E4947" s="1118">
        <v>3.1199999999999999E-2</v>
      </c>
    </row>
    <row r="4948" spans="1:5" x14ac:dyDescent="0.25">
      <c r="A4948" t="s">
        <v>1</v>
      </c>
      <c r="B4948" t="s">
        <v>18398</v>
      </c>
      <c r="C4948" s="1121">
        <v>45519.589108796295</v>
      </c>
      <c r="D4948" t="s">
        <v>17284</v>
      </c>
    </row>
    <row r="4949" spans="1:5" x14ac:dyDescent="0.25">
      <c r="A4949" t="s">
        <v>1</v>
      </c>
      <c r="B4949" t="s">
        <v>18398</v>
      </c>
      <c r="C4949" s="1121">
        <v>45519.589108796295</v>
      </c>
      <c r="D4949" t="s">
        <v>17285</v>
      </c>
      <c r="E4949" s="1118">
        <v>2.3400000000000001E-2</v>
      </c>
    </row>
    <row r="4950" spans="1:5" x14ac:dyDescent="0.25">
      <c r="A4950" t="s">
        <v>1</v>
      </c>
      <c r="B4950" t="s">
        <v>18398</v>
      </c>
      <c r="C4950" s="1121">
        <v>45519.590601851851</v>
      </c>
      <c r="D4950" t="s">
        <v>9291</v>
      </c>
    </row>
    <row r="4951" spans="1:5" x14ac:dyDescent="0.25">
      <c r="A4951" t="s">
        <v>1</v>
      </c>
      <c r="B4951" t="s">
        <v>18398</v>
      </c>
      <c r="C4951" s="1121">
        <v>45519.590601851851</v>
      </c>
      <c r="D4951" t="s">
        <v>9292</v>
      </c>
      <c r="E4951" s="1118">
        <v>1.95E-2</v>
      </c>
    </row>
    <row r="4952" spans="1:5" x14ac:dyDescent="0.25">
      <c r="A4952" t="s">
        <v>1</v>
      </c>
      <c r="B4952" t="s">
        <v>18398</v>
      </c>
      <c r="C4952" s="1121">
        <v>45519.590601851851</v>
      </c>
      <c r="D4952" t="s">
        <v>17282</v>
      </c>
    </row>
    <row r="4953" spans="1:5" x14ac:dyDescent="0.25">
      <c r="A4953" t="s">
        <v>1</v>
      </c>
      <c r="B4953" t="s">
        <v>18398</v>
      </c>
      <c r="C4953" s="1121">
        <v>45519.590601851851</v>
      </c>
      <c r="D4953" t="s">
        <v>17283</v>
      </c>
      <c r="E4953" s="1118">
        <v>4.6899999999999997E-2</v>
      </c>
    </row>
    <row r="4954" spans="1:5" x14ac:dyDescent="0.25">
      <c r="A4954" t="s">
        <v>1</v>
      </c>
      <c r="B4954" t="s">
        <v>18398</v>
      </c>
      <c r="C4954" s="1121">
        <v>45519.590601851851</v>
      </c>
      <c r="D4954" t="s">
        <v>17284</v>
      </c>
    </row>
    <row r="4955" spans="1:5" x14ac:dyDescent="0.25">
      <c r="A4955" t="s">
        <v>1</v>
      </c>
      <c r="B4955" t="s">
        <v>18398</v>
      </c>
      <c r="C4955" s="1121">
        <v>45519.590601851851</v>
      </c>
      <c r="D4955" t="s">
        <v>17285</v>
      </c>
      <c r="E4955" s="1118">
        <v>3.9100000000000003E-2</v>
      </c>
    </row>
    <row r="4956" spans="1:5" x14ac:dyDescent="0.25">
      <c r="A4956" t="s">
        <v>1</v>
      </c>
      <c r="B4956" t="s">
        <v>18398</v>
      </c>
      <c r="C4956" s="1121">
        <v>45519.590613425928</v>
      </c>
      <c r="D4956" t="s">
        <v>17282</v>
      </c>
    </row>
    <row r="4957" spans="1:5" x14ac:dyDescent="0.25">
      <c r="A4957" t="s">
        <v>1</v>
      </c>
      <c r="B4957" t="s">
        <v>18398</v>
      </c>
      <c r="C4957" s="1121">
        <v>45519.590613425928</v>
      </c>
      <c r="D4957" t="s">
        <v>17283</v>
      </c>
      <c r="E4957" s="1118">
        <v>4.6899999999999997E-2</v>
      </c>
    </row>
    <row r="4958" spans="1:5" x14ac:dyDescent="0.25">
      <c r="A4958" t="s">
        <v>1</v>
      </c>
      <c r="B4958" t="s">
        <v>18398</v>
      </c>
      <c r="C4958" s="1121">
        <v>45519.590613425928</v>
      </c>
      <c r="D4958" t="s">
        <v>17284</v>
      </c>
    </row>
    <row r="4959" spans="1:5" x14ac:dyDescent="0.25">
      <c r="A4959" t="s">
        <v>1</v>
      </c>
      <c r="B4959" t="s">
        <v>18398</v>
      </c>
      <c r="C4959" s="1121">
        <v>45519.590613425928</v>
      </c>
      <c r="D4959" t="s">
        <v>17285</v>
      </c>
      <c r="E4959" s="1118">
        <v>3.9100000000000003E-2</v>
      </c>
    </row>
    <row r="4960" spans="1:5" x14ac:dyDescent="0.25">
      <c r="A4960" t="s">
        <v>1</v>
      </c>
      <c r="B4960" t="s">
        <v>18398</v>
      </c>
      <c r="C4960" s="1121">
        <v>45519.590613425928</v>
      </c>
      <c r="D4960" t="s">
        <v>17282</v>
      </c>
    </row>
    <row r="4961" spans="1:5" x14ac:dyDescent="0.25">
      <c r="A4961" t="s">
        <v>1</v>
      </c>
      <c r="B4961" t="s">
        <v>18398</v>
      </c>
      <c r="C4961" s="1121">
        <v>45519.590613425928</v>
      </c>
      <c r="D4961" t="s">
        <v>17283</v>
      </c>
      <c r="E4961" s="1118">
        <v>4.6899999999999997E-2</v>
      </c>
    </row>
    <row r="4962" spans="1:5" x14ac:dyDescent="0.25">
      <c r="A4962" t="s">
        <v>1</v>
      </c>
      <c r="B4962" t="s">
        <v>18398</v>
      </c>
      <c r="C4962" s="1121">
        <v>45519.590613425928</v>
      </c>
      <c r="D4962" t="s">
        <v>17284</v>
      </c>
    </row>
    <row r="4963" spans="1:5" x14ac:dyDescent="0.25">
      <c r="A4963" t="s">
        <v>1</v>
      </c>
      <c r="B4963" t="s">
        <v>18398</v>
      </c>
      <c r="C4963" s="1121">
        <v>45519.590613425928</v>
      </c>
      <c r="D4963" t="s">
        <v>17285</v>
      </c>
      <c r="E4963" s="1118">
        <v>2.7300000000000001E-2</v>
      </c>
    </row>
    <row r="4964" spans="1:5" x14ac:dyDescent="0.25">
      <c r="A4964" t="s">
        <v>1</v>
      </c>
      <c r="B4964" t="s">
        <v>18398</v>
      </c>
      <c r="C4964" s="1121">
        <v>45519.590613425928</v>
      </c>
      <c r="D4964" t="s">
        <v>17282</v>
      </c>
    </row>
    <row r="4965" spans="1:5" x14ac:dyDescent="0.25">
      <c r="A4965" t="s">
        <v>1</v>
      </c>
      <c r="B4965" t="s">
        <v>18398</v>
      </c>
      <c r="C4965" s="1121">
        <v>45519.590613425928</v>
      </c>
      <c r="D4965" t="s">
        <v>17283</v>
      </c>
      <c r="E4965" s="1118">
        <v>4.2999999999999997E-2</v>
      </c>
    </row>
    <row r="4966" spans="1:5" x14ac:dyDescent="0.25">
      <c r="A4966" t="s">
        <v>1</v>
      </c>
      <c r="B4966" t="s">
        <v>18398</v>
      </c>
      <c r="C4966" s="1121">
        <v>45519.590613425928</v>
      </c>
      <c r="D4966" t="s">
        <v>17284</v>
      </c>
    </row>
    <row r="4967" spans="1:5" x14ac:dyDescent="0.25">
      <c r="A4967" t="s">
        <v>1</v>
      </c>
      <c r="B4967" t="s">
        <v>18398</v>
      </c>
      <c r="C4967" s="1121">
        <v>45519.590613425928</v>
      </c>
      <c r="D4967" t="s">
        <v>17285</v>
      </c>
      <c r="E4967" s="1118">
        <v>3.5200000000000002E-2</v>
      </c>
    </row>
    <row r="4968" spans="1:5" x14ac:dyDescent="0.25">
      <c r="A4968" t="s">
        <v>1</v>
      </c>
      <c r="B4968" t="s">
        <v>18398</v>
      </c>
      <c r="C4968" s="1121">
        <v>45519.590613425928</v>
      </c>
      <c r="D4968" t="s">
        <v>17282</v>
      </c>
    </row>
    <row r="4969" spans="1:5" x14ac:dyDescent="0.25">
      <c r="A4969" t="s">
        <v>1</v>
      </c>
      <c r="B4969" t="s">
        <v>18398</v>
      </c>
      <c r="C4969" s="1121">
        <v>45519.590613425928</v>
      </c>
      <c r="D4969" t="s">
        <v>17283</v>
      </c>
      <c r="E4969" s="1118">
        <v>4.2999999999999997E-2</v>
      </c>
    </row>
    <row r="4970" spans="1:5" x14ac:dyDescent="0.25">
      <c r="A4970" t="s">
        <v>1</v>
      </c>
      <c r="B4970" t="s">
        <v>18398</v>
      </c>
      <c r="C4970" s="1121">
        <v>45519.590613425928</v>
      </c>
      <c r="D4970" t="s">
        <v>17284</v>
      </c>
    </row>
    <row r="4971" spans="1:5" x14ac:dyDescent="0.25">
      <c r="A4971" t="s">
        <v>1</v>
      </c>
      <c r="B4971" t="s">
        <v>18398</v>
      </c>
      <c r="C4971" s="1121">
        <v>45519.590613425928</v>
      </c>
      <c r="D4971" t="s">
        <v>17285</v>
      </c>
      <c r="E4971" s="1118">
        <v>2.3400000000000001E-2</v>
      </c>
    </row>
    <row r="4972" spans="1:5" x14ac:dyDescent="0.25">
      <c r="A4972" t="s">
        <v>1</v>
      </c>
      <c r="B4972" t="s">
        <v>18398</v>
      </c>
      <c r="C4972" s="1121">
        <v>45519.590624999997</v>
      </c>
      <c r="D4972" t="s">
        <v>17282</v>
      </c>
    </row>
    <row r="4973" spans="1:5" x14ac:dyDescent="0.25">
      <c r="A4973" t="s">
        <v>1</v>
      </c>
      <c r="B4973" t="s">
        <v>18398</v>
      </c>
      <c r="C4973" s="1121">
        <v>45519.590624999997</v>
      </c>
      <c r="D4973" t="s">
        <v>17283</v>
      </c>
      <c r="E4973" s="1118">
        <v>5.0799999999999998E-2</v>
      </c>
    </row>
    <row r="4974" spans="1:5" x14ac:dyDescent="0.25">
      <c r="A4974" t="s">
        <v>1</v>
      </c>
      <c r="B4974" t="s">
        <v>18398</v>
      </c>
      <c r="C4974" s="1121">
        <v>45519.590624999997</v>
      </c>
      <c r="D4974" t="s">
        <v>17284</v>
      </c>
    </row>
    <row r="4975" spans="1:5" x14ac:dyDescent="0.25">
      <c r="A4975" t="s">
        <v>1</v>
      </c>
      <c r="B4975" t="s">
        <v>18398</v>
      </c>
      <c r="C4975" s="1121">
        <v>45519.590624999997</v>
      </c>
      <c r="D4975" t="s">
        <v>17285</v>
      </c>
      <c r="E4975" s="1118">
        <v>3.1199999999999999E-2</v>
      </c>
    </row>
    <row r="4976" spans="1:5" x14ac:dyDescent="0.25">
      <c r="A4976" t="s">
        <v>1</v>
      </c>
      <c r="B4976" t="s">
        <v>18398</v>
      </c>
      <c r="C4976" s="1121">
        <v>45519.590624999997</v>
      </c>
      <c r="D4976" t="s">
        <v>17282</v>
      </c>
    </row>
    <row r="4977" spans="1:5" x14ac:dyDescent="0.25">
      <c r="A4977" t="s">
        <v>1</v>
      </c>
      <c r="B4977" t="s">
        <v>18398</v>
      </c>
      <c r="C4977" s="1121">
        <v>45519.590624999997</v>
      </c>
      <c r="D4977" t="s">
        <v>17283</v>
      </c>
      <c r="E4977" s="1118">
        <v>4.6899999999999997E-2</v>
      </c>
    </row>
    <row r="4978" spans="1:5" x14ac:dyDescent="0.25">
      <c r="A4978" t="s">
        <v>1</v>
      </c>
      <c r="B4978" t="s">
        <v>18398</v>
      </c>
      <c r="C4978" s="1121">
        <v>45519.590636574074</v>
      </c>
      <c r="D4978" t="s">
        <v>17284</v>
      </c>
    </row>
    <row r="4979" spans="1:5" x14ac:dyDescent="0.25">
      <c r="A4979" t="s">
        <v>1</v>
      </c>
      <c r="B4979" t="s">
        <v>18398</v>
      </c>
      <c r="C4979" s="1121">
        <v>45519.590636574074</v>
      </c>
      <c r="D4979" t="s">
        <v>17285</v>
      </c>
      <c r="E4979" s="1118">
        <v>3.9100000000000003E-2</v>
      </c>
    </row>
    <row r="4980" spans="1:5" x14ac:dyDescent="0.25">
      <c r="A4980" t="s">
        <v>1</v>
      </c>
      <c r="B4980" t="s">
        <v>18398</v>
      </c>
      <c r="C4980" s="1121">
        <v>45519.590717592589</v>
      </c>
      <c r="D4980" t="s">
        <v>18418</v>
      </c>
    </row>
    <row r="4981" spans="1:5" x14ac:dyDescent="0.25">
      <c r="A4981" t="s">
        <v>1</v>
      </c>
      <c r="B4981" t="s">
        <v>18398</v>
      </c>
      <c r="C4981" s="1121">
        <v>45519.590729166666</v>
      </c>
      <c r="D4981" t="s">
        <v>18419</v>
      </c>
    </row>
    <row r="4982" spans="1:5" x14ac:dyDescent="0.25">
      <c r="A4982" t="s">
        <v>1</v>
      </c>
      <c r="B4982" t="s">
        <v>18398</v>
      </c>
      <c r="C4982" s="1121">
        <v>45519.59134259259</v>
      </c>
      <c r="D4982" t="s">
        <v>18378</v>
      </c>
    </row>
    <row r="4983" spans="1:5" x14ac:dyDescent="0.25">
      <c r="A4983" t="s">
        <v>1</v>
      </c>
      <c r="B4983" t="s">
        <v>18398</v>
      </c>
      <c r="C4983" s="1121">
        <v>45519.591354166667</v>
      </c>
      <c r="D4983" t="s">
        <v>18389</v>
      </c>
    </row>
    <row r="4984" spans="1:5" x14ac:dyDescent="0.25">
      <c r="A4984" t="s">
        <v>1</v>
      </c>
      <c r="B4984" t="s">
        <v>18398</v>
      </c>
      <c r="C4984" s="1121">
        <v>45519.591354166667</v>
      </c>
      <c r="D4984" t="s">
        <v>18390</v>
      </c>
    </row>
    <row r="4985" spans="1:5" x14ac:dyDescent="0.25">
      <c r="A4985" t="s">
        <v>1</v>
      </c>
      <c r="B4985" t="s">
        <v>18398</v>
      </c>
      <c r="C4985" s="1121">
        <v>45519.591354166667</v>
      </c>
      <c r="D4985" t="s">
        <v>18391</v>
      </c>
      <c r="E4985" s="1118">
        <v>0.1055</v>
      </c>
    </row>
    <row r="4986" spans="1:5" x14ac:dyDescent="0.25">
      <c r="A4986" t="s">
        <v>1</v>
      </c>
      <c r="B4986" t="s">
        <v>18398</v>
      </c>
      <c r="C4986" s="1121">
        <v>45519.591354166667</v>
      </c>
      <c r="D4986" t="s">
        <v>18316</v>
      </c>
    </row>
    <row r="4987" spans="1:5" x14ac:dyDescent="0.25">
      <c r="A4987" t="s">
        <v>1</v>
      </c>
      <c r="B4987" t="s">
        <v>18398</v>
      </c>
      <c r="C4987" s="1121">
        <v>45519.591354166667</v>
      </c>
      <c r="D4987" t="s">
        <v>18317</v>
      </c>
      <c r="E4987" s="1118">
        <v>7.4200000000000002E-2</v>
      </c>
    </row>
    <row r="4988" spans="1:5" x14ac:dyDescent="0.25">
      <c r="A4988" t="s">
        <v>1</v>
      </c>
      <c r="B4988" t="s">
        <v>18398</v>
      </c>
      <c r="C4988" s="1121">
        <v>45519.591354166667</v>
      </c>
      <c r="D4988" t="s">
        <v>18392</v>
      </c>
      <c r="E4988" s="1118">
        <v>0.62890000000000001</v>
      </c>
    </row>
    <row r="4989" spans="1:5" x14ac:dyDescent="0.25">
      <c r="A4989" t="s">
        <v>1</v>
      </c>
      <c r="B4989" t="s">
        <v>18398</v>
      </c>
      <c r="C4989" s="1121">
        <v>45519.591365740744</v>
      </c>
      <c r="D4989" t="s">
        <v>18393</v>
      </c>
      <c r="E4989" s="1118">
        <v>1.0898000000000001</v>
      </c>
    </row>
    <row r="4990" spans="1:5" x14ac:dyDescent="0.25">
      <c r="A4990" t="s">
        <v>1</v>
      </c>
      <c r="B4990" t="s">
        <v>18398</v>
      </c>
      <c r="C4990" s="1121">
        <v>45519.591516203705</v>
      </c>
      <c r="D4990" t="s">
        <v>18394</v>
      </c>
    </row>
    <row r="4991" spans="1:5" x14ac:dyDescent="0.25">
      <c r="A4991" t="s">
        <v>1</v>
      </c>
      <c r="B4991" t="s">
        <v>18398</v>
      </c>
      <c r="C4991" s="1121">
        <v>45519.591516203705</v>
      </c>
      <c r="D4991" t="s">
        <v>17975</v>
      </c>
    </row>
    <row r="4992" spans="1:5" x14ac:dyDescent="0.25">
      <c r="A4992" t="s">
        <v>1</v>
      </c>
      <c r="B4992" t="s">
        <v>18398</v>
      </c>
      <c r="C4992" s="1121">
        <v>45519.591516203705</v>
      </c>
      <c r="D4992" t="s">
        <v>17976</v>
      </c>
      <c r="E4992" s="1118">
        <v>3.1199999999999999E-2</v>
      </c>
    </row>
    <row r="4993" spans="1:5" x14ac:dyDescent="0.25">
      <c r="A4993" t="s">
        <v>1</v>
      </c>
      <c r="B4993" t="s">
        <v>18398</v>
      </c>
      <c r="C4993" s="1121">
        <v>45519.591550925928</v>
      </c>
      <c r="D4993" t="s">
        <v>18397</v>
      </c>
      <c r="E4993" s="1118">
        <v>2.8906000000000001</v>
      </c>
    </row>
    <row r="4994" spans="1:5" x14ac:dyDescent="0.25">
      <c r="A4994" t="s">
        <v>1</v>
      </c>
      <c r="B4994" t="s">
        <v>18398</v>
      </c>
      <c r="C4994" s="1121">
        <v>45519.59170138889</v>
      </c>
      <c r="D4994" t="s">
        <v>18395</v>
      </c>
    </row>
    <row r="4995" spans="1:5" x14ac:dyDescent="0.25">
      <c r="A4995" t="s">
        <v>1</v>
      </c>
      <c r="B4995" t="s">
        <v>18398</v>
      </c>
      <c r="C4995" s="1121">
        <v>45519.59170138889</v>
      </c>
      <c r="D4995" t="s">
        <v>18396</v>
      </c>
      <c r="E4995" s="1118">
        <v>0.21879999999999999</v>
      </c>
    </row>
    <row r="4996" spans="1:5" x14ac:dyDescent="0.25">
      <c r="A4996" t="s">
        <v>1</v>
      </c>
      <c r="B4996" t="s">
        <v>18398</v>
      </c>
      <c r="C4996" s="1121">
        <v>45519.592083333337</v>
      </c>
      <c r="D4996" t="s">
        <v>18412</v>
      </c>
    </row>
    <row r="4997" spans="1:5" x14ac:dyDescent="0.25">
      <c r="A4997" t="s">
        <v>1</v>
      </c>
      <c r="B4997" t="s">
        <v>18398</v>
      </c>
      <c r="C4997" s="1121">
        <v>45519.592083333337</v>
      </c>
      <c r="D4997" t="s">
        <v>18413</v>
      </c>
    </row>
    <row r="4998" spans="1:5" x14ac:dyDescent="0.25">
      <c r="A4998" t="s">
        <v>1</v>
      </c>
      <c r="B4998" t="s">
        <v>18398</v>
      </c>
      <c r="C4998" s="1121">
        <v>45519.592083333337</v>
      </c>
      <c r="D4998" t="s">
        <v>18316</v>
      </c>
    </row>
    <row r="4999" spans="1:5" x14ac:dyDescent="0.25">
      <c r="A4999" t="s">
        <v>1</v>
      </c>
      <c r="B4999" t="s">
        <v>18398</v>
      </c>
      <c r="C4999" s="1121">
        <v>45519.592083333337</v>
      </c>
      <c r="D4999" t="s">
        <v>18317</v>
      </c>
      <c r="E4999" s="1118">
        <v>2.7300000000000001E-2</v>
      </c>
    </row>
    <row r="5000" spans="1:5" x14ac:dyDescent="0.25">
      <c r="A5000" t="s">
        <v>1</v>
      </c>
      <c r="B5000" t="s">
        <v>18398</v>
      </c>
      <c r="C5000" s="1121">
        <v>45519.592094907406</v>
      </c>
      <c r="D5000" t="s">
        <v>18414</v>
      </c>
      <c r="E5000" s="1118">
        <v>6.25E-2</v>
      </c>
    </row>
    <row r="5001" spans="1:5" x14ac:dyDescent="0.25">
      <c r="A5001" t="s">
        <v>1</v>
      </c>
      <c r="B5001" t="s">
        <v>18398</v>
      </c>
      <c r="C5001" s="1121">
        <v>45519.592094907406</v>
      </c>
      <c r="D5001" t="s">
        <v>18415</v>
      </c>
      <c r="E5001" s="1118">
        <v>0.5</v>
      </c>
    </row>
    <row r="5002" spans="1:5" x14ac:dyDescent="0.25">
      <c r="A5002" t="s">
        <v>1</v>
      </c>
      <c r="B5002" t="s">
        <v>18398</v>
      </c>
      <c r="C5002" s="1121">
        <v>45519.592118055552</v>
      </c>
      <c r="D5002" t="s">
        <v>18416</v>
      </c>
    </row>
    <row r="5003" spans="1:5" x14ac:dyDescent="0.25">
      <c r="A5003" t="s">
        <v>1</v>
      </c>
      <c r="B5003" t="s">
        <v>18398</v>
      </c>
      <c r="C5003" s="1121">
        <v>45519.592118055552</v>
      </c>
      <c r="D5003" t="s">
        <v>18417</v>
      </c>
      <c r="E5003" s="1118">
        <v>4.2999999999999997E-2</v>
      </c>
    </row>
    <row r="5004" spans="1:5" x14ac:dyDescent="0.25">
      <c r="A5004" t="s">
        <v>1</v>
      </c>
      <c r="B5004" t="s">
        <v>18398</v>
      </c>
      <c r="C5004" s="1121">
        <v>45519.593969907408</v>
      </c>
      <c r="D5004" t="s">
        <v>9291</v>
      </c>
    </row>
    <row r="5005" spans="1:5" x14ac:dyDescent="0.25">
      <c r="A5005" t="s">
        <v>1</v>
      </c>
      <c r="B5005" t="s">
        <v>18398</v>
      </c>
      <c r="C5005" s="1121">
        <v>45519.593969907408</v>
      </c>
      <c r="D5005" t="s">
        <v>9292</v>
      </c>
      <c r="E5005" s="1118">
        <v>5.8599999999999999E-2</v>
      </c>
    </row>
    <row r="5006" spans="1:5" x14ac:dyDescent="0.25">
      <c r="A5006" t="s">
        <v>1</v>
      </c>
      <c r="B5006" t="s">
        <v>18398</v>
      </c>
      <c r="C5006" s="1121">
        <v>45519.593981481485</v>
      </c>
      <c r="D5006" t="s">
        <v>17282</v>
      </c>
    </row>
    <row r="5007" spans="1:5" x14ac:dyDescent="0.25">
      <c r="A5007" t="s">
        <v>1</v>
      </c>
      <c r="B5007" t="s">
        <v>18398</v>
      </c>
      <c r="C5007" s="1121">
        <v>45519.593981481485</v>
      </c>
      <c r="D5007" t="s">
        <v>17283</v>
      </c>
      <c r="E5007" s="1118">
        <v>5.0799999999999998E-2</v>
      </c>
    </row>
    <row r="5008" spans="1:5" x14ac:dyDescent="0.25">
      <c r="A5008" t="s">
        <v>1</v>
      </c>
      <c r="B5008" t="s">
        <v>18398</v>
      </c>
      <c r="C5008" s="1121">
        <v>45519.593981481485</v>
      </c>
      <c r="D5008" t="s">
        <v>17284</v>
      </c>
    </row>
    <row r="5009" spans="1:5" x14ac:dyDescent="0.25">
      <c r="A5009" t="s">
        <v>1</v>
      </c>
      <c r="B5009" t="s">
        <v>18398</v>
      </c>
      <c r="C5009" s="1121">
        <v>45519.593981481485</v>
      </c>
      <c r="D5009" t="s">
        <v>17285</v>
      </c>
      <c r="E5009" s="1118">
        <v>4.6899999999999997E-2</v>
      </c>
    </row>
    <row r="5010" spans="1:5" x14ac:dyDescent="0.25">
      <c r="A5010" t="s">
        <v>1</v>
      </c>
      <c r="B5010" t="s">
        <v>18398</v>
      </c>
      <c r="C5010" s="1121">
        <v>45519.593981481485</v>
      </c>
      <c r="D5010" t="s">
        <v>17282</v>
      </c>
    </row>
    <row r="5011" spans="1:5" x14ac:dyDescent="0.25">
      <c r="A5011" t="s">
        <v>1</v>
      </c>
      <c r="B5011" t="s">
        <v>18398</v>
      </c>
      <c r="C5011" s="1121">
        <v>45519.593981481485</v>
      </c>
      <c r="D5011" t="s">
        <v>17283</v>
      </c>
      <c r="E5011" s="1118">
        <v>5.0799999999999998E-2</v>
      </c>
    </row>
    <row r="5012" spans="1:5" x14ac:dyDescent="0.25">
      <c r="A5012" t="s">
        <v>1</v>
      </c>
      <c r="B5012" t="s">
        <v>18398</v>
      </c>
      <c r="C5012" s="1121">
        <v>45519.593981481485</v>
      </c>
      <c r="D5012" t="s">
        <v>17284</v>
      </c>
    </row>
    <row r="5013" spans="1:5" x14ac:dyDescent="0.25">
      <c r="A5013" t="s">
        <v>1</v>
      </c>
      <c r="B5013" t="s">
        <v>18398</v>
      </c>
      <c r="C5013" s="1121">
        <v>45519.593981481485</v>
      </c>
      <c r="D5013" t="s">
        <v>17285</v>
      </c>
      <c r="E5013" s="1118">
        <v>4.2999999999999997E-2</v>
      </c>
    </row>
    <row r="5014" spans="1:5" x14ac:dyDescent="0.25">
      <c r="A5014" t="s">
        <v>1</v>
      </c>
      <c r="B5014" t="s">
        <v>18398</v>
      </c>
      <c r="C5014" s="1121">
        <v>45519.593981481485</v>
      </c>
      <c r="D5014" t="s">
        <v>17282</v>
      </c>
    </row>
    <row r="5015" spans="1:5" x14ac:dyDescent="0.25">
      <c r="A5015" t="s">
        <v>1</v>
      </c>
      <c r="B5015" t="s">
        <v>18398</v>
      </c>
      <c r="C5015" s="1121">
        <v>45519.593993055554</v>
      </c>
      <c r="D5015" t="s">
        <v>17283</v>
      </c>
      <c r="E5015" s="1118">
        <v>4.6899999999999997E-2</v>
      </c>
    </row>
    <row r="5016" spans="1:5" x14ac:dyDescent="0.25">
      <c r="A5016" t="s">
        <v>1</v>
      </c>
      <c r="B5016" t="s">
        <v>18398</v>
      </c>
      <c r="C5016" s="1121">
        <v>45519.593993055554</v>
      </c>
      <c r="D5016" t="s">
        <v>17284</v>
      </c>
    </row>
    <row r="5017" spans="1:5" x14ac:dyDescent="0.25">
      <c r="A5017" t="s">
        <v>1</v>
      </c>
      <c r="B5017" t="s">
        <v>18398</v>
      </c>
      <c r="C5017" s="1121">
        <v>45519.593993055554</v>
      </c>
      <c r="D5017" t="s">
        <v>17285</v>
      </c>
      <c r="E5017" s="1118">
        <v>5.0799999999999998E-2</v>
      </c>
    </row>
    <row r="5018" spans="1:5" x14ac:dyDescent="0.25">
      <c r="A5018" t="s">
        <v>1</v>
      </c>
      <c r="B5018" t="s">
        <v>18398</v>
      </c>
      <c r="C5018" s="1121">
        <v>45519.593993055554</v>
      </c>
      <c r="D5018" t="s">
        <v>17282</v>
      </c>
    </row>
    <row r="5019" spans="1:5" x14ac:dyDescent="0.25">
      <c r="A5019" t="s">
        <v>1</v>
      </c>
      <c r="B5019" t="s">
        <v>18398</v>
      </c>
      <c r="C5019" s="1121">
        <v>45519.593993055554</v>
      </c>
      <c r="D5019" t="s">
        <v>17283</v>
      </c>
      <c r="E5019" s="1118">
        <v>5.0799999999999998E-2</v>
      </c>
    </row>
    <row r="5020" spans="1:5" x14ac:dyDescent="0.25">
      <c r="A5020" t="s">
        <v>1</v>
      </c>
      <c r="B5020" t="s">
        <v>18398</v>
      </c>
      <c r="C5020" s="1121">
        <v>45519.593993055554</v>
      </c>
      <c r="D5020" t="s">
        <v>17284</v>
      </c>
    </row>
    <row r="5021" spans="1:5" x14ac:dyDescent="0.25">
      <c r="A5021" t="s">
        <v>1</v>
      </c>
      <c r="B5021" t="s">
        <v>18398</v>
      </c>
      <c r="C5021" s="1121">
        <v>45519.593993055554</v>
      </c>
      <c r="D5021" t="s">
        <v>17285</v>
      </c>
      <c r="E5021" s="1118">
        <v>5.0799999999999998E-2</v>
      </c>
    </row>
    <row r="5022" spans="1:5" x14ac:dyDescent="0.25">
      <c r="A5022" t="s">
        <v>1</v>
      </c>
      <c r="B5022" t="s">
        <v>18398</v>
      </c>
      <c r="C5022" s="1121">
        <v>45519.593993055554</v>
      </c>
      <c r="D5022" t="s">
        <v>17282</v>
      </c>
    </row>
    <row r="5023" spans="1:5" x14ac:dyDescent="0.25">
      <c r="A5023" t="s">
        <v>1</v>
      </c>
      <c r="B5023" t="s">
        <v>18398</v>
      </c>
      <c r="C5023" s="1121">
        <v>45519.593993055554</v>
      </c>
      <c r="D5023" t="s">
        <v>17283</v>
      </c>
      <c r="E5023" s="1118">
        <v>4.6899999999999997E-2</v>
      </c>
    </row>
    <row r="5024" spans="1:5" x14ac:dyDescent="0.25">
      <c r="A5024" t="s">
        <v>1</v>
      </c>
      <c r="B5024" t="s">
        <v>18398</v>
      </c>
      <c r="C5024" s="1121">
        <v>45519.594004629631</v>
      </c>
      <c r="D5024" t="s">
        <v>17284</v>
      </c>
    </row>
    <row r="5025" spans="1:5" x14ac:dyDescent="0.25">
      <c r="A5025" t="s">
        <v>1</v>
      </c>
      <c r="B5025" t="s">
        <v>18398</v>
      </c>
      <c r="C5025" s="1121">
        <v>45519.594004629631</v>
      </c>
      <c r="D5025" t="s">
        <v>17285</v>
      </c>
      <c r="E5025" s="1118">
        <v>5.0799999999999998E-2</v>
      </c>
    </row>
    <row r="5026" spans="1:5" x14ac:dyDescent="0.25">
      <c r="A5026" t="s">
        <v>1</v>
      </c>
      <c r="B5026" t="s">
        <v>18398</v>
      </c>
      <c r="C5026" s="1121">
        <v>45519.595775462964</v>
      </c>
      <c r="D5026" t="s">
        <v>18412</v>
      </c>
    </row>
    <row r="5027" spans="1:5" x14ac:dyDescent="0.25">
      <c r="A5027" t="s">
        <v>1</v>
      </c>
      <c r="B5027" t="s">
        <v>18398</v>
      </c>
      <c r="C5027" s="1121">
        <v>45519.595775462964</v>
      </c>
      <c r="D5027" t="s">
        <v>18413</v>
      </c>
    </row>
    <row r="5028" spans="1:5" x14ac:dyDescent="0.25">
      <c r="A5028" t="s">
        <v>1</v>
      </c>
      <c r="B5028" t="s">
        <v>18398</v>
      </c>
      <c r="C5028" s="1121">
        <v>45519.595775462964</v>
      </c>
      <c r="D5028" t="s">
        <v>18316</v>
      </c>
    </row>
    <row r="5029" spans="1:5" x14ac:dyDescent="0.25">
      <c r="A5029" t="s">
        <v>1</v>
      </c>
      <c r="B5029" t="s">
        <v>18398</v>
      </c>
      <c r="C5029" s="1121">
        <v>45519.595775462964</v>
      </c>
      <c r="D5029" t="s">
        <v>18317</v>
      </c>
      <c r="E5029" s="1118">
        <v>2.3400000000000001E-2</v>
      </c>
    </row>
    <row r="5030" spans="1:5" x14ac:dyDescent="0.25">
      <c r="A5030" t="s">
        <v>1</v>
      </c>
      <c r="B5030" t="s">
        <v>18398</v>
      </c>
      <c r="C5030" s="1121">
        <v>45519.595775462964</v>
      </c>
      <c r="D5030" t="s">
        <v>18414</v>
      </c>
      <c r="E5030" s="1118">
        <v>5.0799999999999998E-2</v>
      </c>
    </row>
    <row r="5031" spans="1:5" x14ac:dyDescent="0.25">
      <c r="A5031" t="s">
        <v>1</v>
      </c>
      <c r="B5031" t="s">
        <v>18398</v>
      </c>
      <c r="C5031" s="1121">
        <v>45519.595775462964</v>
      </c>
      <c r="D5031" t="s">
        <v>18415</v>
      </c>
      <c r="E5031" s="1118">
        <v>0.60550000000000004</v>
      </c>
    </row>
    <row r="5032" spans="1:5" x14ac:dyDescent="0.25">
      <c r="A5032" t="s">
        <v>1</v>
      </c>
      <c r="B5032" t="s">
        <v>18398</v>
      </c>
      <c r="C5032" s="1121">
        <v>45519.595810185187</v>
      </c>
      <c r="D5032" t="s">
        <v>18416</v>
      </c>
    </row>
    <row r="5033" spans="1:5" x14ac:dyDescent="0.25">
      <c r="A5033" t="s">
        <v>1</v>
      </c>
      <c r="B5033" t="s">
        <v>18398</v>
      </c>
      <c r="C5033" s="1121">
        <v>45519.595810185187</v>
      </c>
      <c r="D5033" t="s">
        <v>18417</v>
      </c>
      <c r="E5033" s="1118">
        <v>3.9100000000000003E-2</v>
      </c>
    </row>
    <row r="5034" spans="1:5" x14ac:dyDescent="0.25">
      <c r="A5034" t="s">
        <v>1</v>
      </c>
      <c r="B5034" t="s">
        <v>18398</v>
      </c>
      <c r="C5034" s="1121">
        <v>45519.595925925925</v>
      </c>
      <c r="D5034" t="s">
        <v>18412</v>
      </c>
    </row>
    <row r="5035" spans="1:5" x14ac:dyDescent="0.25">
      <c r="A5035" t="s">
        <v>1</v>
      </c>
      <c r="B5035" t="s">
        <v>18398</v>
      </c>
      <c r="C5035" s="1121">
        <v>45519.595925925925</v>
      </c>
      <c r="D5035" t="s">
        <v>18413</v>
      </c>
    </row>
    <row r="5036" spans="1:5" x14ac:dyDescent="0.25">
      <c r="A5036" t="s">
        <v>1</v>
      </c>
      <c r="B5036" t="s">
        <v>18398</v>
      </c>
      <c r="C5036" s="1121">
        <v>45519.595925925925</v>
      </c>
      <c r="D5036" t="s">
        <v>18316</v>
      </c>
    </row>
    <row r="5037" spans="1:5" x14ac:dyDescent="0.25">
      <c r="A5037" t="s">
        <v>1</v>
      </c>
      <c r="B5037" t="s">
        <v>18398</v>
      </c>
      <c r="C5037" s="1121">
        <v>45519.595925925925</v>
      </c>
      <c r="D5037" t="s">
        <v>18317</v>
      </c>
      <c r="E5037" s="1118">
        <v>3.1199999999999999E-2</v>
      </c>
    </row>
    <row r="5038" spans="1:5" x14ac:dyDescent="0.25">
      <c r="A5038" t="s">
        <v>1</v>
      </c>
      <c r="B5038" t="s">
        <v>18398</v>
      </c>
      <c r="C5038" s="1121">
        <v>45519.595925925925</v>
      </c>
      <c r="D5038" t="s">
        <v>18414</v>
      </c>
      <c r="E5038" s="1118">
        <v>7.0300000000000001E-2</v>
      </c>
    </row>
    <row r="5039" spans="1:5" x14ac:dyDescent="0.25">
      <c r="A5039" t="s">
        <v>1</v>
      </c>
      <c r="B5039" t="s">
        <v>18398</v>
      </c>
      <c r="C5039" s="1121">
        <v>45519.595937500002</v>
      </c>
      <c r="D5039" t="s">
        <v>18415</v>
      </c>
      <c r="E5039" s="1118">
        <v>0.48830000000000001</v>
      </c>
    </row>
    <row r="5040" spans="1:5" x14ac:dyDescent="0.25">
      <c r="A5040" t="s">
        <v>1</v>
      </c>
      <c r="B5040" t="s">
        <v>18398</v>
      </c>
      <c r="C5040" s="1121">
        <v>45519.596006944441</v>
      </c>
      <c r="D5040" t="s">
        <v>18413</v>
      </c>
    </row>
    <row r="5041" spans="1:5" x14ac:dyDescent="0.25">
      <c r="A5041" t="s">
        <v>1</v>
      </c>
      <c r="B5041" t="s">
        <v>18398</v>
      </c>
      <c r="C5041" s="1121">
        <v>45519.596006944441</v>
      </c>
      <c r="D5041" t="s">
        <v>18316</v>
      </c>
    </row>
    <row r="5042" spans="1:5" x14ac:dyDescent="0.25">
      <c r="A5042" t="s">
        <v>1</v>
      </c>
      <c r="B5042" t="s">
        <v>18398</v>
      </c>
      <c r="C5042" s="1121">
        <v>45519.596006944441</v>
      </c>
      <c r="D5042" t="s">
        <v>18317</v>
      </c>
      <c r="E5042" s="1118">
        <v>3.1199999999999999E-2</v>
      </c>
    </row>
    <row r="5043" spans="1:5" x14ac:dyDescent="0.25">
      <c r="A5043" t="s">
        <v>1</v>
      </c>
      <c r="B5043" t="s">
        <v>18398</v>
      </c>
      <c r="C5043" s="1121">
        <v>45519.596006944441</v>
      </c>
      <c r="D5043" t="s">
        <v>18414</v>
      </c>
      <c r="E5043" s="1118">
        <v>7.0300000000000001E-2</v>
      </c>
    </row>
    <row r="5044" spans="1:5" x14ac:dyDescent="0.25">
      <c r="A5044" t="s">
        <v>1</v>
      </c>
      <c r="B5044" t="s">
        <v>18398</v>
      </c>
      <c r="C5044" s="1121">
        <v>45519.596087962964</v>
      </c>
      <c r="D5044" t="s">
        <v>18416</v>
      </c>
    </row>
    <row r="5045" spans="1:5" x14ac:dyDescent="0.25">
      <c r="A5045" t="s">
        <v>1</v>
      </c>
      <c r="B5045" t="s">
        <v>18398</v>
      </c>
      <c r="C5045" s="1121">
        <v>45519.596087962964</v>
      </c>
      <c r="D5045" t="s">
        <v>18417</v>
      </c>
      <c r="E5045" s="1118">
        <v>4.2999999999999997E-2</v>
      </c>
    </row>
    <row r="5046" spans="1:5" x14ac:dyDescent="0.25">
      <c r="A5046" t="s">
        <v>1</v>
      </c>
      <c r="B5046" t="s">
        <v>18398</v>
      </c>
      <c r="C5046" s="1121">
        <v>45519.597337962965</v>
      </c>
      <c r="D5046" t="s">
        <v>18412</v>
      </c>
    </row>
    <row r="5047" spans="1:5" x14ac:dyDescent="0.25">
      <c r="A5047" t="s">
        <v>1</v>
      </c>
      <c r="B5047" t="s">
        <v>18398</v>
      </c>
      <c r="C5047" s="1121">
        <v>45519.597349537034</v>
      </c>
      <c r="D5047" t="s">
        <v>18413</v>
      </c>
    </row>
    <row r="5048" spans="1:5" x14ac:dyDescent="0.25">
      <c r="A5048" t="s">
        <v>1</v>
      </c>
      <c r="B5048" t="s">
        <v>18398</v>
      </c>
      <c r="C5048" s="1121">
        <v>45519.597349537034</v>
      </c>
      <c r="D5048" t="s">
        <v>18316</v>
      </c>
    </row>
    <row r="5049" spans="1:5" x14ac:dyDescent="0.25">
      <c r="A5049" t="s">
        <v>1</v>
      </c>
      <c r="B5049" t="s">
        <v>18398</v>
      </c>
      <c r="C5049" s="1121">
        <v>45519.597349537034</v>
      </c>
      <c r="D5049" t="s">
        <v>18317</v>
      </c>
      <c r="E5049" s="1118">
        <v>2.7300000000000001E-2</v>
      </c>
    </row>
    <row r="5050" spans="1:5" x14ac:dyDescent="0.25">
      <c r="A5050" t="s">
        <v>1</v>
      </c>
      <c r="B5050" t="s">
        <v>18398</v>
      </c>
      <c r="C5050" s="1121">
        <v>45519.597349537034</v>
      </c>
      <c r="D5050" t="s">
        <v>18414</v>
      </c>
      <c r="E5050" s="1118">
        <v>5.8599999999999999E-2</v>
      </c>
    </row>
    <row r="5051" spans="1:5" x14ac:dyDescent="0.25">
      <c r="A5051" t="s">
        <v>1</v>
      </c>
      <c r="B5051" t="s">
        <v>18398</v>
      </c>
      <c r="C5051" s="1121">
        <v>45519.597349537034</v>
      </c>
      <c r="D5051" t="s">
        <v>18415</v>
      </c>
      <c r="E5051" s="1118">
        <v>0.51170000000000004</v>
      </c>
    </row>
    <row r="5052" spans="1:5" x14ac:dyDescent="0.25">
      <c r="A5052" t="s">
        <v>1</v>
      </c>
      <c r="B5052" t="s">
        <v>18398</v>
      </c>
      <c r="C5052" s="1121">
        <v>45519.597395833334</v>
      </c>
      <c r="D5052" t="s">
        <v>18413</v>
      </c>
    </row>
    <row r="5053" spans="1:5" x14ac:dyDescent="0.25">
      <c r="A5053" t="s">
        <v>1</v>
      </c>
      <c r="B5053" t="s">
        <v>18398</v>
      </c>
      <c r="C5053" s="1121">
        <v>45519.597395833334</v>
      </c>
      <c r="D5053" t="s">
        <v>18316</v>
      </c>
    </row>
    <row r="5054" spans="1:5" x14ac:dyDescent="0.25">
      <c r="A5054" t="s">
        <v>1</v>
      </c>
      <c r="B5054" t="s">
        <v>18398</v>
      </c>
      <c r="C5054" s="1121">
        <v>45519.597395833334</v>
      </c>
      <c r="D5054" t="s">
        <v>18317</v>
      </c>
      <c r="E5054" s="1118">
        <v>3.1199999999999999E-2</v>
      </c>
    </row>
    <row r="5055" spans="1:5" x14ac:dyDescent="0.25">
      <c r="A5055" t="s">
        <v>1</v>
      </c>
      <c r="B5055" t="s">
        <v>18398</v>
      </c>
      <c r="C5055" s="1121">
        <v>45519.597395833334</v>
      </c>
      <c r="D5055" t="s">
        <v>18414</v>
      </c>
      <c r="E5055" s="1118">
        <v>5.4699999999999999E-2</v>
      </c>
    </row>
    <row r="5056" spans="1:5" x14ac:dyDescent="0.25">
      <c r="A5056" t="s">
        <v>1</v>
      </c>
      <c r="B5056" t="s">
        <v>18398</v>
      </c>
      <c r="C5056" s="1121">
        <v>45519.597488425927</v>
      </c>
      <c r="D5056" t="s">
        <v>18416</v>
      </c>
    </row>
    <row r="5057" spans="1:5" x14ac:dyDescent="0.25">
      <c r="A5057" t="s">
        <v>1</v>
      </c>
      <c r="B5057" t="s">
        <v>18398</v>
      </c>
      <c r="C5057" s="1121">
        <v>45519.597488425927</v>
      </c>
      <c r="D5057" t="s">
        <v>18417</v>
      </c>
      <c r="E5057" s="1118">
        <v>3.5200000000000002E-2</v>
      </c>
    </row>
    <row r="5058" spans="1:5" x14ac:dyDescent="0.25">
      <c r="A5058" t="s">
        <v>1</v>
      </c>
      <c r="B5058" t="s">
        <v>18398</v>
      </c>
      <c r="C5058" s="1121">
        <v>45519.597511574073</v>
      </c>
      <c r="D5058" t="s">
        <v>18412</v>
      </c>
    </row>
    <row r="5059" spans="1:5" x14ac:dyDescent="0.25">
      <c r="A5059" t="s">
        <v>1</v>
      </c>
      <c r="B5059" t="s">
        <v>18398</v>
      </c>
      <c r="C5059" s="1121">
        <v>45519.597511574073</v>
      </c>
      <c r="D5059" t="s">
        <v>18413</v>
      </c>
    </row>
    <row r="5060" spans="1:5" x14ac:dyDescent="0.25">
      <c r="A5060" t="s">
        <v>1</v>
      </c>
      <c r="B5060" t="s">
        <v>18398</v>
      </c>
      <c r="C5060" s="1121">
        <v>45519.597511574073</v>
      </c>
      <c r="D5060" t="s">
        <v>18316</v>
      </c>
    </row>
    <row r="5061" spans="1:5" x14ac:dyDescent="0.25">
      <c r="A5061" t="s">
        <v>1</v>
      </c>
      <c r="B5061" t="s">
        <v>18398</v>
      </c>
      <c r="C5061" s="1121">
        <v>45519.597511574073</v>
      </c>
      <c r="D5061" t="s">
        <v>18317</v>
      </c>
      <c r="E5061" s="1118">
        <v>3.1199999999999999E-2</v>
      </c>
    </row>
    <row r="5062" spans="1:5" x14ac:dyDescent="0.25">
      <c r="A5062" t="s">
        <v>1</v>
      </c>
      <c r="B5062" t="s">
        <v>18398</v>
      </c>
      <c r="C5062" s="1121">
        <v>45519.597511574073</v>
      </c>
      <c r="D5062" t="s">
        <v>18414</v>
      </c>
      <c r="E5062" s="1118">
        <v>5.4699999999999999E-2</v>
      </c>
    </row>
    <row r="5063" spans="1:5" x14ac:dyDescent="0.25">
      <c r="A5063" t="s">
        <v>1</v>
      </c>
      <c r="B5063" t="s">
        <v>18398</v>
      </c>
      <c r="C5063" s="1121">
        <v>45519.597511574073</v>
      </c>
      <c r="D5063" t="s">
        <v>18415</v>
      </c>
      <c r="E5063" s="1118">
        <v>0.46089999999999998</v>
      </c>
    </row>
    <row r="5064" spans="1:5" x14ac:dyDescent="0.25">
      <c r="A5064" t="s">
        <v>1</v>
      </c>
      <c r="B5064" t="s">
        <v>18398</v>
      </c>
      <c r="C5064" s="1121">
        <v>45519.597569444442</v>
      </c>
      <c r="D5064" t="s">
        <v>18413</v>
      </c>
    </row>
    <row r="5065" spans="1:5" x14ac:dyDescent="0.25">
      <c r="A5065" t="s">
        <v>1</v>
      </c>
      <c r="B5065" t="s">
        <v>18398</v>
      </c>
      <c r="C5065" s="1121">
        <v>45519.597569444442</v>
      </c>
      <c r="D5065" t="s">
        <v>18316</v>
      </c>
    </row>
    <row r="5066" spans="1:5" x14ac:dyDescent="0.25">
      <c r="A5066" t="s">
        <v>1</v>
      </c>
      <c r="B5066" t="s">
        <v>18398</v>
      </c>
      <c r="C5066" s="1121">
        <v>45519.597581018519</v>
      </c>
      <c r="D5066" t="s">
        <v>18317</v>
      </c>
      <c r="E5066" s="1118">
        <v>1.95E-2</v>
      </c>
    </row>
    <row r="5067" spans="1:5" x14ac:dyDescent="0.25">
      <c r="A5067" t="s">
        <v>1</v>
      </c>
      <c r="B5067" t="s">
        <v>18398</v>
      </c>
      <c r="C5067" s="1121">
        <v>45519.597581018519</v>
      </c>
      <c r="D5067" t="s">
        <v>18414</v>
      </c>
      <c r="E5067" s="1118">
        <v>6.6400000000000001E-2</v>
      </c>
    </row>
    <row r="5068" spans="1:5" x14ac:dyDescent="0.25">
      <c r="A5068" t="s">
        <v>1</v>
      </c>
      <c r="B5068" t="s">
        <v>18398</v>
      </c>
      <c r="C5068" s="1121">
        <v>45519.597604166665</v>
      </c>
      <c r="D5068" t="s">
        <v>18416</v>
      </c>
    </row>
    <row r="5069" spans="1:5" x14ac:dyDescent="0.25">
      <c r="A5069" t="s">
        <v>1</v>
      </c>
      <c r="B5069" t="s">
        <v>18398</v>
      </c>
      <c r="C5069" s="1121">
        <v>45519.597604166665</v>
      </c>
      <c r="D5069" t="s">
        <v>18417</v>
      </c>
      <c r="E5069" s="1118">
        <v>3.1199999999999999E-2</v>
      </c>
    </row>
    <row r="5070" spans="1:5" x14ac:dyDescent="0.25">
      <c r="A5070" t="s">
        <v>1</v>
      </c>
      <c r="B5070" t="s">
        <v>18398</v>
      </c>
      <c r="C5070" s="1121">
        <v>45519.598645833335</v>
      </c>
      <c r="D5070" t="s">
        <v>18412</v>
      </c>
    </row>
    <row r="5071" spans="1:5" x14ac:dyDescent="0.25">
      <c r="A5071" t="s">
        <v>1</v>
      </c>
      <c r="B5071" t="s">
        <v>18398</v>
      </c>
      <c r="C5071" s="1121">
        <v>45519.598657407405</v>
      </c>
      <c r="D5071" t="s">
        <v>18413</v>
      </c>
    </row>
    <row r="5072" spans="1:5" x14ac:dyDescent="0.25">
      <c r="A5072" t="s">
        <v>1</v>
      </c>
      <c r="B5072" t="s">
        <v>18398</v>
      </c>
      <c r="C5072" s="1121">
        <v>45519.598657407405</v>
      </c>
      <c r="D5072" t="s">
        <v>18316</v>
      </c>
    </row>
    <row r="5073" spans="1:5" x14ac:dyDescent="0.25">
      <c r="A5073" t="s">
        <v>1</v>
      </c>
      <c r="B5073" t="s">
        <v>18398</v>
      </c>
      <c r="C5073" s="1121">
        <v>45519.598657407405</v>
      </c>
      <c r="D5073" t="s">
        <v>18317</v>
      </c>
      <c r="E5073" s="1118">
        <v>3.1199999999999999E-2</v>
      </c>
    </row>
    <row r="5074" spans="1:5" x14ac:dyDescent="0.25">
      <c r="A5074" t="s">
        <v>1</v>
      </c>
      <c r="B5074" t="s">
        <v>18398</v>
      </c>
      <c r="C5074" s="1121">
        <v>45519.598657407405</v>
      </c>
      <c r="D5074" t="s">
        <v>18414</v>
      </c>
      <c r="E5074" s="1118">
        <v>7.0300000000000001E-2</v>
      </c>
    </row>
    <row r="5075" spans="1:5" x14ac:dyDescent="0.25">
      <c r="A5075" t="s">
        <v>1</v>
      </c>
      <c r="B5075" t="s">
        <v>18398</v>
      </c>
      <c r="C5075" s="1121">
        <v>45519.598657407405</v>
      </c>
      <c r="D5075" t="s">
        <v>18415</v>
      </c>
      <c r="E5075" s="1118">
        <v>0.67969999999999997</v>
      </c>
    </row>
    <row r="5076" spans="1:5" x14ac:dyDescent="0.25">
      <c r="A5076" t="s">
        <v>1</v>
      </c>
      <c r="B5076" t="s">
        <v>18398</v>
      </c>
      <c r="C5076" s="1121">
        <v>45519.599004629628</v>
      </c>
      <c r="D5076" t="s">
        <v>18416</v>
      </c>
    </row>
    <row r="5077" spans="1:5" x14ac:dyDescent="0.25">
      <c r="A5077" t="s">
        <v>1</v>
      </c>
      <c r="B5077" t="s">
        <v>18398</v>
      </c>
      <c r="C5077" s="1121">
        <v>45519.599004629628</v>
      </c>
      <c r="D5077" t="s">
        <v>18417</v>
      </c>
      <c r="E5077" s="1118">
        <v>7.4200000000000002E-2</v>
      </c>
    </row>
    <row r="5078" spans="1:5" x14ac:dyDescent="0.25">
      <c r="A5078" t="s">
        <v>1</v>
      </c>
      <c r="B5078" t="s">
        <v>18398</v>
      </c>
      <c r="C5078" s="1121">
        <v>45519.599039351851</v>
      </c>
      <c r="D5078" t="s">
        <v>18412</v>
      </c>
    </row>
    <row r="5079" spans="1:5" x14ac:dyDescent="0.25">
      <c r="A5079" t="s">
        <v>1</v>
      </c>
      <c r="B5079" t="s">
        <v>18398</v>
      </c>
      <c r="C5079" s="1121">
        <v>45519.599050925928</v>
      </c>
      <c r="D5079" t="s">
        <v>18413</v>
      </c>
    </row>
    <row r="5080" spans="1:5" x14ac:dyDescent="0.25">
      <c r="A5080" t="s">
        <v>1</v>
      </c>
      <c r="B5080" t="s">
        <v>18398</v>
      </c>
      <c r="C5080" s="1121">
        <v>45519.599050925928</v>
      </c>
      <c r="D5080" t="s">
        <v>18316</v>
      </c>
    </row>
    <row r="5081" spans="1:5" x14ac:dyDescent="0.25">
      <c r="A5081" t="s">
        <v>1</v>
      </c>
      <c r="B5081" t="s">
        <v>18398</v>
      </c>
      <c r="C5081" s="1121">
        <v>45519.599050925928</v>
      </c>
      <c r="D5081" t="s">
        <v>18317</v>
      </c>
      <c r="E5081" s="1118">
        <v>3.5200000000000002E-2</v>
      </c>
    </row>
    <row r="5082" spans="1:5" x14ac:dyDescent="0.25">
      <c r="A5082" t="s">
        <v>1</v>
      </c>
      <c r="B5082" t="s">
        <v>18398</v>
      </c>
      <c r="C5082" s="1121">
        <v>45519.599050925928</v>
      </c>
      <c r="D5082" t="s">
        <v>18414</v>
      </c>
      <c r="E5082" s="1118">
        <v>6.6400000000000001E-2</v>
      </c>
    </row>
    <row r="5083" spans="1:5" x14ac:dyDescent="0.25">
      <c r="A5083" t="s">
        <v>1</v>
      </c>
      <c r="B5083" t="s">
        <v>18398</v>
      </c>
      <c r="C5083" s="1121">
        <v>45519.599050925928</v>
      </c>
      <c r="D5083" t="s">
        <v>18415</v>
      </c>
      <c r="E5083" s="1118">
        <v>0.50390000000000001</v>
      </c>
    </row>
    <row r="5084" spans="1:5" x14ac:dyDescent="0.25">
      <c r="A5084" t="s">
        <v>1</v>
      </c>
      <c r="B5084" t="s">
        <v>18398</v>
      </c>
      <c r="C5084" s="1121">
        <v>45519.599282407406</v>
      </c>
      <c r="D5084" t="s">
        <v>18413</v>
      </c>
    </row>
    <row r="5085" spans="1:5" x14ac:dyDescent="0.25">
      <c r="A5085" t="s">
        <v>1</v>
      </c>
      <c r="B5085" t="s">
        <v>18398</v>
      </c>
      <c r="C5085" s="1121">
        <v>45519.599282407406</v>
      </c>
      <c r="D5085" t="s">
        <v>18316</v>
      </c>
    </row>
    <row r="5086" spans="1:5" x14ac:dyDescent="0.25">
      <c r="A5086" t="s">
        <v>1</v>
      </c>
      <c r="B5086" t="s">
        <v>18398</v>
      </c>
      <c r="C5086" s="1121">
        <v>45519.599282407406</v>
      </c>
      <c r="D5086" t="s">
        <v>18317</v>
      </c>
      <c r="E5086" s="1118">
        <v>2.7300000000000001E-2</v>
      </c>
    </row>
    <row r="5087" spans="1:5" x14ac:dyDescent="0.25">
      <c r="A5087" t="s">
        <v>1</v>
      </c>
      <c r="B5087" t="s">
        <v>18398</v>
      </c>
      <c r="C5087" s="1121">
        <v>45519.599282407406</v>
      </c>
      <c r="D5087" t="s">
        <v>18414</v>
      </c>
      <c r="E5087" s="1118">
        <v>5.4699999999999999E-2</v>
      </c>
    </row>
    <row r="5088" spans="1:5" x14ac:dyDescent="0.25">
      <c r="A5088" t="s">
        <v>1</v>
      </c>
      <c r="B5088" t="s">
        <v>18398</v>
      </c>
      <c r="C5088" s="1121">
        <v>45519.600231481483</v>
      </c>
      <c r="D5088" t="s">
        <v>18416</v>
      </c>
    </row>
    <row r="5089" spans="1:5" x14ac:dyDescent="0.25">
      <c r="A5089" t="s">
        <v>1</v>
      </c>
      <c r="B5089" t="s">
        <v>18398</v>
      </c>
      <c r="C5089" s="1121">
        <v>45519.600231481483</v>
      </c>
      <c r="D5089" t="s">
        <v>18417</v>
      </c>
      <c r="E5089" s="1118">
        <v>5.0799999999999998E-2</v>
      </c>
    </row>
    <row r="5090" spans="1:5" x14ac:dyDescent="0.25">
      <c r="A5090" t="s">
        <v>1</v>
      </c>
      <c r="B5090" t="s">
        <v>18398</v>
      </c>
      <c r="C5090" s="1121">
        <v>45519.600277777776</v>
      </c>
      <c r="D5090" t="s">
        <v>18412</v>
      </c>
    </row>
    <row r="5091" spans="1:5" x14ac:dyDescent="0.25">
      <c r="A5091" t="s">
        <v>1</v>
      </c>
      <c r="B5091" t="s">
        <v>18398</v>
      </c>
      <c r="C5091" s="1121">
        <v>45519.600277777776</v>
      </c>
      <c r="D5091" t="s">
        <v>18413</v>
      </c>
    </row>
    <row r="5092" spans="1:5" x14ac:dyDescent="0.25">
      <c r="A5092" t="s">
        <v>1</v>
      </c>
      <c r="B5092" t="s">
        <v>18398</v>
      </c>
      <c r="C5092" s="1121">
        <v>45519.600277777776</v>
      </c>
      <c r="D5092" t="s">
        <v>18316</v>
      </c>
    </row>
    <row r="5093" spans="1:5" x14ac:dyDescent="0.25">
      <c r="A5093" t="s">
        <v>1</v>
      </c>
      <c r="B5093" t="s">
        <v>18398</v>
      </c>
      <c r="C5093" s="1121">
        <v>45519.600277777776</v>
      </c>
      <c r="D5093" t="s">
        <v>18317</v>
      </c>
      <c r="E5093" s="1118">
        <v>3.1199999999999999E-2</v>
      </c>
    </row>
    <row r="5094" spans="1:5" x14ac:dyDescent="0.25">
      <c r="A5094" t="s">
        <v>1</v>
      </c>
      <c r="B5094" t="s">
        <v>18398</v>
      </c>
      <c r="C5094" s="1121">
        <v>45519.600277777776</v>
      </c>
      <c r="D5094" t="s">
        <v>18414</v>
      </c>
      <c r="E5094" s="1118">
        <v>5.8599999999999999E-2</v>
      </c>
    </row>
    <row r="5095" spans="1:5" x14ac:dyDescent="0.25">
      <c r="A5095" t="s">
        <v>1</v>
      </c>
      <c r="B5095" t="s">
        <v>18398</v>
      </c>
      <c r="C5095" s="1121">
        <v>45519.600277777776</v>
      </c>
      <c r="D5095" t="s">
        <v>18415</v>
      </c>
      <c r="E5095" s="1118">
        <v>0.47660000000000002</v>
      </c>
    </row>
    <row r="5096" spans="1:5" x14ac:dyDescent="0.25">
      <c r="A5096" t="s">
        <v>1</v>
      </c>
      <c r="B5096" t="s">
        <v>18398</v>
      </c>
      <c r="C5096" s="1121">
        <v>45519.600324074076</v>
      </c>
      <c r="D5096" t="s">
        <v>18413</v>
      </c>
    </row>
    <row r="5097" spans="1:5" x14ac:dyDescent="0.25">
      <c r="A5097" t="s">
        <v>1</v>
      </c>
      <c r="B5097" t="s">
        <v>18398</v>
      </c>
      <c r="C5097" s="1121">
        <v>45519.600324074076</v>
      </c>
      <c r="D5097" t="s">
        <v>18316</v>
      </c>
    </row>
    <row r="5098" spans="1:5" x14ac:dyDescent="0.25">
      <c r="A5098" t="s">
        <v>1</v>
      </c>
      <c r="B5098" t="s">
        <v>18398</v>
      </c>
      <c r="C5098" s="1121">
        <v>45519.600324074076</v>
      </c>
      <c r="D5098" t="s">
        <v>18317</v>
      </c>
      <c r="E5098" s="1118">
        <v>2.7300000000000001E-2</v>
      </c>
    </row>
    <row r="5099" spans="1:5" x14ac:dyDescent="0.25">
      <c r="A5099" t="s">
        <v>1</v>
      </c>
      <c r="B5099" t="s">
        <v>18398</v>
      </c>
      <c r="C5099" s="1121">
        <v>45519.600324074076</v>
      </c>
      <c r="D5099" t="s">
        <v>18414</v>
      </c>
      <c r="E5099" s="1118">
        <v>6.25E-2</v>
      </c>
    </row>
    <row r="5100" spans="1:5" x14ac:dyDescent="0.25">
      <c r="A5100" t="s">
        <v>1</v>
      </c>
      <c r="B5100" t="s">
        <v>18398</v>
      </c>
      <c r="C5100" s="1121">
        <v>45519.600682870368</v>
      </c>
      <c r="D5100" t="s">
        <v>18413</v>
      </c>
    </row>
    <row r="5101" spans="1:5" x14ac:dyDescent="0.25">
      <c r="A5101" t="s">
        <v>1</v>
      </c>
      <c r="B5101" t="s">
        <v>18398</v>
      </c>
      <c r="C5101" s="1121">
        <v>45519.600682870368</v>
      </c>
      <c r="D5101" t="s">
        <v>18316</v>
      </c>
    </row>
    <row r="5102" spans="1:5" x14ac:dyDescent="0.25">
      <c r="A5102" t="s">
        <v>1</v>
      </c>
      <c r="B5102" t="s">
        <v>18398</v>
      </c>
      <c r="C5102" s="1121">
        <v>45519.600682870368</v>
      </c>
      <c r="D5102" t="s">
        <v>18317</v>
      </c>
      <c r="E5102" s="1118">
        <v>3.5200000000000002E-2</v>
      </c>
    </row>
    <row r="5103" spans="1:5" x14ac:dyDescent="0.25">
      <c r="A5103" t="s">
        <v>1</v>
      </c>
      <c r="B5103" t="s">
        <v>18398</v>
      </c>
      <c r="C5103" s="1121">
        <v>45519.600682870368</v>
      </c>
      <c r="D5103" t="s">
        <v>18414</v>
      </c>
      <c r="E5103" s="1118">
        <v>7.8100000000000003E-2</v>
      </c>
    </row>
    <row r="5104" spans="1:5" x14ac:dyDescent="0.25">
      <c r="A5104" t="s">
        <v>1</v>
      </c>
      <c r="B5104" t="s">
        <v>18398</v>
      </c>
      <c r="C5104" s="1121">
        <v>45519.600775462961</v>
      </c>
      <c r="D5104" t="s">
        <v>18416</v>
      </c>
    </row>
    <row r="5105" spans="1:5" x14ac:dyDescent="0.25">
      <c r="A5105" t="s">
        <v>1</v>
      </c>
      <c r="B5105" t="s">
        <v>18398</v>
      </c>
      <c r="C5105" s="1121">
        <v>45519.600775462961</v>
      </c>
      <c r="D5105" t="s">
        <v>18417</v>
      </c>
      <c r="E5105" s="1118">
        <v>3.1199999999999999E-2</v>
      </c>
    </row>
    <row r="5106" spans="1:5" x14ac:dyDescent="0.25">
      <c r="A5106" t="s">
        <v>1</v>
      </c>
      <c r="B5106" t="s">
        <v>18398</v>
      </c>
      <c r="C5106" s="1121">
        <v>45519.60119212963</v>
      </c>
      <c r="D5106" t="s">
        <v>9291</v>
      </c>
    </row>
    <row r="5107" spans="1:5" x14ac:dyDescent="0.25">
      <c r="A5107" t="s">
        <v>1</v>
      </c>
      <c r="B5107" t="s">
        <v>18398</v>
      </c>
      <c r="C5107" s="1121">
        <v>45519.60119212963</v>
      </c>
      <c r="D5107" t="s">
        <v>9292</v>
      </c>
      <c r="E5107" s="1118">
        <v>3.5200000000000002E-2</v>
      </c>
    </row>
    <row r="5108" spans="1:5" x14ac:dyDescent="0.25">
      <c r="A5108" t="s">
        <v>1</v>
      </c>
      <c r="B5108" t="s">
        <v>18398</v>
      </c>
      <c r="C5108" s="1121">
        <v>45519.601203703707</v>
      </c>
      <c r="D5108" t="s">
        <v>17282</v>
      </c>
    </row>
    <row r="5109" spans="1:5" x14ac:dyDescent="0.25">
      <c r="A5109" t="s">
        <v>1</v>
      </c>
      <c r="B5109" t="s">
        <v>18398</v>
      </c>
      <c r="C5109" s="1121">
        <v>45519.601203703707</v>
      </c>
      <c r="D5109" t="s">
        <v>17283</v>
      </c>
      <c r="E5109" s="1118">
        <v>4.6899999999999997E-2</v>
      </c>
    </row>
    <row r="5110" spans="1:5" x14ac:dyDescent="0.25">
      <c r="A5110" t="s">
        <v>1</v>
      </c>
      <c r="B5110" t="s">
        <v>18398</v>
      </c>
      <c r="C5110" s="1121">
        <v>45519.601203703707</v>
      </c>
      <c r="D5110" t="s">
        <v>17284</v>
      </c>
    </row>
    <row r="5111" spans="1:5" x14ac:dyDescent="0.25">
      <c r="A5111" t="s">
        <v>1</v>
      </c>
      <c r="B5111" t="s">
        <v>18398</v>
      </c>
      <c r="C5111" s="1121">
        <v>45519.601203703707</v>
      </c>
      <c r="D5111" t="s">
        <v>17285</v>
      </c>
      <c r="E5111" s="1118">
        <v>3.9100000000000003E-2</v>
      </c>
    </row>
    <row r="5112" spans="1:5" x14ac:dyDescent="0.25">
      <c r="A5112" t="s">
        <v>1</v>
      </c>
      <c r="B5112" t="s">
        <v>18398</v>
      </c>
      <c r="C5112" s="1121">
        <v>45519.601203703707</v>
      </c>
      <c r="D5112" t="s">
        <v>17282</v>
      </c>
    </row>
    <row r="5113" spans="1:5" x14ac:dyDescent="0.25">
      <c r="A5113" t="s">
        <v>1</v>
      </c>
      <c r="B5113" t="s">
        <v>18398</v>
      </c>
      <c r="C5113" s="1121">
        <v>45519.601203703707</v>
      </c>
      <c r="D5113" t="s">
        <v>17283</v>
      </c>
      <c r="E5113" s="1118">
        <v>5.8599999999999999E-2</v>
      </c>
    </row>
    <row r="5114" spans="1:5" x14ac:dyDescent="0.25">
      <c r="A5114" t="s">
        <v>1</v>
      </c>
      <c r="B5114" t="s">
        <v>18398</v>
      </c>
      <c r="C5114" s="1121">
        <v>45519.601203703707</v>
      </c>
      <c r="D5114" t="s">
        <v>17284</v>
      </c>
    </row>
    <row r="5115" spans="1:5" x14ac:dyDescent="0.25">
      <c r="A5115" t="s">
        <v>1</v>
      </c>
      <c r="B5115" t="s">
        <v>18398</v>
      </c>
      <c r="C5115" s="1121">
        <v>45519.601203703707</v>
      </c>
      <c r="D5115" t="s">
        <v>17285</v>
      </c>
      <c r="E5115" s="1118">
        <v>4.6899999999999997E-2</v>
      </c>
    </row>
    <row r="5116" spans="1:5" x14ac:dyDescent="0.25">
      <c r="A5116" t="s">
        <v>1</v>
      </c>
      <c r="B5116" t="s">
        <v>18398</v>
      </c>
      <c r="C5116" s="1121">
        <v>45519.601215277777</v>
      </c>
      <c r="D5116" t="s">
        <v>17282</v>
      </c>
    </row>
    <row r="5117" spans="1:5" x14ac:dyDescent="0.25">
      <c r="A5117" t="s">
        <v>1</v>
      </c>
      <c r="B5117" t="s">
        <v>18398</v>
      </c>
      <c r="C5117" s="1121">
        <v>45519.601215277777</v>
      </c>
      <c r="D5117" t="s">
        <v>17283</v>
      </c>
      <c r="E5117" s="1118">
        <v>5.8599999999999999E-2</v>
      </c>
    </row>
    <row r="5118" spans="1:5" x14ac:dyDescent="0.25">
      <c r="A5118" t="s">
        <v>1</v>
      </c>
      <c r="B5118" t="s">
        <v>18398</v>
      </c>
      <c r="C5118" s="1121">
        <v>45519.601215277777</v>
      </c>
      <c r="D5118" t="s">
        <v>17284</v>
      </c>
    </row>
    <row r="5119" spans="1:5" x14ac:dyDescent="0.25">
      <c r="A5119" t="s">
        <v>1</v>
      </c>
      <c r="B5119" t="s">
        <v>18398</v>
      </c>
      <c r="C5119" s="1121">
        <v>45519.601215277777</v>
      </c>
      <c r="D5119" t="s">
        <v>17285</v>
      </c>
      <c r="E5119" s="1118">
        <v>4.2999999999999997E-2</v>
      </c>
    </row>
    <row r="5120" spans="1:5" x14ac:dyDescent="0.25">
      <c r="A5120" t="s">
        <v>1</v>
      </c>
      <c r="B5120" t="s">
        <v>18398</v>
      </c>
      <c r="C5120" s="1121">
        <v>45519.601215277777</v>
      </c>
      <c r="D5120" t="s">
        <v>17284</v>
      </c>
    </row>
    <row r="5121" spans="1:5" x14ac:dyDescent="0.25">
      <c r="A5121" t="s">
        <v>1</v>
      </c>
      <c r="B5121" t="s">
        <v>18398</v>
      </c>
      <c r="C5121" s="1121">
        <v>45519.601215277777</v>
      </c>
      <c r="D5121" t="s">
        <v>17285</v>
      </c>
      <c r="E5121" s="1118">
        <v>6.25E-2</v>
      </c>
    </row>
    <row r="5122" spans="1:5" x14ac:dyDescent="0.25">
      <c r="A5122" t="s">
        <v>1</v>
      </c>
      <c r="B5122" t="s">
        <v>18398</v>
      </c>
      <c r="C5122" s="1121">
        <v>45519.601215277777</v>
      </c>
      <c r="D5122" t="s">
        <v>17282</v>
      </c>
    </row>
    <row r="5123" spans="1:5" x14ac:dyDescent="0.25">
      <c r="A5123" t="s">
        <v>1</v>
      </c>
      <c r="B5123" t="s">
        <v>18398</v>
      </c>
      <c r="C5123" s="1121">
        <v>45519.601215277777</v>
      </c>
      <c r="D5123" t="s">
        <v>17283</v>
      </c>
      <c r="E5123" s="1118">
        <v>5.8599999999999999E-2</v>
      </c>
    </row>
    <row r="5124" spans="1:5" x14ac:dyDescent="0.25">
      <c r="A5124" t="s">
        <v>1</v>
      </c>
      <c r="B5124" t="s">
        <v>18398</v>
      </c>
      <c r="C5124" s="1121">
        <v>45519.601215277777</v>
      </c>
      <c r="D5124" t="s">
        <v>17284</v>
      </c>
    </row>
    <row r="5125" spans="1:5" x14ac:dyDescent="0.25">
      <c r="A5125" t="s">
        <v>1</v>
      </c>
      <c r="B5125" t="s">
        <v>18398</v>
      </c>
      <c r="C5125" s="1121">
        <v>45519.601215277777</v>
      </c>
      <c r="D5125" t="s">
        <v>17285</v>
      </c>
      <c r="E5125" s="1118">
        <v>2.7300000000000001E-2</v>
      </c>
    </row>
    <row r="5126" spans="1:5" x14ac:dyDescent="0.25">
      <c r="A5126" t="s">
        <v>1</v>
      </c>
      <c r="B5126" t="s">
        <v>18398</v>
      </c>
      <c r="C5126" s="1121">
        <v>45519.601365740738</v>
      </c>
      <c r="D5126" t="s">
        <v>17282</v>
      </c>
    </row>
    <row r="5127" spans="1:5" x14ac:dyDescent="0.25">
      <c r="A5127" t="s">
        <v>1</v>
      </c>
      <c r="B5127" t="s">
        <v>18398</v>
      </c>
      <c r="C5127" s="1121">
        <v>45519.601365740738</v>
      </c>
      <c r="D5127" t="s">
        <v>17283</v>
      </c>
      <c r="E5127" s="1118">
        <v>4.6899999999999997E-2</v>
      </c>
    </row>
    <row r="5128" spans="1:5" x14ac:dyDescent="0.25">
      <c r="A5128" t="s">
        <v>1</v>
      </c>
      <c r="B5128" t="s">
        <v>18398</v>
      </c>
      <c r="C5128" s="1121">
        <v>45519.601365740738</v>
      </c>
      <c r="D5128" t="s">
        <v>17284</v>
      </c>
    </row>
    <row r="5129" spans="1:5" x14ac:dyDescent="0.25">
      <c r="A5129" t="s">
        <v>1</v>
      </c>
      <c r="B5129" t="s">
        <v>18398</v>
      </c>
      <c r="C5129" s="1121">
        <v>45519.601365740738</v>
      </c>
      <c r="D5129" t="s">
        <v>17285</v>
      </c>
      <c r="E5129" s="1118">
        <v>5.0799999999999998E-2</v>
      </c>
    </row>
    <row r="5130" spans="1:5" x14ac:dyDescent="0.25">
      <c r="A5130" t="s">
        <v>1</v>
      </c>
      <c r="B5130" t="s">
        <v>18398</v>
      </c>
      <c r="C5130" s="1121">
        <v>45519.601365740738</v>
      </c>
      <c r="D5130" t="s">
        <v>17284</v>
      </c>
    </row>
    <row r="5131" spans="1:5" x14ac:dyDescent="0.25">
      <c r="A5131" t="s">
        <v>1</v>
      </c>
      <c r="B5131" t="s">
        <v>18398</v>
      </c>
      <c r="C5131" s="1121">
        <v>45519.601365740738</v>
      </c>
      <c r="D5131" t="s">
        <v>17285</v>
      </c>
      <c r="E5131" s="1118">
        <v>7.0300000000000001E-2</v>
      </c>
    </row>
    <row r="5132" spans="1:5" x14ac:dyDescent="0.25">
      <c r="A5132" t="s">
        <v>1</v>
      </c>
      <c r="B5132" t="s">
        <v>18398</v>
      </c>
      <c r="C5132" s="1121">
        <v>45519.601365740738</v>
      </c>
      <c r="D5132" t="s">
        <v>17282</v>
      </c>
    </row>
    <row r="5133" spans="1:5" x14ac:dyDescent="0.25">
      <c r="A5133" t="s">
        <v>1</v>
      </c>
      <c r="B5133" t="s">
        <v>18398</v>
      </c>
      <c r="C5133" s="1121">
        <v>45519.601365740738</v>
      </c>
      <c r="D5133" t="s">
        <v>17283</v>
      </c>
      <c r="E5133" s="1118">
        <v>5.4699999999999999E-2</v>
      </c>
    </row>
    <row r="5134" spans="1:5" x14ac:dyDescent="0.25">
      <c r="A5134" t="s">
        <v>1</v>
      </c>
      <c r="B5134" t="s">
        <v>18398</v>
      </c>
      <c r="C5134" s="1121">
        <v>45519.601365740738</v>
      </c>
      <c r="D5134" t="s">
        <v>17284</v>
      </c>
    </row>
    <row r="5135" spans="1:5" x14ac:dyDescent="0.25">
      <c r="A5135" t="s">
        <v>1</v>
      </c>
      <c r="B5135" t="s">
        <v>18398</v>
      </c>
      <c r="C5135" s="1121">
        <v>45519.601365740738</v>
      </c>
      <c r="D5135" t="s">
        <v>17285</v>
      </c>
      <c r="E5135" s="1118">
        <v>6.6400000000000001E-2</v>
      </c>
    </row>
    <row r="5136" spans="1:5" x14ac:dyDescent="0.25">
      <c r="A5136" t="s">
        <v>1</v>
      </c>
      <c r="B5136" t="s">
        <v>18398</v>
      </c>
      <c r="C5136" s="1121">
        <v>45519.601365740738</v>
      </c>
      <c r="D5136" t="s">
        <v>17282</v>
      </c>
    </row>
    <row r="5137" spans="1:5" x14ac:dyDescent="0.25">
      <c r="A5137" t="s">
        <v>1</v>
      </c>
      <c r="B5137" t="s">
        <v>18398</v>
      </c>
      <c r="C5137" s="1121">
        <v>45519.601365740738</v>
      </c>
      <c r="D5137" t="s">
        <v>17283</v>
      </c>
      <c r="E5137" s="1118">
        <v>7.0300000000000001E-2</v>
      </c>
    </row>
    <row r="5138" spans="1:5" x14ac:dyDescent="0.25">
      <c r="A5138" t="s">
        <v>1</v>
      </c>
      <c r="B5138" t="s">
        <v>18398</v>
      </c>
      <c r="C5138" s="1121">
        <v>45519.601365740738</v>
      </c>
      <c r="D5138" t="s">
        <v>17284</v>
      </c>
    </row>
    <row r="5139" spans="1:5" x14ac:dyDescent="0.25">
      <c r="A5139" t="s">
        <v>1</v>
      </c>
      <c r="B5139" t="s">
        <v>18398</v>
      </c>
      <c r="C5139" s="1121">
        <v>45519.601377314815</v>
      </c>
      <c r="D5139" t="s">
        <v>17285</v>
      </c>
      <c r="E5139" s="1118">
        <v>5.8599999999999999E-2</v>
      </c>
    </row>
    <row r="5140" spans="1:5" x14ac:dyDescent="0.25">
      <c r="A5140" t="s">
        <v>1</v>
      </c>
      <c r="B5140" t="s">
        <v>18398</v>
      </c>
      <c r="C5140" s="1121">
        <v>45519.602094907408</v>
      </c>
      <c r="D5140" t="s">
        <v>17284</v>
      </c>
    </row>
    <row r="5141" spans="1:5" x14ac:dyDescent="0.25">
      <c r="A5141" t="s">
        <v>1</v>
      </c>
      <c r="B5141" t="s">
        <v>18398</v>
      </c>
      <c r="C5141" s="1121">
        <v>45519.602094907408</v>
      </c>
      <c r="D5141" t="s">
        <v>17285</v>
      </c>
      <c r="E5141" s="1118">
        <v>4.6899999999999997E-2</v>
      </c>
    </row>
    <row r="5142" spans="1:5" x14ac:dyDescent="0.25">
      <c r="A5142" t="s">
        <v>1</v>
      </c>
      <c r="B5142" t="s">
        <v>18398</v>
      </c>
      <c r="C5142" s="1121">
        <v>45519.602129629631</v>
      </c>
      <c r="D5142" t="s">
        <v>9291</v>
      </c>
    </row>
    <row r="5143" spans="1:5" x14ac:dyDescent="0.25">
      <c r="A5143" t="s">
        <v>1</v>
      </c>
      <c r="B5143" t="s">
        <v>18398</v>
      </c>
      <c r="C5143" s="1121">
        <v>45519.602129629631</v>
      </c>
      <c r="D5143" t="s">
        <v>9292</v>
      </c>
      <c r="E5143" s="1118">
        <v>3.1199999999999999E-2</v>
      </c>
    </row>
    <row r="5144" spans="1:5" x14ac:dyDescent="0.25">
      <c r="A5144" t="s">
        <v>1</v>
      </c>
      <c r="B5144" t="s">
        <v>18398</v>
      </c>
      <c r="C5144" s="1121">
        <v>45519.602141203701</v>
      </c>
      <c r="D5144" t="s">
        <v>17282</v>
      </c>
    </row>
    <row r="5145" spans="1:5" x14ac:dyDescent="0.25">
      <c r="A5145" t="s">
        <v>1</v>
      </c>
      <c r="B5145" t="s">
        <v>18398</v>
      </c>
      <c r="C5145" s="1121">
        <v>45519.602141203701</v>
      </c>
      <c r="D5145" t="s">
        <v>17283</v>
      </c>
      <c r="E5145" s="1118">
        <v>6.25E-2</v>
      </c>
    </row>
    <row r="5146" spans="1:5" x14ac:dyDescent="0.25">
      <c r="A5146" t="s">
        <v>1</v>
      </c>
      <c r="B5146" t="s">
        <v>18398</v>
      </c>
      <c r="C5146" s="1121">
        <v>45519.602141203701</v>
      </c>
      <c r="D5146" t="s">
        <v>17284</v>
      </c>
    </row>
    <row r="5147" spans="1:5" x14ac:dyDescent="0.25">
      <c r="A5147" t="s">
        <v>1</v>
      </c>
      <c r="B5147" t="s">
        <v>18398</v>
      </c>
      <c r="C5147" s="1121">
        <v>45519.602141203701</v>
      </c>
      <c r="D5147" t="s">
        <v>17285</v>
      </c>
      <c r="E5147" s="1118">
        <v>4.2999999999999997E-2</v>
      </c>
    </row>
    <row r="5148" spans="1:5" x14ac:dyDescent="0.25">
      <c r="A5148" t="s">
        <v>1</v>
      </c>
      <c r="B5148" t="s">
        <v>18398</v>
      </c>
      <c r="C5148" s="1121">
        <v>45519.602141203701</v>
      </c>
      <c r="D5148" t="s">
        <v>17282</v>
      </c>
    </row>
    <row r="5149" spans="1:5" x14ac:dyDescent="0.25">
      <c r="A5149" t="s">
        <v>1</v>
      </c>
      <c r="B5149" t="s">
        <v>18398</v>
      </c>
      <c r="C5149" s="1121">
        <v>45519.602152777778</v>
      </c>
      <c r="D5149" t="s">
        <v>17283</v>
      </c>
      <c r="E5149" s="1118">
        <v>4.6899999999999997E-2</v>
      </c>
    </row>
    <row r="5150" spans="1:5" x14ac:dyDescent="0.25">
      <c r="A5150" t="s">
        <v>1</v>
      </c>
      <c r="B5150" t="s">
        <v>18398</v>
      </c>
      <c r="C5150" s="1121">
        <v>45519.602152777778</v>
      </c>
      <c r="D5150" t="s">
        <v>17282</v>
      </c>
    </row>
    <row r="5151" spans="1:5" x14ac:dyDescent="0.25">
      <c r="A5151" t="s">
        <v>1</v>
      </c>
      <c r="B5151" t="s">
        <v>18398</v>
      </c>
      <c r="C5151" s="1121">
        <v>45519.602152777778</v>
      </c>
      <c r="D5151" t="s">
        <v>17283</v>
      </c>
      <c r="E5151" s="1118">
        <v>5.8599999999999999E-2</v>
      </c>
    </row>
    <row r="5152" spans="1:5" x14ac:dyDescent="0.25">
      <c r="A5152" t="s">
        <v>1</v>
      </c>
      <c r="B5152" t="s">
        <v>18398</v>
      </c>
      <c r="C5152" s="1121">
        <v>45519.602152777778</v>
      </c>
      <c r="D5152" t="s">
        <v>17284</v>
      </c>
    </row>
    <row r="5153" spans="1:5" x14ac:dyDescent="0.25">
      <c r="A5153" t="s">
        <v>1</v>
      </c>
      <c r="B5153" t="s">
        <v>18398</v>
      </c>
      <c r="C5153" s="1121">
        <v>45519.602152777778</v>
      </c>
      <c r="D5153" t="s">
        <v>17285</v>
      </c>
      <c r="E5153" s="1118">
        <v>4.2999999999999997E-2</v>
      </c>
    </row>
    <row r="5154" spans="1:5" x14ac:dyDescent="0.25">
      <c r="A5154" t="s">
        <v>1</v>
      </c>
      <c r="B5154" t="s">
        <v>18398</v>
      </c>
      <c r="C5154" s="1121">
        <v>45519.602222222224</v>
      </c>
      <c r="D5154" t="s">
        <v>17284</v>
      </c>
    </row>
    <row r="5155" spans="1:5" x14ac:dyDescent="0.25">
      <c r="A5155" t="s">
        <v>1</v>
      </c>
      <c r="B5155" t="s">
        <v>18398</v>
      </c>
      <c r="C5155" s="1121">
        <v>45519.602222222224</v>
      </c>
      <c r="D5155" t="s">
        <v>17285</v>
      </c>
      <c r="E5155" s="1118">
        <v>4.6899999999999997E-2</v>
      </c>
    </row>
    <row r="5156" spans="1:5" x14ac:dyDescent="0.25">
      <c r="A5156" t="s">
        <v>1</v>
      </c>
      <c r="B5156" t="s">
        <v>18398</v>
      </c>
      <c r="C5156" s="1121">
        <v>45519.60224537037</v>
      </c>
      <c r="D5156" t="s">
        <v>9291</v>
      </c>
    </row>
    <row r="5157" spans="1:5" x14ac:dyDescent="0.25">
      <c r="A5157" t="s">
        <v>1</v>
      </c>
      <c r="B5157" t="s">
        <v>18398</v>
      </c>
      <c r="C5157" s="1121">
        <v>45519.60224537037</v>
      </c>
      <c r="D5157" t="s">
        <v>9292</v>
      </c>
      <c r="E5157" s="1118">
        <v>3.1199999999999999E-2</v>
      </c>
    </row>
    <row r="5158" spans="1:5" x14ac:dyDescent="0.25">
      <c r="A5158" t="s">
        <v>1</v>
      </c>
      <c r="B5158" t="s">
        <v>18398</v>
      </c>
      <c r="C5158" s="1121">
        <v>45519.60224537037</v>
      </c>
      <c r="D5158" t="s">
        <v>17282</v>
      </c>
    </row>
    <row r="5159" spans="1:5" x14ac:dyDescent="0.25">
      <c r="A5159" t="s">
        <v>1</v>
      </c>
      <c r="B5159" t="s">
        <v>18398</v>
      </c>
      <c r="C5159" s="1121">
        <v>45519.602256944447</v>
      </c>
      <c r="D5159" t="s">
        <v>17283</v>
      </c>
      <c r="E5159" s="1118">
        <v>4.6899999999999997E-2</v>
      </c>
    </row>
    <row r="5160" spans="1:5" x14ac:dyDescent="0.25">
      <c r="A5160" t="s">
        <v>1</v>
      </c>
      <c r="B5160" t="s">
        <v>18398</v>
      </c>
      <c r="C5160" s="1121">
        <v>45519.602256944447</v>
      </c>
      <c r="D5160" t="s">
        <v>17284</v>
      </c>
    </row>
    <row r="5161" spans="1:5" x14ac:dyDescent="0.25">
      <c r="A5161" t="s">
        <v>1</v>
      </c>
      <c r="B5161" t="s">
        <v>18398</v>
      </c>
      <c r="C5161" s="1121">
        <v>45519.602256944447</v>
      </c>
      <c r="D5161" t="s">
        <v>17285</v>
      </c>
      <c r="E5161" s="1118">
        <v>5.0799999999999998E-2</v>
      </c>
    </row>
    <row r="5162" spans="1:5" x14ac:dyDescent="0.25">
      <c r="A5162" t="s">
        <v>1</v>
      </c>
      <c r="B5162" t="s">
        <v>18398</v>
      </c>
      <c r="C5162" s="1121">
        <v>45519.602430555555</v>
      </c>
      <c r="D5162" t="s">
        <v>17284</v>
      </c>
    </row>
    <row r="5163" spans="1:5" x14ac:dyDescent="0.25">
      <c r="A5163" t="s">
        <v>1</v>
      </c>
      <c r="B5163" t="s">
        <v>18398</v>
      </c>
      <c r="C5163" s="1121">
        <v>45519.602430555555</v>
      </c>
      <c r="D5163" t="s">
        <v>17285</v>
      </c>
      <c r="E5163" s="1118">
        <v>5.8599999999999999E-2</v>
      </c>
    </row>
    <row r="5164" spans="1:5" x14ac:dyDescent="0.25">
      <c r="A5164" t="s">
        <v>1</v>
      </c>
      <c r="B5164" t="s">
        <v>18398</v>
      </c>
      <c r="C5164" s="1121">
        <v>45519.602453703701</v>
      </c>
      <c r="D5164" t="s">
        <v>9291</v>
      </c>
    </row>
    <row r="5165" spans="1:5" x14ac:dyDescent="0.25">
      <c r="A5165" t="s">
        <v>1</v>
      </c>
      <c r="B5165" t="s">
        <v>18398</v>
      </c>
      <c r="C5165" s="1121">
        <v>45519.602453703701</v>
      </c>
      <c r="D5165" t="s">
        <v>9292</v>
      </c>
      <c r="E5165" s="1118">
        <v>4.6899999999999997E-2</v>
      </c>
    </row>
    <row r="5166" spans="1:5" x14ac:dyDescent="0.25">
      <c r="A5166" t="s">
        <v>1</v>
      </c>
      <c r="B5166" t="s">
        <v>18398</v>
      </c>
      <c r="C5166" s="1121">
        <v>45519.602453703701</v>
      </c>
      <c r="D5166" t="s">
        <v>17282</v>
      </c>
    </row>
    <row r="5167" spans="1:5" x14ac:dyDescent="0.25">
      <c r="A5167" t="s">
        <v>1</v>
      </c>
      <c r="B5167" t="s">
        <v>18398</v>
      </c>
      <c r="C5167" s="1121">
        <v>45519.602453703701</v>
      </c>
      <c r="D5167" t="s">
        <v>17283</v>
      </c>
      <c r="E5167" s="1118">
        <v>6.6400000000000001E-2</v>
      </c>
    </row>
    <row r="5168" spans="1:5" x14ac:dyDescent="0.25">
      <c r="A5168" t="s">
        <v>1</v>
      </c>
      <c r="B5168" t="s">
        <v>18398</v>
      </c>
      <c r="C5168" s="1121">
        <v>45519.602453703701</v>
      </c>
      <c r="D5168" t="s">
        <v>17284</v>
      </c>
    </row>
    <row r="5169" spans="1:5" x14ac:dyDescent="0.25">
      <c r="A5169" t="s">
        <v>1</v>
      </c>
      <c r="B5169" t="s">
        <v>18398</v>
      </c>
      <c r="C5169" s="1121">
        <v>45519.602453703701</v>
      </c>
      <c r="D5169" t="s">
        <v>17285</v>
      </c>
      <c r="E5169" s="1118">
        <v>4.6899999999999997E-2</v>
      </c>
    </row>
    <row r="5170" spans="1:5" x14ac:dyDescent="0.25">
      <c r="A5170" t="s">
        <v>1</v>
      </c>
      <c r="B5170" t="s">
        <v>18398</v>
      </c>
      <c r="C5170" s="1121">
        <v>45519.604027777779</v>
      </c>
      <c r="D5170" t="s">
        <v>9291</v>
      </c>
    </row>
    <row r="5171" spans="1:5" x14ac:dyDescent="0.25">
      <c r="A5171" t="s">
        <v>1</v>
      </c>
      <c r="B5171" t="s">
        <v>18398</v>
      </c>
      <c r="C5171" s="1121">
        <v>45519.604027777779</v>
      </c>
      <c r="D5171" t="s">
        <v>9292</v>
      </c>
      <c r="E5171" s="1118">
        <v>3.1199999999999999E-2</v>
      </c>
    </row>
    <row r="5172" spans="1:5" x14ac:dyDescent="0.25">
      <c r="A5172" t="s">
        <v>1</v>
      </c>
      <c r="B5172" t="s">
        <v>18398</v>
      </c>
      <c r="C5172" s="1121">
        <v>45519.604027777779</v>
      </c>
      <c r="D5172" t="s">
        <v>17282</v>
      </c>
    </row>
    <row r="5173" spans="1:5" x14ac:dyDescent="0.25">
      <c r="A5173" t="s">
        <v>1</v>
      </c>
      <c r="B5173" t="s">
        <v>18398</v>
      </c>
      <c r="C5173" s="1121">
        <v>45519.604027777779</v>
      </c>
      <c r="D5173" t="s">
        <v>17283</v>
      </c>
      <c r="E5173" s="1118">
        <v>4.2999999999999997E-2</v>
      </c>
    </row>
    <row r="5174" spans="1:5" x14ac:dyDescent="0.25">
      <c r="A5174" t="s">
        <v>1</v>
      </c>
      <c r="B5174" t="s">
        <v>18398</v>
      </c>
      <c r="C5174" s="1121">
        <v>45519.604027777779</v>
      </c>
      <c r="D5174" t="s">
        <v>17284</v>
      </c>
    </row>
    <row r="5175" spans="1:5" x14ac:dyDescent="0.25">
      <c r="A5175" t="s">
        <v>1</v>
      </c>
      <c r="B5175" t="s">
        <v>18398</v>
      </c>
      <c r="C5175" s="1121">
        <v>45519.604027777779</v>
      </c>
      <c r="D5175" t="s">
        <v>17285</v>
      </c>
      <c r="E5175" s="1118">
        <v>5.4699999999999999E-2</v>
      </c>
    </row>
    <row r="5176" spans="1:5" x14ac:dyDescent="0.25">
      <c r="A5176" t="s">
        <v>1</v>
      </c>
      <c r="B5176" t="s">
        <v>18398</v>
      </c>
      <c r="C5176" s="1121">
        <v>45519.604039351849</v>
      </c>
      <c r="D5176" t="s">
        <v>17282</v>
      </c>
    </row>
    <row r="5177" spans="1:5" x14ac:dyDescent="0.25">
      <c r="A5177" t="s">
        <v>1</v>
      </c>
      <c r="B5177" t="s">
        <v>18398</v>
      </c>
      <c r="C5177" s="1121">
        <v>45519.604039351849</v>
      </c>
      <c r="D5177" t="s">
        <v>17283</v>
      </c>
      <c r="E5177" s="1118">
        <v>6.25E-2</v>
      </c>
    </row>
    <row r="5178" spans="1:5" x14ac:dyDescent="0.25">
      <c r="A5178" t="s">
        <v>1</v>
      </c>
      <c r="B5178" t="s">
        <v>18398</v>
      </c>
      <c r="C5178" s="1121">
        <v>45519.604039351849</v>
      </c>
      <c r="D5178" t="s">
        <v>17284</v>
      </c>
    </row>
    <row r="5179" spans="1:5" x14ac:dyDescent="0.25">
      <c r="A5179" t="s">
        <v>1</v>
      </c>
      <c r="B5179" t="s">
        <v>18398</v>
      </c>
      <c r="C5179" s="1121">
        <v>45519.604039351849</v>
      </c>
      <c r="D5179" t="s">
        <v>17285</v>
      </c>
      <c r="E5179" s="1118">
        <v>5.0799999999999998E-2</v>
      </c>
    </row>
    <row r="5180" spans="1:5" x14ac:dyDescent="0.25">
      <c r="A5180" t="s">
        <v>1</v>
      </c>
      <c r="B5180" t="s">
        <v>18398</v>
      </c>
      <c r="C5180" s="1121">
        <v>45519.604594907411</v>
      </c>
      <c r="D5180" t="s">
        <v>9291</v>
      </c>
    </row>
    <row r="5181" spans="1:5" x14ac:dyDescent="0.25">
      <c r="A5181" t="s">
        <v>1</v>
      </c>
      <c r="B5181" t="s">
        <v>18398</v>
      </c>
      <c r="C5181" s="1121">
        <v>45519.604594907411</v>
      </c>
      <c r="D5181" t="s">
        <v>9292</v>
      </c>
      <c r="E5181" s="1118">
        <v>3.1199999999999999E-2</v>
      </c>
    </row>
    <row r="5182" spans="1:5" x14ac:dyDescent="0.25">
      <c r="A5182" t="s">
        <v>1</v>
      </c>
      <c r="B5182" t="s">
        <v>18398</v>
      </c>
      <c r="C5182" s="1121">
        <v>45519.604594907411</v>
      </c>
      <c r="D5182" t="s">
        <v>17282</v>
      </c>
    </row>
    <row r="5183" spans="1:5" x14ac:dyDescent="0.25">
      <c r="A5183" t="s">
        <v>1</v>
      </c>
      <c r="B5183" t="s">
        <v>18398</v>
      </c>
      <c r="C5183" s="1121">
        <v>45519.604594907411</v>
      </c>
      <c r="D5183" t="s">
        <v>17283</v>
      </c>
      <c r="E5183" s="1118">
        <v>5.8599999999999999E-2</v>
      </c>
    </row>
    <row r="5184" spans="1:5" x14ac:dyDescent="0.25">
      <c r="A5184" t="s">
        <v>1</v>
      </c>
      <c r="B5184" t="s">
        <v>18398</v>
      </c>
      <c r="C5184" s="1121">
        <v>45519.604594907411</v>
      </c>
      <c r="D5184" t="s">
        <v>17284</v>
      </c>
    </row>
    <row r="5185" spans="1:5" x14ac:dyDescent="0.25">
      <c r="A5185" t="s">
        <v>1</v>
      </c>
      <c r="B5185" t="s">
        <v>18398</v>
      </c>
      <c r="C5185" s="1121">
        <v>45519.604594907411</v>
      </c>
      <c r="D5185" t="s">
        <v>17285</v>
      </c>
      <c r="E5185" s="1118">
        <v>4.6899999999999997E-2</v>
      </c>
    </row>
    <row r="5186" spans="1:5" x14ac:dyDescent="0.25">
      <c r="A5186" t="s">
        <v>1</v>
      </c>
      <c r="B5186" t="s">
        <v>18398</v>
      </c>
      <c r="C5186" s="1121">
        <v>45519.604594907411</v>
      </c>
      <c r="D5186" t="s">
        <v>17282</v>
      </c>
    </row>
    <row r="5187" spans="1:5" x14ac:dyDescent="0.25">
      <c r="A5187" t="s">
        <v>1</v>
      </c>
      <c r="B5187" t="s">
        <v>18398</v>
      </c>
      <c r="C5187" s="1121">
        <v>45519.604594907411</v>
      </c>
      <c r="D5187" t="s">
        <v>17283</v>
      </c>
      <c r="E5187" s="1118">
        <v>6.25E-2</v>
      </c>
    </row>
    <row r="5188" spans="1:5" x14ac:dyDescent="0.25">
      <c r="A5188" t="s">
        <v>1</v>
      </c>
      <c r="B5188" t="s">
        <v>18398</v>
      </c>
      <c r="C5188" s="1121">
        <v>45519.604594907411</v>
      </c>
      <c r="D5188" t="s">
        <v>17284</v>
      </c>
    </row>
    <row r="5189" spans="1:5" x14ac:dyDescent="0.25">
      <c r="A5189" t="s">
        <v>1</v>
      </c>
      <c r="B5189" t="s">
        <v>18398</v>
      </c>
      <c r="C5189" s="1121">
        <v>45519.604594907411</v>
      </c>
      <c r="D5189" t="s">
        <v>17285</v>
      </c>
      <c r="E5189" s="1118">
        <v>4.6899999999999997E-2</v>
      </c>
    </row>
    <row r="5190" spans="1:5" x14ac:dyDescent="0.25">
      <c r="A5190" t="s">
        <v>1</v>
      </c>
      <c r="B5190" t="s">
        <v>18398</v>
      </c>
      <c r="C5190" s="1121">
        <v>45519.60460648148</v>
      </c>
      <c r="D5190" t="s">
        <v>17282</v>
      </c>
    </row>
    <row r="5191" spans="1:5" x14ac:dyDescent="0.25">
      <c r="A5191" t="s">
        <v>1</v>
      </c>
      <c r="B5191" t="s">
        <v>18398</v>
      </c>
      <c r="C5191" s="1121">
        <v>45519.60460648148</v>
      </c>
      <c r="D5191" t="s">
        <v>17283</v>
      </c>
      <c r="E5191" s="1118">
        <v>6.6400000000000001E-2</v>
      </c>
    </row>
    <row r="5192" spans="1:5" x14ac:dyDescent="0.25">
      <c r="A5192" t="s">
        <v>1</v>
      </c>
      <c r="B5192" t="s">
        <v>18398</v>
      </c>
      <c r="C5192" s="1121">
        <v>45519.60460648148</v>
      </c>
      <c r="D5192" t="s">
        <v>17284</v>
      </c>
    </row>
    <row r="5193" spans="1:5" x14ac:dyDescent="0.25">
      <c r="A5193" t="s">
        <v>1</v>
      </c>
      <c r="B5193" t="s">
        <v>18398</v>
      </c>
      <c r="C5193" s="1121">
        <v>45519.60460648148</v>
      </c>
      <c r="D5193" t="s">
        <v>17285</v>
      </c>
      <c r="E5193" s="1118">
        <v>5.4699999999999999E-2</v>
      </c>
    </row>
    <row r="5194" spans="1:5" x14ac:dyDescent="0.25">
      <c r="A5194" t="s">
        <v>1</v>
      </c>
      <c r="B5194" t="s">
        <v>18398</v>
      </c>
      <c r="C5194" s="1121">
        <v>45519.604641203703</v>
      </c>
      <c r="D5194" t="s">
        <v>9291</v>
      </c>
    </row>
    <row r="5195" spans="1:5" x14ac:dyDescent="0.25">
      <c r="A5195" t="s">
        <v>1</v>
      </c>
      <c r="B5195" t="s">
        <v>18398</v>
      </c>
      <c r="C5195" s="1121">
        <v>45519.604641203703</v>
      </c>
      <c r="D5195" t="s">
        <v>9292</v>
      </c>
      <c r="E5195" s="1118">
        <v>3.1199999999999999E-2</v>
      </c>
    </row>
    <row r="5196" spans="1:5" x14ac:dyDescent="0.25">
      <c r="A5196" t="s">
        <v>1</v>
      </c>
      <c r="B5196" t="s">
        <v>18398</v>
      </c>
      <c r="C5196" s="1121">
        <v>45519.604641203703</v>
      </c>
      <c r="D5196" t="s">
        <v>17282</v>
      </c>
    </row>
    <row r="5197" spans="1:5" x14ac:dyDescent="0.25">
      <c r="A5197" t="s">
        <v>1</v>
      </c>
      <c r="B5197" t="s">
        <v>18398</v>
      </c>
      <c r="C5197" s="1121">
        <v>45519.604641203703</v>
      </c>
      <c r="D5197" t="s">
        <v>17283</v>
      </c>
      <c r="E5197" s="1118">
        <v>5.4699999999999999E-2</v>
      </c>
    </row>
    <row r="5198" spans="1:5" x14ac:dyDescent="0.25">
      <c r="A5198" t="s">
        <v>1</v>
      </c>
      <c r="B5198" t="s">
        <v>18398</v>
      </c>
      <c r="C5198" s="1121">
        <v>45519.604641203703</v>
      </c>
      <c r="D5198" t="s">
        <v>17284</v>
      </c>
    </row>
    <row r="5199" spans="1:5" x14ac:dyDescent="0.25">
      <c r="A5199" t="s">
        <v>1</v>
      </c>
      <c r="B5199" t="s">
        <v>18398</v>
      </c>
      <c r="C5199" s="1121">
        <v>45519.604641203703</v>
      </c>
      <c r="D5199" t="s">
        <v>17285</v>
      </c>
      <c r="E5199" s="1118">
        <v>3.9100000000000003E-2</v>
      </c>
    </row>
    <row r="5200" spans="1:5" x14ac:dyDescent="0.25">
      <c r="A5200" t="s">
        <v>1</v>
      </c>
      <c r="B5200" t="s">
        <v>18398</v>
      </c>
      <c r="C5200" s="1121">
        <v>45519.60465277778</v>
      </c>
      <c r="D5200" t="s">
        <v>17282</v>
      </c>
    </row>
    <row r="5201" spans="1:5" x14ac:dyDescent="0.25">
      <c r="A5201" t="s">
        <v>1</v>
      </c>
      <c r="B5201" t="s">
        <v>18398</v>
      </c>
      <c r="C5201" s="1121">
        <v>45519.60465277778</v>
      </c>
      <c r="D5201" t="s">
        <v>17283</v>
      </c>
      <c r="E5201" s="1118">
        <v>6.6400000000000001E-2</v>
      </c>
    </row>
    <row r="5202" spans="1:5" x14ac:dyDescent="0.25">
      <c r="A5202" t="s">
        <v>1</v>
      </c>
      <c r="B5202" t="s">
        <v>18398</v>
      </c>
      <c r="C5202" s="1121">
        <v>45519.60465277778</v>
      </c>
      <c r="D5202" t="s">
        <v>17284</v>
      </c>
    </row>
    <row r="5203" spans="1:5" x14ac:dyDescent="0.25">
      <c r="A5203" t="s">
        <v>1</v>
      </c>
      <c r="B5203" t="s">
        <v>18398</v>
      </c>
      <c r="C5203" s="1121">
        <v>45519.60465277778</v>
      </c>
      <c r="D5203" t="s">
        <v>17285</v>
      </c>
      <c r="E5203" s="1118">
        <v>3.5200000000000002E-2</v>
      </c>
    </row>
    <row r="5204" spans="1:5" x14ac:dyDescent="0.25">
      <c r="A5204" t="s">
        <v>1</v>
      </c>
      <c r="B5204" t="s">
        <v>18398</v>
      </c>
      <c r="C5204" s="1121">
        <v>45519.605011574073</v>
      </c>
      <c r="D5204" t="s">
        <v>9291</v>
      </c>
    </row>
    <row r="5205" spans="1:5" x14ac:dyDescent="0.25">
      <c r="A5205" t="s">
        <v>1</v>
      </c>
      <c r="B5205" t="s">
        <v>18398</v>
      </c>
      <c r="C5205" s="1121">
        <v>45519.605011574073</v>
      </c>
      <c r="D5205" t="s">
        <v>9292</v>
      </c>
      <c r="E5205" s="1118">
        <v>4.2999999999999997E-2</v>
      </c>
    </row>
    <row r="5206" spans="1:5" x14ac:dyDescent="0.25">
      <c r="A5206" t="s">
        <v>1</v>
      </c>
      <c r="B5206" t="s">
        <v>18398</v>
      </c>
      <c r="C5206" s="1121">
        <v>45519.605011574073</v>
      </c>
      <c r="D5206" t="s">
        <v>17282</v>
      </c>
    </row>
    <row r="5207" spans="1:5" x14ac:dyDescent="0.25">
      <c r="A5207" t="s">
        <v>1</v>
      </c>
      <c r="B5207" t="s">
        <v>18398</v>
      </c>
      <c r="C5207" s="1121">
        <v>45519.605011574073</v>
      </c>
      <c r="D5207" t="s">
        <v>17283</v>
      </c>
      <c r="E5207" s="1118">
        <v>5.8599999999999999E-2</v>
      </c>
    </row>
    <row r="5208" spans="1:5" x14ac:dyDescent="0.25">
      <c r="A5208" t="s">
        <v>1</v>
      </c>
      <c r="B5208" t="s">
        <v>18398</v>
      </c>
      <c r="C5208" s="1121">
        <v>45519.605011574073</v>
      </c>
      <c r="D5208" t="s">
        <v>17284</v>
      </c>
    </row>
    <row r="5209" spans="1:5" x14ac:dyDescent="0.25">
      <c r="A5209" t="s">
        <v>1</v>
      </c>
      <c r="B5209" t="s">
        <v>18398</v>
      </c>
      <c r="C5209" s="1121">
        <v>45519.605011574073</v>
      </c>
      <c r="D5209" t="s">
        <v>17285</v>
      </c>
      <c r="E5209" s="1118">
        <v>4.6899999999999997E-2</v>
      </c>
    </row>
    <row r="5210" spans="1:5" x14ac:dyDescent="0.25">
      <c r="A5210" t="s">
        <v>1</v>
      </c>
      <c r="B5210" t="s">
        <v>18398</v>
      </c>
      <c r="C5210" s="1121">
        <v>45519.605011574073</v>
      </c>
      <c r="D5210" t="s">
        <v>17282</v>
      </c>
    </row>
    <row r="5211" spans="1:5" x14ac:dyDescent="0.25">
      <c r="A5211" t="s">
        <v>1</v>
      </c>
      <c r="B5211" t="s">
        <v>18398</v>
      </c>
      <c r="C5211" s="1121">
        <v>45519.605011574073</v>
      </c>
      <c r="D5211" t="s">
        <v>17283</v>
      </c>
      <c r="E5211" s="1118">
        <v>6.6400000000000001E-2</v>
      </c>
    </row>
    <row r="5212" spans="1:5" x14ac:dyDescent="0.25">
      <c r="A5212" t="s">
        <v>1</v>
      </c>
      <c r="B5212" t="s">
        <v>18398</v>
      </c>
      <c r="C5212" s="1121">
        <v>45519.605011574073</v>
      </c>
      <c r="D5212" t="s">
        <v>17284</v>
      </c>
    </row>
    <row r="5213" spans="1:5" x14ac:dyDescent="0.25">
      <c r="A5213" t="s">
        <v>1</v>
      </c>
      <c r="B5213" t="s">
        <v>18398</v>
      </c>
      <c r="C5213" s="1121">
        <v>45519.605011574073</v>
      </c>
      <c r="D5213" t="s">
        <v>17285</v>
      </c>
      <c r="E5213" s="1118">
        <v>5.4699999999999999E-2</v>
      </c>
    </row>
    <row r="5214" spans="1:5" x14ac:dyDescent="0.25">
      <c r="A5214" t="s">
        <v>1</v>
      </c>
      <c r="B5214" t="s">
        <v>18398</v>
      </c>
      <c r="C5214" s="1121">
        <v>45519.605011574073</v>
      </c>
      <c r="D5214" t="s">
        <v>17284</v>
      </c>
    </row>
    <row r="5215" spans="1:5" x14ac:dyDescent="0.25">
      <c r="A5215" t="s">
        <v>1</v>
      </c>
      <c r="B5215" t="s">
        <v>18398</v>
      </c>
      <c r="C5215" s="1121">
        <v>45519.605011574073</v>
      </c>
      <c r="D5215" t="s">
        <v>17285</v>
      </c>
      <c r="E5215" s="1118">
        <v>4.2999999999999997E-2</v>
      </c>
    </row>
    <row r="5216" spans="1:5" x14ac:dyDescent="0.25">
      <c r="A5216" t="s">
        <v>1</v>
      </c>
      <c r="B5216" t="s">
        <v>18398</v>
      </c>
      <c r="C5216" s="1121">
        <v>45519.605023148149</v>
      </c>
      <c r="D5216" t="s">
        <v>17284</v>
      </c>
    </row>
    <row r="5217" spans="1:5" x14ac:dyDescent="0.25">
      <c r="A5217" t="s">
        <v>1</v>
      </c>
      <c r="B5217" t="s">
        <v>18398</v>
      </c>
      <c r="C5217" s="1121">
        <v>45519.605023148149</v>
      </c>
      <c r="D5217" t="s">
        <v>17285</v>
      </c>
      <c r="E5217" s="1118">
        <v>6.25E-2</v>
      </c>
    </row>
    <row r="5218" spans="1:5" x14ac:dyDescent="0.25">
      <c r="A5218" t="s">
        <v>1</v>
      </c>
      <c r="B5218" t="s">
        <v>18398</v>
      </c>
      <c r="C5218" s="1121">
        <v>45519.605844907404</v>
      </c>
      <c r="D5218" t="s">
        <v>17282</v>
      </c>
    </row>
    <row r="5219" spans="1:5" x14ac:dyDescent="0.25">
      <c r="A5219" t="s">
        <v>1</v>
      </c>
      <c r="B5219" t="s">
        <v>18398</v>
      </c>
      <c r="C5219" s="1121">
        <v>45519.605844907404</v>
      </c>
      <c r="D5219" t="s">
        <v>17283</v>
      </c>
      <c r="E5219" s="1118">
        <v>5.4699999999999999E-2</v>
      </c>
    </row>
    <row r="5220" spans="1:5" x14ac:dyDescent="0.25">
      <c r="A5220" t="s">
        <v>1</v>
      </c>
      <c r="B5220" t="s">
        <v>18398</v>
      </c>
      <c r="C5220" s="1121">
        <v>45519.605844907404</v>
      </c>
      <c r="D5220" t="s">
        <v>17284</v>
      </c>
    </row>
    <row r="5221" spans="1:5" x14ac:dyDescent="0.25">
      <c r="A5221" t="s">
        <v>1</v>
      </c>
      <c r="B5221" t="s">
        <v>18398</v>
      </c>
      <c r="C5221" s="1121">
        <v>45519.605844907404</v>
      </c>
      <c r="D5221" t="s">
        <v>17285</v>
      </c>
      <c r="E5221" s="1118">
        <v>5.8599999999999999E-2</v>
      </c>
    </row>
    <row r="5222" spans="1:5" x14ac:dyDescent="0.25">
      <c r="A5222" t="s">
        <v>1</v>
      </c>
      <c r="B5222" t="s">
        <v>18398</v>
      </c>
      <c r="C5222" s="1121">
        <v>45519.605844907404</v>
      </c>
      <c r="D5222" t="s">
        <v>17284</v>
      </c>
    </row>
    <row r="5223" spans="1:5" x14ac:dyDescent="0.25">
      <c r="A5223" t="s">
        <v>1</v>
      </c>
      <c r="B5223" t="s">
        <v>18398</v>
      </c>
      <c r="C5223" s="1121">
        <v>45519.605844907404</v>
      </c>
      <c r="D5223" t="s">
        <v>17285</v>
      </c>
      <c r="E5223" s="1118">
        <v>5.0799999999999998E-2</v>
      </c>
    </row>
    <row r="5224" spans="1:5" x14ac:dyDescent="0.25">
      <c r="A5224" t="s">
        <v>1</v>
      </c>
      <c r="B5224" t="s">
        <v>18398</v>
      </c>
      <c r="C5224" s="1121">
        <v>45519.605856481481</v>
      </c>
      <c r="D5224" t="s">
        <v>17282</v>
      </c>
    </row>
    <row r="5225" spans="1:5" x14ac:dyDescent="0.25">
      <c r="A5225" t="s">
        <v>1</v>
      </c>
      <c r="B5225" t="s">
        <v>18398</v>
      </c>
      <c r="C5225" s="1121">
        <v>45519.605856481481</v>
      </c>
      <c r="D5225" t="s">
        <v>17283</v>
      </c>
      <c r="E5225" s="1118">
        <v>5.0799999999999998E-2</v>
      </c>
    </row>
    <row r="5226" spans="1:5" x14ac:dyDescent="0.25">
      <c r="A5226" t="s">
        <v>1</v>
      </c>
      <c r="B5226" t="s">
        <v>18398</v>
      </c>
      <c r="C5226" s="1121">
        <v>45519.605856481481</v>
      </c>
      <c r="D5226" t="s">
        <v>17284</v>
      </c>
    </row>
    <row r="5227" spans="1:5" x14ac:dyDescent="0.25">
      <c r="A5227" t="s">
        <v>1</v>
      </c>
      <c r="B5227" t="s">
        <v>18398</v>
      </c>
      <c r="C5227" s="1121">
        <v>45519.605856481481</v>
      </c>
      <c r="D5227" t="s">
        <v>17285</v>
      </c>
      <c r="E5227" s="1118">
        <v>3.1199999999999999E-2</v>
      </c>
    </row>
    <row r="5228" spans="1:5" x14ac:dyDescent="0.25">
      <c r="A5228" t="s">
        <v>1</v>
      </c>
      <c r="B5228" t="s">
        <v>18398</v>
      </c>
      <c r="C5228" s="1121">
        <v>45519.605868055558</v>
      </c>
      <c r="D5228" t="s">
        <v>17282</v>
      </c>
    </row>
    <row r="5229" spans="1:5" x14ac:dyDescent="0.25">
      <c r="A5229" t="s">
        <v>1</v>
      </c>
      <c r="B5229" t="s">
        <v>18398</v>
      </c>
      <c r="C5229" s="1121">
        <v>45519.605868055558</v>
      </c>
      <c r="D5229" t="s">
        <v>17283</v>
      </c>
      <c r="E5229" s="1118">
        <v>4.6899999999999997E-2</v>
      </c>
    </row>
    <row r="5230" spans="1:5" x14ac:dyDescent="0.25">
      <c r="A5230" t="s">
        <v>1</v>
      </c>
      <c r="B5230" t="s">
        <v>18398</v>
      </c>
      <c r="C5230" s="1121">
        <v>45519.605868055558</v>
      </c>
      <c r="D5230" t="s">
        <v>17284</v>
      </c>
    </row>
    <row r="5231" spans="1:5" x14ac:dyDescent="0.25">
      <c r="A5231" t="s">
        <v>1</v>
      </c>
      <c r="B5231" t="s">
        <v>18398</v>
      </c>
      <c r="C5231" s="1121">
        <v>45519.605868055558</v>
      </c>
      <c r="D5231" t="s">
        <v>17285</v>
      </c>
      <c r="E5231" s="1118">
        <v>5.0799999999999998E-2</v>
      </c>
    </row>
    <row r="5232" spans="1:5" x14ac:dyDescent="0.25">
      <c r="A5232" t="s">
        <v>1</v>
      </c>
      <c r="B5232" t="s">
        <v>18398</v>
      </c>
      <c r="C5232" s="1121">
        <v>45519.605868055558</v>
      </c>
      <c r="D5232" t="s">
        <v>17282</v>
      </c>
    </row>
    <row r="5233" spans="1:5" x14ac:dyDescent="0.25">
      <c r="A5233" t="s">
        <v>1</v>
      </c>
      <c r="B5233" t="s">
        <v>18398</v>
      </c>
      <c r="C5233" s="1121">
        <v>45519.605868055558</v>
      </c>
      <c r="D5233" t="s">
        <v>17283</v>
      </c>
      <c r="E5233" s="1118">
        <v>5.0799999999999998E-2</v>
      </c>
    </row>
    <row r="5234" spans="1:5" x14ac:dyDescent="0.25">
      <c r="A5234" t="s">
        <v>1</v>
      </c>
      <c r="B5234" t="s">
        <v>18398</v>
      </c>
      <c r="C5234" s="1121">
        <v>45519.605868055558</v>
      </c>
      <c r="D5234" t="s">
        <v>17284</v>
      </c>
    </row>
    <row r="5235" spans="1:5" x14ac:dyDescent="0.25">
      <c r="A5235" t="s">
        <v>1</v>
      </c>
      <c r="B5235" t="s">
        <v>18398</v>
      </c>
      <c r="C5235" s="1121">
        <v>45519.605868055558</v>
      </c>
      <c r="D5235" t="s">
        <v>17285</v>
      </c>
      <c r="E5235" s="1118">
        <v>5.0799999999999998E-2</v>
      </c>
    </row>
    <row r="5236" spans="1:5" x14ac:dyDescent="0.25">
      <c r="A5236" t="s">
        <v>1</v>
      </c>
      <c r="B5236" t="s">
        <v>18398</v>
      </c>
      <c r="C5236" s="1121">
        <v>45519.605868055558</v>
      </c>
      <c r="D5236" t="s">
        <v>17282</v>
      </c>
    </row>
    <row r="5237" spans="1:5" x14ac:dyDescent="0.25">
      <c r="A5237" t="s">
        <v>1</v>
      </c>
      <c r="B5237" t="s">
        <v>18398</v>
      </c>
      <c r="C5237" s="1121">
        <v>45519.605868055558</v>
      </c>
      <c r="D5237" t="s">
        <v>17283</v>
      </c>
      <c r="E5237" s="1118">
        <v>4.6899999999999997E-2</v>
      </c>
    </row>
    <row r="5238" spans="1:5" x14ac:dyDescent="0.25">
      <c r="A5238" t="s">
        <v>1</v>
      </c>
      <c r="B5238" t="s">
        <v>18398</v>
      </c>
      <c r="C5238" s="1121">
        <v>45519.605868055558</v>
      </c>
      <c r="D5238" t="s">
        <v>17284</v>
      </c>
    </row>
    <row r="5239" spans="1:5" x14ac:dyDescent="0.25">
      <c r="A5239" t="s">
        <v>1</v>
      </c>
      <c r="B5239" t="s">
        <v>18398</v>
      </c>
      <c r="C5239" s="1121">
        <v>45519.605879629627</v>
      </c>
      <c r="D5239" t="s">
        <v>17285</v>
      </c>
      <c r="E5239" s="1118">
        <v>5.8599999999999999E-2</v>
      </c>
    </row>
    <row r="5240" spans="1:5" x14ac:dyDescent="0.25">
      <c r="A5240" t="s">
        <v>1</v>
      </c>
      <c r="B5240" t="s">
        <v>18398</v>
      </c>
      <c r="C5240" s="1121">
        <v>45519.605879629627</v>
      </c>
      <c r="D5240" t="s">
        <v>17282</v>
      </c>
    </row>
    <row r="5241" spans="1:5" x14ac:dyDescent="0.25">
      <c r="A5241" t="s">
        <v>1</v>
      </c>
      <c r="B5241" t="s">
        <v>18398</v>
      </c>
      <c r="C5241" s="1121">
        <v>45519.605879629627</v>
      </c>
      <c r="D5241" t="s">
        <v>17283</v>
      </c>
      <c r="E5241" s="1118">
        <v>3.9100000000000003E-2</v>
      </c>
    </row>
    <row r="5242" spans="1:5" x14ac:dyDescent="0.25">
      <c r="A5242" t="s">
        <v>1</v>
      </c>
      <c r="B5242" t="s">
        <v>18398</v>
      </c>
      <c r="C5242" s="1121">
        <v>45519.605879629627</v>
      </c>
      <c r="D5242" t="s">
        <v>17284</v>
      </c>
    </row>
    <row r="5243" spans="1:5" x14ac:dyDescent="0.25">
      <c r="A5243" t="s">
        <v>1</v>
      </c>
      <c r="B5243" t="s">
        <v>18398</v>
      </c>
      <c r="C5243" s="1121">
        <v>45519.605879629627</v>
      </c>
      <c r="D5243" t="s">
        <v>17285</v>
      </c>
      <c r="E5243" s="1118">
        <v>4.6899999999999997E-2</v>
      </c>
    </row>
    <row r="5244" spans="1:5" x14ac:dyDescent="0.25">
      <c r="A5244" t="s">
        <v>1</v>
      </c>
      <c r="B5244" t="s">
        <v>18398</v>
      </c>
      <c r="C5244" s="1121">
        <v>45519.605879629627</v>
      </c>
      <c r="D5244" t="s">
        <v>17282</v>
      </c>
    </row>
    <row r="5245" spans="1:5" x14ac:dyDescent="0.25">
      <c r="A5245" t="s">
        <v>1</v>
      </c>
      <c r="B5245" t="s">
        <v>18398</v>
      </c>
      <c r="C5245" s="1121">
        <v>45519.605879629627</v>
      </c>
      <c r="D5245" t="s">
        <v>17283</v>
      </c>
      <c r="E5245" s="1118">
        <v>5.4699999999999999E-2</v>
      </c>
    </row>
    <row r="5246" spans="1:5" x14ac:dyDescent="0.25">
      <c r="A5246" t="s">
        <v>1</v>
      </c>
      <c r="B5246" t="s">
        <v>18398</v>
      </c>
      <c r="C5246" s="1121">
        <v>45519.605879629627</v>
      </c>
      <c r="D5246" t="s">
        <v>17284</v>
      </c>
    </row>
    <row r="5247" spans="1:5" x14ac:dyDescent="0.25">
      <c r="A5247" t="s">
        <v>1</v>
      </c>
      <c r="B5247" t="s">
        <v>18398</v>
      </c>
      <c r="C5247" s="1121">
        <v>45519.605879629627</v>
      </c>
      <c r="D5247" t="s">
        <v>17285</v>
      </c>
      <c r="E5247" s="1118">
        <v>6.25E-2</v>
      </c>
    </row>
    <row r="5248" spans="1:5" x14ac:dyDescent="0.25">
      <c r="A5248" t="s">
        <v>1</v>
      </c>
      <c r="B5248" t="s">
        <v>18398</v>
      </c>
      <c r="C5248" s="1121">
        <v>45519.605879629627</v>
      </c>
      <c r="D5248" t="s">
        <v>17282</v>
      </c>
    </row>
    <row r="5249" spans="1:5" x14ac:dyDescent="0.25">
      <c r="A5249" t="s">
        <v>1</v>
      </c>
      <c r="B5249" t="s">
        <v>18398</v>
      </c>
      <c r="C5249" s="1121">
        <v>45519.605879629627</v>
      </c>
      <c r="D5249" t="s">
        <v>17283</v>
      </c>
      <c r="E5249" s="1118">
        <v>4.6899999999999997E-2</v>
      </c>
    </row>
    <row r="5250" spans="1:5" x14ac:dyDescent="0.25">
      <c r="A5250" t="s">
        <v>1</v>
      </c>
      <c r="B5250" t="s">
        <v>18398</v>
      </c>
      <c r="C5250" s="1121">
        <v>45519.605891203704</v>
      </c>
      <c r="D5250" t="s">
        <v>17282</v>
      </c>
    </row>
    <row r="5251" spans="1:5" x14ac:dyDescent="0.25">
      <c r="A5251" t="s">
        <v>1</v>
      </c>
      <c r="B5251" t="s">
        <v>18398</v>
      </c>
      <c r="C5251" s="1121">
        <v>45519.605891203704</v>
      </c>
      <c r="D5251" t="s">
        <v>17283</v>
      </c>
      <c r="E5251" s="1118">
        <v>4.6899999999999997E-2</v>
      </c>
    </row>
    <row r="5252" spans="1:5" x14ac:dyDescent="0.25">
      <c r="A5252" t="s">
        <v>1</v>
      </c>
      <c r="B5252" t="s">
        <v>18398</v>
      </c>
      <c r="C5252" s="1121">
        <v>45519.605891203704</v>
      </c>
      <c r="D5252" t="s">
        <v>17282</v>
      </c>
    </row>
    <row r="5253" spans="1:5" x14ac:dyDescent="0.25">
      <c r="A5253" t="s">
        <v>1</v>
      </c>
      <c r="B5253" t="s">
        <v>18398</v>
      </c>
      <c r="C5253" s="1121">
        <v>45519.605891203704</v>
      </c>
      <c r="D5253" t="s">
        <v>17283</v>
      </c>
      <c r="E5253" s="1118">
        <v>5.0799999999999998E-2</v>
      </c>
    </row>
    <row r="5254" spans="1:5" x14ac:dyDescent="0.25">
      <c r="A5254" t="s">
        <v>1</v>
      </c>
      <c r="B5254" t="s">
        <v>18398</v>
      </c>
      <c r="C5254" s="1121">
        <v>45519.605925925927</v>
      </c>
      <c r="D5254" t="s">
        <v>17282</v>
      </c>
    </row>
    <row r="5255" spans="1:5" x14ac:dyDescent="0.25">
      <c r="A5255" t="s">
        <v>1</v>
      </c>
      <c r="B5255" t="s">
        <v>18398</v>
      </c>
      <c r="C5255" s="1121">
        <v>45519.605925925927</v>
      </c>
      <c r="D5255" t="s">
        <v>17283</v>
      </c>
      <c r="E5255" s="1118">
        <v>5.0799999999999998E-2</v>
      </c>
    </row>
    <row r="5256" spans="1:5" x14ac:dyDescent="0.25">
      <c r="A5256" t="s">
        <v>1</v>
      </c>
      <c r="B5256" t="s">
        <v>18398</v>
      </c>
      <c r="C5256" s="1121">
        <v>45519.605925925927</v>
      </c>
      <c r="D5256" t="s">
        <v>17282</v>
      </c>
    </row>
    <row r="5257" spans="1:5" x14ac:dyDescent="0.25">
      <c r="A5257" t="s">
        <v>1</v>
      </c>
      <c r="B5257" t="s">
        <v>18398</v>
      </c>
      <c r="C5257" s="1121">
        <v>45519.605925925927</v>
      </c>
      <c r="D5257" t="s">
        <v>17283</v>
      </c>
      <c r="E5257" s="1118">
        <v>5.4699999999999999E-2</v>
      </c>
    </row>
    <row r="5258" spans="1:5" x14ac:dyDescent="0.25">
      <c r="A5258" t="s">
        <v>1</v>
      </c>
      <c r="B5258" t="s">
        <v>18398</v>
      </c>
      <c r="C5258" s="1121">
        <v>45519.605937499997</v>
      </c>
      <c r="D5258" t="s">
        <v>17284</v>
      </c>
    </row>
    <row r="5259" spans="1:5" x14ac:dyDescent="0.25">
      <c r="A5259" t="s">
        <v>1</v>
      </c>
      <c r="B5259" t="s">
        <v>18398</v>
      </c>
      <c r="C5259" s="1121">
        <v>45519.605949074074</v>
      </c>
      <c r="D5259" t="s">
        <v>17285</v>
      </c>
      <c r="E5259" s="1118">
        <v>6.25E-2</v>
      </c>
    </row>
    <row r="5260" spans="1:5" x14ac:dyDescent="0.25">
      <c r="A5260" t="s">
        <v>1</v>
      </c>
      <c r="B5260" t="s">
        <v>18398</v>
      </c>
      <c r="C5260" s="1121">
        <v>45519.605949074074</v>
      </c>
      <c r="D5260" t="s">
        <v>17282</v>
      </c>
    </row>
    <row r="5261" spans="1:5" x14ac:dyDescent="0.25">
      <c r="A5261" t="s">
        <v>1</v>
      </c>
      <c r="B5261" t="s">
        <v>18398</v>
      </c>
      <c r="C5261" s="1121">
        <v>45519.605949074074</v>
      </c>
      <c r="D5261" t="s">
        <v>17283</v>
      </c>
      <c r="E5261" s="1118">
        <v>4.6899999999999997E-2</v>
      </c>
    </row>
    <row r="5262" spans="1:5" x14ac:dyDescent="0.25">
      <c r="A5262" t="s">
        <v>1</v>
      </c>
      <c r="B5262" t="s">
        <v>18398</v>
      </c>
      <c r="C5262" s="1121">
        <v>45519.605949074074</v>
      </c>
      <c r="D5262" t="s">
        <v>17284</v>
      </c>
    </row>
    <row r="5263" spans="1:5" x14ac:dyDescent="0.25">
      <c r="A5263" t="s">
        <v>1</v>
      </c>
      <c r="B5263" t="s">
        <v>18398</v>
      </c>
      <c r="C5263" s="1121">
        <v>45519.605949074074</v>
      </c>
      <c r="D5263" t="s">
        <v>17285</v>
      </c>
      <c r="E5263" s="1118">
        <v>5.0799999999999998E-2</v>
      </c>
    </row>
    <row r="5264" spans="1:5" x14ac:dyDescent="0.25">
      <c r="A5264" t="s">
        <v>1</v>
      </c>
      <c r="B5264" t="s">
        <v>18398</v>
      </c>
      <c r="C5264" s="1121">
        <v>45519.606030092589</v>
      </c>
      <c r="D5264" t="s">
        <v>9291</v>
      </c>
    </row>
    <row r="5265" spans="1:5" x14ac:dyDescent="0.25">
      <c r="A5265" t="s">
        <v>1</v>
      </c>
      <c r="B5265" t="s">
        <v>18398</v>
      </c>
      <c r="C5265" s="1121">
        <v>45519.606030092589</v>
      </c>
      <c r="D5265" t="s">
        <v>9292</v>
      </c>
      <c r="E5265" s="1118">
        <v>3.9100000000000003E-2</v>
      </c>
    </row>
    <row r="5266" spans="1:5" x14ac:dyDescent="0.25">
      <c r="A5266" t="s">
        <v>1</v>
      </c>
      <c r="B5266" t="s">
        <v>18398</v>
      </c>
      <c r="C5266" s="1121">
        <v>45519.606030092589</v>
      </c>
      <c r="D5266" t="s">
        <v>17282</v>
      </c>
    </row>
    <row r="5267" spans="1:5" x14ac:dyDescent="0.25">
      <c r="A5267" t="s">
        <v>1</v>
      </c>
      <c r="B5267" t="s">
        <v>18398</v>
      </c>
      <c r="C5267" s="1121">
        <v>45519.606030092589</v>
      </c>
      <c r="D5267" t="s">
        <v>17283</v>
      </c>
      <c r="E5267" s="1118">
        <v>5.0799999999999998E-2</v>
      </c>
    </row>
    <row r="5268" spans="1:5" x14ac:dyDescent="0.25">
      <c r="A5268" t="s">
        <v>1</v>
      </c>
      <c r="B5268" t="s">
        <v>18398</v>
      </c>
      <c r="C5268" s="1121">
        <v>45519.606041666666</v>
      </c>
      <c r="D5268" t="s">
        <v>17282</v>
      </c>
    </row>
    <row r="5269" spans="1:5" x14ac:dyDescent="0.25">
      <c r="A5269" t="s">
        <v>1</v>
      </c>
      <c r="B5269" t="s">
        <v>18398</v>
      </c>
      <c r="C5269" s="1121">
        <v>45519.606041666666</v>
      </c>
      <c r="D5269" t="s">
        <v>17283</v>
      </c>
      <c r="E5269" s="1118">
        <v>8.2000000000000003E-2</v>
      </c>
    </row>
    <row r="5270" spans="1:5" x14ac:dyDescent="0.25">
      <c r="A5270" t="s">
        <v>1</v>
      </c>
      <c r="B5270" t="s">
        <v>18398</v>
      </c>
      <c r="C5270" s="1121">
        <v>45519.606041666666</v>
      </c>
      <c r="D5270" t="s">
        <v>17282</v>
      </c>
    </row>
    <row r="5271" spans="1:5" x14ac:dyDescent="0.25">
      <c r="A5271" t="s">
        <v>1</v>
      </c>
      <c r="B5271" t="s">
        <v>18398</v>
      </c>
      <c r="C5271" s="1121">
        <v>45519.606041666666</v>
      </c>
      <c r="D5271" t="s">
        <v>17283</v>
      </c>
      <c r="E5271" s="1118">
        <v>7.0300000000000001E-2</v>
      </c>
    </row>
    <row r="5272" spans="1:5" x14ac:dyDescent="0.25">
      <c r="A5272" t="s">
        <v>1</v>
      </c>
      <c r="B5272" t="s">
        <v>18398</v>
      </c>
      <c r="C5272" s="1121">
        <v>45519.606041666666</v>
      </c>
      <c r="D5272" t="s">
        <v>17282</v>
      </c>
    </row>
    <row r="5273" spans="1:5" x14ac:dyDescent="0.25">
      <c r="A5273" t="s">
        <v>1</v>
      </c>
      <c r="B5273" t="s">
        <v>18398</v>
      </c>
      <c r="C5273" s="1121">
        <v>45519.606041666666</v>
      </c>
      <c r="D5273" t="s">
        <v>17283</v>
      </c>
      <c r="E5273" s="1118">
        <v>6.25E-2</v>
      </c>
    </row>
    <row r="5274" spans="1:5" x14ac:dyDescent="0.25">
      <c r="A5274" t="s">
        <v>1</v>
      </c>
      <c r="B5274" t="s">
        <v>18398</v>
      </c>
      <c r="C5274" s="1121">
        <v>45519.606041666666</v>
      </c>
      <c r="D5274" t="s">
        <v>17284</v>
      </c>
    </row>
    <row r="5275" spans="1:5" x14ac:dyDescent="0.25">
      <c r="A5275" t="s">
        <v>1</v>
      </c>
      <c r="B5275" t="s">
        <v>18398</v>
      </c>
      <c r="C5275" s="1121">
        <v>45519.606041666666</v>
      </c>
      <c r="D5275" t="s">
        <v>17285</v>
      </c>
      <c r="E5275" s="1118">
        <v>5.0799999999999998E-2</v>
      </c>
    </row>
    <row r="5276" spans="1:5" x14ac:dyDescent="0.25">
      <c r="A5276" t="s">
        <v>1</v>
      </c>
      <c r="B5276" t="s">
        <v>18398</v>
      </c>
      <c r="C5276" s="1121">
        <v>45519.607870370368</v>
      </c>
      <c r="D5276" t="s">
        <v>17282</v>
      </c>
    </row>
    <row r="5277" spans="1:5" x14ac:dyDescent="0.25">
      <c r="A5277" t="s">
        <v>1</v>
      </c>
      <c r="B5277" t="s">
        <v>18398</v>
      </c>
      <c r="C5277" s="1121">
        <v>45519.607870370368</v>
      </c>
      <c r="D5277" t="s">
        <v>17283</v>
      </c>
      <c r="E5277" s="1118">
        <v>5.4699999999999999E-2</v>
      </c>
    </row>
    <row r="5278" spans="1:5" x14ac:dyDescent="0.25">
      <c r="A5278" t="s">
        <v>1</v>
      </c>
      <c r="B5278" t="s">
        <v>18398</v>
      </c>
      <c r="C5278" s="1121">
        <v>45519.607870370368</v>
      </c>
      <c r="D5278" t="s">
        <v>17284</v>
      </c>
    </row>
    <row r="5279" spans="1:5" x14ac:dyDescent="0.25">
      <c r="A5279" t="s">
        <v>1</v>
      </c>
      <c r="B5279" t="s">
        <v>18398</v>
      </c>
      <c r="C5279" s="1121">
        <v>45519.607870370368</v>
      </c>
      <c r="D5279" t="s">
        <v>17285</v>
      </c>
      <c r="E5279" s="1118">
        <v>5.4699999999999999E-2</v>
      </c>
    </row>
    <row r="5280" spans="1:5" x14ac:dyDescent="0.25">
      <c r="A5280" t="s">
        <v>1</v>
      </c>
      <c r="B5280" t="s">
        <v>18398</v>
      </c>
      <c r="C5280" s="1121">
        <v>45519.607881944445</v>
      </c>
      <c r="D5280" t="s">
        <v>17282</v>
      </c>
    </row>
    <row r="5281" spans="1:5" x14ac:dyDescent="0.25">
      <c r="A5281" t="s">
        <v>1</v>
      </c>
      <c r="B5281" t="s">
        <v>18398</v>
      </c>
      <c r="C5281" s="1121">
        <v>45519.607881944445</v>
      </c>
      <c r="D5281" t="s">
        <v>17283</v>
      </c>
      <c r="E5281" s="1118">
        <v>5.4699999999999999E-2</v>
      </c>
    </row>
    <row r="5282" spans="1:5" x14ac:dyDescent="0.25">
      <c r="A5282" t="s">
        <v>1</v>
      </c>
      <c r="B5282" t="s">
        <v>18398</v>
      </c>
      <c r="C5282" s="1121">
        <v>45519.607881944445</v>
      </c>
      <c r="D5282" t="s">
        <v>17284</v>
      </c>
    </row>
    <row r="5283" spans="1:5" x14ac:dyDescent="0.25">
      <c r="A5283" t="s">
        <v>1</v>
      </c>
      <c r="B5283" t="s">
        <v>18398</v>
      </c>
      <c r="C5283" s="1121">
        <v>45519.607881944445</v>
      </c>
      <c r="D5283" t="s">
        <v>17285</v>
      </c>
      <c r="E5283" s="1118">
        <v>6.25E-2</v>
      </c>
    </row>
    <row r="5284" spans="1:5" x14ac:dyDescent="0.25">
      <c r="A5284" t="s">
        <v>1</v>
      </c>
      <c r="B5284" t="s">
        <v>18398</v>
      </c>
      <c r="C5284" s="1121">
        <v>45519.607951388891</v>
      </c>
      <c r="D5284" t="s">
        <v>18420</v>
      </c>
    </row>
    <row r="5285" spans="1:5" x14ac:dyDescent="0.25">
      <c r="A5285" t="s">
        <v>1</v>
      </c>
      <c r="B5285" t="s">
        <v>18398</v>
      </c>
      <c r="C5285" s="1121">
        <v>45519.60796296296</v>
      </c>
      <c r="D5285" t="s">
        <v>18421</v>
      </c>
      <c r="E5285" s="1118">
        <v>0.2656</v>
      </c>
    </row>
    <row r="5286" spans="1:5" x14ac:dyDescent="0.25">
      <c r="A5286" t="s">
        <v>1</v>
      </c>
      <c r="B5286" t="s">
        <v>18398</v>
      </c>
      <c r="C5286" s="1121">
        <v>45519.609710648147</v>
      </c>
      <c r="D5286" t="s">
        <v>18422</v>
      </c>
    </row>
    <row r="5287" spans="1:5" x14ac:dyDescent="0.25">
      <c r="A5287" t="s">
        <v>1</v>
      </c>
      <c r="B5287" t="s">
        <v>18398</v>
      </c>
      <c r="C5287" s="1121">
        <v>45519.609849537039</v>
      </c>
      <c r="D5287" t="s">
        <v>18423</v>
      </c>
    </row>
    <row r="5288" spans="1:5" x14ac:dyDescent="0.25">
      <c r="A5288" t="s">
        <v>1</v>
      </c>
      <c r="B5288" t="s">
        <v>18398</v>
      </c>
      <c r="C5288" s="1121">
        <v>45519.610081018516</v>
      </c>
      <c r="D5288" t="s">
        <v>18424</v>
      </c>
      <c r="E5288" s="1118">
        <v>20.3477</v>
      </c>
    </row>
    <row r="5289" spans="1:5" x14ac:dyDescent="0.25">
      <c r="A5289" t="s">
        <v>1</v>
      </c>
      <c r="B5289" t="s">
        <v>18398</v>
      </c>
      <c r="C5289" s="1121">
        <v>45519.610081018516</v>
      </c>
      <c r="D5289" t="s">
        <v>18425</v>
      </c>
      <c r="E5289" s="1118">
        <v>32.207000000000001</v>
      </c>
    </row>
    <row r="5290" spans="1:5" x14ac:dyDescent="0.25">
      <c r="A5290" t="s">
        <v>1</v>
      </c>
      <c r="B5290" t="s">
        <v>18398</v>
      </c>
      <c r="C5290" s="1121">
        <v>45519.610138888886</v>
      </c>
      <c r="D5290" t="s">
        <v>18422</v>
      </c>
    </row>
    <row r="5291" spans="1:5" x14ac:dyDescent="0.25">
      <c r="A5291" t="s">
        <v>1</v>
      </c>
      <c r="B5291" t="s">
        <v>18398</v>
      </c>
      <c r="C5291" s="1121">
        <v>45519.610949074071</v>
      </c>
      <c r="D5291" t="s">
        <v>18423</v>
      </c>
    </row>
    <row r="5292" spans="1:5" x14ac:dyDescent="0.25">
      <c r="A5292" t="s">
        <v>1</v>
      </c>
      <c r="B5292" t="s">
        <v>18398</v>
      </c>
      <c r="C5292" s="1121">
        <v>45519.611006944448</v>
      </c>
      <c r="D5292" t="s">
        <v>18424</v>
      </c>
      <c r="E5292" s="1118">
        <v>4.9687999999999999</v>
      </c>
    </row>
    <row r="5293" spans="1:5" x14ac:dyDescent="0.25">
      <c r="A5293" t="s">
        <v>1</v>
      </c>
      <c r="B5293" t="s">
        <v>18398</v>
      </c>
      <c r="C5293" s="1121">
        <v>45519.611006944448</v>
      </c>
      <c r="D5293" t="s">
        <v>18425</v>
      </c>
      <c r="E5293" s="1118">
        <v>74.9375</v>
      </c>
    </row>
    <row r="5294" spans="1:5" x14ac:dyDescent="0.25">
      <c r="A5294" t="s">
        <v>1</v>
      </c>
      <c r="B5294" t="s">
        <v>18398</v>
      </c>
      <c r="C5294" s="1121">
        <v>45519.611064814817</v>
      </c>
      <c r="D5294" t="s">
        <v>18422</v>
      </c>
    </row>
    <row r="5295" spans="1:5" x14ac:dyDescent="0.25">
      <c r="A5295" t="s">
        <v>1</v>
      </c>
      <c r="B5295" t="s">
        <v>18398</v>
      </c>
      <c r="C5295" s="1121">
        <v>45519.611689814818</v>
      </c>
      <c r="D5295" t="s">
        <v>18422</v>
      </c>
    </row>
    <row r="5296" spans="1:5" x14ac:dyDescent="0.25">
      <c r="A5296" t="s">
        <v>1</v>
      </c>
      <c r="B5296" t="s">
        <v>18398</v>
      </c>
      <c r="C5296" s="1121">
        <v>45519.615949074076</v>
      </c>
      <c r="D5296" t="s">
        <v>18422</v>
      </c>
    </row>
    <row r="5297" spans="1:5" x14ac:dyDescent="0.25">
      <c r="A5297" t="s">
        <v>1</v>
      </c>
      <c r="B5297" t="s">
        <v>18398</v>
      </c>
      <c r="C5297" s="1121">
        <v>45519.616319444445</v>
      </c>
      <c r="D5297" t="s">
        <v>18422</v>
      </c>
    </row>
    <row r="5298" spans="1:5" x14ac:dyDescent="0.25">
      <c r="A5298" t="s">
        <v>1</v>
      </c>
      <c r="B5298" t="s">
        <v>18398</v>
      </c>
      <c r="C5298" s="1121">
        <v>45519.616319444445</v>
      </c>
      <c r="D5298" t="s">
        <v>18423</v>
      </c>
    </row>
    <row r="5299" spans="1:5" x14ac:dyDescent="0.25">
      <c r="A5299" t="s">
        <v>1</v>
      </c>
      <c r="B5299" t="s">
        <v>18398</v>
      </c>
      <c r="C5299" s="1121">
        <v>45519.616516203707</v>
      </c>
      <c r="D5299" t="s">
        <v>18424</v>
      </c>
      <c r="E5299" s="1118">
        <v>16.9453</v>
      </c>
    </row>
    <row r="5300" spans="1:5" x14ac:dyDescent="0.25">
      <c r="A5300" t="s">
        <v>1</v>
      </c>
      <c r="B5300" t="s">
        <v>18398</v>
      </c>
      <c r="C5300" s="1121">
        <v>45519.616516203707</v>
      </c>
      <c r="D5300" t="s">
        <v>18425</v>
      </c>
      <c r="E5300" s="1118">
        <v>16.976600000000001</v>
      </c>
    </row>
    <row r="5301" spans="1:5" x14ac:dyDescent="0.25">
      <c r="A5301" t="s">
        <v>1</v>
      </c>
      <c r="B5301" t="s">
        <v>18398</v>
      </c>
      <c r="C5301" s="1121">
        <v>45519.619675925926</v>
      </c>
      <c r="D5301" t="s">
        <v>18422</v>
      </c>
    </row>
    <row r="5302" spans="1:5" x14ac:dyDescent="0.25">
      <c r="A5302" t="s">
        <v>1</v>
      </c>
      <c r="B5302" t="s">
        <v>18398</v>
      </c>
      <c r="C5302" s="1121">
        <v>45519.619675925926</v>
      </c>
      <c r="D5302" t="s">
        <v>18423</v>
      </c>
    </row>
    <row r="5303" spans="1:5" x14ac:dyDescent="0.25">
      <c r="A5303" t="s">
        <v>1</v>
      </c>
      <c r="B5303" t="s">
        <v>18398</v>
      </c>
      <c r="C5303" s="1121">
        <v>45519.620162037034</v>
      </c>
      <c r="D5303" t="s">
        <v>18424</v>
      </c>
      <c r="E5303" s="1118">
        <v>42.335900000000002</v>
      </c>
    </row>
    <row r="5304" spans="1:5" x14ac:dyDescent="0.25">
      <c r="A5304" t="s">
        <v>1</v>
      </c>
      <c r="B5304" t="s">
        <v>18398</v>
      </c>
      <c r="C5304" s="1121">
        <v>45519.620162037034</v>
      </c>
      <c r="D5304" t="s">
        <v>18425</v>
      </c>
      <c r="E5304" s="1118">
        <v>42.363300000000002</v>
      </c>
    </row>
    <row r="5305" spans="1:5" x14ac:dyDescent="0.25">
      <c r="A5305" t="s">
        <v>1</v>
      </c>
      <c r="B5305" t="s">
        <v>18398</v>
      </c>
      <c r="C5305" s="1121">
        <v>45519.620347222219</v>
      </c>
      <c r="D5305" t="s">
        <v>18426</v>
      </c>
    </row>
    <row r="5306" spans="1:5" x14ac:dyDescent="0.25">
      <c r="A5306" t="s">
        <v>1</v>
      </c>
      <c r="B5306" t="s">
        <v>18398</v>
      </c>
      <c r="C5306" s="1121">
        <v>45519.620347222219</v>
      </c>
      <c r="D5306" t="s">
        <v>18427</v>
      </c>
      <c r="E5306" s="1118">
        <v>0.59770000000000001</v>
      </c>
    </row>
    <row r="5307" spans="1:5" x14ac:dyDescent="0.25">
      <c r="A5307" t="s">
        <v>1</v>
      </c>
      <c r="B5307" t="s">
        <v>18398</v>
      </c>
      <c r="C5307" s="1121">
        <v>45519.620381944442</v>
      </c>
      <c r="D5307" t="s">
        <v>18428</v>
      </c>
    </row>
    <row r="5308" spans="1:5" x14ac:dyDescent="0.25">
      <c r="A5308" t="s">
        <v>1</v>
      </c>
      <c r="B5308" t="s">
        <v>18398</v>
      </c>
      <c r="C5308" s="1121">
        <v>45519.620787037034</v>
      </c>
      <c r="D5308" t="s">
        <v>18428</v>
      </c>
    </row>
    <row r="5309" spans="1:5" x14ac:dyDescent="0.25">
      <c r="A5309" t="s">
        <v>1</v>
      </c>
      <c r="B5309" t="s">
        <v>18398</v>
      </c>
      <c r="C5309" s="1121">
        <v>45519.620787037034</v>
      </c>
      <c r="D5309" t="s">
        <v>18423</v>
      </c>
    </row>
    <row r="5310" spans="1:5" x14ac:dyDescent="0.25">
      <c r="A5310" t="s">
        <v>1</v>
      </c>
      <c r="B5310" t="s">
        <v>18398</v>
      </c>
      <c r="C5310" s="1121">
        <v>45519.621215277781</v>
      </c>
      <c r="D5310" t="s">
        <v>18424</v>
      </c>
      <c r="E5310" s="1118">
        <v>37.371099999999998</v>
      </c>
    </row>
    <row r="5311" spans="1:5" x14ac:dyDescent="0.25">
      <c r="A5311" t="s">
        <v>1</v>
      </c>
      <c r="B5311" t="s">
        <v>18398</v>
      </c>
      <c r="C5311" s="1121">
        <v>45519.621215277781</v>
      </c>
      <c r="D5311" t="s">
        <v>18429</v>
      </c>
      <c r="E5311" s="1118">
        <v>37.414099999999998</v>
      </c>
    </row>
    <row r="5312" spans="1:5" x14ac:dyDescent="0.25">
      <c r="A5312" t="s">
        <v>1</v>
      </c>
      <c r="B5312" t="s">
        <v>18398</v>
      </c>
      <c r="C5312" s="1121">
        <v>45519.621342592596</v>
      </c>
      <c r="D5312" t="s">
        <v>18426</v>
      </c>
    </row>
    <row r="5313" spans="1:5" x14ac:dyDescent="0.25">
      <c r="A5313" t="s">
        <v>1</v>
      </c>
      <c r="B5313" t="s">
        <v>18398</v>
      </c>
      <c r="C5313" s="1121">
        <v>45519.621342592596</v>
      </c>
      <c r="D5313" t="s">
        <v>18427</v>
      </c>
      <c r="E5313" s="1118">
        <v>0.58589999999999998</v>
      </c>
    </row>
    <row r="5314" spans="1:5" x14ac:dyDescent="0.25">
      <c r="A5314" t="s">
        <v>1</v>
      </c>
      <c r="B5314" t="s">
        <v>18398</v>
      </c>
      <c r="C5314" s="1121">
        <v>45519.621550925927</v>
      </c>
      <c r="D5314" t="s">
        <v>18428</v>
      </c>
    </row>
    <row r="5315" spans="1:5" x14ac:dyDescent="0.25">
      <c r="A5315" t="s">
        <v>1</v>
      </c>
      <c r="B5315" t="s">
        <v>18398</v>
      </c>
      <c r="C5315" s="1121">
        <v>45519.621550925927</v>
      </c>
      <c r="D5315" t="s">
        <v>18423</v>
      </c>
    </row>
    <row r="5316" spans="1:5" x14ac:dyDescent="0.25">
      <c r="A5316" t="s">
        <v>1</v>
      </c>
      <c r="B5316" t="s">
        <v>18398</v>
      </c>
      <c r="C5316" s="1121">
        <v>45519.621666666666</v>
      </c>
      <c r="D5316" t="s">
        <v>18424</v>
      </c>
      <c r="E5316" s="1118">
        <v>10.164099999999999</v>
      </c>
    </row>
    <row r="5317" spans="1:5" x14ac:dyDescent="0.25">
      <c r="A5317" t="s">
        <v>1</v>
      </c>
      <c r="B5317" t="s">
        <v>18398</v>
      </c>
      <c r="C5317" s="1121">
        <v>45519.621666666666</v>
      </c>
      <c r="D5317" t="s">
        <v>18429</v>
      </c>
      <c r="E5317" s="1118">
        <v>10.1953</v>
      </c>
    </row>
    <row r="5318" spans="1:5" x14ac:dyDescent="0.25">
      <c r="A5318" t="s">
        <v>1</v>
      </c>
      <c r="B5318" t="s">
        <v>18398</v>
      </c>
      <c r="C5318" s="1121">
        <v>45519.621736111112</v>
      </c>
      <c r="D5318" t="s">
        <v>18430</v>
      </c>
    </row>
    <row r="5319" spans="1:5" x14ac:dyDescent="0.25">
      <c r="A5319" t="s">
        <v>1</v>
      </c>
      <c r="B5319" t="s">
        <v>18398</v>
      </c>
      <c r="C5319" s="1121">
        <v>45519.621736111112</v>
      </c>
      <c r="D5319" t="s">
        <v>18431</v>
      </c>
      <c r="E5319" s="1118">
        <v>0.2344</v>
      </c>
    </row>
    <row r="5320" spans="1:5" x14ac:dyDescent="0.25">
      <c r="A5320" t="s">
        <v>1</v>
      </c>
      <c r="B5320" t="s">
        <v>18398</v>
      </c>
      <c r="C5320" s="1121">
        <v>45519.621736111112</v>
      </c>
      <c r="D5320" t="s">
        <v>18432</v>
      </c>
    </row>
    <row r="5321" spans="1:5" x14ac:dyDescent="0.25">
      <c r="A5321" t="s">
        <v>1</v>
      </c>
      <c r="B5321" t="s">
        <v>18398</v>
      </c>
      <c r="C5321" s="1121">
        <v>45519.625127314815</v>
      </c>
      <c r="D5321" t="s">
        <v>18430</v>
      </c>
    </row>
    <row r="5322" spans="1:5" x14ac:dyDescent="0.25">
      <c r="A5322" t="s">
        <v>1</v>
      </c>
      <c r="B5322" t="s">
        <v>18398</v>
      </c>
      <c r="C5322" s="1121">
        <v>45519.625127314815</v>
      </c>
      <c r="D5322" t="s">
        <v>18431</v>
      </c>
      <c r="E5322" s="1118">
        <v>8.2000000000000003E-2</v>
      </c>
    </row>
    <row r="5323" spans="1:5" x14ac:dyDescent="0.25">
      <c r="A5323" t="s">
        <v>1</v>
      </c>
      <c r="B5323" t="s">
        <v>18398</v>
      </c>
      <c r="C5323" s="1121">
        <v>45519.625127314815</v>
      </c>
      <c r="D5323" t="s">
        <v>18432</v>
      </c>
    </row>
    <row r="5324" spans="1:5" x14ac:dyDescent="0.25">
      <c r="A5324" t="s">
        <v>1</v>
      </c>
      <c r="B5324" t="s">
        <v>18398</v>
      </c>
      <c r="C5324" s="1121">
        <v>45519.625763888886</v>
      </c>
      <c r="D5324" t="s">
        <v>18433</v>
      </c>
      <c r="E5324" s="1118">
        <v>55.261699999999998</v>
      </c>
    </row>
    <row r="5325" spans="1:5" x14ac:dyDescent="0.25">
      <c r="A5325" t="s">
        <v>1</v>
      </c>
      <c r="B5325" t="s">
        <v>18398</v>
      </c>
      <c r="C5325" s="1121">
        <v>45519.625868055555</v>
      </c>
      <c r="D5325" t="s">
        <v>18430</v>
      </c>
    </row>
    <row r="5326" spans="1:5" x14ac:dyDescent="0.25">
      <c r="A5326" t="s">
        <v>1</v>
      </c>
      <c r="B5326" t="s">
        <v>18398</v>
      </c>
      <c r="C5326" s="1121">
        <v>45519.625868055555</v>
      </c>
      <c r="D5326" t="s">
        <v>18431</v>
      </c>
      <c r="E5326" s="1118">
        <v>7.0300000000000001E-2</v>
      </c>
    </row>
    <row r="5327" spans="1:5" x14ac:dyDescent="0.25">
      <c r="A5327" t="s">
        <v>1</v>
      </c>
      <c r="B5327" t="s">
        <v>18398</v>
      </c>
      <c r="C5327" s="1121">
        <v>45519.625868055555</v>
      </c>
      <c r="D5327" t="s">
        <v>18432</v>
      </c>
    </row>
    <row r="5328" spans="1:5" x14ac:dyDescent="0.25">
      <c r="A5328" t="s">
        <v>1</v>
      </c>
      <c r="B5328" t="s">
        <v>18398</v>
      </c>
      <c r="C5328" s="1121">
        <v>45519.625868055555</v>
      </c>
      <c r="D5328" t="s">
        <v>18433</v>
      </c>
      <c r="E5328" s="1118">
        <v>7.0300000000000001E-2</v>
      </c>
    </row>
    <row r="5329" spans="1:5" x14ac:dyDescent="0.25">
      <c r="A5329" t="s">
        <v>1</v>
      </c>
      <c r="B5329" t="s">
        <v>18398</v>
      </c>
      <c r="C5329" s="1121">
        <v>45519.626111111109</v>
      </c>
      <c r="D5329" t="s">
        <v>18430</v>
      </c>
    </row>
    <row r="5330" spans="1:5" x14ac:dyDescent="0.25">
      <c r="A5330" t="s">
        <v>1</v>
      </c>
      <c r="B5330" t="s">
        <v>18398</v>
      </c>
      <c r="C5330" s="1121">
        <v>45519.626111111109</v>
      </c>
      <c r="D5330" t="s">
        <v>18431</v>
      </c>
      <c r="E5330" s="1118">
        <v>8.5900000000000004E-2</v>
      </c>
    </row>
    <row r="5331" spans="1:5" x14ac:dyDescent="0.25">
      <c r="A5331" t="s">
        <v>1</v>
      </c>
      <c r="B5331" t="s">
        <v>18398</v>
      </c>
      <c r="C5331" s="1121">
        <v>45519.626111111109</v>
      </c>
      <c r="D5331" t="s">
        <v>18432</v>
      </c>
    </row>
    <row r="5332" spans="1:5" x14ac:dyDescent="0.25">
      <c r="A5332" t="s">
        <v>1</v>
      </c>
      <c r="B5332" t="s">
        <v>18398</v>
      </c>
      <c r="C5332" s="1121">
        <v>45519.626122685186</v>
      </c>
      <c r="D5332" t="s">
        <v>18433</v>
      </c>
      <c r="E5332" s="1118">
        <v>5.8599999999999999E-2</v>
      </c>
    </row>
    <row r="5333" spans="1:5" x14ac:dyDescent="0.25">
      <c r="A5333" t="s">
        <v>1</v>
      </c>
      <c r="B5333" t="s">
        <v>18398</v>
      </c>
      <c r="C5333" s="1121">
        <v>45519.626134259262</v>
      </c>
      <c r="D5333" t="s">
        <v>18430</v>
      </c>
    </row>
    <row r="5334" spans="1:5" x14ac:dyDescent="0.25">
      <c r="A5334" t="s">
        <v>1</v>
      </c>
      <c r="B5334" t="s">
        <v>18398</v>
      </c>
      <c r="C5334" s="1121">
        <v>45519.626134259262</v>
      </c>
      <c r="D5334" t="s">
        <v>18431</v>
      </c>
      <c r="E5334" s="1118">
        <v>8.2000000000000003E-2</v>
      </c>
    </row>
    <row r="5335" spans="1:5" x14ac:dyDescent="0.25">
      <c r="A5335" t="s">
        <v>1</v>
      </c>
      <c r="B5335" t="s">
        <v>18398</v>
      </c>
      <c r="C5335" s="1121">
        <v>45519.626134259262</v>
      </c>
      <c r="D5335" t="s">
        <v>18432</v>
      </c>
    </row>
    <row r="5336" spans="1:5" x14ac:dyDescent="0.25">
      <c r="A5336" t="s">
        <v>1</v>
      </c>
      <c r="B5336" t="s">
        <v>18398</v>
      </c>
      <c r="C5336" s="1121">
        <v>45519.626134259262</v>
      </c>
      <c r="D5336" t="s">
        <v>18433</v>
      </c>
      <c r="E5336" s="1118">
        <v>6.25E-2</v>
      </c>
    </row>
    <row r="5337" spans="1:5" x14ac:dyDescent="0.25">
      <c r="A5337" t="s">
        <v>1</v>
      </c>
      <c r="B5337" t="s">
        <v>18398</v>
      </c>
      <c r="C5337" s="1121">
        <v>45519.626157407409</v>
      </c>
      <c r="D5337" t="s">
        <v>18430</v>
      </c>
    </row>
    <row r="5338" spans="1:5" x14ac:dyDescent="0.25">
      <c r="A5338" t="s">
        <v>1</v>
      </c>
      <c r="B5338" t="s">
        <v>18398</v>
      </c>
      <c r="C5338" s="1121">
        <v>45519.626157407409</v>
      </c>
      <c r="D5338" t="s">
        <v>18431</v>
      </c>
      <c r="E5338" s="1118">
        <v>7.0300000000000001E-2</v>
      </c>
    </row>
    <row r="5339" spans="1:5" x14ac:dyDescent="0.25">
      <c r="A5339" t="s">
        <v>1</v>
      </c>
      <c r="B5339" t="s">
        <v>18398</v>
      </c>
      <c r="C5339" s="1121">
        <v>45519.626157407409</v>
      </c>
      <c r="D5339" t="s">
        <v>18432</v>
      </c>
    </row>
    <row r="5340" spans="1:5" x14ac:dyDescent="0.25">
      <c r="A5340" t="s">
        <v>1</v>
      </c>
      <c r="B5340" t="s">
        <v>18398</v>
      </c>
      <c r="C5340" s="1121">
        <v>45519.626157407409</v>
      </c>
      <c r="D5340" t="s">
        <v>18433</v>
      </c>
      <c r="E5340" s="1118">
        <v>5.0799999999999998E-2</v>
      </c>
    </row>
    <row r="5341" spans="1:5" x14ac:dyDescent="0.25">
      <c r="A5341" t="s">
        <v>1</v>
      </c>
      <c r="B5341" t="s">
        <v>18398</v>
      </c>
      <c r="C5341" s="1121">
        <v>45519.626284722224</v>
      </c>
      <c r="D5341" t="s">
        <v>18430</v>
      </c>
    </row>
    <row r="5342" spans="1:5" x14ac:dyDescent="0.25">
      <c r="A5342" t="s">
        <v>1</v>
      </c>
      <c r="B5342" t="s">
        <v>18398</v>
      </c>
      <c r="C5342" s="1121">
        <v>45519.626296296294</v>
      </c>
      <c r="D5342" t="s">
        <v>18431</v>
      </c>
      <c r="E5342" s="1118">
        <v>7.4200000000000002E-2</v>
      </c>
    </row>
    <row r="5343" spans="1:5" x14ac:dyDescent="0.25">
      <c r="A5343" t="s">
        <v>1</v>
      </c>
      <c r="B5343" t="s">
        <v>18398</v>
      </c>
      <c r="C5343" s="1121">
        <v>45519.626296296294</v>
      </c>
      <c r="D5343" t="s">
        <v>18432</v>
      </c>
    </row>
    <row r="5344" spans="1:5" x14ac:dyDescent="0.25">
      <c r="A5344" t="s">
        <v>1</v>
      </c>
      <c r="B5344" t="s">
        <v>18398</v>
      </c>
      <c r="C5344" s="1121">
        <v>45519.626296296294</v>
      </c>
      <c r="D5344" t="s">
        <v>18433</v>
      </c>
      <c r="E5344" s="1118">
        <v>6.25E-2</v>
      </c>
    </row>
    <row r="5345" spans="1:5" x14ac:dyDescent="0.25">
      <c r="A5345" t="s">
        <v>1</v>
      </c>
      <c r="B5345" t="s">
        <v>18398</v>
      </c>
      <c r="C5345" s="1121">
        <v>45519.62641203704</v>
      </c>
      <c r="D5345" t="s">
        <v>18430</v>
      </c>
    </row>
    <row r="5346" spans="1:5" x14ac:dyDescent="0.25">
      <c r="A5346" t="s">
        <v>1</v>
      </c>
      <c r="B5346" t="s">
        <v>18398</v>
      </c>
      <c r="C5346" s="1121">
        <v>45519.62641203704</v>
      </c>
      <c r="D5346" t="s">
        <v>18431</v>
      </c>
      <c r="E5346" s="1118">
        <v>7.4200000000000002E-2</v>
      </c>
    </row>
    <row r="5347" spans="1:5" x14ac:dyDescent="0.25">
      <c r="A5347" t="s">
        <v>1</v>
      </c>
      <c r="B5347" t="s">
        <v>18398</v>
      </c>
      <c r="C5347" s="1121">
        <v>45519.62641203704</v>
      </c>
      <c r="D5347" t="s">
        <v>18432</v>
      </c>
    </row>
    <row r="5348" spans="1:5" x14ac:dyDescent="0.25">
      <c r="A5348" t="s">
        <v>1</v>
      </c>
      <c r="B5348" t="s">
        <v>18398</v>
      </c>
      <c r="C5348" s="1121">
        <v>45519.62641203704</v>
      </c>
      <c r="D5348" t="s">
        <v>18433</v>
      </c>
      <c r="E5348" s="1118">
        <v>6.25E-2</v>
      </c>
    </row>
    <row r="5349" spans="1:5" x14ac:dyDescent="0.25">
      <c r="A5349" t="s">
        <v>1</v>
      </c>
      <c r="B5349" t="s">
        <v>18398</v>
      </c>
      <c r="C5349" s="1121">
        <v>45519.626516203702</v>
      </c>
      <c r="D5349" t="s">
        <v>18430</v>
      </c>
    </row>
    <row r="5350" spans="1:5" x14ac:dyDescent="0.25">
      <c r="A5350" t="s">
        <v>1</v>
      </c>
      <c r="B5350" t="s">
        <v>18398</v>
      </c>
      <c r="C5350" s="1121">
        <v>45519.626516203702</v>
      </c>
      <c r="D5350" t="s">
        <v>18431</v>
      </c>
      <c r="E5350" s="1118">
        <v>8.2000000000000003E-2</v>
      </c>
    </row>
    <row r="5351" spans="1:5" x14ac:dyDescent="0.25">
      <c r="A5351" t="s">
        <v>1</v>
      </c>
      <c r="B5351" t="s">
        <v>18398</v>
      </c>
      <c r="C5351" s="1121">
        <v>45519.626516203702</v>
      </c>
      <c r="D5351" t="s">
        <v>18432</v>
      </c>
    </row>
    <row r="5352" spans="1:5" x14ac:dyDescent="0.25">
      <c r="A5352" t="s">
        <v>1</v>
      </c>
      <c r="B5352" t="s">
        <v>18398</v>
      </c>
      <c r="C5352" s="1121">
        <v>45519.626516203702</v>
      </c>
      <c r="D5352" t="s">
        <v>18433</v>
      </c>
      <c r="E5352" s="1118">
        <v>5.0799999999999998E-2</v>
      </c>
    </row>
    <row r="5353" spans="1:5" x14ac:dyDescent="0.25">
      <c r="A5353" t="s">
        <v>1</v>
      </c>
      <c r="B5353" t="s">
        <v>18398</v>
      </c>
      <c r="C5353" s="1121">
        <v>45519.626527777778</v>
      </c>
      <c r="D5353" t="s">
        <v>18430</v>
      </c>
    </row>
    <row r="5354" spans="1:5" x14ac:dyDescent="0.25">
      <c r="A5354" t="s">
        <v>1</v>
      </c>
      <c r="B5354" t="s">
        <v>18398</v>
      </c>
      <c r="C5354" s="1121">
        <v>45519.626527777778</v>
      </c>
      <c r="D5354" t="s">
        <v>18431</v>
      </c>
      <c r="E5354" s="1118">
        <v>8.5900000000000004E-2</v>
      </c>
    </row>
    <row r="5355" spans="1:5" x14ac:dyDescent="0.25">
      <c r="A5355" t="s">
        <v>1</v>
      </c>
      <c r="B5355" t="s">
        <v>18398</v>
      </c>
      <c r="C5355" s="1121">
        <v>45519.626527777778</v>
      </c>
      <c r="D5355" t="s">
        <v>18432</v>
      </c>
    </row>
    <row r="5356" spans="1:5" x14ac:dyDescent="0.25">
      <c r="A5356" t="s">
        <v>1</v>
      </c>
      <c r="B5356" t="s">
        <v>18398</v>
      </c>
      <c r="C5356" s="1121">
        <v>45519.626527777778</v>
      </c>
      <c r="D5356" t="s">
        <v>18433</v>
      </c>
      <c r="E5356" s="1118">
        <v>6.6400000000000001E-2</v>
      </c>
    </row>
    <row r="5357" spans="1:5" x14ac:dyDescent="0.25">
      <c r="A5357" t="s">
        <v>1</v>
      </c>
      <c r="B5357" t="s">
        <v>18398</v>
      </c>
      <c r="C5357" s="1121">
        <v>45519.626550925925</v>
      </c>
      <c r="D5357" t="s">
        <v>18430</v>
      </c>
    </row>
    <row r="5358" spans="1:5" x14ac:dyDescent="0.25">
      <c r="A5358" t="s">
        <v>1</v>
      </c>
      <c r="B5358" t="s">
        <v>18398</v>
      </c>
      <c r="C5358" s="1121">
        <v>45519.626550925925</v>
      </c>
      <c r="D5358" t="s">
        <v>18431</v>
      </c>
      <c r="E5358" s="1118">
        <v>7.8100000000000003E-2</v>
      </c>
    </row>
    <row r="5359" spans="1:5" x14ac:dyDescent="0.25">
      <c r="A5359" t="s">
        <v>1</v>
      </c>
      <c r="B5359" t="s">
        <v>18398</v>
      </c>
      <c r="C5359" s="1121">
        <v>45519.626550925925</v>
      </c>
      <c r="D5359" t="s">
        <v>18432</v>
      </c>
    </row>
    <row r="5360" spans="1:5" x14ac:dyDescent="0.25">
      <c r="A5360" t="s">
        <v>1</v>
      </c>
      <c r="B5360" t="s">
        <v>18398</v>
      </c>
      <c r="C5360" s="1121">
        <v>45519.626550925925</v>
      </c>
      <c r="D5360" t="s">
        <v>18433</v>
      </c>
      <c r="E5360" s="1118">
        <v>6.25E-2</v>
      </c>
    </row>
    <row r="5361" spans="1:5" x14ac:dyDescent="0.25">
      <c r="A5361" t="s">
        <v>1</v>
      </c>
      <c r="B5361" t="s">
        <v>18398</v>
      </c>
      <c r="C5361" s="1121">
        <v>45519.626574074071</v>
      </c>
      <c r="D5361" t="s">
        <v>18430</v>
      </c>
    </row>
    <row r="5362" spans="1:5" x14ac:dyDescent="0.25">
      <c r="A5362" t="s">
        <v>1</v>
      </c>
      <c r="B5362" t="s">
        <v>18398</v>
      </c>
      <c r="C5362" s="1121">
        <v>45519.626574074071</v>
      </c>
      <c r="D5362" t="s">
        <v>18431</v>
      </c>
      <c r="E5362" s="1118">
        <v>7.4200000000000002E-2</v>
      </c>
    </row>
    <row r="5363" spans="1:5" x14ac:dyDescent="0.25">
      <c r="A5363" t="s">
        <v>1</v>
      </c>
      <c r="B5363" t="s">
        <v>18398</v>
      </c>
      <c r="C5363" s="1121">
        <v>45519.626574074071</v>
      </c>
      <c r="D5363" t="s">
        <v>18432</v>
      </c>
    </row>
    <row r="5364" spans="1:5" x14ac:dyDescent="0.25">
      <c r="A5364" t="s">
        <v>1</v>
      </c>
      <c r="B5364" t="s">
        <v>18398</v>
      </c>
      <c r="C5364" s="1121">
        <v>45519.626574074071</v>
      </c>
      <c r="D5364" t="s">
        <v>18433</v>
      </c>
      <c r="E5364" s="1118">
        <v>6.6400000000000001E-2</v>
      </c>
    </row>
    <row r="5365" spans="1:5" x14ac:dyDescent="0.25">
      <c r="A5365" t="s">
        <v>1</v>
      </c>
      <c r="B5365" t="s">
        <v>18398</v>
      </c>
      <c r="C5365" s="1121">
        <v>45519.626655092594</v>
      </c>
      <c r="D5365" t="s">
        <v>18430</v>
      </c>
    </row>
    <row r="5366" spans="1:5" x14ac:dyDescent="0.25">
      <c r="A5366" t="s">
        <v>1</v>
      </c>
      <c r="B5366" t="s">
        <v>18398</v>
      </c>
      <c r="C5366" s="1121">
        <v>45519.626655092594</v>
      </c>
      <c r="D5366" t="s">
        <v>18431</v>
      </c>
      <c r="E5366" s="1118">
        <v>8.5900000000000004E-2</v>
      </c>
    </row>
    <row r="5367" spans="1:5" x14ac:dyDescent="0.25">
      <c r="A5367" t="s">
        <v>1</v>
      </c>
      <c r="B5367" t="s">
        <v>18398</v>
      </c>
      <c r="C5367" s="1121">
        <v>45519.626655092594</v>
      </c>
      <c r="D5367" t="s">
        <v>18432</v>
      </c>
    </row>
    <row r="5368" spans="1:5" x14ac:dyDescent="0.25">
      <c r="A5368" t="s">
        <v>1</v>
      </c>
      <c r="B5368" t="s">
        <v>18398</v>
      </c>
      <c r="C5368" s="1121">
        <v>45519.626655092594</v>
      </c>
      <c r="D5368" t="s">
        <v>18433</v>
      </c>
      <c r="E5368" s="1118">
        <v>7.4200000000000002E-2</v>
      </c>
    </row>
    <row r="5369" spans="1:5" x14ac:dyDescent="0.25">
      <c r="A5369" t="s">
        <v>1</v>
      </c>
      <c r="B5369" t="s">
        <v>18398</v>
      </c>
      <c r="C5369" s="1121">
        <v>45519.628101851849</v>
      </c>
      <c r="D5369" t="s">
        <v>18430</v>
      </c>
    </row>
    <row r="5370" spans="1:5" x14ac:dyDescent="0.25">
      <c r="A5370" t="s">
        <v>1</v>
      </c>
      <c r="B5370" t="s">
        <v>18398</v>
      </c>
      <c r="C5370" s="1121">
        <v>45519.628101851849</v>
      </c>
      <c r="D5370" t="s">
        <v>18431</v>
      </c>
      <c r="E5370" s="1118">
        <v>7.4200000000000002E-2</v>
      </c>
    </row>
    <row r="5371" spans="1:5" x14ac:dyDescent="0.25">
      <c r="A5371" t="s">
        <v>1</v>
      </c>
      <c r="B5371" t="s">
        <v>18398</v>
      </c>
      <c r="C5371" s="1121">
        <v>45519.628101851849</v>
      </c>
      <c r="D5371" t="s">
        <v>18432</v>
      </c>
    </row>
    <row r="5372" spans="1:5" x14ac:dyDescent="0.25">
      <c r="A5372" t="s">
        <v>1</v>
      </c>
      <c r="B5372" t="s">
        <v>18398</v>
      </c>
      <c r="C5372" s="1121">
        <v>45519.628101851849</v>
      </c>
      <c r="D5372" t="s">
        <v>18433</v>
      </c>
      <c r="E5372" s="1118">
        <v>5.4699999999999999E-2</v>
      </c>
    </row>
    <row r="5373" spans="1:5" x14ac:dyDescent="0.25">
      <c r="A5373" t="s">
        <v>1</v>
      </c>
      <c r="B5373" t="s">
        <v>18398</v>
      </c>
      <c r="C5373" s="1121">
        <v>45519.628125000003</v>
      </c>
      <c r="D5373" t="s">
        <v>18430</v>
      </c>
    </row>
    <row r="5374" spans="1:5" x14ac:dyDescent="0.25">
      <c r="A5374" t="s">
        <v>1</v>
      </c>
      <c r="B5374" t="s">
        <v>18398</v>
      </c>
      <c r="C5374" s="1121">
        <v>45519.628125000003</v>
      </c>
      <c r="D5374" t="s">
        <v>18431</v>
      </c>
      <c r="E5374" s="1118">
        <v>8.2000000000000003E-2</v>
      </c>
    </row>
    <row r="5375" spans="1:5" x14ac:dyDescent="0.25">
      <c r="A5375" t="s">
        <v>1</v>
      </c>
      <c r="B5375" t="s">
        <v>18398</v>
      </c>
      <c r="C5375" s="1121">
        <v>45519.628125000003</v>
      </c>
      <c r="D5375" t="s">
        <v>18432</v>
      </c>
    </row>
    <row r="5376" spans="1:5" x14ac:dyDescent="0.25">
      <c r="A5376" t="s">
        <v>1</v>
      </c>
      <c r="B5376" t="s">
        <v>18398</v>
      </c>
      <c r="C5376" s="1121">
        <v>45519.628125000003</v>
      </c>
      <c r="D5376" t="s">
        <v>18433</v>
      </c>
      <c r="E5376" s="1118">
        <v>6.25E-2</v>
      </c>
    </row>
    <row r="5377" spans="1:5" x14ac:dyDescent="0.25">
      <c r="A5377" t="s">
        <v>1</v>
      </c>
      <c r="B5377" t="s">
        <v>18398</v>
      </c>
      <c r="C5377" s="1121">
        <v>45519.628136574072</v>
      </c>
      <c r="D5377" t="s">
        <v>18430</v>
      </c>
    </row>
    <row r="5378" spans="1:5" x14ac:dyDescent="0.25">
      <c r="A5378" t="s">
        <v>1</v>
      </c>
      <c r="B5378" t="s">
        <v>18398</v>
      </c>
      <c r="C5378" s="1121">
        <v>45519.628136574072</v>
      </c>
      <c r="D5378" t="s">
        <v>18431</v>
      </c>
      <c r="E5378" s="1118">
        <v>7.0300000000000001E-2</v>
      </c>
    </row>
    <row r="5379" spans="1:5" x14ac:dyDescent="0.25">
      <c r="A5379" t="s">
        <v>1</v>
      </c>
      <c r="B5379" t="s">
        <v>18398</v>
      </c>
      <c r="C5379" s="1121">
        <v>45519.628136574072</v>
      </c>
      <c r="D5379" t="s">
        <v>18432</v>
      </c>
    </row>
    <row r="5380" spans="1:5" x14ac:dyDescent="0.25">
      <c r="A5380" t="s">
        <v>1</v>
      </c>
      <c r="B5380" t="s">
        <v>18398</v>
      </c>
      <c r="C5380" s="1121">
        <v>45519.628136574072</v>
      </c>
      <c r="D5380" t="s">
        <v>18433</v>
      </c>
      <c r="E5380" s="1118">
        <v>6.6400000000000001E-2</v>
      </c>
    </row>
    <row r="5381" spans="1:5" x14ac:dyDescent="0.25">
      <c r="A5381" t="s">
        <v>1</v>
      </c>
      <c r="B5381" t="s">
        <v>18398</v>
      </c>
      <c r="C5381" s="1121">
        <v>45519.628148148149</v>
      </c>
      <c r="D5381" t="s">
        <v>18430</v>
      </c>
    </row>
    <row r="5382" spans="1:5" x14ac:dyDescent="0.25">
      <c r="A5382" t="s">
        <v>1</v>
      </c>
      <c r="B5382" t="s">
        <v>18398</v>
      </c>
      <c r="C5382" s="1121">
        <v>45519.628148148149</v>
      </c>
      <c r="D5382" t="s">
        <v>18431</v>
      </c>
      <c r="E5382" s="1118">
        <v>7.8100000000000003E-2</v>
      </c>
    </row>
    <row r="5383" spans="1:5" x14ac:dyDescent="0.25">
      <c r="A5383" t="s">
        <v>1</v>
      </c>
      <c r="B5383" t="s">
        <v>18398</v>
      </c>
      <c r="C5383" s="1121">
        <v>45519.628148148149</v>
      </c>
      <c r="D5383" t="s">
        <v>18432</v>
      </c>
    </row>
    <row r="5384" spans="1:5" x14ac:dyDescent="0.25">
      <c r="A5384" t="s">
        <v>1</v>
      </c>
      <c r="B5384" t="s">
        <v>18398</v>
      </c>
      <c r="C5384" s="1121">
        <v>45519.628148148149</v>
      </c>
      <c r="D5384" t="s">
        <v>18433</v>
      </c>
      <c r="E5384" s="1118">
        <v>5.8599999999999999E-2</v>
      </c>
    </row>
    <row r="5385" spans="1:5" x14ac:dyDescent="0.25">
      <c r="A5385" t="s">
        <v>1</v>
      </c>
      <c r="B5385" t="s">
        <v>18398</v>
      </c>
      <c r="C5385" s="1121">
        <v>45519.628159722219</v>
      </c>
      <c r="D5385" t="s">
        <v>18430</v>
      </c>
    </row>
    <row r="5386" spans="1:5" x14ac:dyDescent="0.25">
      <c r="A5386" t="s">
        <v>1</v>
      </c>
      <c r="B5386" t="s">
        <v>18398</v>
      </c>
      <c r="C5386" s="1121">
        <v>45519.628159722219</v>
      </c>
      <c r="D5386" t="s">
        <v>18431</v>
      </c>
      <c r="E5386" s="1118">
        <v>8.5900000000000004E-2</v>
      </c>
    </row>
    <row r="5387" spans="1:5" x14ac:dyDescent="0.25">
      <c r="A5387" t="s">
        <v>1</v>
      </c>
      <c r="B5387" t="s">
        <v>18398</v>
      </c>
      <c r="C5387" s="1121">
        <v>45519.628159722219</v>
      </c>
      <c r="D5387" t="s">
        <v>18432</v>
      </c>
    </row>
    <row r="5388" spans="1:5" x14ac:dyDescent="0.25">
      <c r="A5388" t="s">
        <v>1</v>
      </c>
      <c r="B5388" t="s">
        <v>18398</v>
      </c>
      <c r="C5388" s="1121">
        <v>45519.628159722219</v>
      </c>
      <c r="D5388" t="s">
        <v>18433</v>
      </c>
      <c r="E5388" s="1118">
        <v>5.4699999999999999E-2</v>
      </c>
    </row>
    <row r="5389" spans="1:5" x14ac:dyDescent="0.25">
      <c r="A5389" t="s">
        <v>1</v>
      </c>
      <c r="B5389" t="s">
        <v>18398</v>
      </c>
      <c r="C5389" s="1121">
        <v>45519.628171296295</v>
      </c>
      <c r="D5389" t="s">
        <v>18430</v>
      </c>
    </row>
    <row r="5390" spans="1:5" x14ac:dyDescent="0.25">
      <c r="A5390" t="s">
        <v>1</v>
      </c>
      <c r="B5390" t="s">
        <v>18398</v>
      </c>
      <c r="C5390" s="1121">
        <v>45519.628171296295</v>
      </c>
      <c r="D5390" t="s">
        <v>18431</v>
      </c>
      <c r="E5390" s="1118">
        <v>7.4200000000000002E-2</v>
      </c>
    </row>
    <row r="5391" spans="1:5" x14ac:dyDescent="0.25">
      <c r="A5391" t="s">
        <v>1</v>
      </c>
      <c r="B5391" t="s">
        <v>18398</v>
      </c>
      <c r="C5391" s="1121">
        <v>45519.628171296295</v>
      </c>
      <c r="D5391" t="s">
        <v>18432</v>
      </c>
    </row>
    <row r="5392" spans="1:5" x14ac:dyDescent="0.25">
      <c r="A5392" t="s">
        <v>1</v>
      </c>
      <c r="B5392" t="s">
        <v>18398</v>
      </c>
      <c r="C5392" s="1121">
        <v>45519.628171296295</v>
      </c>
      <c r="D5392" t="s">
        <v>18433</v>
      </c>
      <c r="E5392" s="1118">
        <v>6.6400000000000001E-2</v>
      </c>
    </row>
    <row r="5393" spans="1:5" x14ac:dyDescent="0.25">
      <c r="A5393" t="s">
        <v>1</v>
      </c>
      <c r="B5393" t="s">
        <v>18398</v>
      </c>
      <c r="C5393" s="1121">
        <v>45519.628182870372</v>
      </c>
      <c r="D5393" t="s">
        <v>18430</v>
      </c>
    </row>
    <row r="5394" spans="1:5" x14ac:dyDescent="0.25">
      <c r="A5394" t="s">
        <v>1</v>
      </c>
      <c r="B5394" t="s">
        <v>18398</v>
      </c>
      <c r="C5394" s="1121">
        <v>45519.628182870372</v>
      </c>
      <c r="D5394" t="s">
        <v>18431</v>
      </c>
      <c r="E5394" s="1118">
        <v>7.8100000000000003E-2</v>
      </c>
    </row>
    <row r="5395" spans="1:5" x14ac:dyDescent="0.25">
      <c r="A5395" t="s">
        <v>1</v>
      </c>
      <c r="B5395" t="s">
        <v>18398</v>
      </c>
      <c r="C5395" s="1121">
        <v>45519.628182870372</v>
      </c>
      <c r="D5395" t="s">
        <v>18432</v>
      </c>
    </row>
    <row r="5396" spans="1:5" x14ac:dyDescent="0.25">
      <c r="A5396" t="s">
        <v>1</v>
      </c>
      <c r="B5396" t="s">
        <v>18398</v>
      </c>
      <c r="C5396" s="1121">
        <v>45519.628182870372</v>
      </c>
      <c r="D5396" t="s">
        <v>18433</v>
      </c>
      <c r="E5396" s="1118">
        <v>7.0300000000000001E-2</v>
      </c>
    </row>
    <row r="5397" spans="1:5" x14ac:dyDescent="0.25">
      <c r="A5397" t="s">
        <v>1</v>
      </c>
      <c r="B5397" t="s">
        <v>18398</v>
      </c>
      <c r="C5397" s="1121">
        <v>45519.628182870372</v>
      </c>
      <c r="D5397" t="s">
        <v>18430</v>
      </c>
    </row>
    <row r="5398" spans="1:5" x14ac:dyDescent="0.25">
      <c r="A5398" t="s">
        <v>1</v>
      </c>
      <c r="B5398" t="s">
        <v>18398</v>
      </c>
      <c r="C5398" s="1121">
        <v>45519.628182870372</v>
      </c>
      <c r="D5398" t="s">
        <v>18431</v>
      </c>
      <c r="E5398" s="1118">
        <v>7.8100000000000003E-2</v>
      </c>
    </row>
    <row r="5399" spans="1:5" x14ac:dyDescent="0.25">
      <c r="A5399" t="s">
        <v>1</v>
      </c>
      <c r="B5399" t="s">
        <v>18398</v>
      </c>
      <c r="C5399" s="1121">
        <v>45519.628182870372</v>
      </c>
      <c r="D5399" t="s">
        <v>18432</v>
      </c>
    </row>
    <row r="5400" spans="1:5" x14ac:dyDescent="0.25">
      <c r="A5400" t="s">
        <v>1</v>
      </c>
      <c r="B5400" t="s">
        <v>18398</v>
      </c>
      <c r="C5400" s="1121">
        <v>45519.628194444442</v>
      </c>
      <c r="D5400" t="s">
        <v>18433</v>
      </c>
      <c r="E5400" s="1118">
        <v>7.4200000000000002E-2</v>
      </c>
    </row>
    <row r="5401" spans="1:5" x14ac:dyDescent="0.25">
      <c r="A5401" t="s">
        <v>1</v>
      </c>
      <c r="B5401" t="s">
        <v>18398</v>
      </c>
      <c r="C5401" s="1121">
        <v>45519.628263888888</v>
      </c>
      <c r="D5401" t="s">
        <v>18430</v>
      </c>
    </row>
    <row r="5402" spans="1:5" x14ac:dyDescent="0.25">
      <c r="A5402" t="s">
        <v>1</v>
      </c>
      <c r="B5402" t="s">
        <v>18398</v>
      </c>
      <c r="C5402" s="1121">
        <v>45519.628263888888</v>
      </c>
      <c r="D5402" t="s">
        <v>18431</v>
      </c>
      <c r="E5402" s="1118">
        <v>8.9800000000000005E-2</v>
      </c>
    </row>
    <row r="5403" spans="1:5" x14ac:dyDescent="0.25">
      <c r="A5403" t="s">
        <v>1</v>
      </c>
      <c r="B5403" t="s">
        <v>18398</v>
      </c>
      <c r="C5403" s="1121">
        <v>45519.628263888888</v>
      </c>
      <c r="D5403" t="s">
        <v>18432</v>
      </c>
    </row>
    <row r="5404" spans="1:5" x14ac:dyDescent="0.25">
      <c r="A5404" t="s">
        <v>1</v>
      </c>
      <c r="B5404" t="s">
        <v>18398</v>
      </c>
      <c r="C5404" s="1121">
        <v>45519.628263888888</v>
      </c>
      <c r="D5404" t="s">
        <v>18433</v>
      </c>
      <c r="E5404" s="1118">
        <v>5.8599999999999999E-2</v>
      </c>
    </row>
    <row r="5405" spans="1:5" x14ac:dyDescent="0.25">
      <c r="A5405" t="s">
        <v>1</v>
      </c>
      <c r="B5405" t="s">
        <v>18398</v>
      </c>
      <c r="C5405" s="1121">
        <v>45519.628449074073</v>
      </c>
      <c r="D5405" t="s">
        <v>18430</v>
      </c>
    </row>
    <row r="5406" spans="1:5" x14ac:dyDescent="0.25">
      <c r="A5406" t="s">
        <v>1</v>
      </c>
      <c r="B5406" t="s">
        <v>18398</v>
      </c>
      <c r="C5406" s="1121">
        <v>45519.628449074073</v>
      </c>
      <c r="D5406" t="s">
        <v>18431</v>
      </c>
      <c r="E5406" s="1118">
        <v>8.2000000000000003E-2</v>
      </c>
    </row>
    <row r="5407" spans="1:5" x14ac:dyDescent="0.25">
      <c r="A5407" t="s">
        <v>1</v>
      </c>
      <c r="B5407" t="s">
        <v>18398</v>
      </c>
      <c r="C5407" s="1121">
        <v>45519.628449074073</v>
      </c>
      <c r="D5407" t="s">
        <v>18432</v>
      </c>
    </row>
    <row r="5408" spans="1:5" x14ac:dyDescent="0.25">
      <c r="A5408" t="s">
        <v>1</v>
      </c>
      <c r="B5408" t="s">
        <v>18398</v>
      </c>
      <c r="C5408" s="1121">
        <v>45519.628449074073</v>
      </c>
      <c r="D5408" t="s">
        <v>18433</v>
      </c>
      <c r="E5408" s="1118">
        <v>5.4699999999999999E-2</v>
      </c>
    </row>
    <row r="5409" spans="1:5" x14ac:dyDescent="0.25">
      <c r="A5409" t="s">
        <v>1</v>
      </c>
      <c r="B5409" t="s">
        <v>18398</v>
      </c>
      <c r="C5409" s="1121">
        <v>45519.62871527778</v>
      </c>
      <c r="D5409" t="s">
        <v>18430</v>
      </c>
    </row>
    <row r="5410" spans="1:5" x14ac:dyDescent="0.25">
      <c r="A5410" t="s">
        <v>1</v>
      </c>
      <c r="B5410" t="s">
        <v>18398</v>
      </c>
      <c r="C5410" s="1121">
        <v>45519.62871527778</v>
      </c>
      <c r="D5410" t="s">
        <v>18431</v>
      </c>
      <c r="E5410" s="1118">
        <v>9.3799999999999994E-2</v>
      </c>
    </row>
    <row r="5411" spans="1:5" x14ac:dyDescent="0.25">
      <c r="A5411" t="s">
        <v>1</v>
      </c>
      <c r="B5411" t="s">
        <v>18398</v>
      </c>
      <c r="C5411" s="1121">
        <v>45519.629004629627</v>
      </c>
      <c r="D5411" t="s">
        <v>18432</v>
      </c>
    </row>
    <row r="5412" spans="1:5" x14ac:dyDescent="0.25">
      <c r="A5412" t="s">
        <v>1</v>
      </c>
      <c r="B5412" t="s">
        <v>18398</v>
      </c>
      <c r="C5412" s="1121">
        <v>45519.630370370367</v>
      </c>
      <c r="D5412" t="s">
        <v>18433</v>
      </c>
      <c r="E5412" s="1118">
        <v>121.54300000000001</v>
      </c>
    </row>
    <row r="5413" spans="1:5" x14ac:dyDescent="0.25">
      <c r="A5413" t="s">
        <v>1</v>
      </c>
      <c r="B5413" t="s">
        <v>18398</v>
      </c>
      <c r="C5413" s="1121">
        <v>45519.63045138889</v>
      </c>
      <c r="D5413" t="s">
        <v>18420</v>
      </c>
    </row>
    <row r="5414" spans="1:5" x14ac:dyDescent="0.25">
      <c r="A5414" t="s">
        <v>1</v>
      </c>
      <c r="B5414" t="s">
        <v>18398</v>
      </c>
      <c r="C5414" s="1121">
        <v>45519.63045138889</v>
      </c>
      <c r="D5414" t="s">
        <v>18421</v>
      </c>
      <c r="E5414" s="1118">
        <v>0.24610000000000001</v>
      </c>
    </row>
    <row r="5415" spans="1:5" x14ac:dyDescent="0.25">
      <c r="A5415" t="s">
        <v>1</v>
      </c>
      <c r="B5415" t="s">
        <v>18398</v>
      </c>
      <c r="C5415" s="1121">
        <v>45519.630520833336</v>
      </c>
      <c r="D5415" t="s">
        <v>18426</v>
      </c>
    </row>
    <row r="5416" spans="1:5" x14ac:dyDescent="0.25">
      <c r="A5416" t="s">
        <v>1</v>
      </c>
      <c r="B5416" t="s">
        <v>18398</v>
      </c>
      <c r="C5416" s="1121">
        <v>45519.630532407406</v>
      </c>
      <c r="D5416" t="s">
        <v>18427</v>
      </c>
      <c r="E5416" s="1118">
        <v>0.58199999999999996</v>
      </c>
    </row>
    <row r="5417" spans="1:5" x14ac:dyDescent="0.25">
      <c r="A5417" t="s">
        <v>1</v>
      </c>
      <c r="B5417" t="s">
        <v>18398</v>
      </c>
      <c r="C5417" s="1121">
        <v>45519.630543981482</v>
      </c>
      <c r="D5417" t="s">
        <v>18430</v>
      </c>
    </row>
    <row r="5418" spans="1:5" x14ac:dyDescent="0.25">
      <c r="A5418" t="s">
        <v>1</v>
      </c>
      <c r="B5418" t="s">
        <v>18398</v>
      </c>
      <c r="C5418" s="1121">
        <v>45519.630543981482</v>
      </c>
      <c r="D5418" t="s">
        <v>18431</v>
      </c>
      <c r="E5418" s="1118">
        <v>0.16020000000000001</v>
      </c>
    </row>
    <row r="5419" spans="1:5" x14ac:dyDescent="0.25">
      <c r="A5419" t="s">
        <v>1</v>
      </c>
      <c r="B5419" t="s">
        <v>18398</v>
      </c>
      <c r="C5419" s="1121">
        <v>45519.630648148152</v>
      </c>
      <c r="D5419" t="s">
        <v>18432</v>
      </c>
    </row>
    <row r="5420" spans="1:5" x14ac:dyDescent="0.25">
      <c r="A5420" t="s">
        <v>1</v>
      </c>
      <c r="B5420" t="s">
        <v>18398</v>
      </c>
      <c r="C5420" s="1121">
        <v>45519.630648148152</v>
      </c>
      <c r="D5420" t="s">
        <v>18433</v>
      </c>
      <c r="E5420" s="1118">
        <v>7.4200000000000002E-2</v>
      </c>
    </row>
    <row r="5421" spans="1:5" x14ac:dyDescent="0.25">
      <c r="A5421" t="s">
        <v>1</v>
      </c>
      <c r="B5421" t="s">
        <v>18398</v>
      </c>
      <c r="C5421" s="1121">
        <v>45519.632118055553</v>
      </c>
      <c r="D5421" t="s">
        <v>18430</v>
      </c>
    </row>
    <row r="5422" spans="1:5" x14ac:dyDescent="0.25">
      <c r="A5422" t="s">
        <v>1</v>
      </c>
      <c r="B5422" t="s">
        <v>18398</v>
      </c>
      <c r="C5422" s="1121">
        <v>45519.632118055553</v>
      </c>
      <c r="D5422" t="s">
        <v>18431</v>
      </c>
      <c r="E5422" s="1118">
        <v>8.2000000000000003E-2</v>
      </c>
    </row>
    <row r="5423" spans="1:5" x14ac:dyDescent="0.25">
      <c r="A5423" t="s">
        <v>1</v>
      </c>
      <c r="B5423" t="s">
        <v>18398</v>
      </c>
      <c r="C5423" s="1121">
        <v>45519.632118055553</v>
      </c>
      <c r="D5423" t="s">
        <v>18432</v>
      </c>
    </row>
    <row r="5424" spans="1:5" x14ac:dyDescent="0.25">
      <c r="A5424" t="s">
        <v>1</v>
      </c>
      <c r="B5424" t="s">
        <v>18398</v>
      </c>
      <c r="C5424" s="1121">
        <v>45519.632118055553</v>
      </c>
      <c r="D5424" t="s">
        <v>18433</v>
      </c>
      <c r="E5424" s="1118">
        <v>5.4699999999999999E-2</v>
      </c>
    </row>
    <row r="5425" spans="1:5" x14ac:dyDescent="0.25">
      <c r="A5425" t="s">
        <v>1</v>
      </c>
      <c r="B5425" t="s">
        <v>18398</v>
      </c>
      <c r="C5425" s="1121">
        <v>45519.632187499999</v>
      </c>
      <c r="D5425" t="s">
        <v>18430</v>
      </c>
    </row>
    <row r="5426" spans="1:5" x14ac:dyDescent="0.25">
      <c r="A5426" t="s">
        <v>1</v>
      </c>
      <c r="B5426" t="s">
        <v>18398</v>
      </c>
      <c r="C5426" s="1121">
        <v>45519.632187499999</v>
      </c>
      <c r="D5426" t="s">
        <v>18431</v>
      </c>
      <c r="E5426" s="1118">
        <v>8.9800000000000005E-2</v>
      </c>
    </row>
    <row r="5427" spans="1:5" x14ac:dyDescent="0.25">
      <c r="A5427" t="s">
        <v>1</v>
      </c>
      <c r="B5427" t="s">
        <v>18398</v>
      </c>
      <c r="C5427" s="1121">
        <v>45519.632187499999</v>
      </c>
      <c r="D5427" t="s">
        <v>18432</v>
      </c>
    </row>
    <row r="5428" spans="1:5" x14ac:dyDescent="0.25">
      <c r="A5428" t="s">
        <v>1</v>
      </c>
      <c r="B5428" t="s">
        <v>18398</v>
      </c>
      <c r="C5428" s="1121">
        <v>45519.632187499999</v>
      </c>
      <c r="D5428" t="s">
        <v>18433</v>
      </c>
      <c r="E5428" s="1118">
        <v>6.6400000000000001E-2</v>
      </c>
    </row>
    <row r="5429" spans="1:5" x14ac:dyDescent="0.25">
      <c r="A5429" t="s">
        <v>1</v>
      </c>
      <c r="B5429" t="s">
        <v>18398</v>
      </c>
      <c r="C5429" s="1121">
        <v>45519.632291666669</v>
      </c>
      <c r="D5429" t="s">
        <v>18430</v>
      </c>
    </row>
    <row r="5430" spans="1:5" x14ac:dyDescent="0.25">
      <c r="A5430" t="s">
        <v>1</v>
      </c>
      <c r="B5430" t="s">
        <v>18398</v>
      </c>
      <c r="C5430" s="1121">
        <v>45519.632291666669</v>
      </c>
      <c r="D5430" t="s">
        <v>18431</v>
      </c>
      <c r="E5430" s="1118">
        <v>8.5900000000000004E-2</v>
      </c>
    </row>
    <row r="5431" spans="1:5" x14ac:dyDescent="0.25">
      <c r="A5431" t="s">
        <v>1</v>
      </c>
      <c r="B5431" t="s">
        <v>18398</v>
      </c>
      <c r="C5431" s="1121">
        <v>45519.632291666669</v>
      </c>
      <c r="D5431" t="s">
        <v>18432</v>
      </c>
    </row>
    <row r="5432" spans="1:5" x14ac:dyDescent="0.25">
      <c r="A5432" t="s">
        <v>1</v>
      </c>
      <c r="B5432" t="s">
        <v>18398</v>
      </c>
      <c r="C5432" s="1121">
        <v>45519.632291666669</v>
      </c>
      <c r="D5432" t="s">
        <v>18433</v>
      </c>
      <c r="E5432" s="1118">
        <v>5.4699999999999999E-2</v>
      </c>
    </row>
    <row r="5433" spans="1:5" x14ac:dyDescent="0.25">
      <c r="A5433" t="s">
        <v>1</v>
      </c>
      <c r="B5433" t="s">
        <v>18398</v>
      </c>
      <c r="C5433" s="1121">
        <v>45519.632395833331</v>
      </c>
      <c r="D5433" t="s">
        <v>18430</v>
      </c>
    </row>
    <row r="5434" spans="1:5" x14ac:dyDescent="0.25">
      <c r="A5434" t="s">
        <v>1</v>
      </c>
      <c r="B5434" t="s">
        <v>18398</v>
      </c>
      <c r="C5434" s="1121">
        <v>45519.632395833331</v>
      </c>
      <c r="D5434" t="s">
        <v>18431</v>
      </c>
      <c r="E5434" s="1118">
        <v>9.3799999999999994E-2</v>
      </c>
    </row>
    <row r="5435" spans="1:5" x14ac:dyDescent="0.25">
      <c r="A5435" t="s">
        <v>1</v>
      </c>
      <c r="B5435" t="s">
        <v>18398</v>
      </c>
      <c r="C5435" s="1121">
        <v>45519.632395833331</v>
      </c>
      <c r="D5435" t="s">
        <v>18432</v>
      </c>
    </row>
    <row r="5436" spans="1:5" x14ac:dyDescent="0.25">
      <c r="A5436" t="s">
        <v>1</v>
      </c>
      <c r="B5436" t="s">
        <v>18398</v>
      </c>
      <c r="C5436" s="1121">
        <v>45519.632395833331</v>
      </c>
      <c r="D5436" t="s">
        <v>18433</v>
      </c>
      <c r="E5436" s="1118">
        <v>5.4699999999999999E-2</v>
      </c>
    </row>
    <row r="5437" spans="1:5" x14ac:dyDescent="0.25">
      <c r="A5437" t="s">
        <v>1</v>
      </c>
      <c r="B5437" t="s">
        <v>18398</v>
      </c>
      <c r="C5437" s="1121">
        <v>45519.632407407407</v>
      </c>
      <c r="D5437" t="s">
        <v>18430</v>
      </c>
    </row>
    <row r="5438" spans="1:5" x14ac:dyDescent="0.25">
      <c r="A5438" t="s">
        <v>1</v>
      </c>
      <c r="B5438" t="s">
        <v>18398</v>
      </c>
      <c r="C5438" s="1121">
        <v>45519.632407407407</v>
      </c>
      <c r="D5438" t="s">
        <v>18431</v>
      </c>
      <c r="E5438" s="1118">
        <v>9.7699999999999995E-2</v>
      </c>
    </row>
    <row r="5439" spans="1:5" x14ac:dyDescent="0.25">
      <c r="A5439" t="s">
        <v>1</v>
      </c>
      <c r="B5439" t="s">
        <v>18398</v>
      </c>
      <c r="C5439" s="1121">
        <v>45519.632407407407</v>
      </c>
      <c r="D5439" t="s">
        <v>18432</v>
      </c>
    </row>
    <row r="5440" spans="1:5" x14ac:dyDescent="0.25">
      <c r="A5440" t="s">
        <v>1</v>
      </c>
      <c r="B5440" t="s">
        <v>18398</v>
      </c>
      <c r="C5440" s="1121">
        <v>45519.632407407407</v>
      </c>
      <c r="D5440" t="s">
        <v>18433</v>
      </c>
      <c r="E5440" s="1118">
        <v>5.4699999999999999E-2</v>
      </c>
    </row>
    <row r="5441" spans="1:5" x14ac:dyDescent="0.25">
      <c r="A5441" t="s">
        <v>1</v>
      </c>
      <c r="B5441" t="s">
        <v>18398</v>
      </c>
      <c r="C5441" s="1121">
        <v>45519.632418981484</v>
      </c>
      <c r="D5441" t="s">
        <v>18430</v>
      </c>
    </row>
    <row r="5442" spans="1:5" x14ac:dyDescent="0.25">
      <c r="A5442" t="s">
        <v>1</v>
      </c>
      <c r="B5442" t="s">
        <v>18398</v>
      </c>
      <c r="C5442" s="1121">
        <v>45519.632418981484</v>
      </c>
      <c r="D5442" t="s">
        <v>18431</v>
      </c>
      <c r="E5442" s="1118">
        <v>8.5900000000000004E-2</v>
      </c>
    </row>
    <row r="5443" spans="1:5" x14ac:dyDescent="0.25">
      <c r="A5443" t="s">
        <v>1</v>
      </c>
      <c r="B5443" t="s">
        <v>18398</v>
      </c>
      <c r="C5443" s="1121">
        <v>45519.632418981484</v>
      </c>
      <c r="D5443" t="s">
        <v>18432</v>
      </c>
    </row>
    <row r="5444" spans="1:5" x14ac:dyDescent="0.25">
      <c r="A5444" t="s">
        <v>1</v>
      </c>
      <c r="B5444" t="s">
        <v>18398</v>
      </c>
      <c r="C5444" s="1121">
        <v>45519.632418981484</v>
      </c>
      <c r="D5444" t="s">
        <v>18433</v>
      </c>
      <c r="E5444" s="1118">
        <v>6.6400000000000001E-2</v>
      </c>
    </row>
    <row r="5445" spans="1:5" x14ac:dyDescent="0.25">
      <c r="A5445" t="s">
        <v>1</v>
      </c>
      <c r="B5445" t="s">
        <v>18398</v>
      </c>
      <c r="C5445" s="1121">
        <v>45519.632430555554</v>
      </c>
      <c r="D5445" t="s">
        <v>18430</v>
      </c>
    </row>
    <row r="5446" spans="1:5" x14ac:dyDescent="0.25">
      <c r="A5446" t="s">
        <v>1</v>
      </c>
      <c r="B5446" t="s">
        <v>18398</v>
      </c>
      <c r="C5446" s="1121">
        <v>45519.632430555554</v>
      </c>
      <c r="D5446" t="s">
        <v>18431</v>
      </c>
      <c r="E5446" s="1118">
        <v>8.2000000000000003E-2</v>
      </c>
    </row>
    <row r="5447" spans="1:5" x14ac:dyDescent="0.25">
      <c r="A5447" t="s">
        <v>1</v>
      </c>
      <c r="B5447" t="s">
        <v>18398</v>
      </c>
      <c r="C5447" s="1121">
        <v>45519.632430555554</v>
      </c>
      <c r="D5447" t="s">
        <v>18432</v>
      </c>
    </row>
    <row r="5448" spans="1:5" x14ac:dyDescent="0.25">
      <c r="A5448" t="s">
        <v>1</v>
      </c>
      <c r="B5448" t="s">
        <v>18398</v>
      </c>
      <c r="C5448" s="1121">
        <v>45519.632430555554</v>
      </c>
      <c r="D5448" t="s">
        <v>18433</v>
      </c>
      <c r="E5448" s="1118">
        <v>7.0300000000000001E-2</v>
      </c>
    </row>
    <row r="5449" spans="1:5" x14ac:dyDescent="0.25">
      <c r="A5449" t="s">
        <v>1</v>
      </c>
      <c r="B5449" t="s">
        <v>18398</v>
      </c>
      <c r="C5449" s="1121">
        <v>45519.63244212963</v>
      </c>
      <c r="D5449" t="s">
        <v>18430</v>
      </c>
    </row>
    <row r="5450" spans="1:5" x14ac:dyDescent="0.25">
      <c r="A5450" t="s">
        <v>1</v>
      </c>
      <c r="B5450" t="s">
        <v>18398</v>
      </c>
      <c r="C5450" s="1121">
        <v>45519.63244212963</v>
      </c>
      <c r="D5450" t="s">
        <v>18431</v>
      </c>
      <c r="E5450" s="1118">
        <v>0.1094</v>
      </c>
    </row>
    <row r="5451" spans="1:5" x14ac:dyDescent="0.25">
      <c r="A5451" t="s">
        <v>1</v>
      </c>
      <c r="B5451" t="s">
        <v>18398</v>
      </c>
      <c r="C5451" s="1121">
        <v>45519.63244212963</v>
      </c>
      <c r="D5451" t="s">
        <v>18432</v>
      </c>
    </row>
    <row r="5452" spans="1:5" x14ac:dyDescent="0.25">
      <c r="A5452" t="s">
        <v>1</v>
      </c>
      <c r="B5452" t="s">
        <v>18398</v>
      </c>
      <c r="C5452" s="1121">
        <v>45519.63244212963</v>
      </c>
      <c r="D5452" t="s">
        <v>18433</v>
      </c>
      <c r="E5452" s="1118">
        <v>5.8599999999999999E-2</v>
      </c>
    </row>
    <row r="5453" spans="1:5" x14ac:dyDescent="0.25">
      <c r="A5453" t="s">
        <v>1</v>
      </c>
      <c r="B5453" t="s">
        <v>18398</v>
      </c>
      <c r="C5453" s="1121">
        <v>45519.632476851853</v>
      </c>
      <c r="D5453" t="s">
        <v>18426</v>
      </c>
    </row>
    <row r="5454" spans="1:5" x14ac:dyDescent="0.25">
      <c r="A5454" t="s">
        <v>1</v>
      </c>
      <c r="B5454" t="s">
        <v>18398</v>
      </c>
      <c r="C5454" s="1121">
        <v>45519.632488425923</v>
      </c>
      <c r="D5454" t="s">
        <v>18427</v>
      </c>
      <c r="E5454" s="1118">
        <v>0.59770000000000001</v>
      </c>
    </row>
    <row r="5455" spans="1:5" x14ac:dyDescent="0.25">
      <c r="A5455" t="s">
        <v>1</v>
      </c>
      <c r="B5455" t="s">
        <v>18398</v>
      </c>
      <c r="C5455" s="1121">
        <v>45519.6325</v>
      </c>
      <c r="D5455" t="s">
        <v>18430</v>
      </c>
    </row>
    <row r="5456" spans="1:5" x14ac:dyDescent="0.25">
      <c r="A5456" t="s">
        <v>1</v>
      </c>
      <c r="B5456" t="s">
        <v>18398</v>
      </c>
      <c r="C5456" s="1121">
        <v>45519.6325</v>
      </c>
      <c r="D5456" t="s">
        <v>18431</v>
      </c>
      <c r="E5456" s="1118">
        <v>0.15620000000000001</v>
      </c>
    </row>
    <row r="5457" spans="1:5" x14ac:dyDescent="0.25">
      <c r="A5457" t="s">
        <v>1</v>
      </c>
      <c r="B5457" t="s">
        <v>18398</v>
      </c>
      <c r="C5457" s="1121">
        <v>45519.6325</v>
      </c>
      <c r="D5457" t="s">
        <v>18432</v>
      </c>
    </row>
    <row r="5458" spans="1:5" x14ac:dyDescent="0.25">
      <c r="A5458" t="s">
        <v>1</v>
      </c>
      <c r="B5458" t="s">
        <v>18398</v>
      </c>
      <c r="C5458" s="1121">
        <v>45519.6325</v>
      </c>
      <c r="D5458" t="s">
        <v>18433</v>
      </c>
      <c r="E5458" s="1118">
        <v>6.6400000000000001E-2</v>
      </c>
    </row>
    <row r="5459" spans="1:5" x14ac:dyDescent="0.25">
      <c r="A5459" t="s">
        <v>1</v>
      </c>
      <c r="B5459" t="s">
        <v>18398</v>
      </c>
      <c r="C5459" s="1121">
        <v>45519.632696759261</v>
      </c>
      <c r="D5459" t="s">
        <v>18420</v>
      </c>
    </row>
    <row r="5460" spans="1:5" x14ac:dyDescent="0.25">
      <c r="A5460" t="s">
        <v>1</v>
      </c>
      <c r="B5460" t="s">
        <v>18398</v>
      </c>
      <c r="C5460" s="1121">
        <v>45519.632696759261</v>
      </c>
      <c r="D5460" t="s">
        <v>18421</v>
      </c>
      <c r="E5460" s="1118">
        <v>0.17580000000000001</v>
      </c>
    </row>
    <row r="5461" spans="1:5" x14ac:dyDescent="0.25">
      <c r="A5461" t="s">
        <v>1</v>
      </c>
      <c r="B5461" t="s">
        <v>18398</v>
      </c>
      <c r="C5461" s="1121">
        <v>45519.632731481484</v>
      </c>
      <c r="D5461" t="s">
        <v>18426</v>
      </c>
    </row>
    <row r="5462" spans="1:5" x14ac:dyDescent="0.25">
      <c r="A5462" t="s">
        <v>1</v>
      </c>
      <c r="B5462" t="s">
        <v>18398</v>
      </c>
      <c r="C5462" s="1121">
        <v>45519.632731481484</v>
      </c>
      <c r="D5462" t="s">
        <v>18427</v>
      </c>
      <c r="E5462" s="1118">
        <v>0.58589999999999998</v>
      </c>
    </row>
    <row r="5463" spans="1:5" x14ac:dyDescent="0.25">
      <c r="A5463" t="s">
        <v>1</v>
      </c>
      <c r="B5463" t="s">
        <v>18398</v>
      </c>
      <c r="C5463" s="1121">
        <v>45519.632754629631</v>
      </c>
      <c r="D5463" t="s">
        <v>18430</v>
      </c>
    </row>
    <row r="5464" spans="1:5" x14ac:dyDescent="0.25">
      <c r="A5464" t="s">
        <v>1</v>
      </c>
      <c r="B5464" t="s">
        <v>18398</v>
      </c>
      <c r="C5464" s="1121">
        <v>45519.632754629631</v>
      </c>
      <c r="D5464" t="s">
        <v>18431</v>
      </c>
      <c r="E5464" s="1118">
        <v>0.1641</v>
      </c>
    </row>
    <row r="5465" spans="1:5" x14ac:dyDescent="0.25">
      <c r="A5465" t="s">
        <v>1</v>
      </c>
      <c r="B5465" t="s">
        <v>18398</v>
      </c>
      <c r="C5465" s="1121">
        <v>45519.632754629631</v>
      </c>
      <c r="D5465" t="s">
        <v>18432</v>
      </c>
    </row>
    <row r="5466" spans="1:5" x14ac:dyDescent="0.25">
      <c r="A5466" t="s">
        <v>1</v>
      </c>
      <c r="B5466" t="s">
        <v>18398</v>
      </c>
      <c r="C5466" s="1121">
        <v>45519.632754629631</v>
      </c>
      <c r="D5466" t="s">
        <v>18433</v>
      </c>
      <c r="E5466" s="1118">
        <v>7.0300000000000001E-2</v>
      </c>
    </row>
    <row r="5467" spans="1:5" x14ac:dyDescent="0.25">
      <c r="A5467" t="s">
        <v>1</v>
      </c>
      <c r="B5467" t="s">
        <v>18398</v>
      </c>
      <c r="C5467" s="1121">
        <v>45519.635625000003</v>
      </c>
      <c r="D5467" t="s">
        <v>18420</v>
      </c>
    </row>
    <row r="5468" spans="1:5" x14ac:dyDescent="0.25">
      <c r="A5468" t="s">
        <v>1</v>
      </c>
      <c r="B5468" t="s">
        <v>18398</v>
      </c>
      <c r="C5468" s="1121">
        <v>45519.635636574072</v>
      </c>
      <c r="D5468" t="s">
        <v>18421</v>
      </c>
      <c r="E5468" s="1118">
        <v>0.19139999999999999</v>
      </c>
    </row>
    <row r="5469" spans="1:5" x14ac:dyDescent="0.25">
      <c r="A5469" t="s">
        <v>1</v>
      </c>
      <c r="B5469" t="s">
        <v>18398</v>
      </c>
      <c r="C5469" s="1121">
        <v>45519.635659722226</v>
      </c>
      <c r="D5469" t="s">
        <v>18426</v>
      </c>
    </row>
    <row r="5470" spans="1:5" x14ac:dyDescent="0.25">
      <c r="A5470" t="s">
        <v>1</v>
      </c>
      <c r="B5470" t="s">
        <v>18398</v>
      </c>
      <c r="C5470" s="1121">
        <v>45519.635671296295</v>
      </c>
      <c r="D5470" t="s">
        <v>18427</v>
      </c>
      <c r="E5470" s="1118">
        <v>0.59770000000000001</v>
      </c>
    </row>
    <row r="5471" spans="1:5" x14ac:dyDescent="0.25">
      <c r="A5471" t="s">
        <v>1</v>
      </c>
      <c r="B5471" t="s">
        <v>18398</v>
      </c>
      <c r="C5471" s="1121">
        <v>45519.635682870372</v>
      </c>
      <c r="D5471" t="s">
        <v>18430</v>
      </c>
    </row>
    <row r="5472" spans="1:5" x14ac:dyDescent="0.25">
      <c r="A5472" t="s">
        <v>1</v>
      </c>
      <c r="B5472" t="s">
        <v>18398</v>
      </c>
      <c r="C5472" s="1121">
        <v>45519.635682870372</v>
      </c>
      <c r="D5472" t="s">
        <v>18431</v>
      </c>
      <c r="E5472" s="1118">
        <v>0.16800000000000001</v>
      </c>
    </row>
    <row r="5473" spans="1:5" x14ac:dyDescent="0.25">
      <c r="A5473" t="s">
        <v>1</v>
      </c>
      <c r="B5473" t="s">
        <v>18398</v>
      </c>
      <c r="C5473" s="1121">
        <v>45519.635682870372</v>
      </c>
      <c r="D5473" t="s">
        <v>18432</v>
      </c>
    </row>
    <row r="5474" spans="1:5" x14ac:dyDescent="0.25">
      <c r="A5474" t="s">
        <v>1</v>
      </c>
      <c r="B5474" t="s">
        <v>18398</v>
      </c>
      <c r="C5474" s="1121">
        <v>45519.635682870372</v>
      </c>
      <c r="D5474" t="s">
        <v>18433</v>
      </c>
      <c r="E5474" s="1118">
        <v>5.0799999999999998E-2</v>
      </c>
    </row>
    <row r="5475" spans="1:5" x14ac:dyDescent="0.25">
      <c r="A5475" t="s">
        <v>1</v>
      </c>
      <c r="B5475" t="s">
        <v>18398</v>
      </c>
      <c r="C5475" s="1121">
        <v>45519.637407407405</v>
      </c>
      <c r="D5475" t="s">
        <v>18420</v>
      </c>
    </row>
    <row r="5476" spans="1:5" x14ac:dyDescent="0.25">
      <c r="A5476" t="s">
        <v>1</v>
      </c>
      <c r="B5476" t="s">
        <v>18398</v>
      </c>
      <c r="C5476" s="1121">
        <v>45519.637407407405</v>
      </c>
      <c r="D5476" t="s">
        <v>18421</v>
      </c>
      <c r="E5476" s="1118">
        <v>0.20699999999999999</v>
      </c>
    </row>
    <row r="5477" spans="1:5" x14ac:dyDescent="0.25">
      <c r="A5477" t="s">
        <v>1</v>
      </c>
      <c r="B5477" t="s">
        <v>18398</v>
      </c>
      <c r="C5477" s="1121">
        <v>45519.637430555558</v>
      </c>
      <c r="D5477" t="s">
        <v>18426</v>
      </c>
    </row>
    <row r="5478" spans="1:5" x14ac:dyDescent="0.25">
      <c r="A5478" t="s">
        <v>1</v>
      </c>
      <c r="B5478" t="s">
        <v>18398</v>
      </c>
      <c r="C5478" s="1121">
        <v>45519.637442129628</v>
      </c>
      <c r="D5478" t="s">
        <v>18427</v>
      </c>
      <c r="E5478" s="1118">
        <v>0.57809999999999995</v>
      </c>
    </row>
    <row r="5479" spans="1:5" x14ac:dyDescent="0.25">
      <c r="A5479" t="s">
        <v>1</v>
      </c>
      <c r="B5479" t="s">
        <v>18398</v>
      </c>
      <c r="C5479" s="1121">
        <v>45519.637453703705</v>
      </c>
      <c r="D5479" t="s">
        <v>18430</v>
      </c>
    </row>
    <row r="5480" spans="1:5" x14ac:dyDescent="0.25">
      <c r="A5480" t="s">
        <v>1</v>
      </c>
      <c r="B5480" t="s">
        <v>18398</v>
      </c>
      <c r="C5480" s="1121">
        <v>45519.637453703705</v>
      </c>
      <c r="D5480" t="s">
        <v>18431</v>
      </c>
      <c r="E5480" s="1118">
        <v>0.16800000000000001</v>
      </c>
    </row>
    <row r="5481" spans="1:5" x14ac:dyDescent="0.25">
      <c r="A5481" t="s">
        <v>1</v>
      </c>
      <c r="B5481" t="s">
        <v>18398</v>
      </c>
      <c r="C5481" s="1121">
        <v>45519.637453703705</v>
      </c>
      <c r="D5481" t="s">
        <v>18432</v>
      </c>
    </row>
    <row r="5482" spans="1:5" x14ac:dyDescent="0.25">
      <c r="A5482" t="s">
        <v>1</v>
      </c>
      <c r="B5482" t="s">
        <v>18398</v>
      </c>
      <c r="C5482" s="1121">
        <v>45519.637453703705</v>
      </c>
      <c r="D5482" t="s">
        <v>18433</v>
      </c>
      <c r="E5482" s="1118">
        <v>4.6899999999999997E-2</v>
      </c>
    </row>
    <row r="5483" spans="1:5" x14ac:dyDescent="0.25">
      <c r="A5483" t="s">
        <v>1</v>
      </c>
      <c r="B5483" t="s">
        <v>18398</v>
      </c>
      <c r="C5483" s="1121">
        <v>45519.637685185182</v>
      </c>
      <c r="D5483" t="s">
        <v>18430</v>
      </c>
    </row>
    <row r="5484" spans="1:5" x14ac:dyDescent="0.25">
      <c r="A5484" t="s">
        <v>1</v>
      </c>
      <c r="B5484" t="s">
        <v>18398</v>
      </c>
      <c r="C5484" s="1121">
        <v>45519.637685185182</v>
      </c>
      <c r="D5484" t="s">
        <v>18431</v>
      </c>
      <c r="E5484" s="1118">
        <v>0.1016</v>
      </c>
    </row>
    <row r="5485" spans="1:5" x14ac:dyDescent="0.25">
      <c r="A5485" t="s">
        <v>1</v>
      </c>
      <c r="B5485" t="s">
        <v>18398</v>
      </c>
      <c r="C5485" s="1121">
        <v>45519.637685185182</v>
      </c>
      <c r="D5485" t="s">
        <v>18432</v>
      </c>
    </row>
    <row r="5486" spans="1:5" x14ac:dyDescent="0.25">
      <c r="A5486" t="s">
        <v>1</v>
      </c>
      <c r="B5486" t="s">
        <v>18398</v>
      </c>
      <c r="C5486" s="1121">
        <v>45519.637696759259</v>
      </c>
      <c r="D5486" t="s">
        <v>18433</v>
      </c>
      <c r="E5486" s="1118">
        <v>7.4200000000000002E-2</v>
      </c>
    </row>
    <row r="5487" spans="1:5" x14ac:dyDescent="0.25">
      <c r="A5487" t="s">
        <v>1</v>
      </c>
      <c r="B5487" t="s">
        <v>18398</v>
      </c>
      <c r="C5487" s="1121">
        <v>45519.637974537036</v>
      </c>
      <c r="D5487" t="s">
        <v>18430</v>
      </c>
    </row>
    <row r="5488" spans="1:5" x14ac:dyDescent="0.25">
      <c r="A5488" t="s">
        <v>1</v>
      </c>
      <c r="B5488" t="s">
        <v>18398</v>
      </c>
      <c r="C5488" s="1121">
        <v>45519.637974537036</v>
      </c>
      <c r="D5488" t="s">
        <v>18431</v>
      </c>
      <c r="E5488" s="1118">
        <v>0.1016</v>
      </c>
    </row>
    <row r="5489" spans="1:5" x14ac:dyDescent="0.25">
      <c r="A5489" t="s">
        <v>1</v>
      </c>
      <c r="B5489" t="s">
        <v>18398</v>
      </c>
      <c r="C5489" s="1121">
        <v>45519.637974537036</v>
      </c>
      <c r="D5489" t="s">
        <v>18432</v>
      </c>
    </row>
    <row r="5490" spans="1:5" x14ac:dyDescent="0.25">
      <c r="A5490" t="s">
        <v>1</v>
      </c>
      <c r="B5490" t="s">
        <v>18398</v>
      </c>
      <c r="C5490" s="1121">
        <v>45519.637974537036</v>
      </c>
      <c r="D5490" t="s">
        <v>18433</v>
      </c>
      <c r="E5490" s="1118">
        <v>5.8599999999999999E-2</v>
      </c>
    </row>
    <row r="5491" spans="1:5" x14ac:dyDescent="0.25">
      <c r="A5491" t="s">
        <v>1</v>
      </c>
      <c r="B5491" t="s">
        <v>18398</v>
      </c>
      <c r="C5491" s="1121">
        <v>45519.638703703706</v>
      </c>
      <c r="D5491" t="s">
        <v>18420</v>
      </c>
    </row>
    <row r="5492" spans="1:5" x14ac:dyDescent="0.25">
      <c r="A5492" t="s">
        <v>1</v>
      </c>
      <c r="B5492" t="s">
        <v>18398</v>
      </c>
      <c r="C5492" s="1121">
        <v>45519.638703703706</v>
      </c>
      <c r="D5492" t="s">
        <v>18421</v>
      </c>
      <c r="E5492" s="1118">
        <v>0.26950000000000002</v>
      </c>
    </row>
    <row r="5493" spans="1:5" x14ac:dyDescent="0.25">
      <c r="A5493" t="s">
        <v>1</v>
      </c>
      <c r="B5493" t="s">
        <v>18398</v>
      </c>
      <c r="C5493" s="1121">
        <v>45519.638738425929</v>
      </c>
      <c r="D5493" t="s">
        <v>18426</v>
      </c>
    </row>
    <row r="5494" spans="1:5" x14ac:dyDescent="0.25">
      <c r="A5494" t="s">
        <v>1</v>
      </c>
      <c r="B5494" t="s">
        <v>18398</v>
      </c>
      <c r="C5494" s="1121">
        <v>45519.638749999998</v>
      </c>
      <c r="D5494" t="s">
        <v>18427</v>
      </c>
      <c r="E5494" s="1118">
        <v>0.57809999999999995</v>
      </c>
    </row>
    <row r="5495" spans="1:5" x14ac:dyDescent="0.25">
      <c r="A5495" t="s">
        <v>1</v>
      </c>
      <c r="B5495" t="s">
        <v>18398</v>
      </c>
      <c r="C5495" s="1121">
        <v>45519.638761574075</v>
      </c>
      <c r="D5495" t="s">
        <v>18430</v>
      </c>
    </row>
    <row r="5496" spans="1:5" x14ac:dyDescent="0.25">
      <c r="A5496" t="s">
        <v>1</v>
      </c>
      <c r="B5496" t="s">
        <v>18398</v>
      </c>
      <c r="C5496" s="1121">
        <v>45519.638761574075</v>
      </c>
      <c r="D5496" t="s">
        <v>18431</v>
      </c>
      <c r="E5496" s="1118">
        <v>0.1641</v>
      </c>
    </row>
    <row r="5497" spans="1:5" x14ac:dyDescent="0.25">
      <c r="A5497" t="s">
        <v>1</v>
      </c>
      <c r="B5497" t="s">
        <v>18398</v>
      </c>
      <c r="C5497" s="1121">
        <v>45519.638761574075</v>
      </c>
      <c r="D5497" t="s">
        <v>18432</v>
      </c>
    </row>
    <row r="5498" spans="1:5" x14ac:dyDescent="0.25">
      <c r="A5498" t="s">
        <v>1</v>
      </c>
      <c r="B5498" t="s">
        <v>18398</v>
      </c>
      <c r="C5498" s="1121">
        <v>45519.638761574075</v>
      </c>
      <c r="D5498" t="s">
        <v>18433</v>
      </c>
      <c r="E5498" s="1118">
        <v>6.25E-2</v>
      </c>
    </row>
    <row r="5499" spans="1:5" x14ac:dyDescent="0.25">
      <c r="A5499" t="s">
        <v>1</v>
      </c>
      <c r="B5499" t="s">
        <v>18398</v>
      </c>
      <c r="C5499" s="1121">
        <v>45519.639074074075</v>
      </c>
      <c r="D5499" t="s">
        <v>18435</v>
      </c>
    </row>
    <row r="5500" spans="1:5" x14ac:dyDescent="0.25">
      <c r="A5500" t="s">
        <v>1</v>
      </c>
      <c r="B5500" t="s">
        <v>18398</v>
      </c>
      <c r="C5500" s="1121">
        <v>45519.639074074075</v>
      </c>
      <c r="D5500" t="s">
        <v>18436</v>
      </c>
    </row>
    <row r="5501" spans="1:5" x14ac:dyDescent="0.25">
      <c r="A5501" t="s">
        <v>1</v>
      </c>
      <c r="B5501" t="s">
        <v>18398</v>
      </c>
      <c r="C5501" s="1121">
        <v>45519.639074074075</v>
      </c>
      <c r="D5501" t="s">
        <v>18437</v>
      </c>
      <c r="E5501" s="1118">
        <v>1.5599999999999999E-2</v>
      </c>
    </row>
    <row r="5502" spans="1:5" x14ac:dyDescent="0.25">
      <c r="A5502" t="s">
        <v>1</v>
      </c>
      <c r="B5502" t="s">
        <v>18398</v>
      </c>
      <c r="C5502" s="1121">
        <v>45519.639074074075</v>
      </c>
      <c r="D5502" t="s">
        <v>18438</v>
      </c>
      <c r="E5502" s="1118">
        <v>5.8599999999999999E-2</v>
      </c>
    </row>
    <row r="5503" spans="1:5" x14ac:dyDescent="0.25">
      <c r="A5503" t="s">
        <v>1</v>
      </c>
      <c r="B5503" t="s">
        <v>18398</v>
      </c>
      <c r="C5503" s="1121">
        <v>45519.639108796298</v>
      </c>
      <c r="D5503" t="s">
        <v>18439</v>
      </c>
    </row>
    <row r="5504" spans="1:5" x14ac:dyDescent="0.25">
      <c r="A5504" t="s">
        <v>1</v>
      </c>
      <c r="B5504" t="s">
        <v>18398</v>
      </c>
      <c r="C5504" s="1121">
        <v>45519.639108796298</v>
      </c>
      <c r="D5504" t="s">
        <v>18440</v>
      </c>
      <c r="E5504" s="1118">
        <v>5.8599999999999999E-2</v>
      </c>
    </row>
    <row r="5505" spans="1:5" x14ac:dyDescent="0.25">
      <c r="A5505" t="s">
        <v>1</v>
      </c>
      <c r="B5505" t="s">
        <v>18398</v>
      </c>
      <c r="C5505" s="1121">
        <v>45519.640023148146</v>
      </c>
      <c r="D5505" t="s">
        <v>18435</v>
      </c>
    </row>
    <row r="5506" spans="1:5" x14ac:dyDescent="0.25">
      <c r="A5506" t="s">
        <v>1</v>
      </c>
      <c r="B5506" t="s">
        <v>18398</v>
      </c>
      <c r="C5506" s="1121">
        <v>45519.64261574074</v>
      </c>
      <c r="D5506" t="s">
        <v>18436</v>
      </c>
    </row>
    <row r="5507" spans="1:5" x14ac:dyDescent="0.25">
      <c r="A5507" t="s">
        <v>1</v>
      </c>
      <c r="B5507" t="s">
        <v>18398</v>
      </c>
      <c r="C5507" s="1121">
        <v>45519.643043981479</v>
      </c>
      <c r="D5507" t="s">
        <v>18437</v>
      </c>
      <c r="E5507" s="1118">
        <v>39.773400000000002</v>
      </c>
    </row>
    <row r="5508" spans="1:5" x14ac:dyDescent="0.25">
      <c r="A5508" t="s">
        <v>1</v>
      </c>
      <c r="B5508" t="s">
        <v>18398</v>
      </c>
      <c r="C5508" s="1121">
        <v>45519.643101851849</v>
      </c>
      <c r="D5508" t="s">
        <v>18438</v>
      </c>
      <c r="E5508" s="1118">
        <v>266.34769999999997</v>
      </c>
    </row>
    <row r="5509" spans="1:5" x14ac:dyDescent="0.25">
      <c r="A5509" t="s">
        <v>1</v>
      </c>
      <c r="B5509" t="s">
        <v>18398</v>
      </c>
      <c r="C5509" s="1121">
        <v>45519.643599537034</v>
      </c>
      <c r="D5509" t="s">
        <v>18441</v>
      </c>
    </row>
    <row r="5510" spans="1:5" x14ac:dyDescent="0.25">
      <c r="A5510" t="s">
        <v>1</v>
      </c>
      <c r="B5510" t="s">
        <v>18398</v>
      </c>
      <c r="C5510" s="1121">
        <v>45519.643784722219</v>
      </c>
      <c r="D5510" t="s">
        <v>18441</v>
      </c>
    </row>
    <row r="5511" spans="1:5" x14ac:dyDescent="0.25">
      <c r="A5511" t="s">
        <v>1</v>
      </c>
      <c r="B5511" t="s">
        <v>18398</v>
      </c>
      <c r="C5511" s="1121">
        <v>45519.643784722219</v>
      </c>
      <c r="D5511" t="s">
        <v>18442</v>
      </c>
    </row>
    <row r="5512" spans="1:5" x14ac:dyDescent="0.25">
      <c r="A5512" t="s">
        <v>1</v>
      </c>
      <c r="B5512" t="s">
        <v>18398</v>
      </c>
      <c r="C5512" s="1121">
        <v>45519.643784722219</v>
      </c>
      <c r="D5512" t="s">
        <v>18443</v>
      </c>
      <c r="E5512" s="1118">
        <v>5.8599999999999999E-2</v>
      </c>
    </row>
    <row r="5513" spans="1:5" x14ac:dyDescent="0.25">
      <c r="A5513" t="s">
        <v>1</v>
      </c>
      <c r="B5513" t="s">
        <v>18398</v>
      </c>
      <c r="C5513" s="1121">
        <v>45519.643784722219</v>
      </c>
      <c r="D5513" t="s">
        <v>18446</v>
      </c>
    </row>
    <row r="5514" spans="1:5" x14ac:dyDescent="0.25">
      <c r="A5514" t="s">
        <v>1</v>
      </c>
      <c r="B5514" t="s">
        <v>18398</v>
      </c>
      <c r="C5514" s="1121">
        <v>45519.643784722219</v>
      </c>
      <c r="D5514" t="s">
        <v>18448</v>
      </c>
      <c r="E5514" s="1118">
        <v>4.6899999999999997E-2</v>
      </c>
    </row>
    <row r="5515" spans="1:5" x14ac:dyDescent="0.25">
      <c r="A5515" t="s">
        <v>1</v>
      </c>
      <c r="B5515" t="s">
        <v>18398</v>
      </c>
      <c r="C5515" s="1121">
        <v>45519.643796296295</v>
      </c>
      <c r="D5515" t="s">
        <v>18446</v>
      </c>
    </row>
    <row r="5516" spans="1:5" x14ac:dyDescent="0.25">
      <c r="A5516" t="s">
        <v>1</v>
      </c>
      <c r="B5516" t="s">
        <v>18398</v>
      </c>
      <c r="C5516" s="1121">
        <v>45519.643796296295</v>
      </c>
      <c r="D5516" t="s">
        <v>18448</v>
      </c>
      <c r="E5516" s="1118">
        <v>3.9100000000000003E-2</v>
      </c>
    </row>
    <row r="5517" spans="1:5" x14ac:dyDescent="0.25">
      <c r="A5517" t="s">
        <v>1</v>
      </c>
      <c r="B5517" t="s">
        <v>18398</v>
      </c>
      <c r="C5517" s="1121">
        <v>45519.643796296295</v>
      </c>
      <c r="D5517" t="s">
        <v>18446</v>
      </c>
    </row>
    <row r="5518" spans="1:5" x14ac:dyDescent="0.25">
      <c r="A5518" t="s">
        <v>1</v>
      </c>
      <c r="B5518" t="s">
        <v>18398</v>
      </c>
      <c r="C5518" s="1121">
        <v>45519.643796296295</v>
      </c>
      <c r="D5518" t="s">
        <v>18448</v>
      </c>
      <c r="E5518" s="1118">
        <v>1.5599999999999999E-2</v>
      </c>
    </row>
    <row r="5519" spans="1:5" x14ac:dyDescent="0.25">
      <c r="A5519" t="s">
        <v>1</v>
      </c>
      <c r="B5519" t="s">
        <v>18398</v>
      </c>
      <c r="C5519" s="1121">
        <v>45519.643796296295</v>
      </c>
      <c r="D5519" t="s">
        <v>18446</v>
      </c>
    </row>
    <row r="5520" spans="1:5" x14ac:dyDescent="0.25">
      <c r="A5520" t="s">
        <v>1</v>
      </c>
      <c r="B5520" t="s">
        <v>18398</v>
      </c>
      <c r="C5520" s="1121">
        <v>45519.643796296295</v>
      </c>
      <c r="D5520" t="s">
        <v>18448</v>
      </c>
      <c r="E5520" s="1118">
        <v>2.3400000000000001E-2</v>
      </c>
    </row>
    <row r="5521" spans="1:5" x14ac:dyDescent="0.25">
      <c r="A5521" t="s">
        <v>1</v>
      </c>
      <c r="B5521" t="s">
        <v>18398</v>
      </c>
      <c r="C5521" s="1121">
        <v>45519.643796296295</v>
      </c>
      <c r="D5521" t="s">
        <v>18446</v>
      </c>
    </row>
    <row r="5522" spans="1:5" x14ac:dyDescent="0.25">
      <c r="A5522" t="s">
        <v>1</v>
      </c>
      <c r="B5522" t="s">
        <v>18398</v>
      </c>
      <c r="C5522" s="1121">
        <v>45519.643796296295</v>
      </c>
      <c r="D5522" t="s">
        <v>18448</v>
      </c>
      <c r="E5522" s="1118">
        <v>3.1199999999999999E-2</v>
      </c>
    </row>
    <row r="5523" spans="1:5" x14ac:dyDescent="0.25">
      <c r="A5523" t="s">
        <v>1</v>
      </c>
      <c r="B5523" t="s">
        <v>18398</v>
      </c>
      <c r="C5523" s="1121">
        <v>45519.643796296295</v>
      </c>
      <c r="D5523" t="s">
        <v>18446</v>
      </c>
    </row>
    <row r="5524" spans="1:5" x14ac:dyDescent="0.25">
      <c r="A5524" t="s">
        <v>1</v>
      </c>
      <c r="B5524" t="s">
        <v>18398</v>
      </c>
      <c r="C5524" s="1121">
        <v>45519.643796296295</v>
      </c>
      <c r="D5524" t="s">
        <v>18448</v>
      </c>
      <c r="E5524" s="1118">
        <v>3.5200000000000002E-2</v>
      </c>
    </row>
    <row r="5525" spans="1:5" x14ac:dyDescent="0.25">
      <c r="A5525" t="s">
        <v>1</v>
      </c>
      <c r="B5525" t="s">
        <v>18398</v>
      </c>
      <c r="C5525" s="1121">
        <v>45519.643796296295</v>
      </c>
      <c r="D5525" t="s">
        <v>18446</v>
      </c>
    </row>
    <row r="5526" spans="1:5" x14ac:dyDescent="0.25">
      <c r="A5526" t="s">
        <v>1</v>
      </c>
      <c r="B5526" t="s">
        <v>18398</v>
      </c>
      <c r="C5526" s="1121">
        <v>45519.643796296295</v>
      </c>
      <c r="D5526" t="s">
        <v>18448</v>
      </c>
      <c r="E5526" s="1118">
        <v>1.5599999999999999E-2</v>
      </c>
    </row>
    <row r="5527" spans="1:5" x14ac:dyDescent="0.25">
      <c r="A5527" t="s">
        <v>1</v>
      </c>
      <c r="B5527" t="s">
        <v>18398</v>
      </c>
      <c r="C5527" s="1121">
        <v>45519.643796296295</v>
      </c>
      <c r="D5527" t="s">
        <v>18446</v>
      </c>
    </row>
    <row r="5528" spans="1:5" x14ac:dyDescent="0.25">
      <c r="A5528" t="s">
        <v>1</v>
      </c>
      <c r="B5528" t="s">
        <v>18398</v>
      </c>
      <c r="C5528" s="1121">
        <v>45519.643796296295</v>
      </c>
      <c r="D5528" t="s">
        <v>18448</v>
      </c>
      <c r="E5528" s="1118">
        <v>1.5599999999999999E-2</v>
      </c>
    </row>
    <row r="5529" spans="1:5" x14ac:dyDescent="0.25">
      <c r="A5529" t="s">
        <v>1</v>
      </c>
      <c r="B5529" t="s">
        <v>18398</v>
      </c>
      <c r="C5529" s="1121">
        <v>45519.643796296295</v>
      </c>
      <c r="D5529" t="s">
        <v>18446</v>
      </c>
    </row>
    <row r="5530" spans="1:5" x14ac:dyDescent="0.25">
      <c r="A5530" t="s">
        <v>1</v>
      </c>
      <c r="B5530" t="s">
        <v>18398</v>
      </c>
      <c r="C5530" s="1121">
        <v>45519.643796296295</v>
      </c>
      <c r="D5530" t="s">
        <v>18448</v>
      </c>
      <c r="E5530" s="1118">
        <v>1.5599999999999999E-2</v>
      </c>
    </row>
    <row r="5531" spans="1:5" x14ac:dyDescent="0.25">
      <c r="A5531" t="s">
        <v>1</v>
      </c>
      <c r="B5531" t="s">
        <v>18398</v>
      </c>
      <c r="C5531" s="1121">
        <v>45519.643796296295</v>
      </c>
      <c r="D5531" t="s">
        <v>18446</v>
      </c>
    </row>
    <row r="5532" spans="1:5" x14ac:dyDescent="0.25">
      <c r="A5532" t="s">
        <v>1</v>
      </c>
      <c r="B5532" t="s">
        <v>18398</v>
      </c>
      <c r="C5532" s="1121">
        <v>45519.643796296295</v>
      </c>
      <c r="D5532" t="s">
        <v>18448</v>
      </c>
      <c r="E5532" s="1118">
        <v>2.3400000000000001E-2</v>
      </c>
    </row>
    <row r="5533" spans="1:5" x14ac:dyDescent="0.25">
      <c r="A5533" t="s">
        <v>1</v>
      </c>
      <c r="B5533" t="s">
        <v>18398</v>
      </c>
      <c r="C5533" s="1121">
        <v>45519.643796296295</v>
      </c>
      <c r="D5533" t="s">
        <v>18446</v>
      </c>
    </row>
    <row r="5534" spans="1:5" x14ac:dyDescent="0.25">
      <c r="A5534" t="s">
        <v>1</v>
      </c>
      <c r="B5534" t="s">
        <v>18398</v>
      </c>
      <c r="C5534" s="1121">
        <v>45519.643796296295</v>
      </c>
      <c r="D5534" t="s">
        <v>18448</v>
      </c>
      <c r="E5534" s="1118">
        <v>3.1199999999999999E-2</v>
      </c>
    </row>
    <row r="5535" spans="1:5" x14ac:dyDescent="0.25">
      <c r="A5535" t="s">
        <v>1</v>
      </c>
      <c r="B5535" t="s">
        <v>18398</v>
      </c>
      <c r="C5535" s="1121">
        <v>45519.643796296295</v>
      </c>
      <c r="D5535" t="s">
        <v>18446</v>
      </c>
    </row>
    <row r="5536" spans="1:5" x14ac:dyDescent="0.25">
      <c r="A5536" t="s">
        <v>1</v>
      </c>
      <c r="B5536" t="s">
        <v>18398</v>
      </c>
      <c r="C5536" s="1121">
        <v>45519.643796296295</v>
      </c>
      <c r="D5536" t="s">
        <v>18448</v>
      </c>
      <c r="E5536" s="1118">
        <v>3.1199999999999999E-2</v>
      </c>
    </row>
    <row r="5537" spans="1:5" x14ac:dyDescent="0.25">
      <c r="A5537" t="s">
        <v>1</v>
      </c>
      <c r="B5537" t="s">
        <v>18398</v>
      </c>
      <c r="C5537" s="1121">
        <v>45519.643796296295</v>
      </c>
      <c r="D5537" t="s">
        <v>18446</v>
      </c>
    </row>
    <row r="5538" spans="1:5" x14ac:dyDescent="0.25">
      <c r="A5538" t="s">
        <v>1</v>
      </c>
      <c r="B5538" t="s">
        <v>18398</v>
      </c>
      <c r="C5538" s="1121">
        <v>45519.643796296295</v>
      </c>
      <c r="D5538" t="s">
        <v>18448</v>
      </c>
      <c r="E5538" s="1118">
        <v>3.1199999999999999E-2</v>
      </c>
    </row>
    <row r="5539" spans="1:5" x14ac:dyDescent="0.25">
      <c r="A5539" t="s">
        <v>1</v>
      </c>
      <c r="B5539" t="s">
        <v>18398</v>
      </c>
      <c r="C5539" s="1121">
        <v>45519.643796296295</v>
      </c>
      <c r="D5539" t="s">
        <v>18446</v>
      </c>
    </row>
    <row r="5540" spans="1:5" x14ac:dyDescent="0.25">
      <c r="A5540" t="s">
        <v>1</v>
      </c>
      <c r="B5540" t="s">
        <v>18398</v>
      </c>
      <c r="C5540" s="1121">
        <v>45519.643796296295</v>
      </c>
      <c r="D5540" t="s">
        <v>18448</v>
      </c>
      <c r="E5540" s="1118">
        <v>1.5599999999999999E-2</v>
      </c>
    </row>
    <row r="5541" spans="1:5" x14ac:dyDescent="0.25">
      <c r="A5541" t="s">
        <v>1</v>
      </c>
      <c r="B5541" t="s">
        <v>18398</v>
      </c>
      <c r="C5541" s="1121">
        <v>45519.643796296295</v>
      </c>
      <c r="D5541" t="s">
        <v>18446</v>
      </c>
    </row>
    <row r="5542" spans="1:5" x14ac:dyDescent="0.25">
      <c r="A5542" t="s">
        <v>1</v>
      </c>
      <c r="B5542" t="s">
        <v>18398</v>
      </c>
      <c r="C5542" s="1121">
        <v>45519.643796296295</v>
      </c>
      <c r="D5542" t="s">
        <v>18448</v>
      </c>
      <c r="E5542" s="1118">
        <v>3.1199999999999999E-2</v>
      </c>
    </row>
    <row r="5543" spans="1:5" x14ac:dyDescent="0.25">
      <c r="A5543" t="s">
        <v>1</v>
      </c>
      <c r="B5543" t="s">
        <v>18398</v>
      </c>
      <c r="C5543" s="1121">
        <v>45519.643796296295</v>
      </c>
      <c r="D5543" t="s">
        <v>18446</v>
      </c>
    </row>
    <row r="5544" spans="1:5" x14ac:dyDescent="0.25">
      <c r="A5544" t="s">
        <v>1</v>
      </c>
      <c r="B5544" t="s">
        <v>18398</v>
      </c>
      <c r="C5544" s="1121">
        <v>45519.643796296295</v>
      </c>
      <c r="D5544" t="s">
        <v>18448</v>
      </c>
      <c r="E5544" s="1118">
        <v>3.1199999999999999E-2</v>
      </c>
    </row>
    <row r="5545" spans="1:5" x14ac:dyDescent="0.25">
      <c r="A5545" t="s">
        <v>1</v>
      </c>
      <c r="B5545" t="s">
        <v>18398</v>
      </c>
      <c r="C5545" s="1121">
        <v>45519.643796296295</v>
      </c>
      <c r="D5545" t="s">
        <v>18446</v>
      </c>
    </row>
    <row r="5546" spans="1:5" x14ac:dyDescent="0.25">
      <c r="A5546" t="s">
        <v>1</v>
      </c>
      <c r="B5546" t="s">
        <v>18398</v>
      </c>
      <c r="C5546" s="1121">
        <v>45519.643796296295</v>
      </c>
      <c r="D5546" t="s">
        <v>18448</v>
      </c>
      <c r="E5546" s="1118">
        <v>3.5200000000000002E-2</v>
      </c>
    </row>
    <row r="5547" spans="1:5" x14ac:dyDescent="0.25">
      <c r="A5547" t="s">
        <v>1</v>
      </c>
      <c r="B5547" t="s">
        <v>18398</v>
      </c>
      <c r="C5547" s="1121">
        <v>45519.643796296295</v>
      </c>
      <c r="D5547" t="s">
        <v>18446</v>
      </c>
    </row>
    <row r="5548" spans="1:5" x14ac:dyDescent="0.25">
      <c r="A5548" t="s">
        <v>1</v>
      </c>
      <c r="B5548" t="s">
        <v>18398</v>
      </c>
      <c r="C5548" s="1121">
        <v>45519.643796296295</v>
      </c>
      <c r="D5548" t="s">
        <v>18448</v>
      </c>
      <c r="E5548" s="1118">
        <v>3.5200000000000002E-2</v>
      </c>
    </row>
    <row r="5549" spans="1:5" x14ac:dyDescent="0.25">
      <c r="A5549" t="s">
        <v>1</v>
      </c>
      <c r="B5549" t="s">
        <v>18398</v>
      </c>
      <c r="C5549" s="1121">
        <v>45519.643796296295</v>
      </c>
      <c r="D5549" t="s">
        <v>18446</v>
      </c>
    </row>
    <row r="5550" spans="1:5" x14ac:dyDescent="0.25">
      <c r="A5550" t="s">
        <v>1</v>
      </c>
      <c r="B5550" t="s">
        <v>18398</v>
      </c>
      <c r="C5550" s="1121">
        <v>45519.643796296295</v>
      </c>
      <c r="D5550" t="s">
        <v>18448</v>
      </c>
      <c r="E5550" s="1118">
        <v>1.5599999999999999E-2</v>
      </c>
    </row>
    <row r="5551" spans="1:5" x14ac:dyDescent="0.25">
      <c r="A5551" t="s">
        <v>1</v>
      </c>
      <c r="B5551" t="s">
        <v>18398</v>
      </c>
      <c r="C5551" s="1121">
        <v>45519.643796296295</v>
      </c>
      <c r="D5551" t="s">
        <v>18446</v>
      </c>
    </row>
    <row r="5552" spans="1:5" x14ac:dyDescent="0.25">
      <c r="A5552" t="s">
        <v>1</v>
      </c>
      <c r="B5552" t="s">
        <v>18398</v>
      </c>
      <c r="C5552" s="1121">
        <v>45519.643796296295</v>
      </c>
      <c r="D5552" t="s">
        <v>18448</v>
      </c>
      <c r="E5552" s="1118">
        <v>1.95E-2</v>
      </c>
    </row>
    <row r="5553" spans="1:5" x14ac:dyDescent="0.25">
      <c r="A5553" t="s">
        <v>1</v>
      </c>
      <c r="B5553" t="s">
        <v>18398</v>
      </c>
      <c r="C5553" s="1121">
        <v>45519.643796296295</v>
      </c>
      <c r="D5553" t="s">
        <v>18446</v>
      </c>
    </row>
    <row r="5554" spans="1:5" x14ac:dyDescent="0.25">
      <c r="A5554" t="s">
        <v>1</v>
      </c>
      <c r="B5554" t="s">
        <v>18398</v>
      </c>
      <c r="C5554" s="1121">
        <v>45519.643796296295</v>
      </c>
      <c r="D5554" t="s">
        <v>18448</v>
      </c>
      <c r="E5554" s="1118">
        <v>3.1199999999999999E-2</v>
      </c>
    </row>
    <row r="5555" spans="1:5" x14ac:dyDescent="0.25">
      <c r="A5555" t="s">
        <v>1</v>
      </c>
      <c r="B5555" t="s">
        <v>18398</v>
      </c>
      <c r="C5555" s="1121">
        <v>45519.643796296295</v>
      </c>
      <c r="D5555" t="s">
        <v>18446</v>
      </c>
    </row>
    <row r="5556" spans="1:5" x14ac:dyDescent="0.25">
      <c r="A5556" t="s">
        <v>1</v>
      </c>
      <c r="B5556" t="s">
        <v>18398</v>
      </c>
      <c r="C5556" s="1121">
        <v>45519.643796296295</v>
      </c>
      <c r="D5556" t="s">
        <v>18448</v>
      </c>
      <c r="E5556" s="1118">
        <v>3.5200000000000002E-2</v>
      </c>
    </row>
    <row r="5557" spans="1:5" x14ac:dyDescent="0.25">
      <c r="A5557" t="s">
        <v>1</v>
      </c>
      <c r="B5557" t="s">
        <v>18398</v>
      </c>
      <c r="C5557" s="1121">
        <v>45519.643796296295</v>
      </c>
      <c r="D5557" t="s">
        <v>18446</v>
      </c>
    </row>
    <row r="5558" spans="1:5" x14ac:dyDescent="0.25">
      <c r="A5558" t="s">
        <v>1</v>
      </c>
      <c r="B5558" t="s">
        <v>18398</v>
      </c>
      <c r="C5558" s="1121">
        <v>45519.643796296295</v>
      </c>
      <c r="D5558" t="s">
        <v>18448</v>
      </c>
      <c r="E5558" s="1118">
        <v>3.1199999999999999E-2</v>
      </c>
    </row>
    <row r="5559" spans="1:5" x14ac:dyDescent="0.25">
      <c r="A5559" t="s">
        <v>1</v>
      </c>
      <c r="B5559" t="s">
        <v>18398</v>
      </c>
      <c r="C5559" s="1121">
        <v>45519.643796296295</v>
      </c>
      <c r="D5559" t="s">
        <v>18446</v>
      </c>
    </row>
    <row r="5560" spans="1:5" x14ac:dyDescent="0.25">
      <c r="A5560" t="s">
        <v>1</v>
      </c>
      <c r="B5560" t="s">
        <v>18398</v>
      </c>
      <c r="C5560" s="1121">
        <v>45519.643796296295</v>
      </c>
      <c r="D5560" t="s">
        <v>18448</v>
      </c>
      <c r="E5560" s="1118">
        <v>1.5599999999999999E-2</v>
      </c>
    </row>
    <row r="5561" spans="1:5" x14ac:dyDescent="0.25">
      <c r="A5561" t="s">
        <v>1</v>
      </c>
      <c r="B5561" t="s">
        <v>18398</v>
      </c>
      <c r="C5561" s="1121">
        <v>45519.644884259258</v>
      </c>
      <c r="D5561" t="s">
        <v>18435</v>
      </c>
    </row>
    <row r="5562" spans="1:5" x14ac:dyDescent="0.25">
      <c r="A5562" t="s">
        <v>1</v>
      </c>
      <c r="B5562" t="s">
        <v>18398</v>
      </c>
      <c r="C5562" s="1121">
        <v>45519.644942129627</v>
      </c>
      <c r="D5562" t="s">
        <v>18436</v>
      </c>
    </row>
    <row r="5563" spans="1:5" x14ac:dyDescent="0.25">
      <c r="A5563" t="s">
        <v>1</v>
      </c>
      <c r="B5563" t="s">
        <v>18398</v>
      </c>
      <c r="C5563" s="1121">
        <v>45519.644942129627</v>
      </c>
      <c r="D5563" t="s">
        <v>18437</v>
      </c>
      <c r="E5563" s="1118">
        <v>3.1199999999999999E-2</v>
      </c>
    </row>
    <row r="5564" spans="1:5" x14ac:dyDescent="0.25">
      <c r="A5564" t="s">
        <v>1</v>
      </c>
      <c r="B5564" t="s">
        <v>18398</v>
      </c>
      <c r="C5564" s="1121">
        <v>45519.644942129627</v>
      </c>
      <c r="D5564" t="s">
        <v>18438</v>
      </c>
      <c r="E5564" s="1118">
        <v>5.1288999999999998</v>
      </c>
    </row>
    <row r="5565" spans="1:5" x14ac:dyDescent="0.25">
      <c r="A5565" t="s">
        <v>1</v>
      </c>
      <c r="B5565" t="s">
        <v>18398</v>
      </c>
      <c r="C5565" s="1121">
        <v>45519.64502314815</v>
      </c>
      <c r="D5565" t="s">
        <v>18441</v>
      </c>
    </row>
    <row r="5566" spans="1:5" x14ac:dyDescent="0.25">
      <c r="A5566" t="s">
        <v>1</v>
      </c>
      <c r="B5566" t="s">
        <v>18398</v>
      </c>
      <c r="C5566" s="1121">
        <v>45519.645208333335</v>
      </c>
      <c r="D5566" t="s">
        <v>18441</v>
      </c>
    </row>
    <row r="5567" spans="1:5" x14ac:dyDescent="0.25">
      <c r="A5567" t="s">
        <v>1</v>
      </c>
      <c r="B5567" t="s">
        <v>18398</v>
      </c>
      <c r="C5567" s="1121">
        <v>45519.645208333335</v>
      </c>
      <c r="D5567" t="s">
        <v>18442</v>
      </c>
    </row>
    <row r="5568" spans="1:5" x14ac:dyDescent="0.25">
      <c r="A5568" t="s">
        <v>1</v>
      </c>
      <c r="B5568" t="s">
        <v>18398</v>
      </c>
      <c r="C5568" s="1121">
        <v>45519.645208333335</v>
      </c>
      <c r="D5568" t="s">
        <v>18443</v>
      </c>
      <c r="E5568" s="1118">
        <v>7.8100000000000003E-2</v>
      </c>
    </row>
    <row r="5569" spans="1:5" x14ac:dyDescent="0.25">
      <c r="A5569" t="s">
        <v>1</v>
      </c>
      <c r="B5569" t="s">
        <v>18398</v>
      </c>
      <c r="C5569" s="1121">
        <v>45519.645208333335</v>
      </c>
      <c r="D5569" t="s">
        <v>18446</v>
      </c>
    </row>
    <row r="5570" spans="1:5" x14ac:dyDescent="0.25">
      <c r="A5570" t="s">
        <v>1</v>
      </c>
      <c r="B5570" t="s">
        <v>18398</v>
      </c>
      <c r="C5570" s="1121">
        <v>45519.645208333335</v>
      </c>
      <c r="D5570" t="s">
        <v>18448</v>
      </c>
      <c r="E5570" s="1118">
        <v>5.0799999999999998E-2</v>
      </c>
    </row>
    <row r="5571" spans="1:5" x14ac:dyDescent="0.25">
      <c r="A5571" t="s">
        <v>1</v>
      </c>
      <c r="B5571" t="s">
        <v>18398</v>
      </c>
      <c r="C5571" s="1121">
        <v>45519.645208333335</v>
      </c>
      <c r="D5571" t="s">
        <v>18446</v>
      </c>
    </row>
    <row r="5572" spans="1:5" x14ac:dyDescent="0.25">
      <c r="A5572" t="s">
        <v>1</v>
      </c>
      <c r="B5572" t="s">
        <v>18398</v>
      </c>
      <c r="C5572" s="1121">
        <v>45519.645208333335</v>
      </c>
      <c r="D5572" t="s">
        <v>18448</v>
      </c>
      <c r="E5572" s="1118">
        <v>5.0799999999999998E-2</v>
      </c>
    </row>
    <row r="5573" spans="1:5" x14ac:dyDescent="0.25">
      <c r="A5573" t="s">
        <v>1</v>
      </c>
      <c r="B5573" t="s">
        <v>18398</v>
      </c>
      <c r="C5573" s="1121">
        <v>45519.645208333335</v>
      </c>
      <c r="D5573" t="s">
        <v>18446</v>
      </c>
    </row>
    <row r="5574" spans="1:5" x14ac:dyDescent="0.25">
      <c r="A5574" t="s">
        <v>1</v>
      </c>
      <c r="B5574" t="s">
        <v>18398</v>
      </c>
      <c r="C5574" s="1121">
        <v>45519.645208333335</v>
      </c>
      <c r="D5574" t="s">
        <v>18448</v>
      </c>
      <c r="E5574" s="1118">
        <v>3.1199999999999999E-2</v>
      </c>
    </row>
    <row r="5575" spans="1:5" x14ac:dyDescent="0.25">
      <c r="A5575" t="s">
        <v>1</v>
      </c>
      <c r="B5575" t="s">
        <v>18398</v>
      </c>
      <c r="C5575" s="1121">
        <v>45519.645208333335</v>
      </c>
      <c r="D5575" t="s">
        <v>18446</v>
      </c>
    </row>
    <row r="5576" spans="1:5" x14ac:dyDescent="0.25">
      <c r="A5576" t="s">
        <v>1</v>
      </c>
      <c r="B5576" t="s">
        <v>18398</v>
      </c>
      <c r="C5576" s="1121">
        <v>45519.645208333335</v>
      </c>
      <c r="D5576" t="s">
        <v>18448</v>
      </c>
      <c r="E5576" s="1118">
        <v>1.95E-2</v>
      </c>
    </row>
    <row r="5577" spans="1:5" x14ac:dyDescent="0.25">
      <c r="A5577" t="s">
        <v>1</v>
      </c>
      <c r="B5577" t="s">
        <v>18398</v>
      </c>
      <c r="C5577" s="1121">
        <v>45519.645208333335</v>
      </c>
      <c r="D5577" t="s">
        <v>18446</v>
      </c>
    </row>
    <row r="5578" spans="1:5" x14ac:dyDescent="0.25">
      <c r="A5578" t="s">
        <v>1</v>
      </c>
      <c r="B5578" t="s">
        <v>18398</v>
      </c>
      <c r="C5578" s="1121">
        <v>45519.645208333335</v>
      </c>
      <c r="D5578" t="s">
        <v>18448</v>
      </c>
      <c r="E5578" s="1118">
        <v>3.5200000000000002E-2</v>
      </c>
    </row>
    <row r="5579" spans="1:5" x14ac:dyDescent="0.25">
      <c r="A5579" t="s">
        <v>1</v>
      </c>
      <c r="B5579" t="s">
        <v>18398</v>
      </c>
      <c r="C5579" s="1121">
        <v>45519.645208333335</v>
      </c>
      <c r="D5579" t="s">
        <v>18446</v>
      </c>
    </row>
    <row r="5580" spans="1:5" x14ac:dyDescent="0.25">
      <c r="A5580" t="s">
        <v>1</v>
      </c>
      <c r="B5580" t="s">
        <v>18398</v>
      </c>
      <c r="C5580" s="1121">
        <v>45519.645208333335</v>
      </c>
      <c r="D5580" t="s">
        <v>18448</v>
      </c>
      <c r="E5580" s="1118">
        <v>3.1199999999999999E-2</v>
      </c>
    </row>
    <row r="5581" spans="1:5" x14ac:dyDescent="0.25">
      <c r="A5581" t="s">
        <v>1</v>
      </c>
      <c r="B5581" t="s">
        <v>18398</v>
      </c>
      <c r="C5581" s="1121">
        <v>45519.645208333335</v>
      </c>
      <c r="D5581" t="s">
        <v>18446</v>
      </c>
    </row>
    <row r="5582" spans="1:5" x14ac:dyDescent="0.25">
      <c r="A5582" t="s">
        <v>1</v>
      </c>
      <c r="B5582" t="s">
        <v>18398</v>
      </c>
      <c r="C5582" s="1121">
        <v>45519.645219907405</v>
      </c>
      <c r="D5582" t="s">
        <v>18448</v>
      </c>
      <c r="E5582" s="1118">
        <v>4.6899999999999997E-2</v>
      </c>
    </row>
    <row r="5583" spans="1:5" x14ac:dyDescent="0.25">
      <c r="A5583" t="s">
        <v>1</v>
      </c>
      <c r="B5583" t="s">
        <v>18398</v>
      </c>
      <c r="C5583" s="1121">
        <v>45519.645219907405</v>
      </c>
      <c r="D5583" t="s">
        <v>18446</v>
      </c>
    </row>
    <row r="5584" spans="1:5" x14ac:dyDescent="0.25">
      <c r="A5584" t="s">
        <v>1</v>
      </c>
      <c r="B5584" t="s">
        <v>18398</v>
      </c>
      <c r="C5584" s="1121">
        <v>45519.645219907405</v>
      </c>
      <c r="D5584" t="s">
        <v>18448</v>
      </c>
      <c r="E5584" s="1118">
        <v>2.3400000000000001E-2</v>
      </c>
    </row>
    <row r="5585" spans="1:5" x14ac:dyDescent="0.25">
      <c r="A5585" t="s">
        <v>1</v>
      </c>
      <c r="B5585" t="s">
        <v>18398</v>
      </c>
      <c r="C5585" s="1121">
        <v>45519.645219907405</v>
      </c>
      <c r="D5585" t="s">
        <v>18446</v>
      </c>
    </row>
    <row r="5586" spans="1:5" x14ac:dyDescent="0.25">
      <c r="A5586" t="s">
        <v>1</v>
      </c>
      <c r="B5586" t="s">
        <v>18398</v>
      </c>
      <c r="C5586" s="1121">
        <v>45519.645219907405</v>
      </c>
      <c r="D5586" t="s">
        <v>18448</v>
      </c>
      <c r="E5586" s="1118">
        <v>4.2999999999999997E-2</v>
      </c>
    </row>
    <row r="5587" spans="1:5" x14ac:dyDescent="0.25">
      <c r="A5587" t="s">
        <v>1</v>
      </c>
      <c r="B5587" t="s">
        <v>18398</v>
      </c>
      <c r="C5587" s="1121">
        <v>45519.645219907405</v>
      </c>
      <c r="D5587" t="s">
        <v>18446</v>
      </c>
    </row>
    <row r="5588" spans="1:5" x14ac:dyDescent="0.25">
      <c r="A5588" t="s">
        <v>1</v>
      </c>
      <c r="B5588" t="s">
        <v>18398</v>
      </c>
      <c r="C5588" s="1121">
        <v>45519.645219907405</v>
      </c>
      <c r="D5588" t="s">
        <v>18448</v>
      </c>
      <c r="E5588" s="1118">
        <v>3.1199999999999999E-2</v>
      </c>
    </row>
    <row r="5589" spans="1:5" x14ac:dyDescent="0.25">
      <c r="A5589" t="s">
        <v>1</v>
      </c>
      <c r="B5589" t="s">
        <v>18398</v>
      </c>
      <c r="C5589" s="1121">
        <v>45519.645219907405</v>
      </c>
      <c r="D5589" t="s">
        <v>18446</v>
      </c>
    </row>
    <row r="5590" spans="1:5" x14ac:dyDescent="0.25">
      <c r="A5590" t="s">
        <v>1</v>
      </c>
      <c r="B5590" t="s">
        <v>18398</v>
      </c>
      <c r="C5590" s="1121">
        <v>45519.645219907405</v>
      </c>
      <c r="D5590" t="s">
        <v>18448</v>
      </c>
      <c r="E5590" s="1118">
        <v>3.5200000000000002E-2</v>
      </c>
    </row>
    <row r="5591" spans="1:5" x14ac:dyDescent="0.25">
      <c r="A5591" t="s">
        <v>1</v>
      </c>
      <c r="B5591" t="s">
        <v>18398</v>
      </c>
      <c r="C5591" s="1121">
        <v>45519.645219907405</v>
      </c>
      <c r="D5591" t="s">
        <v>18446</v>
      </c>
    </row>
    <row r="5592" spans="1:5" x14ac:dyDescent="0.25">
      <c r="A5592" t="s">
        <v>1</v>
      </c>
      <c r="B5592" t="s">
        <v>18398</v>
      </c>
      <c r="C5592" s="1121">
        <v>45519.645219907405</v>
      </c>
      <c r="D5592" t="s">
        <v>18448</v>
      </c>
      <c r="E5592" s="1118">
        <v>1.5599999999999999E-2</v>
      </c>
    </row>
    <row r="5593" spans="1:5" x14ac:dyDescent="0.25">
      <c r="A5593" t="s">
        <v>1</v>
      </c>
      <c r="B5593" t="s">
        <v>18398</v>
      </c>
      <c r="C5593" s="1121">
        <v>45519.645219907405</v>
      </c>
      <c r="D5593" t="s">
        <v>18446</v>
      </c>
    </row>
    <row r="5594" spans="1:5" x14ac:dyDescent="0.25">
      <c r="A5594" t="s">
        <v>1</v>
      </c>
      <c r="B5594" t="s">
        <v>18398</v>
      </c>
      <c r="C5594" s="1121">
        <v>45519.645219907405</v>
      </c>
      <c r="D5594" t="s">
        <v>18448</v>
      </c>
      <c r="E5594" s="1118">
        <v>3.1199999999999999E-2</v>
      </c>
    </row>
    <row r="5595" spans="1:5" x14ac:dyDescent="0.25">
      <c r="A5595" t="s">
        <v>1</v>
      </c>
      <c r="B5595" t="s">
        <v>18398</v>
      </c>
      <c r="C5595" s="1121">
        <v>45519.645219907405</v>
      </c>
      <c r="D5595" t="s">
        <v>18446</v>
      </c>
    </row>
    <row r="5596" spans="1:5" x14ac:dyDescent="0.25">
      <c r="A5596" t="s">
        <v>1</v>
      </c>
      <c r="B5596" t="s">
        <v>18398</v>
      </c>
      <c r="C5596" s="1121">
        <v>45519.645219907405</v>
      </c>
      <c r="D5596" t="s">
        <v>18448</v>
      </c>
      <c r="E5596" s="1118">
        <v>3.1199999999999999E-2</v>
      </c>
    </row>
    <row r="5597" spans="1:5" x14ac:dyDescent="0.25">
      <c r="A5597" t="s">
        <v>1</v>
      </c>
      <c r="B5597" t="s">
        <v>18398</v>
      </c>
      <c r="C5597" s="1121">
        <v>45519.645219907405</v>
      </c>
      <c r="D5597" t="s">
        <v>18446</v>
      </c>
    </row>
    <row r="5598" spans="1:5" x14ac:dyDescent="0.25">
      <c r="A5598" t="s">
        <v>1</v>
      </c>
      <c r="B5598" t="s">
        <v>18398</v>
      </c>
      <c r="C5598" s="1121">
        <v>45519.645219907405</v>
      </c>
      <c r="D5598" t="s">
        <v>18448</v>
      </c>
      <c r="E5598" s="1118">
        <v>3.9100000000000003E-2</v>
      </c>
    </row>
    <row r="5599" spans="1:5" x14ac:dyDescent="0.25">
      <c r="A5599" t="s">
        <v>1</v>
      </c>
      <c r="B5599" t="s">
        <v>18398</v>
      </c>
      <c r="C5599" s="1121">
        <v>45519.645219907405</v>
      </c>
      <c r="D5599" t="s">
        <v>18446</v>
      </c>
    </row>
    <row r="5600" spans="1:5" x14ac:dyDescent="0.25">
      <c r="A5600" t="s">
        <v>1</v>
      </c>
      <c r="B5600" t="s">
        <v>18398</v>
      </c>
      <c r="C5600" s="1121">
        <v>45519.645219907405</v>
      </c>
      <c r="D5600" t="s">
        <v>18448</v>
      </c>
      <c r="E5600" s="1118">
        <v>3.1199999999999999E-2</v>
      </c>
    </row>
    <row r="5601" spans="1:5" x14ac:dyDescent="0.25">
      <c r="A5601" t="s">
        <v>1</v>
      </c>
      <c r="B5601" t="s">
        <v>18398</v>
      </c>
      <c r="C5601" s="1121">
        <v>45519.645219907405</v>
      </c>
      <c r="D5601" t="s">
        <v>18446</v>
      </c>
    </row>
    <row r="5602" spans="1:5" x14ac:dyDescent="0.25">
      <c r="A5602" t="s">
        <v>1</v>
      </c>
      <c r="B5602" t="s">
        <v>18398</v>
      </c>
      <c r="C5602" s="1121">
        <v>45519.645219907405</v>
      </c>
      <c r="D5602" t="s">
        <v>18448</v>
      </c>
      <c r="E5602" s="1118">
        <v>3.5200000000000002E-2</v>
      </c>
    </row>
    <row r="5603" spans="1:5" x14ac:dyDescent="0.25">
      <c r="A5603" t="s">
        <v>1</v>
      </c>
      <c r="B5603" t="s">
        <v>18398</v>
      </c>
      <c r="C5603" s="1121">
        <v>45519.645219907405</v>
      </c>
      <c r="D5603" t="s">
        <v>18446</v>
      </c>
    </row>
    <row r="5604" spans="1:5" x14ac:dyDescent="0.25">
      <c r="A5604" t="s">
        <v>1</v>
      </c>
      <c r="B5604" t="s">
        <v>18398</v>
      </c>
      <c r="C5604" s="1121">
        <v>45519.645219907405</v>
      </c>
      <c r="D5604" t="s">
        <v>18448</v>
      </c>
      <c r="E5604" s="1118">
        <v>3.1199999999999999E-2</v>
      </c>
    </row>
    <row r="5605" spans="1:5" x14ac:dyDescent="0.25">
      <c r="A5605" t="s">
        <v>1</v>
      </c>
      <c r="B5605" t="s">
        <v>18398</v>
      </c>
      <c r="C5605" s="1121">
        <v>45519.645219907405</v>
      </c>
      <c r="D5605" t="s">
        <v>18446</v>
      </c>
    </row>
    <row r="5606" spans="1:5" x14ac:dyDescent="0.25">
      <c r="A5606" t="s">
        <v>1</v>
      </c>
      <c r="B5606" t="s">
        <v>18398</v>
      </c>
      <c r="C5606" s="1121">
        <v>45519.645219907405</v>
      </c>
      <c r="D5606" t="s">
        <v>18448</v>
      </c>
      <c r="E5606" s="1118">
        <v>3.1199999999999999E-2</v>
      </c>
    </row>
    <row r="5607" spans="1:5" x14ac:dyDescent="0.25">
      <c r="A5607" t="s">
        <v>1</v>
      </c>
      <c r="B5607" t="s">
        <v>18398</v>
      </c>
      <c r="C5607" s="1121">
        <v>45519.645219907405</v>
      </c>
      <c r="D5607" t="s">
        <v>18446</v>
      </c>
    </row>
    <row r="5608" spans="1:5" x14ac:dyDescent="0.25">
      <c r="A5608" t="s">
        <v>1</v>
      </c>
      <c r="B5608" t="s">
        <v>18398</v>
      </c>
      <c r="C5608" s="1121">
        <v>45519.645219907405</v>
      </c>
      <c r="D5608" t="s">
        <v>18448</v>
      </c>
      <c r="E5608" s="1118">
        <v>3.5200000000000002E-2</v>
      </c>
    </row>
    <row r="5609" spans="1:5" x14ac:dyDescent="0.25">
      <c r="A5609" t="s">
        <v>1</v>
      </c>
      <c r="B5609" t="s">
        <v>18398</v>
      </c>
      <c r="C5609" s="1121">
        <v>45519.645219907405</v>
      </c>
      <c r="D5609" t="s">
        <v>18446</v>
      </c>
    </row>
    <row r="5610" spans="1:5" x14ac:dyDescent="0.25">
      <c r="A5610" t="s">
        <v>1</v>
      </c>
      <c r="B5610" t="s">
        <v>18398</v>
      </c>
      <c r="C5610" s="1121">
        <v>45519.645219907405</v>
      </c>
      <c r="D5610" t="s">
        <v>18448</v>
      </c>
      <c r="E5610" s="1118">
        <v>3.5200000000000002E-2</v>
      </c>
    </row>
    <row r="5611" spans="1:5" x14ac:dyDescent="0.25">
      <c r="A5611" t="s">
        <v>1</v>
      </c>
      <c r="B5611" t="s">
        <v>18398</v>
      </c>
      <c r="C5611" s="1121">
        <v>45519.645219907405</v>
      </c>
      <c r="D5611" t="s">
        <v>18446</v>
      </c>
    </row>
    <row r="5612" spans="1:5" x14ac:dyDescent="0.25">
      <c r="A5612" t="s">
        <v>1</v>
      </c>
      <c r="B5612" t="s">
        <v>18398</v>
      </c>
      <c r="C5612" s="1121">
        <v>45519.645219907405</v>
      </c>
      <c r="D5612" t="s">
        <v>18448</v>
      </c>
      <c r="E5612" s="1118">
        <v>3.1199999999999999E-2</v>
      </c>
    </row>
    <row r="5613" spans="1:5" x14ac:dyDescent="0.25">
      <c r="A5613" t="s">
        <v>1</v>
      </c>
      <c r="B5613" t="s">
        <v>18398</v>
      </c>
      <c r="C5613" s="1121">
        <v>45519.645219907405</v>
      </c>
      <c r="D5613" t="s">
        <v>18446</v>
      </c>
    </row>
    <row r="5614" spans="1:5" x14ac:dyDescent="0.25">
      <c r="A5614" t="s">
        <v>1</v>
      </c>
      <c r="B5614" t="s">
        <v>18398</v>
      </c>
      <c r="C5614" s="1121">
        <v>45519.645219907405</v>
      </c>
      <c r="D5614" t="s">
        <v>18448</v>
      </c>
      <c r="E5614" s="1118">
        <v>1.95E-2</v>
      </c>
    </row>
    <row r="5615" spans="1:5" x14ac:dyDescent="0.25">
      <c r="A5615" t="s">
        <v>1</v>
      </c>
      <c r="B5615" t="s">
        <v>18398</v>
      </c>
      <c r="C5615" s="1121">
        <v>45519.645219907405</v>
      </c>
      <c r="D5615" t="s">
        <v>18446</v>
      </c>
    </row>
    <row r="5616" spans="1:5" x14ac:dyDescent="0.25">
      <c r="A5616" t="s">
        <v>1</v>
      </c>
      <c r="B5616" t="s">
        <v>18398</v>
      </c>
      <c r="C5616" s="1121">
        <v>45519.645219907405</v>
      </c>
      <c r="D5616" t="s">
        <v>18448</v>
      </c>
      <c r="E5616" s="1118">
        <v>3.1199999999999999E-2</v>
      </c>
    </row>
    <row r="5617" spans="1:5" x14ac:dyDescent="0.25">
      <c r="A5617" t="s">
        <v>1</v>
      </c>
      <c r="B5617" t="s">
        <v>18398</v>
      </c>
      <c r="C5617" s="1121">
        <v>45519.647476851853</v>
      </c>
      <c r="D5617" t="s">
        <v>18435</v>
      </c>
    </row>
    <row r="5618" spans="1:5" x14ac:dyDescent="0.25">
      <c r="A5618" t="s">
        <v>1</v>
      </c>
      <c r="B5618" t="s">
        <v>18398</v>
      </c>
      <c r="C5618" s="1121">
        <v>45519.647476851853</v>
      </c>
      <c r="D5618" t="s">
        <v>18436</v>
      </c>
    </row>
    <row r="5619" spans="1:5" x14ac:dyDescent="0.25">
      <c r="A5619" t="s">
        <v>1</v>
      </c>
      <c r="B5619" t="s">
        <v>18398</v>
      </c>
      <c r="C5619" s="1121">
        <v>45519.647476851853</v>
      </c>
      <c r="D5619" t="s">
        <v>18437</v>
      </c>
      <c r="E5619" s="1118">
        <v>1.5599999999999999E-2</v>
      </c>
    </row>
    <row r="5620" spans="1:5" x14ac:dyDescent="0.25">
      <c r="A5620" t="s">
        <v>1</v>
      </c>
      <c r="B5620" t="s">
        <v>18398</v>
      </c>
      <c r="C5620" s="1121">
        <v>45519.647476851853</v>
      </c>
      <c r="D5620" t="s">
        <v>18438</v>
      </c>
      <c r="E5620" s="1118">
        <v>0.18360000000000001</v>
      </c>
    </row>
    <row r="5621" spans="1:5" x14ac:dyDescent="0.25">
      <c r="A5621" t="s">
        <v>1</v>
      </c>
      <c r="B5621" t="s">
        <v>18398</v>
      </c>
      <c r="C5621" s="1121">
        <v>45519.647476851853</v>
      </c>
      <c r="D5621" t="s">
        <v>9291</v>
      </c>
    </row>
    <row r="5622" spans="1:5" x14ac:dyDescent="0.25">
      <c r="A5622" t="s">
        <v>1</v>
      </c>
      <c r="B5622" t="s">
        <v>18398</v>
      </c>
      <c r="C5622" s="1121">
        <v>45519.647476851853</v>
      </c>
      <c r="D5622" t="s">
        <v>9292</v>
      </c>
      <c r="E5622" s="1118">
        <v>3.1199999999999999E-2</v>
      </c>
    </row>
    <row r="5623" spans="1:5" x14ac:dyDescent="0.25">
      <c r="A5623" t="s">
        <v>1</v>
      </c>
      <c r="B5623" t="s">
        <v>18398</v>
      </c>
      <c r="C5623" s="1121">
        <v>45519.647592592592</v>
      </c>
      <c r="D5623" t="s">
        <v>17282</v>
      </c>
    </row>
    <row r="5624" spans="1:5" x14ac:dyDescent="0.25">
      <c r="A5624" t="s">
        <v>1</v>
      </c>
      <c r="B5624" t="s">
        <v>18398</v>
      </c>
      <c r="C5624" s="1121">
        <v>45519.647592592592</v>
      </c>
      <c r="D5624" t="s">
        <v>17283</v>
      </c>
      <c r="E5624" s="1118">
        <v>4.6899999999999997E-2</v>
      </c>
    </row>
    <row r="5625" spans="1:5" x14ac:dyDescent="0.25">
      <c r="A5625" t="s">
        <v>1</v>
      </c>
      <c r="B5625" t="s">
        <v>18398</v>
      </c>
      <c r="C5625" s="1121">
        <v>45519.647592592592</v>
      </c>
      <c r="D5625" t="s">
        <v>17284</v>
      </c>
    </row>
    <row r="5626" spans="1:5" x14ac:dyDescent="0.25">
      <c r="A5626" t="s">
        <v>1</v>
      </c>
      <c r="B5626" t="s">
        <v>18398</v>
      </c>
      <c r="C5626" s="1121">
        <v>45519.647592592592</v>
      </c>
      <c r="D5626" t="s">
        <v>17285</v>
      </c>
      <c r="E5626" s="1118">
        <v>5.4699999999999999E-2</v>
      </c>
    </row>
    <row r="5627" spans="1:5" x14ac:dyDescent="0.25">
      <c r="A5627" t="s">
        <v>1</v>
      </c>
      <c r="B5627" t="s">
        <v>18398</v>
      </c>
      <c r="C5627" s="1121">
        <v>45519.647592592592</v>
      </c>
      <c r="D5627" t="s">
        <v>17282</v>
      </c>
    </row>
    <row r="5628" spans="1:5" x14ac:dyDescent="0.25">
      <c r="A5628" t="s">
        <v>1</v>
      </c>
      <c r="B5628" t="s">
        <v>18398</v>
      </c>
      <c r="C5628" s="1121">
        <v>45519.647592592592</v>
      </c>
      <c r="D5628" t="s">
        <v>17283</v>
      </c>
      <c r="E5628" s="1118">
        <v>7.0300000000000001E-2</v>
      </c>
    </row>
    <row r="5629" spans="1:5" x14ac:dyDescent="0.25">
      <c r="A5629" t="s">
        <v>1</v>
      </c>
      <c r="B5629" t="s">
        <v>18398</v>
      </c>
      <c r="C5629" s="1121">
        <v>45519.647592592592</v>
      </c>
      <c r="D5629" t="s">
        <v>17284</v>
      </c>
    </row>
    <row r="5630" spans="1:5" x14ac:dyDescent="0.25">
      <c r="A5630" t="s">
        <v>1</v>
      </c>
      <c r="B5630" t="s">
        <v>18398</v>
      </c>
      <c r="C5630" s="1121">
        <v>45519.647592592592</v>
      </c>
      <c r="D5630" t="s">
        <v>17285</v>
      </c>
      <c r="E5630" s="1118">
        <v>4.6899999999999997E-2</v>
      </c>
    </row>
    <row r="5631" spans="1:5" x14ac:dyDescent="0.25">
      <c r="A5631" t="s">
        <v>1</v>
      </c>
      <c r="B5631" t="s">
        <v>18398</v>
      </c>
      <c r="C5631" s="1121">
        <v>45519.647604166668</v>
      </c>
      <c r="D5631" t="s">
        <v>17282</v>
      </c>
    </row>
    <row r="5632" spans="1:5" x14ac:dyDescent="0.25">
      <c r="A5632" t="s">
        <v>1</v>
      </c>
      <c r="B5632" t="s">
        <v>18398</v>
      </c>
      <c r="C5632" s="1121">
        <v>45519.647604166668</v>
      </c>
      <c r="D5632" t="s">
        <v>17283</v>
      </c>
      <c r="E5632" s="1118">
        <v>5.4699999999999999E-2</v>
      </c>
    </row>
    <row r="5633" spans="1:5" x14ac:dyDescent="0.25">
      <c r="A5633" t="s">
        <v>1</v>
      </c>
      <c r="B5633" t="s">
        <v>18398</v>
      </c>
      <c r="C5633" s="1121">
        <v>45519.647604166668</v>
      </c>
      <c r="D5633" t="s">
        <v>17284</v>
      </c>
    </row>
    <row r="5634" spans="1:5" x14ac:dyDescent="0.25">
      <c r="A5634" t="s">
        <v>1</v>
      </c>
      <c r="B5634" t="s">
        <v>18398</v>
      </c>
      <c r="C5634" s="1121">
        <v>45519.647604166668</v>
      </c>
      <c r="D5634" t="s">
        <v>17285</v>
      </c>
      <c r="E5634" s="1118">
        <v>4.6899999999999997E-2</v>
      </c>
    </row>
    <row r="5635" spans="1:5" x14ac:dyDescent="0.25">
      <c r="A5635" t="s">
        <v>1</v>
      </c>
      <c r="B5635" t="s">
        <v>18398</v>
      </c>
      <c r="C5635" s="1121">
        <v>45519.647604166668</v>
      </c>
      <c r="D5635" t="s">
        <v>17282</v>
      </c>
    </row>
    <row r="5636" spans="1:5" x14ac:dyDescent="0.25">
      <c r="A5636" t="s">
        <v>1</v>
      </c>
      <c r="B5636" t="s">
        <v>18398</v>
      </c>
      <c r="C5636" s="1121">
        <v>45519.647604166668</v>
      </c>
      <c r="D5636" t="s">
        <v>17283</v>
      </c>
      <c r="E5636" s="1118">
        <v>7.0300000000000001E-2</v>
      </c>
    </row>
    <row r="5637" spans="1:5" x14ac:dyDescent="0.25">
      <c r="A5637" t="s">
        <v>1</v>
      </c>
      <c r="B5637" t="s">
        <v>18398</v>
      </c>
      <c r="C5637" s="1121">
        <v>45519.647604166668</v>
      </c>
      <c r="D5637" t="s">
        <v>17284</v>
      </c>
    </row>
    <row r="5638" spans="1:5" x14ac:dyDescent="0.25">
      <c r="A5638" t="s">
        <v>1</v>
      </c>
      <c r="B5638" t="s">
        <v>18398</v>
      </c>
      <c r="C5638" s="1121">
        <v>45519.647604166668</v>
      </c>
      <c r="D5638" t="s">
        <v>17285</v>
      </c>
      <c r="E5638" s="1118">
        <v>5.4699999999999999E-2</v>
      </c>
    </row>
    <row r="5639" spans="1:5" x14ac:dyDescent="0.25">
      <c r="A5639" t="s">
        <v>1</v>
      </c>
      <c r="B5639" t="s">
        <v>18398</v>
      </c>
      <c r="C5639" s="1121">
        <v>45519.647650462961</v>
      </c>
      <c r="D5639" t="s">
        <v>18435</v>
      </c>
    </row>
    <row r="5640" spans="1:5" x14ac:dyDescent="0.25">
      <c r="A5640" t="s">
        <v>1</v>
      </c>
      <c r="B5640" t="s">
        <v>18398</v>
      </c>
      <c r="C5640" s="1121">
        <v>45519.647650462961</v>
      </c>
      <c r="D5640" t="s">
        <v>18436</v>
      </c>
    </row>
    <row r="5641" spans="1:5" x14ac:dyDescent="0.25">
      <c r="A5641" t="s">
        <v>1</v>
      </c>
      <c r="B5641" t="s">
        <v>18398</v>
      </c>
      <c r="C5641" s="1121">
        <v>45519.647650462961</v>
      </c>
      <c r="D5641" t="s">
        <v>18437</v>
      </c>
      <c r="E5641" s="1118">
        <v>0</v>
      </c>
    </row>
    <row r="5642" spans="1:5" x14ac:dyDescent="0.25">
      <c r="A5642" t="s">
        <v>1</v>
      </c>
      <c r="B5642" t="s">
        <v>18398</v>
      </c>
      <c r="C5642" s="1121">
        <v>45519.647650462961</v>
      </c>
      <c r="D5642" t="s">
        <v>18438</v>
      </c>
      <c r="E5642" s="1118">
        <v>6.6400000000000001E-2</v>
      </c>
    </row>
    <row r="5643" spans="1:5" x14ac:dyDescent="0.25">
      <c r="A5643" t="s">
        <v>1</v>
      </c>
      <c r="B5643" t="s">
        <v>18398</v>
      </c>
      <c r="C5643" s="1121">
        <v>45519.647905092592</v>
      </c>
      <c r="D5643" t="s">
        <v>18441</v>
      </c>
    </row>
    <row r="5644" spans="1:5" x14ac:dyDescent="0.25">
      <c r="A5644" t="s">
        <v>1</v>
      </c>
      <c r="B5644" t="s">
        <v>18398</v>
      </c>
      <c r="C5644" s="1121">
        <v>45519.647905092592</v>
      </c>
      <c r="D5644" t="s">
        <v>18442</v>
      </c>
    </row>
    <row r="5645" spans="1:5" x14ac:dyDescent="0.25">
      <c r="A5645" t="s">
        <v>1</v>
      </c>
      <c r="B5645" t="s">
        <v>18398</v>
      </c>
      <c r="C5645" s="1121">
        <v>45519.647905092592</v>
      </c>
      <c r="D5645" t="s">
        <v>18443</v>
      </c>
      <c r="E5645" s="1118">
        <v>8.5900000000000004E-2</v>
      </c>
    </row>
    <row r="5646" spans="1:5" x14ac:dyDescent="0.25">
      <c r="A5646" t="s">
        <v>1</v>
      </c>
      <c r="B5646" t="s">
        <v>18398</v>
      </c>
      <c r="C5646" s="1121">
        <v>45519.647905092592</v>
      </c>
      <c r="D5646" t="s">
        <v>18446</v>
      </c>
    </row>
    <row r="5647" spans="1:5" x14ac:dyDescent="0.25">
      <c r="A5647" t="s">
        <v>1</v>
      </c>
      <c r="B5647" t="s">
        <v>18398</v>
      </c>
      <c r="C5647" s="1121">
        <v>45519.647905092592</v>
      </c>
      <c r="D5647" t="s">
        <v>18448</v>
      </c>
      <c r="E5647" s="1118">
        <v>3.9100000000000003E-2</v>
      </c>
    </row>
    <row r="5648" spans="1:5" x14ac:dyDescent="0.25">
      <c r="A5648" t="s">
        <v>1</v>
      </c>
      <c r="B5648" t="s">
        <v>18398</v>
      </c>
      <c r="C5648" s="1121">
        <v>45519.650231481479</v>
      </c>
      <c r="D5648" t="s">
        <v>18435</v>
      </c>
    </row>
    <row r="5649" spans="1:5" x14ac:dyDescent="0.25">
      <c r="A5649" t="s">
        <v>1</v>
      </c>
      <c r="B5649" t="s">
        <v>18398</v>
      </c>
      <c r="C5649" s="1121">
        <v>45519.650231481479</v>
      </c>
      <c r="D5649" t="s">
        <v>18436</v>
      </c>
    </row>
    <row r="5650" spans="1:5" x14ac:dyDescent="0.25">
      <c r="A5650" t="s">
        <v>1</v>
      </c>
      <c r="B5650" t="s">
        <v>18398</v>
      </c>
      <c r="C5650" s="1121">
        <v>45519.650231481479</v>
      </c>
      <c r="D5650" t="s">
        <v>18437</v>
      </c>
      <c r="E5650" s="1118">
        <v>3.1199999999999999E-2</v>
      </c>
    </row>
    <row r="5651" spans="1:5" x14ac:dyDescent="0.25">
      <c r="A5651" t="s">
        <v>1</v>
      </c>
      <c r="B5651" t="s">
        <v>18398</v>
      </c>
      <c r="C5651" s="1121">
        <v>45519.650231481479</v>
      </c>
      <c r="D5651" t="s">
        <v>18438</v>
      </c>
      <c r="E5651" s="1118">
        <v>0.2266</v>
      </c>
    </row>
    <row r="5652" spans="1:5" x14ac:dyDescent="0.25">
      <c r="A5652" t="s">
        <v>1</v>
      </c>
      <c r="B5652" t="s">
        <v>18398</v>
      </c>
      <c r="C5652" s="1121">
        <v>45519.650254629632</v>
      </c>
      <c r="D5652" t="s">
        <v>18439</v>
      </c>
    </row>
    <row r="5653" spans="1:5" x14ac:dyDescent="0.25">
      <c r="A5653" t="s">
        <v>1</v>
      </c>
      <c r="B5653" t="s">
        <v>18398</v>
      </c>
      <c r="C5653" s="1121">
        <v>45519.650254629632</v>
      </c>
      <c r="D5653" t="s">
        <v>18440</v>
      </c>
      <c r="E5653" s="1118">
        <v>5.0799999999999998E-2</v>
      </c>
    </row>
    <row r="5654" spans="1:5" x14ac:dyDescent="0.25">
      <c r="A5654" t="s">
        <v>1</v>
      </c>
      <c r="B5654" t="s">
        <v>18398</v>
      </c>
      <c r="C5654" s="1121">
        <v>45519.650289351855</v>
      </c>
      <c r="D5654" t="s">
        <v>18435</v>
      </c>
    </row>
    <row r="5655" spans="1:5" x14ac:dyDescent="0.25">
      <c r="A5655" t="s">
        <v>1</v>
      </c>
      <c r="B5655" t="s">
        <v>18398</v>
      </c>
      <c r="C5655" s="1121">
        <v>45519.650289351855</v>
      </c>
      <c r="D5655" t="s">
        <v>18436</v>
      </c>
    </row>
    <row r="5656" spans="1:5" x14ac:dyDescent="0.25">
      <c r="A5656" t="s">
        <v>1</v>
      </c>
      <c r="B5656" t="s">
        <v>18398</v>
      </c>
      <c r="C5656" s="1121">
        <v>45519.650289351855</v>
      </c>
      <c r="D5656" t="s">
        <v>18437</v>
      </c>
      <c r="E5656" s="1118">
        <v>1.5599999999999999E-2</v>
      </c>
    </row>
    <row r="5657" spans="1:5" x14ac:dyDescent="0.25">
      <c r="A5657" t="s">
        <v>1</v>
      </c>
      <c r="B5657" t="s">
        <v>18398</v>
      </c>
      <c r="C5657" s="1121">
        <v>45519.650289351855</v>
      </c>
      <c r="D5657" t="s">
        <v>18438</v>
      </c>
      <c r="E5657" s="1118">
        <v>6.6400000000000001E-2</v>
      </c>
    </row>
    <row r="5658" spans="1:5" x14ac:dyDescent="0.25">
      <c r="A5658" t="s">
        <v>1</v>
      </c>
      <c r="B5658" t="s">
        <v>18398</v>
      </c>
      <c r="C5658" s="1121">
        <v>45519.650520833333</v>
      </c>
      <c r="D5658" t="s">
        <v>18441</v>
      </c>
    </row>
    <row r="5659" spans="1:5" x14ac:dyDescent="0.25">
      <c r="A5659" t="s">
        <v>1</v>
      </c>
      <c r="B5659" t="s">
        <v>18398</v>
      </c>
      <c r="C5659" s="1121">
        <v>45519.650520833333</v>
      </c>
      <c r="D5659" t="s">
        <v>18442</v>
      </c>
    </row>
    <row r="5660" spans="1:5" x14ac:dyDescent="0.25">
      <c r="A5660" t="s">
        <v>1</v>
      </c>
      <c r="B5660" t="s">
        <v>18398</v>
      </c>
      <c r="C5660" s="1121">
        <v>45519.650520833333</v>
      </c>
      <c r="D5660" t="s">
        <v>18443</v>
      </c>
      <c r="E5660" s="1118">
        <v>0.14449999999999999</v>
      </c>
    </row>
    <row r="5661" spans="1:5" x14ac:dyDescent="0.25">
      <c r="A5661" t="s">
        <v>1</v>
      </c>
      <c r="B5661" t="s">
        <v>18398</v>
      </c>
      <c r="C5661" s="1121">
        <v>45519.650520833333</v>
      </c>
      <c r="D5661" t="s">
        <v>18446</v>
      </c>
    </row>
    <row r="5662" spans="1:5" x14ac:dyDescent="0.25">
      <c r="A5662" t="s">
        <v>1</v>
      </c>
      <c r="B5662" t="s">
        <v>18398</v>
      </c>
      <c r="C5662" s="1121">
        <v>45519.650520833333</v>
      </c>
      <c r="D5662" t="s">
        <v>18448</v>
      </c>
      <c r="E5662" s="1118">
        <v>4.2999999999999997E-2</v>
      </c>
    </row>
    <row r="5663" spans="1:5" x14ac:dyDescent="0.25">
      <c r="A5663" t="s">
        <v>1</v>
      </c>
      <c r="B5663" t="s">
        <v>18398</v>
      </c>
      <c r="C5663" s="1121">
        <v>45519.652013888888</v>
      </c>
      <c r="D5663" t="s">
        <v>18441</v>
      </c>
    </row>
    <row r="5664" spans="1:5" x14ac:dyDescent="0.25">
      <c r="A5664" t="s">
        <v>1</v>
      </c>
      <c r="B5664" t="s">
        <v>18398</v>
      </c>
      <c r="C5664" s="1121">
        <v>45519.652013888888</v>
      </c>
      <c r="D5664" t="s">
        <v>18442</v>
      </c>
    </row>
    <row r="5665" spans="1:5" x14ac:dyDescent="0.25">
      <c r="A5665" t="s">
        <v>1</v>
      </c>
      <c r="B5665" t="s">
        <v>18398</v>
      </c>
      <c r="C5665" s="1121">
        <v>45519.652025462965</v>
      </c>
      <c r="D5665" t="s">
        <v>18443</v>
      </c>
      <c r="E5665" s="1118">
        <v>0.1484</v>
      </c>
    </row>
    <row r="5666" spans="1:5" x14ac:dyDescent="0.25">
      <c r="A5666" t="s">
        <v>1</v>
      </c>
      <c r="B5666" t="s">
        <v>18398</v>
      </c>
      <c r="C5666" s="1121">
        <v>45519.652025462965</v>
      </c>
      <c r="D5666" t="s">
        <v>18446</v>
      </c>
    </row>
    <row r="5667" spans="1:5" x14ac:dyDescent="0.25">
      <c r="A5667" t="s">
        <v>1</v>
      </c>
      <c r="B5667" t="s">
        <v>18398</v>
      </c>
      <c r="C5667" s="1121">
        <v>45519.652025462965</v>
      </c>
      <c r="D5667" t="s">
        <v>18448</v>
      </c>
      <c r="E5667" s="1118">
        <v>1.95E-2</v>
      </c>
    </row>
    <row r="5668" spans="1:5" x14ac:dyDescent="0.25">
      <c r="A5668" t="s">
        <v>1</v>
      </c>
      <c r="B5668" t="s">
        <v>18398</v>
      </c>
      <c r="C5668" s="1121">
        <v>45519.652789351851</v>
      </c>
      <c r="D5668" t="s">
        <v>18435</v>
      </c>
    </row>
    <row r="5669" spans="1:5" x14ac:dyDescent="0.25">
      <c r="A5669" t="s">
        <v>1</v>
      </c>
      <c r="B5669" t="s">
        <v>18398</v>
      </c>
      <c r="C5669" s="1121">
        <v>45519.652789351851</v>
      </c>
      <c r="D5669" t="s">
        <v>18436</v>
      </c>
    </row>
    <row r="5670" spans="1:5" x14ac:dyDescent="0.25">
      <c r="A5670" t="s">
        <v>1</v>
      </c>
      <c r="B5670" t="s">
        <v>18398</v>
      </c>
      <c r="C5670" s="1121">
        <v>45519.652789351851</v>
      </c>
      <c r="D5670" t="s">
        <v>18437</v>
      </c>
      <c r="E5670" s="1118">
        <v>4.2999999999999997E-2</v>
      </c>
    </row>
    <row r="5671" spans="1:5" x14ac:dyDescent="0.25">
      <c r="A5671" t="s">
        <v>1</v>
      </c>
      <c r="B5671" t="s">
        <v>18398</v>
      </c>
      <c r="C5671" s="1121">
        <v>45519.652789351851</v>
      </c>
      <c r="D5671" t="s">
        <v>18438</v>
      </c>
      <c r="E5671" s="1118">
        <v>0.14449999999999999</v>
      </c>
    </row>
    <row r="5672" spans="1:5" x14ac:dyDescent="0.25">
      <c r="A5672" t="s">
        <v>1</v>
      </c>
      <c r="B5672" t="s">
        <v>18398</v>
      </c>
      <c r="C5672" s="1121">
        <v>45519.652939814812</v>
      </c>
      <c r="D5672" t="s">
        <v>18441</v>
      </c>
    </row>
    <row r="5673" spans="1:5" x14ac:dyDescent="0.25">
      <c r="A5673" t="s">
        <v>1</v>
      </c>
      <c r="B5673" t="s">
        <v>18398</v>
      </c>
      <c r="C5673" s="1121">
        <v>45519.652939814812</v>
      </c>
      <c r="D5673" t="s">
        <v>18442</v>
      </c>
    </row>
    <row r="5674" spans="1:5" x14ac:dyDescent="0.25">
      <c r="A5674" t="s">
        <v>1</v>
      </c>
      <c r="B5674" t="s">
        <v>18398</v>
      </c>
      <c r="C5674" s="1121">
        <v>45519.652939814812</v>
      </c>
      <c r="D5674" t="s">
        <v>18443</v>
      </c>
      <c r="E5674" s="1118">
        <v>0.1016</v>
      </c>
    </row>
    <row r="5675" spans="1:5" x14ac:dyDescent="0.25">
      <c r="A5675" t="s">
        <v>1</v>
      </c>
      <c r="B5675" t="s">
        <v>18398</v>
      </c>
      <c r="C5675" s="1121">
        <v>45519.652939814812</v>
      </c>
      <c r="D5675" t="s">
        <v>18446</v>
      </c>
    </row>
    <row r="5676" spans="1:5" x14ac:dyDescent="0.25">
      <c r="A5676" t="s">
        <v>1</v>
      </c>
      <c r="B5676" t="s">
        <v>18398</v>
      </c>
      <c r="C5676" s="1121">
        <v>45519.652939814812</v>
      </c>
      <c r="D5676" t="s">
        <v>18448</v>
      </c>
      <c r="E5676" s="1118">
        <v>3.5200000000000002E-2</v>
      </c>
    </row>
    <row r="5677" spans="1:5" x14ac:dyDescent="0.25">
      <c r="A5677" t="s">
        <v>1</v>
      </c>
      <c r="B5677" t="s">
        <v>18398</v>
      </c>
      <c r="C5677" s="1121">
        <v>45519.653877314813</v>
      </c>
      <c r="D5677" t="s">
        <v>18441</v>
      </c>
    </row>
    <row r="5678" spans="1:5" x14ac:dyDescent="0.25">
      <c r="A5678" t="s">
        <v>1</v>
      </c>
      <c r="B5678" t="s">
        <v>18398</v>
      </c>
      <c r="C5678" s="1121">
        <v>45519.653877314813</v>
      </c>
      <c r="D5678" t="s">
        <v>18442</v>
      </c>
    </row>
    <row r="5679" spans="1:5" x14ac:dyDescent="0.25">
      <c r="A5679" t="s">
        <v>1</v>
      </c>
      <c r="B5679" t="s">
        <v>18398</v>
      </c>
      <c r="C5679" s="1121">
        <v>45519.65388888889</v>
      </c>
      <c r="D5679" t="s">
        <v>18443</v>
      </c>
      <c r="E5679" s="1118">
        <v>0.14449999999999999</v>
      </c>
    </row>
    <row r="5680" spans="1:5" x14ac:dyDescent="0.25">
      <c r="A5680" t="s">
        <v>1</v>
      </c>
      <c r="B5680" t="s">
        <v>18398</v>
      </c>
      <c r="C5680" s="1121">
        <v>45519.65388888889</v>
      </c>
      <c r="D5680" t="s">
        <v>18446</v>
      </c>
    </row>
    <row r="5681" spans="1:5" x14ac:dyDescent="0.25">
      <c r="A5681" t="s">
        <v>1</v>
      </c>
      <c r="B5681" t="s">
        <v>18398</v>
      </c>
      <c r="C5681" s="1121">
        <v>45519.65388888889</v>
      </c>
      <c r="D5681" t="s">
        <v>18448</v>
      </c>
      <c r="E5681" s="1118">
        <v>3.1199999999999999E-2</v>
      </c>
    </row>
    <row r="5682" spans="1:5" x14ac:dyDescent="0.25">
      <c r="A5682" t="s">
        <v>1</v>
      </c>
      <c r="B5682" t="s">
        <v>18398</v>
      </c>
      <c r="C5682" s="1121">
        <v>45519.660775462966</v>
      </c>
      <c r="D5682" t="s">
        <v>18435</v>
      </c>
    </row>
    <row r="5683" spans="1:5" x14ac:dyDescent="0.25">
      <c r="A5683" t="s">
        <v>1</v>
      </c>
      <c r="B5683" t="s">
        <v>18398</v>
      </c>
      <c r="C5683" s="1121">
        <v>45519.660775462966</v>
      </c>
      <c r="D5683" t="s">
        <v>18436</v>
      </c>
    </row>
    <row r="5684" spans="1:5" x14ac:dyDescent="0.25">
      <c r="A5684" t="s">
        <v>1</v>
      </c>
      <c r="B5684" t="s">
        <v>18398</v>
      </c>
      <c r="C5684" s="1121">
        <v>45519.660775462966</v>
      </c>
      <c r="D5684" t="s">
        <v>18437</v>
      </c>
      <c r="E5684" s="1118">
        <v>3.1199999999999999E-2</v>
      </c>
    </row>
    <row r="5685" spans="1:5" x14ac:dyDescent="0.25">
      <c r="A5685" t="s">
        <v>1</v>
      </c>
      <c r="B5685" t="s">
        <v>18398</v>
      </c>
      <c r="C5685" s="1121">
        <v>45519.660775462966</v>
      </c>
      <c r="D5685" t="s">
        <v>18438</v>
      </c>
      <c r="E5685" s="1118">
        <v>0.28120000000000001</v>
      </c>
    </row>
    <row r="5686" spans="1:5" x14ac:dyDescent="0.25">
      <c r="A5686" t="s">
        <v>1</v>
      </c>
      <c r="B5686" t="s">
        <v>18398</v>
      </c>
      <c r="C5686" s="1121">
        <v>45519.660937499997</v>
      </c>
      <c r="D5686" t="s">
        <v>18441</v>
      </c>
    </row>
    <row r="5687" spans="1:5" x14ac:dyDescent="0.25">
      <c r="A5687" t="s">
        <v>1</v>
      </c>
      <c r="B5687" t="s">
        <v>18398</v>
      </c>
      <c r="C5687" s="1121">
        <v>45519.660937499997</v>
      </c>
      <c r="D5687" t="s">
        <v>18442</v>
      </c>
    </row>
    <row r="5688" spans="1:5" x14ac:dyDescent="0.25">
      <c r="A5688" t="s">
        <v>1</v>
      </c>
      <c r="B5688" t="s">
        <v>18398</v>
      </c>
      <c r="C5688" s="1121">
        <v>45519.660937499997</v>
      </c>
      <c r="D5688" t="s">
        <v>18443</v>
      </c>
      <c r="E5688" s="1118">
        <v>0.13669999999999999</v>
      </c>
    </row>
    <row r="5689" spans="1:5" x14ac:dyDescent="0.25">
      <c r="A5689" t="s">
        <v>1</v>
      </c>
      <c r="B5689" t="s">
        <v>18398</v>
      </c>
      <c r="C5689" s="1121">
        <v>45519.660937499997</v>
      </c>
      <c r="D5689" t="s">
        <v>18446</v>
      </c>
    </row>
    <row r="5690" spans="1:5" x14ac:dyDescent="0.25">
      <c r="A5690" t="s">
        <v>1</v>
      </c>
      <c r="B5690" t="s">
        <v>18398</v>
      </c>
      <c r="C5690" s="1121">
        <v>45519.660937499997</v>
      </c>
      <c r="D5690" t="s">
        <v>18448</v>
      </c>
      <c r="E5690" s="1118">
        <v>3.1199999999999999E-2</v>
      </c>
    </row>
    <row r="5691" spans="1:5" x14ac:dyDescent="0.25">
      <c r="A5691" t="s">
        <v>1</v>
      </c>
      <c r="B5691" t="s">
        <v>18398</v>
      </c>
      <c r="C5691" s="1121">
        <v>45519.664548611108</v>
      </c>
      <c r="D5691" t="s">
        <v>18441</v>
      </c>
    </row>
    <row r="5692" spans="1:5" x14ac:dyDescent="0.25">
      <c r="A5692" t="s">
        <v>1</v>
      </c>
      <c r="B5692" t="s">
        <v>18398</v>
      </c>
      <c r="C5692" s="1121">
        <v>45519.664548611108</v>
      </c>
      <c r="D5692" t="s">
        <v>18442</v>
      </c>
    </row>
    <row r="5693" spans="1:5" x14ac:dyDescent="0.25">
      <c r="A5693" t="s">
        <v>1</v>
      </c>
      <c r="B5693" t="s">
        <v>18398</v>
      </c>
      <c r="C5693" s="1121">
        <v>45519.664560185185</v>
      </c>
      <c r="D5693" t="s">
        <v>18443</v>
      </c>
      <c r="E5693" s="1118">
        <v>0.125</v>
      </c>
    </row>
    <row r="5694" spans="1:5" x14ac:dyDescent="0.25">
      <c r="A5694" t="s">
        <v>1</v>
      </c>
      <c r="B5694" t="s">
        <v>18398</v>
      </c>
      <c r="C5694" s="1121">
        <v>45519.664560185185</v>
      </c>
      <c r="D5694" t="s">
        <v>18446</v>
      </c>
    </row>
    <row r="5695" spans="1:5" x14ac:dyDescent="0.25">
      <c r="A5695" t="s">
        <v>1</v>
      </c>
      <c r="B5695" t="s">
        <v>18398</v>
      </c>
      <c r="C5695" s="1121">
        <v>45519.664560185185</v>
      </c>
      <c r="D5695" t="s">
        <v>18448</v>
      </c>
      <c r="E5695" s="1118">
        <v>4.2999999999999997E-2</v>
      </c>
    </row>
    <row r="5696" spans="1:5" x14ac:dyDescent="0.25">
      <c r="A5696" t="s">
        <v>1</v>
      </c>
      <c r="B5696" t="s">
        <v>18398</v>
      </c>
      <c r="C5696" s="1121">
        <v>45519.664918981478</v>
      </c>
      <c r="D5696" t="s">
        <v>18441</v>
      </c>
    </row>
    <row r="5697" spans="1:5" x14ac:dyDescent="0.25">
      <c r="A5697" t="s">
        <v>1</v>
      </c>
      <c r="B5697" t="s">
        <v>18398</v>
      </c>
      <c r="C5697" s="1121">
        <v>45519.664918981478</v>
      </c>
      <c r="D5697" t="s">
        <v>18442</v>
      </c>
    </row>
    <row r="5698" spans="1:5" x14ac:dyDescent="0.25">
      <c r="A5698" t="s">
        <v>1</v>
      </c>
      <c r="B5698" t="s">
        <v>18398</v>
      </c>
      <c r="C5698" s="1121">
        <v>45519.664918981478</v>
      </c>
      <c r="D5698" t="s">
        <v>18443</v>
      </c>
      <c r="E5698" s="1118">
        <v>0.15229999999999999</v>
      </c>
    </row>
    <row r="5699" spans="1:5" x14ac:dyDescent="0.25">
      <c r="A5699" t="s">
        <v>1</v>
      </c>
      <c r="B5699" t="s">
        <v>18398</v>
      </c>
      <c r="C5699" s="1121">
        <v>45519.664918981478</v>
      </c>
      <c r="D5699" t="s">
        <v>18446</v>
      </c>
    </row>
    <row r="5700" spans="1:5" x14ac:dyDescent="0.25">
      <c r="A5700" t="s">
        <v>1</v>
      </c>
      <c r="B5700" t="s">
        <v>18398</v>
      </c>
      <c r="C5700" s="1121">
        <v>45519.664918981478</v>
      </c>
      <c r="D5700" t="s">
        <v>18448</v>
      </c>
      <c r="E5700" s="1118">
        <v>5.4699999999999999E-2</v>
      </c>
    </row>
    <row r="5701" spans="1:5" x14ac:dyDescent="0.25">
      <c r="A5701" t="s">
        <v>1</v>
      </c>
      <c r="B5701" t="s">
        <v>18398</v>
      </c>
      <c r="C5701" s="1121">
        <v>45519.665300925924</v>
      </c>
      <c r="D5701" t="s">
        <v>18446</v>
      </c>
    </row>
    <row r="5702" spans="1:5" x14ac:dyDescent="0.25">
      <c r="A5702" t="s">
        <v>1</v>
      </c>
      <c r="B5702" t="s">
        <v>18398</v>
      </c>
      <c r="C5702" s="1121">
        <v>45519.665405092594</v>
      </c>
      <c r="D5702" t="s">
        <v>18448</v>
      </c>
      <c r="E5702" s="1118">
        <v>10.664099999999999</v>
      </c>
    </row>
    <row r="5703" spans="1:5" x14ac:dyDescent="0.25">
      <c r="A5703" t="s">
        <v>1</v>
      </c>
      <c r="B5703" t="s">
        <v>18398</v>
      </c>
      <c r="C5703" s="1121">
        <v>45519.665694444448</v>
      </c>
      <c r="D5703" t="s">
        <v>18446</v>
      </c>
    </row>
    <row r="5704" spans="1:5" x14ac:dyDescent="0.25">
      <c r="A5704" t="s">
        <v>1</v>
      </c>
      <c r="B5704" t="s">
        <v>18398</v>
      </c>
      <c r="C5704" s="1121">
        <v>45519.665694444448</v>
      </c>
      <c r="D5704" t="s">
        <v>18448</v>
      </c>
      <c r="E5704" s="1118">
        <v>3.1199999999999999E-2</v>
      </c>
    </row>
    <row r="5705" spans="1:5" x14ac:dyDescent="0.25">
      <c r="A5705" t="s">
        <v>1</v>
      </c>
      <c r="B5705" t="s">
        <v>18398</v>
      </c>
      <c r="C5705" s="1121">
        <v>45519.665694444448</v>
      </c>
      <c r="D5705" t="s">
        <v>18446</v>
      </c>
    </row>
    <row r="5706" spans="1:5" x14ac:dyDescent="0.25">
      <c r="A5706" t="s">
        <v>1</v>
      </c>
      <c r="B5706" t="s">
        <v>18398</v>
      </c>
      <c r="C5706" s="1121">
        <v>45519.665694444448</v>
      </c>
      <c r="D5706" t="s">
        <v>18448</v>
      </c>
      <c r="E5706" s="1118">
        <v>3.5200000000000002E-2</v>
      </c>
    </row>
    <row r="5707" spans="1:5" x14ac:dyDescent="0.25">
      <c r="A5707" t="s">
        <v>1</v>
      </c>
      <c r="B5707" t="s">
        <v>18398</v>
      </c>
      <c r="C5707" s="1121">
        <v>45519.665694444448</v>
      </c>
      <c r="D5707" t="s">
        <v>18446</v>
      </c>
    </row>
    <row r="5708" spans="1:5" x14ac:dyDescent="0.25">
      <c r="A5708" t="s">
        <v>1</v>
      </c>
      <c r="B5708" t="s">
        <v>18398</v>
      </c>
      <c r="C5708" s="1121">
        <v>45519.665694444448</v>
      </c>
      <c r="D5708" t="s">
        <v>18448</v>
      </c>
      <c r="E5708" s="1118">
        <v>3.1199999999999999E-2</v>
      </c>
    </row>
    <row r="5709" spans="1:5" x14ac:dyDescent="0.25">
      <c r="A5709" t="s">
        <v>1</v>
      </c>
      <c r="B5709" t="s">
        <v>18398</v>
      </c>
      <c r="C5709" s="1121">
        <v>45519.665694444448</v>
      </c>
      <c r="D5709" t="s">
        <v>18446</v>
      </c>
    </row>
    <row r="5710" spans="1:5" x14ac:dyDescent="0.25">
      <c r="A5710" t="s">
        <v>1</v>
      </c>
      <c r="B5710" t="s">
        <v>18398</v>
      </c>
      <c r="C5710" s="1121">
        <v>45519.665694444448</v>
      </c>
      <c r="D5710" t="s">
        <v>18448</v>
      </c>
      <c r="E5710" s="1118">
        <v>2.3400000000000001E-2</v>
      </c>
    </row>
    <row r="5711" spans="1:5" x14ac:dyDescent="0.25">
      <c r="A5711" t="s">
        <v>1</v>
      </c>
      <c r="B5711" t="s">
        <v>18398</v>
      </c>
      <c r="C5711" s="1121">
        <v>45519.665694444448</v>
      </c>
      <c r="D5711" t="s">
        <v>18446</v>
      </c>
    </row>
    <row r="5712" spans="1:5" x14ac:dyDescent="0.25">
      <c r="A5712" t="s">
        <v>1</v>
      </c>
      <c r="B5712" t="s">
        <v>18398</v>
      </c>
      <c r="C5712" s="1121">
        <v>45519.665694444448</v>
      </c>
      <c r="D5712" t="s">
        <v>18448</v>
      </c>
      <c r="E5712" s="1118">
        <v>1.5599999999999999E-2</v>
      </c>
    </row>
    <row r="5713" spans="1:5" x14ac:dyDescent="0.25">
      <c r="A5713" t="s">
        <v>1</v>
      </c>
      <c r="B5713" t="s">
        <v>18398</v>
      </c>
      <c r="C5713" s="1121">
        <v>45519.665694444448</v>
      </c>
      <c r="D5713" t="s">
        <v>18446</v>
      </c>
    </row>
    <row r="5714" spans="1:5" x14ac:dyDescent="0.25">
      <c r="A5714" t="s">
        <v>1</v>
      </c>
      <c r="B5714" t="s">
        <v>18398</v>
      </c>
      <c r="C5714" s="1121">
        <v>45519.665694444448</v>
      </c>
      <c r="D5714" t="s">
        <v>18448</v>
      </c>
      <c r="E5714" s="1118">
        <v>3.1199999999999999E-2</v>
      </c>
    </row>
    <row r="5715" spans="1:5" x14ac:dyDescent="0.25">
      <c r="A5715" t="s">
        <v>1</v>
      </c>
      <c r="B5715" t="s">
        <v>18398</v>
      </c>
      <c r="C5715" s="1121">
        <v>45519.665729166663</v>
      </c>
      <c r="D5715" t="s">
        <v>18446</v>
      </c>
    </row>
    <row r="5716" spans="1:5" x14ac:dyDescent="0.25">
      <c r="A5716" t="s">
        <v>1</v>
      </c>
      <c r="B5716" t="s">
        <v>18398</v>
      </c>
      <c r="C5716" s="1121">
        <v>45519.665729166663</v>
      </c>
      <c r="D5716" t="s">
        <v>18448</v>
      </c>
      <c r="E5716" s="1118">
        <v>3.5200000000000002E-2</v>
      </c>
    </row>
    <row r="5717" spans="1:5" x14ac:dyDescent="0.25">
      <c r="A5717" t="s">
        <v>1</v>
      </c>
      <c r="B5717" t="s">
        <v>18398</v>
      </c>
      <c r="C5717" s="1121">
        <v>45519.66574074074</v>
      </c>
      <c r="D5717" t="s">
        <v>18446</v>
      </c>
    </row>
    <row r="5718" spans="1:5" x14ac:dyDescent="0.25">
      <c r="A5718" t="s">
        <v>1</v>
      </c>
      <c r="B5718" t="s">
        <v>18398</v>
      </c>
      <c r="C5718" s="1121">
        <v>45519.66574074074</v>
      </c>
      <c r="D5718" t="s">
        <v>18448</v>
      </c>
      <c r="E5718" s="1118">
        <v>3.1199999999999999E-2</v>
      </c>
    </row>
    <row r="5719" spans="1:5" x14ac:dyDescent="0.25">
      <c r="A5719" t="s">
        <v>1</v>
      </c>
      <c r="B5719" t="s">
        <v>18398</v>
      </c>
      <c r="C5719" s="1121">
        <v>45519.665752314817</v>
      </c>
      <c r="D5719" t="s">
        <v>18446</v>
      </c>
    </row>
    <row r="5720" spans="1:5" x14ac:dyDescent="0.25">
      <c r="A5720" t="s">
        <v>1</v>
      </c>
      <c r="B5720" t="s">
        <v>18398</v>
      </c>
      <c r="C5720" s="1121">
        <v>45519.665752314817</v>
      </c>
      <c r="D5720" t="s">
        <v>18448</v>
      </c>
      <c r="E5720" s="1118">
        <v>3.5200000000000002E-2</v>
      </c>
    </row>
    <row r="5721" spans="1:5" x14ac:dyDescent="0.25">
      <c r="A5721" t="s">
        <v>1</v>
      </c>
      <c r="B5721" t="s">
        <v>18398</v>
      </c>
      <c r="C5721" s="1121">
        <v>45519.665752314817</v>
      </c>
      <c r="D5721" t="s">
        <v>18446</v>
      </c>
    </row>
    <row r="5722" spans="1:5" x14ac:dyDescent="0.25">
      <c r="A5722" t="s">
        <v>1</v>
      </c>
      <c r="B5722" t="s">
        <v>18398</v>
      </c>
      <c r="C5722" s="1121">
        <v>45519.665752314817</v>
      </c>
      <c r="D5722" t="s">
        <v>18448</v>
      </c>
      <c r="E5722" s="1118">
        <v>3.5200000000000002E-2</v>
      </c>
    </row>
    <row r="5723" spans="1:5" x14ac:dyDescent="0.25">
      <c r="A5723" t="s">
        <v>1</v>
      </c>
      <c r="B5723" t="s">
        <v>18398</v>
      </c>
      <c r="C5723" s="1121">
        <v>45519.665972222225</v>
      </c>
      <c r="D5723" t="s">
        <v>18446</v>
      </c>
    </row>
    <row r="5724" spans="1:5" x14ac:dyDescent="0.25">
      <c r="A5724" t="s">
        <v>1</v>
      </c>
      <c r="B5724" t="s">
        <v>18398</v>
      </c>
      <c r="C5724" s="1121">
        <v>45519.665972222225</v>
      </c>
      <c r="D5724" t="s">
        <v>18448</v>
      </c>
      <c r="E5724" s="1118">
        <v>3.9100000000000003E-2</v>
      </c>
    </row>
    <row r="5725" spans="1:5" x14ac:dyDescent="0.25">
      <c r="A5725" t="s">
        <v>1</v>
      </c>
      <c r="B5725" t="s">
        <v>18398</v>
      </c>
      <c r="C5725" s="1121">
        <v>45519.665972222225</v>
      </c>
      <c r="D5725" t="s">
        <v>18446</v>
      </c>
    </row>
    <row r="5726" spans="1:5" x14ac:dyDescent="0.25">
      <c r="A5726" t="s">
        <v>1</v>
      </c>
      <c r="B5726" t="s">
        <v>18398</v>
      </c>
      <c r="C5726" s="1121">
        <v>45519.665972222225</v>
      </c>
      <c r="D5726" t="s">
        <v>18448</v>
      </c>
      <c r="E5726" s="1118">
        <v>1.5599999999999999E-2</v>
      </c>
    </row>
    <row r="5727" spans="1:5" x14ac:dyDescent="0.25">
      <c r="A5727" t="s">
        <v>1</v>
      </c>
      <c r="B5727" t="s">
        <v>18398</v>
      </c>
      <c r="C5727" s="1121">
        <v>45519.665972222225</v>
      </c>
      <c r="D5727" t="s">
        <v>18446</v>
      </c>
    </row>
    <row r="5728" spans="1:5" x14ac:dyDescent="0.25">
      <c r="A5728" t="s">
        <v>1</v>
      </c>
      <c r="B5728" t="s">
        <v>18398</v>
      </c>
      <c r="C5728" s="1121">
        <v>45519.665972222225</v>
      </c>
      <c r="D5728" t="s">
        <v>18448</v>
      </c>
      <c r="E5728" s="1118">
        <v>1.5599999999999999E-2</v>
      </c>
    </row>
    <row r="5729" spans="1:5" x14ac:dyDescent="0.25">
      <c r="A5729" t="s">
        <v>1</v>
      </c>
      <c r="B5729" t="s">
        <v>18398</v>
      </c>
      <c r="C5729" s="1121">
        <v>45519.665972222225</v>
      </c>
      <c r="D5729" t="s">
        <v>18446</v>
      </c>
    </row>
    <row r="5730" spans="1:5" x14ac:dyDescent="0.25">
      <c r="A5730" t="s">
        <v>1</v>
      </c>
      <c r="B5730" t="s">
        <v>18398</v>
      </c>
      <c r="C5730" s="1121">
        <v>45519.665972222225</v>
      </c>
      <c r="D5730" t="s">
        <v>18448</v>
      </c>
      <c r="E5730" s="1118">
        <v>1.5599999999999999E-2</v>
      </c>
    </row>
    <row r="5731" spans="1:5" x14ac:dyDescent="0.25">
      <c r="A5731" t="s">
        <v>1</v>
      </c>
      <c r="B5731" t="s">
        <v>18398</v>
      </c>
      <c r="C5731" s="1121">
        <v>45519.665972222225</v>
      </c>
      <c r="D5731" t="s">
        <v>18446</v>
      </c>
    </row>
    <row r="5732" spans="1:5" x14ac:dyDescent="0.25">
      <c r="A5732" t="s">
        <v>1</v>
      </c>
      <c r="B5732" t="s">
        <v>18398</v>
      </c>
      <c r="C5732" s="1121">
        <v>45519.665972222225</v>
      </c>
      <c r="D5732" t="s">
        <v>18448</v>
      </c>
      <c r="E5732" s="1118">
        <v>1.5599999999999999E-2</v>
      </c>
    </row>
    <row r="5733" spans="1:5" x14ac:dyDescent="0.25">
      <c r="A5733" t="s">
        <v>1</v>
      </c>
      <c r="B5733" t="s">
        <v>18398</v>
      </c>
      <c r="C5733" s="1121">
        <v>45519.665972222225</v>
      </c>
      <c r="D5733" t="s">
        <v>18446</v>
      </c>
    </row>
    <row r="5734" spans="1:5" x14ac:dyDescent="0.25">
      <c r="A5734" t="s">
        <v>1</v>
      </c>
      <c r="B5734" t="s">
        <v>18398</v>
      </c>
      <c r="C5734" s="1121">
        <v>45519.665972222225</v>
      </c>
      <c r="D5734" t="s">
        <v>18448</v>
      </c>
      <c r="E5734" s="1118">
        <v>1.5599999999999999E-2</v>
      </c>
    </row>
    <row r="5735" spans="1:5" x14ac:dyDescent="0.25">
      <c r="A5735" t="s">
        <v>1</v>
      </c>
      <c r="B5735" t="s">
        <v>18398</v>
      </c>
      <c r="C5735" s="1121">
        <v>45519.665972222225</v>
      </c>
      <c r="D5735" t="s">
        <v>18446</v>
      </c>
    </row>
    <row r="5736" spans="1:5" x14ac:dyDescent="0.25">
      <c r="A5736" t="s">
        <v>1</v>
      </c>
      <c r="B5736" t="s">
        <v>18398</v>
      </c>
      <c r="C5736" s="1121">
        <v>45519.665972222225</v>
      </c>
      <c r="D5736" t="s">
        <v>18448</v>
      </c>
      <c r="E5736" s="1118">
        <v>3.1199999999999999E-2</v>
      </c>
    </row>
    <row r="5737" spans="1:5" x14ac:dyDescent="0.25">
      <c r="A5737" t="s">
        <v>1</v>
      </c>
      <c r="B5737" t="s">
        <v>18398</v>
      </c>
      <c r="C5737" s="1121">
        <v>45519.665972222225</v>
      </c>
      <c r="D5737" t="s">
        <v>18446</v>
      </c>
    </row>
    <row r="5738" spans="1:5" x14ac:dyDescent="0.25">
      <c r="A5738" t="s">
        <v>1</v>
      </c>
      <c r="B5738" t="s">
        <v>18398</v>
      </c>
      <c r="C5738" s="1121">
        <v>45519.665972222225</v>
      </c>
      <c r="D5738" t="s">
        <v>18448</v>
      </c>
      <c r="E5738" s="1118">
        <v>3.1199999999999999E-2</v>
      </c>
    </row>
    <row r="5739" spans="1:5" x14ac:dyDescent="0.25">
      <c r="A5739" t="s">
        <v>1</v>
      </c>
      <c r="B5739" t="s">
        <v>18398</v>
      </c>
      <c r="C5739" s="1121">
        <v>45519.665972222225</v>
      </c>
      <c r="D5739" t="s">
        <v>18446</v>
      </c>
    </row>
    <row r="5740" spans="1:5" x14ac:dyDescent="0.25">
      <c r="A5740" t="s">
        <v>1</v>
      </c>
      <c r="B5740" t="s">
        <v>18398</v>
      </c>
      <c r="C5740" s="1121">
        <v>45519.665972222225</v>
      </c>
      <c r="D5740" t="s">
        <v>18448</v>
      </c>
      <c r="E5740" s="1118">
        <v>1.95E-2</v>
      </c>
    </row>
    <row r="5741" spans="1:5" x14ac:dyDescent="0.25">
      <c r="A5741" t="s">
        <v>1</v>
      </c>
      <c r="B5741" t="s">
        <v>18398</v>
      </c>
      <c r="C5741" s="1121">
        <v>45519.665972222225</v>
      </c>
      <c r="D5741" t="s">
        <v>18446</v>
      </c>
    </row>
    <row r="5742" spans="1:5" x14ac:dyDescent="0.25">
      <c r="A5742" t="s">
        <v>1</v>
      </c>
      <c r="B5742" t="s">
        <v>18398</v>
      </c>
      <c r="C5742" s="1121">
        <v>45519.665972222225</v>
      </c>
      <c r="D5742" t="s">
        <v>18448</v>
      </c>
      <c r="E5742" s="1118">
        <v>1.95E-2</v>
      </c>
    </row>
    <row r="5743" spans="1:5" x14ac:dyDescent="0.25">
      <c r="A5743" t="s">
        <v>1</v>
      </c>
      <c r="B5743" t="s">
        <v>18398</v>
      </c>
      <c r="C5743" s="1121">
        <v>45519.665972222225</v>
      </c>
      <c r="D5743" t="s">
        <v>18446</v>
      </c>
    </row>
    <row r="5744" spans="1:5" x14ac:dyDescent="0.25">
      <c r="A5744" t="s">
        <v>1</v>
      </c>
      <c r="B5744" t="s">
        <v>18398</v>
      </c>
      <c r="C5744" s="1121">
        <v>45519.665972222225</v>
      </c>
      <c r="D5744" t="s">
        <v>18448</v>
      </c>
      <c r="E5744" s="1118">
        <v>3.1199999999999999E-2</v>
      </c>
    </row>
    <row r="5745" spans="1:5" x14ac:dyDescent="0.25">
      <c r="A5745" t="s">
        <v>1</v>
      </c>
      <c r="B5745" t="s">
        <v>18398</v>
      </c>
      <c r="C5745" s="1121">
        <v>45519.665972222225</v>
      </c>
      <c r="D5745" t="s">
        <v>18446</v>
      </c>
    </row>
    <row r="5746" spans="1:5" x14ac:dyDescent="0.25">
      <c r="A5746" t="s">
        <v>1</v>
      </c>
      <c r="B5746" t="s">
        <v>18398</v>
      </c>
      <c r="C5746" s="1121">
        <v>45519.665972222225</v>
      </c>
      <c r="D5746" t="s">
        <v>18448</v>
      </c>
      <c r="E5746" s="1118">
        <v>3.1199999999999999E-2</v>
      </c>
    </row>
    <row r="5747" spans="1:5" x14ac:dyDescent="0.25">
      <c r="A5747" t="s">
        <v>1</v>
      </c>
      <c r="B5747" t="s">
        <v>18398</v>
      </c>
      <c r="C5747" s="1121">
        <v>45519.665972222225</v>
      </c>
      <c r="D5747" t="s">
        <v>18446</v>
      </c>
    </row>
    <row r="5748" spans="1:5" x14ac:dyDescent="0.25">
      <c r="A5748" t="s">
        <v>1</v>
      </c>
      <c r="B5748" t="s">
        <v>18398</v>
      </c>
      <c r="C5748" s="1121">
        <v>45519.665972222225</v>
      </c>
      <c r="D5748" t="s">
        <v>18448</v>
      </c>
      <c r="E5748" s="1118">
        <v>3.1199999999999999E-2</v>
      </c>
    </row>
    <row r="5749" spans="1:5" x14ac:dyDescent="0.25">
      <c r="A5749" t="s">
        <v>1</v>
      </c>
      <c r="B5749" t="s">
        <v>18398</v>
      </c>
      <c r="C5749" s="1121">
        <v>45519.665972222225</v>
      </c>
      <c r="D5749" t="s">
        <v>18446</v>
      </c>
    </row>
    <row r="5750" spans="1:5" x14ac:dyDescent="0.25">
      <c r="A5750" t="s">
        <v>1</v>
      </c>
      <c r="B5750" t="s">
        <v>18398</v>
      </c>
      <c r="C5750" s="1121">
        <v>45519.665972222225</v>
      </c>
      <c r="D5750" t="s">
        <v>18448</v>
      </c>
      <c r="E5750" s="1118">
        <v>1.95E-2</v>
      </c>
    </row>
    <row r="5751" spans="1:5" x14ac:dyDescent="0.25">
      <c r="A5751" t="s">
        <v>1</v>
      </c>
      <c r="B5751" t="s">
        <v>18398</v>
      </c>
      <c r="C5751" s="1121">
        <v>45519.665972222225</v>
      </c>
      <c r="D5751" t="s">
        <v>18446</v>
      </c>
    </row>
    <row r="5752" spans="1:5" x14ac:dyDescent="0.25">
      <c r="A5752" t="s">
        <v>1</v>
      </c>
      <c r="B5752" t="s">
        <v>18398</v>
      </c>
      <c r="C5752" s="1121">
        <v>45519.665972222225</v>
      </c>
      <c r="D5752" t="s">
        <v>18448</v>
      </c>
      <c r="E5752" s="1118">
        <v>3.1199999999999999E-2</v>
      </c>
    </row>
    <row r="5753" spans="1:5" x14ac:dyDescent="0.25">
      <c r="A5753" t="s">
        <v>1</v>
      </c>
      <c r="B5753" t="s">
        <v>18398</v>
      </c>
      <c r="C5753" s="1121">
        <v>45519.665983796294</v>
      </c>
      <c r="D5753" t="s">
        <v>18446</v>
      </c>
    </row>
    <row r="5754" spans="1:5" x14ac:dyDescent="0.25">
      <c r="A5754" t="s">
        <v>1</v>
      </c>
      <c r="B5754" t="s">
        <v>18398</v>
      </c>
      <c r="C5754" s="1121">
        <v>45519.665983796294</v>
      </c>
      <c r="D5754" t="s">
        <v>18448</v>
      </c>
      <c r="E5754" s="1118">
        <v>2.7300000000000001E-2</v>
      </c>
    </row>
    <row r="5755" spans="1:5" x14ac:dyDescent="0.25">
      <c r="A5755" t="s">
        <v>1</v>
      </c>
      <c r="B5755" t="s">
        <v>18398</v>
      </c>
      <c r="C5755" s="1121">
        <v>45519.665983796294</v>
      </c>
      <c r="D5755" t="s">
        <v>18446</v>
      </c>
    </row>
    <row r="5756" spans="1:5" x14ac:dyDescent="0.25">
      <c r="A5756" t="s">
        <v>1</v>
      </c>
      <c r="B5756" t="s">
        <v>18398</v>
      </c>
      <c r="C5756" s="1121">
        <v>45519.665983796294</v>
      </c>
      <c r="D5756" t="s">
        <v>18448</v>
      </c>
      <c r="E5756" s="1118">
        <v>3.9100000000000003E-2</v>
      </c>
    </row>
    <row r="5757" spans="1:5" x14ac:dyDescent="0.25">
      <c r="A5757" t="s">
        <v>1</v>
      </c>
      <c r="B5757" t="s">
        <v>18398</v>
      </c>
      <c r="C5757" s="1121">
        <v>45519.665983796294</v>
      </c>
      <c r="D5757" t="s">
        <v>18446</v>
      </c>
    </row>
    <row r="5758" spans="1:5" x14ac:dyDescent="0.25">
      <c r="A5758" t="s">
        <v>1</v>
      </c>
      <c r="B5758" t="s">
        <v>18398</v>
      </c>
      <c r="C5758" s="1121">
        <v>45519.665983796294</v>
      </c>
      <c r="D5758" t="s">
        <v>18448</v>
      </c>
      <c r="E5758" s="1118">
        <v>3.1199999999999999E-2</v>
      </c>
    </row>
    <row r="5759" spans="1:5" x14ac:dyDescent="0.25">
      <c r="A5759" t="s">
        <v>1</v>
      </c>
      <c r="B5759" t="s">
        <v>18398</v>
      </c>
      <c r="C5759" s="1121">
        <v>45519.665983796294</v>
      </c>
      <c r="D5759" t="s">
        <v>18446</v>
      </c>
    </row>
    <row r="5760" spans="1:5" x14ac:dyDescent="0.25">
      <c r="A5760" t="s">
        <v>1</v>
      </c>
      <c r="B5760" t="s">
        <v>18398</v>
      </c>
      <c r="C5760" s="1121">
        <v>45519.665983796294</v>
      </c>
      <c r="D5760" t="s">
        <v>18448</v>
      </c>
      <c r="E5760" s="1118">
        <v>3.1199999999999999E-2</v>
      </c>
    </row>
    <row r="5761" spans="1:5" x14ac:dyDescent="0.25">
      <c r="A5761" t="s">
        <v>1</v>
      </c>
      <c r="B5761" t="s">
        <v>18398</v>
      </c>
      <c r="C5761" s="1121">
        <v>45519.665983796294</v>
      </c>
      <c r="D5761" t="s">
        <v>18446</v>
      </c>
    </row>
    <row r="5762" spans="1:5" x14ac:dyDescent="0.25">
      <c r="A5762" t="s">
        <v>1</v>
      </c>
      <c r="B5762" t="s">
        <v>18398</v>
      </c>
      <c r="C5762" s="1121">
        <v>45519.665983796294</v>
      </c>
      <c r="D5762" t="s">
        <v>18448</v>
      </c>
      <c r="E5762" s="1118">
        <v>1.5599999999999999E-2</v>
      </c>
    </row>
    <row r="5763" spans="1:5" x14ac:dyDescent="0.25">
      <c r="A5763" t="s">
        <v>1</v>
      </c>
      <c r="B5763" t="s">
        <v>18398</v>
      </c>
      <c r="C5763" s="1121">
        <v>45519.665983796294</v>
      </c>
      <c r="D5763" t="s">
        <v>18446</v>
      </c>
    </row>
    <row r="5764" spans="1:5" x14ac:dyDescent="0.25">
      <c r="A5764" t="s">
        <v>1</v>
      </c>
      <c r="B5764" t="s">
        <v>18398</v>
      </c>
      <c r="C5764" s="1121">
        <v>45519.665983796294</v>
      </c>
      <c r="D5764" t="s">
        <v>18448</v>
      </c>
      <c r="E5764" s="1118">
        <v>3.1199999999999999E-2</v>
      </c>
    </row>
    <row r="5765" spans="1:5" x14ac:dyDescent="0.25">
      <c r="A5765" t="s">
        <v>1</v>
      </c>
      <c r="B5765" t="s">
        <v>18398</v>
      </c>
      <c r="C5765" s="1121">
        <v>45519.665983796294</v>
      </c>
      <c r="D5765" t="s">
        <v>18446</v>
      </c>
    </row>
    <row r="5766" spans="1:5" x14ac:dyDescent="0.25">
      <c r="A5766" t="s">
        <v>1</v>
      </c>
      <c r="B5766" t="s">
        <v>18398</v>
      </c>
      <c r="C5766" s="1121">
        <v>45519.665983796294</v>
      </c>
      <c r="D5766" t="s">
        <v>18448</v>
      </c>
      <c r="E5766" s="1118">
        <v>3.5200000000000002E-2</v>
      </c>
    </row>
    <row r="5767" spans="1:5" x14ac:dyDescent="0.25">
      <c r="A5767" t="s">
        <v>1</v>
      </c>
      <c r="B5767" t="s">
        <v>18398</v>
      </c>
      <c r="C5767" s="1121">
        <v>45519.665983796294</v>
      </c>
      <c r="D5767" t="s">
        <v>18446</v>
      </c>
    </row>
    <row r="5768" spans="1:5" x14ac:dyDescent="0.25">
      <c r="A5768" t="s">
        <v>1</v>
      </c>
      <c r="B5768" t="s">
        <v>18398</v>
      </c>
      <c r="C5768" s="1121">
        <v>45519.665983796294</v>
      </c>
      <c r="D5768" t="s">
        <v>18448</v>
      </c>
      <c r="E5768" s="1118">
        <v>1.5599999999999999E-2</v>
      </c>
    </row>
    <row r="5769" spans="1:5" x14ac:dyDescent="0.25">
      <c r="A5769" t="s">
        <v>1</v>
      </c>
      <c r="B5769" t="s">
        <v>18398</v>
      </c>
      <c r="C5769" s="1121">
        <v>45519.665983796294</v>
      </c>
      <c r="D5769" t="s">
        <v>18446</v>
      </c>
    </row>
    <row r="5770" spans="1:5" x14ac:dyDescent="0.25">
      <c r="A5770" t="s">
        <v>1</v>
      </c>
      <c r="B5770" t="s">
        <v>18398</v>
      </c>
      <c r="C5770" s="1121">
        <v>45519.665983796294</v>
      </c>
      <c r="D5770" t="s">
        <v>18448</v>
      </c>
      <c r="E5770" s="1118">
        <v>3.9100000000000003E-2</v>
      </c>
    </row>
    <row r="5771" spans="1:5" x14ac:dyDescent="0.25">
      <c r="A5771" t="s">
        <v>1</v>
      </c>
      <c r="B5771" t="s">
        <v>18398</v>
      </c>
      <c r="C5771" s="1121">
        <v>45519.665983796294</v>
      </c>
      <c r="D5771" t="s">
        <v>18446</v>
      </c>
    </row>
    <row r="5772" spans="1:5" x14ac:dyDescent="0.25">
      <c r="A5772" t="s">
        <v>1</v>
      </c>
      <c r="B5772" t="s">
        <v>18398</v>
      </c>
      <c r="C5772" s="1121">
        <v>45519.665983796294</v>
      </c>
      <c r="D5772" t="s">
        <v>18448</v>
      </c>
      <c r="E5772" s="1118">
        <v>1.5599999999999999E-2</v>
      </c>
    </row>
    <row r="5773" spans="1:5" x14ac:dyDescent="0.25">
      <c r="A5773" t="s">
        <v>1</v>
      </c>
      <c r="B5773" t="s">
        <v>18398</v>
      </c>
      <c r="C5773" s="1121">
        <v>45519.665983796294</v>
      </c>
      <c r="D5773" t="s">
        <v>18446</v>
      </c>
    </row>
    <row r="5774" spans="1:5" x14ac:dyDescent="0.25">
      <c r="A5774" t="s">
        <v>1</v>
      </c>
      <c r="B5774" t="s">
        <v>18398</v>
      </c>
      <c r="C5774" s="1121">
        <v>45519.665983796294</v>
      </c>
      <c r="D5774" t="s">
        <v>18448</v>
      </c>
      <c r="E5774" s="1118">
        <v>3.5200000000000002E-2</v>
      </c>
    </row>
    <row r="5775" spans="1:5" x14ac:dyDescent="0.25">
      <c r="A5775" t="s">
        <v>1</v>
      </c>
      <c r="B5775" t="s">
        <v>18398</v>
      </c>
      <c r="C5775" s="1121">
        <v>45519.665983796294</v>
      </c>
      <c r="D5775" t="s">
        <v>18446</v>
      </c>
    </row>
    <row r="5776" spans="1:5" x14ac:dyDescent="0.25">
      <c r="A5776" t="s">
        <v>1</v>
      </c>
      <c r="B5776" t="s">
        <v>18398</v>
      </c>
      <c r="C5776" s="1121">
        <v>45519.665983796294</v>
      </c>
      <c r="D5776" t="s">
        <v>18448</v>
      </c>
      <c r="E5776" s="1118">
        <v>2.7300000000000001E-2</v>
      </c>
    </row>
    <row r="5777" spans="1:5" x14ac:dyDescent="0.25">
      <c r="A5777" t="s">
        <v>1</v>
      </c>
      <c r="B5777" t="s">
        <v>18398</v>
      </c>
      <c r="C5777" s="1121">
        <v>45519.665983796294</v>
      </c>
      <c r="D5777" t="s">
        <v>18446</v>
      </c>
    </row>
    <row r="5778" spans="1:5" x14ac:dyDescent="0.25">
      <c r="A5778" t="s">
        <v>1</v>
      </c>
      <c r="B5778" t="s">
        <v>18398</v>
      </c>
      <c r="C5778" s="1121">
        <v>45519.665983796294</v>
      </c>
      <c r="D5778" t="s">
        <v>18448</v>
      </c>
      <c r="E5778" s="1118">
        <v>3.5200000000000002E-2</v>
      </c>
    </row>
    <row r="5779" spans="1:5" x14ac:dyDescent="0.25">
      <c r="A5779" t="s">
        <v>1</v>
      </c>
      <c r="B5779" t="s">
        <v>18398</v>
      </c>
      <c r="C5779" s="1121">
        <v>45519.665983796294</v>
      </c>
      <c r="D5779" t="s">
        <v>18446</v>
      </c>
    </row>
    <row r="5780" spans="1:5" x14ac:dyDescent="0.25">
      <c r="A5780" t="s">
        <v>1</v>
      </c>
      <c r="B5780" t="s">
        <v>18398</v>
      </c>
      <c r="C5780" s="1121">
        <v>45519.665983796294</v>
      </c>
      <c r="D5780" t="s">
        <v>18448</v>
      </c>
      <c r="E5780" s="1118">
        <v>3.1199999999999999E-2</v>
      </c>
    </row>
    <row r="5781" spans="1:5" x14ac:dyDescent="0.25">
      <c r="A5781" t="s">
        <v>1</v>
      </c>
      <c r="B5781" t="s">
        <v>18398</v>
      </c>
      <c r="C5781" s="1121">
        <v>45519.665983796294</v>
      </c>
      <c r="D5781" t="s">
        <v>18446</v>
      </c>
    </row>
    <row r="5782" spans="1:5" x14ac:dyDescent="0.25">
      <c r="A5782" t="s">
        <v>1</v>
      </c>
      <c r="B5782" t="s">
        <v>18398</v>
      </c>
      <c r="C5782" s="1121">
        <v>45519.665983796294</v>
      </c>
      <c r="D5782" t="s">
        <v>18448</v>
      </c>
      <c r="E5782" s="1118">
        <v>3.1199999999999999E-2</v>
      </c>
    </row>
    <row r="5783" spans="1:5" x14ac:dyDescent="0.25">
      <c r="A5783" t="s">
        <v>1</v>
      </c>
      <c r="B5783" t="s">
        <v>18398</v>
      </c>
      <c r="C5783" s="1121">
        <v>45519.665983796294</v>
      </c>
      <c r="D5783" t="s">
        <v>18446</v>
      </c>
    </row>
    <row r="5784" spans="1:5" x14ac:dyDescent="0.25">
      <c r="A5784" t="s">
        <v>1</v>
      </c>
      <c r="B5784" t="s">
        <v>18398</v>
      </c>
      <c r="C5784" s="1121">
        <v>45519.665983796294</v>
      </c>
      <c r="D5784" t="s">
        <v>18448</v>
      </c>
      <c r="E5784" s="1118">
        <v>3.1199999999999999E-2</v>
      </c>
    </row>
    <row r="5785" spans="1:5" x14ac:dyDescent="0.25">
      <c r="A5785" t="s">
        <v>1</v>
      </c>
      <c r="B5785" t="s">
        <v>18398</v>
      </c>
      <c r="C5785" s="1121">
        <v>45519.665983796294</v>
      </c>
      <c r="D5785" t="s">
        <v>18446</v>
      </c>
    </row>
    <row r="5786" spans="1:5" x14ac:dyDescent="0.25">
      <c r="A5786" t="s">
        <v>1</v>
      </c>
      <c r="B5786" t="s">
        <v>18398</v>
      </c>
      <c r="C5786" s="1121">
        <v>45519.665983796294</v>
      </c>
      <c r="D5786" t="s">
        <v>18448</v>
      </c>
      <c r="E5786" s="1118">
        <v>3.1199999999999999E-2</v>
      </c>
    </row>
    <row r="5787" spans="1:5" x14ac:dyDescent="0.25">
      <c r="A5787" t="s">
        <v>1</v>
      </c>
      <c r="B5787" t="s">
        <v>18398</v>
      </c>
      <c r="C5787" s="1121">
        <v>45519.665983796294</v>
      </c>
      <c r="D5787" t="s">
        <v>18446</v>
      </c>
    </row>
    <row r="5788" spans="1:5" x14ac:dyDescent="0.25">
      <c r="A5788" t="s">
        <v>1</v>
      </c>
      <c r="B5788" t="s">
        <v>18398</v>
      </c>
      <c r="C5788" s="1121">
        <v>45519.665983796294</v>
      </c>
      <c r="D5788" t="s">
        <v>18448</v>
      </c>
      <c r="E5788" s="1118">
        <v>3.1199999999999999E-2</v>
      </c>
    </row>
    <row r="5789" spans="1:5" x14ac:dyDescent="0.25">
      <c r="A5789" t="s">
        <v>1</v>
      </c>
      <c r="B5789" t="s">
        <v>18398</v>
      </c>
      <c r="C5789" s="1121">
        <v>45519.665983796294</v>
      </c>
      <c r="D5789" t="s">
        <v>18446</v>
      </c>
    </row>
    <row r="5790" spans="1:5" x14ac:dyDescent="0.25">
      <c r="A5790" t="s">
        <v>1</v>
      </c>
      <c r="B5790" t="s">
        <v>18398</v>
      </c>
      <c r="C5790" s="1121">
        <v>45519.665983796294</v>
      </c>
      <c r="D5790" t="s">
        <v>18448</v>
      </c>
      <c r="E5790" s="1118">
        <v>3.1199999999999999E-2</v>
      </c>
    </row>
    <row r="5791" spans="1:5" x14ac:dyDescent="0.25">
      <c r="A5791" t="s">
        <v>1</v>
      </c>
      <c r="B5791" t="s">
        <v>18398</v>
      </c>
      <c r="C5791" s="1121">
        <v>45519.665983796294</v>
      </c>
      <c r="D5791" t="s">
        <v>18446</v>
      </c>
    </row>
    <row r="5792" spans="1:5" x14ac:dyDescent="0.25">
      <c r="A5792" t="s">
        <v>1</v>
      </c>
      <c r="B5792" t="s">
        <v>18398</v>
      </c>
      <c r="C5792" s="1121">
        <v>45519.665983796294</v>
      </c>
      <c r="D5792" t="s">
        <v>18448</v>
      </c>
      <c r="E5792" s="1118">
        <v>3.5200000000000002E-2</v>
      </c>
    </row>
    <row r="5793" spans="1:5" x14ac:dyDescent="0.25">
      <c r="A5793" t="s">
        <v>1</v>
      </c>
      <c r="B5793" t="s">
        <v>18398</v>
      </c>
      <c r="C5793" s="1121">
        <v>45519.665983796294</v>
      </c>
      <c r="D5793" t="s">
        <v>18446</v>
      </c>
    </row>
    <row r="5794" spans="1:5" x14ac:dyDescent="0.25">
      <c r="A5794" t="s">
        <v>1</v>
      </c>
      <c r="B5794" t="s">
        <v>18398</v>
      </c>
      <c r="C5794" s="1121">
        <v>45519.665983796294</v>
      </c>
      <c r="D5794" t="s">
        <v>18448</v>
      </c>
      <c r="E5794" s="1118">
        <v>3.5200000000000002E-2</v>
      </c>
    </row>
    <row r="5795" spans="1:5" x14ac:dyDescent="0.25">
      <c r="A5795" t="s">
        <v>1</v>
      </c>
      <c r="B5795" t="s">
        <v>18398</v>
      </c>
      <c r="C5795" s="1121">
        <v>45519.665983796294</v>
      </c>
      <c r="D5795" t="s">
        <v>18446</v>
      </c>
    </row>
    <row r="5796" spans="1:5" x14ac:dyDescent="0.25">
      <c r="A5796" t="s">
        <v>1</v>
      </c>
      <c r="B5796" t="s">
        <v>18398</v>
      </c>
      <c r="C5796" s="1121">
        <v>45519.665983796294</v>
      </c>
      <c r="D5796" t="s">
        <v>18448</v>
      </c>
      <c r="E5796" s="1118">
        <v>3.1199999999999999E-2</v>
      </c>
    </row>
    <row r="5797" spans="1:5" x14ac:dyDescent="0.25">
      <c r="A5797" t="s">
        <v>1</v>
      </c>
      <c r="B5797" t="s">
        <v>18398</v>
      </c>
      <c r="C5797" s="1121">
        <v>45519.665983796294</v>
      </c>
      <c r="D5797" t="s">
        <v>18446</v>
      </c>
    </row>
    <row r="5798" spans="1:5" x14ac:dyDescent="0.25">
      <c r="A5798" t="s">
        <v>1</v>
      </c>
      <c r="B5798" t="s">
        <v>18398</v>
      </c>
      <c r="C5798" s="1121">
        <v>45519.665983796294</v>
      </c>
      <c r="D5798" t="s">
        <v>18448</v>
      </c>
      <c r="E5798" s="1118">
        <v>3.5200000000000002E-2</v>
      </c>
    </row>
    <row r="5799" spans="1:5" x14ac:dyDescent="0.25">
      <c r="A5799" t="s">
        <v>1</v>
      </c>
      <c r="B5799" t="s">
        <v>18398</v>
      </c>
      <c r="C5799" s="1121">
        <v>45519.665983796294</v>
      </c>
      <c r="D5799" t="s">
        <v>18446</v>
      </c>
    </row>
    <row r="5800" spans="1:5" x14ac:dyDescent="0.25">
      <c r="A5800" t="s">
        <v>1</v>
      </c>
      <c r="B5800" t="s">
        <v>18398</v>
      </c>
      <c r="C5800" s="1121">
        <v>45519.665983796294</v>
      </c>
      <c r="D5800" t="s">
        <v>18448</v>
      </c>
      <c r="E5800" s="1118">
        <v>4.2999999999999997E-2</v>
      </c>
    </row>
    <row r="5801" spans="1:5" x14ac:dyDescent="0.25">
      <c r="A5801" t="s">
        <v>1</v>
      </c>
      <c r="B5801" t="s">
        <v>18398</v>
      </c>
      <c r="C5801" s="1121">
        <v>45519.665983796294</v>
      </c>
      <c r="D5801" t="s">
        <v>18446</v>
      </c>
    </row>
    <row r="5802" spans="1:5" x14ac:dyDescent="0.25">
      <c r="A5802" t="s">
        <v>1</v>
      </c>
      <c r="B5802" t="s">
        <v>18398</v>
      </c>
      <c r="C5802" s="1121">
        <v>45519.665983796294</v>
      </c>
      <c r="D5802" t="s">
        <v>18448</v>
      </c>
      <c r="E5802" s="1118">
        <v>3.5200000000000002E-2</v>
      </c>
    </row>
    <row r="5803" spans="1:5" x14ac:dyDescent="0.25">
      <c r="A5803" t="s">
        <v>1</v>
      </c>
      <c r="B5803" t="s">
        <v>18398</v>
      </c>
      <c r="C5803" s="1121">
        <v>45519.665983796294</v>
      </c>
      <c r="D5803" t="s">
        <v>18446</v>
      </c>
    </row>
    <row r="5804" spans="1:5" x14ac:dyDescent="0.25">
      <c r="A5804" t="s">
        <v>1</v>
      </c>
      <c r="B5804" t="s">
        <v>18398</v>
      </c>
      <c r="C5804" s="1121">
        <v>45519.665983796294</v>
      </c>
      <c r="D5804" t="s">
        <v>18448</v>
      </c>
      <c r="E5804" s="1118">
        <v>2.3400000000000001E-2</v>
      </c>
    </row>
    <row r="5805" spans="1:5" x14ac:dyDescent="0.25">
      <c r="A5805" t="s">
        <v>1</v>
      </c>
      <c r="B5805" t="s">
        <v>18398</v>
      </c>
      <c r="C5805" s="1121">
        <v>45519.665983796294</v>
      </c>
      <c r="D5805" t="s">
        <v>18446</v>
      </c>
    </row>
    <row r="5806" spans="1:5" x14ac:dyDescent="0.25">
      <c r="A5806" t="s">
        <v>1</v>
      </c>
      <c r="B5806" t="s">
        <v>18398</v>
      </c>
      <c r="C5806" s="1121">
        <v>45519.665995370371</v>
      </c>
      <c r="D5806" t="s">
        <v>18448</v>
      </c>
      <c r="E5806" s="1118">
        <v>3.1199999999999999E-2</v>
      </c>
    </row>
    <row r="5807" spans="1:5" x14ac:dyDescent="0.25">
      <c r="A5807" t="s">
        <v>1</v>
      </c>
      <c r="B5807" t="s">
        <v>18398</v>
      </c>
      <c r="C5807" s="1121">
        <v>45519.665995370371</v>
      </c>
      <c r="D5807" t="s">
        <v>18446</v>
      </c>
    </row>
    <row r="5808" spans="1:5" x14ac:dyDescent="0.25">
      <c r="A5808" t="s">
        <v>1</v>
      </c>
      <c r="B5808" t="s">
        <v>18398</v>
      </c>
      <c r="C5808" s="1121">
        <v>45519.665995370371</v>
      </c>
      <c r="D5808" t="s">
        <v>18448</v>
      </c>
      <c r="E5808" s="1118">
        <v>1.95E-2</v>
      </c>
    </row>
    <row r="5809" spans="1:5" x14ac:dyDescent="0.25">
      <c r="A5809" t="s">
        <v>1</v>
      </c>
      <c r="B5809" t="s">
        <v>18398</v>
      </c>
      <c r="C5809" s="1121">
        <v>45519.665995370371</v>
      </c>
      <c r="D5809" t="s">
        <v>18446</v>
      </c>
    </row>
    <row r="5810" spans="1:5" x14ac:dyDescent="0.25">
      <c r="A5810" t="s">
        <v>1</v>
      </c>
      <c r="B5810" t="s">
        <v>18398</v>
      </c>
      <c r="C5810" s="1121">
        <v>45519.665995370371</v>
      </c>
      <c r="D5810" t="s">
        <v>18448</v>
      </c>
      <c r="E5810" s="1118">
        <v>2.3400000000000001E-2</v>
      </c>
    </row>
    <row r="5811" spans="1:5" x14ac:dyDescent="0.25">
      <c r="A5811" t="s">
        <v>1</v>
      </c>
      <c r="B5811" t="s">
        <v>18398</v>
      </c>
      <c r="C5811" s="1121">
        <v>45519.665995370371</v>
      </c>
      <c r="D5811" t="s">
        <v>18446</v>
      </c>
    </row>
    <row r="5812" spans="1:5" x14ac:dyDescent="0.25">
      <c r="A5812" t="s">
        <v>1</v>
      </c>
      <c r="B5812" t="s">
        <v>18398</v>
      </c>
      <c r="C5812" s="1121">
        <v>45519.665995370371</v>
      </c>
      <c r="D5812" t="s">
        <v>18448</v>
      </c>
      <c r="E5812" s="1118">
        <v>3.1199999999999999E-2</v>
      </c>
    </row>
    <row r="5813" spans="1:5" x14ac:dyDescent="0.25">
      <c r="A5813" t="s">
        <v>1</v>
      </c>
      <c r="B5813" t="s">
        <v>18398</v>
      </c>
      <c r="C5813" s="1121">
        <v>45519.665995370371</v>
      </c>
      <c r="D5813" t="s">
        <v>18446</v>
      </c>
    </row>
    <row r="5814" spans="1:5" x14ac:dyDescent="0.25">
      <c r="A5814" t="s">
        <v>1</v>
      </c>
      <c r="B5814" t="s">
        <v>18398</v>
      </c>
      <c r="C5814" s="1121">
        <v>45519.665995370371</v>
      </c>
      <c r="D5814" t="s">
        <v>18448</v>
      </c>
      <c r="E5814" s="1118">
        <v>3.1199999999999999E-2</v>
      </c>
    </row>
    <row r="5815" spans="1:5" x14ac:dyDescent="0.25">
      <c r="A5815" t="s">
        <v>1</v>
      </c>
      <c r="B5815" t="s">
        <v>18398</v>
      </c>
      <c r="C5815" s="1121">
        <v>45519.665995370371</v>
      </c>
      <c r="D5815" t="s">
        <v>18446</v>
      </c>
    </row>
    <row r="5816" spans="1:5" x14ac:dyDescent="0.25">
      <c r="A5816" t="s">
        <v>1</v>
      </c>
      <c r="B5816" t="s">
        <v>18398</v>
      </c>
      <c r="C5816" s="1121">
        <v>45519.665995370371</v>
      </c>
      <c r="D5816" t="s">
        <v>18448</v>
      </c>
      <c r="E5816" s="1118">
        <v>2.3400000000000001E-2</v>
      </c>
    </row>
    <row r="5817" spans="1:5" x14ac:dyDescent="0.25">
      <c r="A5817" t="s">
        <v>1</v>
      </c>
      <c r="B5817" t="s">
        <v>18398</v>
      </c>
      <c r="C5817" s="1121">
        <v>45519.665995370371</v>
      </c>
      <c r="D5817" t="s">
        <v>18446</v>
      </c>
    </row>
    <row r="5818" spans="1:5" x14ac:dyDescent="0.25">
      <c r="A5818" t="s">
        <v>1</v>
      </c>
      <c r="B5818" t="s">
        <v>18398</v>
      </c>
      <c r="C5818" s="1121">
        <v>45519.665995370371</v>
      </c>
      <c r="D5818" t="s">
        <v>18448</v>
      </c>
      <c r="E5818" s="1118">
        <v>3.1199999999999999E-2</v>
      </c>
    </row>
    <row r="5819" spans="1:5" x14ac:dyDescent="0.25">
      <c r="A5819" t="s">
        <v>1</v>
      </c>
      <c r="B5819" t="s">
        <v>18398</v>
      </c>
      <c r="C5819" s="1121">
        <v>45519.666030092594</v>
      </c>
      <c r="D5819" t="s">
        <v>18515</v>
      </c>
      <c r="E5819" s="1118">
        <v>96.613299999999995</v>
      </c>
    </row>
    <row r="5820" spans="1:5" x14ac:dyDescent="0.25">
      <c r="A5820" t="s">
        <v>1</v>
      </c>
      <c r="B5820" t="s">
        <v>18398</v>
      </c>
      <c r="C5820" s="1121">
        <v>45519.667094907411</v>
      </c>
      <c r="D5820" t="s">
        <v>18435</v>
      </c>
    </row>
    <row r="5821" spans="1:5" x14ac:dyDescent="0.25">
      <c r="A5821" t="s">
        <v>1</v>
      </c>
      <c r="B5821" t="s">
        <v>18398</v>
      </c>
      <c r="C5821" s="1121">
        <v>45519.667094907411</v>
      </c>
      <c r="D5821" t="s">
        <v>18436</v>
      </c>
    </row>
    <row r="5822" spans="1:5" x14ac:dyDescent="0.25">
      <c r="A5822" t="s">
        <v>1</v>
      </c>
      <c r="B5822" t="s">
        <v>18398</v>
      </c>
      <c r="C5822" s="1121">
        <v>45519.667094907411</v>
      </c>
      <c r="D5822" t="s">
        <v>18437</v>
      </c>
      <c r="E5822" s="1118">
        <v>3.5200000000000002E-2</v>
      </c>
    </row>
    <row r="5823" spans="1:5" x14ac:dyDescent="0.25">
      <c r="A5823" t="s">
        <v>1</v>
      </c>
      <c r="B5823" t="s">
        <v>18398</v>
      </c>
      <c r="C5823" s="1121">
        <v>45519.667094907411</v>
      </c>
      <c r="D5823" t="s">
        <v>18438</v>
      </c>
      <c r="E5823" s="1118">
        <v>0.27339999999999998</v>
      </c>
    </row>
    <row r="5824" spans="1:5" x14ac:dyDescent="0.25">
      <c r="A5824" t="s">
        <v>1</v>
      </c>
      <c r="B5824" t="s">
        <v>18398</v>
      </c>
      <c r="C5824" s="1121">
        <v>45519.66715277778</v>
      </c>
      <c r="D5824" t="s">
        <v>9291</v>
      </c>
    </row>
    <row r="5825" spans="1:5" x14ac:dyDescent="0.25">
      <c r="A5825" t="s">
        <v>1</v>
      </c>
      <c r="B5825" t="s">
        <v>18398</v>
      </c>
      <c r="C5825" s="1121">
        <v>45519.66715277778</v>
      </c>
      <c r="D5825" t="s">
        <v>9292</v>
      </c>
      <c r="E5825" s="1118">
        <v>6.25E-2</v>
      </c>
    </row>
    <row r="5826" spans="1:5" x14ac:dyDescent="0.25">
      <c r="A5826" t="s">
        <v>1</v>
      </c>
      <c r="B5826" t="s">
        <v>18398</v>
      </c>
      <c r="C5826" s="1121">
        <v>45519.667164351849</v>
      </c>
      <c r="D5826" t="s">
        <v>17282</v>
      </c>
    </row>
    <row r="5827" spans="1:5" x14ac:dyDescent="0.25">
      <c r="A5827" t="s">
        <v>1</v>
      </c>
      <c r="B5827" t="s">
        <v>18398</v>
      </c>
      <c r="C5827" s="1121">
        <v>45519.667164351849</v>
      </c>
      <c r="D5827" t="s">
        <v>17283</v>
      </c>
      <c r="E5827" s="1118">
        <v>5.0799999999999998E-2</v>
      </c>
    </row>
    <row r="5828" spans="1:5" x14ac:dyDescent="0.25">
      <c r="A5828" t="s">
        <v>1</v>
      </c>
      <c r="B5828" t="s">
        <v>18398</v>
      </c>
      <c r="C5828" s="1121">
        <v>45519.667164351849</v>
      </c>
      <c r="D5828" t="s">
        <v>17284</v>
      </c>
    </row>
    <row r="5829" spans="1:5" x14ac:dyDescent="0.25">
      <c r="A5829" t="s">
        <v>1</v>
      </c>
      <c r="B5829" t="s">
        <v>18398</v>
      </c>
      <c r="C5829" s="1121">
        <v>45519.667164351849</v>
      </c>
      <c r="D5829" t="s">
        <v>17285</v>
      </c>
      <c r="E5829" s="1118">
        <v>5.4699999999999999E-2</v>
      </c>
    </row>
    <row r="5830" spans="1:5" x14ac:dyDescent="0.25">
      <c r="A5830" t="s">
        <v>1</v>
      </c>
      <c r="B5830" t="s">
        <v>18398</v>
      </c>
      <c r="C5830" s="1121">
        <v>45519.667164351849</v>
      </c>
      <c r="D5830" t="s">
        <v>17282</v>
      </c>
    </row>
    <row r="5831" spans="1:5" x14ac:dyDescent="0.25">
      <c r="A5831" t="s">
        <v>1</v>
      </c>
      <c r="B5831" t="s">
        <v>18398</v>
      </c>
      <c r="C5831" s="1121">
        <v>45519.667164351849</v>
      </c>
      <c r="D5831" t="s">
        <v>17283</v>
      </c>
      <c r="E5831" s="1118">
        <v>6.25E-2</v>
      </c>
    </row>
    <row r="5832" spans="1:5" x14ac:dyDescent="0.25">
      <c r="A5832" t="s">
        <v>1</v>
      </c>
      <c r="B5832" t="s">
        <v>18398</v>
      </c>
      <c r="C5832" s="1121">
        <v>45519.667164351849</v>
      </c>
      <c r="D5832" t="s">
        <v>17284</v>
      </c>
    </row>
    <row r="5833" spans="1:5" x14ac:dyDescent="0.25">
      <c r="A5833" t="s">
        <v>1</v>
      </c>
      <c r="B5833" t="s">
        <v>18398</v>
      </c>
      <c r="C5833" s="1121">
        <v>45519.667164351849</v>
      </c>
      <c r="D5833" t="s">
        <v>17285</v>
      </c>
      <c r="E5833" s="1118">
        <v>6.25E-2</v>
      </c>
    </row>
    <row r="5834" spans="1:5" x14ac:dyDescent="0.25">
      <c r="A5834" t="s">
        <v>1</v>
      </c>
      <c r="B5834" t="s">
        <v>18398</v>
      </c>
      <c r="C5834" s="1121">
        <v>45519.667245370372</v>
      </c>
      <c r="D5834" t="s">
        <v>17282</v>
      </c>
    </row>
    <row r="5835" spans="1:5" x14ac:dyDescent="0.25">
      <c r="A5835" t="s">
        <v>1</v>
      </c>
      <c r="B5835" t="s">
        <v>18398</v>
      </c>
      <c r="C5835" s="1121">
        <v>45519.667245370372</v>
      </c>
      <c r="D5835" t="s">
        <v>17283</v>
      </c>
      <c r="E5835" s="1118">
        <v>5.4699999999999999E-2</v>
      </c>
    </row>
    <row r="5836" spans="1:5" x14ac:dyDescent="0.25">
      <c r="A5836" t="s">
        <v>1</v>
      </c>
      <c r="B5836" t="s">
        <v>18398</v>
      </c>
      <c r="C5836" s="1121">
        <v>45519.667245370372</v>
      </c>
      <c r="D5836" t="s">
        <v>17284</v>
      </c>
    </row>
    <row r="5837" spans="1:5" x14ac:dyDescent="0.25">
      <c r="A5837" t="s">
        <v>1</v>
      </c>
      <c r="B5837" t="s">
        <v>18398</v>
      </c>
      <c r="C5837" s="1121">
        <v>45519.667245370372</v>
      </c>
      <c r="D5837" t="s">
        <v>17285</v>
      </c>
      <c r="E5837" s="1118">
        <v>5.0799999999999998E-2</v>
      </c>
    </row>
    <row r="5838" spans="1:5" x14ac:dyDescent="0.25">
      <c r="A5838" t="s">
        <v>1</v>
      </c>
      <c r="B5838" t="s">
        <v>18398</v>
      </c>
      <c r="C5838" s="1121">
        <v>45519.667245370372</v>
      </c>
      <c r="D5838" t="s">
        <v>17282</v>
      </c>
    </row>
    <row r="5839" spans="1:5" x14ac:dyDescent="0.25">
      <c r="A5839" t="s">
        <v>1</v>
      </c>
      <c r="B5839" t="s">
        <v>18398</v>
      </c>
      <c r="C5839" s="1121">
        <v>45519.667245370372</v>
      </c>
      <c r="D5839" t="s">
        <v>17283</v>
      </c>
      <c r="E5839" s="1118">
        <v>4.6899999999999997E-2</v>
      </c>
    </row>
    <row r="5840" spans="1:5" x14ac:dyDescent="0.25">
      <c r="A5840" t="s">
        <v>1</v>
      </c>
      <c r="B5840" t="s">
        <v>18398</v>
      </c>
      <c r="C5840" s="1121">
        <v>45519.667245370372</v>
      </c>
      <c r="D5840" t="s">
        <v>17284</v>
      </c>
    </row>
    <row r="5841" spans="1:5" x14ac:dyDescent="0.25">
      <c r="A5841" t="s">
        <v>1</v>
      </c>
      <c r="B5841" t="s">
        <v>18398</v>
      </c>
      <c r="C5841" s="1121">
        <v>45519.667245370372</v>
      </c>
      <c r="D5841" t="s">
        <v>17285</v>
      </c>
      <c r="E5841" s="1118">
        <v>7.0300000000000001E-2</v>
      </c>
    </row>
    <row r="5842" spans="1:5" x14ac:dyDescent="0.25">
      <c r="A5842" t="s">
        <v>1</v>
      </c>
      <c r="B5842" t="s">
        <v>18398</v>
      </c>
      <c r="C5842" s="1121">
        <v>45519.667314814818</v>
      </c>
      <c r="D5842" t="s">
        <v>18435</v>
      </c>
    </row>
    <row r="5843" spans="1:5" x14ac:dyDescent="0.25">
      <c r="A5843" t="s">
        <v>1</v>
      </c>
      <c r="B5843" t="s">
        <v>18398</v>
      </c>
      <c r="C5843" s="1121">
        <v>45519.667326388888</v>
      </c>
      <c r="D5843" t="s">
        <v>18436</v>
      </c>
    </row>
    <row r="5844" spans="1:5" x14ac:dyDescent="0.25">
      <c r="A5844" t="s">
        <v>1</v>
      </c>
      <c r="B5844" t="s">
        <v>18398</v>
      </c>
      <c r="C5844" s="1121">
        <v>45519.667326388888</v>
      </c>
      <c r="D5844" t="s">
        <v>18437</v>
      </c>
      <c r="E5844" s="1118">
        <v>1.5599999999999999E-2</v>
      </c>
    </row>
    <row r="5845" spans="1:5" x14ac:dyDescent="0.25">
      <c r="A5845" t="s">
        <v>1</v>
      </c>
      <c r="B5845" t="s">
        <v>18398</v>
      </c>
      <c r="C5845" s="1121">
        <v>45519.667326388888</v>
      </c>
      <c r="D5845" t="s">
        <v>18438</v>
      </c>
      <c r="E5845" s="1118">
        <v>7.0300000000000001E-2</v>
      </c>
    </row>
    <row r="5846" spans="1:5" x14ac:dyDescent="0.25">
      <c r="A5846" t="s">
        <v>1</v>
      </c>
      <c r="B5846" t="s">
        <v>18398</v>
      </c>
      <c r="C5846" s="1121">
        <v>45519.670578703706</v>
      </c>
      <c r="D5846" t="s">
        <v>18439</v>
      </c>
    </row>
    <row r="5847" spans="1:5" x14ac:dyDescent="0.25">
      <c r="A5847" t="s">
        <v>1</v>
      </c>
      <c r="B5847" t="s">
        <v>18398</v>
      </c>
      <c r="C5847" s="1121">
        <v>45519.670578703706</v>
      </c>
      <c r="D5847" t="s">
        <v>18440</v>
      </c>
      <c r="E5847" s="1118">
        <v>7.8100000000000003E-2</v>
      </c>
    </row>
    <row r="5848" spans="1:5" x14ac:dyDescent="0.25">
      <c r="A5848" t="s">
        <v>1</v>
      </c>
      <c r="B5848" t="s">
        <v>18398</v>
      </c>
      <c r="C5848" s="1121">
        <v>45519.670601851853</v>
      </c>
      <c r="D5848" t="s">
        <v>18435</v>
      </c>
    </row>
    <row r="5849" spans="1:5" x14ac:dyDescent="0.25">
      <c r="A5849" t="s">
        <v>1</v>
      </c>
      <c r="B5849" t="s">
        <v>18398</v>
      </c>
      <c r="C5849" s="1121">
        <v>45519.670601851853</v>
      </c>
      <c r="D5849" t="s">
        <v>18436</v>
      </c>
    </row>
    <row r="5850" spans="1:5" x14ac:dyDescent="0.25">
      <c r="A5850" t="s">
        <v>1</v>
      </c>
      <c r="B5850" t="s">
        <v>18398</v>
      </c>
      <c r="C5850" s="1121">
        <v>45519.670601851853</v>
      </c>
      <c r="D5850" t="s">
        <v>18437</v>
      </c>
      <c r="E5850" s="1118">
        <v>1.5599999999999999E-2</v>
      </c>
    </row>
    <row r="5851" spans="1:5" x14ac:dyDescent="0.25">
      <c r="A5851" t="s">
        <v>1</v>
      </c>
      <c r="B5851" t="s">
        <v>18398</v>
      </c>
      <c r="C5851" s="1121">
        <v>45519.670601851853</v>
      </c>
      <c r="D5851" t="s">
        <v>18438</v>
      </c>
      <c r="E5851" s="1118">
        <v>8.2000000000000003E-2</v>
      </c>
    </row>
    <row r="5852" spans="1:5" x14ac:dyDescent="0.25">
      <c r="A5852" t="s">
        <v>1</v>
      </c>
      <c r="B5852" t="s">
        <v>18398</v>
      </c>
      <c r="C5852" s="1121">
        <v>45519.671932870369</v>
      </c>
      <c r="D5852" t="s">
        <v>18439</v>
      </c>
    </row>
    <row r="5853" spans="1:5" x14ac:dyDescent="0.25">
      <c r="A5853" t="s">
        <v>1</v>
      </c>
      <c r="B5853" t="s">
        <v>18398</v>
      </c>
      <c r="C5853" s="1121">
        <v>45519.671932870369</v>
      </c>
      <c r="D5853" t="s">
        <v>18440</v>
      </c>
      <c r="E5853" s="1118">
        <v>6.6400000000000001E-2</v>
      </c>
    </row>
    <row r="5854" spans="1:5" x14ac:dyDescent="0.25">
      <c r="A5854" t="s">
        <v>1</v>
      </c>
      <c r="B5854" t="s">
        <v>18398</v>
      </c>
      <c r="C5854" s="1121">
        <v>45519.671979166669</v>
      </c>
      <c r="D5854" t="s">
        <v>18435</v>
      </c>
    </row>
    <row r="5855" spans="1:5" x14ac:dyDescent="0.25">
      <c r="A5855" t="s">
        <v>1</v>
      </c>
      <c r="B5855" t="s">
        <v>18398</v>
      </c>
      <c r="C5855" s="1121">
        <v>45519.671979166669</v>
      </c>
      <c r="D5855" t="s">
        <v>18436</v>
      </c>
    </row>
    <row r="5856" spans="1:5" x14ac:dyDescent="0.25">
      <c r="A5856" t="s">
        <v>1</v>
      </c>
      <c r="B5856" t="s">
        <v>18398</v>
      </c>
      <c r="C5856" s="1121">
        <v>45519.671979166669</v>
      </c>
      <c r="D5856" t="s">
        <v>18437</v>
      </c>
      <c r="E5856" s="1118">
        <v>0</v>
      </c>
    </row>
    <row r="5857" spans="1:5" x14ac:dyDescent="0.25">
      <c r="A5857" t="s">
        <v>1</v>
      </c>
      <c r="B5857" t="s">
        <v>18398</v>
      </c>
      <c r="C5857" s="1121">
        <v>45519.671979166669</v>
      </c>
      <c r="D5857" t="s">
        <v>18438</v>
      </c>
      <c r="E5857" s="1118">
        <v>0.1055</v>
      </c>
    </row>
    <row r="5858" spans="1:5" x14ac:dyDescent="0.25">
      <c r="A5858" t="s">
        <v>1</v>
      </c>
      <c r="B5858" t="s">
        <v>18398</v>
      </c>
      <c r="C5858" s="1121">
        <v>45519.672430555554</v>
      </c>
      <c r="D5858" t="s">
        <v>18439</v>
      </c>
    </row>
    <row r="5859" spans="1:5" x14ac:dyDescent="0.25">
      <c r="A5859" t="s">
        <v>1</v>
      </c>
      <c r="B5859" t="s">
        <v>18398</v>
      </c>
      <c r="C5859" s="1121">
        <v>45519.672430555554</v>
      </c>
      <c r="D5859" t="s">
        <v>18440</v>
      </c>
      <c r="E5859" s="1118">
        <v>5.0799999999999998E-2</v>
      </c>
    </row>
    <row r="5860" spans="1:5" x14ac:dyDescent="0.25">
      <c r="A5860" t="s">
        <v>1</v>
      </c>
      <c r="B5860" t="s">
        <v>18398</v>
      </c>
      <c r="C5860" s="1121">
        <v>45519.672453703701</v>
      </c>
      <c r="D5860" t="s">
        <v>18435</v>
      </c>
    </row>
    <row r="5861" spans="1:5" x14ac:dyDescent="0.25">
      <c r="A5861" t="s">
        <v>1</v>
      </c>
      <c r="B5861" t="s">
        <v>18398</v>
      </c>
      <c r="C5861" s="1121">
        <v>45519.672465277778</v>
      </c>
      <c r="D5861" t="s">
        <v>18436</v>
      </c>
    </row>
    <row r="5862" spans="1:5" x14ac:dyDescent="0.25">
      <c r="A5862" t="s">
        <v>1</v>
      </c>
      <c r="B5862" t="s">
        <v>18398</v>
      </c>
      <c r="C5862" s="1121">
        <v>45519.672465277778</v>
      </c>
      <c r="D5862" t="s">
        <v>18437</v>
      </c>
      <c r="E5862" s="1118">
        <v>1.95E-2</v>
      </c>
    </row>
    <row r="5863" spans="1:5" x14ac:dyDescent="0.25">
      <c r="A5863" t="s">
        <v>1</v>
      </c>
      <c r="B5863" t="s">
        <v>18398</v>
      </c>
      <c r="C5863" s="1121">
        <v>45519.672465277778</v>
      </c>
      <c r="D5863" t="s">
        <v>18438</v>
      </c>
      <c r="E5863" s="1118">
        <v>0.1016</v>
      </c>
    </row>
    <row r="5864" spans="1:5" x14ac:dyDescent="0.25">
      <c r="A5864" t="s">
        <v>1</v>
      </c>
      <c r="B5864" t="s">
        <v>18398</v>
      </c>
      <c r="C5864" s="1121">
        <v>45519.673437500001</v>
      </c>
      <c r="D5864" t="s">
        <v>18441</v>
      </c>
    </row>
    <row r="5865" spans="1:5" x14ac:dyDescent="0.25">
      <c r="A5865" t="s">
        <v>1</v>
      </c>
      <c r="B5865" t="s">
        <v>18398</v>
      </c>
      <c r="C5865" s="1121">
        <v>45519.673842592594</v>
      </c>
      <c r="D5865" t="s">
        <v>18441</v>
      </c>
    </row>
    <row r="5866" spans="1:5" x14ac:dyDescent="0.25">
      <c r="A5866" t="s">
        <v>1</v>
      </c>
      <c r="B5866" t="s">
        <v>18398</v>
      </c>
      <c r="C5866" s="1121">
        <v>45519.673842592594</v>
      </c>
      <c r="D5866" t="s">
        <v>18442</v>
      </c>
    </row>
    <row r="5867" spans="1:5" x14ac:dyDescent="0.25">
      <c r="A5867" t="s">
        <v>1</v>
      </c>
      <c r="B5867" t="s">
        <v>18398</v>
      </c>
      <c r="C5867" s="1121">
        <v>45519.673842592594</v>
      </c>
      <c r="D5867" t="s">
        <v>18443</v>
      </c>
      <c r="E5867" s="1118">
        <v>6.25E-2</v>
      </c>
    </row>
    <row r="5868" spans="1:5" x14ac:dyDescent="0.25">
      <c r="A5868" t="s">
        <v>1</v>
      </c>
      <c r="B5868" t="s">
        <v>18398</v>
      </c>
      <c r="C5868" s="1121">
        <v>45519.673842592594</v>
      </c>
      <c r="D5868" t="s">
        <v>18446</v>
      </c>
    </row>
    <row r="5869" spans="1:5" x14ac:dyDescent="0.25">
      <c r="A5869" t="s">
        <v>1</v>
      </c>
      <c r="B5869" t="s">
        <v>18398</v>
      </c>
      <c r="C5869" s="1121">
        <v>45519.673842592594</v>
      </c>
      <c r="D5869" t="s">
        <v>18448</v>
      </c>
      <c r="E5869" s="1118">
        <v>5.0799999999999998E-2</v>
      </c>
    </row>
    <row r="5870" spans="1:5" x14ac:dyDescent="0.25">
      <c r="A5870" t="s">
        <v>1</v>
      </c>
      <c r="B5870" t="s">
        <v>18398</v>
      </c>
      <c r="C5870" s="1121">
        <v>45519.673842592594</v>
      </c>
      <c r="D5870" t="s">
        <v>18446</v>
      </c>
    </row>
    <row r="5871" spans="1:5" x14ac:dyDescent="0.25">
      <c r="A5871" t="s">
        <v>1</v>
      </c>
      <c r="B5871" t="s">
        <v>18398</v>
      </c>
      <c r="C5871" s="1121">
        <v>45519.673842592594</v>
      </c>
      <c r="D5871" t="s">
        <v>18448</v>
      </c>
      <c r="E5871" s="1118">
        <v>3.5200000000000002E-2</v>
      </c>
    </row>
    <row r="5872" spans="1:5" x14ac:dyDescent="0.25">
      <c r="A5872" t="s">
        <v>1</v>
      </c>
      <c r="B5872" t="s">
        <v>18398</v>
      </c>
      <c r="C5872" s="1121">
        <v>45519.673842592594</v>
      </c>
      <c r="D5872" t="s">
        <v>18446</v>
      </c>
    </row>
    <row r="5873" spans="1:5" x14ac:dyDescent="0.25">
      <c r="A5873" t="s">
        <v>1</v>
      </c>
      <c r="B5873" t="s">
        <v>18398</v>
      </c>
      <c r="C5873" s="1121">
        <v>45519.673842592594</v>
      </c>
      <c r="D5873" t="s">
        <v>18448</v>
      </c>
      <c r="E5873" s="1118">
        <v>1.5599999999999999E-2</v>
      </c>
    </row>
    <row r="5874" spans="1:5" x14ac:dyDescent="0.25">
      <c r="A5874" t="s">
        <v>1</v>
      </c>
      <c r="B5874" t="s">
        <v>18398</v>
      </c>
      <c r="C5874" s="1121">
        <v>45519.673842592594</v>
      </c>
      <c r="D5874" t="s">
        <v>18446</v>
      </c>
    </row>
    <row r="5875" spans="1:5" x14ac:dyDescent="0.25">
      <c r="A5875" t="s">
        <v>1</v>
      </c>
      <c r="B5875" t="s">
        <v>18398</v>
      </c>
      <c r="C5875" s="1121">
        <v>45519.673842592594</v>
      </c>
      <c r="D5875" t="s">
        <v>18448</v>
      </c>
      <c r="E5875" s="1118">
        <v>1.5599999999999999E-2</v>
      </c>
    </row>
    <row r="5876" spans="1:5" x14ac:dyDescent="0.25">
      <c r="A5876" t="s">
        <v>1</v>
      </c>
      <c r="B5876" t="s">
        <v>18398</v>
      </c>
      <c r="C5876" s="1121">
        <v>45519.673842592594</v>
      </c>
      <c r="D5876" t="s">
        <v>18446</v>
      </c>
    </row>
    <row r="5877" spans="1:5" x14ac:dyDescent="0.25">
      <c r="A5877" t="s">
        <v>1</v>
      </c>
      <c r="B5877" t="s">
        <v>18398</v>
      </c>
      <c r="C5877" s="1121">
        <v>45519.673842592594</v>
      </c>
      <c r="D5877" t="s">
        <v>18448</v>
      </c>
      <c r="E5877" s="1118">
        <v>1.95E-2</v>
      </c>
    </row>
    <row r="5878" spans="1:5" x14ac:dyDescent="0.25">
      <c r="A5878" t="s">
        <v>1</v>
      </c>
      <c r="B5878" t="s">
        <v>18398</v>
      </c>
      <c r="C5878" s="1121">
        <v>45519.673877314817</v>
      </c>
      <c r="D5878" t="s">
        <v>18515</v>
      </c>
      <c r="E5878" s="1118">
        <v>3.2656000000000001</v>
      </c>
    </row>
    <row r="5879" spans="1:5" x14ac:dyDescent="0.25">
      <c r="A5879" t="s">
        <v>1</v>
      </c>
      <c r="B5879" t="s">
        <v>18398</v>
      </c>
      <c r="C5879" s="1121">
        <v>45519.67423611111</v>
      </c>
      <c r="D5879" t="s">
        <v>18435</v>
      </c>
    </row>
    <row r="5880" spans="1:5" x14ac:dyDescent="0.25">
      <c r="A5880" t="s">
        <v>1</v>
      </c>
      <c r="B5880" t="s">
        <v>18398</v>
      </c>
      <c r="C5880" s="1121">
        <v>45519.674247685187</v>
      </c>
      <c r="D5880" t="s">
        <v>18436</v>
      </c>
    </row>
    <row r="5881" spans="1:5" x14ac:dyDescent="0.25">
      <c r="A5881" t="s">
        <v>1</v>
      </c>
      <c r="B5881" t="s">
        <v>18398</v>
      </c>
      <c r="C5881" s="1121">
        <v>45519.674247685187</v>
      </c>
      <c r="D5881" t="s">
        <v>18437</v>
      </c>
      <c r="E5881" s="1118">
        <v>1.95E-2</v>
      </c>
    </row>
    <row r="5882" spans="1:5" x14ac:dyDescent="0.25">
      <c r="A5882" t="s">
        <v>1</v>
      </c>
      <c r="B5882" t="s">
        <v>18398</v>
      </c>
      <c r="C5882" s="1121">
        <v>45519.674247685187</v>
      </c>
      <c r="D5882" t="s">
        <v>18438</v>
      </c>
      <c r="E5882" s="1118">
        <v>0.2344</v>
      </c>
    </row>
    <row r="5883" spans="1:5" x14ac:dyDescent="0.25">
      <c r="A5883" t="s">
        <v>1</v>
      </c>
      <c r="B5883" t="s">
        <v>18398</v>
      </c>
      <c r="C5883" s="1121">
        <v>45519.680381944447</v>
      </c>
      <c r="D5883" t="s">
        <v>18439</v>
      </c>
    </row>
    <row r="5884" spans="1:5" x14ac:dyDescent="0.25">
      <c r="A5884" t="s">
        <v>1</v>
      </c>
      <c r="B5884" t="s">
        <v>18398</v>
      </c>
      <c r="C5884" s="1121">
        <v>45519.680381944447</v>
      </c>
      <c r="D5884" t="s">
        <v>18440</v>
      </c>
      <c r="E5884" s="1118">
        <v>6.25E-2</v>
      </c>
    </row>
    <row r="5885" spans="1:5" x14ac:dyDescent="0.25">
      <c r="A5885" t="s">
        <v>1</v>
      </c>
      <c r="B5885" t="s">
        <v>18398</v>
      </c>
      <c r="C5885" s="1121">
        <v>45519.680405092593</v>
      </c>
      <c r="D5885" t="s">
        <v>18435</v>
      </c>
    </row>
    <row r="5886" spans="1:5" x14ac:dyDescent="0.25">
      <c r="A5886" t="s">
        <v>1</v>
      </c>
      <c r="B5886" t="s">
        <v>18398</v>
      </c>
      <c r="C5886" s="1121">
        <v>45519.680405092593</v>
      </c>
      <c r="D5886" t="s">
        <v>18436</v>
      </c>
    </row>
    <row r="5887" spans="1:5" x14ac:dyDescent="0.25">
      <c r="A5887" t="s">
        <v>1</v>
      </c>
      <c r="B5887" t="s">
        <v>18398</v>
      </c>
      <c r="C5887" s="1121">
        <v>45519.680405092593</v>
      </c>
      <c r="D5887" t="s">
        <v>18437</v>
      </c>
      <c r="E5887" s="1118">
        <v>1.5599999999999999E-2</v>
      </c>
    </row>
    <row r="5888" spans="1:5" x14ac:dyDescent="0.25">
      <c r="A5888" t="s">
        <v>1</v>
      </c>
      <c r="B5888" t="s">
        <v>18398</v>
      </c>
      <c r="C5888" s="1121">
        <v>45519.680405092593</v>
      </c>
      <c r="D5888" t="s">
        <v>18438</v>
      </c>
      <c r="E5888" s="1118">
        <v>0.1055</v>
      </c>
    </row>
    <row r="5889" spans="1:5" x14ac:dyDescent="0.25">
      <c r="A5889" t="s">
        <v>1</v>
      </c>
      <c r="B5889" t="s">
        <v>18398</v>
      </c>
      <c r="C5889" s="1121">
        <v>45519.680520833332</v>
      </c>
      <c r="D5889" t="s">
        <v>18439</v>
      </c>
    </row>
    <row r="5890" spans="1:5" x14ac:dyDescent="0.25">
      <c r="A5890" t="s">
        <v>1</v>
      </c>
      <c r="B5890" t="s">
        <v>18398</v>
      </c>
      <c r="C5890" s="1121">
        <v>45519.680520833332</v>
      </c>
      <c r="D5890" t="s">
        <v>18440</v>
      </c>
      <c r="E5890" s="1118">
        <v>4.6899999999999997E-2</v>
      </c>
    </row>
    <row r="5891" spans="1:5" x14ac:dyDescent="0.25">
      <c r="A5891" t="s">
        <v>1</v>
      </c>
      <c r="B5891" t="s">
        <v>18398</v>
      </c>
      <c r="C5891" s="1121">
        <v>45519.680613425924</v>
      </c>
      <c r="D5891" t="s">
        <v>18435</v>
      </c>
    </row>
    <row r="5892" spans="1:5" x14ac:dyDescent="0.25">
      <c r="A5892" t="s">
        <v>1</v>
      </c>
      <c r="B5892" t="s">
        <v>18398</v>
      </c>
      <c r="C5892" s="1121">
        <v>45519.680613425924</v>
      </c>
      <c r="D5892" t="s">
        <v>18436</v>
      </c>
    </row>
    <row r="5893" spans="1:5" x14ac:dyDescent="0.25">
      <c r="A5893" t="s">
        <v>1</v>
      </c>
      <c r="B5893" t="s">
        <v>18398</v>
      </c>
      <c r="C5893" s="1121">
        <v>45519.680613425924</v>
      </c>
      <c r="D5893" t="s">
        <v>18437</v>
      </c>
      <c r="E5893" s="1118">
        <v>1.5599999999999999E-2</v>
      </c>
    </row>
    <row r="5894" spans="1:5" x14ac:dyDescent="0.25">
      <c r="A5894" t="s">
        <v>1</v>
      </c>
      <c r="B5894" t="s">
        <v>18398</v>
      </c>
      <c r="C5894" s="1121">
        <v>45519.680613425924</v>
      </c>
      <c r="D5894" t="s">
        <v>18438</v>
      </c>
      <c r="E5894" s="1118">
        <v>0.1016</v>
      </c>
    </row>
    <row r="5895" spans="1:5" x14ac:dyDescent="0.25">
      <c r="A5895" t="s">
        <v>1</v>
      </c>
      <c r="B5895" t="s">
        <v>18398</v>
      </c>
      <c r="C5895" s="1121">
        <v>45519.680717592593</v>
      </c>
      <c r="D5895" t="s">
        <v>18439</v>
      </c>
    </row>
    <row r="5896" spans="1:5" x14ac:dyDescent="0.25">
      <c r="A5896" t="s">
        <v>1</v>
      </c>
      <c r="B5896" t="s">
        <v>18398</v>
      </c>
      <c r="C5896" s="1121">
        <v>45519.680717592593</v>
      </c>
      <c r="D5896" t="s">
        <v>18440</v>
      </c>
      <c r="E5896" s="1118">
        <v>6.6400000000000001E-2</v>
      </c>
    </row>
    <row r="5897" spans="1:5" x14ac:dyDescent="0.25">
      <c r="A5897" t="s">
        <v>1</v>
      </c>
      <c r="B5897" t="s">
        <v>18398</v>
      </c>
      <c r="C5897" s="1121">
        <v>45519.68074074074</v>
      </c>
      <c r="D5897" t="s">
        <v>18435</v>
      </c>
    </row>
    <row r="5898" spans="1:5" x14ac:dyDescent="0.25">
      <c r="A5898" t="s">
        <v>1</v>
      </c>
      <c r="B5898" t="s">
        <v>18398</v>
      </c>
      <c r="C5898" s="1121">
        <v>45519.68074074074</v>
      </c>
      <c r="D5898" t="s">
        <v>18436</v>
      </c>
    </row>
    <row r="5899" spans="1:5" x14ac:dyDescent="0.25">
      <c r="A5899" t="s">
        <v>1</v>
      </c>
      <c r="B5899" t="s">
        <v>18398</v>
      </c>
      <c r="C5899" s="1121">
        <v>45519.68074074074</v>
      </c>
      <c r="D5899" t="s">
        <v>18437</v>
      </c>
      <c r="E5899" s="1118">
        <v>2.7300000000000001E-2</v>
      </c>
    </row>
    <row r="5900" spans="1:5" x14ac:dyDescent="0.25">
      <c r="A5900" t="s">
        <v>1</v>
      </c>
      <c r="B5900" t="s">
        <v>18398</v>
      </c>
      <c r="C5900" s="1121">
        <v>45519.68074074074</v>
      </c>
      <c r="D5900" t="s">
        <v>18438</v>
      </c>
      <c r="E5900" s="1118">
        <v>0.1055</v>
      </c>
    </row>
    <row r="5901" spans="1:5" x14ac:dyDescent="0.25">
      <c r="A5901" t="s">
        <v>1</v>
      </c>
      <c r="B5901" t="s">
        <v>18398</v>
      </c>
      <c r="C5901" s="1121">
        <v>45519.681145833332</v>
      </c>
      <c r="D5901" t="s">
        <v>18441</v>
      </c>
    </row>
    <row r="5902" spans="1:5" x14ac:dyDescent="0.25">
      <c r="A5902" t="s">
        <v>1</v>
      </c>
      <c r="B5902" t="s">
        <v>18398</v>
      </c>
      <c r="C5902" s="1121">
        <v>45519.681145833332</v>
      </c>
      <c r="D5902" t="s">
        <v>18442</v>
      </c>
    </row>
    <row r="5903" spans="1:5" x14ac:dyDescent="0.25">
      <c r="A5903" t="s">
        <v>1</v>
      </c>
      <c r="B5903" t="s">
        <v>18398</v>
      </c>
      <c r="C5903" s="1121">
        <v>45519.681145833332</v>
      </c>
      <c r="D5903" t="s">
        <v>18443</v>
      </c>
      <c r="E5903" s="1118">
        <v>0.14449999999999999</v>
      </c>
    </row>
    <row r="5904" spans="1:5" x14ac:dyDescent="0.25">
      <c r="A5904" t="s">
        <v>1</v>
      </c>
      <c r="B5904" t="s">
        <v>18398</v>
      </c>
      <c r="C5904" s="1121">
        <v>45519.681145833332</v>
      </c>
      <c r="D5904" t="s">
        <v>18446</v>
      </c>
    </row>
    <row r="5905" spans="1:5" x14ac:dyDescent="0.25">
      <c r="A5905" t="s">
        <v>1</v>
      </c>
      <c r="B5905" t="s">
        <v>18398</v>
      </c>
      <c r="C5905" s="1121">
        <v>45519.681145833332</v>
      </c>
      <c r="D5905" t="s">
        <v>18448</v>
      </c>
      <c r="E5905" s="1118">
        <v>5.8599999999999999E-2</v>
      </c>
    </row>
    <row r="5906" spans="1:5" x14ac:dyDescent="0.25">
      <c r="A5906" t="s">
        <v>1</v>
      </c>
      <c r="B5906" t="s">
        <v>18398</v>
      </c>
      <c r="C5906" s="1121">
        <v>45519.681145833332</v>
      </c>
      <c r="D5906" t="s">
        <v>18446</v>
      </c>
    </row>
    <row r="5907" spans="1:5" x14ac:dyDescent="0.25">
      <c r="A5907" t="s">
        <v>1</v>
      </c>
      <c r="B5907" t="s">
        <v>18398</v>
      </c>
      <c r="C5907" s="1121">
        <v>45519.681145833332</v>
      </c>
      <c r="D5907" t="s">
        <v>18448</v>
      </c>
      <c r="E5907" s="1118">
        <v>4.2999999999999997E-2</v>
      </c>
    </row>
    <row r="5908" spans="1:5" x14ac:dyDescent="0.25">
      <c r="A5908" t="s">
        <v>1</v>
      </c>
      <c r="B5908" t="s">
        <v>18398</v>
      </c>
      <c r="C5908" s="1121">
        <v>45519.681145833332</v>
      </c>
      <c r="D5908" t="s">
        <v>18446</v>
      </c>
    </row>
    <row r="5909" spans="1:5" x14ac:dyDescent="0.25">
      <c r="A5909" t="s">
        <v>1</v>
      </c>
      <c r="B5909" t="s">
        <v>18398</v>
      </c>
      <c r="C5909" s="1121">
        <v>45519.681145833332</v>
      </c>
      <c r="D5909" t="s">
        <v>18448</v>
      </c>
      <c r="E5909" s="1118">
        <v>1.5599999999999999E-2</v>
      </c>
    </row>
    <row r="5910" spans="1:5" x14ac:dyDescent="0.25">
      <c r="A5910" t="s">
        <v>1</v>
      </c>
      <c r="B5910" t="s">
        <v>18398</v>
      </c>
      <c r="C5910" s="1121">
        <v>45519.681145833332</v>
      </c>
      <c r="D5910" t="s">
        <v>18446</v>
      </c>
    </row>
    <row r="5911" spans="1:5" x14ac:dyDescent="0.25">
      <c r="A5911" t="s">
        <v>1</v>
      </c>
      <c r="B5911" t="s">
        <v>18398</v>
      </c>
      <c r="C5911" s="1121">
        <v>45519.681145833332</v>
      </c>
      <c r="D5911" t="s">
        <v>18448</v>
      </c>
      <c r="E5911" s="1118">
        <v>3.9100000000000003E-2</v>
      </c>
    </row>
    <row r="5912" spans="1:5" x14ac:dyDescent="0.25">
      <c r="A5912" t="s">
        <v>1</v>
      </c>
      <c r="B5912" t="s">
        <v>18398</v>
      </c>
      <c r="C5912" s="1121">
        <v>45519.681145833332</v>
      </c>
      <c r="D5912" t="s">
        <v>18446</v>
      </c>
    </row>
    <row r="5913" spans="1:5" x14ac:dyDescent="0.25">
      <c r="A5913" t="s">
        <v>1</v>
      </c>
      <c r="B5913" t="s">
        <v>18398</v>
      </c>
      <c r="C5913" s="1121">
        <v>45519.681145833332</v>
      </c>
      <c r="D5913" t="s">
        <v>18448</v>
      </c>
      <c r="E5913" s="1118">
        <v>3.1199999999999999E-2</v>
      </c>
    </row>
    <row r="5914" spans="1:5" x14ac:dyDescent="0.25">
      <c r="A5914" t="s">
        <v>1</v>
      </c>
      <c r="B5914" t="s">
        <v>18398</v>
      </c>
      <c r="C5914" s="1121">
        <v>45519.681145833332</v>
      </c>
      <c r="D5914" t="s">
        <v>18446</v>
      </c>
    </row>
    <row r="5915" spans="1:5" x14ac:dyDescent="0.25">
      <c r="A5915" t="s">
        <v>1</v>
      </c>
      <c r="B5915" t="s">
        <v>18398</v>
      </c>
      <c r="C5915" s="1121">
        <v>45519.681145833332</v>
      </c>
      <c r="D5915" t="s">
        <v>18448</v>
      </c>
      <c r="E5915" s="1118">
        <v>3.1199999999999999E-2</v>
      </c>
    </row>
    <row r="5916" spans="1:5" x14ac:dyDescent="0.25">
      <c r="A5916" t="s">
        <v>1</v>
      </c>
      <c r="B5916" t="s">
        <v>18398</v>
      </c>
      <c r="C5916" s="1121">
        <v>45519.681145833332</v>
      </c>
      <c r="D5916" t="s">
        <v>18446</v>
      </c>
    </row>
    <row r="5917" spans="1:5" x14ac:dyDescent="0.25">
      <c r="A5917" t="s">
        <v>1</v>
      </c>
      <c r="B5917" t="s">
        <v>18398</v>
      </c>
      <c r="C5917" s="1121">
        <v>45519.681145833332</v>
      </c>
      <c r="D5917" t="s">
        <v>18448</v>
      </c>
      <c r="E5917" s="1118">
        <v>3.5200000000000002E-2</v>
      </c>
    </row>
    <row r="5918" spans="1:5" x14ac:dyDescent="0.25">
      <c r="A5918" t="s">
        <v>1</v>
      </c>
      <c r="B5918" t="s">
        <v>18398</v>
      </c>
      <c r="C5918" s="1121">
        <v>45519.681145833332</v>
      </c>
      <c r="D5918" t="s">
        <v>18446</v>
      </c>
    </row>
    <row r="5919" spans="1:5" x14ac:dyDescent="0.25">
      <c r="A5919" t="s">
        <v>1</v>
      </c>
      <c r="B5919" t="s">
        <v>18398</v>
      </c>
      <c r="C5919" s="1121">
        <v>45519.681145833332</v>
      </c>
      <c r="D5919" t="s">
        <v>18448</v>
      </c>
      <c r="E5919" s="1118">
        <v>1.5599999999999999E-2</v>
      </c>
    </row>
    <row r="5920" spans="1:5" x14ac:dyDescent="0.25">
      <c r="A5920" t="s">
        <v>1</v>
      </c>
      <c r="B5920" t="s">
        <v>18398</v>
      </c>
      <c r="C5920" s="1121">
        <v>45519.681145833332</v>
      </c>
      <c r="D5920" t="s">
        <v>18446</v>
      </c>
    </row>
    <row r="5921" spans="1:5" x14ac:dyDescent="0.25">
      <c r="A5921" t="s">
        <v>1</v>
      </c>
      <c r="B5921" t="s">
        <v>18398</v>
      </c>
      <c r="C5921" s="1121">
        <v>45519.681145833332</v>
      </c>
      <c r="D5921" t="s">
        <v>18448</v>
      </c>
      <c r="E5921" s="1118">
        <v>2.3400000000000001E-2</v>
      </c>
    </row>
    <row r="5922" spans="1:5" x14ac:dyDescent="0.25">
      <c r="A5922" t="s">
        <v>1</v>
      </c>
      <c r="B5922" t="s">
        <v>18398</v>
      </c>
      <c r="C5922" s="1121">
        <v>45519.681145833332</v>
      </c>
      <c r="D5922" t="s">
        <v>18446</v>
      </c>
    </row>
    <row r="5923" spans="1:5" x14ac:dyDescent="0.25">
      <c r="A5923" t="s">
        <v>1</v>
      </c>
      <c r="B5923" t="s">
        <v>18398</v>
      </c>
      <c r="C5923" s="1121">
        <v>45519.681145833332</v>
      </c>
      <c r="D5923" t="s">
        <v>18448</v>
      </c>
      <c r="E5923" s="1118">
        <v>2.3400000000000001E-2</v>
      </c>
    </row>
    <row r="5924" spans="1:5" x14ac:dyDescent="0.25">
      <c r="A5924" t="s">
        <v>1</v>
      </c>
      <c r="B5924" t="s">
        <v>18398</v>
      </c>
      <c r="C5924" s="1121">
        <v>45519.681145833332</v>
      </c>
      <c r="D5924" t="s">
        <v>18446</v>
      </c>
    </row>
    <row r="5925" spans="1:5" x14ac:dyDescent="0.25">
      <c r="A5925" t="s">
        <v>1</v>
      </c>
      <c r="B5925" t="s">
        <v>18398</v>
      </c>
      <c r="C5925" s="1121">
        <v>45519.681145833332</v>
      </c>
      <c r="D5925" t="s">
        <v>18448</v>
      </c>
      <c r="E5925" s="1118">
        <v>1.17E-2</v>
      </c>
    </row>
    <row r="5926" spans="1:5" x14ac:dyDescent="0.25">
      <c r="A5926" t="s">
        <v>1</v>
      </c>
      <c r="B5926" t="s">
        <v>18398</v>
      </c>
      <c r="C5926" s="1121">
        <v>45519.681145833332</v>
      </c>
      <c r="D5926" t="s">
        <v>18446</v>
      </c>
    </row>
    <row r="5927" spans="1:5" x14ac:dyDescent="0.25">
      <c r="A5927" t="s">
        <v>1</v>
      </c>
      <c r="B5927" t="s">
        <v>18398</v>
      </c>
      <c r="C5927" s="1121">
        <v>45519.681145833332</v>
      </c>
      <c r="D5927" t="s">
        <v>18448</v>
      </c>
      <c r="E5927" s="1118">
        <v>1.95E-2</v>
      </c>
    </row>
    <row r="5928" spans="1:5" x14ac:dyDescent="0.25">
      <c r="A5928" t="s">
        <v>1</v>
      </c>
      <c r="B5928" t="s">
        <v>18398</v>
      </c>
      <c r="C5928" s="1121">
        <v>45519.681145833332</v>
      </c>
      <c r="D5928" t="s">
        <v>18446</v>
      </c>
    </row>
    <row r="5929" spans="1:5" x14ac:dyDescent="0.25">
      <c r="A5929" t="s">
        <v>1</v>
      </c>
      <c r="B5929" t="s">
        <v>18398</v>
      </c>
      <c r="C5929" s="1121">
        <v>45519.681145833332</v>
      </c>
      <c r="D5929" t="s">
        <v>18448</v>
      </c>
      <c r="E5929" s="1118">
        <v>2.3400000000000001E-2</v>
      </c>
    </row>
    <row r="5930" spans="1:5" x14ac:dyDescent="0.25">
      <c r="A5930" t="s">
        <v>1</v>
      </c>
      <c r="B5930" t="s">
        <v>18398</v>
      </c>
      <c r="C5930" s="1121">
        <v>45519.681157407409</v>
      </c>
      <c r="D5930" t="s">
        <v>18446</v>
      </c>
    </row>
    <row r="5931" spans="1:5" x14ac:dyDescent="0.25">
      <c r="A5931" t="s">
        <v>1</v>
      </c>
      <c r="B5931" t="s">
        <v>18398</v>
      </c>
      <c r="C5931" s="1121">
        <v>45519.681157407409</v>
      </c>
      <c r="D5931" t="s">
        <v>18448</v>
      </c>
      <c r="E5931" s="1118">
        <v>2.7300000000000001E-2</v>
      </c>
    </row>
    <row r="5932" spans="1:5" x14ac:dyDescent="0.25">
      <c r="A5932" t="s">
        <v>1</v>
      </c>
      <c r="B5932" t="s">
        <v>18398</v>
      </c>
      <c r="C5932" s="1121">
        <v>45519.681157407409</v>
      </c>
      <c r="D5932" t="s">
        <v>18446</v>
      </c>
    </row>
    <row r="5933" spans="1:5" x14ac:dyDescent="0.25">
      <c r="A5933" t="s">
        <v>1</v>
      </c>
      <c r="B5933" t="s">
        <v>18398</v>
      </c>
      <c r="C5933" s="1121">
        <v>45519.681157407409</v>
      </c>
      <c r="D5933" t="s">
        <v>18448</v>
      </c>
      <c r="E5933" s="1118">
        <v>3.5200000000000002E-2</v>
      </c>
    </row>
    <row r="5934" spans="1:5" x14ac:dyDescent="0.25">
      <c r="A5934" t="s">
        <v>1</v>
      </c>
      <c r="B5934" t="s">
        <v>18398</v>
      </c>
      <c r="C5934" s="1121">
        <v>45519.681157407409</v>
      </c>
      <c r="D5934" t="s">
        <v>18446</v>
      </c>
    </row>
    <row r="5935" spans="1:5" x14ac:dyDescent="0.25">
      <c r="A5935" t="s">
        <v>1</v>
      </c>
      <c r="B5935" t="s">
        <v>18398</v>
      </c>
      <c r="C5935" s="1121">
        <v>45519.681157407409</v>
      </c>
      <c r="D5935" t="s">
        <v>18448</v>
      </c>
      <c r="E5935" s="1118">
        <v>2.7300000000000001E-2</v>
      </c>
    </row>
    <row r="5936" spans="1:5" x14ac:dyDescent="0.25">
      <c r="A5936" t="s">
        <v>1</v>
      </c>
      <c r="B5936" t="s">
        <v>18398</v>
      </c>
      <c r="C5936" s="1121">
        <v>45519.681157407409</v>
      </c>
      <c r="D5936" t="s">
        <v>18446</v>
      </c>
    </row>
    <row r="5937" spans="1:5" x14ac:dyDescent="0.25">
      <c r="A5937" t="s">
        <v>1</v>
      </c>
      <c r="B5937" t="s">
        <v>18398</v>
      </c>
      <c r="C5937" s="1121">
        <v>45519.681157407409</v>
      </c>
      <c r="D5937" t="s">
        <v>18448</v>
      </c>
      <c r="E5937" s="1118">
        <v>2.3400000000000001E-2</v>
      </c>
    </row>
    <row r="5938" spans="1:5" x14ac:dyDescent="0.25">
      <c r="A5938" t="s">
        <v>1</v>
      </c>
      <c r="B5938" t="s">
        <v>18398</v>
      </c>
      <c r="C5938" s="1121">
        <v>45519.681157407409</v>
      </c>
      <c r="D5938" t="s">
        <v>18446</v>
      </c>
    </row>
    <row r="5939" spans="1:5" x14ac:dyDescent="0.25">
      <c r="A5939" t="s">
        <v>1</v>
      </c>
      <c r="B5939" t="s">
        <v>18398</v>
      </c>
      <c r="C5939" s="1121">
        <v>45519.681157407409</v>
      </c>
      <c r="D5939" t="s">
        <v>18448</v>
      </c>
      <c r="E5939" s="1118">
        <v>1.5599999999999999E-2</v>
      </c>
    </row>
    <row r="5940" spans="1:5" x14ac:dyDescent="0.25">
      <c r="A5940" t="s">
        <v>1</v>
      </c>
      <c r="B5940" t="s">
        <v>18398</v>
      </c>
      <c r="C5940" s="1121">
        <v>45519.681157407409</v>
      </c>
      <c r="D5940" t="s">
        <v>18446</v>
      </c>
    </row>
    <row r="5941" spans="1:5" x14ac:dyDescent="0.25">
      <c r="A5941" t="s">
        <v>1</v>
      </c>
      <c r="B5941" t="s">
        <v>18398</v>
      </c>
      <c r="C5941" s="1121">
        <v>45519.681157407409</v>
      </c>
      <c r="D5941" t="s">
        <v>18448</v>
      </c>
      <c r="E5941" s="1118">
        <v>3.1199999999999999E-2</v>
      </c>
    </row>
    <row r="5942" spans="1:5" x14ac:dyDescent="0.25">
      <c r="A5942" t="s">
        <v>1</v>
      </c>
      <c r="B5942" t="s">
        <v>18398</v>
      </c>
      <c r="C5942" s="1121">
        <v>45519.681157407409</v>
      </c>
      <c r="D5942" t="s">
        <v>18446</v>
      </c>
    </row>
    <row r="5943" spans="1:5" x14ac:dyDescent="0.25">
      <c r="A5943" t="s">
        <v>1</v>
      </c>
      <c r="B5943" t="s">
        <v>18398</v>
      </c>
      <c r="C5943" s="1121">
        <v>45519.681157407409</v>
      </c>
      <c r="D5943" t="s">
        <v>18448</v>
      </c>
      <c r="E5943" s="1118">
        <v>3.1199999999999999E-2</v>
      </c>
    </row>
    <row r="5944" spans="1:5" x14ac:dyDescent="0.25">
      <c r="A5944" t="s">
        <v>1</v>
      </c>
      <c r="B5944" t="s">
        <v>18398</v>
      </c>
      <c r="C5944" s="1121">
        <v>45519.681157407409</v>
      </c>
      <c r="D5944" t="s">
        <v>18446</v>
      </c>
    </row>
    <row r="5945" spans="1:5" x14ac:dyDescent="0.25">
      <c r="A5945" t="s">
        <v>1</v>
      </c>
      <c r="B5945" t="s">
        <v>18398</v>
      </c>
      <c r="C5945" s="1121">
        <v>45519.681157407409</v>
      </c>
      <c r="D5945" t="s">
        <v>18448</v>
      </c>
      <c r="E5945" s="1118">
        <v>3.5200000000000002E-2</v>
      </c>
    </row>
    <row r="5946" spans="1:5" x14ac:dyDescent="0.25">
      <c r="A5946" t="s">
        <v>1</v>
      </c>
      <c r="B5946" t="s">
        <v>18398</v>
      </c>
      <c r="C5946" s="1121">
        <v>45519.681157407409</v>
      </c>
      <c r="D5946" t="s">
        <v>18446</v>
      </c>
    </row>
    <row r="5947" spans="1:5" x14ac:dyDescent="0.25">
      <c r="A5947" t="s">
        <v>1</v>
      </c>
      <c r="B5947" t="s">
        <v>18398</v>
      </c>
      <c r="C5947" s="1121">
        <v>45519.681157407409</v>
      </c>
      <c r="D5947" t="s">
        <v>18448</v>
      </c>
      <c r="E5947" s="1118">
        <v>1.5599999999999999E-2</v>
      </c>
    </row>
    <row r="5948" spans="1:5" x14ac:dyDescent="0.25">
      <c r="A5948" t="s">
        <v>1</v>
      </c>
      <c r="B5948" t="s">
        <v>18398</v>
      </c>
      <c r="C5948" s="1121">
        <v>45519.681157407409</v>
      </c>
      <c r="D5948" t="s">
        <v>18446</v>
      </c>
    </row>
    <row r="5949" spans="1:5" x14ac:dyDescent="0.25">
      <c r="A5949" t="s">
        <v>1</v>
      </c>
      <c r="B5949" t="s">
        <v>18398</v>
      </c>
      <c r="C5949" s="1121">
        <v>45519.681157407409</v>
      </c>
      <c r="D5949" t="s">
        <v>18448</v>
      </c>
      <c r="E5949" s="1118">
        <v>3.1199999999999999E-2</v>
      </c>
    </row>
    <row r="5950" spans="1:5" x14ac:dyDescent="0.25">
      <c r="A5950" t="s">
        <v>1</v>
      </c>
      <c r="B5950" t="s">
        <v>18398</v>
      </c>
      <c r="C5950" s="1121">
        <v>45519.681157407409</v>
      </c>
      <c r="D5950" t="s">
        <v>18446</v>
      </c>
    </row>
    <row r="5951" spans="1:5" x14ac:dyDescent="0.25">
      <c r="A5951" t="s">
        <v>1</v>
      </c>
      <c r="B5951" t="s">
        <v>18398</v>
      </c>
      <c r="C5951" s="1121">
        <v>45519.681157407409</v>
      </c>
      <c r="D5951" t="s">
        <v>18448</v>
      </c>
      <c r="E5951" s="1118">
        <v>2.3400000000000001E-2</v>
      </c>
    </row>
    <row r="5952" spans="1:5" x14ac:dyDescent="0.25">
      <c r="A5952" t="s">
        <v>1</v>
      </c>
      <c r="B5952" t="s">
        <v>18398</v>
      </c>
      <c r="C5952" s="1121">
        <v>45519.681157407409</v>
      </c>
      <c r="D5952" t="s">
        <v>18446</v>
      </c>
    </row>
    <row r="5953" spans="1:5" x14ac:dyDescent="0.25">
      <c r="A5953" t="s">
        <v>1</v>
      </c>
      <c r="B5953" t="s">
        <v>18398</v>
      </c>
      <c r="C5953" s="1121">
        <v>45519.681157407409</v>
      </c>
      <c r="D5953" t="s">
        <v>18448</v>
      </c>
      <c r="E5953" s="1118">
        <v>2.7300000000000001E-2</v>
      </c>
    </row>
    <row r="5954" spans="1:5" x14ac:dyDescent="0.25">
      <c r="A5954" t="s">
        <v>1</v>
      </c>
      <c r="B5954" t="s">
        <v>18398</v>
      </c>
      <c r="C5954" s="1121">
        <v>45519.681157407409</v>
      </c>
      <c r="D5954" t="s">
        <v>18446</v>
      </c>
    </row>
    <row r="5955" spans="1:5" x14ac:dyDescent="0.25">
      <c r="A5955" t="s">
        <v>1</v>
      </c>
      <c r="B5955" t="s">
        <v>18398</v>
      </c>
      <c r="C5955" s="1121">
        <v>45519.681157407409</v>
      </c>
      <c r="D5955" t="s">
        <v>18448</v>
      </c>
      <c r="E5955" s="1118">
        <v>1.95E-2</v>
      </c>
    </row>
    <row r="5956" spans="1:5" x14ac:dyDescent="0.25">
      <c r="A5956" t="s">
        <v>1</v>
      </c>
      <c r="B5956" t="s">
        <v>18398</v>
      </c>
      <c r="C5956" s="1121">
        <v>45519.681157407409</v>
      </c>
      <c r="D5956" t="s">
        <v>18446</v>
      </c>
    </row>
    <row r="5957" spans="1:5" x14ac:dyDescent="0.25">
      <c r="A5957" t="s">
        <v>1</v>
      </c>
      <c r="B5957" t="s">
        <v>18398</v>
      </c>
      <c r="C5957" s="1121">
        <v>45519.681157407409</v>
      </c>
      <c r="D5957" t="s">
        <v>18448</v>
      </c>
      <c r="E5957" s="1118">
        <v>2.7300000000000001E-2</v>
      </c>
    </row>
    <row r="5958" spans="1:5" x14ac:dyDescent="0.25">
      <c r="A5958" t="s">
        <v>1</v>
      </c>
      <c r="B5958" t="s">
        <v>18398</v>
      </c>
      <c r="C5958" s="1121">
        <v>45519.681157407409</v>
      </c>
      <c r="D5958" t="s">
        <v>18446</v>
      </c>
    </row>
    <row r="5959" spans="1:5" x14ac:dyDescent="0.25">
      <c r="A5959" t="s">
        <v>1</v>
      </c>
      <c r="B5959" t="s">
        <v>18398</v>
      </c>
      <c r="C5959" s="1121">
        <v>45519.681157407409</v>
      </c>
      <c r="D5959" t="s">
        <v>18448</v>
      </c>
      <c r="E5959" s="1118">
        <v>2.3400000000000001E-2</v>
      </c>
    </row>
    <row r="5960" spans="1:5" x14ac:dyDescent="0.25">
      <c r="A5960" t="s">
        <v>1</v>
      </c>
      <c r="B5960" t="s">
        <v>18398</v>
      </c>
      <c r="C5960" s="1121">
        <v>45519.681157407409</v>
      </c>
      <c r="D5960" t="s">
        <v>18446</v>
      </c>
    </row>
    <row r="5961" spans="1:5" x14ac:dyDescent="0.25">
      <c r="A5961" t="s">
        <v>1</v>
      </c>
      <c r="B5961" t="s">
        <v>18398</v>
      </c>
      <c r="C5961" s="1121">
        <v>45519.681157407409</v>
      </c>
      <c r="D5961" t="s">
        <v>18448</v>
      </c>
      <c r="E5961" s="1118">
        <v>1.95E-2</v>
      </c>
    </row>
    <row r="5962" spans="1:5" x14ac:dyDescent="0.25">
      <c r="A5962" t="s">
        <v>1</v>
      </c>
      <c r="B5962" t="s">
        <v>18398</v>
      </c>
      <c r="C5962" s="1121">
        <v>45519.681157407409</v>
      </c>
      <c r="D5962" t="s">
        <v>18446</v>
      </c>
    </row>
    <row r="5963" spans="1:5" x14ac:dyDescent="0.25">
      <c r="A5963" t="s">
        <v>1</v>
      </c>
      <c r="B5963" t="s">
        <v>18398</v>
      </c>
      <c r="C5963" s="1121">
        <v>45519.681157407409</v>
      </c>
      <c r="D5963" t="s">
        <v>18448</v>
      </c>
      <c r="E5963" s="1118">
        <v>2.7300000000000001E-2</v>
      </c>
    </row>
    <row r="5964" spans="1:5" x14ac:dyDescent="0.25">
      <c r="A5964" t="s">
        <v>1</v>
      </c>
      <c r="B5964" t="s">
        <v>18398</v>
      </c>
      <c r="C5964" s="1121">
        <v>45519.681157407409</v>
      </c>
      <c r="D5964" t="s">
        <v>18446</v>
      </c>
    </row>
    <row r="5965" spans="1:5" x14ac:dyDescent="0.25">
      <c r="A5965" t="s">
        <v>1</v>
      </c>
      <c r="B5965" t="s">
        <v>18398</v>
      </c>
      <c r="C5965" s="1121">
        <v>45519.681157407409</v>
      </c>
      <c r="D5965" t="s">
        <v>18448</v>
      </c>
      <c r="E5965" s="1118">
        <v>3.9100000000000003E-2</v>
      </c>
    </row>
    <row r="5966" spans="1:5" x14ac:dyDescent="0.25">
      <c r="A5966" t="s">
        <v>1</v>
      </c>
      <c r="B5966" t="s">
        <v>18398</v>
      </c>
      <c r="C5966" s="1121">
        <v>45519.681157407409</v>
      </c>
      <c r="D5966" t="s">
        <v>18446</v>
      </c>
    </row>
    <row r="5967" spans="1:5" x14ac:dyDescent="0.25">
      <c r="A5967" t="s">
        <v>1</v>
      </c>
      <c r="B5967" t="s">
        <v>18398</v>
      </c>
      <c r="C5967" s="1121">
        <v>45519.681157407409</v>
      </c>
      <c r="D5967" t="s">
        <v>18448</v>
      </c>
      <c r="E5967" s="1118">
        <v>2.3400000000000001E-2</v>
      </c>
    </row>
    <row r="5968" spans="1:5" x14ac:dyDescent="0.25">
      <c r="A5968" t="s">
        <v>1</v>
      </c>
      <c r="B5968" t="s">
        <v>18398</v>
      </c>
      <c r="C5968" s="1121">
        <v>45519.681157407409</v>
      </c>
      <c r="D5968" t="s">
        <v>18446</v>
      </c>
    </row>
    <row r="5969" spans="1:5" x14ac:dyDescent="0.25">
      <c r="A5969" t="s">
        <v>1</v>
      </c>
      <c r="B5969" t="s">
        <v>18398</v>
      </c>
      <c r="C5969" s="1121">
        <v>45519.681157407409</v>
      </c>
      <c r="D5969" t="s">
        <v>18448</v>
      </c>
      <c r="E5969" s="1118">
        <v>3.1199999999999999E-2</v>
      </c>
    </row>
    <row r="5970" spans="1:5" x14ac:dyDescent="0.25">
      <c r="A5970" t="s">
        <v>1</v>
      </c>
      <c r="B5970" t="s">
        <v>18398</v>
      </c>
      <c r="C5970" s="1121">
        <v>45519.681157407409</v>
      </c>
      <c r="D5970" t="s">
        <v>18446</v>
      </c>
    </row>
    <row r="5971" spans="1:5" x14ac:dyDescent="0.25">
      <c r="A5971" t="s">
        <v>1</v>
      </c>
      <c r="B5971" t="s">
        <v>18398</v>
      </c>
      <c r="C5971" s="1121">
        <v>45519.681157407409</v>
      </c>
      <c r="D5971" t="s">
        <v>18448</v>
      </c>
      <c r="E5971" s="1118">
        <v>2.3400000000000001E-2</v>
      </c>
    </row>
    <row r="5972" spans="1:5" x14ac:dyDescent="0.25">
      <c r="A5972" t="s">
        <v>1</v>
      </c>
      <c r="B5972" t="s">
        <v>18398</v>
      </c>
      <c r="C5972" s="1121">
        <v>45519.681157407409</v>
      </c>
      <c r="D5972" t="s">
        <v>18446</v>
      </c>
    </row>
    <row r="5973" spans="1:5" x14ac:dyDescent="0.25">
      <c r="A5973" t="s">
        <v>1</v>
      </c>
      <c r="B5973" t="s">
        <v>18398</v>
      </c>
      <c r="C5973" s="1121">
        <v>45519.681157407409</v>
      </c>
      <c r="D5973" t="s">
        <v>18448</v>
      </c>
      <c r="E5973" s="1118">
        <v>1.95E-2</v>
      </c>
    </row>
    <row r="5974" spans="1:5" x14ac:dyDescent="0.25">
      <c r="A5974" t="s">
        <v>1</v>
      </c>
      <c r="B5974" t="s">
        <v>18398</v>
      </c>
      <c r="C5974" s="1121">
        <v>45519.681157407409</v>
      </c>
      <c r="D5974" t="s">
        <v>18446</v>
      </c>
    </row>
    <row r="5975" spans="1:5" x14ac:dyDescent="0.25">
      <c r="A5975" t="s">
        <v>1</v>
      </c>
      <c r="B5975" t="s">
        <v>18398</v>
      </c>
      <c r="C5975" s="1121">
        <v>45519.681157407409</v>
      </c>
      <c r="D5975" t="s">
        <v>18448</v>
      </c>
      <c r="E5975" s="1118">
        <v>3.9100000000000003E-2</v>
      </c>
    </row>
    <row r="5976" spans="1:5" x14ac:dyDescent="0.25">
      <c r="A5976" t="s">
        <v>1</v>
      </c>
      <c r="B5976" t="s">
        <v>18398</v>
      </c>
      <c r="C5976" s="1121">
        <v>45519.681157407409</v>
      </c>
      <c r="D5976" t="s">
        <v>18446</v>
      </c>
    </row>
    <row r="5977" spans="1:5" x14ac:dyDescent="0.25">
      <c r="A5977" t="s">
        <v>1</v>
      </c>
      <c r="B5977" t="s">
        <v>18398</v>
      </c>
      <c r="C5977" s="1121">
        <v>45519.681157407409</v>
      </c>
      <c r="D5977" t="s">
        <v>18448</v>
      </c>
      <c r="E5977" s="1118">
        <v>1.5599999999999999E-2</v>
      </c>
    </row>
    <row r="5978" spans="1:5" x14ac:dyDescent="0.25">
      <c r="A5978" t="s">
        <v>1</v>
      </c>
      <c r="B5978" t="s">
        <v>18398</v>
      </c>
      <c r="C5978" s="1121">
        <v>45519.681157407409</v>
      </c>
      <c r="D5978" t="s">
        <v>18446</v>
      </c>
    </row>
    <row r="5979" spans="1:5" x14ac:dyDescent="0.25">
      <c r="A5979" t="s">
        <v>1</v>
      </c>
      <c r="B5979" t="s">
        <v>18398</v>
      </c>
      <c r="C5979" s="1121">
        <v>45519.681157407409</v>
      </c>
      <c r="D5979" t="s">
        <v>18448</v>
      </c>
      <c r="E5979" s="1118">
        <v>3.1199999999999999E-2</v>
      </c>
    </row>
    <row r="5980" spans="1:5" x14ac:dyDescent="0.25">
      <c r="A5980" t="s">
        <v>1</v>
      </c>
      <c r="B5980" t="s">
        <v>18398</v>
      </c>
      <c r="C5980" s="1121">
        <v>45519.681157407409</v>
      </c>
      <c r="D5980" t="s">
        <v>18446</v>
      </c>
    </row>
    <row r="5981" spans="1:5" x14ac:dyDescent="0.25">
      <c r="A5981" t="s">
        <v>1</v>
      </c>
      <c r="B5981" t="s">
        <v>18398</v>
      </c>
      <c r="C5981" s="1121">
        <v>45519.681157407409</v>
      </c>
      <c r="D5981" t="s">
        <v>18448</v>
      </c>
      <c r="E5981" s="1118">
        <v>1.95E-2</v>
      </c>
    </row>
    <row r="5982" spans="1:5" x14ac:dyDescent="0.25">
      <c r="A5982" t="s">
        <v>1</v>
      </c>
      <c r="B5982" t="s">
        <v>18398</v>
      </c>
      <c r="C5982" s="1121">
        <v>45519.681157407409</v>
      </c>
      <c r="D5982" t="s">
        <v>18446</v>
      </c>
    </row>
    <row r="5983" spans="1:5" x14ac:dyDescent="0.25">
      <c r="A5983" t="s">
        <v>1</v>
      </c>
      <c r="B5983" t="s">
        <v>18398</v>
      </c>
      <c r="C5983" s="1121">
        <v>45519.681157407409</v>
      </c>
      <c r="D5983" t="s">
        <v>18448</v>
      </c>
      <c r="E5983" s="1118">
        <v>3.1199999999999999E-2</v>
      </c>
    </row>
    <row r="5984" spans="1:5" x14ac:dyDescent="0.25">
      <c r="A5984" t="s">
        <v>1</v>
      </c>
      <c r="B5984" t="s">
        <v>18398</v>
      </c>
      <c r="C5984" s="1121">
        <v>45519.681157407409</v>
      </c>
      <c r="D5984" t="s">
        <v>18446</v>
      </c>
    </row>
    <row r="5985" spans="1:5" x14ac:dyDescent="0.25">
      <c r="A5985" t="s">
        <v>1</v>
      </c>
      <c r="B5985" t="s">
        <v>18398</v>
      </c>
      <c r="C5985" s="1121">
        <v>45519.681157407409</v>
      </c>
      <c r="D5985" t="s">
        <v>18448</v>
      </c>
      <c r="E5985" s="1118">
        <v>3.1199999999999999E-2</v>
      </c>
    </row>
    <row r="5986" spans="1:5" x14ac:dyDescent="0.25">
      <c r="A5986" t="s">
        <v>1</v>
      </c>
      <c r="B5986" t="s">
        <v>18398</v>
      </c>
      <c r="C5986" s="1121">
        <v>45519.681157407409</v>
      </c>
      <c r="D5986" t="s">
        <v>18446</v>
      </c>
    </row>
    <row r="5987" spans="1:5" x14ac:dyDescent="0.25">
      <c r="A5987" t="s">
        <v>1</v>
      </c>
      <c r="B5987" t="s">
        <v>18398</v>
      </c>
      <c r="C5987" s="1121">
        <v>45519.681157407409</v>
      </c>
      <c r="D5987" t="s">
        <v>18448</v>
      </c>
      <c r="E5987" s="1118">
        <v>3.5200000000000002E-2</v>
      </c>
    </row>
    <row r="5988" spans="1:5" x14ac:dyDescent="0.25">
      <c r="A5988" t="s">
        <v>1</v>
      </c>
      <c r="B5988" t="s">
        <v>18398</v>
      </c>
      <c r="C5988" s="1121">
        <v>45519.681157407409</v>
      </c>
      <c r="D5988" t="s">
        <v>18446</v>
      </c>
    </row>
    <row r="5989" spans="1:5" x14ac:dyDescent="0.25">
      <c r="A5989" t="s">
        <v>1</v>
      </c>
      <c r="B5989" t="s">
        <v>18398</v>
      </c>
      <c r="C5989" s="1121">
        <v>45519.681168981479</v>
      </c>
      <c r="D5989" t="s">
        <v>18448</v>
      </c>
      <c r="E5989" s="1118">
        <v>4.2999999999999997E-2</v>
      </c>
    </row>
    <row r="5990" spans="1:5" x14ac:dyDescent="0.25">
      <c r="A5990" t="s">
        <v>1</v>
      </c>
      <c r="B5990" t="s">
        <v>18398</v>
      </c>
      <c r="C5990" s="1121">
        <v>45519.681168981479</v>
      </c>
      <c r="D5990" t="s">
        <v>18446</v>
      </c>
    </row>
    <row r="5991" spans="1:5" x14ac:dyDescent="0.25">
      <c r="A5991" t="s">
        <v>1</v>
      </c>
      <c r="B5991" t="s">
        <v>18398</v>
      </c>
      <c r="C5991" s="1121">
        <v>45519.681168981479</v>
      </c>
      <c r="D5991" t="s">
        <v>18448</v>
      </c>
      <c r="E5991" s="1118">
        <v>3.5200000000000002E-2</v>
      </c>
    </row>
    <row r="5992" spans="1:5" x14ac:dyDescent="0.25">
      <c r="A5992" t="s">
        <v>1</v>
      </c>
      <c r="B5992" t="s">
        <v>18398</v>
      </c>
      <c r="C5992" s="1121">
        <v>45519.681168981479</v>
      </c>
      <c r="D5992" t="s">
        <v>18446</v>
      </c>
    </row>
    <row r="5993" spans="1:5" x14ac:dyDescent="0.25">
      <c r="A5993" t="s">
        <v>1</v>
      </c>
      <c r="B5993" t="s">
        <v>18398</v>
      </c>
      <c r="C5993" s="1121">
        <v>45519.681168981479</v>
      </c>
      <c r="D5993" t="s">
        <v>18448</v>
      </c>
      <c r="E5993" s="1118">
        <v>2.3400000000000001E-2</v>
      </c>
    </row>
    <row r="5994" spans="1:5" x14ac:dyDescent="0.25">
      <c r="A5994" t="s">
        <v>1</v>
      </c>
      <c r="B5994" t="s">
        <v>18398</v>
      </c>
      <c r="C5994" s="1121">
        <v>45519.681168981479</v>
      </c>
      <c r="D5994" t="s">
        <v>18446</v>
      </c>
    </row>
    <row r="5995" spans="1:5" x14ac:dyDescent="0.25">
      <c r="A5995" t="s">
        <v>1</v>
      </c>
      <c r="B5995" t="s">
        <v>18398</v>
      </c>
      <c r="C5995" s="1121">
        <v>45519.681168981479</v>
      </c>
      <c r="D5995" t="s">
        <v>18448</v>
      </c>
      <c r="E5995" s="1118">
        <v>3.1199999999999999E-2</v>
      </c>
    </row>
    <row r="5996" spans="1:5" x14ac:dyDescent="0.25">
      <c r="A5996" t="s">
        <v>1</v>
      </c>
      <c r="B5996" t="s">
        <v>18398</v>
      </c>
      <c r="C5996" s="1121">
        <v>45519.681168981479</v>
      </c>
      <c r="D5996" t="s">
        <v>18446</v>
      </c>
    </row>
    <row r="5997" spans="1:5" x14ac:dyDescent="0.25">
      <c r="A5997" t="s">
        <v>1</v>
      </c>
      <c r="B5997" t="s">
        <v>18398</v>
      </c>
      <c r="C5997" s="1121">
        <v>45519.681168981479</v>
      </c>
      <c r="D5997" t="s">
        <v>18448</v>
      </c>
      <c r="E5997" s="1118">
        <v>3.9100000000000003E-2</v>
      </c>
    </row>
    <row r="5998" spans="1:5" x14ac:dyDescent="0.25">
      <c r="A5998" t="s">
        <v>1</v>
      </c>
      <c r="B5998" t="s">
        <v>18398</v>
      </c>
      <c r="C5998" s="1121">
        <v>45519.681168981479</v>
      </c>
      <c r="D5998" t="s">
        <v>18446</v>
      </c>
    </row>
    <row r="5999" spans="1:5" x14ac:dyDescent="0.25">
      <c r="A5999" t="s">
        <v>1</v>
      </c>
      <c r="B5999" t="s">
        <v>18398</v>
      </c>
      <c r="C5999" s="1121">
        <v>45519.681168981479</v>
      </c>
      <c r="D5999" t="s">
        <v>18448</v>
      </c>
      <c r="E5999" s="1118">
        <v>2.3400000000000001E-2</v>
      </c>
    </row>
    <row r="6000" spans="1:5" x14ac:dyDescent="0.25">
      <c r="A6000" t="s">
        <v>1</v>
      </c>
      <c r="B6000" t="s">
        <v>18398</v>
      </c>
      <c r="C6000" s="1121">
        <v>45519.681168981479</v>
      </c>
      <c r="D6000" t="s">
        <v>18446</v>
      </c>
    </row>
    <row r="6001" spans="1:5" x14ac:dyDescent="0.25">
      <c r="A6001" t="s">
        <v>1</v>
      </c>
      <c r="B6001" t="s">
        <v>18398</v>
      </c>
      <c r="C6001" s="1121">
        <v>45519.681168981479</v>
      </c>
      <c r="D6001" t="s">
        <v>18448</v>
      </c>
      <c r="E6001" s="1118">
        <v>3.5200000000000002E-2</v>
      </c>
    </row>
    <row r="6002" spans="1:5" x14ac:dyDescent="0.25">
      <c r="A6002" t="s">
        <v>1</v>
      </c>
      <c r="B6002" t="s">
        <v>18398</v>
      </c>
      <c r="C6002" s="1121">
        <v>45519.681168981479</v>
      </c>
      <c r="D6002" t="s">
        <v>18446</v>
      </c>
    </row>
    <row r="6003" spans="1:5" x14ac:dyDescent="0.25">
      <c r="A6003" t="s">
        <v>1</v>
      </c>
      <c r="B6003" t="s">
        <v>18398</v>
      </c>
      <c r="C6003" s="1121">
        <v>45519.681168981479</v>
      </c>
      <c r="D6003" t="s">
        <v>18448</v>
      </c>
      <c r="E6003" s="1118">
        <v>2.3400000000000001E-2</v>
      </c>
    </row>
    <row r="6004" spans="1:5" x14ac:dyDescent="0.25">
      <c r="A6004" t="s">
        <v>1</v>
      </c>
      <c r="B6004" t="s">
        <v>18398</v>
      </c>
      <c r="C6004" s="1121">
        <v>45519.681168981479</v>
      </c>
      <c r="D6004" t="s">
        <v>18446</v>
      </c>
    </row>
    <row r="6005" spans="1:5" x14ac:dyDescent="0.25">
      <c r="A6005" t="s">
        <v>1</v>
      </c>
      <c r="B6005" t="s">
        <v>18398</v>
      </c>
      <c r="C6005" s="1121">
        <v>45519.681168981479</v>
      </c>
      <c r="D6005" t="s">
        <v>18448</v>
      </c>
      <c r="E6005" s="1118">
        <v>3.5200000000000002E-2</v>
      </c>
    </row>
    <row r="6006" spans="1:5" x14ac:dyDescent="0.25">
      <c r="A6006" t="s">
        <v>1</v>
      </c>
      <c r="B6006" t="s">
        <v>18398</v>
      </c>
      <c r="C6006" s="1121">
        <v>45519.681168981479</v>
      </c>
      <c r="D6006" t="s">
        <v>18446</v>
      </c>
    </row>
    <row r="6007" spans="1:5" x14ac:dyDescent="0.25">
      <c r="A6007" t="s">
        <v>1</v>
      </c>
      <c r="B6007" t="s">
        <v>18398</v>
      </c>
      <c r="C6007" s="1121">
        <v>45519.681168981479</v>
      </c>
      <c r="D6007" t="s">
        <v>18448</v>
      </c>
      <c r="E6007" s="1118">
        <v>3.1199999999999999E-2</v>
      </c>
    </row>
    <row r="6008" spans="1:5" x14ac:dyDescent="0.25">
      <c r="A6008" t="s">
        <v>1</v>
      </c>
      <c r="B6008" t="s">
        <v>18398</v>
      </c>
      <c r="C6008" s="1121">
        <v>45519.681168981479</v>
      </c>
      <c r="D6008" t="s">
        <v>18446</v>
      </c>
    </row>
    <row r="6009" spans="1:5" x14ac:dyDescent="0.25">
      <c r="A6009" t="s">
        <v>1</v>
      </c>
      <c r="B6009" t="s">
        <v>18398</v>
      </c>
      <c r="C6009" s="1121">
        <v>45519.681168981479</v>
      </c>
      <c r="D6009" t="s">
        <v>18448</v>
      </c>
      <c r="E6009" s="1118">
        <v>3.5200000000000002E-2</v>
      </c>
    </row>
    <row r="6010" spans="1:5" x14ac:dyDescent="0.25">
      <c r="A6010" t="s">
        <v>1</v>
      </c>
      <c r="B6010" t="s">
        <v>18398</v>
      </c>
      <c r="C6010" s="1121">
        <v>45519.681168981479</v>
      </c>
      <c r="D6010" t="s">
        <v>18446</v>
      </c>
    </row>
    <row r="6011" spans="1:5" x14ac:dyDescent="0.25">
      <c r="A6011" t="s">
        <v>1</v>
      </c>
      <c r="B6011" t="s">
        <v>18398</v>
      </c>
      <c r="C6011" s="1121">
        <v>45519.681168981479</v>
      </c>
      <c r="D6011" t="s">
        <v>18448</v>
      </c>
      <c r="E6011" s="1118">
        <v>3.1199999999999999E-2</v>
      </c>
    </row>
    <row r="6012" spans="1:5" x14ac:dyDescent="0.25">
      <c r="A6012" t="s">
        <v>1</v>
      </c>
      <c r="B6012" t="s">
        <v>18398</v>
      </c>
      <c r="C6012" s="1121">
        <v>45519.681168981479</v>
      </c>
      <c r="D6012" t="s">
        <v>18446</v>
      </c>
    </row>
    <row r="6013" spans="1:5" x14ac:dyDescent="0.25">
      <c r="A6013" t="s">
        <v>1</v>
      </c>
      <c r="B6013" t="s">
        <v>18398</v>
      </c>
      <c r="C6013" s="1121">
        <v>45519.681168981479</v>
      </c>
      <c r="D6013" t="s">
        <v>18448</v>
      </c>
      <c r="E6013" s="1118">
        <v>2.7300000000000001E-2</v>
      </c>
    </row>
    <row r="6014" spans="1:5" x14ac:dyDescent="0.25">
      <c r="A6014" t="s">
        <v>1</v>
      </c>
      <c r="B6014" t="s">
        <v>18398</v>
      </c>
      <c r="C6014" s="1121">
        <v>45519.681168981479</v>
      </c>
      <c r="D6014" t="s">
        <v>18446</v>
      </c>
    </row>
    <row r="6015" spans="1:5" x14ac:dyDescent="0.25">
      <c r="A6015" t="s">
        <v>1</v>
      </c>
      <c r="B6015" t="s">
        <v>18398</v>
      </c>
      <c r="C6015" s="1121">
        <v>45519.681168981479</v>
      </c>
      <c r="D6015" t="s">
        <v>18448</v>
      </c>
      <c r="E6015" s="1118">
        <v>3.9100000000000003E-2</v>
      </c>
    </row>
    <row r="6016" spans="1:5" x14ac:dyDescent="0.25">
      <c r="A6016" t="s">
        <v>1</v>
      </c>
      <c r="B6016" t="s">
        <v>18398</v>
      </c>
      <c r="C6016" s="1121">
        <v>45519.681168981479</v>
      </c>
      <c r="D6016" t="s">
        <v>18446</v>
      </c>
    </row>
    <row r="6017" spans="1:5" x14ac:dyDescent="0.25">
      <c r="A6017" t="s">
        <v>1</v>
      </c>
      <c r="B6017" t="s">
        <v>18398</v>
      </c>
      <c r="C6017" s="1121">
        <v>45519.681168981479</v>
      </c>
      <c r="D6017" t="s">
        <v>18448</v>
      </c>
      <c r="E6017" s="1118">
        <v>3.1199999999999999E-2</v>
      </c>
    </row>
    <row r="6018" spans="1:5" x14ac:dyDescent="0.25">
      <c r="A6018" t="s">
        <v>1</v>
      </c>
      <c r="B6018" t="s">
        <v>18398</v>
      </c>
      <c r="C6018" s="1121">
        <v>45519.681168981479</v>
      </c>
      <c r="D6018" t="s">
        <v>18446</v>
      </c>
    </row>
    <row r="6019" spans="1:5" x14ac:dyDescent="0.25">
      <c r="A6019" t="s">
        <v>1</v>
      </c>
      <c r="B6019" t="s">
        <v>18398</v>
      </c>
      <c r="C6019" s="1121">
        <v>45519.681168981479</v>
      </c>
      <c r="D6019" t="s">
        <v>18448</v>
      </c>
      <c r="E6019" s="1118">
        <v>3.1199999999999999E-2</v>
      </c>
    </row>
    <row r="6020" spans="1:5" x14ac:dyDescent="0.25">
      <c r="A6020" t="s">
        <v>1</v>
      </c>
      <c r="B6020" t="s">
        <v>18398</v>
      </c>
      <c r="C6020" s="1121">
        <v>45519.681168981479</v>
      </c>
      <c r="D6020" t="s">
        <v>18446</v>
      </c>
    </row>
    <row r="6021" spans="1:5" x14ac:dyDescent="0.25">
      <c r="A6021" t="s">
        <v>1</v>
      </c>
      <c r="B6021" t="s">
        <v>18398</v>
      </c>
      <c r="C6021" s="1121">
        <v>45519.681168981479</v>
      </c>
      <c r="D6021" t="s">
        <v>18448</v>
      </c>
      <c r="E6021" s="1118">
        <v>2.3400000000000001E-2</v>
      </c>
    </row>
    <row r="6022" spans="1:5" x14ac:dyDescent="0.25">
      <c r="A6022" t="s">
        <v>1</v>
      </c>
      <c r="B6022" t="s">
        <v>18398</v>
      </c>
      <c r="C6022" s="1121">
        <v>45519.681168981479</v>
      </c>
      <c r="D6022" t="s">
        <v>18446</v>
      </c>
    </row>
    <row r="6023" spans="1:5" x14ac:dyDescent="0.25">
      <c r="A6023" t="s">
        <v>1</v>
      </c>
      <c r="B6023" t="s">
        <v>18398</v>
      </c>
      <c r="C6023" s="1121">
        <v>45519.681168981479</v>
      </c>
      <c r="D6023" t="s">
        <v>18448</v>
      </c>
      <c r="E6023" s="1118">
        <v>3.1199999999999999E-2</v>
      </c>
    </row>
    <row r="6024" spans="1:5" x14ac:dyDescent="0.25">
      <c r="A6024" t="s">
        <v>1</v>
      </c>
      <c r="B6024" t="s">
        <v>18398</v>
      </c>
      <c r="C6024" s="1121">
        <v>45519.681203703702</v>
      </c>
      <c r="D6024" t="s">
        <v>18515</v>
      </c>
      <c r="E6024" s="1118">
        <v>5.5156000000000001</v>
      </c>
    </row>
    <row r="6025" spans="1:5" x14ac:dyDescent="0.25">
      <c r="A6025" t="s">
        <v>1</v>
      </c>
      <c r="B6025" t="s">
        <v>18398</v>
      </c>
      <c r="C6025" s="1121">
        <v>45519.682303240741</v>
      </c>
      <c r="D6025" t="s">
        <v>9291</v>
      </c>
    </row>
    <row r="6026" spans="1:5" x14ac:dyDescent="0.25">
      <c r="A6026" t="s">
        <v>1</v>
      </c>
      <c r="B6026" t="s">
        <v>18398</v>
      </c>
      <c r="C6026" s="1121">
        <v>45519.682314814818</v>
      </c>
      <c r="D6026" t="s">
        <v>9292</v>
      </c>
      <c r="E6026" s="1118">
        <v>4.2999999999999997E-2</v>
      </c>
    </row>
    <row r="6027" spans="1:5" x14ac:dyDescent="0.25">
      <c r="A6027" t="s">
        <v>1</v>
      </c>
      <c r="B6027" t="s">
        <v>18398</v>
      </c>
      <c r="C6027" s="1121">
        <v>45519.684999999998</v>
      </c>
      <c r="D6027" t="s">
        <v>9291</v>
      </c>
    </row>
    <row r="6028" spans="1:5" x14ac:dyDescent="0.25">
      <c r="A6028" t="s">
        <v>1</v>
      </c>
      <c r="B6028" t="s">
        <v>18398</v>
      </c>
      <c r="C6028" s="1121">
        <v>45519.685011574074</v>
      </c>
      <c r="D6028" t="s">
        <v>9292</v>
      </c>
      <c r="E6028" s="1118">
        <v>5.0799999999999998E-2</v>
      </c>
    </row>
    <row r="6029" spans="1:5" x14ac:dyDescent="0.25">
      <c r="A6029" t="s">
        <v>1</v>
      </c>
      <c r="B6029" t="s">
        <v>18398</v>
      </c>
      <c r="C6029" s="1121">
        <v>45519.685219907406</v>
      </c>
      <c r="D6029" t="s">
        <v>17282</v>
      </c>
    </row>
    <row r="6030" spans="1:5" x14ac:dyDescent="0.25">
      <c r="A6030" t="s">
        <v>1</v>
      </c>
      <c r="B6030" t="s">
        <v>18398</v>
      </c>
      <c r="C6030" s="1121">
        <v>45519.685219907406</v>
      </c>
      <c r="D6030" t="s">
        <v>17283</v>
      </c>
      <c r="E6030" s="1118">
        <v>6.25E-2</v>
      </c>
    </row>
    <row r="6031" spans="1:5" x14ac:dyDescent="0.25">
      <c r="A6031" t="s">
        <v>1</v>
      </c>
      <c r="B6031" t="s">
        <v>18398</v>
      </c>
      <c r="C6031" s="1121">
        <v>45519.685219907406</v>
      </c>
      <c r="D6031" t="s">
        <v>17284</v>
      </c>
    </row>
    <row r="6032" spans="1:5" x14ac:dyDescent="0.25">
      <c r="A6032" t="s">
        <v>1</v>
      </c>
      <c r="B6032" t="s">
        <v>18398</v>
      </c>
      <c r="C6032" s="1121">
        <v>45519.685219907406</v>
      </c>
      <c r="D6032" t="s">
        <v>17285</v>
      </c>
      <c r="E6032" s="1118">
        <v>5.0799999999999998E-2</v>
      </c>
    </row>
    <row r="6033" spans="1:5" x14ac:dyDescent="0.25">
      <c r="A6033" t="s">
        <v>1</v>
      </c>
      <c r="B6033" t="s">
        <v>18398</v>
      </c>
      <c r="C6033" s="1121">
        <v>45519.685219907406</v>
      </c>
      <c r="D6033" t="s">
        <v>17282</v>
      </c>
    </row>
    <row r="6034" spans="1:5" x14ac:dyDescent="0.25">
      <c r="A6034" t="s">
        <v>1</v>
      </c>
      <c r="B6034" t="s">
        <v>18398</v>
      </c>
      <c r="C6034" s="1121">
        <v>45519.685219907406</v>
      </c>
      <c r="D6034" t="s">
        <v>17283</v>
      </c>
      <c r="E6034" s="1118">
        <v>5.8599999999999999E-2</v>
      </c>
    </row>
    <row r="6035" spans="1:5" x14ac:dyDescent="0.25">
      <c r="A6035" t="s">
        <v>1</v>
      </c>
      <c r="B6035" t="s">
        <v>18398</v>
      </c>
      <c r="C6035" s="1121">
        <v>45519.685219907406</v>
      </c>
      <c r="D6035" t="s">
        <v>17284</v>
      </c>
    </row>
    <row r="6036" spans="1:5" x14ac:dyDescent="0.25">
      <c r="A6036" t="s">
        <v>1</v>
      </c>
      <c r="B6036" t="s">
        <v>18398</v>
      </c>
      <c r="C6036" s="1121">
        <v>45519.685219907406</v>
      </c>
      <c r="D6036" t="s">
        <v>17285</v>
      </c>
      <c r="E6036" s="1118">
        <v>5.8599999999999999E-2</v>
      </c>
    </row>
    <row r="6037" spans="1:5" x14ac:dyDescent="0.25">
      <c r="A6037" t="s">
        <v>1</v>
      </c>
      <c r="B6037" t="s">
        <v>18398</v>
      </c>
      <c r="C6037" s="1121">
        <v>45519.685231481482</v>
      </c>
      <c r="D6037" t="s">
        <v>17282</v>
      </c>
    </row>
    <row r="6038" spans="1:5" x14ac:dyDescent="0.25">
      <c r="A6038" t="s">
        <v>1</v>
      </c>
      <c r="B6038" t="s">
        <v>18398</v>
      </c>
      <c r="C6038" s="1121">
        <v>45519.685231481482</v>
      </c>
      <c r="D6038" t="s">
        <v>17283</v>
      </c>
      <c r="E6038" s="1118">
        <v>5.4699999999999999E-2</v>
      </c>
    </row>
    <row r="6039" spans="1:5" x14ac:dyDescent="0.25">
      <c r="A6039" t="s">
        <v>1</v>
      </c>
      <c r="B6039" t="s">
        <v>18398</v>
      </c>
      <c r="C6039" s="1121">
        <v>45519.685231481482</v>
      </c>
      <c r="D6039" t="s">
        <v>17284</v>
      </c>
    </row>
    <row r="6040" spans="1:5" x14ac:dyDescent="0.25">
      <c r="A6040" t="s">
        <v>1</v>
      </c>
      <c r="B6040" t="s">
        <v>18398</v>
      </c>
      <c r="C6040" s="1121">
        <v>45519.685231481482</v>
      </c>
      <c r="D6040" t="s">
        <v>17285</v>
      </c>
      <c r="E6040" s="1118">
        <v>6.25E-2</v>
      </c>
    </row>
    <row r="6041" spans="1:5" x14ac:dyDescent="0.25">
      <c r="A6041" t="s">
        <v>1</v>
      </c>
      <c r="B6041" t="s">
        <v>18398</v>
      </c>
      <c r="C6041" s="1121">
        <v>45519.685231481482</v>
      </c>
      <c r="D6041" t="s">
        <v>17282</v>
      </c>
    </row>
    <row r="6042" spans="1:5" x14ac:dyDescent="0.25">
      <c r="A6042" t="s">
        <v>1</v>
      </c>
      <c r="B6042" t="s">
        <v>18398</v>
      </c>
      <c r="C6042" s="1121">
        <v>45519.685231481482</v>
      </c>
      <c r="D6042" t="s">
        <v>17283</v>
      </c>
      <c r="E6042" s="1118">
        <v>6.6400000000000001E-2</v>
      </c>
    </row>
    <row r="6043" spans="1:5" x14ac:dyDescent="0.25">
      <c r="A6043" t="s">
        <v>1</v>
      </c>
      <c r="B6043" t="s">
        <v>18398</v>
      </c>
      <c r="C6043" s="1121">
        <v>45519.685231481482</v>
      </c>
      <c r="D6043" t="s">
        <v>17284</v>
      </c>
    </row>
    <row r="6044" spans="1:5" x14ac:dyDescent="0.25">
      <c r="A6044" t="s">
        <v>1</v>
      </c>
      <c r="B6044" t="s">
        <v>18398</v>
      </c>
      <c r="C6044" s="1121">
        <v>45519.685231481482</v>
      </c>
      <c r="D6044" t="s">
        <v>17285</v>
      </c>
      <c r="E6044" s="1118">
        <v>6.25E-2</v>
      </c>
    </row>
    <row r="6045" spans="1:5" x14ac:dyDescent="0.25">
      <c r="A6045" t="s">
        <v>1</v>
      </c>
      <c r="B6045" t="s">
        <v>18398</v>
      </c>
      <c r="C6045" s="1121">
        <v>45519.685289351852</v>
      </c>
      <c r="D6045" t="s">
        <v>9291</v>
      </c>
    </row>
    <row r="6046" spans="1:5" x14ac:dyDescent="0.25">
      <c r="A6046" t="s">
        <v>1</v>
      </c>
      <c r="B6046" t="s">
        <v>18398</v>
      </c>
      <c r="C6046" s="1121">
        <v>45519.685289351852</v>
      </c>
      <c r="D6046" t="s">
        <v>9292</v>
      </c>
      <c r="E6046" s="1118">
        <v>3.1199999999999999E-2</v>
      </c>
    </row>
    <row r="6047" spans="1:5" x14ac:dyDescent="0.25">
      <c r="A6047" t="s">
        <v>1</v>
      </c>
      <c r="B6047" t="s">
        <v>18398</v>
      </c>
      <c r="C6047" s="1121">
        <v>45519.685289351852</v>
      </c>
      <c r="D6047" t="s">
        <v>17270</v>
      </c>
    </row>
    <row r="6048" spans="1:5" x14ac:dyDescent="0.25">
      <c r="A6048" t="s">
        <v>1</v>
      </c>
      <c r="B6048" t="s">
        <v>18398</v>
      </c>
      <c r="C6048" s="1121">
        <v>45519.685289351852</v>
      </c>
      <c r="D6048" t="s">
        <v>17258</v>
      </c>
      <c r="E6048" s="1118">
        <v>7.4200000000000002E-2</v>
      </c>
    </row>
    <row r="6049" spans="1:5" x14ac:dyDescent="0.25">
      <c r="A6049" t="s">
        <v>1</v>
      </c>
      <c r="B6049" t="s">
        <v>18591</v>
      </c>
      <c r="C6049" s="1121">
        <v>45519.685636574075</v>
      </c>
      <c r="D6049" t="s">
        <v>17271</v>
      </c>
    </row>
    <row r="6050" spans="1:5" x14ac:dyDescent="0.25">
      <c r="A6050" t="s">
        <v>1</v>
      </c>
      <c r="B6050" t="s">
        <v>18591</v>
      </c>
      <c r="C6050" s="1121">
        <v>45519.685636574075</v>
      </c>
      <c r="D6050" t="s">
        <v>17272</v>
      </c>
    </row>
    <row r="6051" spans="1:5" x14ac:dyDescent="0.25">
      <c r="A6051" t="s">
        <v>1</v>
      </c>
      <c r="B6051" t="s">
        <v>18591</v>
      </c>
      <c r="C6051" s="1121">
        <v>45519.685636574075</v>
      </c>
      <c r="D6051" t="s">
        <v>17273</v>
      </c>
    </row>
    <row r="6052" spans="1:5" x14ac:dyDescent="0.25">
      <c r="A6052" t="s">
        <v>1</v>
      </c>
      <c r="B6052" t="s">
        <v>18591</v>
      </c>
      <c r="C6052" s="1121">
        <v>45519.685636574075</v>
      </c>
      <c r="D6052" t="s">
        <v>17274</v>
      </c>
      <c r="E6052" s="1118">
        <v>1.17E-2</v>
      </c>
    </row>
    <row r="6053" spans="1:5" x14ac:dyDescent="0.25">
      <c r="A6053" t="s">
        <v>1</v>
      </c>
      <c r="B6053" t="s">
        <v>18591</v>
      </c>
      <c r="C6053" s="1121">
        <v>45519.685636574075</v>
      </c>
      <c r="D6053" t="s">
        <v>17275</v>
      </c>
    </row>
    <row r="6054" spans="1:5" x14ac:dyDescent="0.25">
      <c r="A6054" t="s">
        <v>1</v>
      </c>
      <c r="B6054" t="s">
        <v>18591</v>
      </c>
      <c r="C6054" s="1121">
        <v>45519.685648148145</v>
      </c>
      <c r="D6054" t="s">
        <v>17276</v>
      </c>
      <c r="E6054" s="1118">
        <v>1.1172</v>
      </c>
    </row>
    <row r="6055" spans="1:5" x14ac:dyDescent="0.25">
      <c r="A6055" t="s">
        <v>1</v>
      </c>
      <c r="B6055" t="s">
        <v>18591</v>
      </c>
      <c r="C6055" s="1121">
        <v>45519.685648148145</v>
      </c>
      <c r="D6055" t="s">
        <v>17303</v>
      </c>
    </row>
    <row r="6056" spans="1:5" x14ac:dyDescent="0.25">
      <c r="A6056" t="s">
        <v>1</v>
      </c>
      <c r="B6056" t="s">
        <v>18591</v>
      </c>
      <c r="C6056" s="1121">
        <v>45519.685648148145</v>
      </c>
      <c r="D6056" t="s">
        <v>17304</v>
      </c>
      <c r="E6056" s="1118">
        <v>1.95E-2</v>
      </c>
    </row>
    <row r="6057" spans="1:5" x14ac:dyDescent="0.25">
      <c r="A6057" t="s">
        <v>1</v>
      </c>
      <c r="B6057" t="s">
        <v>18591</v>
      </c>
      <c r="C6057" s="1121">
        <v>45519.685648148145</v>
      </c>
      <c r="D6057" t="s">
        <v>17270</v>
      </c>
    </row>
    <row r="6058" spans="1:5" x14ac:dyDescent="0.25">
      <c r="A6058" t="s">
        <v>1</v>
      </c>
      <c r="B6058" t="s">
        <v>18591</v>
      </c>
      <c r="C6058" s="1121">
        <v>45519.685648148145</v>
      </c>
      <c r="D6058" t="s">
        <v>17258</v>
      </c>
      <c r="E6058" s="1118">
        <v>6.6400000000000001E-2</v>
      </c>
    </row>
    <row r="6059" spans="1:5" x14ac:dyDescent="0.25">
      <c r="A6059" t="s">
        <v>1</v>
      </c>
      <c r="B6059" t="s">
        <v>18591</v>
      </c>
      <c r="C6059" s="1121">
        <v>45519.685648148145</v>
      </c>
      <c r="D6059" t="s">
        <v>17305</v>
      </c>
    </row>
    <row r="6060" spans="1:5" x14ac:dyDescent="0.25">
      <c r="A6060" t="s">
        <v>1</v>
      </c>
      <c r="B6060" t="s">
        <v>18591</v>
      </c>
      <c r="C6060" s="1121">
        <v>45519.685648148145</v>
      </c>
      <c r="D6060" t="s">
        <v>17282</v>
      </c>
    </row>
    <row r="6061" spans="1:5" x14ac:dyDescent="0.25">
      <c r="A6061" t="s">
        <v>1</v>
      </c>
      <c r="B6061" t="s">
        <v>18591</v>
      </c>
      <c r="C6061" s="1121">
        <v>45519.685648148145</v>
      </c>
      <c r="D6061" t="s">
        <v>17283</v>
      </c>
      <c r="E6061" s="1118">
        <v>5.8599999999999999E-2</v>
      </c>
    </row>
    <row r="6062" spans="1:5" x14ac:dyDescent="0.25">
      <c r="A6062" t="s">
        <v>1</v>
      </c>
      <c r="B6062" t="s">
        <v>18591</v>
      </c>
      <c r="C6062" s="1121">
        <v>45519.685648148145</v>
      </c>
      <c r="D6062" t="s">
        <v>17284</v>
      </c>
    </row>
    <row r="6063" spans="1:5" x14ac:dyDescent="0.25">
      <c r="A6063" t="s">
        <v>1</v>
      </c>
      <c r="B6063" t="s">
        <v>18591</v>
      </c>
      <c r="C6063" s="1121">
        <v>45519.685648148145</v>
      </c>
      <c r="D6063" t="s">
        <v>17285</v>
      </c>
      <c r="E6063" s="1118">
        <v>5.0799999999999998E-2</v>
      </c>
    </row>
    <row r="6064" spans="1:5" x14ac:dyDescent="0.25">
      <c r="A6064" t="s">
        <v>1</v>
      </c>
      <c r="B6064" t="s">
        <v>18591</v>
      </c>
      <c r="C6064" s="1121">
        <v>45519.685659722221</v>
      </c>
      <c r="D6064" t="s">
        <v>17306</v>
      </c>
      <c r="E6064" s="1118">
        <v>0.26950000000000002</v>
      </c>
    </row>
    <row r="6065" spans="1:5" x14ac:dyDescent="0.25">
      <c r="A6065" t="s">
        <v>1</v>
      </c>
      <c r="B6065" t="s">
        <v>18591</v>
      </c>
      <c r="C6065" s="1121">
        <v>45519.685659722221</v>
      </c>
      <c r="D6065" t="s">
        <v>17279</v>
      </c>
      <c r="E6065" s="1118">
        <v>1.7226999999999999</v>
      </c>
    </row>
    <row r="6066" spans="1:5" x14ac:dyDescent="0.25">
      <c r="A6066" t="s">
        <v>1</v>
      </c>
      <c r="B6066" t="s">
        <v>18591</v>
      </c>
      <c r="C6066" s="1121">
        <v>45519.685694444444</v>
      </c>
      <c r="D6066" t="s">
        <v>9291</v>
      </c>
    </row>
    <row r="6067" spans="1:5" x14ac:dyDescent="0.25">
      <c r="A6067" t="s">
        <v>1</v>
      </c>
      <c r="B6067" t="s">
        <v>18591</v>
      </c>
      <c r="C6067" s="1121">
        <v>45519.685694444444</v>
      </c>
      <c r="D6067" t="s">
        <v>9292</v>
      </c>
      <c r="E6067" s="1118">
        <v>3.1199999999999999E-2</v>
      </c>
    </row>
    <row r="6068" spans="1:5" x14ac:dyDescent="0.25">
      <c r="A6068" t="s">
        <v>1</v>
      </c>
      <c r="B6068" t="s">
        <v>18591</v>
      </c>
      <c r="C6068" s="1121">
        <v>45519.685694444444</v>
      </c>
      <c r="D6068" t="s">
        <v>17270</v>
      </c>
    </row>
    <row r="6069" spans="1:5" x14ac:dyDescent="0.25">
      <c r="A6069" t="s">
        <v>1</v>
      </c>
      <c r="B6069" t="s">
        <v>18591</v>
      </c>
      <c r="C6069" s="1121">
        <v>45519.685694444444</v>
      </c>
      <c r="D6069" t="s">
        <v>17258</v>
      </c>
      <c r="E6069" s="1118">
        <v>3.1199999999999999E-2</v>
      </c>
    </row>
  </sheetData>
  <sheetProtection selectLockedCells="1"/>
  <autoFilter ref="A1:E1" xr:uid="{8343A73A-FAAA-48EA-8CA9-39105BC966D9}"/>
  <pageMargins left="0.25" right="0.7" top="0.75" bottom="0.75" header="0.3" footer="0.3"/>
  <pageSetup orientation="portrait"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0" customWidth="1"/>
    <col min="6" max="6" width="6.7109375" style="5" bestFit="1" customWidth="1"/>
    <col min="7" max="7" width="14" style="548" bestFit="1" customWidth="1"/>
    <col min="8" max="8" width="3.28515625" style="6" bestFit="1" customWidth="1"/>
    <col min="9" max="9" width="8.85546875" style="5" bestFit="1" customWidth="1"/>
    <col min="10" max="16384" width="11.42578125" style="5"/>
  </cols>
  <sheetData>
    <row r="1" spans="1:9" s="145" customFormat="1" ht="15" customHeight="1" x14ac:dyDescent="0.25">
      <c r="A1" s="543" t="s">
        <v>405</v>
      </c>
      <c r="B1" s="543" t="s">
        <v>11122</v>
      </c>
      <c r="C1" s="543" t="s">
        <v>11123</v>
      </c>
      <c r="D1" s="544" t="s">
        <v>481</v>
      </c>
      <c r="E1" s="544" t="s">
        <v>11120</v>
      </c>
      <c r="F1" s="544" t="s">
        <v>11118</v>
      </c>
      <c r="G1" s="544" t="s">
        <v>11119</v>
      </c>
      <c r="H1" s="544" t="s">
        <v>389</v>
      </c>
    </row>
    <row r="2" spans="1:9" s="145" customFormat="1" ht="13.5" x14ac:dyDescent="0.25">
      <c r="A2" s="546" t="s">
        <v>10880</v>
      </c>
      <c r="B2" s="546" t="s">
        <v>10881</v>
      </c>
      <c r="C2" s="237"/>
      <c r="D2" s="545" t="s">
        <v>507</v>
      </c>
      <c r="E2" s="145" t="s">
        <v>10883</v>
      </c>
      <c r="F2" s="230" t="s">
        <v>11281</v>
      </c>
      <c r="G2" s="231"/>
      <c r="H2" s="145" t="s">
        <v>11420</v>
      </c>
      <c r="I2" s="547"/>
    </row>
    <row r="3" spans="1:9" s="145" customFormat="1" ht="13.5" x14ac:dyDescent="0.25">
      <c r="A3" s="546" t="s">
        <v>9224</v>
      </c>
      <c r="B3" s="546" t="s">
        <v>10882</v>
      </c>
      <c r="C3" s="237"/>
      <c r="D3" s="545" t="s">
        <v>507</v>
      </c>
      <c r="E3" s="145" t="s">
        <v>10884</v>
      </c>
      <c r="F3" s="230" t="s">
        <v>11281</v>
      </c>
      <c r="G3" s="231" t="b">
        <v>0</v>
      </c>
      <c r="H3" s="145" t="s">
        <v>11420</v>
      </c>
      <c r="I3" s="547"/>
    </row>
    <row r="4" spans="1:9" s="145" customFormat="1" ht="13.5" x14ac:dyDescent="0.25">
      <c r="A4" s="546" t="s">
        <v>392</v>
      </c>
      <c r="B4" s="546" t="s">
        <v>393</v>
      </c>
      <c r="C4" s="237"/>
      <c r="D4" s="545" t="s">
        <v>402</v>
      </c>
      <c r="E4" s="145" t="s">
        <v>10885</v>
      </c>
      <c r="F4" s="230" t="s">
        <v>11281</v>
      </c>
      <c r="G4" s="231"/>
      <c r="H4" s="145" t="s">
        <v>11420</v>
      </c>
      <c r="I4" s="547"/>
    </row>
    <row r="5" spans="1:9" s="145" customFormat="1" ht="13.5" x14ac:dyDescent="0.25">
      <c r="A5" s="546" t="s">
        <v>394</v>
      </c>
      <c r="B5" s="546" t="s">
        <v>9225</v>
      </c>
      <c r="C5" s="237" t="s">
        <v>11125</v>
      </c>
      <c r="D5" s="545"/>
      <c r="F5" s="230" t="s">
        <v>11281</v>
      </c>
      <c r="G5" s="231"/>
      <c r="H5" s="145" t="s">
        <v>11420</v>
      </c>
    </row>
    <row r="6" spans="1:9" s="145" customFormat="1" ht="13.5" x14ac:dyDescent="0.25">
      <c r="A6" s="546" t="s">
        <v>10886</v>
      </c>
      <c r="B6" s="546" t="s">
        <v>10887</v>
      </c>
      <c r="C6" s="237" t="s">
        <v>11125</v>
      </c>
      <c r="D6" s="545"/>
      <c r="F6" s="230" t="s">
        <v>11281</v>
      </c>
      <c r="G6" s="231"/>
      <c r="H6" s="145" t="s">
        <v>11420</v>
      </c>
    </row>
    <row r="7" spans="1:9" s="145" customFormat="1" ht="13.5" x14ac:dyDescent="0.25">
      <c r="A7" s="546" t="s">
        <v>10888</v>
      </c>
      <c r="B7" s="546" t="s">
        <v>10889</v>
      </c>
      <c r="C7" s="237"/>
      <c r="D7" s="545" t="s">
        <v>402</v>
      </c>
      <c r="E7" s="145" t="s">
        <v>10890</v>
      </c>
      <c r="F7" s="230" t="s">
        <v>11281</v>
      </c>
      <c r="G7" s="231"/>
      <c r="H7" s="145" t="s">
        <v>11420</v>
      </c>
    </row>
    <row r="8" spans="1:9" s="145" customFormat="1" ht="13.5" x14ac:dyDescent="0.25">
      <c r="A8" s="546" t="s">
        <v>10891</v>
      </c>
      <c r="B8" s="546" t="s">
        <v>10892</v>
      </c>
      <c r="C8" s="237"/>
      <c r="D8" s="545"/>
      <c r="F8" s="230" t="s">
        <v>11281</v>
      </c>
      <c r="G8" s="231"/>
      <c r="H8" s="145" t="s">
        <v>11420</v>
      </c>
    </row>
    <row r="9" spans="1:9" s="145" customFormat="1" ht="13.5" x14ac:dyDescent="0.25">
      <c r="A9" s="546" t="s">
        <v>10893</v>
      </c>
      <c r="B9" s="546" t="s">
        <v>10894</v>
      </c>
      <c r="C9" s="237"/>
      <c r="D9" s="545" t="s">
        <v>402</v>
      </c>
      <c r="E9" s="145" t="s">
        <v>10895</v>
      </c>
      <c r="F9" s="230" t="s">
        <v>11281</v>
      </c>
      <c r="G9" s="231" t="b">
        <v>0</v>
      </c>
      <c r="H9" s="145" t="s">
        <v>11420</v>
      </c>
    </row>
    <row r="10" spans="1:9" s="145" customFormat="1" ht="13.5" x14ac:dyDescent="0.25">
      <c r="A10" s="546" t="s">
        <v>10896</v>
      </c>
      <c r="B10" s="546" t="s">
        <v>9225</v>
      </c>
      <c r="C10" s="237" t="s">
        <v>11125</v>
      </c>
      <c r="D10" s="545"/>
      <c r="F10" s="230" t="s">
        <v>11281</v>
      </c>
      <c r="G10" s="231"/>
      <c r="H10" s="145" t="s">
        <v>11420</v>
      </c>
    </row>
    <row r="11" spans="1:9" s="145" customFormat="1" ht="13.5" x14ac:dyDescent="0.25">
      <c r="A11" s="546" t="s">
        <v>10897</v>
      </c>
      <c r="B11" s="546" t="s">
        <v>10887</v>
      </c>
      <c r="C11" s="237" t="s">
        <v>11125</v>
      </c>
      <c r="D11" s="545"/>
      <c r="F11" s="230" t="s">
        <v>11281</v>
      </c>
      <c r="G11" s="231"/>
      <c r="H11" s="145" t="s">
        <v>11420</v>
      </c>
    </row>
    <row r="12" spans="1:9" s="145" customFormat="1" ht="13.5" x14ac:dyDescent="0.25">
      <c r="A12" s="546" t="s">
        <v>10898</v>
      </c>
      <c r="B12" s="546" t="s">
        <v>10899</v>
      </c>
      <c r="C12" s="237"/>
      <c r="D12" s="545" t="s">
        <v>402</v>
      </c>
      <c r="E12" s="145" t="s">
        <v>1037</v>
      </c>
      <c r="F12" s="230" t="s">
        <v>11281</v>
      </c>
      <c r="G12" s="231"/>
      <c r="H12" s="145" t="s">
        <v>11420</v>
      </c>
    </row>
    <row r="13" spans="1:9" s="145" customFormat="1" ht="13.5" x14ac:dyDescent="0.25">
      <c r="A13" s="546" t="s">
        <v>10900</v>
      </c>
      <c r="B13" s="546" t="s">
        <v>10901</v>
      </c>
      <c r="C13" s="237"/>
      <c r="D13" s="545" t="s">
        <v>402</v>
      </c>
      <c r="E13" s="145" t="s">
        <v>1073</v>
      </c>
      <c r="F13" s="230" t="s">
        <v>11281</v>
      </c>
      <c r="G13" s="231"/>
      <c r="H13" s="145" t="s">
        <v>11420</v>
      </c>
    </row>
    <row r="14" spans="1:9" s="145" customFormat="1" ht="13.5" x14ac:dyDescent="0.25">
      <c r="A14" s="546" t="s">
        <v>10902</v>
      </c>
      <c r="B14" s="546" t="s">
        <v>10903</v>
      </c>
      <c r="C14" s="237" t="s">
        <v>11125</v>
      </c>
      <c r="D14" s="545"/>
      <c r="F14" s="230" t="s">
        <v>11281</v>
      </c>
      <c r="G14" s="231" t="b">
        <v>0</v>
      </c>
      <c r="H14" s="145" t="s">
        <v>11420</v>
      </c>
    </row>
    <row r="15" spans="1:9" s="145" customFormat="1" ht="13.5" x14ac:dyDescent="0.25">
      <c r="A15" s="546" t="s">
        <v>10904</v>
      </c>
      <c r="B15" s="546" t="s">
        <v>11291</v>
      </c>
      <c r="C15" s="237"/>
      <c r="D15" s="545" t="s">
        <v>11292</v>
      </c>
      <c r="E15" s="145" t="s">
        <v>10905</v>
      </c>
      <c r="F15" s="230" t="s">
        <v>11281</v>
      </c>
      <c r="G15" s="231"/>
      <c r="H15" s="145" t="s">
        <v>11420</v>
      </c>
    </row>
    <row r="16" spans="1:9" s="145" customFormat="1" ht="13.5" x14ac:dyDescent="0.25">
      <c r="A16" s="546" t="s">
        <v>10906</v>
      </c>
      <c r="B16" s="546" t="s">
        <v>10907</v>
      </c>
      <c r="C16" s="237"/>
      <c r="D16" s="545" t="s">
        <v>399</v>
      </c>
      <c r="E16" s="145" t="s">
        <v>1018</v>
      </c>
      <c r="F16" s="230" t="s">
        <v>11281</v>
      </c>
      <c r="G16" s="231"/>
      <c r="H16" s="145" t="s">
        <v>11420</v>
      </c>
    </row>
    <row r="17" spans="1:8" s="145" customFormat="1" ht="13.5" x14ac:dyDescent="0.25">
      <c r="A17" s="546" t="s">
        <v>10908</v>
      </c>
      <c r="B17" s="546" t="s">
        <v>10909</v>
      </c>
      <c r="C17" s="237"/>
      <c r="D17" s="545" t="s">
        <v>399</v>
      </c>
      <c r="E17" s="145" t="s">
        <v>1017</v>
      </c>
      <c r="F17" s="230" t="s">
        <v>11281</v>
      </c>
      <c r="G17" s="231"/>
      <c r="H17" s="145" t="s">
        <v>11420</v>
      </c>
    </row>
    <row r="18" spans="1:8" s="145" customFormat="1" ht="13.5" x14ac:dyDescent="0.25">
      <c r="A18" s="546" t="s">
        <v>10910</v>
      </c>
      <c r="B18" s="546" t="s">
        <v>10911</v>
      </c>
      <c r="C18" s="237"/>
      <c r="D18" s="545" t="s">
        <v>399</v>
      </c>
      <c r="E18" s="145" t="s">
        <v>1020</v>
      </c>
      <c r="F18" s="230" t="s">
        <v>11281</v>
      </c>
      <c r="G18" s="231"/>
      <c r="H18" s="145" t="s">
        <v>11420</v>
      </c>
    </row>
    <row r="19" spans="1:8" s="145" customFormat="1" ht="13.5" x14ac:dyDescent="0.25">
      <c r="A19" s="546" t="s">
        <v>10912</v>
      </c>
      <c r="B19" s="546" t="s">
        <v>10913</v>
      </c>
      <c r="C19" s="237"/>
      <c r="D19" s="545" t="s">
        <v>399</v>
      </c>
      <c r="E19" s="145" t="s">
        <v>1019</v>
      </c>
      <c r="F19" s="230" t="s">
        <v>11281</v>
      </c>
      <c r="G19" s="231"/>
      <c r="H19" s="145" t="s">
        <v>11420</v>
      </c>
    </row>
    <row r="20" spans="1:8" s="145" customFormat="1" ht="13.5" x14ac:dyDescent="0.25">
      <c r="A20" s="546" t="s">
        <v>10917</v>
      </c>
      <c r="B20" s="546" t="s">
        <v>10918</v>
      </c>
      <c r="C20" s="237"/>
      <c r="D20" s="545" t="s">
        <v>399</v>
      </c>
      <c r="E20" s="145" t="s">
        <v>1002</v>
      </c>
      <c r="F20" s="230" t="s">
        <v>11281</v>
      </c>
      <c r="G20" s="231"/>
      <c r="H20" s="145" t="s">
        <v>11420</v>
      </c>
    </row>
    <row r="21" spans="1:8" s="145" customFormat="1" ht="13.5" x14ac:dyDescent="0.25">
      <c r="A21" s="546" t="s">
        <v>11293</v>
      </c>
      <c r="B21" s="546" t="s">
        <v>11294</v>
      </c>
      <c r="C21" s="237"/>
      <c r="D21" s="545" t="s">
        <v>11295</v>
      </c>
      <c r="E21" s="145" t="s">
        <v>10919</v>
      </c>
      <c r="F21" s="230" t="s">
        <v>11281</v>
      </c>
      <c r="G21" s="231" t="b">
        <v>0</v>
      </c>
      <c r="H21" s="145" t="s">
        <v>11420</v>
      </c>
    </row>
    <row r="22" spans="1:8" s="145" customFormat="1" ht="13.5" x14ac:dyDescent="0.25">
      <c r="A22" s="546" t="s">
        <v>11296</v>
      </c>
      <c r="B22" s="546" t="s">
        <v>11297</v>
      </c>
      <c r="C22" s="237"/>
      <c r="D22" s="545" t="s">
        <v>11298</v>
      </c>
      <c r="E22" s="145" t="s">
        <v>10914</v>
      </c>
      <c r="F22" s="230" t="s">
        <v>11281</v>
      </c>
      <c r="G22" s="231"/>
      <c r="H22" s="145" t="s">
        <v>11420</v>
      </c>
    </row>
    <row r="23" spans="1:8" s="145" customFormat="1" ht="13.5" x14ac:dyDescent="0.25">
      <c r="A23" s="546" t="s">
        <v>11299</v>
      </c>
      <c r="B23" s="546" t="s">
        <v>11300</v>
      </c>
      <c r="C23" s="237"/>
      <c r="D23" s="545" t="s">
        <v>11298</v>
      </c>
      <c r="E23" s="145" t="s">
        <v>10915</v>
      </c>
      <c r="F23" s="230" t="s">
        <v>11281</v>
      </c>
      <c r="G23" s="231"/>
      <c r="H23" s="145" t="s">
        <v>11420</v>
      </c>
    </row>
    <row r="24" spans="1:8" s="145" customFormat="1" ht="13.5" x14ac:dyDescent="0.25">
      <c r="A24" s="546" t="s">
        <v>11301</v>
      </c>
      <c r="B24" s="546" t="s">
        <v>11302</v>
      </c>
      <c r="C24" s="237"/>
      <c r="D24" s="545" t="s">
        <v>11298</v>
      </c>
      <c r="E24" s="145" t="s">
        <v>10916</v>
      </c>
      <c r="F24" s="230" t="s">
        <v>11281</v>
      </c>
      <c r="G24" s="231" t="b">
        <v>0</v>
      </c>
      <c r="H24" s="145" t="s">
        <v>11420</v>
      </c>
    </row>
    <row r="25" spans="1:8" s="145" customFormat="1" ht="13.5" x14ac:dyDescent="0.25">
      <c r="A25" s="546" t="s">
        <v>11303</v>
      </c>
      <c r="B25" s="546" t="s">
        <v>11304</v>
      </c>
      <c r="C25" s="237"/>
      <c r="D25" s="545" t="s">
        <v>11305</v>
      </c>
      <c r="E25" s="145" t="s">
        <v>11306</v>
      </c>
      <c r="F25" s="230" t="s">
        <v>11281</v>
      </c>
      <c r="G25" s="231"/>
      <c r="H25" s="145" t="s">
        <v>11420</v>
      </c>
    </row>
    <row r="26" spans="1:8" s="145" customFormat="1" ht="13.5" x14ac:dyDescent="0.25">
      <c r="A26" s="546" t="s">
        <v>11307</v>
      </c>
      <c r="B26" s="546" t="s">
        <v>11304</v>
      </c>
      <c r="C26" s="237"/>
      <c r="D26" s="545" t="s">
        <v>11305</v>
      </c>
      <c r="E26" s="145" t="s">
        <v>11306</v>
      </c>
      <c r="F26" s="230" t="s">
        <v>11281</v>
      </c>
      <c r="G26" s="231"/>
      <c r="H26" s="145" t="s">
        <v>11420</v>
      </c>
    </row>
    <row r="27" spans="1:8" s="145" customFormat="1" ht="13.5" x14ac:dyDescent="0.25">
      <c r="A27" s="546" t="s">
        <v>11308</v>
      </c>
      <c r="B27" s="546" t="s">
        <v>11304</v>
      </c>
      <c r="C27" s="237"/>
      <c r="D27" s="545" t="s">
        <v>11305</v>
      </c>
      <c r="E27" s="145" t="s">
        <v>11306</v>
      </c>
      <c r="F27" s="230" t="s">
        <v>11281</v>
      </c>
      <c r="G27" s="231"/>
      <c r="H27" s="145" t="s">
        <v>11420</v>
      </c>
    </row>
    <row r="28" spans="1:8" s="145" customFormat="1" ht="13.5" x14ac:dyDescent="0.25">
      <c r="A28" s="546" t="s">
        <v>11309</v>
      </c>
      <c r="B28" s="546" t="s">
        <v>11304</v>
      </c>
      <c r="C28" s="237"/>
      <c r="D28" s="545" t="s">
        <v>11305</v>
      </c>
      <c r="E28" s="145" t="s">
        <v>11306</v>
      </c>
      <c r="F28" s="230" t="s">
        <v>11281</v>
      </c>
      <c r="G28" s="231"/>
      <c r="H28" s="145" t="s">
        <v>11420</v>
      </c>
    </row>
    <row r="29" spans="1:8" s="145" customFormat="1" ht="13.5" x14ac:dyDescent="0.25">
      <c r="A29" s="546" t="s">
        <v>11310</v>
      </c>
      <c r="B29" s="546" t="s">
        <v>11304</v>
      </c>
      <c r="C29" s="237"/>
      <c r="D29" s="545" t="s">
        <v>11305</v>
      </c>
      <c r="E29" s="145" t="s">
        <v>11306</v>
      </c>
      <c r="F29" s="230" t="s">
        <v>11281</v>
      </c>
      <c r="G29" s="231"/>
      <c r="H29" s="145" t="s">
        <v>11420</v>
      </c>
    </row>
    <row r="30" spans="1:8" s="145" customFormat="1" ht="13.5" x14ac:dyDescent="0.25">
      <c r="A30" s="546" t="s">
        <v>11311</v>
      </c>
      <c r="B30" s="546" t="s">
        <v>11304</v>
      </c>
      <c r="C30" s="237"/>
      <c r="D30" s="545" t="s">
        <v>11305</v>
      </c>
      <c r="E30" s="145" t="s">
        <v>11306</v>
      </c>
      <c r="F30" s="230" t="s">
        <v>11281</v>
      </c>
      <c r="G30" s="231"/>
      <c r="H30" s="145" t="s">
        <v>11420</v>
      </c>
    </row>
    <row r="31" spans="1:8" s="145" customFormat="1" ht="13.5" x14ac:dyDescent="0.25">
      <c r="A31" s="546" t="s">
        <v>11312</v>
      </c>
      <c r="B31" s="546" t="s">
        <v>11304</v>
      </c>
      <c r="C31" s="237"/>
      <c r="D31" s="545" t="s">
        <v>11305</v>
      </c>
      <c r="E31" s="145" t="s">
        <v>11306</v>
      </c>
      <c r="F31" s="230" t="s">
        <v>11281</v>
      </c>
      <c r="G31" s="231"/>
      <c r="H31" s="145" t="s">
        <v>11420</v>
      </c>
    </row>
    <row r="32" spans="1:8" s="145" customFormat="1" ht="13.5" x14ac:dyDescent="0.25">
      <c r="A32" s="546" t="s">
        <v>11313</v>
      </c>
      <c r="B32" s="546" t="s">
        <v>11304</v>
      </c>
      <c r="C32" s="237"/>
      <c r="D32" s="545" t="s">
        <v>11305</v>
      </c>
      <c r="E32" s="145" t="s">
        <v>11306</v>
      </c>
      <c r="F32" s="230" t="s">
        <v>11281</v>
      </c>
      <c r="G32" s="231"/>
      <c r="H32" s="145" t="s">
        <v>11420</v>
      </c>
    </row>
    <row r="33" spans="1:8" s="145" customFormat="1" ht="13.5" x14ac:dyDescent="0.25">
      <c r="A33" s="546" t="s">
        <v>207</v>
      </c>
      <c r="B33" s="546" t="s">
        <v>9225</v>
      </c>
      <c r="C33" s="237" t="s">
        <v>11125</v>
      </c>
      <c r="D33" s="545"/>
      <c r="F33" s="230" t="s">
        <v>11281</v>
      </c>
      <c r="G33" s="231" t="b">
        <v>0</v>
      </c>
      <c r="H33" s="145" t="s">
        <v>11420</v>
      </c>
    </row>
    <row r="34" spans="1:8" s="145" customFormat="1" ht="13.5" x14ac:dyDescent="0.25">
      <c r="A34" s="546" t="s">
        <v>10920</v>
      </c>
      <c r="B34" s="546" t="s">
        <v>10887</v>
      </c>
      <c r="C34" s="237" t="s">
        <v>11125</v>
      </c>
      <c r="D34" s="545"/>
      <c r="F34" s="230" t="s">
        <v>11281</v>
      </c>
      <c r="G34" s="231" t="b">
        <v>0</v>
      </c>
      <c r="H34" s="145" t="s">
        <v>11420</v>
      </c>
    </row>
    <row r="35" spans="1:8" s="145" customFormat="1" ht="13.5" x14ac:dyDescent="0.25">
      <c r="A35" s="546" t="s">
        <v>10921</v>
      </c>
      <c r="B35" s="546" t="s">
        <v>10922</v>
      </c>
      <c r="C35" s="237"/>
      <c r="D35" s="545" t="s">
        <v>399</v>
      </c>
      <c r="E35" s="145" t="s">
        <v>1027</v>
      </c>
      <c r="F35" s="230" t="s">
        <v>11281</v>
      </c>
      <c r="G35" s="231"/>
      <c r="H35" s="145" t="s">
        <v>11420</v>
      </c>
    </row>
    <row r="36" spans="1:8" s="145" customFormat="1" ht="13.5" x14ac:dyDescent="0.25">
      <c r="A36" s="546" t="s">
        <v>10923</v>
      </c>
      <c r="B36" s="546" t="s">
        <v>10924</v>
      </c>
      <c r="C36" s="237"/>
      <c r="D36" s="545" t="s">
        <v>399</v>
      </c>
      <c r="E36" s="145" t="s">
        <v>1029</v>
      </c>
      <c r="F36" s="230" t="s">
        <v>11281</v>
      </c>
      <c r="G36" s="231"/>
      <c r="H36" s="145" t="s">
        <v>11420</v>
      </c>
    </row>
    <row r="37" spans="1:8" s="145" customFormat="1" ht="13.5" x14ac:dyDescent="0.25">
      <c r="A37" s="546" t="s">
        <v>11314</v>
      </c>
      <c r="B37" s="546" t="s">
        <v>11315</v>
      </c>
      <c r="C37" s="237"/>
      <c r="D37" s="545" t="s">
        <v>11133</v>
      </c>
      <c r="E37" s="145" t="s">
        <v>11316</v>
      </c>
      <c r="F37" s="230" t="s">
        <v>11281</v>
      </c>
      <c r="G37" s="231" t="b">
        <v>0</v>
      </c>
      <c r="H37" s="145" t="s">
        <v>11420</v>
      </c>
    </row>
    <row r="38" spans="1:8" s="145" customFormat="1" ht="13.5" x14ac:dyDescent="0.25">
      <c r="A38" s="546" t="s">
        <v>11317</v>
      </c>
      <c r="B38" s="546" t="s">
        <v>11318</v>
      </c>
      <c r="C38" s="237"/>
      <c r="D38" s="545" t="s">
        <v>11319</v>
      </c>
      <c r="E38" s="145" t="s">
        <v>11320</v>
      </c>
      <c r="F38" s="230" t="s">
        <v>11281</v>
      </c>
      <c r="G38" s="231" t="b">
        <v>0</v>
      </c>
      <c r="H38" s="145" t="s">
        <v>11420</v>
      </c>
    </row>
    <row r="39" spans="1:8" s="145" customFormat="1" ht="13.5" x14ac:dyDescent="0.25">
      <c r="A39" s="546" t="s">
        <v>10927</v>
      </c>
      <c r="B39" s="546" t="s">
        <v>11411</v>
      </c>
      <c r="C39" s="237"/>
      <c r="D39" s="545"/>
      <c r="F39" s="230" t="s">
        <v>11281</v>
      </c>
      <c r="G39" s="231"/>
      <c r="H39" s="145" t="s">
        <v>11420</v>
      </c>
    </row>
    <row r="40" spans="1:8" s="145" customFormat="1" ht="13.5" x14ac:dyDescent="0.25">
      <c r="A40" s="546" t="s">
        <v>10928</v>
      </c>
      <c r="B40" s="546" t="s">
        <v>11321</v>
      </c>
      <c r="C40" s="237"/>
      <c r="D40" s="545"/>
      <c r="F40" s="230" t="s">
        <v>11281</v>
      </c>
      <c r="G40" s="231"/>
      <c r="H40" s="145" t="s">
        <v>11420</v>
      </c>
    </row>
    <row r="41" spans="1:8" s="145" customFormat="1" ht="13.5" x14ac:dyDescent="0.25">
      <c r="A41" s="546" t="s">
        <v>10929</v>
      </c>
      <c r="B41" s="546" t="s">
        <v>11322</v>
      </c>
      <c r="C41" s="237"/>
      <c r="D41" s="545"/>
      <c r="F41" s="230" t="s">
        <v>11281</v>
      </c>
      <c r="G41" s="231"/>
      <c r="H41" s="145" t="s">
        <v>11420</v>
      </c>
    </row>
    <row r="42" spans="1:8" s="145" customFormat="1" ht="13.5" x14ac:dyDescent="0.25">
      <c r="A42" s="546" t="s">
        <v>11323</v>
      </c>
      <c r="B42" s="546" t="s">
        <v>10925</v>
      </c>
      <c r="C42" s="237"/>
      <c r="D42" s="545" t="s">
        <v>399</v>
      </c>
      <c r="E42" s="145" t="s">
        <v>10926</v>
      </c>
      <c r="F42" s="230" t="s">
        <v>11281</v>
      </c>
      <c r="G42" s="231"/>
      <c r="H42" s="145" t="s">
        <v>11420</v>
      </c>
    </row>
    <row r="43" spans="1:8" s="145" customFormat="1" ht="13.5" x14ac:dyDescent="0.25">
      <c r="A43" s="546" t="s">
        <v>10930</v>
      </c>
      <c r="B43" s="546" t="s">
        <v>11324</v>
      </c>
      <c r="C43" s="237"/>
      <c r="D43" s="545"/>
      <c r="F43" s="230" t="s">
        <v>11281</v>
      </c>
      <c r="G43" s="231"/>
      <c r="H43" s="145" t="s">
        <v>11420</v>
      </c>
    </row>
    <row r="44" spans="1:8" s="145" customFormat="1" ht="13.5" x14ac:dyDescent="0.25">
      <c r="A44" s="546" t="s">
        <v>10931</v>
      </c>
      <c r="B44" s="546" t="s">
        <v>11325</v>
      </c>
      <c r="C44" s="237"/>
      <c r="D44" s="545"/>
      <c r="F44" s="230" t="s">
        <v>11281</v>
      </c>
      <c r="G44" s="231"/>
      <c r="H44" s="145" t="s">
        <v>11420</v>
      </c>
    </row>
    <row r="45" spans="1:8" s="145" customFormat="1" ht="13.5" x14ac:dyDescent="0.25">
      <c r="A45" s="546" t="s">
        <v>11326</v>
      </c>
      <c r="B45" s="546" t="s">
        <v>11327</v>
      </c>
      <c r="C45" s="237"/>
      <c r="D45" s="545"/>
      <c r="F45" s="230" t="s">
        <v>10932</v>
      </c>
      <c r="G45" s="231"/>
      <c r="H45" s="145" t="s">
        <v>11420</v>
      </c>
    </row>
    <row r="46" spans="1:8" s="145" customFormat="1" ht="13.5" x14ac:dyDescent="0.25">
      <c r="A46" s="546" t="s">
        <v>11328</v>
      </c>
      <c r="B46" s="546" t="s">
        <v>11329</v>
      </c>
      <c r="C46" s="237"/>
      <c r="D46" s="545"/>
      <c r="F46" s="230" t="s">
        <v>10932</v>
      </c>
      <c r="G46" s="231"/>
      <c r="H46" s="145" t="s">
        <v>11420</v>
      </c>
    </row>
    <row r="47" spans="1:8" s="145" customFormat="1" ht="13.5" x14ac:dyDescent="0.25">
      <c r="A47" s="546" t="s">
        <v>10933</v>
      </c>
      <c r="B47" s="546" t="s">
        <v>10934</v>
      </c>
      <c r="C47" s="237"/>
      <c r="D47" s="545"/>
      <c r="F47" s="230" t="s">
        <v>11281</v>
      </c>
      <c r="G47" s="231"/>
      <c r="H47" s="145" t="s">
        <v>11420</v>
      </c>
    </row>
    <row r="48" spans="1:8" s="145" customFormat="1" ht="13.5" x14ac:dyDescent="0.25">
      <c r="A48" s="546" t="s">
        <v>10935</v>
      </c>
      <c r="B48" s="546" t="s">
        <v>10936</v>
      </c>
      <c r="C48" s="237"/>
      <c r="D48" s="545"/>
      <c r="F48" s="230" t="s">
        <v>11281</v>
      </c>
      <c r="G48" s="231"/>
      <c r="H48" s="145" t="s">
        <v>11420</v>
      </c>
    </row>
    <row r="49" spans="1:8" s="145" customFormat="1" ht="13.5" x14ac:dyDescent="0.25">
      <c r="A49" s="546" t="s">
        <v>10937</v>
      </c>
      <c r="B49" s="546" t="s">
        <v>11330</v>
      </c>
      <c r="C49" s="237"/>
      <c r="D49" s="545"/>
      <c r="F49" s="230" t="s">
        <v>11281</v>
      </c>
      <c r="G49" s="231"/>
      <c r="H49" s="145" t="s">
        <v>11420</v>
      </c>
    </row>
    <row r="50" spans="1:8" s="145" customFormat="1" ht="13.5" x14ac:dyDescent="0.25">
      <c r="A50" s="546" t="s">
        <v>11331</v>
      </c>
      <c r="B50" s="546" t="s">
        <v>11332</v>
      </c>
      <c r="C50" s="237"/>
      <c r="D50" s="545"/>
      <c r="F50" s="230" t="s">
        <v>11281</v>
      </c>
      <c r="G50" s="231"/>
      <c r="H50" s="145" t="s">
        <v>11420</v>
      </c>
    </row>
    <row r="51" spans="1:8" s="145" customFormat="1" ht="13.5" x14ac:dyDescent="0.25">
      <c r="A51" s="546" t="s">
        <v>11333</v>
      </c>
      <c r="B51" s="546" t="s">
        <v>11334</v>
      </c>
      <c r="C51" s="237"/>
      <c r="D51" s="545"/>
      <c r="F51" s="230" t="s">
        <v>11281</v>
      </c>
      <c r="G51" s="231"/>
      <c r="H51" s="145" t="s">
        <v>11420</v>
      </c>
    </row>
    <row r="52" spans="1:8" s="145" customFormat="1" ht="13.5" x14ac:dyDescent="0.25">
      <c r="A52" s="546" t="s">
        <v>10938</v>
      </c>
      <c r="B52" s="546" t="s">
        <v>11335</v>
      </c>
      <c r="C52" s="237"/>
      <c r="D52" s="545"/>
      <c r="F52" s="230" t="s">
        <v>11281</v>
      </c>
      <c r="G52" s="231"/>
      <c r="H52" s="145" t="s">
        <v>11420</v>
      </c>
    </row>
    <row r="53" spans="1:8" s="145" customFormat="1" ht="13.5" x14ac:dyDescent="0.25">
      <c r="A53" s="546" t="s">
        <v>11412</v>
      </c>
      <c r="B53" s="546" t="s">
        <v>11413</v>
      </c>
      <c r="C53" s="237"/>
      <c r="D53" s="545"/>
      <c r="F53" s="230" t="s">
        <v>11281</v>
      </c>
      <c r="G53" s="231"/>
      <c r="H53" s="145" t="s">
        <v>11420</v>
      </c>
    </row>
    <row r="54" spans="1:8" s="145" customFormat="1" ht="13.5" x14ac:dyDescent="0.25">
      <c r="A54" s="546" t="s">
        <v>11414</v>
      </c>
      <c r="B54" s="546" t="s">
        <v>11415</v>
      </c>
      <c r="C54" s="237"/>
      <c r="D54" s="545"/>
      <c r="F54" s="230" t="s">
        <v>11281</v>
      </c>
      <c r="G54" s="231"/>
      <c r="H54" s="145" t="s">
        <v>11420</v>
      </c>
    </row>
    <row r="55" spans="1:8" s="145" customFormat="1" ht="13.5" x14ac:dyDescent="0.25">
      <c r="A55" s="546" t="s">
        <v>10939</v>
      </c>
      <c r="B55" s="546" t="s">
        <v>10940</v>
      </c>
      <c r="C55" s="237"/>
      <c r="D55" s="545" t="s">
        <v>505</v>
      </c>
      <c r="E55" s="145" t="s">
        <v>10941</v>
      </c>
      <c r="F55" s="230" t="s">
        <v>11281</v>
      </c>
      <c r="G55" s="231" t="b">
        <v>0</v>
      </c>
      <c r="H55" s="145" t="s">
        <v>11420</v>
      </c>
    </row>
    <row r="56" spans="1:8" s="145" customFormat="1" ht="13.5" x14ac:dyDescent="0.25">
      <c r="A56" s="546" t="s">
        <v>10942</v>
      </c>
      <c r="B56" s="546" t="s">
        <v>11336</v>
      </c>
      <c r="C56" s="237"/>
      <c r="D56" s="545" t="s">
        <v>954</v>
      </c>
      <c r="E56" s="145" t="s">
        <v>11337</v>
      </c>
      <c r="F56" s="230" t="s">
        <v>11281</v>
      </c>
      <c r="G56" s="231" t="b">
        <v>0</v>
      </c>
      <c r="H56" s="145" t="s">
        <v>11420</v>
      </c>
    </row>
    <row r="57" spans="1:8" s="145" customFormat="1" ht="13.5" x14ac:dyDescent="0.25">
      <c r="A57" s="546" t="s">
        <v>11405</v>
      </c>
      <c r="B57" s="546" t="s">
        <v>11421</v>
      </c>
      <c r="C57" s="237"/>
      <c r="D57" s="545" t="s">
        <v>506</v>
      </c>
      <c r="E57" s="145" t="s">
        <v>11422</v>
      </c>
      <c r="F57" s="230" t="s">
        <v>11281</v>
      </c>
      <c r="G57" s="231"/>
      <c r="H57" s="145" t="s">
        <v>11420</v>
      </c>
    </row>
    <row r="58" spans="1:8" s="145" customFormat="1" ht="13.5" x14ac:dyDescent="0.25">
      <c r="A58" s="546" t="s">
        <v>11406</v>
      </c>
      <c r="B58" s="546" t="s">
        <v>11407</v>
      </c>
      <c r="C58" s="237"/>
      <c r="D58" s="545" t="s">
        <v>506</v>
      </c>
      <c r="E58" s="145" t="s">
        <v>10883</v>
      </c>
      <c r="F58" s="230" t="s">
        <v>11281</v>
      </c>
      <c r="G58" s="231"/>
      <c r="H58" s="145" t="s">
        <v>11420</v>
      </c>
    </row>
    <row r="59" spans="1:8" s="145" customFormat="1" ht="13.5" x14ac:dyDescent="0.25">
      <c r="A59" s="546" t="s">
        <v>11124</v>
      </c>
      <c r="B59" s="546" t="s">
        <v>11408</v>
      </c>
      <c r="C59" s="237"/>
      <c r="D59" s="545" t="s">
        <v>506</v>
      </c>
      <c r="E59" s="145" t="s">
        <v>11409</v>
      </c>
      <c r="F59" s="230" t="s">
        <v>11281</v>
      </c>
      <c r="G59" s="231" t="b">
        <v>0</v>
      </c>
      <c r="H59" s="145" t="s">
        <v>11420</v>
      </c>
    </row>
    <row r="60" spans="1:8" s="145" customFormat="1" ht="13.5" x14ac:dyDescent="0.25">
      <c r="A60" s="546" t="s">
        <v>11416</v>
      </c>
      <c r="B60" s="546" t="s">
        <v>11423</v>
      </c>
      <c r="C60" s="237"/>
      <c r="D60" s="545" t="s">
        <v>11417</v>
      </c>
      <c r="E60" s="145" t="s">
        <v>11424</v>
      </c>
      <c r="F60" s="230" t="s">
        <v>11281</v>
      </c>
      <c r="G60" s="231"/>
      <c r="H60" s="145" t="s">
        <v>11420</v>
      </c>
    </row>
    <row r="61" spans="1:8" s="145" customFormat="1" ht="13.5" x14ac:dyDescent="0.25">
      <c r="A61" s="546" t="s">
        <v>11418</v>
      </c>
      <c r="B61" s="546" t="s">
        <v>11419</v>
      </c>
      <c r="C61" s="237"/>
      <c r="D61" s="545" t="s">
        <v>11417</v>
      </c>
      <c r="E61" s="145" t="s">
        <v>10883</v>
      </c>
      <c r="F61" s="230" t="s">
        <v>11281</v>
      </c>
      <c r="G61" s="231"/>
      <c r="H61" s="145" t="s">
        <v>11420</v>
      </c>
    </row>
    <row r="62" spans="1:8" s="145" customFormat="1" ht="13.5" x14ac:dyDescent="0.25">
      <c r="A62" s="546" t="s">
        <v>10943</v>
      </c>
      <c r="B62" s="546" t="s">
        <v>10944</v>
      </c>
      <c r="C62" s="237"/>
      <c r="D62" s="545" t="s">
        <v>9228</v>
      </c>
      <c r="E62" s="145" t="s">
        <v>10945</v>
      </c>
      <c r="F62" s="230" t="s">
        <v>11281</v>
      </c>
      <c r="G62" s="231"/>
      <c r="H62" s="145" t="s">
        <v>11420</v>
      </c>
    </row>
    <row r="63" spans="1:8" s="145" customFormat="1" ht="13.5" x14ac:dyDescent="0.25">
      <c r="A63" s="546" t="s">
        <v>10946</v>
      </c>
      <c r="B63" s="546" t="s">
        <v>10947</v>
      </c>
      <c r="C63" s="237"/>
      <c r="D63" s="545" t="s">
        <v>9228</v>
      </c>
      <c r="E63" s="145" t="s">
        <v>10883</v>
      </c>
      <c r="F63" s="230" t="s">
        <v>11281</v>
      </c>
      <c r="G63" s="231"/>
      <c r="H63" s="145" t="s">
        <v>11420</v>
      </c>
    </row>
    <row r="64" spans="1:8" s="145" customFormat="1" ht="13.5" x14ac:dyDescent="0.25">
      <c r="A64" s="546" t="s">
        <v>10948</v>
      </c>
      <c r="B64" s="546" t="s">
        <v>10949</v>
      </c>
      <c r="C64" s="237"/>
      <c r="D64" s="545" t="s">
        <v>9228</v>
      </c>
      <c r="E64" s="145" t="s">
        <v>10950</v>
      </c>
      <c r="F64" s="230" t="s">
        <v>11281</v>
      </c>
      <c r="G64" s="231" t="b">
        <v>0</v>
      </c>
      <c r="H64" s="145" t="s">
        <v>11420</v>
      </c>
    </row>
    <row r="65" spans="1:8" s="145" customFormat="1" ht="13.5" x14ac:dyDescent="0.25">
      <c r="A65" s="546" t="s">
        <v>10951</v>
      </c>
      <c r="B65" s="546" t="s">
        <v>11338</v>
      </c>
      <c r="C65" s="237"/>
      <c r="D65" s="545" t="s">
        <v>906</v>
      </c>
      <c r="E65" s="145" t="s">
        <v>11339</v>
      </c>
      <c r="F65" s="230" t="s">
        <v>11281</v>
      </c>
      <c r="G65" s="231"/>
      <c r="H65" s="145" t="s">
        <v>11420</v>
      </c>
    </row>
    <row r="66" spans="1:8" s="145" customFormat="1" ht="13.5" x14ac:dyDescent="0.25">
      <c r="A66" s="546" t="s">
        <v>10952</v>
      </c>
      <c r="B66" s="546" t="s">
        <v>10953</v>
      </c>
      <c r="C66" s="237"/>
      <c r="D66" s="545" t="s">
        <v>906</v>
      </c>
      <c r="E66" s="145" t="s">
        <v>10883</v>
      </c>
      <c r="F66" s="230" t="s">
        <v>11281</v>
      </c>
      <c r="G66" s="231"/>
      <c r="H66" s="145" t="s">
        <v>11420</v>
      </c>
    </row>
    <row r="67" spans="1:8" s="145" customFormat="1" ht="13.5" x14ac:dyDescent="0.25">
      <c r="A67" s="546" t="s">
        <v>11340</v>
      </c>
      <c r="B67" s="546" t="s">
        <v>11341</v>
      </c>
      <c r="C67" s="237"/>
      <c r="D67" s="545" t="s">
        <v>11342</v>
      </c>
      <c r="E67" s="145" t="s">
        <v>11343</v>
      </c>
      <c r="F67" s="230" t="s">
        <v>11281</v>
      </c>
      <c r="G67" s="231"/>
      <c r="H67" s="145" t="s">
        <v>11420</v>
      </c>
    </row>
    <row r="68" spans="1:8" s="145" customFormat="1" ht="13.5" x14ac:dyDescent="0.25">
      <c r="A68" s="546" t="s">
        <v>11344</v>
      </c>
      <c r="B68" s="546" t="s">
        <v>11345</v>
      </c>
      <c r="C68" s="237"/>
      <c r="D68" s="545" t="s">
        <v>11342</v>
      </c>
      <c r="E68" s="145" t="s">
        <v>11346</v>
      </c>
      <c r="F68" s="230" t="s">
        <v>11281</v>
      </c>
      <c r="G68" s="231"/>
      <c r="H68" s="145" t="s">
        <v>11420</v>
      </c>
    </row>
    <row r="69" spans="1:8" s="145" customFormat="1" ht="13.5" x14ac:dyDescent="0.25">
      <c r="A69" s="546" t="s">
        <v>11347</v>
      </c>
      <c r="B69" s="546" t="s">
        <v>11348</v>
      </c>
      <c r="C69" s="237"/>
      <c r="D69" s="545" t="s">
        <v>11342</v>
      </c>
      <c r="E69" s="145" t="s">
        <v>11349</v>
      </c>
      <c r="F69" s="230" t="s">
        <v>11281</v>
      </c>
      <c r="G69" s="231" t="b">
        <v>0</v>
      </c>
      <c r="H69" s="145" t="s">
        <v>11420</v>
      </c>
    </row>
    <row r="70" spans="1:8" s="145" customFormat="1" ht="13.5" x14ac:dyDescent="0.25">
      <c r="A70" s="546" t="s">
        <v>11350</v>
      </c>
      <c r="B70" s="546" t="s">
        <v>11351</v>
      </c>
      <c r="C70" s="237"/>
      <c r="D70" s="545" t="s">
        <v>11352</v>
      </c>
      <c r="E70" s="145" t="s">
        <v>11349</v>
      </c>
      <c r="F70" s="230" t="s">
        <v>11281</v>
      </c>
      <c r="G70" s="231" t="b">
        <v>0</v>
      </c>
      <c r="H70" s="145" t="s">
        <v>11420</v>
      </c>
    </row>
    <row r="71" spans="1:8" s="145" customFormat="1" ht="13.5" x14ac:dyDescent="0.25">
      <c r="A71" s="546" t="s">
        <v>10954</v>
      </c>
      <c r="B71" s="546" t="s">
        <v>10955</v>
      </c>
      <c r="C71" s="237"/>
      <c r="D71" s="545" t="s">
        <v>8400</v>
      </c>
      <c r="E71" s="145" t="s">
        <v>8425</v>
      </c>
      <c r="F71" s="230" t="s">
        <v>11281</v>
      </c>
      <c r="G71" s="231"/>
      <c r="H71" s="145" t="s">
        <v>11420</v>
      </c>
    </row>
    <row r="72" spans="1:8" s="145" customFormat="1" ht="13.5" x14ac:dyDescent="0.25">
      <c r="A72" s="546" t="s">
        <v>10958</v>
      </c>
      <c r="B72" s="546" t="s">
        <v>10959</v>
      </c>
      <c r="C72" s="237"/>
      <c r="D72" s="545" t="s">
        <v>8400</v>
      </c>
      <c r="E72" s="145" t="s">
        <v>10960</v>
      </c>
      <c r="F72" s="230" t="s">
        <v>11281</v>
      </c>
      <c r="G72" s="231"/>
      <c r="H72" s="145" t="s">
        <v>11420</v>
      </c>
    </row>
    <row r="73" spans="1:8" s="145" customFormat="1" ht="13.5" x14ac:dyDescent="0.25">
      <c r="A73" s="546" t="s">
        <v>11353</v>
      </c>
      <c r="B73" s="546" t="s">
        <v>11354</v>
      </c>
      <c r="C73" s="237"/>
      <c r="D73" s="545" t="s">
        <v>11355</v>
      </c>
      <c r="E73" s="145" t="s">
        <v>10956</v>
      </c>
      <c r="F73" s="230" t="s">
        <v>11281</v>
      </c>
      <c r="G73" s="231"/>
      <c r="H73" s="145" t="s">
        <v>11420</v>
      </c>
    </row>
    <row r="74" spans="1:8" s="145" customFormat="1" ht="13.5" x14ac:dyDescent="0.25">
      <c r="A74" s="546" t="s">
        <v>11356</v>
      </c>
      <c r="B74" s="546" t="s">
        <v>11357</v>
      </c>
      <c r="C74" s="237"/>
      <c r="D74" s="545" t="s">
        <v>11355</v>
      </c>
      <c r="E74" s="145" t="s">
        <v>10957</v>
      </c>
      <c r="F74" s="230" t="s">
        <v>11281</v>
      </c>
      <c r="G74" s="231"/>
      <c r="H74" s="145" t="s">
        <v>11420</v>
      </c>
    </row>
    <row r="75" spans="1:8" s="145" customFormat="1" ht="13.5" x14ac:dyDescent="0.25">
      <c r="A75" s="546" t="s">
        <v>11358</v>
      </c>
      <c r="B75" s="546" t="s">
        <v>11359</v>
      </c>
      <c r="C75" s="237"/>
      <c r="D75" s="545" t="s">
        <v>11355</v>
      </c>
      <c r="E75" s="145" t="s">
        <v>11360</v>
      </c>
      <c r="F75" s="230" t="s">
        <v>11281</v>
      </c>
      <c r="G75" s="231" t="b">
        <v>0</v>
      </c>
      <c r="H75" s="145" t="s">
        <v>11420</v>
      </c>
    </row>
    <row r="76" spans="1:8" s="145" customFormat="1" ht="13.5" x14ac:dyDescent="0.25">
      <c r="A76" s="546" t="s">
        <v>11361</v>
      </c>
      <c r="B76" s="546" t="s">
        <v>11362</v>
      </c>
      <c r="C76" s="237"/>
      <c r="D76" s="545" t="s">
        <v>11363</v>
      </c>
      <c r="E76" s="145" t="s">
        <v>11364</v>
      </c>
      <c r="F76" s="230" t="s">
        <v>11281</v>
      </c>
      <c r="G76" s="231"/>
      <c r="H76" s="145" t="s">
        <v>11420</v>
      </c>
    </row>
    <row r="77" spans="1:8" s="145" customFormat="1" ht="13.5" x14ac:dyDescent="0.25">
      <c r="A77" s="546" t="s">
        <v>11365</v>
      </c>
      <c r="B77" s="546" t="s">
        <v>11366</v>
      </c>
      <c r="C77" s="237"/>
      <c r="D77" s="545" t="s">
        <v>11363</v>
      </c>
      <c r="E77" s="145" t="s">
        <v>11367</v>
      </c>
      <c r="F77" s="230" t="s">
        <v>11281</v>
      </c>
      <c r="G77" s="231"/>
      <c r="H77" s="145" t="s">
        <v>11420</v>
      </c>
    </row>
    <row r="78" spans="1:8" s="145" customFormat="1" ht="13.5" x14ac:dyDescent="0.25">
      <c r="A78" s="546" t="s">
        <v>11368</v>
      </c>
      <c r="B78" s="546" t="s">
        <v>11369</v>
      </c>
      <c r="C78" s="237"/>
      <c r="D78" s="545" t="s">
        <v>11363</v>
      </c>
      <c r="E78" s="145" t="s">
        <v>11370</v>
      </c>
      <c r="F78" s="230" t="s">
        <v>11281</v>
      </c>
      <c r="G78" s="231" t="b">
        <v>0</v>
      </c>
      <c r="H78" s="145" t="s">
        <v>11420</v>
      </c>
    </row>
    <row r="79" spans="1:8" s="145" customFormat="1" ht="13.5" x14ac:dyDescent="0.25">
      <c r="A79" s="546" t="s">
        <v>10961</v>
      </c>
      <c r="B79" s="546" t="s">
        <v>10962</v>
      </c>
      <c r="C79" s="237"/>
      <c r="D79" s="545" t="s">
        <v>9689</v>
      </c>
      <c r="E79" s="145" t="s">
        <v>9690</v>
      </c>
      <c r="F79" s="230" t="s">
        <v>11281</v>
      </c>
      <c r="G79" s="231"/>
      <c r="H79" s="145" t="s">
        <v>11420</v>
      </c>
    </row>
    <row r="80" spans="1:8" s="145" customFormat="1" ht="13.5" x14ac:dyDescent="0.25">
      <c r="A80" s="546" t="s">
        <v>10963</v>
      </c>
      <c r="B80" s="546" t="s">
        <v>10964</v>
      </c>
      <c r="C80" s="237" t="s">
        <v>11125</v>
      </c>
      <c r="D80" s="545"/>
      <c r="F80" s="230" t="s">
        <v>11281</v>
      </c>
      <c r="G80" s="231"/>
      <c r="H80" s="145" t="s">
        <v>11420</v>
      </c>
    </row>
    <row r="81" spans="1:8" s="145" customFormat="1" ht="13.5" x14ac:dyDescent="0.25">
      <c r="A81" s="546" t="s">
        <v>10965</v>
      </c>
      <c r="B81" s="546" t="s">
        <v>10964</v>
      </c>
      <c r="C81" s="237" t="s">
        <v>11125</v>
      </c>
      <c r="D81" s="545"/>
      <c r="F81" s="230" t="s">
        <v>11281</v>
      </c>
      <c r="G81" s="231"/>
      <c r="H81" s="145" t="s">
        <v>11420</v>
      </c>
    </row>
    <row r="82" spans="1:8" s="145" customFormat="1" ht="13.5" x14ac:dyDescent="0.25">
      <c r="A82" s="546" t="s">
        <v>10966</v>
      </c>
      <c r="B82" s="546" t="s">
        <v>10964</v>
      </c>
      <c r="C82" s="237" t="s">
        <v>11125</v>
      </c>
      <c r="D82" s="545"/>
      <c r="F82" s="230" t="s">
        <v>11281</v>
      </c>
      <c r="G82" s="231"/>
      <c r="H82" s="145" t="s">
        <v>11420</v>
      </c>
    </row>
    <row r="83" spans="1:8" s="145" customFormat="1" ht="13.5" x14ac:dyDescent="0.25">
      <c r="A83" s="546" t="s">
        <v>10967</v>
      </c>
      <c r="B83" s="546" t="s">
        <v>10964</v>
      </c>
      <c r="C83" s="237" t="s">
        <v>11125</v>
      </c>
      <c r="D83" s="545"/>
      <c r="F83" s="230" t="s">
        <v>11281</v>
      </c>
      <c r="G83" s="231"/>
      <c r="H83" s="145" t="s">
        <v>11420</v>
      </c>
    </row>
    <row r="84" spans="1:8" s="145" customFormat="1" ht="13.5" x14ac:dyDescent="0.25">
      <c r="A84" s="546" t="s">
        <v>10968</v>
      </c>
      <c r="B84" s="546" t="s">
        <v>10969</v>
      </c>
      <c r="C84" s="237"/>
      <c r="D84" s="545" t="s">
        <v>399</v>
      </c>
      <c r="E84" s="145" t="s">
        <v>1520</v>
      </c>
      <c r="F84" s="230" t="s">
        <v>11281</v>
      </c>
      <c r="G84" s="231"/>
      <c r="H84" s="145" t="s">
        <v>11420</v>
      </c>
    </row>
    <row r="85" spans="1:8" s="145" customFormat="1" ht="13.5" x14ac:dyDescent="0.25">
      <c r="A85" s="546" t="s">
        <v>10970</v>
      </c>
      <c r="B85" s="546" t="s">
        <v>10971</v>
      </c>
      <c r="C85" s="237"/>
      <c r="D85" s="545" t="s">
        <v>399</v>
      </c>
      <c r="E85" s="145" t="s">
        <v>1524</v>
      </c>
      <c r="F85" s="230" t="s">
        <v>11281</v>
      </c>
      <c r="G85" s="231"/>
      <c r="H85" s="145" t="s">
        <v>11420</v>
      </c>
    </row>
    <row r="86" spans="1:8" s="145" customFormat="1" ht="13.5" x14ac:dyDescent="0.25">
      <c r="A86" s="546" t="s">
        <v>10972</v>
      </c>
      <c r="B86" s="546" t="s">
        <v>10973</v>
      </c>
      <c r="C86" s="237"/>
      <c r="D86" s="545" t="s">
        <v>399</v>
      </c>
      <c r="E86" s="145" t="s">
        <v>1503</v>
      </c>
      <c r="F86" s="230" t="s">
        <v>11281</v>
      </c>
      <c r="G86" s="231"/>
      <c r="H86" s="145" t="s">
        <v>11420</v>
      </c>
    </row>
    <row r="87" spans="1:8" s="145" customFormat="1" ht="13.5" x14ac:dyDescent="0.25">
      <c r="A87" s="546" t="s">
        <v>10974</v>
      </c>
      <c r="B87" s="546" t="s">
        <v>10975</v>
      </c>
      <c r="C87" s="237"/>
      <c r="D87" s="545" t="s">
        <v>399</v>
      </c>
      <c r="E87" s="145" t="s">
        <v>1507</v>
      </c>
      <c r="F87" s="230" t="s">
        <v>11281</v>
      </c>
      <c r="G87" s="231"/>
      <c r="H87" s="145" t="s">
        <v>11420</v>
      </c>
    </row>
    <row r="88" spans="1:8" s="145" customFormat="1" ht="13.5" x14ac:dyDescent="0.25">
      <c r="A88" s="546" t="s">
        <v>10976</v>
      </c>
      <c r="B88" s="546" t="s">
        <v>11371</v>
      </c>
      <c r="C88" s="237"/>
      <c r="D88" s="545" t="s">
        <v>399</v>
      </c>
      <c r="E88" s="145" t="s">
        <v>1656</v>
      </c>
      <c r="F88" s="230" t="s">
        <v>11281</v>
      </c>
      <c r="G88" s="231"/>
      <c r="H88" s="145" t="s">
        <v>11420</v>
      </c>
    </row>
    <row r="89" spans="1:8" s="145" customFormat="1" ht="13.5" x14ac:dyDescent="0.25">
      <c r="A89" s="546" t="s">
        <v>10977</v>
      </c>
      <c r="B89" s="546" t="s">
        <v>11372</v>
      </c>
      <c r="C89" s="237"/>
      <c r="D89" s="545" t="s">
        <v>399</v>
      </c>
      <c r="E89" s="145" t="s">
        <v>1690</v>
      </c>
      <c r="F89" s="230" t="s">
        <v>11281</v>
      </c>
      <c r="G89" s="231"/>
      <c r="H89" s="145" t="s">
        <v>11420</v>
      </c>
    </row>
    <row r="90" spans="1:8" s="145" customFormat="1" ht="13.5" x14ac:dyDescent="0.25">
      <c r="A90" s="546" t="s">
        <v>10978</v>
      </c>
      <c r="B90" s="546" t="s">
        <v>11373</v>
      </c>
      <c r="C90" s="237"/>
      <c r="D90" s="545" t="s">
        <v>399</v>
      </c>
      <c r="E90" s="145" t="s">
        <v>1707</v>
      </c>
      <c r="F90" s="230" t="s">
        <v>11281</v>
      </c>
      <c r="G90" s="231"/>
      <c r="H90" s="145" t="s">
        <v>11420</v>
      </c>
    </row>
    <row r="91" spans="1:8" s="145" customFormat="1" ht="13.5" x14ac:dyDescent="0.25">
      <c r="A91" s="546" t="s">
        <v>10979</v>
      </c>
      <c r="B91" s="546" t="s">
        <v>10980</v>
      </c>
      <c r="C91" s="237"/>
      <c r="D91" s="545" t="s">
        <v>399</v>
      </c>
      <c r="E91" s="145" t="s">
        <v>1486</v>
      </c>
      <c r="F91" s="230" t="s">
        <v>11281</v>
      </c>
      <c r="G91" s="231"/>
      <c r="H91" s="145" t="s">
        <v>11420</v>
      </c>
    </row>
    <row r="92" spans="1:8" s="145" customFormat="1" ht="13.5" x14ac:dyDescent="0.25">
      <c r="A92" s="546" t="s">
        <v>10981</v>
      </c>
      <c r="B92" s="546" t="s">
        <v>10982</v>
      </c>
      <c r="C92" s="237"/>
      <c r="D92" s="545" t="s">
        <v>399</v>
      </c>
      <c r="E92" s="145" t="s">
        <v>1490</v>
      </c>
      <c r="F92" s="230" t="s">
        <v>11281</v>
      </c>
      <c r="G92" s="231"/>
      <c r="H92" s="145" t="s">
        <v>11420</v>
      </c>
    </row>
    <row r="93" spans="1:8" s="145" customFormat="1" ht="13.5" x14ac:dyDescent="0.25">
      <c r="A93" s="546" t="s">
        <v>10983</v>
      </c>
      <c r="B93" s="546" t="s">
        <v>10984</v>
      </c>
      <c r="C93" s="237"/>
      <c r="D93" s="545" t="s">
        <v>399</v>
      </c>
      <c r="E93" s="145" t="s">
        <v>1418</v>
      </c>
      <c r="F93" s="230" t="s">
        <v>11281</v>
      </c>
      <c r="G93" s="231"/>
      <c r="H93" s="145" t="s">
        <v>11420</v>
      </c>
    </row>
    <row r="94" spans="1:8" s="145" customFormat="1" ht="13.5" x14ac:dyDescent="0.25">
      <c r="A94" s="546" t="s">
        <v>10985</v>
      </c>
      <c r="B94" s="546" t="s">
        <v>10986</v>
      </c>
      <c r="C94" s="237"/>
      <c r="D94" s="545" t="s">
        <v>399</v>
      </c>
      <c r="E94" s="145" t="s">
        <v>1422</v>
      </c>
      <c r="F94" s="230" t="s">
        <v>11281</v>
      </c>
      <c r="G94" s="231"/>
      <c r="H94" s="145" t="s">
        <v>11420</v>
      </c>
    </row>
    <row r="95" spans="1:8" s="145" customFormat="1" ht="13.5" x14ac:dyDescent="0.25">
      <c r="A95" s="546" t="s">
        <v>10987</v>
      </c>
      <c r="B95" s="546" t="s">
        <v>10988</v>
      </c>
      <c r="C95" s="237"/>
      <c r="D95" s="545" t="s">
        <v>399</v>
      </c>
      <c r="E95" s="145" t="s">
        <v>1435</v>
      </c>
      <c r="F95" s="230" t="s">
        <v>11281</v>
      </c>
      <c r="G95" s="231"/>
      <c r="H95" s="145" t="s">
        <v>11420</v>
      </c>
    </row>
    <row r="96" spans="1:8" s="145" customFormat="1" ht="13.5" x14ac:dyDescent="0.25">
      <c r="A96" s="546" t="s">
        <v>10989</v>
      </c>
      <c r="B96" s="546" t="s">
        <v>10990</v>
      </c>
      <c r="C96" s="237"/>
      <c r="D96" s="545" t="s">
        <v>399</v>
      </c>
      <c r="E96" s="145" t="s">
        <v>1439</v>
      </c>
      <c r="F96" s="230" t="s">
        <v>11281</v>
      </c>
      <c r="G96" s="231"/>
      <c r="H96" s="145" t="s">
        <v>11420</v>
      </c>
    </row>
    <row r="97" spans="1:8" s="145" customFormat="1" ht="13.5" x14ac:dyDescent="0.25">
      <c r="A97" s="546" t="s">
        <v>10991</v>
      </c>
      <c r="B97" s="546" t="s">
        <v>10992</v>
      </c>
      <c r="C97" s="237"/>
      <c r="D97" s="545" t="s">
        <v>399</v>
      </c>
      <c r="E97" s="145" t="s">
        <v>1452</v>
      </c>
      <c r="F97" s="230" t="s">
        <v>11281</v>
      </c>
      <c r="G97" s="231"/>
      <c r="H97" s="145" t="s">
        <v>11420</v>
      </c>
    </row>
    <row r="98" spans="1:8" s="145" customFormat="1" ht="13.5" x14ac:dyDescent="0.25">
      <c r="A98" s="546" t="s">
        <v>10993</v>
      </c>
      <c r="B98" s="546" t="s">
        <v>10994</v>
      </c>
      <c r="C98" s="237"/>
      <c r="D98" s="545" t="s">
        <v>399</v>
      </c>
      <c r="E98" s="145" t="s">
        <v>1456</v>
      </c>
      <c r="F98" s="230" t="s">
        <v>11281</v>
      </c>
      <c r="G98" s="231"/>
      <c r="H98" s="145" t="s">
        <v>11420</v>
      </c>
    </row>
    <row r="99" spans="1:8" s="145" customFormat="1" ht="13.5" x14ac:dyDescent="0.25">
      <c r="A99" s="546" t="s">
        <v>10995</v>
      </c>
      <c r="B99" s="546" t="s">
        <v>10996</v>
      </c>
      <c r="C99" s="237"/>
      <c r="D99" s="545" t="s">
        <v>399</v>
      </c>
      <c r="E99" s="145" t="s">
        <v>1469</v>
      </c>
      <c r="F99" s="230" t="s">
        <v>11281</v>
      </c>
      <c r="G99" s="231"/>
      <c r="H99" s="145" t="s">
        <v>11420</v>
      </c>
    </row>
    <row r="100" spans="1:8" s="145" customFormat="1" ht="13.5" x14ac:dyDescent="0.25">
      <c r="A100" s="546" t="s">
        <v>10997</v>
      </c>
      <c r="B100" s="546" t="s">
        <v>10998</v>
      </c>
      <c r="C100" s="237"/>
      <c r="D100" s="545" t="s">
        <v>399</v>
      </c>
      <c r="E100" s="145" t="s">
        <v>1473</v>
      </c>
      <c r="F100" s="230" t="s">
        <v>11281</v>
      </c>
      <c r="G100" s="231"/>
      <c r="H100" s="145" t="s">
        <v>11420</v>
      </c>
    </row>
    <row r="101" spans="1:8" s="145" customFormat="1" ht="13.5" x14ac:dyDescent="0.25">
      <c r="A101" s="546" t="s">
        <v>10999</v>
      </c>
      <c r="B101" s="546" t="s">
        <v>11000</v>
      </c>
      <c r="C101" s="237"/>
      <c r="D101" s="545" t="s">
        <v>399</v>
      </c>
      <c r="E101" s="145" t="s">
        <v>8861</v>
      </c>
      <c r="F101" s="230" t="s">
        <v>11281</v>
      </c>
      <c r="G101" s="231"/>
      <c r="H101" s="145" t="s">
        <v>11420</v>
      </c>
    </row>
    <row r="102" spans="1:8" s="145" customFormat="1" ht="13.5" x14ac:dyDescent="0.25">
      <c r="A102" s="546" t="s">
        <v>11001</v>
      </c>
      <c r="B102" s="546" t="s">
        <v>11002</v>
      </c>
      <c r="C102" s="237"/>
      <c r="D102" s="545" t="s">
        <v>399</v>
      </c>
      <c r="E102" s="145" t="s">
        <v>8860</v>
      </c>
      <c r="F102" s="230" t="s">
        <v>11281</v>
      </c>
      <c r="G102" s="231"/>
      <c r="H102" s="145" t="s">
        <v>11420</v>
      </c>
    </row>
    <row r="103" spans="1:8" s="145" customFormat="1" ht="13.5" x14ac:dyDescent="0.25">
      <c r="A103" s="546" t="s">
        <v>11003</v>
      </c>
      <c r="B103" s="546" t="s">
        <v>11374</v>
      </c>
      <c r="C103" s="237"/>
      <c r="D103" s="545" t="s">
        <v>9213</v>
      </c>
      <c r="E103" s="145" t="s">
        <v>11375</v>
      </c>
      <c r="F103" s="230" t="s">
        <v>11281</v>
      </c>
      <c r="G103" s="231"/>
      <c r="H103" s="145" t="s">
        <v>11420</v>
      </c>
    </row>
    <row r="104" spans="1:8" s="145" customFormat="1" ht="13.5" x14ac:dyDescent="0.25">
      <c r="A104" s="546" t="s">
        <v>11004</v>
      </c>
      <c r="B104" s="546" t="s">
        <v>11005</v>
      </c>
      <c r="C104" s="237"/>
      <c r="D104" s="545" t="s">
        <v>508</v>
      </c>
      <c r="E104" s="145" t="s">
        <v>11006</v>
      </c>
      <c r="F104" s="230" t="s">
        <v>11281</v>
      </c>
      <c r="G104" s="231"/>
      <c r="H104" s="145" t="s">
        <v>11420</v>
      </c>
    </row>
    <row r="105" spans="1:8" s="145" customFormat="1" ht="13.5" x14ac:dyDescent="0.25">
      <c r="A105" s="546" t="s">
        <v>11007</v>
      </c>
      <c r="B105" s="546" t="s">
        <v>11008</v>
      </c>
      <c r="C105" s="237"/>
      <c r="D105" s="545" t="s">
        <v>508</v>
      </c>
      <c r="E105" s="145" t="s">
        <v>11009</v>
      </c>
      <c r="F105" s="230" t="s">
        <v>11281</v>
      </c>
      <c r="G105" s="231"/>
      <c r="H105" s="145" t="s">
        <v>11420</v>
      </c>
    </row>
    <row r="106" spans="1:8" s="145" customFormat="1" ht="13.5" x14ac:dyDescent="0.25">
      <c r="A106" s="546" t="s">
        <v>11010</v>
      </c>
      <c r="B106" s="546" t="s">
        <v>11011</v>
      </c>
      <c r="C106" s="237"/>
      <c r="D106" s="545" t="s">
        <v>508</v>
      </c>
      <c r="E106" s="145" t="s">
        <v>11012</v>
      </c>
      <c r="F106" s="230" t="s">
        <v>11281</v>
      </c>
      <c r="G106" s="231"/>
      <c r="H106" s="145" t="s">
        <v>11420</v>
      </c>
    </row>
    <row r="107" spans="1:8" s="145" customFormat="1" ht="13.5" x14ac:dyDescent="0.25">
      <c r="A107" s="546" t="s">
        <v>11013</v>
      </c>
      <c r="B107" s="546" t="s">
        <v>11376</v>
      </c>
      <c r="C107" s="237"/>
      <c r="D107" s="545" t="s">
        <v>508</v>
      </c>
      <c r="E107" s="145" t="s">
        <v>11377</v>
      </c>
      <c r="F107" s="230" t="s">
        <v>11281</v>
      </c>
      <c r="G107" s="231" t="b">
        <v>0</v>
      </c>
      <c r="H107" s="145" t="s">
        <v>11420</v>
      </c>
    </row>
    <row r="108" spans="1:8" s="145" customFormat="1" ht="13.5" x14ac:dyDescent="0.25">
      <c r="A108" s="546" t="s">
        <v>11014</v>
      </c>
      <c r="B108" s="546" t="s">
        <v>11378</v>
      </c>
      <c r="C108" s="237"/>
      <c r="D108" s="545"/>
      <c r="F108" s="230" t="s">
        <v>11281</v>
      </c>
      <c r="G108" s="231"/>
      <c r="H108" s="145" t="s">
        <v>11420</v>
      </c>
    </row>
    <row r="109" spans="1:8" s="145" customFormat="1" ht="13.5" x14ac:dyDescent="0.25">
      <c r="A109" s="546" t="s">
        <v>11015</v>
      </c>
      <c r="B109" s="546" t="s">
        <v>11016</v>
      </c>
      <c r="C109" s="237"/>
      <c r="D109" s="545"/>
      <c r="F109" s="230" t="s">
        <v>11281</v>
      </c>
      <c r="G109" s="231"/>
      <c r="H109" s="145" t="s">
        <v>11420</v>
      </c>
    </row>
    <row r="110" spans="1:8" s="145" customFormat="1" ht="13.5" x14ac:dyDescent="0.25">
      <c r="A110" s="546" t="s">
        <v>11017</v>
      </c>
      <c r="B110" s="546" t="s">
        <v>11018</v>
      </c>
      <c r="C110" s="237"/>
      <c r="D110" s="545"/>
      <c r="F110" s="230" t="s">
        <v>11281</v>
      </c>
      <c r="G110" s="231"/>
      <c r="H110" s="145" t="s">
        <v>11420</v>
      </c>
    </row>
    <row r="111" spans="1:8" s="145" customFormat="1" ht="13.5" x14ac:dyDescent="0.25">
      <c r="A111" s="546" t="s">
        <v>301</v>
      </c>
      <c r="B111" s="546" t="s">
        <v>11379</v>
      </c>
      <c r="C111" s="237"/>
      <c r="D111" s="545"/>
      <c r="F111" s="230" t="s">
        <v>11281</v>
      </c>
      <c r="G111" s="231"/>
      <c r="H111" s="145" t="s">
        <v>11420</v>
      </c>
    </row>
    <row r="112" spans="1:8" s="145" customFormat="1" ht="13.5" x14ac:dyDescent="0.25">
      <c r="A112" s="546" t="s">
        <v>11019</v>
      </c>
      <c r="B112" s="546" t="s">
        <v>11020</v>
      </c>
      <c r="C112" s="237"/>
      <c r="D112" s="545"/>
      <c r="F112" s="230" t="s">
        <v>11281</v>
      </c>
      <c r="G112" s="231"/>
      <c r="H112" s="145" t="s">
        <v>11420</v>
      </c>
    </row>
    <row r="113" spans="1:8" s="145" customFormat="1" ht="13.5" x14ac:dyDescent="0.25">
      <c r="A113" s="546" t="s">
        <v>11021</v>
      </c>
      <c r="B113" s="546" t="s">
        <v>11022</v>
      </c>
      <c r="C113" s="237"/>
      <c r="D113" s="545"/>
      <c r="F113" s="230" t="s">
        <v>11281</v>
      </c>
      <c r="G113" s="231"/>
      <c r="H113" s="145" t="s">
        <v>11420</v>
      </c>
    </row>
    <row r="114" spans="1:8" s="145" customFormat="1" ht="13.5" x14ac:dyDescent="0.25">
      <c r="A114" s="546" t="s">
        <v>11023</v>
      </c>
      <c r="B114" s="546" t="s">
        <v>11380</v>
      </c>
      <c r="C114" s="237"/>
      <c r="D114" s="545"/>
      <c r="F114" s="230" t="s">
        <v>11281</v>
      </c>
      <c r="G114" s="231"/>
      <c r="H114" s="145" t="s">
        <v>11420</v>
      </c>
    </row>
    <row r="115" spans="1:8" s="145" customFormat="1" ht="13.5" x14ac:dyDescent="0.25">
      <c r="A115" s="546" t="s">
        <v>11024</v>
      </c>
      <c r="B115" s="546" t="s">
        <v>11025</v>
      </c>
      <c r="C115" s="237"/>
      <c r="D115" s="545"/>
      <c r="F115" s="230" t="s">
        <v>11281</v>
      </c>
      <c r="G115" s="231"/>
      <c r="H115" s="145" t="s">
        <v>11420</v>
      </c>
    </row>
    <row r="116" spans="1:8" s="145" customFormat="1" ht="13.5" x14ac:dyDescent="0.25">
      <c r="A116" s="546" t="s">
        <v>11026</v>
      </c>
      <c r="B116" s="546" t="s">
        <v>11027</v>
      </c>
      <c r="C116" s="237"/>
      <c r="D116" s="545"/>
      <c r="F116" s="230" t="s">
        <v>11281</v>
      </c>
      <c r="G116" s="231"/>
      <c r="H116" s="145" t="s">
        <v>11420</v>
      </c>
    </row>
    <row r="117" spans="1:8" s="145" customFormat="1" ht="13.5" x14ac:dyDescent="0.25">
      <c r="A117" s="546" t="s">
        <v>11028</v>
      </c>
      <c r="B117" s="546" t="s">
        <v>11029</v>
      </c>
      <c r="C117" s="237"/>
      <c r="D117" s="545" t="s">
        <v>399</v>
      </c>
      <c r="E117" s="145" t="s">
        <v>1116</v>
      </c>
      <c r="F117" s="230" t="s">
        <v>11281</v>
      </c>
      <c r="G117" s="231"/>
      <c r="H117" s="145" t="s">
        <v>11420</v>
      </c>
    </row>
    <row r="118" spans="1:8" s="145" customFormat="1" ht="13.5" x14ac:dyDescent="0.25">
      <c r="A118" s="546" t="s">
        <v>11030</v>
      </c>
      <c r="B118" s="546" t="s">
        <v>11031</v>
      </c>
      <c r="C118" s="237" t="s">
        <v>11125</v>
      </c>
      <c r="D118" s="545"/>
      <c r="F118" s="230" t="s">
        <v>11281</v>
      </c>
      <c r="G118" s="231" t="b">
        <v>0</v>
      </c>
      <c r="H118" s="145" t="s">
        <v>11420</v>
      </c>
    </row>
    <row r="119" spans="1:8" s="145" customFormat="1" ht="13.5" x14ac:dyDescent="0.25">
      <c r="A119" s="546" t="s">
        <v>11381</v>
      </c>
      <c r="B119" s="546" t="s">
        <v>11382</v>
      </c>
      <c r="C119" s="237"/>
      <c r="D119" s="545" t="s">
        <v>11383</v>
      </c>
      <c r="E119" s="145" t="s">
        <v>11032</v>
      </c>
      <c r="F119" s="230" t="s">
        <v>11281</v>
      </c>
      <c r="G119" s="231" t="b">
        <v>0</v>
      </c>
      <c r="H119" s="145" t="s">
        <v>11420</v>
      </c>
    </row>
    <row r="120" spans="1:8" s="145" customFormat="1" ht="13.5" x14ac:dyDescent="0.25">
      <c r="A120" s="546" t="s">
        <v>11033</v>
      </c>
      <c r="B120" s="546" t="s">
        <v>11034</v>
      </c>
      <c r="C120" s="237" t="s">
        <v>11125</v>
      </c>
      <c r="D120" s="545"/>
      <c r="F120" s="230" t="s">
        <v>11281</v>
      </c>
      <c r="G120" s="231" t="b">
        <v>0</v>
      </c>
      <c r="H120" s="145" t="s">
        <v>11420</v>
      </c>
    </row>
    <row r="121" spans="1:8" s="145" customFormat="1" ht="13.5" x14ac:dyDescent="0.25">
      <c r="A121" s="546" t="s">
        <v>11035</v>
      </c>
      <c r="B121" s="546" t="s">
        <v>11036</v>
      </c>
      <c r="C121" s="237" t="s">
        <v>11125</v>
      </c>
      <c r="D121" s="545"/>
      <c r="F121" s="230" t="s">
        <v>11281</v>
      </c>
      <c r="G121" s="231" t="b">
        <v>0</v>
      </c>
      <c r="H121" s="145" t="s">
        <v>11420</v>
      </c>
    </row>
    <row r="122" spans="1:8" s="145" customFormat="1" ht="13.5" x14ac:dyDescent="0.25">
      <c r="A122" s="546" t="s">
        <v>11037</v>
      </c>
      <c r="B122" s="546" t="s">
        <v>11038</v>
      </c>
      <c r="C122" s="237" t="s">
        <v>11125</v>
      </c>
      <c r="D122" s="545"/>
      <c r="F122" s="230" t="s">
        <v>11281</v>
      </c>
      <c r="G122" s="231" t="b">
        <v>0</v>
      </c>
      <c r="H122" s="145" t="s">
        <v>11420</v>
      </c>
    </row>
    <row r="123" spans="1:8" s="145" customFormat="1" ht="13.5" x14ac:dyDescent="0.25">
      <c r="A123" s="546" t="s">
        <v>11039</v>
      </c>
      <c r="B123" s="546" t="s">
        <v>11040</v>
      </c>
      <c r="C123" s="237"/>
      <c r="D123" s="545" t="s">
        <v>399</v>
      </c>
      <c r="E123" s="145" t="s">
        <v>1007</v>
      </c>
      <c r="F123" s="230" t="s">
        <v>11281</v>
      </c>
      <c r="G123" s="231"/>
      <c r="H123" s="145" t="s">
        <v>11420</v>
      </c>
    </row>
    <row r="124" spans="1:8" s="145" customFormat="1" ht="13.5" x14ac:dyDescent="0.25">
      <c r="A124" s="546" t="s">
        <v>11041</v>
      </c>
      <c r="B124" s="546" t="s">
        <v>11042</v>
      </c>
      <c r="C124" s="237"/>
      <c r="D124" s="545" t="s">
        <v>399</v>
      </c>
      <c r="E124" s="145" t="s">
        <v>1005</v>
      </c>
      <c r="F124" s="230" t="s">
        <v>11281</v>
      </c>
      <c r="G124" s="231"/>
      <c r="H124" s="145" t="s">
        <v>11420</v>
      </c>
    </row>
    <row r="125" spans="1:8" s="145" customFormat="1" ht="13.5" x14ac:dyDescent="0.25">
      <c r="A125" s="145" t="s">
        <v>11043</v>
      </c>
      <c r="B125" s="546" t="s">
        <v>11384</v>
      </c>
      <c r="C125" s="237"/>
      <c r="D125" s="545" t="s">
        <v>399</v>
      </c>
      <c r="E125" s="145" t="s">
        <v>1365</v>
      </c>
      <c r="F125" s="230" t="s">
        <v>11281</v>
      </c>
      <c r="G125" s="231"/>
      <c r="H125" s="145" t="s">
        <v>11420</v>
      </c>
    </row>
    <row r="126" spans="1:8" s="145" customFormat="1" ht="13.5" x14ac:dyDescent="0.25">
      <c r="A126" s="145" t="s">
        <v>11044</v>
      </c>
      <c r="B126" s="546" t="s">
        <v>11045</v>
      </c>
      <c r="C126" s="237"/>
      <c r="D126" s="545" t="s">
        <v>399</v>
      </c>
      <c r="E126" s="145" t="s">
        <v>1011</v>
      </c>
      <c r="F126" s="230" t="s">
        <v>11281</v>
      </c>
      <c r="G126" s="231"/>
      <c r="H126" s="145" t="s">
        <v>11420</v>
      </c>
    </row>
    <row r="127" spans="1:8" s="145" customFormat="1" ht="13.5" x14ac:dyDescent="0.25">
      <c r="A127" s="145" t="s">
        <v>11046</v>
      </c>
      <c r="B127" s="546" t="s">
        <v>11047</v>
      </c>
      <c r="C127" s="237"/>
      <c r="D127" s="545" t="s">
        <v>399</v>
      </c>
      <c r="E127" s="145" t="s">
        <v>1009</v>
      </c>
      <c r="F127" s="230" t="s">
        <v>11281</v>
      </c>
      <c r="G127" s="231"/>
      <c r="H127" s="145" t="s">
        <v>11420</v>
      </c>
    </row>
    <row r="128" spans="1:8" s="145" customFormat="1" ht="13.5" x14ac:dyDescent="0.25">
      <c r="A128" s="145" t="s">
        <v>11048</v>
      </c>
      <c r="B128" s="546" t="s">
        <v>11049</v>
      </c>
      <c r="C128" s="237"/>
      <c r="D128" s="545"/>
      <c r="F128" s="230" t="s">
        <v>11281</v>
      </c>
      <c r="G128" s="231"/>
      <c r="H128" s="145" t="s">
        <v>11420</v>
      </c>
    </row>
    <row r="129" spans="1:8" s="145" customFormat="1" ht="13.5" x14ac:dyDescent="0.25">
      <c r="A129" s="145" t="s">
        <v>11050</v>
      </c>
      <c r="B129" s="546" t="s">
        <v>11051</v>
      </c>
      <c r="C129" s="237"/>
      <c r="D129" s="545" t="s">
        <v>399</v>
      </c>
      <c r="E129" s="145" t="s">
        <v>10830</v>
      </c>
      <c r="F129" s="230" t="s">
        <v>11281</v>
      </c>
      <c r="G129" s="231"/>
      <c r="H129" s="145" t="s">
        <v>11420</v>
      </c>
    </row>
    <row r="130" spans="1:8" s="145" customFormat="1" ht="13.5" x14ac:dyDescent="0.25">
      <c r="A130" s="145" t="s">
        <v>11052</v>
      </c>
      <c r="B130" s="546" t="s">
        <v>11385</v>
      </c>
      <c r="C130" s="237"/>
      <c r="D130" s="545"/>
      <c r="F130" s="230" t="s">
        <v>11281</v>
      </c>
      <c r="G130" s="231"/>
      <c r="H130" s="145" t="s">
        <v>11420</v>
      </c>
    </row>
    <row r="131" spans="1:8" s="145" customFormat="1" ht="13.5" x14ac:dyDescent="0.25">
      <c r="A131" s="145" t="s">
        <v>11053</v>
      </c>
      <c r="B131" s="546" t="s">
        <v>11386</v>
      </c>
      <c r="C131" s="237"/>
      <c r="D131" s="545"/>
      <c r="F131" s="230" t="s">
        <v>11281</v>
      </c>
      <c r="G131" s="231"/>
      <c r="H131" s="145" t="s">
        <v>11420</v>
      </c>
    </row>
    <row r="132" spans="1:8" s="145" customFormat="1" ht="13.5" x14ac:dyDescent="0.25">
      <c r="A132" s="145" t="s">
        <v>11054</v>
      </c>
      <c r="B132" s="546" t="s">
        <v>11387</v>
      </c>
      <c r="C132" s="237"/>
      <c r="D132" s="545"/>
      <c r="F132" s="230" t="s">
        <v>11281</v>
      </c>
      <c r="G132" s="231"/>
      <c r="H132" s="145" t="s">
        <v>11420</v>
      </c>
    </row>
    <row r="133" spans="1:8" s="145" customFormat="1" ht="13.5" x14ac:dyDescent="0.25">
      <c r="A133" s="145" t="s">
        <v>11055</v>
      </c>
      <c r="B133" s="546" t="s">
        <v>11388</v>
      </c>
      <c r="C133" s="237"/>
      <c r="D133" s="545"/>
      <c r="F133" s="230" t="s">
        <v>11281</v>
      </c>
      <c r="G133" s="231"/>
      <c r="H133" s="145" t="s">
        <v>11420</v>
      </c>
    </row>
    <row r="134" spans="1:8" s="145" customFormat="1" ht="13.5" x14ac:dyDescent="0.25">
      <c r="A134" s="145" t="s">
        <v>11056</v>
      </c>
      <c r="B134" s="546" t="s">
        <v>11057</v>
      </c>
      <c r="C134" s="237"/>
      <c r="D134" s="545"/>
      <c r="F134" s="230" t="s">
        <v>11281</v>
      </c>
      <c r="G134" s="231"/>
      <c r="H134" s="145" t="s">
        <v>11420</v>
      </c>
    </row>
    <row r="135" spans="1:8" s="145" customFormat="1" ht="13.5" x14ac:dyDescent="0.25">
      <c r="A135" s="145" t="s">
        <v>298</v>
      </c>
      <c r="B135" s="546" t="s">
        <v>11389</v>
      </c>
      <c r="C135" s="237"/>
      <c r="D135" s="545"/>
      <c r="F135" s="230" t="s">
        <v>11281</v>
      </c>
      <c r="G135" s="231"/>
      <c r="H135" s="145" t="s">
        <v>11420</v>
      </c>
    </row>
    <row r="136" spans="1:8" s="145" customFormat="1" ht="13.5" x14ac:dyDescent="0.25">
      <c r="A136" s="145" t="s">
        <v>11058</v>
      </c>
      <c r="B136" s="546" t="s">
        <v>11390</v>
      </c>
      <c r="C136" s="237"/>
      <c r="D136" s="545"/>
      <c r="F136" s="230" t="s">
        <v>11281</v>
      </c>
      <c r="G136" s="231"/>
      <c r="H136" s="145" t="s">
        <v>11420</v>
      </c>
    </row>
    <row r="137" spans="1:8" s="145" customFormat="1" ht="13.5" x14ac:dyDescent="0.25">
      <c r="A137" s="145" t="s">
        <v>11059</v>
      </c>
      <c r="B137" s="546" t="s">
        <v>11391</v>
      </c>
      <c r="C137" s="237"/>
      <c r="D137" s="545"/>
      <c r="F137" s="230" t="s">
        <v>11281</v>
      </c>
      <c r="G137" s="231"/>
      <c r="H137" s="145" t="s">
        <v>11420</v>
      </c>
    </row>
    <row r="138" spans="1:8" s="145" customFormat="1" ht="13.5" x14ac:dyDescent="0.25">
      <c r="A138" s="145" t="s">
        <v>11060</v>
      </c>
      <c r="B138" s="546" t="s">
        <v>11392</v>
      </c>
      <c r="C138" s="237"/>
      <c r="D138" s="545"/>
      <c r="F138" s="230" t="s">
        <v>11061</v>
      </c>
      <c r="G138" s="231"/>
      <c r="H138" s="145" t="s">
        <v>11420</v>
      </c>
    </row>
    <row r="139" spans="1:8" s="145" customFormat="1" ht="13.5" x14ac:dyDescent="0.25">
      <c r="A139" s="145" t="s">
        <v>11062</v>
      </c>
      <c r="B139" s="546" t="s">
        <v>11063</v>
      </c>
      <c r="C139" s="237"/>
      <c r="D139" s="545" t="s">
        <v>399</v>
      </c>
      <c r="E139" s="145" t="s">
        <v>1026</v>
      </c>
      <c r="F139" s="230" t="s">
        <v>11281</v>
      </c>
      <c r="G139" s="231"/>
      <c r="H139" s="145" t="s">
        <v>11420</v>
      </c>
    </row>
    <row r="140" spans="1:8" s="145" customFormat="1" ht="13.5" x14ac:dyDescent="0.25">
      <c r="A140" s="145" t="s">
        <v>11064</v>
      </c>
      <c r="B140" s="546" t="s">
        <v>11065</v>
      </c>
      <c r="C140" s="237"/>
      <c r="D140" s="545" t="s">
        <v>399</v>
      </c>
      <c r="E140" s="145" t="s">
        <v>1024</v>
      </c>
      <c r="F140" s="230" t="s">
        <v>11281</v>
      </c>
      <c r="G140" s="231"/>
      <c r="H140" s="145" t="s">
        <v>11420</v>
      </c>
    </row>
    <row r="141" spans="1:8" s="145" customFormat="1" ht="13.5" x14ac:dyDescent="0.25">
      <c r="A141" s="145" t="s">
        <v>11066</v>
      </c>
      <c r="B141" s="546" t="s">
        <v>11067</v>
      </c>
      <c r="C141" s="237"/>
      <c r="D141" s="545" t="s">
        <v>399</v>
      </c>
      <c r="E141" s="145" t="s">
        <v>1023</v>
      </c>
      <c r="F141" s="230" t="s">
        <v>11281</v>
      </c>
      <c r="G141" s="231"/>
      <c r="H141" s="145" t="s">
        <v>11420</v>
      </c>
    </row>
    <row r="142" spans="1:8" s="145" customFormat="1" ht="13.5" x14ac:dyDescent="0.25">
      <c r="A142" s="145" t="s">
        <v>11068</v>
      </c>
      <c r="B142" s="546" t="s">
        <v>11069</v>
      </c>
      <c r="C142" s="237"/>
      <c r="D142" s="545" t="s">
        <v>399</v>
      </c>
      <c r="E142" s="145" t="s">
        <v>1021</v>
      </c>
      <c r="F142" s="230" t="s">
        <v>11281</v>
      </c>
      <c r="G142" s="231"/>
      <c r="H142" s="145" t="s">
        <v>11420</v>
      </c>
    </row>
    <row r="143" spans="1:8" s="145" customFormat="1" ht="13.5" x14ac:dyDescent="0.25">
      <c r="A143" s="145" t="s">
        <v>260</v>
      </c>
      <c r="B143" s="546" t="s">
        <v>11393</v>
      </c>
      <c r="C143" s="237"/>
      <c r="D143" s="545" t="s">
        <v>399</v>
      </c>
      <c r="E143" s="145" t="s">
        <v>11394</v>
      </c>
      <c r="F143" s="230" t="s">
        <v>11281</v>
      </c>
      <c r="G143" s="231"/>
      <c r="H143" s="145" t="s">
        <v>11420</v>
      </c>
    </row>
    <row r="144" spans="1:8" s="145" customFormat="1" ht="13.5" x14ac:dyDescent="0.25">
      <c r="A144" s="145" t="s">
        <v>11070</v>
      </c>
      <c r="B144" s="546" t="s">
        <v>11395</v>
      </c>
      <c r="C144" s="237"/>
      <c r="D144" s="545"/>
      <c r="F144" s="230" t="s">
        <v>11281</v>
      </c>
      <c r="G144" s="231"/>
      <c r="H144" s="145" t="s">
        <v>11420</v>
      </c>
    </row>
    <row r="145" spans="1:8" s="145" customFormat="1" ht="13.5" x14ac:dyDescent="0.25">
      <c r="A145" s="145" t="s">
        <v>11071</v>
      </c>
      <c r="B145" s="546" t="s">
        <v>11396</v>
      </c>
      <c r="C145" s="237"/>
      <c r="D145" s="545" t="s">
        <v>399</v>
      </c>
      <c r="E145" s="145" t="s">
        <v>2029</v>
      </c>
      <c r="F145" s="230" t="s">
        <v>11281</v>
      </c>
      <c r="G145" s="231"/>
      <c r="H145" s="145" t="s">
        <v>11420</v>
      </c>
    </row>
    <row r="146" spans="1:8" s="145" customFormat="1" ht="13.5" x14ac:dyDescent="0.25">
      <c r="A146" s="145" t="s">
        <v>11072</v>
      </c>
      <c r="B146" s="546" t="s">
        <v>11073</v>
      </c>
      <c r="C146" s="237"/>
      <c r="D146" s="545" t="s">
        <v>399</v>
      </c>
      <c r="E146" s="145" t="s">
        <v>8405</v>
      </c>
      <c r="F146" s="230" t="s">
        <v>11281</v>
      </c>
      <c r="G146" s="231"/>
      <c r="H146" s="145" t="s">
        <v>11420</v>
      </c>
    </row>
    <row r="147" spans="1:8" s="145" customFormat="1" ht="13.5" x14ac:dyDescent="0.25">
      <c r="A147" s="145" t="s">
        <v>11074</v>
      </c>
      <c r="B147" s="546" t="s">
        <v>11075</v>
      </c>
      <c r="C147" s="237"/>
      <c r="D147" s="545" t="s">
        <v>399</v>
      </c>
      <c r="E147" s="145" t="s">
        <v>8406</v>
      </c>
      <c r="F147" s="230" t="s">
        <v>11281</v>
      </c>
      <c r="G147" s="231"/>
      <c r="H147" s="145" t="s">
        <v>11420</v>
      </c>
    </row>
    <row r="148" spans="1:8" s="145" customFormat="1" ht="13.5" x14ac:dyDescent="0.25">
      <c r="A148" s="145" t="s">
        <v>11076</v>
      </c>
      <c r="B148" s="546" t="s">
        <v>11077</v>
      </c>
      <c r="C148" s="237"/>
      <c r="D148" s="545" t="s">
        <v>399</v>
      </c>
      <c r="E148" s="145" t="s">
        <v>8458</v>
      </c>
      <c r="F148" s="230" t="s">
        <v>11281</v>
      </c>
      <c r="G148" s="231"/>
      <c r="H148" s="145" t="s">
        <v>11420</v>
      </c>
    </row>
    <row r="149" spans="1:8" s="145" customFormat="1" ht="13.5" x14ac:dyDescent="0.25">
      <c r="A149" s="145" t="s">
        <v>11078</v>
      </c>
      <c r="B149" s="546" t="s">
        <v>11079</v>
      </c>
      <c r="C149" s="237" t="s">
        <v>11125</v>
      </c>
      <c r="D149" s="545"/>
      <c r="F149" s="230" t="s">
        <v>11281</v>
      </c>
      <c r="G149" s="231" t="b">
        <v>0</v>
      </c>
      <c r="H149" s="145" t="s">
        <v>11420</v>
      </c>
    </row>
    <row r="150" spans="1:8" s="145" customFormat="1" ht="13.5" x14ac:dyDescent="0.25">
      <c r="A150" s="145" t="s">
        <v>11080</v>
      </c>
      <c r="B150" s="546" t="s">
        <v>11081</v>
      </c>
      <c r="C150" s="237"/>
      <c r="D150" s="545" t="s">
        <v>399</v>
      </c>
      <c r="E150" s="145" t="s">
        <v>8401</v>
      </c>
      <c r="F150" s="230" t="s">
        <v>11281</v>
      </c>
      <c r="G150" s="231"/>
      <c r="H150" s="145" t="s">
        <v>11420</v>
      </c>
    </row>
    <row r="151" spans="1:8" s="145" customFormat="1" ht="13.5" x14ac:dyDescent="0.25">
      <c r="A151" s="145" t="s">
        <v>11082</v>
      </c>
      <c r="B151" s="546" t="s">
        <v>11397</v>
      </c>
      <c r="C151" s="237"/>
      <c r="D151" s="545" t="s">
        <v>427</v>
      </c>
      <c r="E151" s="145" t="s">
        <v>11289</v>
      </c>
      <c r="F151" s="230" t="s">
        <v>11281</v>
      </c>
      <c r="G151" s="231"/>
      <c r="H151" s="145" t="s">
        <v>11420</v>
      </c>
    </row>
    <row r="152" spans="1:8" s="145" customFormat="1" ht="13.5" x14ac:dyDescent="0.25">
      <c r="A152" s="145" t="s">
        <v>11083</v>
      </c>
      <c r="B152" s="546" t="s">
        <v>11398</v>
      </c>
      <c r="C152" s="237"/>
      <c r="D152" s="545" t="s">
        <v>427</v>
      </c>
      <c r="E152" s="145" t="s">
        <v>11399</v>
      </c>
      <c r="F152" s="230" t="s">
        <v>11281</v>
      </c>
      <c r="G152" s="231"/>
      <c r="H152" s="145" t="s">
        <v>11420</v>
      </c>
    </row>
    <row r="153" spans="1:8" s="145" customFormat="1" ht="13.5" x14ac:dyDescent="0.25">
      <c r="A153" s="145" t="s">
        <v>11084</v>
      </c>
      <c r="B153" s="546" t="s">
        <v>11400</v>
      </c>
      <c r="C153" s="237"/>
      <c r="D153" s="545" t="s">
        <v>427</v>
      </c>
      <c r="E153" s="145" t="s">
        <v>11401</v>
      </c>
      <c r="F153" s="230" t="s">
        <v>11281</v>
      </c>
      <c r="G153" s="231"/>
      <c r="H153" s="145" t="s">
        <v>11420</v>
      </c>
    </row>
    <row r="154" spans="1:8" s="145" customFormat="1" ht="13.5" x14ac:dyDescent="0.25">
      <c r="A154" s="145" t="s">
        <v>11085</v>
      </c>
      <c r="B154" s="546" t="s">
        <v>11402</v>
      </c>
      <c r="C154" s="237"/>
      <c r="D154" s="545" t="s">
        <v>427</v>
      </c>
      <c r="E154" s="145" t="s">
        <v>11290</v>
      </c>
      <c r="F154" s="230" t="s">
        <v>11281</v>
      </c>
      <c r="G154" s="231" t="b">
        <v>0</v>
      </c>
      <c r="H154" s="145" t="s">
        <v>11420</v>
      </c>
    </row>
    <row r="155" spans="1:8" s="145" customFormat="1" ht="13.5" x14ac:dyDescent="0.25">
      <c r="A155" s="145" t="s">
        <v>11086</v>
      </c>
      <c r="B155" s="546" t="s">
        <v>11403</v>
      </c>
      <c r="C155" s="231"/>
      <c r="D155" s="545" t="s">
        <v>427</v>
      </c>
      <c r="E155" s="145" t="s">
        <v>11404</v>
      </c>
      <c r="F155" s="230" t="s">
        <v>11281</v>
      </c>
      <c r="G155" s="231"/>
      <c r="H155" s="145" t="s">
        <v>11420</v>
      </c>
    </row>
    <row r="156" spans="1:8" s="145" customFormat="1" ht="13.5" x14ac:dyDescent="0.25">
      <c r="A156" s="145" t="s">
        <v>11087</v>
      </c>
      <c r="B156" s="546" t="s">
        <v>11088</v>
      </c>
      <c r="C156" s="231"/>
      <c r="D156" s="545" t="s">
        <v>399</v>
      </c>
      <c r="E156" s="145" t="s">
        <v>8403</v>
      </c>
      <c r="F156" s="230" t="s">
        <v>11281</v>
      </c>
      <c r="G156" s="231"/>
      <c r="H156" s="145" t="s">
        <v>11420</v>
      </c>
    </row>
    <row r="157" spans="1:8" s="145" customFormat="1" ht="13.5" x14ac:dyDescent="0.25">
      <c r="A157" s="145" t="s">
        <v>11089</v>
      </c>
      <c r="B157" s="546" t="s">
        <v>10899</v>
      </c>
      <c r="C157" s="231"/>
      <c r="D157" s="545" t="s">
        <v>402</v>
      </c>
      <c r="E157" s="145" t="s">
        <v>1037</v>
      </c>
      <c r="F157" s="230" t="s">
        <v>11281</v>
      </c>
      <c r="G157" s="231"/>
      <c r="H157" s="145" t="s">
        <v>11420</v>
      </c>
    </row>
    <row r="158" spans="1:8" s="145" customFormat="1" ht="13.5" x14ac:dyDescent="0.25">
      <c r="A158" s="145" t="s">
        <v>11090</v>
      </c>
      <c r="B158" s="546" t="s">
        <v>10901</v>
      </c>
      <c r="C158" s="231"/>
      <c r="D158" s="545" t="s">
        <v>402</v>
      </c>
      <c r="E158" s="145" t="s">
        <v>1073</v>
      </c>
      <c r="F158" s="230" t="s">
        <v>11281</v>
      </c>
      <c r="G158" s="231"/>
      <c r="H158" s="145" t="s">
        <v>11420</v>
      </c>
    </row>
    <row r="159" spans="1:8" s="145" customFormat="1" ht="13.5" x14ac:dyDescent="0.25">
      <c r="A159" s="145" t="s">
        <v>11091</v>
      </c>
      <c r="B159" s="546" t="s">
        <v>11092</v>
      </c>
      <c r="C159" s="231"/>
      <c r="D159" s="545" t="s">
        <v>399</v>
      </c>
      <c r="E159" s="145" t="s">
        <v>1014</v>
      </c>
      <c r="F159" s="230" t="s">
        <v>11281</v>
      </c>
      <c r="G159" s="231"/>
      <c r="H159" s="145" t="s">
        <v>11420</v>
      </c>
    </row>
    <row r="160" spans="1:8" s="145" customFormat="1" ht="13.5" x14ac:dyDescent="0.25">
      <c r="A160" s="145" t="s">
        <v>11093</v>
      </c>
      <c r="B160" s="546" t="s">
        <v>11094</v>
      </c>
      <c r="C160" s="231"/>
      <c r="D160" s="545" t="s">
        <v>399</v>
      </c>
      <c r="E160" s="145" t="s">
        <v>1013</v>
      </c>
      <c r="F160" s="230" t="s">
        <v>11281</v>
      </c>
      <c r="G160" s="231"/>
      <c r="H160" s="145" t="s">
        <v>11420</v>
      </c>
    </row>
    <row r="161" spans="1:8" s="145" customFormat="1" ht="13.5" x14ac:dyDescent="0.25">
      <c r="A161" s="145" t="s">
        <v>11095</v>
      </c>
      <c r="B161" s="546" t="s">
        <v>11096</v>
      </c>
      <c r="C161" s="231"/>
      <c r="D161" s="545" t="s">
        <v>399</v>
      </c>
      <c r="E161" s="145" t="s">
        <v>1016</v>
      </c>
      <c r="F161" s="230" t="s">
        <v>11281</v>
      </c>
      <c r="G161" s="231"/>
      <c r="H161" s="145" t="s">
        <v>11420</v>
      </c>
    </row>
    <row r="162" spans="1:8" s="145" customFormat="1" ht="13.5" x14ac:dyDescent="0.25">
      <c r="A162" s="145" t="s">
        <v>11097</v>
      </c>
      <c r="B162" s="546" t="s">
        <v>11098</v>
      </c>
      <c r="C162" s="231"/>
      <c r="D162" s="545" t="s">
        <v>399</v>
      </c>
      <c r="E162" s="145" t="s">
        <v>1015</v>
      </c>
      <c r="F162" s="230" t="s">
        <v>11281</v>
      </c>
      <c r="G162" s="231"/>
      <c r="H162" s="145" t="s">
        <v>11420</v>
      </c>
    </row>
    <row r="163" spans="1:8" s="145" customFormat="1" ht="13.5" x14ac:dyDescent="0.25">
      <c r="A163" s="145" t="s">
        <v>11099</v>
      </c>
      <c r="B163" s="546" t="s">
        <v>11100</v>
      </c>
      <c r="C163" s="231"/>
      <c r="D163" s="545" t="s">
        <v>399</v>
      </c>
      <c r="E163" s="145" t="s">
        <v>11101</v>
      </c>
      <c r="F163" s="230" t="s">
        <v>11281</v>
      </c>
      <c r="G163" s="231"/>
      <c r="H163" s="145" t="s">
        <v>11420</v>
      </c>
    </row>
    <row r="164" spans="1:8" s="145" customFormat="1" ht="13.5" x14ac:dyDescent="0.25">
      <c r="A164" s="145" t="s">
        <v>11102</v>
      </c>
      <c r="B164" s="546" t="s">
        <v>11103</v>
      </c>
      <c r="C164" s="231"/>
      <c r="D164" s="545"/>
      <c r="F164" s="230" t="s">
        <v>11281</v>
      </c>
      <c r="G164" s="231" t="b">
        <v>0</v>
      </c>
      <c r="H164" s="145" t="s">
        <v>11420</v>
      </c>
    </row>
    <row r="165" spans="1:8" s="145" customFormat="1" ht="13.5" x14ac:dyDescent="0.25">
      <c r="A165" s="145" t="s">
        <v>11104</v>
      </c>
      <c r="B165" s="546" t="s">
        <v>11103</v>
      </c>
      <c r="C165" s="231"/>
      <c r="D165" s="545"/>
      <c r="F165" s="230" t="s">
        <v>11281</v>
      </c>
      <c r="G165" s="231" t="b">
        <v>0</v>
      </c>
      <c r="H165" s="145" t="s">
        <v>11420</v>
      </c>
    </row>
    <row r="166" spans="1:8" s="145" customFormat="1" ht="13.5" x14ac:dyDescent="0.25">
      <c r="A166" s="145" t="s">
        <v>11105</v>
      </c>
      <c r="B166" s="546" t="s">
        <v>11103</v>
      </c>
      <c r="C166" s="231"/>
      <c r="D166" s="545"/>
      <c r="F166" s="230" t="s">
        <v>11281</v>
      </c>
      <c r="G166" s="231" t="b">
        <v>0</v>
      </c>
      <c r="H166" s="145" t="s">
        <v>11420</v>
      </c>
    </row>
    <row r="167" spans="1:8" s="145" customFormat="1" ht="13.5" x14ac:dyDescent="0.25">
      <c r="A167" s="145" t="s">
        <v>11106</v>
      </c>
      <c r="B167" s="546" t="s">
        <v>11103</v>
      </c>
      <c r="C167" s="231"/>
      <c r="D167" s="545"/>
      <c r="F167" s="230" t="s">
        <v>11281</v>
      </c>
      <c r="G167" s="231" t="b">
        <v>0</v>
      </c>
      <c r="H167" s="145" t="s">
        <v>11420</v>
      </c>
    </row>
    <row r="168" spans="1:8" s="145" customFormat="1" ht="13.5" x14ac:dyDescent="0.25">
      <c r="A168" s="145" t="s">
        <v>11107</v>
      </c>
      <c r="B168" s="546" t="s">
        <v>11103</v>
      </c>
      <c r="C168" s="231"/>
      <c r="D168" s="545"/>
      <c r="F168" s="230" t="s">
        <v>11281</v>
      </c>
      <c r="G168" s="231" t="b">
        <v>0</v>
      </c>
      <c r="H168" s="145" t="s">
        <v>11420</v>
      </c>
    </row>
    <row r="169" spans="1:8" s="145" customFormat="1" ht="13.5" x14ac:dyDescent="0.25">
      <c r="A169" s="145" t="s">
        <v>11108</v>
      </c>
      <c r="B169" s="546" t="s">
        <v>11103</v>
      </c>
      <c r="C169" s="231"/>
      <c r="D169" s="545"/>
      <c r="F169" s="230" t="s">
        <v>11281</v>
      </c>
      <c r="G169" s="231" t="b">
        <v>0</v>
      </c>
      <c r="H169" s="145" t="s">
        <v>11420</v>
      </c>
    </row>
    <row r="170" spans="1:8" s="145" customFormat="1" ht="13.5" x14ac:dyDescent="0.25">
      <c r="A170" s="145" t="s">
        <v>11109</v>
      </c>
      <c r="B170" s="546" t="s">
        <v>11103</v>
      </c>
      <c r="C170" s="231"/>
      <c r="D170" s="545"/>
      <c r="F170" s="230" t="s">
        <v>11281</v>
      </c>
      <c r="G170" s="231" t="b">
        <v>0</v>
      </c>
      <c r="H170" s="145" t="s">
        <v>11420</v>
      </c>
    </row>
    <row r="171" spans="1:8" s="145" customFormat="1" ht="13.5" x14ac:dyDescent="0.25">
      <c r="A171" s="145" t="s">
        <v>11110</v>
      </c>
      <c r="B171" s="546" t="s">
        <v>11103</v>
      </c>
      <c r="C171" s="231"/>
      <c r="D171" s="545"/>
      <c r="F171" s="230" t="s">
        <v>11281</v>
      </c>
      <c r="G171" s="231" t="b">
        <v>0</v>
      </c>
      <c r="H171" s="145" t="s">
        <v>11420</v>
      </c>
    </row>
    <row r="172" spans="1:8" s="145" customFormat="1" ht="13.5" x14ac:dyDescent="0.25">
      <c r="A172" s="145" t="s">
        <v>11111</v>
      </c>
      <c r="B172" s="546" t="s">
        <v>11103</v>
      </c>
      <c r="C172" s="231"/>
      <c r="D172" s="545"/>
      <c r="F172" s="230" t="s">
        <v>11281</v>
      </c>
      <c r="G172" s="231" t="b">
        <v>0</v>
      </c>
      <c r="H172" s="145" t="s">
        <v>11420</v>
      </c>
    </row>
    <row r="173" spans="1:8" s="145" customFormat="1" ht="13.5" x14ac:dyDescent="0.25">
      <c r="A173" s="145" t="s">
        <v>11112</v>
      </c>
      <c r="B173" s="546" t="s">
        <v>11103</v>
      </c>
      <c r="C173" s="231"/>
      <c r="D173" s="545"/>
      <c r="F173" s="230" t="s">
        <v>11281</v>
      </c>
      <c r="G173" s="231" t="b">
        <v>0</v>
      </c>
      <c r="H173" s="145" t="s">
        <v>11420</v>
      </c>
    </row>
    <row r="174" spans="1:8" s="145" customFormat="1" ht="13.5" x14ac:dyDescent="0.25">
      <c r="A174" s="145" t="s">
        <v>11113</v>
      </c>
      <c r="B174" s="546" t="s">
        <v>11103</v>
      </c>
      <c r="C174" s="231"/>
      <c r="D174" s="545"/>
      <c r="F174" s="230" t="s">
        <v>11281</v>
      </c>
      <c r="G174" s="231" t="b">
        <v>0</v>
      </c>
      <c r="H174" s="145" t="s">
        <v>11420</v>
      </c>
    </row>
    <row r="175" spans="1:8" s="145" customFormat="1" ht="13.5" x14ac:dyDescent="0.25">
      <c r="C175" s="231"/>
      <c r="D175" s="545"/>
      <c r="F175" s="230"/>
      <c r="G175" s="231"/>
    </row>
    <row r="176" spans="1:8" s="145" customFormat="1" ht="13.5" x14ac:dyDescent="0.25">
      <c r="C176" s="231"/>
      <c r="D176" s="545"/>
      <c r="F176" s="230"/>
      <c r="G176" s="231"/>
    </row>
    <row r="177" spans="3:7" s="145" customFormat="1" ht="13.5" x14ac:dyDescent="0.25">
      <c r="C177" s="231"/>
      <c r="D177" s="545"/>
      <c r="F177" s="230"/>
      <c r="G177" s="231"/>
    </row>
    <row r="178" spans="3:7" s="145" customFormat="1" ht="13.5" x14ac:dyDescent="0.25">
      <c r="C178" s="231"/>
      <c r="D178" s="545"/>
      <c r="F178" s="230"/>
      <c r="G178" s="231"/>
    </row>
    <row r="179" spans="3:7" s="145" customFormat="1" ht="13.5" x14ac:dyDescent="0.25">
      <c r="C179" s="231"/>
      <c r="D179" s="545"/>
      <c r="F179" s="230"/>
      <c r="G179" s="231"/>
    </row>
    <row r="180" spans="3:7" s="145" customFormat="1" ht="13.5" x14ac:dyDescent="0.25">
      <c r="C180" s="231"/>
      <c r="D180" s="545"/>
      <c r="F180" s="230"/>
      <c r="G180" s="231"/>
    </row>
    <row r="181" spans="3:7" s="145" customFormat="1" ht="13.5" x14ac:dyDescent="0.25">
      <c r="C181" s="231"/>
      <c r="D181" s="545"/>
      <c r="F181" s="230"/>
      <c r="G181" s="231"/>
    </row>
    <row r="182" spans="3:7" s="145" customFormat="1" ht="13.5" x14ac:dyDescent="0.25">
      <c r="C182" s="231"/>
      <c r="D182" s="545"/>
      <c r="F182" s="230"/>
      <c r="G182" s="231"/>
    </row>
    <row r="183" spans="3:7" s="145" customFormat="1" ht="13.5" x14ac:dyDescent="0.25">
      <c r="C183" s="231"/>
      <c r="D183" s="545"/>
      <c r="F183" s="230"/>
      <c r="G183" s="231"/>
    </row>
    <row r="184" spans="3:7" s="145" customFormat="1" ht="13.5" x14ac:dyDescent="0.25">
      <c r="C184" s="231"/>
      <c r="D184" s="545"/>
      <c r="F184" s="230"/>
      <c r="G184" s="231"/>
    </row>
    <row r="185" spans="3:7" s="145" customFormat="1" ht="13.5" x14ac:dyDescent="0.25">
      <c r="C185" s="231"/>
      <c r="D185" s="545"/>
      <c r="F185" s="230"/>
      <c r="G185" s="231"/>
    </row>
    <row r="186" spans="3:7" s="145" customFormat="1" ht="13.5" x14ac:dyDescent="0.25">
      <c r="C186" s="231"/>
      <c r="D186" s="545"/>
      <c r="F186" s="230"/>
      <c r="G186" s="231"/>
    </row>
    <row r="187" spans="3:7" s="145" customFormat="1" ht="13.5" x14ac:dyDescent="0.25">
      <c r="C187" s="231"/>
      <c r="D187" s="545"/>
      <c r="F187" s="230"/>
      <c r="G187" s="231"/>
    </row>
    <row r="188" spans="3:7" s="145" customFormat="1" ht="13.5" x14ac:dyDescent="0.25">
      <c r="C188" s="231"/>
      <c r="D188" s="545"/>
      <c r="F188" s="230"/>
      <c r="G188" s="231"/>
    </row>
    <row r="189" spans="3:7" s="145" customFormat="1" ht="13.5" x14ac:dyDescent="0.25">
      <c r="C189" s="231"/>
      <c r="D189" s="545"/>
      <c r="F189" s="230"/>
      <c r="G189" s="231"/>
    </row>
    <row r="190" spans="3:7" s="145" customFormat="1" ht="13.5" x14ac:dyDescent="0.25">
      <c r="C190" s="231"/>
      <c r="D190" s="545"/>
      <c r="F190" s="230"/>
      <c r="G190" s="231"/>
    </row>
    <row r="191" spans="3:7" s="145" customFormat="1" ht="13.5" x14ac:dyDescent="0.25">
      <c r="C191" s="231"/>
      <c r="D191" s="545"/>
      <c r="F191" s="230"/>
      <c r="G191" s="231"/>
    </row>
    <row r="192" spans="3:7" s="145" customFormat="1" ht="13.5" x14ac:dyDescent="0.25">
      <c r="C192" s="231"/>
      <c r="D192" s="545"/>
      <c r="F192" s="230"/>
      <c r="G192" s="231"/>
    </row>
    <row r="193" spans="3:7" s="145" customFormat="1" ht="13.5" x14ac:dyDescent="0.25">
      <c r="C193" s="231"/>
      <c r="D193" s="545"/>
      <c r="F193" s="230"/>
      <c r="G193" s="231"/>
    </row>
    <row r="194" spans="3:7" s="145" customFormat="1" ht="13.5" x14ac:dyDescent="0.25">
      <c r="C194" s="231"/>
      <c r="D194" s="545"/>
      <c r="F194" s="230"/>
      <c r="G194" s="231"/>
    </row>
    <row r="195" spans="3:7" s="145" customFormat="1" ht="13.5" x14ac:dyDescent="0.25">
      <c r="C195" s="231"/>
      <c r="D195" s="545"/>
      <c r="F195" s="230"/>
      <c r="G195" s="231"/>
    </row>
    <row r="196" spans="3:7" s="145" customFormat="1" ht="13.5" x14ac:dyDescent="0.25">
      <c r="C196" s="231"/>
      <c r="D196" s="545"/>
      <c r="F196" s="230"/>
      <c r="G196" s="231"/>
    </row>
    <row r="197" spans="3:7" s="145" customFormat="1" ht="13.5" x14ac:dyDescent="0.25">
      <c r="C197" s="231"/>
      <c r="D197" s="545"/>
      <c r="F197" s="230"/>
      <c r="G197" s="231"/>
    </row>
    <row r="198" spans="3:7" s="145" customFormat="1" ht="13.5" x14ac:dyDescent="0.25">
      <c r="C198" s="231"/>
      <c r="D198" s="545"/>
      <c r="F198" s="230"/>
      <c r="G198" s="231"/>
    </row>
    <row r="199" spans="3:7" s="145" customFormat="1" ht="13.5" x14ac:dyDescent="0.25">
      <c r="C199" s="231"/>
      <c r="D199" s="545"/>
      <c r="F199" s="230"/>
      <c r="G199" s="231"/>
    </row>
    <row r="200" spans="3:7" s="145" customFormat="1" ht="13.5" x14ac:dyDescent="0.25">
      <c r="C200" s="231"/>
      <c r="D200" s="545"/>
      <c r="F200" s="230"/>
      <c r="G200" s="231"/>
    </row>
    <row r="201" spans="3:7" s="145" customFormat="1" ht="13.5" x14ac:dyDescent="0.25">
      <c r="C201" s="231"/>
      <c r="D201" s="545"/>
      <c r="F201" s="230"/>
      <c r="G201" s="231"/>
    </row>
    <row r="202" spans="3:7" s="145" customFormat="1" ht="13.5" x14ac:dyDescent="0.25">
      <c r="C202" s="231"/>
      <c r="D202" s="545"/>
      <c r="F202" s="230"/>
      <c r="G202" s="231"/>
    </row>
    <row r="203" spans="3:7" s="145" customFormat="1" ht="13.5" x14ac:dyDescent="0.25">
      <c r="C203" s="231"/>
      <c r="D203" s="545"/>
      <c r="F203" s="230"/>
      <c r="G203" s="231"/>
    </row>
    <row r="204" spans="3:7" s="145" customFormat="1" ht="13.5" x14ac:dyDescent="0.25">
      <c r="C204" s="231"/>
      <c r="D204" s="545"/>
      <c r="F204" s="230"/>
      <c r="G204" s="231"/>
    </row>
    <row r="205" spans="3:7" s="145" customFormat="1" ht="13.5" x14ac:dyDescent="0.25">
      <c r="C205" s="231"/>
      <c r="D205" s="545"/>
      <c r="F205" s="230"/>
      <c r="G205" s="231"/>
    </row>
    <row r="206" spans="3:7" s="145" customFormat="1" ht="13.5" x14ac:dyDescent="0.25">
      <c r="C206" s="231"/>
      <c r="D206" s="545"/>
      <c r="F206" s="230"/>
      <c r="G206" s="231"/>
    </row>
    <row r="207" spans="3:7" s="145" customFormat="1" ht="13.5" x14ac:dyDescent="0.25">
      <c r="C207" s="231"/>
      <c r="D207" s="545"/>
      <c r="F207" s="230"/>
      <c r="G207" s="231"/>
    </row>
    <row r="208" spans="3:7" s="145" customFormat="1" ht="13.5" x14ac:dyDescent="0.25">
      <c r="C208" s="231"/>
      <c r="D208" s="545"/>
      <c r="F208" s="230"/>
      <c r="G208" s="231"/>
    </row>
    <row r="209" spans="3:7" s="145" customFormat="1" ht="13.5" x14ac:dyDescent="0.25">
      <c r="C209" s="231"/>
      <c r="D209" s="545"/>
      <c r="F209" s="230"/>
      <c r="G209" s="231"/>
    </row>
    <row r="210" spans="3:7" s="145" customFormat="1" ht="13.5" x14ac:dyDescent="0.25">
      <c r="C210" s="231"/>
      <c r="D210" s="545"/>
      <c r="F210" s="230"/>
      <c r="G210" s="231"/>
    </row>
    <row r="211" spans="3:7" s="145" customFormat="1" ht="13.5" x14ac:dyDescent="0.25">
      <c r="C211" s="231"/>
      <c r="D211" s="545"/>
      <c r="F211" s="230"/>
      <c r="G211" s="231"/>
    </row>
    <row r="212" spans="3:7" s="145" customFormat="1" ht="13.5" x14ac:dyDescent="0.25">
      <c r="C212" s="231"/>
      <c r="D212" s="545"/>
      <c r="F212" s="230"/>
      <c r="G212" s="231"/>
    </row>
    <row r="213" spans="3:7" s="145" customFormat="1" ht="13.5" x14ac:dyDescent="0.25">
      <c r="C213" s="231"/>
      <c r="D213" s="545"/>
      <c r="F213" s="230"/>
      <c r="G213" s="231"/>
    </row>
    <row r="214" spans="3:7" s="145" customFormat="1" ht="13.5" x14ac:dyDescent="0.25">
      <c r="C214" s="231"/>
      <c r="D214" s="545"/>
      <c r="F214" s="230"/>
      <c r="G214" s="231"/>
    </row>
    <row r="215" spans="3:7" s="145" customFormat="1" ht="13.5" x14ac:dyDescent="0.25">
      <c r="C215" s="231"/>
      <c r="D215" s="545"/>
      <c r="F215" s="230"/>
      <c r="G215" s="231"/>
    </row>
    <row r="216" spans="3:7" s="145" customFormat="1" ht="13.5" x14ac:dyDescent="0.25">
      <c r="C216" s="231"/>
      <c r="D216" s="545"/>
      <c r="F216" s="230"/>
      <c r="G216" s="231"/>
    </row>
    <row r="217" spans="3:7" s="145" customFormat="1" ht="13.5" x14ac:dyDescent="0.25">
      <c r="C217" s="231"/>
      <c r="D217" s="545"/>
      <c r="F217" s="230"/>
      <c r="G217" s="231"/>
    </row>
    <row r="218" spans="3:7" s="145" customFormat="1" ht="13.5" x14ac:dyDescent="0.25">
      <c r="C218" s="231"/>
      <c r="D218" s="545"/>
      <c r="F218" s="230"/>
      <c r="G218" s="231"/>
    </row>
    <row r="219" spans="3:7" s="145" customFormat="1" ht="13.5" x14ac:dyDescent="0.25">
      <c r="C219" s="231"/>
      <c r="D219" s="545"/>
      <c r="F219" s="230"/>
      <c r="G219" s="231"/>
    </row>
    <row r="220" spans="3:7" s="145" customFormat="1" ht="13.5" x14ac:dyDescent="0.25">
      <c r="C220" s="231"/>
      <c r="D220" s="545"/>
      <c r="F220" s="230"/>
      <c r="G220" s="231"/>
    </row>
    <row r="221" spans="3:7" s="145" customFormat="1" ht="13.5" x14ac:dyDescent="0.25">
      <c r="C221" s="231"/>
      <c r="D221" s="545"/>
      <c r="F221" s="230"/>
      <c r="G221" s="231"/>
    </row>
    <row r="222" spans="3:7" s="145" customFormat="1" ht="13.5" x14ac:dyDescent="0.25">
      <c r="C222" s="231"/>
      <c r="D222" s="545"/>
      <c r="F222" s="230"/>
      <c r="G222" s="231"/>
    </row>
    <row r="223" spans="3:7" s="145" customFormat="1" ht="13.5" x14ac:dyDescent="0.25">
      <c r="C223" s="231"/>
      <c r="D223" s="545"/>
      <c r="F223" s="230"/>
      <c r="G223" s="231"/>
    </row>
    <row r="224" spans="3:7" s="145" customFormat="1" ht="13.5" x14ac:dyDescent="0.25">
      <c r="C224" s="231"/>
      <c r="D224" s="545"/>
      <c r="F224" s="230"/>
      <c r="G224" s="231"/>
    </row>
    <row r="225" spans="3:7" s="145" customFormat="1" ht="13.5" x14ac:dyDescent="0.25">
      <c r="C225" s="231"/>
      <c r="D225" s="545"/>
      <c r="F225" s="230"/>
      <c r="G225" s="231"/>
    </row>
    <row r="226" spans="3:7" s="145" customFormat="1" ht="13.5" x14ac:dyDescent="0.25">
      <c r="C226" s="231"/>
      <c r="D226" s="545"/>
      <c r="F226" s="230"/>
      <c r="G226" s="231"/>
    </row>
    <row r="227" spans="3:7" s="145" customFormat="1" ht="13.5" x14ac:dyDescent="0.25">
      <c r="C227" s="231"/>
      <c r="D227" s="545"/>
      <c r="F227" s="230"/>
      <c r="G227" s="231"/>
    </row>
    <row r="228" spans="3:7" s="145" customFormat="1" ht="13.5" x14ac:dyDescent="0.25">
      <c r="C228" s="231"/>
      <c r="D228" s="545"/>
      <c r="F228" s="230"/>
      <c r="G228" s="231"/>
    </row>
    <row r="229" spans="3:7" s="145" customFormat="1" ht="13.5" x14ac:dyDescent="0.25">
      <c r="C229" s="231"/>
      <c r="D229" s="545"/>
      <c r="F229" s="230"/>
      <c r="G229" s="231"/>
    </row>
    <row r="230" spans="3:7" s="145" customFormat="1" ht="13.5" x14ac:dyDescent="0.25">
      <c r="C230" s="231"/>
      <c r="D230" s="545"/>
      <c r="F230" s="230"/>
      <c r="G230" s="231"/>
    </row>
    <row r="231" spans="3:7" s="145" customFormat="1" ht="13.5" x14ac:dyDescent="0.25">
      <c r="C231" s="231"/>
      <c r="D231" s="545"/>
      <c r="F231" s="230"/>
      <c r="G231" s="231"/>
    </row>
    <row r="232" spans="3:7" s="145" customFormat="1" ht="13.5" x14ac:dyDescent="0.25">
      <c r="C232" s="231"/>
      <c r="D232" s="545"/>
      <c r="F232" s="230"/>
      <c r="G232" s="231"/>
    </row>
    <row r="233" spans="3:7" s="145" customFormat="1" ht="13.5" x14ac:dyDescent="0.25">
      <c r="C233" s="231"/>
      <c r="D233" s="545"/>
      <c r="F233" s="230"/>
      <c r="G233" s="231"/>
    </row>
    <row r="234" spans="3:7" s="145" customFormat="1" ht="13.5" x14ac:dyDescent="0.25">
      <c r="C234" s="231"/>
      <c r="D234" s="545"/>
      <c r="F234" s="230"/>
      <c r="G234" s="231"/>
    </row>
    <row r="235" spans="3:7" s="145" customFormat="1" ht="13.5" x14ac:dyDescent="0.25">
      <c r="C235" s="231"/>
      <c r="D235" s="545"/>
      <c r="F235" s="230"/>
      <c r="G235" s="231"/>
    </row>
    <row r="236" spans="3:7" s="145" customFormat="1" ht="13.5" x14ac:dyDescent="0.25">
      <c r="C236" s="231"/>
      <c r="D236" s="545"/>
      <c r="F236" s="230"/>
      <c r="G236" s="231"/>
    </row>
    <row r="237" spans="3:7" s="145" customFormat="1" ht="13.5" x14ac:dyDescent="0.25">
      <c r="C237" s="231"/>
      <c r="D237" s="545"/>
      <c r="F237" s="230"/>
      <c r="G237" s="231"/>
    </row>
    <row r="238" spans="3:7" s="145" customFormat="1" ht="13.5" x14ac:dyDescent="0.25">
      <c r="C238" s="231"/>
      <c r="D238" s="545"/>
      <c r="F238" s="230"/>
      <c r="G238" s="231"/>
    </row>
    <row r="239" spans="3:7" s="145" customFormat="1" ht="13.5" x14ac:dyDescent="0.25">
      <c r="C239" s="231"/>
      <c r="D239" s="545"/>
      <c r="F239" s="230"/>
      <c r="G239" s="231"/>
    </row>
    <row r="240" spans="3:7" s="145" customFormat="1" ht="13.5" x14ac:dyDescent="0.25">
      <c r="C240" s="231"/>
      <c r="D240" s="545"/>
      <c r="F240" s="230"/>
      <c r="G240" s="231"/>
    </row>
    <row r="241" spans="3:7" s="145" customFormat="1" ht="13.5" x14ac:dyDescent="0.25">
      <c r="C241" s="231"/>
      <c r="D241" s="545"/>
      <c r="F241" s="230"/>
      <c r="G241" s="231"/>
    </row>
    <row r="242" spans="3:7" s="145" customFormat="1" ht="13.5" x14ac:dyDescent="0.25">
      <c r="C242" s="231"/>
      <c r="D242" s="545"/>
      <c r="F242" s="230"/>
      <c r="G242" s="231"/>
    </row>
    <row r="243" spans="3:7" s="145" customFormat="1" ht="13.5" x14ac:dyDescent="0.25">
      <c r="C243" s="231"/>
      <c r="D243" s="545"/>
      <c r="F243" s="230"/>
      <c r="G243" s="231"/>
    </row>
    <row r="244" spans="3:7" s="145" customFormat="1" ht="13.5" x14ac:dyDescent="0.25">
      <c r="C244" s="231"/>
      <c r="D244" s="545"/>
      <c r="F244" s="230"/>
      <c r="G244" s="231"/>
    </row>
    <row r="245" spans="3:7" s="145" customFormat="1" ht="13.5" x14ac:dyDescent="0.25">
      <c r="C245" s="231"/>
      <c r="D245" s="545"/>
      <c r="F245" s="230"/>
      <c r="G245" s="231"/>
    </row>
    <row r="246" spans="3:7" s="145" customFormat="1" ht="13.5" x14ac:dyDescent="0.25">
      <c r="C246" s="231"/>
      <c r="D246" s="545"/>
      <c r="F246" s="230"/>
      <c r="G246" s="231"/>
    </row>
    <row r="247" spans="3:7" s="145" customFormat="1" ht="13.5" x14ac:dyDescent="0.25">
      <c r="C247" s="231"/>
      <c r="D247" s="545"/>
      <c r="F247" s="230"/>
      <c r="G247" s="231"/>
    </row>
    <row r="248" spans="3:7" s="145" customFormat="1" ht="13.5" x14ac:dyDescent="0.25">
      <c r="C248" s="231"/>
      <c r="D248" s="545"/>
      <c r="F248" s="230"/>
      <c r="G248" s="231"/>
    </row>
    <row r="249" spans="3:7" s="145" customFormat="1" ht="13.5" x14ac:dyDescent="0.25">
      <c r="C249" s="231"/>
      <c r="D249" s="545"/>
      <c r="F249" s="230"/>
      <c r="G249" s="231"/>
    </row>
    <row r="250" spans="3:7" s="145" customFormat="1" ht="13.5" x14ac:dyDescent="0.25">
      <c r="C250" s="231"/>
      <c r="D250" s="545"/>
      <c r="F250" s="230"/>
      <c r="G250" s="231"/>
    </row>
    <row r="251" spans="3:7" s="145" customFormat="1" ht="13.5" x14ac:dyDescent="0.25">
      <c r="C251" s="231"/>
      <c r="D251" s="545"/>
      <c r="F251" s="230"/>
      <c r="G251" s="231"/>
    </row>
    <row r="252" spans="3:7" s="145" customFormat="1" ht="13.5" x14ac:dyDescent="0.25">
      <c r="C252" s="231"/>
      <c r="D252" s="545"/>
      <c r="F252" s="230"/>
      <c r="G252" s="231"/>
    </row>
    <row r="253" spans="3:7" s="145" customFormat="1" ht="13.5" x14ac:dyDescent="0.25">
      <c r="C253" s="231"/>
      <c r="D253" s="545"/>
      <c r="F253" s="230"/>
      <c r="G253" s="231"/>
    </row>
    <row r="254" spans="3:7" s="145" customFormat="1" ht="13.5" x14ac:dyDescent="0.25">
      <c r="C254" s="231"/>
      <c r="D254" s="545"/>
      <c r="F254" s="230"/>
      <c r="G254" s="231"/>
    </row>
    <row r="255" spans="3:7" s="145" customFormat="1" ht="13.5" x14ac:dyDescent="0.25">
      <c r="C255" s="231"/>
      <c r="D255" s="545"/>
      <c r="F255" s="230"/>
      <c r="G255" s="231"/>
    </row>
    <row r="256" spans="3:7" s="145" customFormat="1" ht="13.5" x14ac:dyDescent="0.25">
      <c r="C256" s="231"/>
      <c r="D256" s="545"/>
      <c r="F256" s="230"/>
      <c r="G256" s="231"/>
    </row>
    <row r="257" spans="3:7" s="145" customFormat="1" ht="13.5" x14ac:dyDescent="0.25">
      <c r="C257" s="231"/>
      <c r="D257" s="545"/>
      <c r="F257" s="230"/>
      <c r="G257" s="231"/>
    </row>
    <row r="258" spans="3:7" s="145" customFormat="1" ht="13.5" x14ac:dyDescent="0.25">
      <c r="C258" s="231"/>
      <c r="D258" s="545"/>
      <c r="F258" s="230"/>
      <c r="G258" s="231"/>
    </row>
    <row r="259" spans="3:7" s="145" customFormat="1" ht="13.5" x14ac:dyDescent="0.25">
      <c r="C259" s="231"/>
      <c r="D259" s="545"/>
      <c r="F259" s="230"/>
      <c r="G259" s="231"/>
    </row>
    <row r="260" spans="3:7" s="145" customFormat="1" ht="13.5" x14ac:dyDescent="0.25">
      <c r="C260" s="231"/>
      <c r="D260" s="545"/>
      <c r="F260" s="230"/>
      <c r="G260" s="231"/>
    </row>
    <row r="261" spans="3:7" s="145" customFormat="1" ht="13.5" x14ac:dyDescent="0.25">
      <c r="C261" s="231"/>
      <c r="D261" s="545"/>
      <c r="F261" s="230"/>
      <c r="G261" s="231"/>
    </row>
    <row r="262" spans="3:7" s="145" customFormat="1" ht="13.5" x14ac:dyDescent="0.25">
      <c r="C262" s="231"/>
      <c r="D262" s="545"/>
      <c r="F262" s="230"/>
      <c r="G262" s="231"/>
    </row>
    <row r="263" spans="3:7" s="145" customFormat="1" ht="13.5" x14ac:dyDescent="0.25">
      <c r="C263" s="231"/>
      <c r="D263" s="545"/>
      <c r="F263" s="230"/>
      <c r="G263" s="231"/>
    </row>
    <row r="264" spans="3:7" s="145" customFormat="1" ht="13.5" x14ac:dyDescent="0.25">
      <c r="C264" s="231"/>
      <c r="D264" s="545"/>
      <c r="F264" s="230"/>
      <c r="G264" s="231"/>
    </row>
    <row r="265" spans="3:7" s="145" customFormat="1" ht="13.5" x14ac:dyDescent="0.25">
      <c r="C265" s="231"/>
      <c r="D265" s="545"/>
      <c r="F265" s="230"/>
      <c r="G265" s="231"/>
    </row>
    <row r="266" spans="3:7" s="145" customFormat="1" ht="13.5" x14ac:dyDescent="0.25">
      <c r="C266" s="231"/>
      <c r="D266" s="545"/>
      <c r="F266" s="230"/>
      <c r="G266" s="231"/>
    </row>
    <row r="267" spans="3:7" s="145" customFormat="1" ht="13.5" x14ac:dyDescent="0.25">
      <c r="C267" s="231"/>
      <c r="D267" s="545"/>
      <c r="F267" s="230"/>
      <c r="G267" s="231"/>
    </row>
    <row r="268" spans="3:7" s="145" customFormat="1" ht="13.5" x14ac:dyDescent="0.25">
      <c r="C268" s="231"/>
      <c r="D268" s="545"/>
      <c r="F268" s="230"/>
      <c r="G268" s="231"/>
    </row>
    <row r="269" spans="3:7" s="145" customFormat="1" ht="13.5" x14ac:dyDescent="0.25">
      <c r="C269" s="231"/>
      <c r="D269" s="545"/>
      <c r="F269" s="230"/>
      <c r="G269" s="231"/>
    </row>
    <row r="270" spans="3:7" s="145" customFormat="1" ht="13.5" x14ac:dyDescent="0.25">
      <c r="C270" s="231"/>
      <c r="D270" s="545"/>
      <c r="F270" s="230"/>
      <c r="G270" s="231"/>
    </row>
    <row r="271" spans="3:7" s="145" customFormat="1" ht="13.5" x14ac:dyDescent="0.25">
      <c r="C271" s="231"/>
      <c r="D271" s="545"/>
      <c r="F271" s="230"/>
      <c r="G271" s="231"/>
    </row>
    <row r="272" spans="3:7" s="145" customFormat="1" ht="13.5" x14ac:dyDescent="0.25">
      <c r="C272" s="231"/>
      <c r="D272" s="545"/>
      <c r="F272" s="230"/>
      <c r="G272" s="231"/>
    </row>
    <row r="273" spans="3:7" s="145" customFormat="1" ht="13.5" x14ac:dyDescent="0.25">
      <c r="C273" s="231"/>
      <c r="D273" s="545"/>
      <c r="F273" s="230"/>
      <c r="G273" s="231"/>
    </row>
    <row r="274" spans="3:7" s="145" customFormat="1" ht="13.5" x14ac:dyDescent="0.25">
      <c r="C274" s="231"/>
      <c r="D274" s="545"/>
      <c r="F274" s="230"/>
      <c r="G274" s="231"/>
    </row>
    <row r="275" spans="3:7" s="145" customFormat="1" ht="13.5" x14ac:dyDescent="0.25">
      <c r="C275" s="231"/>
      <c r="D275" s="545"/>
      <c r="F275" s="230"/>
      <c r="G275" s="231"/>
    </row>
    <row r="276" spans="3:7" s="145" customFormat="1" ht="13.5" x14ac:dyDescent="0.25">
      <c r="C276" s="231"/>
      <c r="D276" s="545"/>
      <c r="F276" s="230"/>
      <c r="G276" s="231"/>
    </row>
    <row r="277" spans="3:7" s="145" customFormat="1" ht="13.5" x14ac:dyDescent="0.25">
      <c r="C277" s="231"/>
      <c r="D277" s="545"/>
      <c r="F277" s="230"/>
      <c r="G277" s="231"/>
    </row>
    <row r="278" spans="3:7" s="145" customFormat="1" ht="13.5" x14ac:dyDescent="0.25">
      <c r="C278" s="231"/>
      <c r="D278" s="545"/>
      <c r="F278" s="230"/>
      <c r="G278" s="231"/>
    </row>
    <row r="279" spans="3:7" s="145" customFormat="1" ht="13.5" x14ac:dyDescent="0.25">
      <c r="C279" s="231"/>
      <c r="D279" s="545"/>
      <c r="F279" s="230"/>
      <c r="G279" s="231"/>
    </row>
    <row r="280" spans="3:7" s="145" customFormat="1" ht="13.5" x14ac:dyDescent="0.25">
      <c r="C280" s="231"/>
      <c r="D280" s="545"/>
      <c r="F280" s="230"/>
      <c r="G280" s="231"/>
    </row>
    <row r="281" spans="3:7" s="145" customFormat="1" ht="13.5" x14ac:dyDescent="0.25">
      <c r="C281" s="231"/>
      <c r="D281" s="545"/>
      <c r="F281" s="230"/>
      <c r="G281" s="231"/>
    </row>
  </sheetData>
  <autoFilter ref="A1:H1" xr:uid="{4392A49D-8BA2-49A5-ACAC-82E66873E67F}"/>
  <conditionalFormatting sqref="A2:H199">
    <cfRule type="expression" dxfId="243"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6" customWidth="1"/>
    <col min="2" max="2" width="10.85546875" style="92" bestFit="1" customWidth="1"/>
    <col min="3" max="3" width="24.85546875" style="526" bestFit="1" customWidth="1"/>
    <col min="4" max="4" width="6.42578125" style="93" bestFit="1" customWidth="1"/>
    <col min="5" max="5" width="7" style="93" bestFit="1" customWidth="1"/>
    <col min="6" max="6" width="14" style="534" bestFit="1" customWidth="1"/>
    <col min="7" max="7" width="54" style="92" bestFit="1" customWidth="1"/>
    <col min="8" max="8" width="83.28515625" style="92" bestFit="1" customWidth="1"/>
    <col min="9" max="9" width="47.140625" style="531" bestFit="1" customWidth="1"/>
    <col min="10" max="10" width="15.42578125" style="93" bestFit="1" customWidth="1"/>
    <col min="11" max="16384" width="11.42578125" style="92"/>
  </cols>
  <sheetData>
    <row r="1" spans="1:10" s="525" customFormat="1" ht="15" customHeight="1" x14ac:dyDescent="0.25">
      <c r="A1" s="522" t="s">
        <v>50</v>
      </c>
      <c r="B1" s="532" t="s">
        <v>731</v>
      </c>
      <c r="C1" s="522" t="s">
        <v>453</v>
      </c>
      <c r="D1" s="522" t="s">
        <v>729</v>
      </c>
      <c r="E1" s="522" t="s">
        <v>475</v>
      </c>
      <c r="F1" s="522" t="s">
        <v>29</v>
      </c>
      <c r="G1" s="523" t="s">
        <v>730</v>
      </c>
      <c r="H1" s="524" t="s">
        <v>476</v>
      </c>
      <c r="I1" s="523" t="s">
        <v>389</v>
      </c>
    </row>
    <row r="2" spans="1:10" x14ac:dyDescent="0.25">
      <c r="A2" s="92" t="s">
        <v>738</v>
      </c>
      <c r="B2" s="526" t="s">
        <v>9357</v>
      </c>
      <c r="C2" s="93">
        <v>121</v>
      </c>
      <c r="D2" s="93" t="s">
        <v>698</v>
      </c>
      <c r="E2" s="534" t="s">
        <v>677</v>
      </c>
      <c r="F2" s="92" t="s">
        <v>850</v>
      </c>
      <c r="G2" s="92" t="s">
        <v>454</v>
      </c>
      <c r="H2" s="530" t="s">
        <v>9517</v>
      </c>
      <c r="I2" s="527">
        <v>45473.503472222219</v>
      </c>
      <c r="J2" s="92"/>
    </row>
    <row r="3" spans="1:10" x14ac:dyDescent="0.25">
      <c r="A3" s="92" t="s">
        <v>738</v>
      </c>
      <c r="B3" s="526" t="s">
        <v>9357</v>
      </c>
      <c r="C3" s="93">
        <v>115</v>
      </c>
      <c r="D3" s="93" t="s">
        <v>698</v>
      </c>
      <c r="E3" s="534" t="s">
        <v>677</v>
      </c>
      <c r="F3" s="92" t="s">
        <v>849</v>
      </c>
      <c r="G3" s="92" t="s">
        <v>454</v>
      </c>
      <c r="H3" s="530" t="s">
        <v>9517</v>
      </c>
      <c r="I3" s="527">
        <v>45473.503472222219</v>
      </c>
      <c r="J3" s="92"/>
    </row>
    <row r="4" spans="1:10" x14ac:dyDescent="0.25">
      <c r="A4" s="92" t="s">
        <v>738</v>
      </c>
      <c r="B4" s="526" t="s">
        <v>9357</v>
      </c>
      <c r="C4" s="93">
        <v>104</v>
      </c>
      <c r="E4" s="534" t="s">
        <v>677</v>
      </c>
      <c r="F4" s="92" t="s">
        <v>238</v>
      </c>
      <c r="G4" s="528" t="s">
        <v>454</v>
      </c>
      <c r="H4" s="531"/>
      <c r="I4" s="527">
        <v>45473.503472222219</v>
      </c>
      <c r="J4" s="92"/>
    </row>
    <row r="5" spans="1:10" x14ac:dyDescent="0.25">
      <c r="A5" s="92" t="s">
        <v>738</v>
      </c>
      <c r="B5" s="526" t="s">
        <v>9357</v>
      </c>
      <c r="C5" s="93">
        <v>296</v>
      </c>
      <c r="E5" s="534" t="s">
        <v>677</v>
      </c>
      <c r="F5" s="92" t="s">
        <v>9362</v>
      </c>
      <c r="G5" s="528" t="s">
        <v>454</v>
      </c>
      <c r="H5" s="531"/>
      <c r="I5" s="527">
        <v>45473.503472222219</v>
      </c>
      <c r="J5" s="92"/>
    </row>
    <row r="6" spans="1:10" x14ac:dyDescent="0.25">
      <c r="A6" s="92" t="s">
        <v>738</v>
      </c>
      <c r="B6" s="526" t="s">
        <v>9357</v>
      </c>
      <c r="C6" s="93">
        <v>185</v>
      </c>
      <c r="E6" s="534" t="s">
        <v>677</v>
      </c>
      <c r="F6" s="92" t="s">
        <v>703</v>
      </c>
      <c r="G6" s="528" t="s">
        <v>620</v>
      </c>
      <c r="H6" s="530"/>
      <c r="I6" s="527">
        <v>45473.503472222219</v>
      </c>
      <c r="J6" s="92"/>
    </row>
    <row r="7" spans="1:10" x14ac:dyDescent="0.25">
      <c r="A7" s="92" t="s">
        <v>738</v>
      </c>
      <c r="B7" s="526" t="s">
        <v>9357</v>
      </c>
      <c r="C7" s="93">
        <v>131</v>
      </c>
      <c r="E7" s="534" t="s">
        <v>677</v>
      </c>
      <c r="F7" s="92" t="s">
        <v>699</v>
      </c>
      <c r="G7" s="528" t="s">
        <v>454</v>
      </c>
      <c r="H7" s="530" t="s">
        <v>9509</v>
      </c>
      <c r="I7" s="527">
        <v>45473.503472222219</v>
      </c>
      <c r="J7" s="92"/>
    </row>
    <row r="8" spans="1:10" x14ac:dyDescent="0.25">
      <c r="A8" s="92" t="s">
        <v>738</v>
      </c>
      <c r="B8" s="526" t="s">
        <v>9357</v>
      </c>
      <c r="C8" s="93">
        <v>204</v>
      </c>
      <c r="E8" s="534" t="s">
        <v>677</v>
      </c>
      <c r="F8" s="92" t="s">
        <v>705</v>
      </c>
      <c r="G8" s="528" t="s">
        <v>454</v>
      </c>
      <c r="H8" s="530"/>
      <c r="I8" s="527">
        <v>45473.503472222219</v>
      </c>
      <c r="J8" s="92"/>
    </row>
    <row r="9" spans="1:10" x14ac:dyDescent="0.25">
      <c r="A9" s="92" t="s">
        <v>738</v>
      </c>
      <c r="B9" s="526" t="s">
        <v>9357</v>
      </c>
      <c r="C9" s="93">
        <v>167</v>
      </c>
      <c r="E9" s="534" t="s">
        <v>677</v>
      </c>
      <c r="F9" s="92" t="s">
        <v>701</v>
      </c>
      <c r="G9" s="528" t="s">
        <v>463</v>
      </c>
      <c r="H9" s="530" t="s">
        <v>9510</v>
      </c>
      <c r="I9" s="527">
        <v>45473.503472222219</v>
      </c>
      <c r="J9" s="92"/>
    </row>
    <row r="10" spans="1:10" x14ac:dyDescent="0.25">
      <c r="A10" s="92" t="s">
        <v>738</v>
      </c>
      <c r="B10" s="526" t="s">
        <v>9357</v>
      </c>
      <c r="C10" s="93">
        <v>151</v>
      </c>
      <c r="E10" s="534" t="s">
        <v>677</v>
      </c>
      <c r="F10" s="92" t="s">
        <v>700</v>
      </c>
      <c r="G10" s="528" t="s">
        <v>454</v>
      </c>
      <c r="H10" s="530" t="s">
        <v>9511</v>
      </c>
      <c r="I10" s="527">
        <v>45473.503472222219</v>
      </c>
      <c r="J10" s="92"/>
    </row>
    <row r="11" spans="1:10" x14ac:dyDescent="0.25">
      <c r="A11" s="92" t="s">
        <v>738</v>
      </c>
      <c r="B11" s="526" t="s">
        <v>9357</v>
      </c>
      <c r="C11" s="93">
        <v>196</v>
      </c>
      <c r="E11" s="534" t="s">
        <v>677</v>
      </c>
      <c r="F11" s="92" t="s">
        <v>704</v>
      </c>
      <c r="G11" s="528" t="s">
        <v>454</v>
      </c>
      <c r="H11" s="530" t="s">
        <v>9512</v>
      </c>
      <c r="I11" s="527">
        <v>45473.503472222219</v>
      </c>
      <c r="J11" s="92"/>
    </row>
    <row r="12" spans="1:10" x14ac:dyDescent="0.25">
      <c r="A12" s="92" t="s">
        <v>738</v>
      </c>
      <c r="B12" s="526" t="s">
        <v>9357</v>
      </c>
      <c r="C12" s="93">
        <v>240</v>
      </c>
      <c r="E12" s="534" t="s">
        <v>677</v>
      </c>
      <c r="F12" s="92" t="s">
        <v>9359</v>
      </c>
      <c r="G12" s="528" t="s">
        <v>454</v>
      </c>
      <c r="H12" s="530" t="s">
        <v>9513</v>
      </c>
      <c r="I12" s="527">
        <v>45473.503472222219</v>
      </c>
      <c r="J12" s="92"/>
    </row>
    <row r="13" spans="1:10" x14ac:dyDescent="0.25">
      <c r="A13" s="92" t="s">
        <v>738</v>
      </c>
      <c r="B13" s="526" t="s">
        <v>9357</v>
      </c>
      <c r="C13" s="93">
        <v>212</v>
      </c>
      <c r="E13" s="534" t="s">
        <v>677</v>
      </c>
      <c r="F13" s="92" t="s">
        <v>706</v>
      </c>
      <c r="G13" s="92" t="s">
        <v>621</v>
      </c>
      <c r="H13" s="530"/>
      <c r="I13" s="527">
        <v>45473.503472222219</v>
      </c>
      <c r="J13" s="92"/>
    </row>
    <row r="14" spans="1:10" x14ac:dyDescent="0.25">
      <c r="A14" s="92" t="s">
        <v>738</v>
      </c>
      <c r="B14" s="526" t="s">
        <v>9357</v>
      </c>
      <c r="C14" s="93">
        <v>253</v>
      </c>
      <c r="E14" s="534" t="s">
        <v>677</v>
      </c>
      <c r="F14" s="92" t="s">
        <v>9360</v>
      </c>
      <c r="G14" s="528" t="s">
        <v>9361</v>
      </c>
      <c r="H14" s="530" t="s">
        <v>9514</v>
      </c>
      <c r="I14" s="527">
        <v>45473.503472222219</v>
      </c>
      <c r="J14" s="92"/>
    </row>
    <row r="15" spans="1:10" x14ac:dyDescent="0.25">
      <c r="A15" s="92" t="s">
        <v>738</v>
      </c>
      <c r="B15" s="526" t="s">
        <v>9357</v>
      </c>
      <c r="C15" s="93">
        <v>225</v>
      </c>
      <c r="E15" s="534" t="s">
        <v>677</v>
      </c>
      <c r="F15" s="92" t="s">
        <v>707</v>
      </c>
      <c r="G15" s="528" t="s">
        <v>454</v>
      </c>
      <c r="H15" s="530"/>
      <c r="I15" s="527">
        <v>45473.503472222219</v>
      </c>
      <c r="J15" s="92"/>
    </row>
    <row r="16" spans="1:10" x14ac:dyDescent="0.25">
      <c r="A16" s="92" t="s">
        <v>738</v>
      </c>
      <c r="B16" s="526" t="s">
        <v>9357</v>
      </c>
      <c r="C16" s="93">
        <v>179</v>
      </c>
      <c r="E16" s="534" t="s">
        <v>677</v>
      </c>
      <c r="F16" s="92" t="s">
        <v>702</v>
      </c>
      <c r="G16" s="528" t="s">
        <v>454</v>
      </c>
      <c r="H16" s="530" t="s">
        <v>9510</v>
      </c>
      <c r="I16" s="527">
        <v>45473.503472222219</v>
      </c>
      <c r="J16" s="92"/>
    </row>
    <row r="17" spans="1:10" x14ac:dyDescent="0.25">
      <c r="A17" s="92" t="s">
        <v>738</v>
      </c>
      <c r="B17" s="526" t="s">
        <v>9357</v>
      </c>
      <c r="C17" s="93">
        <v>333</v>
      </c>
      <c r="E17" s="534" t="s">
        <v>677</v>
      </c>
      <c r="F17" s="92" t="s">
        <v>9363</v>
      </c>
      <c r="G17" s="92" t="s">
        <v>454</v>
      </c>
      <c r="H17" s="530"/>
      <c r="I17" s="527">
        <v>45473.503472222219</v>
      </c>
      <c r="J17" s="92"/>
    </row>
    <row r="18" spans="1:10" x14ac:dyDescent="0.25">
      <c r="A18" s="92" t="s">
        <v>738</v>
      </c>
      <c r="B18" s="526" t="s">
        <v>9364</v>
      </c>
      <c r="C18" s="93">
        <v>399</v>
      </c>
      <c r="E18" s="534" t="s">
        <v>677</v>
      </c>
      <c r="F18" s="92" t="s">
        <v>9379</v>
      </c>
      <c r="G18" s="92" t="s">
        <v>454</v>
      </c>
      <c r="H18" s="530" t="s">
        <v>9515</v>
      </c>
      <c r="I18" s="527">
        <v>45473.503472222219</v>
      </c>
      <c r="J18" s="92"/>
    </row>
    <row r="19" spans="1:10" x14ac:dyDescent="0.25">
      <c r="A19" s="92" t="s">
        <v>738</v>
      </c>
      <c r="B19" s="526" t="s">
        <v>9364</v>
      </c>
      <c r="C19" s="93">
        <v>413</v>
      </c>
      <c r="E19" s="534" t="s">
        <v>677</v>
      </c>
      <c r="F19" s="92" t="s">
        <v>9380</v>
      </c>
      <c r="G19" s="92" t="s">
        <v>454</v>
      </c>
      <c r="H19" s="530" t="s">
        <v>9515</v>
      </c>
      <c r="I19" s="527">
        <v>45473.503472222219</v>
      </c>
      <c r="J19" s="92"/>
    </row>
    <row r="20" spans="1:10" x14ac:dyDescent="0.25">
      <c r="A20" s="92" t="s">
        <v>738</v>
      </c>
      <c r="B20" s="526" t="s">
        <v>9364</v>
      </c>
      <c r="C20" s="93">
        <v>105</v>
      </c>
      <c r="D20" s="93" t="s">
        <v>684</v>
      </c>
      <c r="E20" s="534" t="s">
        <v>677</v>
      </c>
      <c r="F20" s="92" t="s">
        <v>9371</v>
      </c>
      <c r="G20" s="92" t="s">
        <v>9372</v>
      </c>
      <c r="H20" s="530"/>
      <c r="I20" s="527">
        <v>45473.503472222219</v>
      </c>
      <c r="J20" s="92"/>
    </row>
    <row r="21" spans="1:10" x14ac:dyDescent="0.25">
      <c r="A21" s="92" t="s">
        <v>738</v>
      </c>
      <c r="B21" s="526" t="s">
        <v>9364</v>
      </c>
      <c r="C21" s="93">
        <v>161</v>
      </c>
      <c r="D21" s="93" t="s">
        <v>698</v>
      </c>
      <c r="E21" s="534" t="s">
        <v>677</v>
      </c>
      <c r="F21" s="92" t="s">
        <v>9376</v>
      </c>
      <c r="G21" s="92" t="s">
        <v>454</v>
      </c>
      <c r="H21" s="530"/>
      <c r="I21" s="527">
        <v>45473.503472222219</v>
      </c>
      <c r="J21" s="92"/>
    </row>
    <row r="22" spans="1:10" x14ac:dyDescent="0.25">
      <c r="A22" s="92" t="s">
        <v>738</v>
      </c>
      <c r="B22" s="526" t="s">
        <v>9364</v>
      </c>
      <c r="C22" s="529">
        <v>207</v>
      </c>
      <c r="D22" s="93" t="s">
        <v>698</v>
      </c>
      <c r="E22" s="534" t="s">
        <v>677</v>
      </c>
      <c r="F22" s="92" t="s">
        <v>9377</v>
      </c>
      <c r="G22" s="528" t="s">
        <v>454</v>
      </c>
      <c r="H22" s="530"/>
      <c r="I22" s="527">
        <v>45473.503472222219</v>
      </c>
      <c r="J22" s="92"/>
    </row>
    <row r="23" spans="1:10" x14ac:dyDescent="0.25">
      <c r="A23" s="92" t="s">
        <v>738</v>
      </c>
      <c r="B23" s="526" t="s">
        <v>9364</v>
      </c>
      <c r="C23" s="529">
        <v>268</v>
      </c>
      <c r="D23" s="93" t="s">
        <v>698</v>
      </c>
      <c r="E23" s="534" t="s">
        <v>677</v>
      </c>
      <c r="F23" s="92" t="s">
        <v>9378</v>
      </c>
      <c r="G23" s="92" t="s">
        <v>454</v>
      </c>
      <c r="H23" s="530"/>
      <c r="I23" s="527">
        <v>45473.503472222219</v>
      </c>
      <c r="J23" s="92"/>
    </row>
    <row r="24" spans="1:10" x14ac:dyDescent="0.25">
      <c r="A24" s="92" t="s">
        <v>738</v>
      </c>
      <c r="B24" s="526" t="s">
        <v>9364</v>
      </c>
      <c r="C24" s="93">
        <v>3</v>
      </c>
      <c r="D24" s="93" t="s">
        <v>684</v>
      </c>
      <c r="E24" s="534" t="s">
        <v>677</v>
      </c>
      <c r="F24" s="92" t="s">
        <v>9365</v>
      </c>
      <c r="G24" s="528" t="s">
        <v>9366</v>
      </c>
      <c r="H24" s="530"/>
      <c r="I24" s="527">
        <v>45473.503472222219</v>
      </c>
      <c r="J24" s="92"/>
    </row>
    <row r="25" spans="1:10" x14ac:dyDescent="0.25">
      <c r="A25" s="92" t="s">
        <v>738</v>
      </c>
      <c r="B25" s="526" t="s">
        <v>9364</v>
      </c>
      <c r="C25" s="93">
        <v>121</v>
      </c>
      <c r="E25" s="534" t="s">
        <v>677</v>
      </c>
      <c r="F25" s="92" t="s">
        <v>9373</v>
      </c>
      <c r="G25" s="528" t="s">
        <v>9374</v>
      </c>
      <c r="H25" s="530"/>
      <c r="I25" s="527">
        <v>45473.503472222219</v>
      </c>
      <c r="J25" s="92"/>
    </row>
    <row r="26" spans="1:10" x14ac:dyDescent="0.25">
      <c r="A26" s="92" t="s">
        <v>738</v>
      </c>
      <c r="B26" s="526" t="s">
        <v>9364</v>
      </c>
      <c r="C26" s="93">
        <v>148</v>
      </c>
      <c r="D26" s="93" t="s">
        <v>698</v>
      </c>
      <c r="E26" s="534" t="s">
        <v>677</v>
      </c>
      <c r="F26" s="92" t="s">
        <v>9375</v>
      </c>
      <c r="G26" s="528" t="s">
        <v>454</v>
      </c>
      <c r="H26" s="530"/>
      <c r="I26" s="527">
        <v>45473.503472222219</v>
      </c>
      <c r="J26" s="92"/>
    </row>
    <row r="27" spans="1:10" x14ac:dyDescent="0.25">
      <c r="A27" s="92" t="s">
        <v>738</v>
      </c>
      <c r="B27" s="526" t="s">
        <v>9364</v>
      </c>
      <c r="C27" s="93">
        <v>69</v>
      </c>
      <c r="E27" s="534" t="s">
        <v>677</v>
      </c>
      <c r="F27" s="92" t="s">
        <v>830</v>
      </c>
      <c r="G27" s="528" t="s">
        <v>831</v>
      </c>
      <c r="H27" s="531"/>
      <c r="I27" s="527">
        <v>45473.503472222219</v>
      </c>
      <c r="J27" s="92"/>
    </row>
    <row r="28" spans="1:10" x14ac:dyDescent="0.25">
      <c r="A28" s="92" t="s">
        <v>738</v>
      </c>
      <c r="B28" s="526" t="s">
        <v>9364</v>
      </c>
      <c r="C28" s="93">
        <v>21</v>
      </c>
      <c r="D28" s="93" t="s">
        <v>684</v>
      </c>
      <c r="E28" s="534" t="s">
        <v>677</v>
      </c>
      <c r="F28" s="92" t="s">
        <v>9367</v>
      </c>
      <c r="G28" s="528" t="s">
        <v>9366</v>
      </c>
      <c r="H28" s="531"/>
      <c r="I28" s="527">
        <v>45473.503472222219</v>
      </c>
      <c r="J28" s="92"/>
    </row>
    <row r="29" spans="1:10" x14ac:dyDescent="0.25">
      <c r="A29" s="92" t="s">
        <v>738</v>
      </c>
      <c r="B29" s="526" t="s">
        <v>9364</v>
      </c>
      <c r="C29" s="93">
        <v>43</v>
      </c>
      <c r="E29" s="534" t="s">
        <v>677</v>
      </c>
      <c r="F29" s="92" t="s">
        <v>9369</v>
      </c>
      <c r="G29" s="528" t="s">
        <v>9370</v>
      </c>
      <c r="H29" s="530" t="s">
        <v>9516</v>
      </c>
      <c r="I29" s="527">
        <v>45473.503472222219</v>
      </c>
      <c r="J29" s="92"/>
    </row>
    <row r="30" spans="1:10" x14ac:dyDescent="0.25">
      <c r="A30" s="92" t="s">
        <v>738</v>
      </c>
      <c r="B30" s="526" t="s">
        <v>9364</v>
      </c>
      <c r="C30" s="93">
        <v>32</v>
      </c>
      <c r="D30" s="93" t="s">
        <v>684</v>
      </c>
      <c r="E30" s="534" t="s">
        <v>677</v>
      </c>
      <c r="F30" s="92" t="s">
        <v>9368</v>
      </c>
      <c r="G30" s="528" t="s">
        <v>9366</v>
      </c>
      <c r="H30" s="530"/>
      <c r="I30" s="527">
        <v>45473.503472222219</v>
      </c>
      <c r="J30" s="92"/>
    </row>
    <row r="31" spans="1:10" x14ac:dyDescent="0.25">
      <c r="A31" s="92" t="s">
        <v>738</v>
      </c>
      <c r="B31" s="526" t="s">
        <v>11187</v>
      </c>
      <c r="C31" s="93">
        <v>58</v>
      </c>
      <c r="E31" s="534" t="s">
        <v>677</v>
      </c>
      <c r="F31" s="92" t="s">
        <v>11188</v>
      </c>
      <c r="G31" s="528" t="s">
        <v>11189</v>
      </c>
      <c r="H31" s="530"/>
      <c r="I31" s="527">
        <v>45473.503472222219</v>
      </c>
      <c r="J31" s="92"/>
    </row>
    <row r="32" spans="1:10" ht="30" x14ac:dyDescent="0.25">
      <c r="A32" s="92" t="s">
        <v>738</v>
      </c>
      <c r="B32" s="526" t="s">
        <v>11187</v>
      </c>
      <c r="C32" s="93">
        <v>96</v>
      </c>
      <c r="E32" s="534" t="s">
        <v>682</v>
      </c>
      <c r="F32" s="92" t="s">
        <v>11190</v>
      </c>
      <c r="G32" s="92" t="s">
        <v>11191</v>
      </c>
      <c r="H32" s="530"/>
      <c r="I32" s="527">
        <v>45473.503472222219</v>
      </c>
      <c r="J32" s="92"/>
    </row>
    <row r="33" spans="1:10" x14ac:dyDescent="0.25">
      <c r="A33" s="92" t="s">
        <v>738</v>
      </c>
      <c r="B33" s="526" t="s">
        <v>11187</v>
      </c>
      <c r="C33" s="93">
        <v>27</v>
      </c>
      <c r="E33" s="534" t="s">
        <v>677</v>
      </c>
      <c r="F33" s="92" t="s">
        <v>11192</v>
      </c>
      <c r="G33" s="528" t="s">
        <v>11193</v>
      </c>
      <c r="H33" s="530"/>
      <c r="I33" s="527">
        <v>45473.503472222219</v>
      </c>
      <c r="J33" s="92"/>
    </row>
    <row r="34" spans="1:10" x14ac:dyDescent="0.25">
      <c r="A34" s="92" t="s">
        <v>738</v>
      </c>
      <c r="B34" s="526" t="s">
        <v>11187</v>
      </c>
      <c r="C34" s="93">
        <v>3</v>
      </c>
      <c r="E34" s="534" t="s">
        <v>677</v>
      </c>
      <c r="F34" s="92" t="s">
        <v>11194</v>
      </c>
      <c r="G34" s="528" t="s">
        <v>454</v>
      </c>
      <c r="H34" s="531"/>
      <c r="I34" s="527">
        <v>45473.503472222219</v>
      </c>
      <c r="J34" s="92"/>
    </row>
    <row r="35" spans="1:10" x14ac:dyDescent="0.25">
      <c r="A35" s="92" t="s">
        <v>738</v>
      </c>
      <c r="B35" s="526" t="s">
        <v>11187</v>
      </c>
      <c r="C35" s="93">
        <v>82</v>
      </c>
      <c r="E35" s="534" t="s">
        <v>677</v>
      </c>
      <c r="F35" s="92" t="s">
        <v>11195</v>
      </c>
      <c r="G35" s="528" t="s">
        <v>9361</v>
      </c>
      <c r="H35" s="531"/>
      <c r="I35" s="527">
        <v>45473.503472222219</v>
      </c>
      <c r="J35" s="92"/>
    </row>
    <row r="36" spans="1:10" x14ac:dyDescent="0.25">
      <c r="A36" s="92" t="s">
        <v>738</v>
      </c>
      <c r="B36" s="526" t="s">
        <v>9381</v>
      </c>
      <c r="C36" s="93">
        <v>484</v>
      </c>
      <c r="E36" s="534" t="s">
        <v>677</v>
      </c>
      <c r="F36" s="92" t="s">
        <v>9358</v>
      </c>
      <c r="G36" s="92" t="s">
        <v>454</v>
      </c>
      <c r="H36" s="530"/>
      <c r="I36" s="527">
        <v>45473.503472222219</v>
      </c>
      <c r="J36" s="92"/>
    </row>
    <row r="37" spans="1:10" x14ac:dyDescent="0.25">
      <c r="A37" s="92" t="s">
        <v>738</v>
      </c>
      <c r="B37" s="526" t="s">
        <v>9381</v>
      </c>
      <c r="C37" s="93">
        <v>393</v>
      </c>
      <c r="E37" s="534" t="s">
        <v>677</v>
      </c>
      <c r="F37" s="92" t="s">
        <v>9390</v>
      </c>
      <c r="G37" s="92" t="s">
        <v>464</v>
      </c>
      <c r="H37" s="530" t="s">
        <v>9518</v>
      </c>
      <c r="I37" s="527">
        <v>45473.503472222219</v>
      </c>
      <c r="J37" s="92"/>
    </row>
    <row r="38" spans="1:10" x14ac:dyDescent="0.25">
      <c r="A38" s="92" t="s">
        <v>738</v>
      </c>
      <c r="B38" s="526" t="s">
        <v>9381</v>
      </c>
      <c r="C38" s="93">
        <v>319</v>
      </c>
      <c r="E38" s="534" t="s">
        <v>677</v>
      </c>
      <c r="F38" s="92" t="s">
        <v>9389</v>
      </c>
      <c r="G38" s="528" t="s">
        <v>464</v>
      </c>
      <c r="H38" s="530" t="s">
        <v>9519</v>
      </c>
      <c r="I38" s="527">
        <v>45473.503472222219</v>
      </c>
      <c r="J38" s="92"/>
    </row>
    <row r="39" spans="1:10" x14ac:dyDescent="0.25">
      <c r="A39" s="92" t="s">
        <v>738</v>
      </c>
      <c r="B39" s="526" t="s">
        <v>9381</v>
      </c>
      <c r="C39" s="93">
        <v>435</v>
      </c>
      <c r="E39" s="534" t="s">
        <v>677</v>
      </c>
      <c r="F39" s="92" t="s">
        <v>9391</v>
      </c>
      <c r="G39" s="528" t="s">
        <v>454</v>
      </c>
      <c r="H39" s="530"/>
      <c r="I39" s="527">
        <v>45473.503472222219</v>
      </c>
      <c r="J39" s="92"/>
    </row>
    <row r="40" spans="1:10" x14ac:dyDescent="0.25">
      <c r="A40" s="92" t="s">
        <v>738</v>
      </c>
      <c r="B40" s="526" t="s">
        <v>9381</v>
      </c>
      <c r="C40" s="93">
        <v>467</v>
      </c>
      <c r="D40" s="93" t="s">
        <v>684</v>
      </c>
      <c r="E40" s="534" t="s">
        <v>677</v>
      </c>
      <c r="F40" s="92" t="s">
        <v>9392</v>
      </c>
      <c r="G40" s="528" t="s">
        <v>454</v>
      </c>
      <c r="H40" s="531"/>
      <c r="I40" s="527">
        <v>45473.503472222219</v>
      </c>
      <c r="J40" s="92"/>
    </row>
    <row r="41" spans="1:10" x14ac:dyDescent="0.25">
      <c r="A41" s="92" t="s">
        <v>738</v>
      </c>
      <c r="B41" s="526" t="s">
        <v>9381</v>
      </c>
      <c r="C41" s="93">
        <v>181</v>
      </c>
      <c r="E41" s="534" t="s">
        <v>677</v>
      </c>
      <c r="F41" s="92" t="s">
        <v>9385</v>
      </c>
      <c r="G41" s="528" t="s">
        <v>454</v>
      </c>
      <c r="H41" s="530" t="s">
        <v>9520</v>
      </c>
      <c r="I41" s="527">
        <v>45473.503472222219</v>
      </c>
      <c r="J41" s="92"/>
    </row>
    <row r="42" spans="1:10" x14ac:dyDescent="0.25">
      <c r="A42" s="92" t="s">
        <v>738</v>
      </c>
      <c r="B42" s="526" t="s">
        <v>9381</v>
      </c>
      <c r="C42" s="93">
        <v>3</v>
      </c>
      <c r="E42" s="534" t="s">
        <v>677</v>
      </c>
      <c r="F42" s="92" t="s">
        <v>9382</v>
      </c>
      <c r="G42" s="528" t="s">
        <v>454</v>
      </c>
      <c r="H42" s="531"/>
      <c r="I42" s="527">
        <v>45473.503472222219</v>
      </c>
      <c r="J42" s="92"/>
    </row>
    <row r="43" spans="1:10" x14ac:dyDescent="0.25">
      <c r="A43" s="92" t="s">
        <v>738</v>
      </c>
      <c r="B43" s="526" t="s">
        <v>9381</v>
      </c>
      <c r="C43" s="93">
        <v>140</v>
      </c>
      <c r="E43" s="534" t="s">
        <v>677</v>
      </c>
      <c r="F43" s="92" t="s">
        <v>9384</v>
      </c>
      <c r="G43" s="92" t="s">
        <v>464</v>
      </c>
      <c r="H43" s="530" t="s">
        <v>9521</v>
      </c>
      <c r="I43" s="527">
        <v>45473.503472222219</v>
      </c>
      <c r="J43" s="92"/>
    </row>
    <row r="44" spans="1:10" x14ac:dyDescent="0.25">
      <c r="A44" s="92" t="s">
        <v>738</v>
      </c>
      <c r="B44" s="526" t="s">
        <v>9381</v>
      </c>
      <c r="C44" s="93">
        <v>53</v>
      </c>
      <c r="E44" s="534" t="s">
        <v>677</v>
      </c>
      <c r="F44" s="92" t="s">
        <v>9383</v>
      </c>
      <c r="G44" s="92" t="s">
        <v>464</v>
      </c>
      <c r="H44" s="530" t="s">
        <v>9519</v>
      </c>
      <c r="I44" s="527">
        <v>45473.503472222219</v>
      </c>
      <c r="J44" s="92"/>
    </row>
    <row r="45" spans="1:10" x14ac:dyDescent="0.25">
      <c r="A45" s="92" t="s">
        <v>738</v>
      </c>
      <c r="B45" s="526" t="s">
        <v>9381</v>
      </c>
      <c r="C45" s="93">
        <v>261</v>
      </c>
      <c r="E45" s="534" t="s">
        <v>677</v>
      </c>
      <c r="F45" s="92" t="s">
        <v>9386</v>
      </c>
      <c r="G45" s="528" t="s">
        <v>9387</v>
      </c>
      <c r="H45" s="531"/>
      <c r="I45" s="527">
        <v>45473.503472222219</v>
      </c>
      <c r="J45" s="92"/>
    </row>
    <row r="46" spans="1:10" x14ac:dyDescent="0.25">
      <c r="A46" s="92" t="s">
        <v>738</v>
      </c>
      <c r="B46" s="526" t="s">
        <v>9381</v>
      </c>
      <c r="C46" s="93">
        <v>305</v>
      </c>
      <c r="E46" s="534" t="s">
        <v>677</v>
      </c>
      <c r="F46" s="92" t="s">
        <v>9388</v>
      </c>
      <c r="G46" s="92" t="s">
        <v>799</v>
      </c>
      <c r="H46" s="531"/>
      <c r="I46" s="527">
        <v>45473.503472222219</v>
      </c>
      <c r="J46" s="92"/>
    </row>
    <row r="47" spans="1:10" x14ac:dyDescent="0.25">
      <c r="A47" s="92" t="s">
        <v>738</v>
      </c>
      <c r="B47" s="526" t="s">
        <v>9393</v>
      </c>
      <c r="C47" s="93">
        <v>444</v>
      </c>
      <c r="E47" s="534" t="s">
        <v>677</v>
      </c>
      <c r="F47" s="92" t="s">
        <v>9401</v>
      </c>
      <c r="G47" s="92" t="s">
        <v>454</v>
      </c>
      <c r="H47" s="531"/>
      <c r="I47" s="527">
        <v>45473.503472222219</v>
      </c>
      <c r="J47" s="92"/>
    </row>
    <row r="48" spans="1:10" x14ac:dyDescent="0.25">
      <c r="A48" s="92" t="s">
        <v>738</v>
      </c>
      <c r="B48" s="526" t="s">
        <v>9393</v>
      </c>
      <c r="C48" s="93">
        <v>252</v>
      </c>
      <c r="E48" s="534" t="s">
        <v>677</v>
      </c>
      <c r="F48" s="92" t="s">
        <v>727</v>
      </c>
      <c r="G48" s="92" t="s">
        <v>454</v>
      </c>
      <c r="H48" s="531"/>
      <c r="I48" s="527">
        <v>45473.503472222219</v>
      </c>
      <c r="J48" s="92"/>
    </row>
    <row r="49" spans="1:10" x14ac:dyDescent="0.25">
      <c r="A49" s="92" t="s">
        <v>738</v>
      </c>
      <c r="B49" s="526" t="s">
        <v>9393</v>
      </c>
      <c r="C49" s="529">
        <v>65</v>
      </c>
      <c r="E49" s="534" t="s">
        <v>677</v>
      </c>
      <c r="F49" s="92" t="s">
        <v>9394</v>
      </c>
      <c r="G49" s="92" t="s">
        <v>11196</v>
      </c>
      <c r="H49" s="531"/>
      <c r="I49" s="527">
        <v>45473.503472222219</v>
      </c>
      <c r="J49" s="92"/>
    </row>
    <row r="50" spans="1:10" x14ac:dyDescent="0.25">
      <c r="A50" s="92" t="s">
        <v>738</v>
      </c>
      <c r="B50" s="526" t="s">
        <v>9393</v>
      </c>
      <c r="C50" s="529">
        <v>135</v>
      </c>
      <c r="E50" s="534" t="s">
        <v>677</v>
      </c>
      <c r="F50" s="92" t="s">
        <v>9395</v>
      </c>
      <c r="G50" s="92" t="s">
        <v>470</v>
      </c>
      <c r="H50" s="530"/>
      <c r="I50" s="527">
        <v>45473.503472222219</v>
      </c>
      <c r="J50" s="92"/>
    </row>
    <row r="51" spans="1:10" x14ac:dyDescent="0.25">
      <c r="A51" s="92" t="s">
        <v>738</v>
      </c>
      <c r="B51" s="526" t="s">
        <v>9393</v>
      </c>
      <c r="C51" s="93">
        <v>271</v>
      </c>
      <c r="E51" s="534" t="s">
        <v>677</v>
      </c>
      <c r="F51" s="92" t="s">
        <v>9398</v>
      </c>
      <c r="G51" s="528" t="s">
        <v>471</v>
      </c>
      <c r="H51" s="531"/>
      <c r="I51" s="527">
        <v>45473.503472222219</v>
      </c>
      <c r="J51" s="92"/>
    </row>
    <row r="52" spans="1:10" x14ac:dyDescent="0.25">
      <c r="A52" s="92" t="s">
        <v>738</v>
      </c>
      <c r="B52" s="526" t="s">
        <v>9393</v>
      </c>
      <c r="C52" s="93">
        <v>245</v>
      </c>
      <c r="E52" s="534" t="s">
        <v>677</v>
      </c>
      <c r="F52" s="92" t="s">
        <v>726</v>
      </c>
      <c r="G52" s="528" t="s">
        <v>454</v>
      </c>
      <c r="H52" s="531"/>
      <c r="I52" s="527">
        <v>45473.503472222219</v>
      </c>
      <c r="J52" s="92"/>
    </row>
    <row r="53" spans="1:10" x14ac:dyDescent="0.25">
      <c r="A53" s="92" t="s">
        <v>738</v>
      </c>
      <c r="B53" s="526" t="s">
        <v>9393</v>
      </c>
      <c r="C53" s="93">
        <v>425</v>
      </c>
      <c r="E53" s="534" t="s">
        <v>677</v>
      </c>
      <c r="F53" s="92" t="s">
        <v>9400</v>
      </c>
      <c r="G53" s="528" t="s">
        <v>454</v>
      </c>
      <c r="H53" s="531"/>
      <c r="I53" s="527">
        <v>45473.503472222219</v>
      </c>
      <c r="J53" s="92"/>
    </row>
    <row r="54" spans="1:10" x14ac:dyDescent="0.25">
      <c r="A54" s="92" t="s">
        <v>738</v>
      </c>
      <c r="B54" s="526" t="s">
        <v>9393</v>
      </c>
      <c r="C54" s="93">
        <v>169</v>
      </c>
      <c r="E54" s="534" t="s">
        <v>677</v>
      </c>
      <c r="F54" s="92" t="s">
        <v>9396</v>
      </c>
      <c r="G54" s="528" t="s">
        <v>454</v>
      </c>
      <c r="H54" s="531"/>
      <c r="I54" s="527">
        <v>45473.503472222219</v>
      </c>
      <c r="J54" s="92"/>
    </row>
    <row r="55" spans="1:10" x14ac:dyDescent="0.25">
      <c r="A55" s="92" t="s">
        <v>738</v>
      </c>
      <c r="B55" s="526" t="s">
        <v>9393</v>
      </c>
      <c r="C55" s="93">
        <v>5</v>
      </c>
      <c r="E55" s="534" t="s">
        <v>677</v>
      </c>
      <c r="F55" s="92" t="s">
        <v>715</v>
      </c>
      <c r="G55" s="528" t="s">
        <v>454</v>
      </c>
      <c r="H55" s="530" t="s">
        <v>9522</v>
      </c>
      <c r="I55" s="527">
        <v>45473.503472222219</v>
      </c>
      <c r="J55" s="92"/>
    </row>
    <row r="56" spans="1:10" x14ac:dyDescent="0.25">
      <c r="A56" s="92" t="s">
        <v>738</v>
      </c>
      <c r="B56" s="526" t="s">
        <v>9393</v>
      </c>
      <c r="C56" s="93">
        <v>186</v>
      </c>
      <c r="E56" s="534" t="s">
        <v>677</v>
      </c>
      <c r="F56" s="92" t="s">
        <v>724</v>
      </c>
      <c r="G56" s="528" t="s">
        <v>454</v>
      </c>
      <c r="H56" s="531"/>
      <c r="I56" s="527">
        <v>45473.503472222219</v>
      </c>
      <c r="J56" s="92"/>
    </row>
    <row r="57" spans="1:10" x14ac:dyDescent="0.25">
      <c r="A57" s="92" t="s">
        <v>738</v>
      </c>
      <c r="B57" s="526" t="s">
        <v>9393</v>
      </c>
      <c r="C57" s="93">
        <v>238</v>
      </c>
      <c r="E57" s="534" t="s">
        <v>677</v>
      </c>
      <c r="F57" s="92" t="s">
        <v>9397</v>
      </c>
      <c r="G57" s="528" t="s">
        <v>469</v>
      </c>
      <c r="H57" s="530"/>
      <c r="I57" s="527">
        <v>45473.503472222219</v>
      </c>
      <c r="J57" s="92"/>
    </row>
    <row r="58" spans="1:10" x14ac:dyDescent="0.25">
      <c r="A58" s="92" t="s">
        <v>738</v>
      </c>
      <c r="B58" s="526" t="s">
        <v>9393</v>
      </c>
      <c r="C58" s="529">
        <v>462</v>
      </c>
      <c r="E58" s="535" t="s">
        <v>677</v>
      </c>
      <c r="F58" s="92" t="s">
        <v>9402</v>
      </c>
      <c r="G58" s="528" t="s">
        <v>9220</v>
      </c>
      <c r="H58" s="530"/>
      <c r="I58" s="527">
        <v>45473.503472222219</v>
      </c>
      <c r="J58" s="92"/>
    </row>
    <row r="59" spans="1:10" x14ac:dyDescent="0.25">
      <c r="A59" s="92" t="s">
        <v>738</v>
      </c>
      <c r="B59" s="526" t="s">
        <v>9393</v>
      </c>
      <c r="C59" s="93">
        <v>296</v>
      </c>
      <c r="E59" s="534" t="s">
        <v>677</v>
      </c>
      <c r="F59" s="92" t="s">
        <v>728</v>
      </c>
      <c r="G59" s="528" t="s">
        <v>622</v>
      </c>
      <c r="H59" s="531"/>
      <c r="I59" s="527">
        <v>45473.503472222219</v>
      </c>
      <c r="J59" s="92"/>
    </row>
    <row r="60" spans="1:10" x14ac:dyDescent="0.25">
      <c r="A60" s="92" t="s">
        <v>738</v>
      </c>
      <c r="B60" s="526" t="s">
        <v>9393</v>
      </c>
      <c r="C60" s="93">
        <v>374</v>
      </c>
      <c r="E60" s="534" t="s">
        <v>677</v>
      </c>
      <c r="F60" s="92" t="s">
        <v>9399</v>
      </c>
      <c r="G60" s="528" t="s">
        <v>454</v>
      </c>
      <c r="H60" s="530" t="s">
        <v>9523</v>
      </c>
      <c r="I60" s="527">
        <v>45473.503472222219</v>
      </c>
      <c r="J60" s="92"/>
    </row>
    <row r="61" spans="1:10" x14ac:dyDescent="0.25">
      <c r="A61" s="92" t="s">
        <v>738</v>
      </c>
      <c r="B61" s="526" t="s">
        <v>9393</v>
      </c>
      <c r="C61" s="93">
        <v>524</v>
      </c>
      <c r="E61" s="534" t="s">
        <v>677</v>
      </c>
      <c r="F61" s="92" t="s">
        <v>9403</v>
      </c>
      <c r="G61" s="528" t="s">
        <v>9220</v>
      </c>
      <c r="H61" s="530"/>
      <c r="I61" s="527">
        <v>45473.503472222219</v>
      </c>
      <c r="J61" s="92"/>
    </row>
    <row r="62" spans="1:10" x14ac:dyDescent="0.25">
      <c r="A62" s="92" t="s">
        <v>738</v>
      </c>
      <c r="B62" s="526" t="s">
        <v>9404</v>
      </c>
      <c r="C62" s="93">
        <v>484</v>
      </c>
      <c r="E62" s="534" t="s">
        <v>677</v>
      </c>
      <c r="F62" s="92" t="s">
        <v>647</v>
      </c>
      <c r="G62" s="528" t="s">
        <v>465</v>
      </c>
      <c r="H62" s="530" t="s">
        <v>9524</v>
      </c>
      <c r="I62" s="527">
        <v>45473.503472222219</v>
      </c>
      <c r="J62" s="92"/>
    </row>
    <row r="63" spans="1:10" x14ac:dyDescent="0.25">
      <c r="A63" s="92" t="s">
        <v>738</v>
      </c>
      <c r="B63" s="526" t="s">
        <v>9404</v>
      </c>
      <c r="C63" s="93">
        <v>399</v>
      </c>
      <c r="E63" s="534" t="s">
        <v>677</v>
      </c>
      <c r="F63" s="92" t="s">
        <v>646</v>
      </c>
      <c r="G63" s="528" t="s">
        <v>464</v>
      </c>
      <c r="H63" s="530" t="s">
        <v>9524</v>
      </c>
      <c r="I63" s="527">
        <v>45473.503472222219</v>
      </c>
      <c r="J63" s="92"/>
    </row>
    <row r="64" spans="1:10" x14ac:dyDescent="0.25">
      <c r="A64" s="92" t="s">
        <v>738</v>
      </c>
      <c r="B64" s="526" t="s">
        <v>9404</v>
      </c>
      <c r="C64" s="529">
        <v>568</v>
      </c>
      <c r="E64" s="534" t="s">
        <v>677</v>
      </c>
      <c r="F64" s="92" t="s">
        <v>811</v>
      </c>
      <c r="G64" s="528" t="s">
        <v>454</v>
      </c>
      <c r="H64" s="530"/>
      <c r="I64" s="527">
        <v>45473.503472222219</v>
      </c>
      <c r="J64" s="92"/>
    </row>
    <row r="65" spans="1:10" x14ac:dyDescent="0.25">
      <c r="A65" s="92" t="s">
        <v>738</v>
      </c>
      <c r="B65" s="526" t="s">
        <v>9404</v>
      </c>
      <c r="C65" s="93">
        <v>110</v>
      </c>
      <c r="E65" s="534" t="s">
        <v>677</v>
      </c>
      <c r="F65" s="92" t="s">
        <v>710</v>
      </c>
      <c r="G65" s="528" t="s">
        <v>454</v>
      </c>
      <c r="H65" s="530" t="s">
        <v>9525</v>
      </c>
      <c r="I65" s="527">
        <v>45473.503472222219</v>
      </c>
      <c r="J65" s="92"/>
    </row>
    <row r="66" spans="1:10" x14ac:dyDescent="0.25">
      <c r="A66" s="92" t="s">
        <v>738</v>
      </c>
      <c r="B66" s="526" t="s">
        <v>9404</v>
      </c>
      <c r="C66" s="93">
        <v>234</v>
      </c>
      <c r="E66" s="534" t="s">
        <v>677</v>
      </c>
      <c r="F66" s="92" t="s">
        <v>714</v>
      </c>
      <c r="G66" s="528" t="s">
        <v>454</v>
      </c>
      <c r="H66" s="530" t="s">
        <v>9526</v>
      </c>
      <c r="I66" s="527">
        <v>45473.503472222219</v>
      </c>
      <c r="J66" s="92"/>
    </row>
    <row r="67" spans="1:10" x14ac:dyDescent="0.25">
      <c r="A67" s="92" t="s">
        <v>738</v>
      </c>
      <c r="B67" s="526" t="s">
        <v>9404</v>
      </c>
      <c r="C67" s="93">
        <v>190</v>
      </c>
      <c r="D67" s="529"/>
      <c r="E67" s="534" t="s">
        <v>677</v>
      </c>
      <c r="F67" s="92" t="s">
        <v>713</v>
      </c>
      <c r="G67" s="528" t="s">
        <v>454</v>
      </c>
      <c r="H67" s="530" t="s">
        <v>9527</v>
      </c>
      <c r="I67" s="527">
        <v>45473.503472222219</v>
      </c>
      <c r="J67" s="92"/>
    </row>
    <row r="68" spans="1:10" x14ac:dyDescent="0.25">
      <c r="A68" s="92" t="s">
        <v>738</v>
      </c>
      <c r="B68" s="526" t="s">
        <v>9404</v>
      </c>
      <c r="C68" s="93">
        <v>6</v>
      </c>
      <c r="E68" s="534" t="s">
        <v>677</v>
      </c>
      <c r="F68" s="92" t="s">
        <v>708</v>
      </c>
      <c r="G68" s="528" t="s">
        <v>454</v>
      </c>
      <c r="H68" s="530" t="s">
        <v>9528</v>
      </c>
      <c r="I68" s="527">
        <v>45473.503472222219</v>
      </c>
      <c r="J68" s="92"/>
    </row>
    <row r="69" spans="1:10" x14ac:dyDescent="0.25">
      <c r="A69" s="92" t="s">
        <v>738</v>
      </c>
      <c r="B69" s="526" t="s">
        <v>9404</v>
      </c>
      <c r="C69" s="93">
        <v>154</v>
      </c>
      <c r="E69" s="534" t="s">
        <v>677</v>
      </c>
      <c r="F69" s="92" t="s">
        <v>712</v>
      </c>
      <c r="G69" s="528" t="s">
        <v>454</v>
      </c>
      <c r="H69" s="530" t="s">
        <v>9527</v>
      </c>
      <c r="I69" s="527">
        <v>45473.503472222219</v>
      </c>
      <c r="J69" s="92"/>
    </row>
    <row r="70" spans="1:10" x14ac:dyDescent="0.25">
      <c r="A70" s="92" t="s">
        <v>738</v>
      </c>
      <c r="B70" s="526" t="s">
        <v>9404</v>
      </c>
      <c r="C70" s="93">
        <v>123</v>
      </c>
      <c r="D70" s="529"/>
      <c r="E70" s="534" t="s">
        <v>677</v>
      </c>
      <c r="F70" s="92" t="s">
        <v>711</v>
      </c>
      <c r="G70" s="528" t="s">
        <v>454</v>
      </c>
      <c r="H70" s="530" t="s">
        <v>9527</v>
      </c>
      <c r="I70" s="527">
        <v>45473.503472222219</v>
      </c>
      <c r="J70" s="92"/>
    </row>
    <row r="71" spans="1:10" x14ac:dyDescent="0.25">
      <c r="A71" s="92" t="s">
        <v>738</v>
      </c>
      <c r="B71" s="526" t="s">
        <v>9404</v>
      </c>
      <c r="C71" s="93">
        <v>32</v>
      </c>
      <c r="D71" s="529"/>
      <c r="E71" s="534" t="s">
        <v>677</v>
      </c>
      <c r="F71" s="92" t="s">
        <v>709</v>
      </c>
      <c r="G71" s="528" t="s">
        <v>454</v>
      </c>
      <c r="H71" s="530" t="s">
        <v>9529</v>
      </c>
      <c r="I71" s="527">
        <v>45473.503472222219</v>
      </c>
      <c r="J71" s="92"/>
    </row>
    <row r="72" spans="1:10" x14ac:dyDescent="0.25">
      <c r="A72" s="92" t="s">
        <v>738</v>
      </c>
      <c r="B72" s="526" t="s">
        <v>9404</v>
      </c>
      <c r="C72" s="93">
        <v>358</v>
      </c>
      <c r="E72" s="534" t="s">
        <v>677</v>
      </c>
      <c r="F72" s="92" t="s">
        <v>649</v>
      </c>
      <c r="G72" s="528" t="s">
        <v>454</v>
      </c>
      <c r="H72" s="530" t="s">
        <v>9530</v>
      </c>
      <c r="I72" s="527">
        <v>45473.503472222219</v>
      </c>
      <c r="J72" s="92"/>
    </row>
    <row r="73" spans="1:10" x14ac:dyDescent="0.25">
      <c r="A73" s="92" t="s">
        <v>738</v>
      </c>
      <c r="B73" s="526" t="s">
        <v>9404</v>
      </c>
      <c r="C73" s="93">
        <v>314</v>
      </c>
      <c r="E73" s="534" t="s">
        <v>677</v>
      </c>
      <c r="F73" s="92" t="s">
        <v>648</v>
      </c>
      <c r="G73" s="528" t="s">
        <v>454</v>
      </c>
      <c r="H73" s="530" t="s">
        <v>9531</v>
      </c>
      <c r="I73" s="527">
        <v>45473.503472222219</v>
      </c>
      <c r="J73" s="92"/>
    </row>
    <row r="74" spans="1:10" x14ac:dyDescent="0.25">
      <c r="A74" s="92" t="s">
        <v>738</v>
      </c>
      <c r="B74" s="526" t="s">
        <v>9405</v>
      </c>
      <c r="C74" s="93">
        <v>359</v>
      </c>
      <c r="E74" s="534" t="s">
        <v>677</v>
      </c>
      <c r="F74" s="92" t="s">
        <v>721</v>
      </c>
      <c r="G74" s="528" t="s">
        <v>454</v>
      </c>
      <c r="H74" s="530" t="s">
        <v>9532</v>
      </c>
      <c r="I74" s="527">
        <v>45473.503472222219</v>
      </c>
      <c r="J74" s="92"/>
    </row>
    <row r="75" spans="1:10" x14ac:dyDescent="0.25">
      <c r="A75" s="92" t="s">
        <v>738</v>
      </c>
      <c r="B75" s="526" t="s">
        <v>9405</v>
      </c>
      <c r="C75" s="93">
        <v>304</v>
      </c>
      <c r="E75" s="534" t="s">
        <v>677</v>
      </c>
      <c r="F75" s="92" t="s">
        <v>720</v>
      </c>
      <c r="G75" s="528" t="s">
        <v>454</v>
      </c>
      <c r="H75" s="531"/>
      <c r="I75" s="527">
        <v>45473.503472222219</v>
      </c>
      <c r="J75" s="92"/>
    </row>
    <row r="76" spans="1:10" x14ac:dyDescent="0.25">
      <c r="A76" s="92" t="s">
        <v>738</v>
      </c>
      <c r="B76" s="526" t="s">
        <v>9405</v>
      </c>
      <c r="C76" s="93">
        <v>269</v>
      </c>
      <c r="E76" s="534" t="s">
        <v>677</v>
      </c>
      <c r="F76" s="92" t="s">
        <v>719</v>
      </c>
      <c r="G76" s="528" t="s">
        <v>454</v>
      </c>
      <c r="H76" s="530" t="s">
        <v>9533</v>
      </c>
      <c r="I76" s="527">
        <v>45473.503472222219</v>
      </c>
      <c r="J76" s="92"/>
    </row>
    <row r="77" spans="1:10" x14ac:dyDescent="0.25">
      <c r="A77" s="92" t="s">
        <v>738</v>
      </c>
      <c r="B77" s="526" t="s">
        <v>9405</v>
      </c>
      <c r="C77" s="529">
        <v>207</v>
      </c>
      <c r="E77" s="534" t="s">
        <v>677</v>
      </c>
      <c r="F77" s="92" t="s">
        <v>718</v>
      </c>
      <c r="G77" s="528" t="s">
        <v>454</v>
      </c>
      <c r="H77" s="531"/>
      <c r="I77" s="527">
        <v>45473.503472222219</v>
      </c>
      <c r="J77" s="92"/>
    </row>
    <row r="78" spans="1:10" x14ac:dyDescent="0.25">
      <c r="A78" s="92" t="s">
        <v>738</v>
      </c>
      <c r="B78" s="526" t="s">
        <v>9405</v>
      </c>
      <c r="C78" s="529">
        <v>162</v>
      </c>
      <c r="E78" s="534" t="s">
        <v>677</v>
      </c>
      <c r="F78" s="92" t="s">
        <v>717</v>
      </c>
      <c r="G78" s="528" t="s">
        <v>454</v>
      </c>
      <c r="H78" s="530" t="s">
        <v>9533</v>
      </c>
      <c r="I78" s="527">
        <v>45473.503472222219</v>
      </c>
      <c r="J78" s="92"/>
    </row>
    <row r="79" spans="1:10" x14ac:dyDescent="0.25">
      <c r="A79" s="92" t="s">
        <v>738</v>
      </c>
      <c r="B79" s="526" t="s">
        <v>9405</v>
      </c>
      <c r="C79" s="93">
        <v>74</v>
      </c>
      <c r="E79" s="534" t="s">
        <v>677</v>
      </c>
      <c r="F79" s="92" t="s">
        <v>716</v>
      </c>
      <c r="G79" s="528" t="s">
        <v>454</v>
      </c>
      <c r="H79" s="530"/>
      <c r="I79" s="527">
        <v>45473.503472222219</v>
      </c>
      <c r="J79" s="92"/>
    </row>
    <row r="80" spans="1:10" x14ac:dyDescent="0.25">
      <c r="A80" s="92" t="s">
        <v>738</v>
      </c>
      <c r="B80" s="526" t="s">
        <v>9405</v>
      </c>
      <c r="C80" s="93">
        <v>835</v>
      </c>
      <c r="E80" s="534" t="s">
        <v>677</v>
      </c>
      <c r="F80" s="92" t="s">
        <v>9410</v>
      </c>
      <c r="G80" s="528" t="s">
        <v>454</v>
      </c>
      <c r="H80" s="531"/>
      <c r="I80" s="527">
        <v>45473.503472222219</v>
      </c>
      <c r="J80" s="92"/>
    </row>
    <row r="81" spans="1:10" x14ac:dyDescent="0.25">
      <c r="A81" s="92" t="s">
        <v>738</v>
      </c>
      <c r="B81" s="526" t="s">
        <v>9405</v>
      </c>
      <c r="C81" s="93">
        <v>853</v>
      </c>
      <c r="E81" s="534" t="s">
        <v>677</v>
      </c>
      <c r="F81" s="92" t="s">
        <v>9412</v>
      </c>
      <c r="G81" s="528" t="s">
        <v>454</v>
      </c>
      <c r="H81" s="531"/>
      <c r="I81" s="527">
        <v>45473.503472222219</v>
      </c>
      <c r="J81" s="92"/>
    </row>
    <row r="82" spans="1:10" ht="30" x14ac:dyDescent="0.25">
      <c r="A82" s="92" t="s">
        <v>738</v>
      </c>
      <c r="B82" s="526" t="s">
        <v>9405</v>
      </c>
      <c r="C82" s="93">
        <v>688</v>
      </c>
      <c r="E82" s="534" t="s">
        <v>682</v>
      </c>
      <c r="F82" s="92" t="s">
        <v>9217</v>
      </c>
      <c r="G82" s="528" t="s">
        <v>473</v>
      </c>
      <c r="H82" s="530"/>
      <c r="I82" s="527">
        <v>45473.503472222219</v>
      </c>
      <c r="J82" s="92"/>
    </row>
    <row r="83" spans="1:10" x14ac:dyDescent="0.25">
      <c r="A83" s="92" t="s">
        <v>738</v>
      </c>
      <c r="B83" s="526" t="s">
        <v>9405</v>
      </c>
      <c r="C83" s="93">
        <v>680</v>
      </c>
      <c r="E83" s="534" t="s">
        <v>677</v>
      </c>
      <c r="F83" s="92" t="s">
        <v>9216</v>
      </c>
      <c r="G83" s="528" t="s">
        <v>472</v>
      </c>
      <c r="H83" s="531"/>
      <c r="I83" s="527">
        <v>45473.503472222219</v>
      </c>
      <c r="J83" s="92"/>
    </row>
    <row r="84" spans="1:10" x14ac:dyDescent="0.25">
      <c r="A84" s="92" t="s">
        <v>738</v>
      </c>
      <c r="B84" s="526" t="s">
        <v>9405</v>
      </c>
      <c r="C84" s="93">
        <v>672</v>
      </c>
      <c r="E84" s="534" t="s">
        <v>677</v>
      </c>
      <c r="F84" s="92" t="s">
        <v>9215</v>
      </c>
      <c r="G84" s="528" t="s">
        <v>454</v>
      </c>
      <c r="H84" s="530" t="s">
        <v>9534</v>
      </c>
      <c r="I84" s="527">
        <v>45473.503472222219</v>
      </c>
      <c r="J84" s="92"/>
    </row>
    <row r="85" spans="1:10" x14ac:dyDescent="0.25">
      <c r="A85" s="92" t="s">
        <v>738</v>
      </c>
      <c r="B85" s="526" t="s">
        <v>9405</v>
      </c>
      <c r="C85" s="93">
        <v>990</v>
      </c>
      <c r="E85" s="534" t="s">
        <v>677</v>
      </c>
      <c r="F85" s="92" t="s">
        <v>9415</v>
      </c>
      <c r="G85" s="528" t="s">
        <v>454</v>
      </c>
      <c r="H85" s="530"/>
      <c r="I85" s="527">
        <v>45473.503472222219</v>
      </c>
      <c r="J85" s="92"/>
    </row>
    <row r="86" spans="1:10" x14ac:dyDescent="0.25">
      <c r="A86" s="92" t="s">
        <v>738</v>
      </c>
      <c r="B86" s="526" t="s">
        <v>9405</v>
      </c>
      <c r="C86" s="529">
        <v>982</v>
      </c>
      <c r="E86" s="534" t="s">
        <v>677</v>
      </c>
      <c r="F86" s="92" t="s">
        <v>9219</v>
      </c>
      <c r="G86" s="528" t="s">
        <v>454</v>
      </c>
      <c r="H86" s="530"/>
      <c r="I86" s="527">
        <v>45473.503472222219</v>
      </c>
      <c r="J86" s="92"/>
    </row>
    <row r="87" spans="1:10" x14ac:dyDescent="0.25">
      <c r="A87" s="92" t="s">
        <v>738</v>
      </c>
      <c r="B87" s="526" t="s">
        <v>9405</v>
      </c>
      <c r="C87" s="93">
        <v>887</v>
      </c>
      <c r="E87" s="534" t="s">
        <v>677</v>
      </c>
      <c r="F87" s="92" t="s">
        <v>9218</v>
      </c>
      <c r="G87" s="528" t="s">
        <v>454</v>
      </c>
      <c r="H87" s="530" t="s">
        <v>9535</v>
      </c>
      <c r="I87" s="527">
        <v>45473.503472222219</v>
      </c>
      <c r="J87" s="92"/>
    </row>
    <row r="88" spans="1:10" x14ac:dyDescent="0.25">
      <c r="A88" s="92" t="s">
        <v>738</v>
      </c>
      <c r="B88" s="526" t="s">
        <v>9405</v>
      </c>
      <c r="C88" s="93">
        <v>871</v>
      </c>
      <c r="E88" s="534" t="s">
        <v>677</v>
      </c>
      <c r="F88" s="92" t="s">
        <v>9414</v>
      </c>
      <c r="G88" s="528" t="s">
        <v>454</v>
      </c>
      <c r="H88" s="531"/>
      <c r="I88" s="527">
        <v>45473.503472222219</v>
      </c>
      <c r="J88" s="92"/>
    </row>
    <row r="89" spans="1:10" x14ac:dyDescent="0.25">
      <c r="A89" s="92" t="s">
        <v>738</v>
      </c>
      <c r="B89" s="526" t="s">
        <v>9405</v>
      </c>
      <c r="C89" s="93">
        <v>844</v>
      </c>
      <c r="E89" s="534" t="s">
        <v>677</v>
      </c>
      <c r="F89" s="92" t="s">
        <v>9411</v>
      </c>
      <c r="G89" s="528" t="s">
        <v>454</v>
      </c>
      <c r="H89" s="530"/>
      <c r="I89" s="527">
        <v>45473.503472222219</v>
      </c>
      <c r="J89" s="92"/>
    </row>
    <row r="90" spans="1:10" x14ac:dyDescent="0.25">
      <c r="A90" s="92" t="s">
        <v>738</v>
      </c>
      <c r="B90" s="526" t="s">
        <v>9405</v>
      </c>
      <c r="C90" s="93">
        <v>862</v>
      </c>
      <c r="E90" s="534" t="s">
        <v>677</v>
      </c>
      <c r="F90" s="92" t="s">
        <v>9413</v>
      </c>
      <c r="G90" s="528" t="s">
        <v>454</v>
      </c>
      <c r="H90" s="530"/>
      <c r="I90" s="527">
        <v>45473.503472222219</v>
      </c>
      <c r="J90" s="92"/>
    </row>
    <row r="91" spans="1:10" x14ac:dyDescent="0.25">
      <c r="A91" s="92" t="s">
        <v>738</v>
      </c>
      <c r="B91" s="526" t="s">
        <v>9405</v>
      </c>
      <c r="C91" s="93">
        <v>665</v>
      </c>
      <c r="E91" s="534" t="s">
        <v>677</v>
      </c>
      <c r="F91" s="92" t="s">
        <v>9409</v>
      </c>
      <c r="G91" s="528" t="s">
        <v>454</v>
      </c>
      <c r="H91" s="530" t="s">
        <v>9536</v>
      </c>
      <c r="I91" s="527">
        <v>45473.503472222219</v>
      </c>
      <c r="J91" s="92"/>
    </row>
    <row r="92" spans="1:10" x14ac:dyDescent="0.25">
      <c r="A92" s="92" t="s">
        <v>738</v>
      </c>
      <c r="B92" s="526" t="s">
        <v>9405</v>
      </c>
      <c r="C92" s="93">
        <v>6</v>
      </c>
      <c r="E92" s="534" t="s">
        <v>677</v>
      </c>
      <c r="F92" s="92" t="s">
        <v>9406</v>
      </c>
      <c r="G92" s="528" t="s">
        <v>454</v>
      </c>
      <c r="H92" s="530" t="s">
        <v>9537</v>
      </c>
      <c r="I92" s="527">
        <v>45473.503472222219</v>
      </c>
      <c r="J92" s="92"/>
    </row>
    <row r="93" spans="1:10" x14ac:dyDescent="0.25">
      <c r="A93" s="92" t="s">
        <v>738</v>
      </c>
      <c r="B93" s="526" t="s">
        <v>9405</v>
      </c>
      <c r="C93" s="93">
        <v>606</v>
      </c>
      <c r="E93" s="534" t="s">
        <v>677</v>
      </c>
      <c r="F93" s="92" t="s">
        <v>725</v>
      </c>
      <c r="G93" s="528" t="s">
        <v>454</v>
      </c>
      <c r="H93" s="530"/>
      <c r="I93" s="527">
        <v>45473.503472222219</v>
      </c>
      <c r="J93" s="92"/>
    </row>
    <row r="94" spans="1:10" x14ac:dyDescent="0.25">
      <c r="A94" s="92" t="s">
        <v>738</v>
      </c>
      <c r="B94" s="526" t="s">
        <v>9405</v>
      </c>
      <c r="C94" s="93">
        <v>456</v>
      </c>
      <c r="E94" s="534" t="s">
        <v>677</v>
      </c>
      <c r="F94" s="92" t="s">
        <v>9408</v>
      </c>
      <c r="G94" s="528" t="s">
        <v>467</v>
      </c>
      <c r="H94" s="530"/>
      <c r="I94" s="527">
        <v>45473.503472222219</v>
      </c>
      <c r="J94" s="92"/>
    </row>
    <row r="95" spans="1:10" x14ac:dyDescent="0.25">
      <c r="A95" s="92" t="s">
        <v>738</v>
      </c>
      <c r="B95" s="526" t="s">
        <v>9405</v>
      </c>
      <c r="C95" s="93">
        <v>390</v>
      </c>
      <c r="E95" s="534" t="s">
        <v>677</v>
      </c>
      <c r="F95" s="92" t="s">
        <v>9407</v>
      </c>
      <c r="G95" s="528" t="s">
        <v>466</v>
      </c>
      <c r="H95" s="530" t="s">
        <v>9538</v>
      </c>
      <c r="I95" s="527">
        <v>45473.503472222219</v>
      </c>
      <c r="J95" s="92"/>
    </row>
    <row r="96" spans="1:10" x14ac:dyDescent="0.25">
      <c r="A96" s="92" t="s">
        <v>738</v>
      </c>
      <c r="B96" s="526" t="s">
        <v>9405</v>
      </c>
      <c r="C96" s="529">
        <v>559</v>
      </c>
      <c r="E96" s="534" t="s">
        <v>677</v>
      </c>
      <c r="F96" s="92" t="s">
        <v>723</v>
      </c>
      <c r="G96" s="528" t="s">
        <v>468</v>
      </c>
      <c r="H96" s="530"/>
      <c r="I96" s="527">
        <v>45473.503472222219</v>
      </c>
      <c r="J96" s="92"/>
    </row>
    <row r="97" spans="1:10" x14ac:dyDescent="0.25">
      <c r="A97" s="92" t="s">
        <v>738</v>
      </c>
      <c r="B97" s="526" t="s">
        <v>9405</v>
      </c>
      <c r="C97" s="529">
        <v>483</v>
      </c>
      <c r="E97" s="534" t="s">
        <v>677</v>
      </c>
      <c r="F97" s="92" t="s">
        <v>722</v>
      </c>
      <c r="G97" s="528" t="s">
        <v>454</v>
      </c>
      <c r="H97" s="530" t="s">
        <v>9539</v>
      </c>
      <c r="I97" s="527">
        <v>45473.503472222219</v>
      </c>
      <c r="J97" s="92"/>
    </row>
    <row r="98" spans="1:10" x14ac:dyDescent="0.25">
      <c r="A98" s="92" t="s">
        <v>738</v>
      </c>
      <c r="B98" s="526" t="s">
        <v>9405</v>
      </c>
      <c r="C98" s="93">
        <v>804</v>
      </c>
      <c r="E98" s="534" t="s">
        <v>677</v>
      </c>
      <c r="F98" s="92" t="s">
        <v>809</v>
      </c>
      <c r="G98" s="528" t="s">
        <v>454</v>
      </c>
      <c r="H98" s="530" t="s">
        <v>9540</v>
      </c>
      <c r="I98" s="527">
        <v>45473.503472222219</v>
      </c>
      <c r="J98" s="92"/>
    </row>
    <row r="99" spans="1:10" x14ac:dyDescent="0.25">
      <c r="A99" s="92" t="s">
        <v>738</v>
      </c>
      <c r="B99" s="526" t="s">
        <v>9405</v>
      </c>
      <c r="C99" s="93">
        <v>773</v>
      </c>
      <c r="E99" s="534" t="s">
        <v>677</v>
      </c>
      <c r="F99" s="92" t="s">
        <v>808</v>
      </c>
      <c r="G99" s="528" t="s">
        <v>454</v>
      </c>
      <c r="H99" s="530" t="s">
        <v>9540</v>
      </c>
      <c r="I99" s="527">
        <v>45473.503472222219</v>
      </c>
      <c r="J99" s="92"/>
    </row>
    <row r="100" spans="1:10" x14ac:dyDescent="0.25">
      <c r="A100" s="92" t="s">
        <v>738</v>
      </c>
      <c r="B100" s="526" t="s">
        <v>11197</v>
      </c>
      <c r="C100" s="93">
        <v>3</v>
      </c>
      <c r="E100" s="534" t="s">
        <v>677</v>
      </c>
      <c r="F100" s="92" t="s">
        <v>11198</v>
      </c>
      <c r="G100" s="528" t="s">
        <v>454</v>
      </c>
      <c r="H100" s="531"/>
      <c r="I100" s="527">
        <v>45473.503472222219</v>
      </c>
      <c r="J100" s="92"/>
    </row>
    <row r="101" spans="1:10" x14ac:dyDescent="0.25">
      <c r="A101" s="92" t="s">
        <v>738</v>
      </c>
      <c r="B101" s="526" t="s">
        <v>11197</v>
      </c>
      <c r="C101" s="93">
        <v>87</v>
      </c>
      <c r="E101" s="534" t="s">
        <v>677</v>
      </c>
      <c r="F101" s="92" t="s">
        <v>11199</v>
      </c>
      <c r="G101" s="528" t="s">
        <v>11200</v>
      </c>
      <c r="H101" s="530"/>
      <c r="I101" s="527">
        <v>45473.503472222219</v>
      </c>
      <c r="J101" s="92"/>
    </row>
    <row r="102" spans="1:10" x14ac:dyDescent="0.25">
      <c r="A102" s="92" t="s">
        <v>738</v>
      </c>
      <c r="B102" s="526" t="s">
        <v>11197</v>
      </c>
      <c r="C102" s="93">
        <v>191</v>
      </c>
      <c r="E102" s="534" t="s">
        <v>677</v>
      </c>
      <c r="F102" s="92" t="s">
        <v>11201</v>
      </c>
      <c r="G102" s="528" t="s">
        <v>454</v>
      </c>
      <c r="H102" s="530"/>
      <c r="I102" s="527">
        <v>45473.503472222219</v>
      </c>
      <c r="J102" s="92"/>
    </row>
    <row r="103" spans="1:10" x14ac:dyDescent="0.25">
      <c r="A103" s="92" t="s">
        <v>738</v>
      </c>
      <c r="B103" s="526" t="s">
        <v>11197</v>
      </c>
      <c r="C103" s="93">
        <v>41</v>
      </c>
      <c r="E103" s="534" t="s">
        <v>677</v>
      </c>
      <c r="F103" s="92" t="s">
        <v>11202</v>
      </c>
      <c r="G103" s="528" t="s">
        <v>454</v>
      </c>
      <c r="H103" s="530" t="s">
        <v>11203</v>
      </c>
      <c r="I103" s="527">
        <v>45473.503472222219</v>
      </c>
      <c r="J103" s="92"/>
    </row>
    <row r="104" spans="1:10" x14ac:dyDescent="0.25">
      <c r="A104" s="92" t="s">
        <v>738</v>
      </c>
      <c r="B104" s="526" t="s">
        <v>11197</v>
      </c>
      <c r="C104" s="93">
        <v>308</v>
      </c>
      <c r="E104" s="534" t="s">
        <v>677</v>
      </c>
      <c r="F104" s="92" t="s">
        <v>11204</v>
      </c>
      <c r="G104" s="528" t="s">
        <v>454</v>
      </c>
      <c r="H104" s="531"/>
      <c r="I104" s="527">
        <v>45473.503472222219</v>
      </c>
      <c r="J104" s="92"/>
    </row>
    <row r="105" spans="1:10" x14ac:dyDescent="0.25">
      <c r="A105" s="92" t="s">
        <v>738</v>
      </c>
      <c r="B105" s="526" t="s">
        <v>11197</v>
      </c>
      <c r="C105" s="93">
        <v>273</v>
      </c>
      <c r="E105" s="534" t="s">
        <v>677</v>
      </c>
      <c r="F105" s="92" t="s">
        <v>11205</v>
      </c>
      <c r="G105" s="528" t="s">
        <v>454</v>
      </c>
      <c r="H105" s="530"/>
      <c r="I105" s="527">
        <v>45473.503472222219</v>
      </c>
      <c r="J105" s="92"/>
    </row>
    <row r="106" spans="1:10" x14ac:dyDescent="0.25">
      <c r="A106" s="92" t="s">
        <v>738</v>
      </c>
      <c r="B106" s="526" t="s">
        <v>11197</v>
      </c>
      <c r="C106" s="93">
        <v>159</v>
      </c>
      <c r="E106" s="534" t="s">
        <v>677</v>
      </c>
      <c r="F106" s="92" t="s">
        <v>11206</v>
      </c>
      <c r="G106" s="528" t="s">
        <v>11207</v>
      </c>
      <c r="H106" s="531"/>
      <c r="I106" s="527">
        <v>45473.503472222219</v>
      </c>
      <c r="J106" s="92"/>
    </row>
    <row r="107" spans="1:10" x14ac:dyDescent="0.25">
      <c r="A107" s="92" t="s">
        <v>738</v>
      </c>
      <c r="B107" s="526" t="s">
        <v>11197</v>
      </c>
      <c r="C107" s="93">
        <v>219</v>
      </c>
      <c r="E107" s="534" t="s">
        <v>677</v>
      </c>
      <c r="F107" s="92" t="s">
        <v>11208</v>
      </c>
      <c r="G107" s="528" t="s">
        <v>454</v>
      </c>
      <c r="H107" s="531"/>
      <c r="I107" s="527">
        <v>45473.503472222219</v>
      </c>
      <c r="J107" s="92"/>
    </row>
    <row r="108" spans="1:10" x14ac:dyDescent="0.25">
      <c r="A108" s="92" t="s">
        <v>738</v>
      </c>
      <c r="B108" s="526" t="s">
        <v>11197</v>
      </c>
      <c r="C108" s="93">
        <v>295</v>
      </c>
      <c r="E108" s="534" t="s">
        <v>677</v>
      </c>
      <c r="F108" s="92" t="s">
        <v>11209</v>
      </c>
      <c r="G108" s="528" t="s">
        <v>11210</v>
      </c>
      <c r="H108" s="531"/>
      <c r="I108" s="527">
        <v>45473.503472222219</v>
      </c>
      <c r="J108" s="92"/>
    </row>
    <row r="109" spans="1:10" x14ac:dyDescent="0.25">
      <c r="A109" s="92" t="s">
        <v>738</v>
      </c>
      <c r="B109" s="526" t="s">
        <v>11197</v>
      </c>
      <c r="C109" s="93">
        <v>234</v>
      </c>
      <c r="E109" s="534" t="s">
        <v>677</v>
      </c>
      <c r="F109" s="92" t="s">
        <v>11211</v>
      </c>
      <c r="G109" s="528" t="s">
        <v>454</v>
      </c>
      <c r="H109" s="530" t="s">
        <v>11212</v>
      </c>
      <c r="I109" s="527">
        <v>45473.503472222219</v>
      </c>
      <c r="J109" s="92"/>
    </row>
    <row r="110" spans="1:10" ht="30" x14ac:dyDescent="0.25">
      <c r="A110" s="92" t="s">
        <v>738</v>
      </c>
      <c r="B110" s="526" t="s">
        <v>9416</v>
      </c>
      <c r="C110" s="93">
        <v>204</v>
      </c>
      <c r="E110" s="534" t="s">
        <v>682</v>
      </c>
      <c r="F110" s="92" t="s">
        <v>9424</v>
      </c>
      <c r="G110" s="528" t="s">
        <v>9425</v>
      </c>
      <c r="H110" s="531"/>
      <c r="I110" s="527">
        <v>45473.503472222219</v>
      </c>
      <c r="J110" s="92"/>
    </row>
    <row r="111" spans="1:10" ht="30" x14ac:dyDescent="0.25">
      <c r="A111" s="92" t="s">
        <v>738</v>
      </c>
      <c r="B111" s="526" t="s">
        <v>9416</v>
      </c>
      <c r="C111" s="93">
        <v>487</v>
      </c>
      <c r="D111" s="93" t="s">
        <v>684</v>
      </c>
      <c r="E111" s="534" t="s">
        <v>682</v>
      </c>
      <c r="F111" s="92" t="s">
        <v>9441</v>
      </c>
      <c r="G111" s="528" t="s">
        <v>9442</v>
      </c>
      <c r="H111" s="531"/>
      <c r="I111" s="527">
        <v>45473.503472222219</v>
      </c>
      <c r="J111" s="92"/>
    </row>
    <row r="112" spans="1:10" ht="30" x14ac:dyDescent="0.25">
      <c r="A112" s="92" t="s">
        <v>738</v>
      </c>
      <c r="B112" s="526" t="s">
        <v>9416</v>
      </c>
      <c r="C112" s="93">
        <v>408</v>
      </c>
      <c r="D112" s="93" t="s">
        <v>684</v>
      </c>
      <c r="E112" s="534" t="s">
        <v>682</v>
      </c>
      <c r="F112" s="92" t="s">
        <v>9434</v>
      </c>
      <c r="G112" s="528" t="s">
        <v>461</v>
      </c>
      <c r="H112" s="531"/>
      <c r="I112" s="527">
        <v>45473.503472222219</v>
      </c>
      <c r="J112" s="92"/>
    </row>
    <row r="113" spans="1:10" ht="30" x14ac:dyDescent="0.25">
      <c r="A113" s="92" t="s">
        <v>738</v>
      </c>
      <c r="B113" s="526" t="s">
        <v>9416</v>
      </c>
      <c r="C113" s="529">
        <v>47</v>
      </c>
      <c r="E113" s="534" t="s">
        <v>682</v>
      </c>
      <c r="F113" s="92" t="s">
        <v>9419</v>
      </c>
      <c r="G113" s="528" t="s">
        <v>683</v>
      </c>
      <c r="H113" s="530" t="s">
        <v>9541</v>
      </c>
      <c r="I113" s="527">
        <v>45473.503472222219</v>
      </c>
      <c r="J113" s="92"/>
    </row>
    <row r="114" spans="1:10" ht="30" x14ac:dyDescent="0.25">
      <c r="A114" s="92" t="s">
        <v>738</v>
      </c>
      <c r="B114" s="526" t="s">
        <v>9416</v>
      </c>
      <c r="C114" s="529">
        <v>16</v>
      </c>
      <c r="E114" s="534" t="s">
        <v>682</v>
      </c>
      <c r="F114" s="92" t="s">
        <v>9418</v>
      </c>
      <c r="G114" s="528" t="s">
        <v>456</v>
      </c>
      <c r="H114" s="530" t="s">
        <v>9542</v>
      </c>
      <c r="I114" s="527">
        <v>45473.503472222219</v>
      </c>
      <c r="J114" s="92"/>
    </row>
    <row r="115" spans="1:10" ht="30" x14ac:dyDescent="0.25">
      <c r="A115" s="92" t="s">
        <v>738</v>
      </c>
      <c r="B115" s="526" t="s">
        <v>9416</v>
      </c>
      <c r="C115" s="93">
        <v>3</v>
      </c>
      <c r="E115" s="534" t="s">
        <v>682</v>
      </c>
      <c r="F115" s="92" t="s">
        <v>9417</v>
      </c>
      <c r="G115" s="528" t="s">
        <v>455</v>
      </c>
      <c r="H115" s="531"/>
      <c r="I115" s="527">
        <v>45473.503472222219</v>
      </c>
      <c r="J115" s="92"/>
    </row>
    <row r="116" spans="1:10" ht="30" x14ac:dyDescent="0.25">
      <c r="A116" s="92" t="s">
        <v>738</v>
      </c>
      <c r="B116" s="526" t="s">
        <v>9416</v>
      </c>
      <c r="C116" s="93">
        <v>139</v>
      </c>
      <c r="E116" s="534" t="s">
        <v>682</v>
      </c>
      <c r="F116" s="92" t="s">
        <v>11213</v>
      </c>
      <c r="G116" s="528" t="s">
        <v>11214</v>
      </c>
      <c r="H116" s="531"/>
      <c r="I116" s="527">
        <v>45473.503472222219</v>
      </c>
      <c r="J116" s="92"/>
    </row>
    <row r="117" spans="1:10" ht="30" x14ac:dyDescent="0.25">
      <c r="A117" s="92" t="s">
        <v>738</v>
      </c>
      <c r="B117" s="526" t="s">
        <v>9416</v>
      </c>
      <c r="C117" s="93">
        <v>443</v>
      </c>
      <c r="E117" s="534" t="s">
        <v>682</v>
      </c>
      <c r="F117" s="92" t="s">
        <v>9437</v>
      </c>
      <c r="G117" s="528" t="s">
        <v>9438</v>
      </c>
      <c r="H117" s="530"/>
      <c r="I117" s="527">
        <v>45473.503472222219</v>
      </c>
      <c r="J117" s="92"/>
    </row>
    <row r="118" spans="1:10" ht="30" x14ac:dyDescent="0.25">
      <c r="A118" s="92" t="s">
        <v>738</v>
      </c>
      <c r="B118" s="526" t="s">
        <v>9416</v>
      </c>
      <c r="C118" s="93">
        <v>79</v>
      </c>
      <c r="D118" s="93" t="s">
        <v>684</v>
      </c>
      <c r="E118" s="534" t="s">
        <v>682</v>
      </c>
      <c r="F118" s="92" t="s">
        <v>9420</v>
      </c>
      <c r="G118" s="528" t="s">
        <v>457</v>
      </c>
      <c r="H118" s="530" t="s">
        <v>9543</v>
      </c>
      <c r="I118" s="527">
        <v>45473.503472222219</v>
      </c>
      <c r="J118" s="92"/>
    </row>
    <row r="119" spans="1:10" ht="30" x14ac:dyDescent="0.25">
      <c r="A119" s="92" t="s">
        <v>738</v>
      </c>
      <c r="B119" s="526" t="s">
        <v>9416</v>
      </c>
      <c r="C119" s="93">
        <v>310</v>
      </c>
      <c r="D119" s="93" t="s">
        <v>684</v>
      </c>
      <c r="E119" s="534" t="s">
        <v>682</v>
      </c>
      <c r="F119" s="92" t="s">
        <v>9427</v>
      </c>
      <c r="G119" s="528" t="s">
        <v>460</v>
      </c>
      <c r="H119" s="531"/>
      <c r="I119" s="527">
        <v>45473.503472222219</v>
      </c>
      <c r="J119" s="92"/>
    </row>
    <row r="120" spans="1:10" ht="30" x14ac:dyDescent="0.25">
      <c r="A120" s="92" t="s">
        <v>738</v>
      </c>
      <c r="B120" s="526" t="s">
        <v>9416</v>
      </c>
      <c r="C120" s="93">
        <v>117</v>
      </c>
      <c r="D120" s="93" t="s">
        <v>684</v>
      </c>
      <c r="E120" s="534" t="s">
        <v>682</v>
      </c>
      <c r="F120" s="92" t="s">
        <v>9421</v>
      </c>
      <c r="G120" s="528" t="s">
        <v>458</v>
      </c>
      <c r="H120" s="530"/>
      <c r="I120" s="527">
        <v>45473.503472222219</v>
      </c>
      <c r="J120" s="92"/>
    </row>
    <row r="121" spans="1:10" ht="30" x14ac:dyDescent="0.25">
      <c r="A121" s="92" t="s">
        <v>738</v>
      </c>
      <c r="B121" s="526" t="s">
        <v>9416</v>
      </c>
      <c r="C121" s="93">
        <v>326</v>
      </c>
      <c r="E121" s="534" t="s">
        <v>682</v>
      </c>
      <c r="F121" s="92" t="s">
        <v>9428</v>
      </c>
      <c r="G121" s="528" t="s">
        <v>9429</v>
      </c>
      <c r="H121" s="530"/>
      <c r="I121" s="527">
        <v>45473.503472222219</v>
      </c>
      <c r="J121" s="92"/>
    </row>
    <row r="122" spans="1:10" ht="30" x14ac:dyDescent="0.25">
      <c r="A122" s="92" t="s">
        <v>738</v>
      </c>
      <c r="B122" s="526" t="s">
        <v>9416</v>
      </c>
      <c r="C122" s="93">
        <v>351</v>
      </c>
      <c r="E122" s="534" t="s">
        <v>682</v>
      </c>
      <c r="F122" s="92" t="s">
        <v>9431</v>
      </c>
      <c r="G122" s="528" t="s">
        <v>459</v>
      </c>
      <c r="H122" s="531"/>
      <c r="I122" s="527">
        <v>45473.503472222219</v>
      </c>
      <c r="J122" s="92"/>
    </row>
    <row r="123" spans="1:10" ht="30" x14ac:dyDescent="0.25">
      <c r="A123" s="92" t="s">
        <v>738</v>
      </c>
      <c r="B123" s="526" t="s">
        <v>9416</v>
      </c>
      <c r="C123" s="93">
        <v>387</v>
      </c>
      <c r="E123" s="534" t="s">
        <v>682</v>
      </c>
      <c r="F123" s="92" t="s">
        <v>9433</v>
      </c>
      <c r="G123" s="528" t="s">
        <v>474</v>
      </c>
      <c r="H123" s="530"/>
      <c r="I123" s="527">
        <v>45473.503472222219</v>
      </c>
      <c r="J123" s="92"/>
    </row>
    <row r="124" spans="1:10" ht="30" x14ac:dyDescent="0.25">
      <c r="A124" s="92" t="s">
        <v>738</v>
      </c>
      <c r="B124" s="526" t="s">
        <v>9416</v>
      </c>
      <c r="C124" s="93">
        <v>338</v>
      </c>
      <c r="E124" s="534" t="s">
        <v>682</v>
      </c>
      <c r="F124" s="92" t="s">
        <v>9430</v>
      </c>
      <c r="G124" s="528" t="s">
        <v>459</v>
      </c>
      <c r="H124" s="530"/>
      <c r="I124" s="527">
        <v>45473.503472222219</v>
      </c>
      <c r="J124" s="92"/>
    </row>
    <row r="125" spans="1:10" ht="30" x14ac:dyDescent="0.25">
      <c r="A125" s="92" t="s">
        <v>738</v>
      </c>
      <c r="B125" s="526" t="s">
        <v>9416</v>
      </c>
      <c r="C125" s="93">
        <v>366</v>
      </c>
      <c r="E125" s="534" t="s">
        <v>682</v>
      </c>
      <c r="F125" s="92" t="s">
        <v>9432</v>
      </c>
      <c r="G125" s="528" t="s">
        <v>474</v>
      </c>
      <c r="H125" s="531"/>
      <c r="I125" s="527">
        <v>45473.503472222219</v>
      </c>
      <c r="J125" s="92"/>
    </row>
    <row r="126" spans="1:10" ht="30" x14ac:dyDescent="0.25">
      <c r="A126" s="92" t="s">
        <v>738</v>
      </c>
      <c r="B126" s="526" t="s">
        <v>9416</v>
      </c>
      <c r="C126" s="529">
        <v>422</v>
      </c>
      <c r="D126" s="93" t="s">
        <v>684</v>
      </c>
      <c r="E126" s="535" t="s">
        <v>682</v>
      </c>
      <c r="F126" s="92" t="s">
        <v>9435</v>
      </c>
      <c r="G126" s="528" t="s">
        <v>9436</v>
      </c>
      <c r="H126" s="530"/>
      <c r="I126" s="527">
        <v>45473.503472222219</v>
      </c>
      <c r="J126" s="92"/>
    </row>
    <row r="127" spans="1:10" ht="30" x14ac:dyDescent="0.25">
      <c r="A127" s="92" t="s">
        <v>738</v>
      </c>
      <c r="B127" s="526" t="s">
        <v>9416</v>
      </c>
      <c r="C127" s="529">
        <v>269</v>
      </c>
      <c r="D127" s="93" t="s">
        <v>684</v>
      </c>
      <c r="E127" s="535" t="s">
        <v>682</v>
      </c>
      <c r="F127" s="92" t="s">
        <v>9426</v>
      </c>
      <c r="G127" s="528" t="s">
        <v>459</v>
      </c>
      <c r="H127" s="530"/>
      <c r="I127" s="527">
        <v>45473.503472222219</v>
      </c>
      <c r="J127" s="92"/>
    </row>
    <row r="128" spans="1:10" ht="30" x14ac:dyDescent="0.25">
      <c r="A128" s="92" t="s">
        <v>738</v>
      </c>
      <c r="B128" s="526" t="s">
        <v>9416</v>
      </c>
      <c r="C128" s="529">
        <v>177</v>
      </c>
      <c r="E128" s="535" t="s">
        <v>682</v>
      </c>
      <c r="F128" s="92" t="s">
        <v>9422</v>
      </c>
      <c r="G128" s="528" t="s">
        <v>9423</v>
      </c>
      <c r="H128" s="530"/>
      <c r="I128" s="527">
        <v>45473.503472222219</v>
      </c>
      <c r="J128" s="92"/>
    </row>
    <row r="129" spans="1:10" ht="30" x14ac:dyDescent="0.25">
      <c r="A129" s="92" t="s">
        <v>738</v>
      </c>
      <c r="B129" s="526" t="s">
        <v>9416</v>
      </c>
      <c r="C129" s="93">
        <v>475</v>
      </c>
      <c r="D129" s="93" t="s">
        <v>684</v>
      </c>
      <c r="E129" s="534" t="s">
        <v>682</v>
      </c>
      <c r="F129" s="92" t="s">
        <v>9439</v>
      </c>
      <c r="G129" s="528" t="s">
        <v>9440</v>
      </c>
      <c r="H129" s="530"/>
      <c r="I129" s="527">
        <v>45473.503472222219</v>
      </c>
      <c r="J129" s="92"/>
    </row>
    <row r="130" spans="1:10" ht="30" x14ac:dyDescent="0.25">
      <c r="A130" s="92" t="s">
        <v>738</v>
      </c>
      <c r="B130" s="526" t="s">
        <v>9416</v>
      </c>
      <c r="C130" s="93">
        <v>543</v>
      </c>
      <c r="D130" s="93" t="s">
        <v>684</v>
      </c>
      <c r="E130" s="534" t="s">
        <v>682</v>
      </c>
      <c r="F130" s="92" t="s">
        <v>9445</v>
      </c>
      <c r="G130" s="528" t="s">
        <v>9446</v>
      </c>
      <c r="H130" s="530"/>
      <c r="I130" s="527">
        <v>45473.503472222219</v>
      </c>
      <c r="J130" s="92"/>
    </row>
    <row r="131" spans="1:10" ht="30" x14ac:dyDescent="0.25">
      <c r="A131" s="92" t="s">
        <v>738</v>
      </c>
      <c r="B131" s="526" t="s">
        <v>9416</v>
      </c>
      <c r="C131" s="93">
        <v>502</v>
      </c>
      <c r="D131" s="93" t="s">
        <v>684</v>
      </c>
      <c r="E131" s="534" t="s">
        <v>682</v>
      </c>
      <c r="F131" s="92" t="s">
        <v>9443</v>
      </c>
      <c r="G131" s="528" t="s">
        <v>9444</v>
      </c>
      <c r="H131" s="530"/>
      <c r="I131" s="527">
        <v>45473.503472222219</v>
      </c>
      <c r="J131" s="92"/>
    </row>
    <row r="132" spans="1:10" ht="30" x14ac:dyDescent="0.25">
      <c r="A132" s="92" t="s">
        <v>738</v>
      </c>
      <c r="B132" s="526" t="s">
        <v>9416</v>
      </c>
      <c r="C132" s="529">
        <v>562</v>
      </c>
      <c r="E132" s="534" t="s">
        <v>682</v>
      </c>
      <c r="F132" s="92" t="s">
        <v>9447</v>
      </c>
      <c r="G132" s="528" t="s">
        <v>9448</v>
      </c>
      <c r="H132" s="531"/>
      <c r="I132" s="527">
        <v>45473.503472222219</v>
      </c>
      <c r="J132" s="92"/>
    </row>
    <row r="133" spans="1:10" x14ac:dyDescent="0.25">
      <c r="A133" s="92" t="s">
        <v>738</v>
      </c>
      <c r="B133" s="526" t="s">
        <v>796</v>
      </c>
      <c r="C133" s="529">
        <v>325</v>
      </c>
      <c r="E133" s="534" t="s">
        <v>677</v>
      </c>
      <c r="F133" s="92" t="s">
        <v>807</v>
      </c>
      <c r="G133" s="528" t="s">
        <v>464</v>
      </c>
      <c r="H133" s="530" t="s">
        <v>9518</v>
      </c>
      <c r="I133" s="527">
        <v>45473.503472222219</v>
      </c>
      <c r="J133" s="92"/>
    </row>
    <row r="134" spans="1:10" x14ac:dyDescent="0.25">
      <c r="A134" s="92" t="s">
        <v>738</v>
      </c>
      <c r="B134" s="526" t="s">
        <v>796</v>
      </c>
      <c r="C134" s="529">
        <v>258</v>
      </c>
      <c r="E134" s="534" t="s">
        <v>677</v>
      </c>
      <c r="F134" s="92" t="s">
        <v>806</v>
      </c>
      <c r="G134" s="528" t="s">
        <v>464</v>
      </c>
      <c r="H134" s="530" t="s">
        <v>9519</v>
      </c>
      <c r="I134" s="527">
        <v>45473.503472222219</v>
      </c>
      <c r="J134" s="92"/>
    </row>
    <row r="135" spans="1:10" x14ac:dyDescent="0.25">
      <c r="A135" s="92" t="s">
        <v>738</v>
      </c>
      <c r="B135" s="526" t="s">
        <v>796</v>
      </c>
      <c r="C135" s="93">
        <v>108</v>
      </c>
      <c r="E135" s="534" t="s">
        <v>677</v>
      </c>
      <c r="F135" s="92" t="s">
        <v>803</v>
      </c>
      <c r="G135" s="528" t="s">
        <v>454</v>
      </c>
      <c r="H135" s="531"/>
      <c r="I135" s="527">
        <v>45473.503472222219</v>
      </c>
      <c r="J135" s="92"/>
    </row>
    <row r="136" spans="1:10" x14ac:dyDescent="0.25">
      <c r="A136" s="92" t="s">
        <v>738</v>
      </c>
      <c r="B136" s="526" t="s">
        <v>796</v>
      </c>
      <c r="C136" s="93">
        <v>218</v>
      </c>
      <c r="E136" s="534" t="s">
        <v>677</v>
      </c>
      <c r="F136" s="92" t="s">
        <v>805</v>
      </c>
      <c r="G136" s="528" t="s">
        <v>464</v>
      </c>
      <c r="H136" s="530" t="s">
        <v>9521</v>
      </c>
      <c r="I136" s="527">
        <v>45473.503472222219</v>
      </c>
      <c r="J136" s="92"/>
    </row>
    <row r="137" spans="1:10" x14ac:dyDescent="0.25">
      <c r="A137" s="92" t="s">
        <v>738</v>
      </c>
      <c r="B137" s="526" t="s">
        <v>796</v>
      </c>
      <c r="C137" s="93">
        <v>139</v>
      </c>
      <c r="E137" s="534" t="s">
        <v>677</v>
      </c>
      <c r="F137" s="92" t="s">
        <v>804</v>
      </c>
      <c r="G137" s="528" t="s">
        <v>464</v>
      </c>
      <c r="H137" s="530" t="s">
        <v>9519</v>
      </c>
      <c r="I137" s="527">
        <v>45473.503472222219</v>
      </c>
      <c r="J137" s="92"/>
    </row>
    <row r="138" spans="1:10" x14ac:dyDescent="0.25">
      <c r="A138" s="92" t="s">
        <v>738</v>
      </c>
      <c r="B138" s="526" t="s">
        <v>796</v>
      </c>
      <c r="C138" s="93">
        <v>3</v>
      </c>
      <c r="E138" s="534" t="s">
        <v>677</v>
      </c>
      <c r="F138" s="92" t="s">
        <v>797</v>
      </c>
      <c r="G138" s="528" t="s">
        <v>454</v>
      </c>
      <c r="H138" s="530"/>
      <c r="I138" s="527">
        <v>45473.503472222219</v>
      </c>
      <c r="J138" s="92"/>
    </row>
    <row r="139" spans="1:10" x14ac:dyDescent="0.25">
      <c r="A139" s="92" t="s">
        <v>738</v>
      </c>
      <c r="B139" s="526" t="s">
        <v>796</v>
      </c>
      <c r="C139" s="93">
        <v>58</v>
      </c>
      <c r="E139" s="534" t="s">
        <v>677</v>
      </c>
      <c r="F139" s="92" t="s">
        <v>800</v>
      </c>
      <c r="G139" s="528" t="s">
        <v>801</v>
      </c>
      <c r="H139" s="531"/>
      <c r="I139" s="527">
        <v>45473.503472222219</v>
      </c>
      <c r="J139" s="92"/>
    </row>
    <row r="140" spans="1:10" x14ac:dyDescent="0.25">
      <c r="A140" s="92" t="s">
        <v>738</v>
      </c>
      <c r="B140" s="526" t="s">
        <v>796</v>
      </c>
      <c r="C140" s="93">
        <v>44</v>
      </c>
      <c r="E140" s="534" t="s">
        <v>677</v>
      </c>
      <c r="F140" s="92" t="s">
        <v>798</v>
      </c>
      <c r="G140" s="528" t="s">
        <v>799</v>
      </c>
      <c r="H140" s="530"/>
      <c r="I140" s="527">
        <v>45473.503472222219</v>
      </c>
      <c r="J140" s="92"/>
    </row>
    <row r="141" spans="1:10" x14ac:dyDescent="0.25">
      <c r="A141" s="92" t="s">
        <v>738</v>
      </c>
      <c r="B141" s="526" t="s">
        <v>796</v>
      </c>
      <c r="C141" s="93">
        <v>87</v>
      </c>
      <c r="E141" s="534" t="s">
        <v>677</v>
      </c>
      <c r="F141" s="92" t="s">
        <v>802</v>
      </c>
      <c r="G141" s="528" t="s">
        <v>454</v>
      </c>
      <c r="H141" s="530"/>
      <c r="I141" s="527">
        <v>45473.503472222219</v>
      </c>
      <c r="J141" s="92"/>
    </row>
    <row r="142" spans="1:10" x14ac:dyDescent="0.25">
      <c r="A142" s="92" t="s">
        <v>738</v>
      </c>
      <c r="B142" s="526" t="s">
        <v>817</v>
      </c>
      <c r="C142" s="93">
        <v>119</v>
      </c>
      <c r="E142" s="534" t="s">
        <v>677</v>
      </c>
      <c r="F142" s="92" t="s">
        <v>322</v>
      </c>
      <c r="G142" s="528" t="s">
        <v>818</v>
      </c>
      <c r="H142" s="530" t="s">
        <v>9544</v>
      </c>
      <c r="I142" s="527">
        <v>45473.503472222219</v>
      </c>
      <c r="J142" s="92"/>
    </row>
    <row r="143" spans="1:10" x14ac:dyDescent="0.25">
      <c r="A143" s="92" t="s">
        <v>738</v>
      </c>
      <c r="B143" s="526" t="s">
        <v>817</v>
      </c>
      <c r="C143" s="93">
        <v>80</v>
      </c>
      <c r="E143" s="534" t="s">
        <v>677</v>
      </c>
      <c r="F143" s="92" t="s">
        <v>9450</v>
      </c>
      <c r="G143" s="528" t="s">
        <v>9451</v>
      </c>
      <c r="H143" s="530" t="s">
        <v>9521</v>
      </c>
      <c r="I143" s="527">
        <v>45473.503472222219</v>
      </c>
      <c r="J143" s="92"/>
    </row>
    <row r="144" spans="1:10" x14ac:dyDescent="0.25">
      <c r="A144" s="92" t="s">
        <v>738</v>
      </c>
      <c r="B144" s="526" t="s">
        <v>817</v>
      </c>
      <c r="C144" s="93">
        <v>3</v>
      </c>
      <c r="E144" s="534" t="s">
        <v>677</v>
      </c>
      <c r="F144" s="92" t="s">
        <v>9449</v>
      </c>
      <c r="G144" s="528" t="s">
        <v>810</v>
      </c>
      <c r="H144" s="530" t="s">
        <v>9545</v>
      </c>
      <c r="I144" s="527">
        <v>45473.503472222219</v>
      </c>
      <c r="J144" s="92"/>
    </row>
    <row r="145" spans="1:10" x14ac:dyDescent="0.25">
      <c r="A145" s="92" t="s">
        <v>738</v>
      </c>
      <c r="B145" s="526" t="s">
        <v>9452</v>
      </c>
      <c r="C145" s="93">
        <v>91</v>
      </c>
      <c r="E145" s="534" t="s">
        <v>677</v>
      </c>
      <c r="F145" s="92" t="s">
        <v>9454</v>
      </c>
      <c r="G145" s="528" t="s">
        <v>9455</v>
      </c>
      <c r="H145" s="531"/>
      <c r="I145" s="527">
        <v>45473.503472222219</v>
      </c>
      <c r="J145" s="92"/>
    </row>
    <row r="146" spans="1:10" x14ac:dyDescent="0.25">
      <c r="A146" s="92" t="s">
        <v>738</v>
      </c>
      <c r="B146" s="526" t="s">
        <v>9452</v>
      </c>
      <c r="C146" s="93">
        <v>345</v>
      </c>
      <c r="E146" s="534" t="s">
        <v>677</v>
      </c>
      <c r="F146" s="92" t="s">
        <v>9462</v>
      </c>
      <c r="G146" s="528" t="s">
        <v>454</v>
      </c>
      <c r="H146" s="530"/>
      <c r="I146" s="527">
        <v>45473.503472222219</v>
      </c>
      <c r="J146" s="92"/>
    </row>
    <row r="147" spans="1:10" x14ac:dyDescent="0.25">
      <c r="A147" s="92" t="s">
        <v>738</v>
      </c>
      <c r="B147" s="526" t="s">
        <v>9452</v>
      </c>
      <c r="C147" s="93">
        <v>218</v>
      </c>
      <c r="D147" s="93" t="s">
        <v>684</v>
      </c>
      <c r="E147" s="534" t="s">
        <v>677</v>
      </c>
      <c r="F147" s="92" t="s">
        <v>9458</v>
      </c>
      <c r="G147" s="528" t="s">
        <v>9361</v>
      </c>
      <c r="H147" s="530"/>
      <c r="I147" s="527">
        <v>45473.503472222219</v>
      </c>
      <c r="J147" s="92"/>
    </row>
    <row r="148" spans="1:10" x14ac:dyDescent="0.25">
      <c r="A148" s="92" t="s">
        <v>738</v>
      </c>
      <c r="B148" s="526" t="s">
        <v>9452</v>
      </c>
      <c r="C148" s="93">
        <v>300</v>
      </c>
      <c r="E148" s="534" t="s">
        <v>677</v>
      </c>
      <c r="F148" s="92" t="s">
        <v>9460</v>
      </c>
      <c r="G148" s="528" t="s">
        <v>9461</v>
      </c>
      <c r="H148" s="530"/>
      <c r="I148" s="527">
        <v>45473.503472222219</v>
      </c>
      <c r="J148" s="92"/>
    </row>
    <row r="149" spans="1:10" x14ac:dyDescent="0.25">
      <c r="A149" s="92" t="s">
        <v>738</v>
      </c>
      <c r="B149" s="526" t="s">
        <v>9452</v>
      </c>
      <c r="C149" s="529">
        <v>3</v>
      </c>
      <c r="D149" s="93" t="s">
        <v>684</v>
      </c>
      <c r="E149" s="534" t="s">
        <v>677</v>
      </c>
      <c r="F149" s="92" t="s">
        <v>9453</v>
      </c>
      <c r="G149" s="528" t="s">
        <v>454</v>
      </c>
      <c r="H149" s="530"/>
      <c r="I149" s="527">
        <v>45473.503472222219</v>
      </c>
      <c r="J149" s="92"/>
    </row>
    <row r="150" spans="1:10" x14ac:dyDescent="0.25">
      <c r="A150" s="92" t="s">
        <v>738</v>
      </c>
      <c r="B150" s="526" t="s">
        <v>9452</v>
      </c>
      <c r="C150" s="93">
        <v>148</v>
      </c>
      <c r="E150" s="534" t="s">
        <v>677</v>
      </c>
      <c r="F150" s="92" t="s">
        <v>9456</v>
      </c>
      <c r="G150" s="528" t="s">
        <v>9457</v>
      </c>
      <c r="H150" s="530"/>
      <c r="I150" s="527">
        <v>45473.503472222219</v>
      </c>
      <c r="J150" s="92"/>
    </row>
    <row r="151" spans="1:10" x14ac:dyDescent="0.25">
      <c r="A151" s="92" t="s">
        <v>738</v>
      </c>
      <c r="B151" s="526" t="s">
        <v>9452</v>
      </c>
      <c r="C151" s="93">
        <v>235</v>
      </c>
      <c r="E151" s="534" t="s">
        <v>677</v>
      </c>
      <c r="F151" s="92" t="s">
        <v>9459</v>
      </c>
      <c r="G151" s="528" t="s">
        <v>454</v>
      </c>
      <c r="H151" s="530"/>
      <c r="I151" s="527">
        <v>45473.503472222219</v>
      </c>
      <c r="J151" s="92"/>
    </row>
    <row r="152" spans="1:10" x14ac:dyDescent="0.25">
      <c r="A152" s="92" t="s">
        <v>738</v>
      </c>
      <c r="B152" s="526" t="s">
        <v>9463</v>
      </c>
      <c r="C152" s="93">
        <v>298</v>
      </c>
      <c r="E152" s="534" t="s">
        <v>677</v>
      </c>
      <c r="F152" s="92" t="s">
        <v>9468</v>
      </c>
      <c r="G152" s="528" t="s">
        <v>9469</v>
      </c>
      <c r="H152" s="530"/>
      <c r="I152" s="527">
        <v>45473.503472222219</v>
      </c>
      <c r="J152" s="92"/>
    </row>
    <row r="153" spans="1:10" x14ac:dyDescent="0.25">
      <c r="A153" s="92" t="s">
        <v>738</v>
      </c>
      <c r="B153" s="526" t="s">
        <v>9463</v>
      </c>
      <c r="C153" s="93">
        <v>507</v>
      </c>
      <c r="E153" s="534" t="s">
        <v>677</v>
      </c>
      <c r="F153" s="92" t="s">
        <v>9474</v>
      </c>
      <c r="G153" s="528" t="s">
        <v>454</v>
      </c>
      <c r="H153" s="530"/>
      <c r="I153" s="527">
        <v>45473.503472222219</v>
      </c>
      <c r="J153" s="92"/>
    </row>
    <row r="154" spans="1:10" x14ac:dyDescent="0.25">
      <c r="A154" s="92" t="s">
        <v>738</v>
      </c>
      <c r="B154" s="526" t="s">
        <v>9463</v>
      </c>
      <c r="C154" s="93">
        <v>3</v>
      </c>
      <c r="E154" s="534" t="s">
        <v>677</v>
      </c>
      <c r="F154" s="92" t="s">
        <v>9464</v>
      </c>
      <c r="G154" s="528" t="s">
        <v>454</v>
      </c>
      <c r="H154" s="530" t="s">
        <v>9546</v>
      </c>
      <c r="I154" s="527">
        <v>45473.503472222219</v>
      </c>
      <c r="J154" s="92"/>
    </row>
    <row r="155" spans="1:10" x14ac:dyDescent="0.25">
      <c r="A155" s="92" t="s">
        <v>738</v>
      </c>
      <c r="B155" s="526" t="s">
        <v>9463</v>
      </c>
      <c r="C155" s="93">
        <v>369</v>
      </c>
      <c r="E155" s="534" t="s">
        <v>677</v>
      </c>
      <c r="F155" s="92" t="s">
        <v>9472</v>
      </c>
      <c r="G155" s="528" t="s">
        <v>813</v>
      </c>
      <c r="H155" s="530"/>
      <c r="I155" s="527">
        <v>45473.503472222219</v>
      </c>
      <c r="J155" s="92"/>
    </row>
    <row r="156" spans="1:10" x14ac:dyDescent="0.25">
      <c r="A156" s="92" t="s">
        <v>738</v>
      </c>
      <c r="B156" s="526" t="s">
        <v>9463</v>
      </c>
      <c r="C156" s="93">
        <v>129</v>
      </c>
      <c r="D156" s="529"/>
      <c r="E156" s="534" t="s">
        <v>677</v>
      </c>
      <c r="F156" s="92" t="s">
        <v>9465</v>
      </c>
      <c r="G156" s="528" t="s">
        <v>9466</v>
      </c>
      <c r="H156" s="530" t="s">
        <v>9547</v>
      </c>
      <c r="I156" s="527">
        <v>45473.503472222219</v>
      </c>
      <c r="J156" s="92"/>
    </row>
    <row r="157" spans="1:10" x14ac:dyDescent="0.25">
      <c r="A157" s="92" t="s">
        <v>738</v>
      </c>
      <c r="B157" s="526" t="s">
        <v>9463</v>
      </c>
      <c r="C157" s="93">
        <v>162</v>
      </c>
      <c r="E157" s="534" t="s">
        <v>677</v>
      </c>
      <c r="F157" s="92" t="s">
        <v>9467</v>
      </c>
      <c r="G157" s="528" t="s">
        <v>812</v>
      </c>
      <c r="H157" s="530" t="s">
        <v>9548</v>
      </c>
      <c r="I157" s="527">
        <v>45473.503472222219</v>
      </c>
      <c r="J157" s="92"/>
    </row>
    <row r="158" spans="1:10" x14ac:dyDescent="0.25">
      <c r="A158" s="92" t="s">
        <v>738</v>
      </c>
      <c r="B158" s="526" t="s">
        <v>9463</v>
      </c>
      <c r="C158" s="93">
        <v>404</v>
      </c>
      <c r="E158" s="534" t="s">
        <v>677</v>
      </c>
      <c r="F158" s="92" t="s">
        <v>814</v>
      </c>
      <c r="G158" s="92" t="s">
        <v>454</v>
      </c>
      <c r="H158" s="530"/>
      <c r="I158" s="527">
        <v>45473.503472222219</v>
      </c>
      <c r="J158" s="92"/>
    </row>
    <row r="159" spans="1:10" x14ac:dyDescent="0.25">
      <c r="A159" s="92" t="s">
        <v>738</v>
      </c>
      <c r="B159" s="526" t="s">
        <v>9463</v>
      </c>
      <c r="C159" s="93">
        <v>453</v>
      </c>
      <c r="E159" s="534" t="s">
        <v>677</v>
      </c>
      <c r="F159" s="92" t="s">
        <v>9473</v>
      </c>
      <c r="G159" s="92" t="s">
        <v>816</v>
      </c>
      <c r="H159" s="530"/>
      <c r="I159" s="527">
        <v>45473.503472222219</v>
      </c>
      <c r="J159" s="92"/>
    </row>
    <row r="160" spans="1:10" x14ac:dyDescent="0.25">
      <c r="A160" s="92" t="s">
        <v>738</v>
      </c>
      <c r="B160" s="526" t="s">
        <v>9463</v>
      </c>
      <c r="C160" s="93">
        <v>430</v>
      </c>
      <c r="E160" s="534" t="s">
        <v>677</v>
      </c>
      <c r="F160" s="92" t="s">
        <v>815</v>
      </c>
      <c r="G160" s="92" t="s">
        <v>454</v>
      </c>
      <c r="H160" s="531"/>
      <c r="I160" s="527">
        <v>45473.503472222219</v>
      </c>
      <c r="J160" s="92"/>
    </row>
    <row r="161" spans="1:10" x14ac:dyDescent="0.25">
      <c r="A161" s="92" t="s">
        <v>738</v>
      </c>
      <c r="B161" s="526" t="s">
        <v>9463</v>
      </c>
      <c r="C161" s="93">
        <v>347</v>
      </c>
      <c r="E161" s="534" t="s">
        <v>677</v>
      </c>
      <c r="F161" s="92" t="s">
        <v>9470</v>
      </c>
      <c r="G161" s="92" t="s">
        <v>9471</v>
      </c>
      <c r="H161" s="531"/>
      <c r="I161" s="527">
        <v>45473.503472222219</v>
      </c>
      <c r="J161" s="92"/>
    </row>
    <row r="162" spans="1:10" x14ac:dyDescent="0.25">
      <c r="A162" s="92" t="s">
        <v>738</v>
      </c>
      <c r="B162" s="526" t="s">
        <v>819</v>
      </c>
      <c r="C162" s="93">
        <v>128</v>
      </c>
      <c r="E162" s="534" t="s">
        <v>677</v>
      </c>
      <c r="F162" s="92" t="s">
        <v>822</v>
      </c>
      <c r="G162" s="92" t="s">
        <v>454</v>
      </c>
      <c r="H162" s="530" t="s">
        <v>9549</v>
      </c>
      <c r="I162" s="527">
        <v>45473.503472222219</v>
      </c>
      <c r="J162" s="92"/>
    </row>
    <row r="163" spans="1:10" x14ac:dyDescent="0.25">
      <c r="A163" s="92" t="s">
        <v>738</v>
      </c>
      <c r="B163" s="526" t="s">
        <v>819</v>
      </c>
      <c r="C163" s="93">
        <v>14</v>
      </c>
      <c r="E163" s="534" t="s">
        <v>677</v>
      </c>
      <c r="F163" s="92" t="s">
        <v>820</v>
      </c>
      <c r="G163" s="92" t="s">
        <v>454</v>
      </c>
      <c r="H163" s="530" t="s">
        <v>9550</v>
      </c>
      <c r="I163" s="527">
        <v>45473.503472222219</v>
      </c>
      <c r="J163" s="92"/>
    </row>
    <row r="164" spans="1:10" x14ac:dyDescent="0.25">
      <c r="A164" s="92" t="s">
        <v>738</v>
      </c>
      <c r="B164" s="526" t="s">
        <v>819</v>
      </c>
      <c r="C164" s="93">
        <v>477</v>
      </c>
      <c r="E164" s="534" t="s">
        <v>677</v>
      </c>
      <c r="F164" s="92" t="s">
        <v>11215</v>
      </c>
      <c r="G164" s="92" t="s">
        <v>454</v>
      </c>
      <c r="H164" s="530" t="s">
        <v>11216</v>
      </c>
      <c r="I164" s="527">
        <v>45473.503472222219</v>
      </c>
      <c r="J164" s="92"/>
    </row>
    <row r="165" spans="1:10" x14ac:dyDescent="0.25">
      <c r="A165" s="92" t="s">
        <v>738</v>
      </c>
      <c r="B165" s="526" t="s">
        <v>819</v>
      </c>
      <c r="C165" s="93">
        <v>428</v>
      </c>
      <c r="E165" s="534" t="s">
        <v>677</v>
      </c>
      <c r="F165" s="92" t="s">
        <v>645</v>
      </c>
      <c r="G165" s="92" t="s">
        <v>454</v>
      </c>
      <c r="H165" s="530" t="s">
        <v>9551</v>
      </c>
      <c r="I165" s="527">
        <v>45473.503472222219</v>
      </c>
      <c r="J165" s="92"/>
    </row>
    <row r="166" spans="1:10" x14ac:dyDescent="0.25">
      <c r="A166" s="92" t="s">
        <v>738</v>
      </c>
      <c r="B166" s="526" t="s">
        <v>819</v>
      </c>
      <c r="C166" s="93">
        <v>377</v>
      </c>
      <c r="E166" s="534" t="s">
        <v>677</v>
      </c>
      <c r="F166" s="92" t="s">
        <v>825</v>
      </c>
      <c r="G166" s="92" t="s">
        <v>454</v>
      </c>
      <c r="H166" s="530" t="s">
        <v>9552</v>
      </c>
      <c r="I166" s="527">
        <v>45473.503472222219</v>
      </c>
      <c r="J166" s="92"/>
    </row>
    <row r="167" spans="1:10" x14ac:dyDescent="0.25">
      <c r="A167" s="92" t="s">
        <v>738</v>
      </c>
      <c r="B167" s="526" t="s">
        <v>819</v>
      </c>
      <c r="C167" s="93">
        <v>327</v>
      </c>
      <c r="E167" s="534" t="s">
        <v>677</v>
      </c>
      <c r="F167" s="92" t="s">
        <v>824</v>
      </c>
      <c r="G167" s="92" t="s">
        <v>454</v>
      </c>
      <c r="H167" s="530" t="s">
        <v>9553</v>
      </c>
      <c r="I167" s="527">
        <v>45473.503472222219</v>
      </c>
      <c r="J167" s="92"/>
    </row>
    <row r="168" spans="1:10" x14ac:dyDescent="0.25">
      <c r="A168" s="92" t="s">
        <v>738</v>
      </c>
      <c r="B168" s="526" t="s">
        <v>819</v>
      </c>
      <c r="C168" s="93">
        <v>246</v>
      </c>
      <c r="E168" s="534" t="s">
        <v>677</v>
      </c>
      <c r="F168" s="92" t="s">
        <v>823</v>
      </c>
      <c r="G168" s="92" t="s">
        <v>454</v>
      </c>
      <c r="H168" s="530" t="s">
        <v>9554</v>
      </c>
      <c r="I168" s="527">
        <v>45473.503472222219</v>
      </c>
      <c r="J168" s="92"/>
    </row>
    <row r="169" spans="1:10" x14ac:dyDescent="0.25">
      <c r="A169" s="92" t="s">
        <v>738</v>
      </c>
      <c r="B169" s="526" t="s">
        <v>819</v>
      </c>
      <c r="C169" s="93">
        <v>177</v>
      </c>
      <c r="E169" s="534" t="s">
        <v>677</v>
      </c>
      <c r="F169" s="92" t="s">
        <v>319</v>
      </c>
      <c r="G169" s="92" t="s">
        <v>454</v>
      </c>
      <c r="H169" s="530" t="s">
        <v>9555</v>
      </c>
      <c r="I169" s="527">
        <v>45473.503472222219</v>
      </c>
      <c r="J169" s="92"/>
    </row>
    <row r="170" spans="1:10" x14ac:dyDescent="0.25">
      <c r="A170" s="92" t="s">
        <v>738</v>
      </c>
      <c r="B170" s="526" t="s">
        <v>819</v>
      </c>
      <c r="C170" s="93">
        <v>74</v>
      </c>
      <c r="E170" s="534" t="s">
        <v>677</v>
      </c>
      <c r="F170" s="92" t="s">
        <v>821</v>
      </c>
      <c r="G170" s="92" t="s">
        <v>454</v>
      </c>
      <c r="H170" s="530" t="s">
        <v>9556</v>
      </c>
      <c r="I170" s="527">
        <v>45473.503472222219</v>
      </c>
      <c r="J170" s="92"/>
    </row>
    <row r="171" spans="1:10" x14ac:dyDescent="0.25">
      <c r="A171" s="92" t="s">
        <v>738</v>
      </c>
      <c r="B171" s="526" t="s">
        <v>755</v>
      </c>
      <c r="C171" s="93">
        <v>537</v>
      </c>
      <c r="E171" s="534" t="s">
        <v>677</v>
      </c>
      <c r="F171" s="92" t="s">
        <v>795</v>
      </c>
      <c r="G171" s="528" t="s">
        <v>454</v>
      </c>
      <c r="H171" s="530" t="s">
        <v>9557</v>
      </c>
      <c r="I171" s="527">
        <v>45473.503472222219</v>
      </c>
      <c r="J171" s="92"/>
    </row>
    <row r="172" spans="1:10" x14ac:dyDescent="0.25">
      <c r="A172" s="92" t="s">
        <v>738</v>
      </c>
      <c r="B172" s="526" t="s">
        <v>755</v>
      </c>
      <c r="C172" s="93">
        <v>510</v>
      </c>
      <c r="E172" s="534" t="s">
        <v>677</v>
      </c>
      <c r="F172" s="92" t="s">
        <v>9475</v>
      </c>
      <c r="G172" s="528" t="s">
        <v>454</v>
      </c>
      <c r="H172" s="530" t="s">
        <v>9558</v>
      </c>
      <c r="I172" s="527">
        <v>45473.503472222219</v>
      </c>
      <c r="J172" s="92"/>
    </row>
    <row r="173" spans="1:10" x14ac:dyDescent="0.25">
      <c r="A173" s="92" t="s">
        <v>738</v>
      </c>
      <c r="B173" s="526" t="s">
        <v>755</v>
      </c>
      <c r="C173" s="93">
        <v>491</v>
      </c>
      <c r="E173" s="534" t="s">
        <v>677</v>
      </c>
      <c r="F173" s="92" t="s">
        <v>793</v>
      </c>
      <c r="G173" s="528" t="s">
        <v>454</v>
      </c>
      <c r="H173" s="531"/>
      <c r="I173" s="527">
        <v>45473.503472222219</v>
      </c>
      <c r="J173" s="92"/>
    </row>
    <row r="174" spans="1:10" x14ac:dyDescent="0.25">
      <c r="A174" s="92" t="s">
        <v>738</v>
      </c>
      <c r="B174" s="526" t="s">
        <v>755</v>
      </c>
      <c r="C174" s="93">
        <v>481</v>
      </c>
      <c r="E174" s="534" t="s">
        <v>677</v>
      </c>
      <c r="F174" s="92" t="s">
        <v>792</v>
      </c>
      <c r="G174" s="528" t="s">
        <v>454</v>
      </c>
      <c r="H174" s="531"/>
      <c r="I174" s="527">
        <v>45473.503472222219</v>
      </c>
      <c r="J174" s="92"/>
    </row>
    <row r="175" spans="1:10" x14ac:dyDescent="0.25">
      <c r="A175" s="92" t="s">
        <v>738</v>
      </c>
      <c r="B175" s="526" t="s">
        <v>755</v>
      </c>
      <c r="C175" s="93">
        <v>471</v>
      </c>
      <c r="E175" s="534" t="s">
        <v>677</v>
      </c>
      <c r="F175" s="92" t="s">
        <v>791</v>
      </c>
      <c r="G175" s="528" t="s">
        <v>454</v>
      </c>
      <c r="H175" s="531"/>
      <c r="I175" s="527">
        <v>45473.503472222219</v>
      </c>
      <c r="J175" s="92"/>
    </row>
    <row r="176" spans="1:10" x14ac:dyDescent="0.25">
      <c r="A176" s="92" t="s">
        <v>738</v>
      </c>
      <c r="B176" s="526" t="s">
        <v>755</v>
      </c>
      <c r="C176" s="93">
        <v>501</v>
      </c>
      <c r="E176" s="534" t="s">
        <v>677</v>
      </c>
      <c r="F176" s="92" t="s">
        <v>794</v>
      </c>
      <c r="G176" s="528" t="s">
        <v>454</v>
      </c>
      <c r="H176" s="531"/>
      <c r="I176" s="527">
        <v>45473.503472222219</v>
      </c>
      <c r="J176" s="92"/>
    </row>
    <row r="177" spans="1:10" x14ac:dyDescent="0.25">
      <c r="A177" s="92" t="s">
        <v>738</v>
      </c>
      <c r="B177" s="526" t="s">
        <v>755</v>
      </c>
      <c r="C177" s="93">
        <v>461</v>
      </c>
      <c r="E177" s="534" t="s">
        <v>677</v>
      </c>
      <c r="F177" s="92" t="s">
        <v>790</v>
      </c>
      <c r="G177" s="528" t="s">
        <v>454</v>
      </c>
      <c r="H177" s="531"/>
      <c r="I177" s="527">
        <v>45473.503472222219</v>
      </c>
      <c r="J177" s="92"/>
    </row>
    <row r="178" spans="1:10" x14ac:dyDescent="0.25">
      <c r="A178" s="92" t="s">
        <v>738</v>
      </c>
      <c r="B178" s="526" t="s">
        <v>755</v>
      </c>
      <c r="C178" s="93">
        <v>397</v>
      </c>
      <c r="E178" s="534" t="s">
        <v>677</v>
      </c>
      <c r="F178" s="92" t="s">
        <v>787</v>
      </c>
      <c r="G178" s="528" t="s">
        <v>454</v>
      </c>
      <c r="H178" s="531"/>
      <c r="I178" s="527">
        <v>45473.503472222219</v>
      </c>
      <c r="J178" s="92"/>
    </row>
    <row r="179" spans="1:10" x14ac:dyDescent="0.25">
      <c r="A179" s="92" t="s">
        <v>738</v>
      </c>
      <c r="B179" s="526" t="s">
        <v>755</v>
      </c>
      <c r="C179" s="93">
        <v>96</v>
      </c>
      <c r="E179" s="534" t="s">
        <v>677</v>
      </c>
      <c r="F179" s="92" t="s">
        <v>763</v>
      </c>
      <c r="G179" s="528" t="s">
        <v>454</v>
      </c>
      <c r="H179" s="531"/>
      <c r="I179" s="527">
        <v>45473.503472222219</v>
      </c>
      <c r="J179" s="92"/>
    </row>
    <row r="180" spans="1:10" x14ac:dyDescent="0.25">
      <c r="A180" s="92" t="s">
        <v>738</v>
      </c>
      <c r="B180" s="526" t="s">
        <v>755</v>
      </c>
      <c r="C180" s="93">
        <v>72</v>
      </c>
      <c r="E180" s="534" t="s">
        <v>677</v>
      </c>
      <c r="F180" s="92" t="s">
        <v>761</v>
      </c>
      <c r="G180" s="528" t="s">
        <v>454</v>
      </c>
      <c r="H180" s="531"/>
      <c r="I180" s="527">
        <v>45473.503472222219</v>
      </c>
      <c r="J180" s="92"/>
    </row>
    <row r="181" spans="1:10" x14ac:dyDescent="0.25">
      <c r="A181" s="92" t="s">
        <v>738</v>
      </c>
      <c r="B181" s="526" t="s">
        <v>755</v>
      </c>
      <c r="C181" s="93">
        <v>447</v>
      </c>
      <c r="E181" s="534" t="s">
        <v>677</v>
      </c>
      <c r="F181" s="92" t="s">
        <v>789</v>
      </c>
      <c r="G181" s="528" t="s">
        <v>454</v>
      </c>
      <c r="H181" s="531"/>
      <c r="I181" s="527">
        <v>45473.503472222219</v>
      </c>
      <c r="J181" s="92"/>
    </row>
    <row r="182" spans="1:10" x14ac:dyDescent="0.25">
      <c r="A182" s="92" t="s">
        <v>738</v>
      </c>
      <c r="B182" s="526" t="s">
        <v>755</v>
      </c>
      <c r="C182" s="93">
        <v>372</v>
      </c>
      <c r="E182" s="534" t="s">
        <v>677</v>
      </c>
      <c r="F182" s="92" t="s">
        <v>783</v>
      </c>
      <c r="G182" s="528" t="s">
        <v>454</v>
      </c>
      <c r="H182" s="531"/>
      <c r="I182" s="527">
        <v>45473.503472222219</v>
      </c>
      <c r="J182" s="92"/>
    </row>
    <row r="183" spans="1:10" x14ac:dyDescent="0.25">
      <c r="A183" s="92" t="s">
        <v>738</v>
      </c>
      <c r="B183" s="526" t="s">
        <v>755</v>
      </c>
      <c r="C183" s="93">
        <v>272</v>
      </c>
      <c r="E183" s="534" t="s">
        <v>677</v>
      </c>
      <c r="F183" s="92" t="s">
        <v>777</v>
      </c>
      <c r="G183" s="528" t="s">
        <v>454</v>
      </c>
      <c r="H183" s="531"/>
      <c r="I183" s="527">
        <v>45473.503472222219</v>
      </c>
      <c r="J183" s="92"/>
    </row>
    <row r="184" spans="1:10" x14ac:dyDescent="0.25">
      <c r="A184" s="92" t="s">
        <v>738</v>
      </c>
      <c r="B184" s="526" t="s">
        <v>755</v>
      </c>
      <c r="C184" s="93">
        <v>146</v>
      </c>
      <c r="E184" s="534" t="s">
        <v>677</v>
      </c>
      <c r="F184" s="92" t="s">
        <v>767</v>
      </c>
      <c r="G184" s="528" t="s">
        <v>454</v>
      </c>
      <c r="H184" s="531"/>
      <c r="I184" s="527">
        <v>45473.503472222219</v>
      </c>
      <c r="J184" s="92"/>
    </row>
    <row r="185" spans="1:10" x14ac:dyDescent="0.25">
      <c r="A185" s="92" t="s">
        <v>738</v>
      </c>
      <c r="B185" s="526" t="s">
        <v>755</v>
      </c>
      <c r="C185" s="93">
        <v>47</v>
      </c>
      <c r="E185" s="534" t="s">
        <v>677</v>
      </c>
      <c r="F185" s="92" t="s">
        <v>759</v>
      </c>
      <c r="G185" s="528" t="s">
        <v>454</v>
      </c>
      <c r="H185" s="531"/>
      <c r="I185" s="527">
        <v>45473.503472222219</v>
      </c>
      <c r="J185" s="92"/>
    </row>
    <row r="186" spans="1:10" x14ac:dyDescent="0.25">
      <c r="A186" s="92" t="s">
        <v>738</v>
      </c>
      <c r="B186" s="526" t="s">
        <v>755</v>
      </c>
      <c r="C186" s="93">
        <v>297</v>
      </c>
      <c r="E186" s="534" t="s">
        <v>677</v>
      </c>
      <c r="F186" s="92" t="s">
        <v>11217</v>
      </c>
      <c r="G186" s="528" t="s">
        <v>454</v>
      </c>
      <c r="H186" s="531"/>
      <c r="I186" s="527">
        <v>45473.503472222219</v>
      </c>
      <c r="J186" s="92"/>
    </row>
    <row r="187" spans="1:10" x14ac:dyDescent="0.25">
      <c r="A187" s="92" t="s">
        <v>738</v>
      </c>
      <c r="B187" s="526" t="s">
        <v>755</v>
      </c>
      <c r="C187" s="93">
        <v>422</v>
      </c>
      <c r="E187" s="534" t="s">
        <v>677</v>
      </c>
      <c r="F187" s="92" t="s">
        <v>785</v>
      </c>
      <c r="G187" s="528" t="s">
        <v>454</v>
      </c>
      <c r="H187" s="531"/>
      <c r="I187" s="527">
        <v>45473.503472222219</v>
      </c>
      <c r="J187" s="92"/>
    </row>
    <row r="188" spans="1:10" x14ac:dyDescent="0.25">
      <c r="A188" s="92" t="s">
        <v>738</v>
      </c>
      <c r="B188" s="526" t="s">
        <v>755</v>
      </c>
      <c r="C188" s="93">
        <v>347</v>
      </c>
      <c r="E188" s="534" t="s">
        <v>677</v>
      </c>
      <c r="F188" s="92" t="s">
        <v>781</v>
      </c>
      <c r="G188" s="528" t="s">
        <v>454</v>
      </c>
      <c r="H188" s="531"/>
      <c r="I188" s="527">
        <v>45473.503472222219</v>
      </c>
      <c r="J188" s="92"/>
    </row>
    <row r="189" spans="1:10" x14ac:dyDescent="0.25">
      <c r="A189" s="92" t="s">
        <v>738</v>
      </c>
      <c r="B189" s="526" t="s">
        <v>755</v>
      </c>
      <c r="C189" s="93">
        <v>121</v>
      </c>
      <c r="E189" s="534" t="s">
        <v>677</v>
      </c>
      <c r="F189" s="92" t="s">
        <v>765</v>
      </c>
      <c r="G189" s="528" t="s">
        <v>454</v>
      </c>
      <c r="H189" s="531"/>
      <c r="I189" s="527">
        <v>45473.503472222219</v>
      </c>
      <c r="J189" s="92"/>
    </row>
    <row r="190" spans="1:10" x14ac:dyDescent="0.25">
      <c r="A190" s="92" t="s">
        <v>738</v>
      </c>
      <c r="B190" s="526" t="s">
        <v>755</v>
      </c>
      <c r="C190" s="93">
        <v>222</v>
      </c>
      <c r="E190" s="534" t="s">
        <v>677</v>
      </c>
      <c r="F190" s="92" t="s">
        <v>773</v>
      </c>
      <c r="G190" s="528" t="s">
        <v>454</v>
      </c>
      <c r="H190" s="531"/>
      <c r="I190" s="527">
        <v>45473.503472222219</v>
      </c>
      <c r="J190" s="92"/>
    </row>
    <row r="191" spans="1:10" x14ac:dyDescent="0.25">
      <c r="A191" s="92" t="s">
        <v>738</v>
      </c>
      <c r="B191" s="526" t="s">
        <v>755</v>
      </c>
      <c r="C191" s="93">
        <v>322</v>
      </c>
      <c r="E191" s="534" t="s">
        <v>677</v>
      </c>
      <c r="F191" s="92" t="s">
        <v>779</v>
      </c>
      <c r="G191" s="528" t="s">
        <v>454</v>
      </c>
      <c r="H191" s="531"/>
      <c r="I191" s="527">
        <v>45473.503472222219</v>
      </c>
      <c r="J191" s="92"/>
    </row>
    <row r="192" spans="1:10" x14ac:dyDescent="0.25">
      <c r="A192" s="92" t="s">
        <v>738</v>
      </c>
      <c r="B192" s="526" t="s">
        <v>755</v>
      </c>
      <c r="C192" s="93">
        <v>172</v>
      </c>
      <c r="E192" s="534" t="s">
        <v>677</v>
      </c>
      <c r="F192" s="92" t="s">
        <v>769</v>
      </c>
      <c r="G192" s="528" t="s">
        <v>454</v>
      </c>
      <c r="H192" s="531"/>
      <c r="I192" s="527">
        <v>45473.503472222219</v>
      </c>
      <c r="J192" s="92"/>
    </row>
    <row r="193" spans="1:10" x14ac:dyDescent="0.25">
      <c r="A193" s="92" t="s">
        <v>738</v>
      </c>
      <c r="B193" s="526" t="s">
        <v>755</v>
      </c>
      <c r="C193" s="93">
        <v>247</v>
      </c>
      <c r="E193" s="534" t="s">
        <v>677</v>
      </c>
      <c r="F193" s="92" t="s">
        <v>775</v>
      </c>
      <c r="G193" s="92" t="s">
        <v>454</v>
      </c>
      <c r="H193" s="531"/>
      <c r="I193" s="527">
        <v>45473.503472222219</v>
      </c>
      <c r="J193" s="92"/>
    </row>
    <row r="194" spans="1:10" x14ac:dyDescent="0.25">
      <c r="A194" s="92" t="s">
        <v>738</v>
      </c>
      <c r="B194" s="526" t="s">
        <v>755</v>
      </c>
      <c r="C194" s="93">
        <v>18</v>
      </c>
      <c r="E194" s="534" t="s">
        <v>677</v>
      </c>
      <c r="F194" s="92" t="s">
        <v>757</v>
      </c>
      <c r="G194" s="92" t="s">
        <v>454</v>
      </c>
      <c r="H194" s="531"/>
      <c r="I194" s="527">
        <v>45473.503472222219</v>
      </c>
      <c r="J194" s="92"/>
    </row>
    <row r="195" spans="1:10" x14ac:dyDescent="0.25">
      <c r="A195" s="92" t="s">
        <v>738</v>
      </c>
      <c r="B195" s="526" t="s">
        <v>755</v>
      </c>
      <c r="C195" s="93">
        <v>197</v>
      </c>
      <c r="E195" s="534" t="s">
        <v>677</v>
      </c>
      <c r="F195" s="92" t="s">
        <v>771</v>
      </c>
      <c r="G195" s="92" t="s">
        <v>454</v>
      </c>
      <c r="H195" s="531"/>
      <c r="I195" s="527">
        <v>45473.503472222219</v>
      </c>
      <c r="J195" s="92"/>
    </row>
    <row r="196" spans="1:10" x14ac:dyDescent="0.25">
      <c r="A196" s="92" t="s">
        <v>738</v>
      </c>
      <c r="B196" s="526" t="s">
        <v>755</v>
      </c>
      <c r="C196" s="93">
        <v>385</v>
      </c>
      <c r="E196" s="534" t="s">
        <v>677</v>
      </c>
      <c r="F196" s="92" t="s">
        <v>786</v>
      </c>
      <c r="G196" s="92" t="s">
        <v>454</v>
      </c>
      <c r="H196" s="530"/>
      <c r="I196" s="527">
        <v>45473.503472222219</v>
      </c>
      <c r="J196" s="92"/>
    </row>
    <row r="197" spans="1:10" x14ac:dyDescent="0.25">
      <c r="A197" s="92" t="s">
        <v>738</v>
      </c>
      <c r="B197" s="526" t="s">
        <v>755</v>
      </c>
      <c r="C197" s="93">
        <v>84</v>
      </c>
      <c r="E197" s="534" t="s">
        <v>677</v>
      </c>
      <c r="F197" s="92" t="s">
        <v>762</v>
      </c>
      <c r="G197" s="528" t="s">
        <v>454</v>
      </c>
      <c r="H197" s="530"/>
      <c r="I197" s="527">
        <v>45473.503472222219</v>
      </c>
      <c r="J197" s="92"/>
    </row>
    <row r="198" spans="1:10" x14ac:dyDescent="0.25">
      <c r="A198" s="92" t="s">
        <v>738</v>
      </c>
      <c r="B198" s="526" t="s">
        <v>755</v>
      </c>
      <c r="C198" s="93">
        <v>60</v>
      </c>
      <c r="E198" s="534" t="s">
        <v>677</v>
      </c>
      <c r="F198" s="92" t="s">
        <v>760</v>
      </c>
      <c r="G198" s="528" t="s">
        <v>454</v>
      </c>
      <c r="H198" s="530"/>
      <c r="I198" s="527">
        <v>45473.503472222219</v>
      </c>
      <c r="J198" s="92"/>
    </row>
    <row r="199" spans="1:10" x14ac:dyDescent="0.25">
      <c r="A199" s="92" t="s">
        <v>738</v>
      </c>
      <c r="B199" s="526" t="s">
        <v>755</v>
      </c>
      <c r="C199" s="93">
        <v>435</v>
      </c>
      <c r="E199" s="534" t="s">
        <v>677</v>
      </c>
      <c r="F199" s="92" t="s">
        <v>788</v>
      </c>
      <c r="G199" s="528" t="s">
        <v>454</v>
      </c>
      <c r="H199" s="531"/>
      <c r="I199" s="527">
        <v>45473.503472222219</v>
      </c>
      <c r="J199" s="92"/>
    </row>
    <row r="200" spans="1:10" x14ac:dyDescent="0.25">
      <c r="A200" s="92" t="s">
        <v>738</v>
      </c>
      <c r="B200" s="526" t="s">
        <v>755</v>
      </c>
      <c r="C200" s="93">
        <v>360</v>
      </c>
      <c r="E200" s="534" t="s">
        <v>677</v>
      </c>
      <c r="F200" s="92" t="s">
        <v>782</v>
      </c>
      <c r="G200" s="528" t="s">
        <v>454</v>
      </c>
      <c r="H200" s="530"/>
      <c r="I200" s="527">
        <v>45473.503472222219</v>
      </c>
      <c r="J200" s="92"/>
    </row>
    <row r="201" spans="1:10" x14ac:dyDescent="0.25">
      <c r="A201" s="92" t="s">
        <v>738</v>
      </c>
      <c r="B201" s="526" t="s">
        <v>755</v>
      </c>
      <c r="C201" s="93">
        <v>260</v>
      </c>
      <c r="E201" s="534" t="s">
        <v>677</v>
      </c>
      <c r="F201" s="92" t="s">
        <v>776</v>
      </c>
      <c r="G201" s="528" t="s">
        <v>454</v>
      </c>
      <c r="H201" s="530"/>
      <c r="I201" s="527">
        <v>45473.503472222219</v>
      </c>
      <c r="J201" s="92"/>
    </row>
    <row r="202" spans="1:10" x14ac:dyDescent="0.25">
      <c r="A202" s="92" t="s">
        <v>738</v>
      </c>
      <c r="B202" s="526" t="s">
        <v>755</v>
      </c>
      <c r="C202" s="93">
        <v>134</v>
      </c>
      <c r="E202" s="534" t="s">
        <v>677</v>
      </c>
      <c r="F202" s="92" t="s">
        <v>766</v>
      </c>
      <c r="G202" s="528" t="s">
        <v>454</v>
      </c>
      <c r="H202" s="530"/>
      <c r="I202" s="527">
        <v>45473.503472222219</v>
      </c>
      <c r="J202" s="92"/>
    </row>
    <row r="203" spans="1:10" x14ac:dyDescent="0.25">
      <c r="A203" s="92" t="s">
        <v>738</v>
      </c>
      <c r="B203" s="526" t="s">
        <v>755</v>
      </c>
      <c r="C203" s="93">
        <v>35</v>
      </c>
      <c r="E203" s="534" t="s">
        <v>677</v>
      </c>
      <c r="F203" s="92" t="s">
        <v>758</v>
      </c>
      <c r="G203" s="528" t="s">
        <v>454</v>
      </c>
      <c r="H203" s="530"/>
      <c r="I203" s="527">
        <v>45473.503472222219</v>
      </c>
      <c r="J203" s="92"/>
    </row>
    <row r="204" spans="1:10" x14ac:dyDescent="0.25">
      <c r="A204" s="92" t="s">
        <v>738</v>
      </c>
      <c r="B204" s="526" t="s">
        <v>755</v>
      </c>
      <c r="C204" s="93">
        <v>285</v>
      </c>
      <c r="E204" s="534" t="s">
        <v>677</v>
      </c>
      <c r="F204" s="92" t="s">
        <v>11218</v>
      </c>
      <c r="G204" s="528" t="s">
        <v>454</v>
      </c>
      <c r="H204" s="530"/>
      <c r="I204" s="527">
        <v>45473.503472222219</v>
      </c>
      <c r="J204" s="92"/>
    </row>
    <row r="205" spans="1:10" x14ac:dyDescent="0.25">
      <c r="A205" s="92" t="s">
        <v>738</v>
      </c>
      <c r="B205" s="526" t="s">
        <v>755</v>
      </c>
      <c r="C205" s="93">
        <v>410</v>
      </c>
      <c r="E205" s="534" t="s">
        <v>677</v>
      </c>
      <c r="F205" s="92" t="s">
        <v>784</v>
      </c>
      <c r="G205" s="528" t="s">
        <v>454</v>
      </c>
      <c r="H205" s="530"/>
      <c r="I205" s="527">
        <v>45473.503472222219</v>
      </c>
      <c r="J205" s="92"/>
    </row>
    <row r="206" spans="1:10" x14ac:dyDescent="0.25">
      <c r="A206" s="92" t="s">
        <v>738</v>
      </c>
      <c r="B206" s="526" t="s">
        <v>755</v>
      </c>
      <c r="C206" s="93">
        <v>335</v>
      </c>
      <c r="E206" s="534" t="s">
        <v>677</v>
      </c>
      <c r="F206" s="92" t="s">
        <v>780</v>
      </c>
      <c r="G206" s="528" t="s">
        <v>454</v>
      </c>
      <c r="H206" s="530"/>
      <c r="I206" s="527">
        <v>45473.503472222219</v>
      </c>
      <c r="J206" s="92"/>
    </row>
    <row r="207" spans="1:10" x14ac:dyDescent="0.25">
      <c r="A207" s="92" t="s">
        <v>738</v>
      </c>
      <c r="B207" s="526" t="s">
        <v>755</v>
      </c>
      <c r="C207" s="93">
        <v>109</v>
      </c>
      <c r="E207" s="534" t="s">
        <v>677</v>
      </c>
      <c r="F207" s="92" t="s">
        <v>764</v>
      </c>
      <c r="G207" s="528" t="s">
        <v>454</v>
      </c>
      <c r="H207" s="530"/>
      <c r="I207" s="527">
        <v>45473.503472222219</v>
      </c>
      <c r="J207" s="92"/>
    </row>
    <row r="208" spans="1:10" x14ac:dyDescent="0.25">
      <c r="A208" s="92" t="s">
        <v>738</v>
      </c>
      <c r="B208" s="526" t="s">
        <v>755</v>
      </c>
      <c r="C208" s="93">
        <v>210</v>
      </c>
      <c r="E208" s="534" t="s">
        <v>677</v>
      </c>
      <c r="F208" s="92" t="s">
        <v>772</v>
      </c>
      <c r="G208" s="528" t="s">
        <v>454</v>
      </c>
      <c r="H208" s="530"/>
      <c r="I208" s="527">
        <v>45473.503472222219</v>
      </c>
      <c r="J208" s="92"/>
    </row>
    <row r="209" spans="1:10" x14ac:dyDescent="0.25">
      <c r="A209" s="92" t="s">
        <v>738</v>
      </c>
      <c r="B209" s="526" t="s">
        <v>755</v>
      </c>
      <c r="C209" s="93">
        <v>310</v>
      </c>
      <c r="E209" s="534" t="s">
        <v>677</v>
      </c>
      <c r="F209" s="92" t="s">
        <v>778</v>
      </c>
      <c r="G209" s="528" t="s">
        <v>454</v>
      </c>
      <c r="H209" s="530"/>
      <c r="I209" s="527">
        <v>45473.503472222219</v>
      </c>
      <c r="J209" s="92"/>
    </row>
    <row r="210" spans="1:10" x14ac:dyDescent="0.25">
      <c r="A210" s="92" t="s">
        <v>738</v>
      </c>
      <c r="B210" s="526" t="s">
        <v>755</v>
      </c>
      <c r="C210" s="93">
        <v>160</v>
      </c>
      <c r="E210" s="534" t="s">
        <v>677</v>
      </c>
      <c r="F210" s="92" t="s">
        <v>768</v>
      </c>
      <c r="G210" s="528" t="s">
        <v>454</v>
      </c>
      <c r="H210" s="530"/>
      <c r="I210" s="527">
        <v>45473.503472222219</v>
      </c>
      <c r="J210" s="92"/>
    </row>
    <row r="211" spans="1:10" x14ac:dyDescent="0.25">
      <c r="A211" s="92" t="s">
        <v>738</v>
      </c>
      <c r="B211" s="526" t="s">
        <v>755</v>
      </c>
      <c r="C211" s="93">
        <v>235</v>
      </c>
      <c r="E211" s="534" t="s">
        <v>677</v>
      </c>
      <c r="F211" s="92" t="s">
        <v>774</v>
      </c>
      <c r="G211" s="528" t="s">
        <v>454</v>
      </c>
      <c r="H211" s="530"/>
      <c r="I211" s="527">
        <v>45473.503472222219</v>
      </c>
      <c r="J211" s="92"/>
    </row>
    <row r="212" spans="1:10" x14ac:dyDescent="0.25">
      <c r="A212" s="92" t="s">
        <v>738</v>
      </c>
      <c r="B212" s="526" t="s">
        <v>755</v>
      </c>
      <c r="C212" s="93">
        <v>6</v>
      </c>
      <c r="E212" s="534" t="s">
        <v>677</v>
      </c>
      <c r="F212" s="92" t="s">
        <v>756</v>
      </c>
      <c r="G212" s="528" t="s">
        <v>454</v>
      </c>
      <c r="H212" s="530"/>
      <c r="I212" s="527">
        <v>45473.503472222219</v>
      </c>
      <c r="J212" s="92"/>
    </row>
    <row r="213" spans="1:10" x14ac:dyDescent="0.25">
      <c r="A213" s="92" t="s">
        <v>738</v>
      </c>
      <c r="B213" s="526" t="s">
        <v>755</v>
      </c>
      <c r="C213" s="93">
        <v>185</v>
      </c>
      <c r="E213" s="534" t="s">
        <v>677</v>
      </c>
      <c r="F213" s="92" t="s">
        <v>770</v>
      </c>
      <c r="G213" s="528" t="s">
        <v>454</v>
      </c>
      <c r="H213" s="531"/>
      <c r="I213" s="527">
        <v>45473.503472222219</v>
      </c>
      <c r="J213" s="92"/>
    </row>
    <row r="214" spans="1:10" x14ac:dyDescent="0.25">
      <c r="A214" s="92" t="s">
        <v>738</v>
      </c>
      <c r="B214" s="526" t="s">
        <v>755</v>
      </c>
      <c r="C214" s="93">
        <v>563</v>
      </c>
      <c r="E214" s="534" t="s">
        <v>677</v>
      </c>
      <c r="F214" s="92" t="s">
        <v>9476</v>
      </c>
      <c r="G214" s="528" t="s">
        <v>454</v>
      </c>
      <c r="H214" s="531"/>
      <c r="I214" s="527">
        <v>45473.503472222219</v>
      </c>
      <c r="J214" s="92"/>
    </row>
    <row r="215" spans="1:10" x14ac:dyDescent="0.25">
      <c r="A215" s="92" t="s">
        <v>738</v>
      </c>
      <c r="B215" s="526" t="s">
        <v>11219</v>
      </c>
      <c r="C215" s="93">
        <v>4</v>
      </c>
      <c r="E215" s="534" t="s">
        <v>677</v>
      </c>
      <c r="F215" s="92" t="s">
        <v>11220</v>
      </c>
      <c r="G215" s="528" t="s">
        <v>454</v>
      </c>
      <c r="H215" s="531"/>
      <c r="I215" s="527">
        <v>45473.503472222219</v>
      </c>
      <c r="J215" s="92"/>
    </row>
    <row r="216" spans="1:10" x14ac:dyDescent="0.25">
      <c r="A216" s="92" t="s">
        <v>738</v>
      </c>
      <c r="B216" s="526" t="s">
        <v>11221</v>
      </c>
      <c r="C216" s="93">
        <v>41</v>
      </c>
      <c r="E216" s="534" t="s">
        <v>677</v>
      </c>
      <c r="F216" s="92" t="s">
        <v>11222</v>
      </c>
      <c r="G216" s="528" t="s">
        <v>454</v>
      </c>
      <c r="H216" s="531"/>
      <c r="I216" s="527">
        <v>45473.503472222219</v>
      </c>
      <c r="J216" s="92"/>
    </row>
    <row r="217" spans="1:10" x14ac:dyDescent="0.25">
      <c r="A217" s="92" t="s">
        <v>738</v>
      </c>
      <c r="B217" s="526" t="s">
        <v>11221</v>
      </c>
      <c r="C217" s="93">
        <v>62</v>
      </c>
      <c r="E217" s="534" t="s">
        <v>677</v>
      </c>
      <c r="F217" s="92" t="s">
        <v>11223</v>
      </c>
      <c r="G217" s="528" t="s">
        <v>454</v>
      </c>
      <c r="H217" s="530"/>
      <c r="I217" s="527">
        <v>45473.503472222219</v>
      </c>
      <c r="J217" s="92"/>
    </row>
    <row r="218" spans="1:10" x14ac:dyDescent="0.25">
      <c r="A218" s="92" t="s">
        <v>738</v>
      </c>
      <c r="B218" s="526" t="s">
        <v>11221</v>
      </c>
      <c r="C218" s="93">
        <v>4</v>
      </c>
      <c r="E218" s="534" t="s">
        <v>677</v>
      </c>
      <c r="F218" s="92" t="s">
        <v>11224</v>
      </c>
      <c r="G218" s="528" t="s">
        <v>454</v>
      </c>
      <c r="H218" s="530"/>
      <c r="I218" s="527">
        <v>45473.503472222219</v>
      </c>
      <c r="J218" s="92"/>
    </row>
    <row r="219" spans="1:10" x14ac:dyDescent="0.25">
      <c r="A219" s="92" t="s">
        <v>738</v>
      </c>
      <c r="B219" s="526" t="s">
        <v>11221</v>
      </c>
      <c r="C219" s="93">
        <v>33</v>
      </c>
      <c r="E219" s="534" t="s">
        <v>677</v>
      </c>
      <c r="F219" s="92" t="s">
        <v>11225</v>
      </c>
      <c r="G219" s="528" t="s">
        <v>454</v>
      </c>
      <c r="H219" s="531"/>
      <c r="I219" s="527">
        <v>45473.503472222219</v>
      </c>
      <c r="J219" s="92"/>
    </row>
    <row r="220" spans="1:10" x14ac:dyDescent="0.25">
      <c r="A220" s="92" t="s">
        <v>738</v>
      </c>
      <c r="B220" s="526" t="s">
        <v>11226</v>
      </c>
      <c r="C220" s="93">
        <v>22</v>
      </c>
      <c r="E220" s="534" t="s">
        <v>677</v>
      </c>
      <c r="F220" s="92" t="s">
        <v>11227</v>
      </c>
      <c r="G220" s="528" t="s">
        <v>454</v>
      </c>
      <c r="H220" s="530"/>
      <c r="I220" s="527">
        <v>45473.503472222219</v>
      </c>
      <c r="J220" s="92"/>
    </row>
    <row r="221" spans="1:10" x14ac:dyDescent="0.25">
      <c r="A221" s="92" t="s">
        <v>738</v>
      </c>
      <c r="B221" s="526" t="s">
        <v>11226</v>
      </c>
      <c r="C221" s="93">
        <v>58</v>
      </c>
      <c r="E221" s="534" t="s">
        <v>677</v>
      </c>
      <c r="F221" s="92" t="s">
        <v>11228</v>
      </c>
      <c r="G221" s="528" t="s">
        <v>454</v>
      </c>
      <c r="H221" s="530"/>
      <c r="I221" s="527">
        <v>45473.503472222219</v>
      </c>
      <c r="J221" s="92"/>
    </row>
    <row r="222" spans="1:10" x14ac:dyDescent="0.25">
      <c r="A222" s="92" t="s">
        <v>738</v>
      </c>
      <c r="B222" s="526" t="s">
        <v>11226</v>
      </c>
      <c r="C222" s="93">
        <v>4</v>
      </c>
      <c r="E222" s="534" t="s">
        <v>677</v>
      </c>
      <c r="F222" s="92" t="s">
        <v>11229</v>
      </c>
      <c r="G222" s="528" t="s">
        <v>454</v>
      </c>
      <c r="H222" s="531"/>
      <c r="I222" s="527">
        <v>45473.503472222219</v>
      </c>
      <c r="J222" s="92"/>
    </row>
    <row r="223" spans="1:10" x14ac:dyDescent="0.25">
      <c r="A223" s="92" t="s">
        <v>738</v>
      </c>
      <c r="B223" s="526" t="s">
        <v>11226</v>
      </c>
      <c r="C223" s="93">
        <v>40</v>
      </c>
      <c r="E223" s="534" t="s">
        <v>677</v>
      </c>
      <c r="F223" s="92" t="s">
        <v>11230</v>
      </c>
      <c r="G223" s="528" t="s">
        <v>454</v>
      </c>
      <c r="H223" s="530"/>
      <c r="I223" s="527">
        <v>45473.503472222219</v>
      </c>
      <c r="J223" s="92"/>
    </row>
    <row r="224" spans="1:10" x14ac:dyDescent="0.25">
      <c r="A224" s="92" t="s">
        <v>738</v>
      </c>
      <c r="B224" s="526" t="s">
        <v>739</v>
      </c>
      <c r="C224" s="93">
        <v>149</v>
      </c>
      <c r="E224" s="534" t="s">
        <v>677</v>
      </c>
      <c r="F224" s="92" t="s">
        <v>743</v>
      </c>
      <c r="G224" s="528" t="s">
        <v>454</v>
      </c>
      <c r="H224" s="530" t="s">
        <v>9559</v>
      </c>
      <c r="I224" s="527">
        <v>45473.503472222219</v>
      </c>
      <c r="J224" s="92"/>
    </row>
    <row r="225" spans="1:10" x14ac:dyDescent="0.25">
      <c r="A225" s="92" t="s">
        <v>738</v>
      </c>
      <c r="B225" s="526" t="s">
        <v>739</v>
      </c>
      <c r="C225" s="93">
        <v>620</v>
      </c>
      <c r="E225" s="534" t="s">
        <v>677</v>
      </c>
      <c r="F225" s="92" t="s">
        <v>9480</v>
      </c>
      <c r="G225" s="528" t="s">
        <v>454</v>
      </c>
      <c r="H225" s="530" t="s">
        <v>9560</v>
      </c>
      <c r="I225" s="527">
        <v>45473.503472222219</v>
      </c>
      <c r="J225" s="92"/>
    </row>
    <row r="226" spans="1:10" x14ac:dyDescent="0.25">
      <c r="A226" s="92" t="s">
        <v>738</v>
      </c>
      <c r="B226" s="526" t="s">
        <v>739</v>
      </c>
      <c r="C226" s="93">
        <v>16</v>
      </c>
      <c r="E226" s="534" t="s">
        <v>677</v>
      </c>
      <c r="F226" s="92" t="s">
        <v>740</v>
      </c>
      <c r="G226" s="528" t="s">
        <v>454</v>
      </c>
      <c r="H226" s="530" t="s">
        <v>9561</v>
      </c>
      <c r="I226" s="527">
        <v>45473.503472222219</v>
      </c>
      <c r="J226" s="92"/>
    </row>
    <row r="227" spans="1:10" x14ac:dyDescent="0.25">
      <c r="A227" s="92" t="s">
        <v>738</v>
      </c>
      <c r="B227" s="526" t="s">
        <v>739</v>
      </c>
      <c r="C227" s="93">
        <v>562</v>
      </c>
      <c r="E227" s="534" t="s">
        <v>677</v>
      </c>
      <c r="F227" s="92" t="s">
        <v>9221</v>
      </c>
      <c r="G227" s="528" t="s">
        <v>454</v>
      </c>
      <c r="H227" s="530"/>
      <c r="I227" s="527">
        <v>45473.503472222219</v>
      </c>
      <c r="J227" s="92"/>
    </row>
    <row r="228" spans="1:10" x14ac:dyDescent="0.25">
      <c r="A228" s="92" t="s">
        <v>738</v>
      </c>
      <c r="B228" s="526" t="s">
        <v>739</v>
      </c>
      <c r="C228" s="93">
        <v>607</v>
      </c>
      <c r="E228" s="534" t="s">
        <v>677</v>
      </c>
      <c r="F228" s="92" t="s">
        <v>9223</v>
      </c>
      <c r="G228" s="528" t="s">
        <v>454</v>
      </c>
      <c r="H228" s="530"/>
      <c r="I228" s="527">
        <v>45473.503472222219</v>
      </c>
      <c r="J228" s="92"/>
    </row>
    <row r="229" spans="1:10" x14ac:dyDescent="0.25">
      <c r="A229" s="92" t="s">
        <v>738</v>
      </c>
      <c r="B229" s="526" t="s">
        <v>739</v>
      </c>
      <c r="C229" s="93">
        <v>596</v>
      </c>
      <c r="E229" s="534" t="s">
        <v>677</v>
      </c>
      <c r="F229" s="92" t="s">
        <v>9222</v>
      </c>
      <c r="G229" s="528" t="s">
        <v>454</v>
      </c>
      <c r="H229" s="531"/>
      <c r="I229" s="527">
        <v>45473.503472222219</v>
      </c>
      <c r="J229" s="92"/>
    </row>
    <row r="230" spans="1:10" x14ac:dyDescent="0.25">
      <c r="A230" s="92" t="s">
        <v>738</v>
      </c>
      <c r="B230" s="526" t="s">
        <v>739</v>
      </c>
      <c r="C230" s="93">
        <v>291</v>
      </c>
      <c r="E230" s="534" t="s">
        <v>677</v>
      </c>
      <c r="F230" s="92" t="s">
        <v>744</v>
      </c>
      <c r="G230" s="528" t="s">
        <v>454</v>
      </c>
      <c r="H230" s="530" t="s">
        <v>9562</v>
      </c>
      <c r="I230" s="527">
        <v>45473.503472222219</v>
      </c>
      <c r="J230" s="92"/>
    </row>
    <row r="231" spans="1:10" x14ac:dyDescent="0.25">
      <c r="A231" s="92" t="s">
        <v>738</v>
      </c>
      <c r="B231" s="526" t="s">
        <v>739</v>
      </c>
      <c r="C231" s="93">
        <v>85</v>
      </c>
      <c r="E231" s="534" t="s">
        <v>677</v>
      </c>
      <c r="F231" s="92" t="s">
        <v>742</v>
      </c>
      <c r="G231" s="528" t="s">
        <v>454</v>
      </c>
      <c r="H231" s="530" t="s">
        <v>9563</v>
      </c>
      <c r="I231" s="527">
        <v>45473.503472222219</v>
      </c>
      <c r="J231" s="92"/>
    </row>
    <row r="232" spans="1:10" x14ac:dyDescent="0.25">
      <c r="A232" s="92" t="s">
        <v>738</v>
      </c>
      <c r="B232" s="526" t="s">
        <v>739</v>
      </c>
      <c r="C232" s="93">
        <v>53</v>
      </c>
      <c r="E232" s="534" t="s">
        <v>677</v>
      </c>
      <c r="F232" s="92" t="s">
        <v>741</v>
      </c>
      <c r="G232" s="528" t="s">
        <v>454</v>
      </c>
      <c r="H232" s="530" t="s">
        <v>9564</v>
      </c>
      <c r="I232" s="527">
        <v>45473.503472222219</v>
      </c>
      <c r="J232" s="92"/>
    </row>
    <row r="233" spans="1:10" x14ac:dyDescent="0.25">
      <c r="A233" s="92" t="s">
        <v>738</v>
      </c>
      <c r="B233" s="526" t="s">
        <v>739</v>
      </c>
      <c r="C233" s="93">
        <v>440</v>
      </c>
      <c r="E233" s="534" t="s">
        <v>677</v>
      </c>
      <c r="F233" s="92" t="s">
        <v>746</v>
      </c>
      <c r="G233" s="528" t="s">
        <v>9478</v>
      </c>
      <c r="H233" s="530" t="s">
        <v>9565</v>
      </c>
      <c r="I233" s="527">
        <v>45473.503472222219</v>
      </c>
      <c r="J233" s="92"/>
    </row>
    <row r="234" spans="1:10" x14ac:dyDescent="0.25">
      <c r="A234" s="92" t="s">
        <v>738</v>
      </c>
      <c r="B234" s="526" t="s">
        <v>739</v>
      </c>
      <c r="C234" s="93">
        <v>318</v>
      </c>
      <c r="E234" s="534" t="s">
        <v>677</v>
      </c>
      <c r="F234" s="92" t="s">
        <v>745</v>
      </c>
      <c r="G234" s="528" t="s">
        <v>9478</v>
      </c>
      <c r="H234" s="530" t="s">
        <v>9524</v>
      </c>
      <c r="I234" s="527">
        <v>45473.503472222219</v>
      </c>
      <c r="J234" s="92"/>
    </row>
    <row r="235" spans="1:10" x14ac:dyDescent="0.25">
      <c r="A235" s="92" t="s">
        <v>738</v>
      </c>
      <c r="B235" s="526" t="s">
        <v>739</v>
      </c>
      <c r="C235" s="93">
        <v>518</v>
      </c>
      <c r="E235" s="534" t="s">
        <v>677</v>
      </c>
      <c r="F235" s="92" t="s">
        <v>9479</v>
      </c>
      <c r="G235" s="528" t="s">
        <v>454</v>
      </c>
      <c r="H235" s="530" t="s">
        <v>9566</v>
      </c>
      <c r="I235" s="527">
        <v>45473.503472222219</v>
      </c>
      <c r="J235" s="92"/>
    </row>
    <row r="236" spans="1:10" x14ac:dyDescent="0.25">
      <c r="A236" s="92" t="s">
        <v>738</v>
      </c>
      <c r="B236" s="526" t="s">
        <v>739</v>
      </c>
      <c r="C236" s="93">
        <v>224</v>
      </c>
      <c r="E236" s="534" t="s">
        <v>677</v>
      </c>
      <c r="F236" s="92" t="s">
        <v>9477</v>
      </c>
      <c r="G236" s="528" t="s">
        <v>454</v>
      </c>
      <c r="H236" s="530" t="s">
        <v>9567</v>
      </c>
      <c r="I236" s="527">
        <v>45473.503472222219</v>
      </c>
      <c r="J236" s="92"/>
    </row>
    <row r="237" spans="1:10" x14ac:dyDescent="0.25">
      <c r="A237" s="92" t="s">
        <v>738</v>
      </c>
      <c r="B237" s="526" t="s">
        <v>11231</v>
      </c>
      <c r="C237" s="93">
        <v>3</v>
      </c>
      <c r="E237" s="534" t="s">
        <v>677</v>
      </c>
      <c r="F237" s="92" t="s">
        <v>11232</v>
      </c>
      <c r="G237" s="528" t="s">
        <v>454</v>
      </c>
      <c r="H237" s="530"/>
      <c r="I237" s="527">
        <v>45473.503472222219</v>
      </c>
      <c r="J237" s="92"/>
    </row>
    <row r="238" spans="1:10" x14ac:dyDescent="0.25">
      <c r="A238" s="92" t="s">
        <v>738</v>
      </c>
      <c r="B238" s="526" t="s">
        <v>11233</v>
      </c>
      <c r="C238" s="93">
        <v>3</v>
      </c>
      <c r="E238" s="534" t="s">
        <v>677</v>
      </c>
      <c r="F238" s="92" t="s">
        <v>11234</v>
      </c>
      <c r="G238" s="528" t="s">
        <v>454</v>
      </c>
      <c r="H238" s="530"/>
      <c r="I238" s="527">
        <v>45473.503472222219</v>
      </c>
      <c r="J238" s="92"/>
    </row>
    <row r="239" spans="1:10" x14ac:dyDescent="0.25">
      <c r="A239" s="92" t="s">
        <v>738</v>
      </c>
      <c r="B239" s="526" t="s">
        <v>11233</v>
      </c>
      <c r="C239" s="93">
        <v>18</v>
      </c>
      <c r="E239" s="534" t="s">
        <v>677</v>
      </c>
      <c r="F239" s="92" t="s">
        <v>11235</v>
      </c>
      <c r="G239" s="528" t="s">
        <v>454</v>
      </c>
      <c r="H239" s="530"/>
      <c r="I239" s="527">
        <v>45473.503472222219</v>
      </c>
      <c r="J239" s="92"/>
    </row>
    <row r="240" spans="1:10" x14ac:dyDescent="0.25">
      <c r="A240" s="92" t="s">
        <v>738</v>
      </c>
      <c r="B240" s="526" t="s">
        <v>9481</v>
      </c>
      <c r="C240" s="93">
        <v>135</v>
      </c>
      <c r="E240" s="534" t="s">
        <v>677</v>
      </c>
      <c r="F240" s="92" t="s">
        <v>681</v>
      </c>
      <c r="G240" s="528" t="s">
        <v>454</v>
      </c>
      <c r="H240" s="530"/>
      <c r="I240" s="527">
        <v>45473.503472222219</v>
      </c>
      <c r="J240" s="92"/>
    </row>
    <row r="241" spans="1:10" x14ac:dyDescent="0.25">
      <c r="A241" s="92" t="s">
        <v>738</v>
      </c>
      <c r="B241" s="526" t="s">
        <v>9481</v>
      </c>
      <c r="C241" s="93">
        <v>125</v>
      </c>
      <c r="E241" s="534" t="s">
        <v>677</v>
      </c>
      <c r="F241" s="92" t="s">
        <v>680</v>
      </c>
      <c r="G241" s="528" t="s">
        <v>454</v>
      </c>
      <c r="H241" s="531"/>
      <c r="I241" s="527">
        <v>45473.503472222219</v>
      </c>
      <c r="J241" s="92"/>
    </row>
    <row r="242" spans="1:10" x14ac:dyDescent="0.25">
      <c r="A242" s="92" t="s">
        <v>738</v>
      </c>
      <c r="B242" s="526" t="s">
        <v>9481</v>
      </c>
      <c r="C242" s="93">
        <v>87</v>
      </c>
      <c r="E242" s="534" t="s">
        <v>677</v>
      </c>
      <c r="F242" s="92" t="s">
        <v>678</v>
      </c>
      <c r="G242" s="528" t="s">
        <v>454</v>
      </c>
      <c r="H242" s="531"/>
      <c r="I242" s="527">
        <v>45473.503472222219</v>
      </c>
      <c r="J242" s="92"/>
    </row>
    <row r="243" spans="1:10" x14ac:dyDescent="0.25">
      <c r="A243" s="92" t="s">
        <v>738</v>
      </c>
      <c r="B243" s="526" t="s">
        <v>9481</v>
      </c>
      <c r="C243" s="93">
        <v>104</v>
      </c>
      <c r="E243" s="534" t="s">
        <v>677</v>
      </c>
      <c r="F243" s="92" t="s">
        <v>679</v>
      </c>
      <c r="G243" s="528" t="s">
        <v>454</v>
      </c>
      <c r="H243" s="531"/>
      <c r="I243" s="527">
        <v>45473.503472222219</v>
      </c>
      <c r="J243" s="92"/>
    </row>
    <row r="244" spans="1:10" x14ac:dyDescent="0.25">
      <c r="A244" s="92" t="s">
        <v>738</v>
      </c>
      <c r="B244" s="526" t="s">
        <v>9481</v>
      </c>
      <c r="C244" s="93">
        <v>36</v>
      </c>
      <c r="E244" s="534" t="s">
        <v>677</v>
      </c>
      <c r="F244" s="92" t="s">
        <v>9483</v>
      </c>
      <c r="G244" s="528" t="s">
        <v>454</v>
      </c>
      <c r="H244" s="531"/>
      <c r="I244" s="527">
        <v>45473.503472222219</v>
      </c>
      <c r="J244" s="92"/>
    </row>
    <row r="245" spans="1:10" x14ac:dyDescent="0.25">
      <c r="A245" s="92" t="s">
        <v>738</v>
      </c>
      <c r="B245" s="526" t="s">
        <v>9481</v>
      </c>
      <c r="C245" s="529">
        <v>81</v>
      </c>
      <c r="E245" s="534" t="s">
        <v>677</v>
      </c>
      <c r="F245" s="92" t="s">
        <v>9484</v>
      </c>
      <c r="G245" s="528" t="s">
        <v>454</v>
      </c>
      <c r="H245" s="531"/>
      <c r="I245" s="527">
        <v>45473.503472222219</v>
      </c>
      <c r="J245" s="92"/>
    </row>
    <row r="246" spans="1:10" x14ac:dyDescent="0.25">
      <c r="A246" s="92" t="s">
        <v>738</v>
      </c>
      <c r="B246" s="526" t="s">
        <v>9481</v>
      </c>
      <c r="C246" s="93">
        <v>5</v>
      </c>
      <c r="E246" s="534" t="s">
        <v>677</v>
      </c>
      <c r="F246" s="92" t="s">
        <v>9482</v>
      </c>
      <c r="G246" s="528" t="s">
        <v>454</v>
      </c>
      <c r="H246" s="531"/>
      <c r="I246" s="527">
        <v>45473.503472222219</v>
      </c>
      <c r="J246" s="92"/>
    </row>
    <row r="247" spans="1:10" x14ac:dyDescent="0.25">
      <c r="A247" s="92" t="s">
        <v>738</v>
      </c>
      <c r="B247" s="526" t="s">
        <v>9485</v>
      </c>
      <c r="C247" s="529">
        <v>157</v>
      </c>
      <c r="D247" s="93" t="s">
        <v>11114</v>
      </c>
      <c r="E247" s="535" t="s">
        <v>677</v>
      </c>
      <c r="F247" s="92" t="s">
        <v>11236</v>
      </c>
      <c r="G247" s="528"/>
      <c r="H247" s="531"/>
      <c r="I247" s="527">
        <v>45473.503472222219</v>
      </c>
      <c r="J247" s="92"/>
    </row>
    <row r="248" spans="1:10" x14ac:dyDescent="0.25">
      <c r="A248" s="92" t="s">
        <v>738</v>
      </c>
      <c r="B248" s="526" t="s">
        <v>9485</v>
      </c>
      <c r="C248" s="93">
        <v>300</v>
      </c>
      <c r="D248" s="93" t="s">
        <v>11114</v>
      </c>
      <c r="E248" s="534" t="s">
        <v>677</v>
      </c>
      <c r="F248" s="92" t="s">
        <v>11236</v>
      </c>
      <c r="G248" s="528"/>
      <c r="H248" s="531"/>
      <c r="I248" s="527">
        <v>45473.503472222219</v>
      </c>
      <c r="J248" s="92"/>
    </row>
    <row r="249" spans="1:10" x14ac:dyDescent="0.25">
      <c r="A249" s="92" t="s">
        <v>738</v>
      </c>
      <c r="B249" s="526" t="s">
        <v>9485</v>
      </c>
      <c r="C249" s="93">
        <v>739</v>
      </c>
      <c r="E249" s="534" t="s">
        <v>677</v>
      </c>
      <c r="F249" s="92" t="s">
        <v>829</v>
      </c>
      <c r="G249" s="528" t="s">
        <v>454</v>
      </c>
      <c r="H249" s="530"/>
      <c r="I249" s="527">
        <v>45473.503472222219</v>
      </c>
      <c r="J249" s="92"/>
    </row>
    <row r="250" spans="1:10" x14ac:dyDescent="0.25">
      <c r="A250" s="92" t="s">
        <v>738</v>
      </c>
      <c r="B250" s="526" t="s">
        <v>9485</v>
      </c>
      <c r="C250" s="93">
        <v>654</v>
      </c>
      <c r="E250" s="534" t="s">
        <v>677</v>
      </c>
      <c r="F250" s="92" t="s">
        <v>9498</v>
      </c>
      <c r="G250" s="528" t="s">
        <v>828</v>
      </c>
      <c r="H250" s="530" t="s">
        <v>11237</v>
      </c>
      <c r="I250" s="527">
        <v>45473.503472222219</v>
      </c>
      <c r="J250" s="92"/>
    </row>
    <row r="251" spans="1:10" x14ac:dyDescent="0.25">
      <c r="A251" s="92" t="s">
        <v>738</v>
      </c>
      <c r="B251" s="526" t="s">
        <v>9485</v>
      </c>
      <c r="C251" s="93">
        <v>573</v>
      </c>
      <c r="E251" s="534" t="s">
        <v>677</v>
      </c>
      <c r="F251" s="92" t="s">
        <v>9494</v>
      </c>
      <c r="G251" s="528" t="s">
        <v>9495</v>
      </c>
      <c r="H251" s="531"/>
      <c r="I251" s="527">
        <v>45473.503472222219</v>
      </c>
      <c r="J251" s="92"/>
    </row>
    <row r="252" spans="1:10" x14ac:dyDescent="0.25">
      <c r="A252" s="92" t="s">
        <v>738</v>
      </c>
      <c r="B252" s="526" t="s">
        <v>9485</v>
      </c>
      <c r="C252" s="93">
        <v>638</v>
      </c>
      <c r="E252" s="534" t="s">
        <v>677</v>
      </c>
      <c r="F252" s="92" t="s">
        <v>9497</v>
      </c>
      <c r="G252" s="92" t="s">
        <v>827</v>
      </c>
      <c r="H252" s="530"/>
      <c r="I252" s="527">
        <v>45473.503472222219</v>
      </c>
      <c r="J252" s="92"/>
    </row>
    <row r="253" spans="1:10" x14ac:dyDescent="0.25">
      <c r="A253" s="92" t="s">
        <v>738</v>
      </c>
      <c r="B253" s="526" t="s">
        <v>9485</v>
      </c>
      <c r="C253" s="93">
        <v>757</v>
      </c>
      <c r="E253" s="534" t="s">
        <v>677</v>
      </c>
      <c r="F253" s="92" t="s">
        <v>9499</v>
      </c>
      <c r="G253" s="92" t="s">
        <v>454</v>
      </c>
      <c r="H253" s="530" t="s">
        <v>9568</v>
      </c>
      <c r="I253" s="527">
        <v>45473.503472222219</v>
      </c>
      <c r="J253" s="92"/>
    </row>
    <row r="254" spans="1:10" x14ac:dyDescent="0.25">
      <c r="A254" s="92" t="s">
        <v>738</v>
      </c>
      <c r="B254" s="526" t="s">
        <v>9485</v>
      </c>
      <c r="C254" s="529">
        <v>167</v>
      </c>
      <c r="E254" s="534" t="s">
        <v>677</v>
      </c>
      <c r="F254" s="92" t="s">
        <v>11243</v>
      </c>
      <c r="G254" s="92" t="s">
        <v>454</v>
      </c>
      <c r="H254" s="530" t="s">
        <v>11244</v>
      </c>
      <c r="I254" s="527">
        <v>45473.503472222219</v>
      </c>
      <c r="J254" s="92"/>
    </row>
    <row r="255" spans="1:10" x14ac:dyDescent="0.25">
      <c r="A255" s="92" t="s">
        <v>738</v>
      </c>
      <c r="B255" s="526" t="s">
        <v>9485</v>
      </c>
      <c r="C255" s="93">
        <v>433</v>
      </c>
      <c r="E255" s="534" t="s">
        <v>677</v>
      </c>
      <c r="F255" s="92" t="s">
        <v>11238</v>
      </c>
      <c r="G255" s="92" t="s">
        <v>454</v>
      </c>
      <c r="H255" s="530" t="s">
        <v>11239</v>
      </c>
      <c r="I255" s="527">
        <v>45473.503472222219</v>
      </c>
      <c r="J255" s="92"/>
    </row>
    <row r="256" spans="1:10" x14ac:dyDescent="0.25">
      <c r="A256" s="92" t="s">
        <v>738</v>
      </c>
      <c r="B256" s="526" t="s">
        <v>9485</v>
      </c>
      <c r="C256" s="93">
        <v>310</v>
      </c>
      <c r="E256" s="534" t="s">
        <v>677</v>
      </c>
      <c r="F256" s="92" t="s">
        <v>11240</v>
      </c>
      <c r="G256" s="92" t="s">
        <v>454</v>
      </c>
      <c r="H256" s="530" t="s">
        <v>11115</v>
      </c>
      <c r="I256" s="527">
        <v>45473.503472222219</v>
      </c>
      <c r="J256" s="92"/>
    </row>
    <row r="257" spans="1:10" ht="30" x14ac:dyDescent="0.25">
      <c r="A257" s="92" t="s">
        <v>738</v>
      </c>
      <c r="B257" s="526" t="s">
        <v>9485</v>
      </c>
      <c r="C257" s="93">
        <v>512</v>
      </c>
      <c r="E257" s="534" t="s">
        <v>682</v>
      </c>
      <c r="F257" s="92" t="s">
        <v>11245</v>
      </c>
      <c r="G257" s="92" t="s">
        <v>11246</v>
      </c>
      <c r="H257" s="531"/>
      <c r="I257" s="527">
        <v>45473.503472222219</v>
      </c>
      <c r="J257" s="92"/>
    </row>
    <row r="258" spans="1:10" x14ac:dyDescent="0.25">
      <c r="A258" s="92" t="s">
        <v>738</v>
      </c>
      <c r="B258" s="526" t="s">
        <v>9485</v>
      </c>
      <c r="C258" s="93">
        <v>112</v>
      </c>
      <c r="E258" s="534" t="s">
        <v>677</v>
      </c>
      <c r="F258" s="92" t="s">
        <v>848</v>
      </c>
      <c r="G258" s="92" t="s">
        <v>9490</v>
      </c>
      <c r="H258" s="531"/>
      <c r="I258" s="527">
        <v>45473.503472222219</v>
      </c>
      <c r="J258" s="92"/>
    </row>
    <row r="259" spans="1:10" x14ac:dyDescent="0.25">
      <c r="A259" s="92" t="s">
        <v>738</v>
      </c>
      <c r="B259" s="526" t="s">
        <v>9485</v>
      </c>
      <c r="C259" s="93">
        <v>121</v>
      </c>
      <c r="E259" s="534" t="s">
        <v>677</v>
      </c>
      <c r="F259" s="92" t="s">
        <v>848</v>
      </c>
      <c r="G259" s="92" t="s">
        <v>9491</v>
      </c>
      <c r="H259" s="530"/>
      <c r="I259" s="527">
        <v>45473.503472222219</v>
      </c>
      <c r="J259" s="92"/>
    </row>
    <row r="260" spans="1:10" x14ac:dyDescent="0.25">
      <c r="A260" s="92" t="s">
        <v>738</v>
      </c>
      <c r="B260" s="526" t="s">
        <v>9485</v>
      </c>
      <c r="C260" s="93">
        <v>125</v>
      </c>
      <c r="E260" s="534" t="s">
        <v>677</v>
      </c>
      <c r="F260" s="92" t="s">
        <v>848</v>
      </c>
      <c r="G260" s="92" t="s">
        <v>9492</v>
      </c>
      <c r="H260" s="531"/>
      <c r="I260" s="527">
        <v>45473.503472222219</v>
      </c>
      <c r="J260" s="92"/>
    </row>
    <row r="261" spans="1:10" x14ac:dyDescent="0.25">
      <c r="A261" s="92" t="s">
        <v>738</v>
      </c>
      <c r="B261" s="526" t="s">
        <v>9485</v>
      </c>
      <c r="C261" s="93">
        <v>254</v>
      </c>
      <c r="E261" s="534" t="s">
        <v>677</v>
      </c>
      <c r="F261" s="92" t="s">
        <v>848</v>
      </c>
      <c r="G261" s="92" t="s">
        <v>9490</v>
      </c>
      <c r="H261" s="531"/>
      <c r="I261" s="527">
        <v>45473.503472222219</v>
      </c>
      <c r="J261" s="92"/>
    </row>
    <row r="262" spans="1:10" x14ac:dyDescent="0.25">
      <c r="A262" s="92" t="s">
        <v>738</v>
      </c>
      <c r="B262" s="526" t="s">
        <v>9485</v>
      </c>
      <c r="C262" s="93">
        <v>263</v>
      </c>
      <c r="E262" s="534" t="s">
        <v>677</v>
      </c>
      <c r="F262" s="92" t="s">
        <v>848</v>
      </c>
      <c r="G262" s="92" t="s">
        <v>9491</v>
      </c>
      <c r="H262" s="531"/>
      <c r="I262" s="527">
        <v>45473.503472222219</v>
      </c>
      <c r="J262" s="92"/>
    </row>
    <row r="263" spans="1:10" x14ac:dyDescent="0.25">
      <c r="A263" s="92" t="s">
        <v>738</v>
      </c>
      <c r="B263" s="526" t="s">
        <v>9485</v>
      </c>
      <c r="C263" s="93">
        <v>267</v>
      </c>
      <c r="E263" s="534" t="s">
        <v>677</v>
      </c>
      <c r="F263" s="92" t="s">
        <v>848</v>
      </c>
      <c r="G263" s="92" t="s">
        <v>9492</v>
      </c>
      <c r="H263" s="530"/>
      <c r="I263" s="527">
        <v>45473.503472222219</v>
      </c>
      <c r="J263" s="92"/>
    </row>
    <row r="264" spans="1:10" x14ac:dyDescent="0.25">
      <c r="A264" s="92" t="s">
        <v>738</v>
      </c>
      <c r="B264" s="526" t="s">
        <v>9485</v>
      </c>
      <c r="C264" s="93">
        <v>711</v>
      </c>
      <c r="E264" s="534" t="s">
        <v>677</v>
      </c>
      <c r="F264" s="92" t="s">
        <v>826</v>
      </c>
      <c r="G264" s="92" t="s">
        <v>454</v>
      </c>
      <c r="H264" s="530"/>
      <c r="I264" s="527">
        <v>45473.503472222219</v>
      </c>
      <c r="J264" s="92"/>
    </row>
    <row r="265" spans="1:10" x14ac:dyDescent="0.25">
      <c r="A265" s="92" t="s">
        <v>738</v>
      </c>
      <c r="B265" s="526" t="s">
        <v>9485</v>
      </c>
      <c r="C265" s="93">
        <v>371</v>
      </c>
      <c r="E265" s="534" t="s">
        <v>677</v>
      </c>
      <c r="F265" s="92" t="s">
        <v>11241</v>
      </c>
      <c r="G265" s="92" t="s">
        <v>454</v>
      </c>
      <c r="H265" s="530" t="s">
        <v>11242</v>
      </c>
      <c r="I265" s="527">
        <v>45473.503472222219</v>
      </c>
      <c r="J265" s="92"/>
    </row>
    <row r="266" spans="1:10" x14ac:dyDescent="0.25">
      <c r="A266" s="92" t="s">
        <v>738</v>
      </c>
      <c r="B266" s="526" t="s">
        <v>9485</v>
      </c>
      <c r="C266" s="93">
        <v>85</v>
      </c>
      <c r="E266" s="534" t="s">
        <v>677</v>
      </c>
      <c r="F266" s="92" t="s">
        <v>9507</v>
      </c>
      <c r="G266" s="92" t="s">
        <v>9489</v>
      </c>
      <c r="H266" s="531"/>
      <c r="I266" s="527">
        <v>45473.503472222219</v>
      </c>
      <c r="J266" s="92"/>
    </row>
    <row r="267" spans="1:10" x14ac:dyDescent="0.25">
      <c r="A267" s="92" t="s">
        <v>738</v>
      </c>
      <c r="B267" s="526" t="s">
        <v>9485</v>
      </c>
      <c r="C267" s="93">
        <v>227</v>
      </c>
      <c r="E267" s="534" t="s">
        <v>677</v>
      </c>
      <c r="F267" s="92" t="s">
        <v>9507</v>
      </c>
      <c r="G267" s="92" t="s">
        <v>9489</v>
      </c>
      <c r="H267" s="530"/>
      <c r="I267" s="527">
        <v>45473.503472222219</v>
      </c>
      <c r="J267" s="92"/>
    </row>
    <row r="268" spans="1:10" x14ac:dyDescent="0.25">
      <c r="A268" s="92" t="s">
        <v>738</v>
      </c>
      <c r="B268" s="526" t="s">
        <v>9485</v>
      </c>
      <c r="C268" s="93">
        <v>78</v>
      </c>
      <c r="E268" s="534" t="s">
        <v>677</v>
      </c>
      <c r="F268" s="92" t="s">
        <v>9508</v>
      </c>
      <c r="G268" s="92" t="s">
        <v>9488</v>
      </c>
      <c r="H268" s="530"/>
      <c r="I268" s="527">
        <v>45473.503472222219</v>
      </c>
      <c r="J268" s="92"/>
    </row>
    <row r="269" spans="1:10" x14ac:dyDescent="0.25">
      <c r="A269" s="92" t="s">
        <v>738</v>
      </c>
      <c r="B269" s="526" t="s">
        <v>9485</v>
      </c>
      <c r="C269" s="529">
        <v>220</v>
      </c>
      <c r="E269" s="534" t="s">
        <v>677</v>
      </c>
      <c r="F269" s="92" t="s">
        <v>9508</v>
      </c>
      <c r="G269" s="92" t="s">
        <v>9488</v>
      </c>
      <c r="H269" s="531"/>
      <c r="I269" s="527">
        <v>45473.503472222219</v>
      </c>
      <c r="J269" s="92"/>
    </row>
    <row r="270" spans="1:10" x14ac:dyDescent="0.25">
      <c r="A270" s="92" t="s">
        <v>738</v>
      </c>
      <c r="B270" s="526" t="s">
        <v>9485</v>
      </c>
      <c r="C270" s="529">
        <v>809</v>
      </c>
      <c r="E270" s="534" t="s">
        <v>677</v>
      </c>
      <c r="F270" s="92" t="s">
        <v>832</v>
      </c>
      <c r="G270" s="92" t="s">
        <v>454</v>
      </c>
      <c r="H270" s="530" t="s">
        <v>9569</v>
      </c>
      <c r="I270" s="527">
        <v>45473.503472222219</v>
      </c>
      <c r="J270" s="92"/>
    </row>
    <row r="271" spans="1:10" x14ac:dyDescent="0.25">
      <c r="A271" s="92" t="s">
        <v>738</v>
      </c>
      <c r="B271" s="526" t="s">
        <v>9485</v>
      </c>
      <c r="C271" s="529">
        <v>33</v>
      </c>
      <c r="E271" s="534" t="s">
        <v>677</v>
      </c>
      <c r="F271" s="92" t="s">
        <v>9487</v>
      </c>
      <c r="G271" s="92" t="s">
        <v>454</v>
      </c>
      <c r="H271" s="530" t="s">
        <v>11116</v>
      </c>
      <c r="I271" s="527">
        <v>45473.503472222219</v>
      </c>
      <c r="J271" s="92"/>
    </row>
    <row r="272" spans="1:10" x14ac:dyDescent="0.25">
      <c r="A272" s="92" t="s">
        <v>738</v>
      </c>
      <c r="B272" s="526" t="s">
        <v>9485</v>
      </c>
      <c r="C272" s="529">
        <v>602</v>
      </c>
      <c r="E272" s="534" t="s">
        <v>677</v>
      </c>
      <c r="F272" s="92" t="s">
        <v>9496</v>
      </c>
      <c r="G272" s="92" t="s">
        <v>454</v>
      </c>
      <c r="H272" s="530"/>
      <c r="I272" s="527">
        <v>45473.503472222219</v>
      </c>
      <c r="J272" s="92"/>
    </row>
    <row r="273" spans="1:10" x14ac:dyDescent="0.25">
      <c r="A273" s="92" t="s">
        <v>738</v>
      </c>
      <c r="B273" s="526" t="s">
        <v>9485</v>
      </c>
      <c r="C273" s="93">
        <v>555</v>
      </c>
      <c r="E273" s="534" t="s">
        <v>677</v>
      </c>
      <c r="F273" s="92" t="s">
        <v>9493</v>
      </c>
      <c r="G273" s="92" t="s">
        <v>454</v>
      </c>
      <c r="H273" s="531"/>
      <c r="I273" s="527">
        <v>45473.503472222219</v>
      </c>
      <c r="J273" s="92"/>
    </row>
    <row r="274" spans="1:10" x14ac:dyDescent="0.25">
      <c r="A274" s="92" t="s">
        <v>738</v>
      </c>
      <c r="B274" s="526" t="s">
        <v>9485</v>
      </c>
      <c r="C274" s="93">
        <v>877</v>
      </c>
      <c r="E274" s="534" t="s">
        <v>677</v>
      </c>
      <c r="F274" s="92" t="s">
        <v>833</v>
      </c>
      <c r="G274" s="92" t="s">
        <v>454</v>
      </c>
      <c r="H274" s="530" t="s">
        <v>9570</v>
      </c>
      <c r="I274" s="527">
        <v>45473.503472222219</v>
      </c>
      <c r="J274" s="92"/>
    </row>
    <row r="275" spans="1:10" x14ac:dyDescent="0.25">
      <c r="A275" s="92" t="s">
        <v>738</v>
      </c>
      <c r="B275" s="526" t="s">
        <v>9485</v>
      </c>
      <c r="C275" s="93">
        <v>3</v>
      </c>
      <c r="E275" s="534" t="s">
        <v>677</v>
      </c>
      <c r="F275" s="92" t="s">
        <v>9486</v>
      </c>
      <c r="G275" s="92" t="s">
        <v>454</v>
      </c>
      <c r="H275" s="530" t="s">
        <v>11117</v>
      </c>
      <c r="I275" s="527">
        <v>45473.503472222219</v>
      </c>
      <c r="J275" s="92"/>
    </row>
    <row r="276" spans="1:10" x14ac:dyDescent="0.25">
      <c r="A276" s="92" t="s">
        <v>738</v>
      </c>
      <c r="B276" s="526" t="s">
        <v>9500</v>
      </c>
      <c r="C276" s="93">
        <v>32</v>
      </c>
      <c r="D276" s="93" t="s">
        <v>684</v>
      </c>
      <c r="E276" s="534" t="s">
        <v>677</v>
      </c>
      <c r="F276" s="92" t="s">
        <v>840</v>
      </c>
      <c r="H276" s="530"/>
      <c r="I276" s="527">
        <v>45473.503472222219</v>
      </c>
      <c r="J276" s="92"/>
    </row>
    <row r="277" spans="1:10" x14ac:dyDescent="0.25">
      <c r="A277" s="92" t="s">
        <v>738</v>
      </c>
      <c r="B277" s="526" t="s">
        <v>9500</v>
      </c>
      <c r="C277" s="529">
        <v>35</v>
      </c>
      <c r="D277" s="93" t="s">
        <v>684</v>
      </c>
      <c r="E277" s="534" t="s">
        <v>677</v>
      </c>
      <c r="F277" s="92" t="s">
        <v>841</v>
      </c>
      <c r="H277" s="531"/>
      <c r="I277" s="527">
        <v>45473.503472222219</v>
      </c>
      <c r="J277" s="92"/>
    </row>
    <row r="278" spans="1:10" x14ac:dyDescent="0.25">
      <c r="A278" s="92" t="s">
        <v>738</v>
      </c>
      <c r="B278" s="526" t="s">
        <v>9500</v>
      </c>
      <c r="C278" s="529">
        <v>23</v>
      </c>
      <c r="D278" s="93" t="s">
        <v>684</v>
      </c>
      <c r="E278" s="534" t="s">
        <v>677</v>
      </c>
      <c r="F278" s="92" t="s">
        <v>838</v>
      </c>
      <c r="H278" s="531"/>
      <c r="I278" s="527">
        <v>45473.503472222219</v>
      </c>
      <c r="J278" s="92"/>
    </row>
    <row r="279" spans="1:10" x14ac:dyDescent="0.25">
      <c r="A279" s="92" t="s">
        <v>738</v>
      </c>
      <c r="B279" s="526" t="s">
        <v>9500</v>
      </c>
      <c r="C279" s="93">
        <v>27</v>
      </c>
      <c r="D279" s="93" t="s">
        <v>684</v>
      </c>
      <c r="E279" s="534" t="s">
        <v>677</v>
      </c>
      <c r="F279" s="92" t="s">
        <v>839</v>
      </c>
      <c r="H279" s="531"/>
      <c r="I279" s="527">
        <v>45473.503472222219</v>
      </c>
      <c r="J279" s="92"/>
    </row>
    <row r="280" spans="1:10" x14ac:dyDescent="0.25">
      <c r="A280" s="92" t="s">
        <v>738</v>
      </c>
      <c r="B280" s="526" t="s">
        <v>9500</v>
      </c>
      <c r="C280" s="93">
        <v>16</v>
      </c>
      <c r="D280" s="93" t="s">
        <v>684</v>
      </c>
      <c r="E280" s="534" t="s">
        <v>677</v>
      </c>
      <c r="F280" s="92" t="s">
        <v>836</v>
      </c>
      <c r="H280" s="531"/>
      <c r="I280" s="527">
        <v>45473.503472222219</v>
      </c>
      <c r="J280" s="92"/>
    </row>
    <row r="281" spans="1:10" x14ac:dyDescent="0.25">
      <c r="A281" s="92" t="s">
        <v>738</v>
      </c>
      <c r="B281" s="526" t="s">
        <v>9500</v>
      </c>
      <c r="C281" s="93">
        <v>19</v>
      </c>
      <c r="D281" s="93" t="s">
        <v>684</v>
      </c>
      <c r="E281" s="534" t="s">
        <v>677</v>
      </c>
      <c r="F281" s="92" t="s">
        <v>837</v>
      </c>
      <c r="H281" s="531"/>
      <c r="I281" s="527">
        <v>45473.503472222219</v>
      </c>
      <c r="J281" s="92"/>
    </row>
    <row r="282" spans="1:10" x14ac:dyDescent="0.25">
      <c r="A282" s="92" t="s">
        <v>738</v>
      </c>
      <c r="B282" s="526" t="s">
        <v>9500</v>
      </c>
      <c r="C282" s="93">
        <v>7</v>
      </c>
      <c r="D282" s="93" t="s">
        <v>684</v>
      </c>
      <c r="E282" s="534" t="s">
        <v>677</v>
      </c>
      <c r="F282" s="92" t="s">
        <v>834</v>
      </c>
      <c r="H282" s="531"/>
      <c r="I282" s="527">
        <v>45473.503472222219</v>
      </c>
      <c r="J282" s="92"/>
    </row>
    <row r="283" spans="1:10" x14ac:dyDescent="0.25">
      <c r="A283" s="92" t="s">
        <v>738</v>
      </c>
      <c r="B283" s="526" t="s">
        <v>9500</v>
      </c>
      <c r="C283" s="93">
        <v>11</v>
      </c>
      <c r="D283" s="93" t="s">
        <v>684</v>
      </c>
      <c r="E283" s="534" t="s">
        <v>677</v>
      </c>
      <c r="F283" s="92" t="s">
        <v>835</v>
      </c>
      <c r="H283" s="531"/>
      <c r="I283" s="527">
        <v>45473.503472222219</v>
      </c>
      <c r="J283" s="92"/>
    </row>
    <row r="284" spans="1:10" x14ac:dyDescent="0.25">
      <c r="A284" s="92" t="s">
        <v>738</v>
      </c>
      <c r="B284" s="526" t="s">
        <v>9500</v>
      </c>
      <c r="C284" s="93">
        <v>40</v>
      </c>
      <c r="E284" s="534" t="s">
        <v>677</v>
      </c>
      <c r="F284" s="92" t="s">
        <v>697</v>
      </c>
      <c r="G284" s="92" t="s">
        <v>462</v>
      </c>
      <c r="H284" s="531"/>
      <c r="I284" s="527">
        <v>45473.503472222219</v>
      </c>
      <c r="J284" s="92"/>
    </row>
    <row r="285" spans="1:10" x14ac:dyDescent="0.25">
      <c r="A285" s="92" t="s">
        <v>738</v>
      </c>
      <c r="B285" s="526" t="s">
        <v>9501</v>
      </c>
      <c r="C285" s="93">
        <v>3</v>
      </c>
      <c r="E285" s="534" t="s">
        <v>677</v>
      </c>
      <c r="F285" s="92" t="s">
        <v>9502</v>
      </c>
      <c r="G285" s="92" t="s">
        <v>454</v>
      </c>
      <c r="H285" s="531"/>
      <c r="I285" s="527">
        <v>45473.503472222219</v>
      </c>
      <c r="J285" s="92"/>
    </row>
    <row r="286" spans="1:10" x14ac:dyDescent="0.25">
      <c r="A286" s="92" t="s">
        <v>738</v>
      </c>
      <c r="B286" s="526" t="s">
        <v>9503</v>
      </c>
      <c r="C286" s="93">
        <v>66</v>
      </c>
      <c r="E286" s="534" t="s">
        <v>677</v>
      </c>
      <c r="F286" s="92" t="s">
        <v>687</v>
      </c>
      <c r="G286" s="92" t="s">
        <v>454</v>
      </c>
      <c r="H286" s="531"/>
      <c r="I286" s="527">
        <v>45473.503472222219</v>
      </c>
      <c r="J286" s="92"/>
    </row>
    <row r="287" spans="1:10" x14ac:dyDescent="0.25">
      <c r="A287" s="92" t="s">
        <v>738</v>
      </c>
      <c r="B287" s="526" t="s">
        <v>9503</v>
      </c>
      <c r="C287" s="93">
        <v>89</v>
      </c>
      <c r="E287" s="534" t="s">
        <v>677</v>
      </c>
      <c r="F287" s="92" t="s">
        <v>689</v>
      </c>
      <c r="G287" s="92" t="s">
        <v>454</v>
      </c>
      <c r="H287" s="531"/>
      <c r="I287" s="527">
        <v>45473.503472222219</v>
      </c>
      <c r="J287" s="92"/>
    </row>
    <row r="288" spans="1:10" x14ac:dyDescent="0.25">
      <c r="A288" s="92" t="s">
        <v>738</v>
      </c>
      <c r="B288" s="526" t="s">
        <v>9503</v>
      </c>
      <c r="C288" s="93">
        <v>71</v>
      </c>
      <c r="E288" s="534" t="s">
        <v>677</v>
      </c>
      <c r="F288" s="92" t="s">
        <v>688</v>
      </c>
      <c r="G288" s="92" t="s">
        <v>454</v>
      </c>
      <c r="H288" s="531"/>
      <c r="I288" s="527">
        <v>45473.503472222219</v>
      </c>
      <c r="J288" s="92"/>
    </row>
    <row r="289" spans="1:10" x14ac:dyDescent="0.25">
      <c r="A289" s="92" t="s">
        <v>738</v>
      </c>
      <c r="B289" s="526" t="s">
        <v>9503</v>
      </c>
      <c r="C289" s="93">
        <v>5</v>
      </c>
      <c r="E289" s="534" t="s">
        <v>677</v>
      </c>
      <c r="F289" s="92" t="s">
        <v>685</v>
      </c>
      <c r="G289" s="92" t="s">
        <v>454</v>
      </c>
      <c r="H289" s="531"/>
      <c r="I289" s="527">
        <v>45473.503472222219</v>
      </c>
      <c r="J289" s="92"/>
    </row>
    <row r="290" spans="1:10" x14ac:dyDescent="0.25">
      <c r="A290" s="92" t="s">
        <v>738</v>
      </c>
      <c r="B290" s="526" t="s">
        <v>9503</v>
      </c>
      <c r="C290" s="93">
        <v>133</v>
      </c>
      <c r="E290" s="534" t="s">
        <v>677</v>
      </c>
      <c r="F290" s="92" t="s">
        <v>692</v>
      </c>
      <c r="G290" s="92" t="s">
        <v>454</v>
      </c>
      <c r="H290" s="531"/>
      <c r="I290" s="527">
        <v>45473.503472222219</v>
      </c>
      <c r="J290" s="92"/>
    </row>
    <row r="291" spans="1:10" x14ac:dyDescent="0.25">
      <c r="A291" s="92" t="s">
        <v>738</v>
      </c>
      <c r="B291" s="526" t="s">
        <v>9503</v>
      </c>
      <c r="C291" s="93">
        <v>121</v>
      </c>
      <c r="E291" s="534" t="s">
        <v>677</v>
      </c>
      <c r="F291" s="92" t="s">
        <v>690</v>
      </c>
      <c r="G291" s="528" t="s">
        <v>454</v>
      </c>
      <c r="H291" s="531"/>
      <c r="I291" s="527">
        <v>45473.503472222219</v>
      </c>
      <c r="J291" s="92"/>
    </row>
    <row r="292" spans="1:10" x14ac:dyDescent="0.25">
      <c r="A292" s="92" t="s">
        <v>738</v>
      </c>
      <c r="B292" s="526" t="s">
        <v>9503</v>
      </c>
      <c r="C292" s="93">
        <v>125</v>
      </c>
      <c r="E292" s="534" t="s">
        <v>677</v>
      </c>
      <c r="F292" s="92" t="s">
        <v>691</v>
      </c>
      <c r="G292" s="92" t="s">
        <v>454</v>
      </c>
      <c r="H292" s="531"/>
      <c r="I292" s="527">
        <v>45473.503472222219</v>
      </c>
      <c r="J292" s="92"/>
    </row>
    <row r="293" spans="1:10" x14ac:dyDescent="0.25">
      <c r="A293" s="92" t="s">
        <v>738</v>
      </c>
      <c r="B293" s="526" t="s">
        <v>9503</v>
      </c>
      <c r="C293" s="93">
        <v>50</v>
      </c>
      <c r="E293" s="534" t="s">
        <v>677</v>
      </c>
      <c r="F293" s="92" t="s">
        <v>686</v>
      </c>
      <c r="G293" s="92" t="s">
        <v>454</v>
      </c>
      <c r="H293" s="531"/>
      <c r="I293" s="527">
        <v>45473.503472222219</v>
      </c>
      <c r="J293" s="92"/>
    </row>
    <row r="294" spans="1:10" ht="30" x14ac:dyDescent="0.25">
      <c r="A294" s="92" t="s">
        <v>738</v>
      </c>
      <c r="B294" s="526" t="s">
        <v>9504</v>
      </c>
      <c r="C294" s="93">
        <v>13</v>
      </c>
      <c r="D294" s="93" t="s">
        <v>684</v>
      </c>
      <c r="E294" s="534" t="s">
        <v>682</v>
      </c>
      <c r="F294" s="92" t="s">
        <v>695</v>
      </c>
      <c r="G294" s="92" t="s">
        <v>477</v>
      </c>
      <c r="H294" s="531"/>
      <c r="I294" s="527">
        <v>45473.503472222219</v>
      </c>
      <c r="J294" s="92"/>
    </row>
    <row r="295" spans="1:10" ht="30" x14ac:dyDescent="0.25">
      <c r="A295" s="92" t="s">
        <v>738</v>
      </c>
      <c r="B295" s="526" t="s">
        <v>9504</v>
      </c>
      <c r="C295" s="93">
        <v>14</v>
      </c>
      <c r="D295" s="93" t="s">
        <v>684</v>
      </c>
      <c r="E295" s="534" t="s">
        <v>682</v>
      </c>
      <c r="F295" s="92" t="s">
        <v>696</v>
      </c>
      <c r="G295" s="92" t="s">
        <v>478</v>
      </c>
      <c r="H295" s="531"/>
      <c r="I295" s="527">
        <v>45473.503472222219</v>
      </c>
      <c r="J295" s="92"/>
    </row>
    <row r="296" spans="1:10" ht="30" x14ac:dyDescent="0.25">
      <c r="A296" s="92" t="s">
        <v>738</v>
      </c>
      <c r="B296" s="526" t="s">
        <v>9504</v>
      </c>
      <c r="C296" s="93">
        <v>6</v>
      </c>
      <c r="D296" s="93" t="s">
        <v>684</v>
      </c>
      <c r="E296" s="534" t="s">
        <v>682</v>
      </c>
      <c r="F296" s="92" t="s">
        <v>693</v>
      </c>
      <c r="H296" s="531"/>
      <c r="I296" s="527">
        <v>45473.503472222219</v>
      </c>
      <c r="J296" s="92"/>
    </row>
    <row r="297" spans="1:10" ht="30" x14ac:dyDescent="0.25">
      <c r="A297" s="92" t="s">
        <v>738</v>
      </c>
      <c r="B297" s="526" t="s">
        <v>9504</v>
      </c>
      <c r="C297" s="93">
        <v>9</v>
      </c>
      <c r="D297" s="93" t="s">
        <v>684</v>
      </c>
      <c r="E297" s="534" t="s">
        <v>682</v>
      </c>
      <c r="F297" s="92" t="s">
        <v>694</v>
      </c>
      <c r="H297" s="531"/>
      <c r="I297" s="527">
        <v>45473.503472222219</v>
      </c>
      <c r="J297" s="92"/>
    </row>
    <row r="298" spans="1:10" x14ac:dyDescent="0.25">
      <c r="A298" s="92" t="s">
        <v>738</v>
      </c>
      <c r="B298" s="526" t="s">
        <v>9504</v>
      </c>
      <c r="C298" s="93">
        <v>17</v>
      </c>
      <c r="E298" s="534" t="s">
        <v>677</v>
      </c>
      <c r="F298" s="92" t="s">
        <v>697</v>
      </c>
      <c r="G298" s="92" t="s">
        <v>462</v>
      </c>
      <c r="H298" s="531"/>
      <c r="I298" s="527">
        <v>45473.503472222219</v>
      </c>
      <c r="J298" s="92"/>
    </row>
    <row r="299" spans="1:10" x14ac:dyDescent="0.25">
      <c r="A299" s="92" t="s">
        <v>747</v>
      </c>
      <c r="B299" s="526" t="s">
        <v>842</v>
      </c>
      <c r="C299" s="93">
        <v>11</v>
      </c>
      <c r="D299" s="93" t="s">
        <v>684</v>
      </c>
      <c r="E299" s="534" t="s">
        <v>677</v>
      </c>
      <c r="F299" s="92" t="s">
        <v>851</v>
      </c>
      <c r="G299" s="92" t="s">
        <v>843</v>
      </c>
      <c r="H299" s="531"/>
      <c r="I299" s="527">
        <v>45473.503472222219</v>
      </c>
      <c r="J299" s="92"/>
    </row>
    <row r="300" spans="1:10" x14ac:dyDescent="0.25">
      <c r="A300" s="92" t="s">
        <v>747</v>
      </c>
      <c r="B300" s="526" t="s">
        <v>842</v>
      </c>
      <c r="C300" s="93">
        <v>80</v>
      </c>
      <c r="D300" s="93" t="s">
        <v>684</v>
      </c>
      <c r="E300" s="534" t="s">
        <v>677</v>
      </c>
      <c r="F300" s="92" t="s">
        <v>237</v>
      </c>
      <c r="G300" s="92" t="s">
        <v>843</v>
      </c>
      <c r="H300" s="531"/>
      <c r="I300" s="527">
        <v>45473.503472222219</v>
      </c>
      <c r="J300" s="92"/>
    </row>
    <row r="301" spans="1:10" x14ac:dyDescent="0.25">
      <c r="A301" s="92" t="s">
        <v>747</v>
      </c>
      <c r="B301" s="526" t="s">
        <v>842</v>
      </c>
      <c r="C301" s="93">
        <v>123</v>
      </c>
      <c r="D301" s="93" t="s">
        <v>684</v>
      </c>
      <c r="E301" s="534" t="s">
        <v>677</v>
      </c>
      <c r="F301" s="92" t="s">
        <v>852</v>
      </c>
      <c r="G301" s="92" t="s">
        <v>844</v>
      </c>
      <c r="H301" s="530"/>
      <c r="I301" s="527">
        <v>45473.503472222219</v>
      </c>
      <c r="J301" s="92"/>
    </row>
    <row r="302" spans="1:10" x14ac:dyDescent="0.25">
      <c r="A302" s="92" t="s">
        <v>747</v>
      </c>
      <c r="B302" s="526" t="s">
        <v>845</v>
      </c>
      <c r="C302" s="93">
        <v>13</v>
      </c>
      <c r="D302" s="93" t="s">
        <v>684</v>
      </c>
      <c r="E302" s="534" t="s">
        <v>677</v>
      </c>
      <c r="F302" s="92" t="s">
        <v>851</v>
      </c>
      <c r="G302" s="92" t="s">
        <v>843</v>
      </c>
      <c r="H302" s="531"/>
      <c r="I302" s="527">
        <v>45473.503472222219</v>
      </c>
      <c r="J302" s="92"/>
    </row>
    <row r="303" spans="1:10" x14ac:dyDescent="0.25">
      <c r="A303" s="92" t="s">
        <v>747</v>
      </c>
      <c r="B303" s="526" t="s">
        <v>845</v>
      </c>
      <c r="C303" s="93">
        <v>82</v>
      </c>
      <c r="D303" s="93" t="s">
        <v>684</v>
      </c>
      <c r="E303" s="534" t="s">
        <v>677</v>
      </c>
      <c r="F303" s="92" t="s">
        <v>237</v>
      </c>
      <c r="G303" s="92" t="s">
        <v>843</v>
      </c>
      <c r="H303" s="531"/>
      <c r="I303" s="527">
        <v>45473.503472222219</v>
      </c>
      <c r="J303" s="92"/>
    </row>
    <row r="304" spans="1:10" x14ac:dyDescent="0.25">
      <c r="A304" s="92" t="s">
        <v>747</v>
      </c>
      <c r="B304" s="526" t="s">
        <v>845</v>
      </c>
      <c r="C304" s="93">
        <v>125</v>
      </c>
      <c r="D304" s="93" t="s">
        <v>684</v>
      </c>
      <c r="E304" s="534" t="s">
        <v>677</v>
      </c>
      <c r="F304" s="92" t="s">
        <v>852</v>
      </c>
      <c r="G304" s="92" t="s">
        <v>844</v>
      </c>
      <c r="H304" s="531"/>
      <c r="I304" s="527">
        <v>45473.503472222219</v>
      </c>
      <c r="J304" s="92"/>
    </row>
    <row r="305" spans="1:10" x14ac:dyDescent="0.25">
      <c r="A305" s="92" t="s">
        <v>747</v>
      </c>
      <c r="B305" s="526" t="s">
        <v>748</v>
      </c>
      <c r="C305" s="93">
        <v>223</v>
      </c>
      <c r="D305" s="93" t="s">
        <v>684</v>
      </c>
      <c r="E305" s="534" t="s">
        <v>677</v>
      </c>
      <c r="F305" s="92" t="s">
        <v>861</v>
      </c>
      <c r="G305" s="92" t="s">
        <v>454</v>
      </c>
      <c r="H305" s="531"/>
      <c r="I305" s="527">
        <v>45473.503472222219</v>
      </c>
      <c r="J305" s="92"/>
    </row>
    <row r="306" spans="1:10" x14ac:dyDescent="0.25">
      <c r="A306" s="92" t="s">
        <v>747</v>
      </c>
      <c r="B306" s="526" t="s">
        <v>748</v>
      </c>
      <c r="C306" s="93">
        <v>98</v>
      </c>
      <c r="D306" s="93" t="s">
        <v>698</v>
      </c>
      <c r="E306" s="534" t="s">
        <v>677</v>
      </c>
      <c r="F306" s="92" t="s">
        <v>853</v>
      </c>
      <c r="G306" s="92" t="s">
        <v>454</v>
      </c>
      <c r="H306" s="531"/>
      <c r="I306" s="527">
        <v>45473.503472222219</v>
      </c>
      <c r="J306" s="92"/>
    </row>
    <row r="307" spans="1:10" ht="30" x14ac:dyDescent="0.25">
      <c r="A307" s="92" t="s">
        <v>747</v>
      </c>
      <c r="B307" s="526" t="s">
        <v>748</v>
      </c>
      <c r="C307" s="93">
        <v>381</v>
      </c>
      <c r="D307" s="93" t="s">
        <v>698</v>
      </c>
      <c r="E307" s="534" t="s">
        <v>682</v>
      </c>
      <c r="F307" s="92" t="s">
        <v>872</v>
      </c>
      <c r="G307" s="92" t="s">
        <v>754</v>
      </c>
      <c r="H307" s="531"/>
      <c r="I307" s="527">
        <v>45473.503472222219</v>
      </c>
      <c r="J307" s="92"/>
    </row>
    <row r="308" spans="1:10" x14ac:dyDescent="0.25">
      <c r="A308" s="92" t="s">
        <v>747</v>
      </c>
      <c r="B308" s="526" t="s">
        <v>748</v>
      </c>
      <c r="C308" s="93">
        <v>366</v>
      </c>
      <c r="D308" s="93" t="s">
        <v>684</v>
      </c>
      <c r="E308" s="534" t="s">
        <v>677</v>
      </c>
      <c r="F308" s="92" t="s">
        <v>871</v>
      </c>
      <c r="G308" s="92" t="s">
        <v>454</v>
      </c>
      <c r="H308" s="530" t="s">
        <v>9571</v>
      </c>
      <c r="I308" s="527">
        <v>45473.503472222219</v>
      </c>
      <c r="J308" s="92"/>
    </row>
    <row r="309" spans="1:10" x14ac:dyDescent="0.25">
      <c r="A309" s="92" t="s">
        <v>747</v>
      </c>
      <c r="B309" s="526" t="s">
        <v>748</v>
      </c>
      <c r="C309" s="93">
        <v>216</v>
      </c>
      <c r="D309" s="93" t="s">
        <v>698</v>
      </c>
      <c r="E309" s="534" t="s">
        <v>677</v>
      </c>
      <c r="F309" s="92" t="s">
        <v>860</v>
      </c>
      <c r="G309" s="92" t="s">
        <v>454</v>
      </c>
      <c r="H309" s="531"/>
      <c r="I309" s="527">
        <v>45473.503472222219</v>
      </c>
      <c r="J309" s="92"/>
    </row>
    <row r="310" spans="1:10" x14ac:dyDescent="0.25">
      <c r="A310" s="92" t="s">
        <v>747</v>
      </c>
      <c r="B310" s="526" t="s">
        <v>748</v>
      </c>
      <c r="C310" s="93">
        <v>327</v>
      </c>
      <c r="D310" s="93" t="s">
        <v>698</v>
      </c>
      <c r="E310" s="534" t="s">
        <v>677</v>
      </c>
      <c r="F310" s="92" t="s">
        <v>868</v>
      </c>
      <c r="G310" s="92" t="s">
        <v>454</v>
      </c>
      <c r="H310" s="531"/>
      <c r="I310" s="527">
        <v>45473.503472222219</v>
      </c>
      <c r="J310" s="92"/>
    </row>
    <row r="311" spans="1:10" x14ac:dyDescent="0.25">
      <c r="A311" s="92" t="s">
        <v>747</v>
      </c>
      <c r="B311" s="526" t="s">
        <v>748</v>
      </c>
      <c r="C311" s="93">
        <v>153</v>
      </c>
      <c r="D311" s="93" t="s">
        <v>698</v>
      </c>
      <c r="E311" s="534" t="s">
        <v>677</v>
      </c>
      <c r="F311" s="92" t="s">
        <v>857</v>
      </c>
      <c r="G311" s="92" t="s">
        <v>454</v>
      </c>
      <c r="H311" s="531"/>
      <c r="I311" s="527">
        <v>45473.503472222219</v>
      </c>
      <c r="J311" s="92"/>
    </row>
    <row r="312" spans="1:10" x14ac:dyDescent="0.25">
      <c r="A312" s="92" t="s">
        <v>747</v>
      </c>
      <c r="B312" s="526" t="s">
        <v>748</v>
      </c>
      <c r="C312" s="93">
        <v>200</v>
      </c>
      <c r="D312" s="93" t="s">
        <v>698</v>
      </c>
      <c r="E312" s="534" t="s">
        <v>677</v>
      </c>
      <c r="F312" s="92" t="s">
        <v>859</v>
      </c>
      <c r="G312" s="92" t="s">
        <v>454</v>
      </c>
      <c r="H312" s="531"/>
      <c r="I312" s="527">
        <v>45473.503472222219</v>
      </c>
      <c r="J312" s="92"/>
    </row>
    <row r="313" spans="1:10" x14ac:dyDescent="0.25">
      <c r="A313" s="92" t="s">
        <v>747</v>
      </c>
      <c r="B313" s="526" t="s">
        <v>748</v>
      </c>
      <c r="C313" s="93">
        <v>109</v>
      </c>
      <c r="D313" s="93" t="s">
        <v>698</v>
      </c>
      <c r="E313" s="534" t="s">
        <v>677</v>
      </c>
      <c r="F313" s="92" t="s">
        <v>854</v>
      </c>
      <c r="G313" s="92" t="s">
        <v>734</v>
      </c>
      <c r="H313" s="531"/>
      <c r="I313" s="527">
        <v>45473.503472222219</v>
      </c>
      <c r="J313" s="92"/>
    </row>
    <row r="314" spans="1:10" x14ac:dyDescent="0.25">
      <c r="A314" s="92" t="s">
        <v>747</v>
      </c>
      <c r="B314" s="526" t="s">
        <v>748</v>
      </c>
      <c r="C314" s="93">
        <v>121</v>
      </c>
      <c r="D314" s="93" t="s">
        <v>698</v>
      </c>
      <c r="E314" s="534" t="s">
        <v>677</v>
      </c>
      <c r="F314" s="92" t="s">
        <v>855</v>
      </c>
      <c r="G314" s="92" t="s">
        <v>749</v>
      </c>
      <c r="H314" s="531"/>
      <c r="I314" s="527">
        <v>45473.503472222219</v>
      </c>
      <c r="J314" s="92"/>
    </row>
    <row r="315" spans="1:10" x14ac:dyDescent="0.25">
      <c r="A315" s="92" t="s">
        <v>747</v>
      </c>
      <c r="B315" s="526" t="s">
        <v>748</v>
      </c>
      <c r="C315" s="93">
        <v>140</v>
      </c>
      <c r="D315" s="93" t="s">
        <v>698</v>
      </c>
      <c r="E315" s="534" t="s">
        <v>677</v>
      </c>
      <c r="F315" s="92" t="s">
        <v>856</v>
      </c>
      <c r="G315" s="92" t="s">
        <v>749</v>
      </c>
      <c r="H315" s="531"/>
      <c r="I315" s="527">
        <v>45473.503472222219</v>
      </c>
      <c r="J315" s="92"/>
    </row>
    <row r="316" spans="1:10" x14ac:dyDescent="0.25">
      <c r="A316" s="92" t="s">
        <v>747</v>
      </c>
      <c r="B316" s="526" t="s">
        <v>748</v>
      </c>
      <c r="C316" s="93">
        <v>272</v>
      </c>
      <c r="D316" s="93" t="s">
        <v>698</v>
      </c>
      <c r="E316" s="534" t="s">
        <v>677</v>
      </c>
      <c r="F316" s="92" t="s">
        <v>865</v>
      </c>
      <c r="G316" s="92" t="s">
        <v>454</v>
      </c>
      <c r="H316" s="531"/>
      <c r="I316" s="527">
        <v>45473.503472222219</v>
      </c>
      <c r="J316" s="92"/>
    </row>
    <row r="317" spans="1:10" x14ac:dyDescent="0.25">
      <c r="A317" s="92" t="s">
        <v>747</v>
      </c>
      <c r="B317" s="526" t="s">
        <v>748</v>
      </c>
      <c r="C317" s="93">
        <v>288</v>
      </c>
      <c r="D317" s="93" t="s">
        <v>698</v>
      </c>
      <c r="E317" s="534" t="s">
        <v>677</v>
      </c>
      <c r="F317" s="92" t="s">
        <v>866</v>
      </c>
      <c r="G317" s="92" t="s">
        <v>749</v>
      </c>
      <c r="H317" s="531"/>
      <c r="I317" s="527">
        <v>45473.503472222219</v>
      </c>
      <c r="J317" s="92"/>
    </row>
    <row r="318" spans="1:10" x14ac:dyDescent="0.25">
      <c r="A318" s="92" t="s">
        <v>747</v>
      </c>
      <c r="B318" s="526" t="s">
        <v>748</v>
      </c>
      <c r="C318" s="93">
        <v>344</v>
      </c>
      <c r="D318" s="93" t="s">
        <v>698</v>
      </c>
      <c r="E318" s="534" t="s">
        <v>677</v>
      </c>
      <c r="F318" s="92" t="s">
        <v>869</v>
      </c>
      <c r="G318" s="92" t="s">
        <v>454</v>
      </c>
      <c r="H318" s="531"/>
      <c r="I318" s="527">
        <v>45473.503472222219</v>
      </c>
      <c r="J318" s="92"/>
    </row>
    <row r="319" spans="1:10" s="245" customFormat="1" x14ac:dyDescent="0.25">
      <c r="A319" s="245" t="s">
        <v>747</v>
      </c>
      <c r="B319" s="533" t="s">
        <v>748</v>
      </c>
      <c r="C319" s="245">
        <v>255</v>
      </c>
      <c r="D319" s="245" t="s">
        <v>698</v>
      </c>
      <c r="E319" s="536" t="s">
        <v>682</v>
      </c>
      <c r="F319" s="245" t="s">
        <v>864</v>
      </c>
      <c r="G319" s="245" t="s">
        <v>752</v>
      </c>
      <c r="H319" s="533"/>
      <c r="I319" s="617">
        <v>45473.503472222219</v>
      </c>
    </row>
    <row r="320" spans="1:10" s="245" customFormat="1" x14ac:dyDescent="0.25">
      <c r="A320" s="245" t="s">
        <v>747</v>
      </c>
      <c r="B320" s="533" t="s">
        <v>748</v>
      </c>
      <c r="C320" s="245">
        <v>357</v>
      </c>
      <c r="D320" s="245" t="s">
        <v>698</v>
      </c>
      <c r="E320" s="536" t="s">
        <v>682</v>
      </c>
      <c r="F320" s="245" t="s">
        <v>870</v>
      </c>
      <c r="G320" s="245" t="s">
        <v>454</v>
      </c>
      <c r="H320" s="533"/>
      <c r="I320" s="617">
        <v>45473.503472222219</v>
      </c>
    </row>
    <row r="321" spans="1:9" s="245" customFormat="1" x14ac:dyDescent="0.25">
      <c r="A321" s="245" t="s">
        <v>747</v>
      </c>
      <c r="B321" s="533" t="s">
        <v>748</v>
      </c>
      <c r="C321" s="245">
        <v>244</v>
      </c>
      <c r="D321" s="245" t="s">
        <v>698</v>
      </c>
      <c r="E321" s="536" t="s">
        <v>682</v>
      </c>
      <c r="F321" s="245" t="s">
        <v>863</v>
      </c>
      <c r="G321" s="245" t="s">
        <v>454</v>
      </c>
      <c r="H321" s="533"/>
      <c r="I321" s="617">
        <v>45473.503472222219</v>
      </c>
    </row>
    <row r="322" spans="1:9" s="245" customFormat="1" x14ac:dyDescent="0.25">
      <c r="A322" s="245" t="s">
        <v>747</v>
      </c>
      <c r="B322" s="533" t="s">
        <v>748</v>
      </c>
      <c r="C322" s="245">
        <v>310</v>
      </c>
      <c r="D322" s="245" t="s">
        <v>698</v>
      </c>
      <c r="E322" s="536" t="s">
        <v>677</v>
      </c>
      <c r="F322" s="245" t="s">
        <v>867</v>
      </c>
      <c r="G322" s="245" t="s">
        <v>753</v>
      </c>
      <c r="H322" s="533"/>
      <c r="I322" s="617">
        <v>45473.503472222219</v>
      </c>
    </row>
    <row r="323" spans="1:9" s="245" customFormat="1" x14ac:dyDescent="0.25">
      <c r="A323" s="245" t="s">
        <v>747</v>
      </c>
      <c r="B323" s="533" t="s">
        <v>748</v>
      </c>
      <c r="C323" s="245">
        <v>232</v>
      </c>
      <c r="D323" s="245" t="s">
        <v>698</v>
      </c>
      <c r="E323" s="536" t="s">
        <v>682</v>
      </c>
      <c r="F323" s="245" t="s">
        <v>862</v>
      </c>
      <c r="G323" s="245" t="s">
        <v>751</v>
      </c>
      <c r="H323" s="533"/>
      <c r="I323" s="617">
        <v>45473.503472222219</v>
      </c>
    </row>
    <row r="324" spans="1:9" s="245" customFormat="1" x14ac:dyDescent="0.25">
      <c r="A324" s="245" t="s">
        <v>747</v>
      </c>
      <c r="B324" s="533" t="s">
        <v>748</v>
      </c>
      <c r="C324" s="245">
        <v>170</v>
      </c>
      <c r="D324" s="245" t="s">
        <v>698</v>
      </c>
      <c r="E324" s="536" t="s">
        <v>677</v>
      </c>
      <c r="F324" s="245" t="s">
        <v>858</v>
      </c>
      <c r="G324" s="245" t="s">
        <v>750</v>
      </c>
      <c r="H324" s="533"/>
      <c r="I324" s="617">
        <v>45473.503472222219</v>
      </c>
    </row>
    <row r="325" spans="1:9" s="245" customFormat="1" x14ac:dyDescent="0.25">
      <c r="A325" s="245" t="s">
        <v>732</v>
      </c>
      <c r="B325" s="533" t="s">
        <v>9505</v>
      </c>
      <c r="C325" s="245">
        <v>18</v>
      </c>
      <c r="D325" s="245" t="s">
        <v>698</v>
      </c>
      <c r="E325" s="536" t="s">
        <v>677</v>
      </c>
      <c r="F325" s="245" t="s">
        <v>9506</v>
      </c>
      <c r="G325" s="245" t="s">
        <v>734</v>
      </c>
      <c r="H325" s="533"/>
      <c r="I325" s="617">
        <v>45473.503472222219</v>
      </c>
    </row>
    <row r="326" spans="1:9" s="245" customFormat="1" x14ac:dyDescent="0.25">
      <c r="A326" s="245" t="s">
        <v>732</v>
      </c>
      <c r="B326" s="533" t="s">
        <v>9505</v>
      </c>
      <c r="C326" s="245">
        <v>3</v>
      </c>
      <c r="D326" s="245" t="s">
        <v>698</v>
      </c>
      <c r="E326" s="536" t="s">
        <v>677</v>
      </c>
      <c r="F326" s="245" t="s">
        <v>873</v>
      </c>
      <c r="G326" s="245" t="s">
        <v>454</v>
      </c>
      <c r="H326" s="533"/>
      <c r="I326" s="617">
        <v>45473.503472222219</v>
      </c>
    </row>
    <row r="327" spans="1:9" s="245" customFormat="1" x14ac:dyDescent="0.25">
      <c r="A327" s="245" t="s">
        <v>732</v>
      </c>
      <c r="B327" s="533" t="s">
        <v>9505</v>
      </c>
      <c r="C327" s="245">
        <v>30</v>
      </c>
      <c r="D327" s="245" t="s">
        <v>698</v>
      </c>
      <c r="E327" s="536" t="s">
        <v>677</v>
      </c>
      <c r="F327" s="245" t="s">
        <v>875</v>
      </c>
      <c r="G327" s="245" t="s">
        <v>454</v>
      </c>
      <c r="H327" s="533"/>
      <c r="I327" s="617">
        <v>45473.503472222219</v>
      </c>
    </row>
    <row r="328" spans="1:9" s="245" customFormat="1" x14ac:dyDescent="0.25">
      <c r="A328" s="245" t="s">
        <v>732</v>
      </c>
      <c r="B328" s="533" t="s">
        <v>846</v>
      </c>
      <c r="C328" s="245">
        <v>21</v>
      </c>
      <c r="D328" s="245" t="s">
        <v>698</v>
      </c>
      <c r="E328" s="536" t="s">
        <v>677</v>
      </c>
      <c r="F328" s="245" t="s">
        <v>874</v>
      </c>
      <c r="G328" s="245" t="s">
        <v>734</v>
      </c>
      <c r="H328" s="533"/>
      <c r="I328" s="617">
        <v>45473.503472222219</v>
      </c>
    </row>
    <row r="329" spans="1:9" s="245" customFormat="1" x14ac:dyDescent="0.25">
      <c r="A329" s="245" t="s">
        <v>732</v>
      </c>
      <c r="B329" s="533" t="s">
        <v>846</v>
      </c>
      <c r="C329" s="245">
        <v>5</v>
      </c>
      <c r="D329" s="245" t="s">
        <v>698</v>
      </c>
      <c r="E329" s="536" t="s">
        <v>677</v>
      </c>
      <c r="F329" s="245" t="s">
        <v>873</v>
      </c>
      <c r="G329" s="245" t="s">
        <v>454</v>
      </c>
      <c r="H329" s="533"/>
      <c r="I329" s="617">
        <v>45473.503472222219</v>
      </c>
    </row>
    <row r="330" spans="1:9" s="245" customFormat="1" x14ac:dyDescent="0.25">
      <c r="A330" s="245" t="s">
        <v>732</v>
      </c>
      <c r="B330" s="533" t="s">
        <v>846</v>
      </c>
      <c r="C330" s="245">
        <v>33</v>
      </c>
      <c r="D330" s="245" t="s">
        <v>698</v>
      </c>
      <c r="E330" s="536" t="s">
        <v>677</v>
      </c>
      <c r="F330" s="245" t="s">
        <v>875</v>
      </c>
      <c r="G330" s="245" t="s">
        <v>454</v>
      </c>
      <c r="H330" s="533"/>
      <c r="I330" s="617">
        <v>45473.503472222219</v>
      </c>
    </row>
    <row r="331" spans="1:9" s="245" customFormat="1" x14ac:dyDescent="0.25">
      <c r="A331" s="245" t="s">
        <v>732</v>
      </c>
      <c r="B331" s="533" t="s">
        <v>847</v>
      </c>
      <c r="C331" s="245">
        <v>3</v>
      </c>
      <c r="D331" s="245" t="s">
        <v>698</v>
      </c>
      <c r="E331" s="536" t="s">
        <v>677</v>
      </c>
      <c r="F331" s="245" t="s">
        <v>873</v>
      </c>
      <c r="G331" s="245" t="s">
        <v>454</v>
      </c>
      <c r="H331" s="533"/>
      <c r="I331" s="617">
        <v>45473.503472222219</v>
      </c>
    </row>
    <row r="332" spans="1:9" s="245" customFormat="1" x14ac:dyDescent="0.25">
      <c r="A332" s="245" t="s">
        <v>732</v>
      </c>
      <c r="B332" s="533" t="s">
        <v>733</v>
      </c>
      <c r="C332" s="245">
        <v>278</v>
      </c>
      <c r="D332" s="245" t="s">
        <v>698</v>
      </c>
      <c r="E332" s="536" t="s">
        <v>677</v>
      </c>
      <c r="F332" s="245" t="s">
        <v>884</v>
      </c>
      <c r="G332" s="245" t="s">
        <v>454</v>
      </c>
      <c r="H332" s="533"/>
      <c r="I332" s="617">
        <v>45473.503472222219</v>
      </c>
    </row>
    <row r="333" spans="1:9" s="245" customFormat="1" x14ac:dyDescent="0.25">
      <c r="A333" s="245" t="s">
        <v>732</v>
      </c>
      <c r="B333" s="533" t="s">
        <v>733</v>
      </c>
      <c r="C333" s="245">
        <v>105</v>
      </c>
      <c r="D333" s="245" t="s">
        <v>684</v>
      </c>
      <c r="E333" s="536" t="s">
        <v>677</v>
      </c>
      <c r="F333" s="245" t="s">
        <v>877</v>
      </c>
      <c r="G333" s="245" t="s">
        <v>454</v>
      </c>
      <c r="H333" s="533"/>
      <c r="I333" s="617">
        <v>45473.503472222219</v>
      </c>
    </row>
    <row r="334" spans="1:9" s="245" customFormat="1" x14ac:dyDescent="0.25">
      <c r="A334" s="245" t="s">
        <v>732</v>
      </c>
      <c r="B334" s="533" t="s">
        <v>733</v>
      </c>
      <c r="C334" s="245">
        <v>323</v>
      </c>
      <c r="D334" s="245" t="s">
        <v>698</v>
      </c>
      <c r="E334" s="536" t="s">
        <v>677</v>
      </c>
      <c r="F334" s="245" t="s">
        <v>887</v>
      </c>
      <c r="G334" s="245" t="s">
        <v>454</v>
      </c>
      <c r="H334" s="533"/>
      <c r="I334" s="617">
        <v>45473.503472222219</v>
      </c>
    </row>
    <row r="335" spans="1:9" s="245" customFormat="1" x14ac:dyDescent="0.25">
      <c r="A335" s="245" t="s">
        <v>732</v>
      </c>
      <c r="B335" s="533" t="s">
        <v>733</v>
      </c>
      <c r="C335" s="245">
        <v>317</v>
      </c>
      <c r="D335" s="245" t="s">
        <v>698</v>
      </c>
      <c r="E335" s="536" t="s">
        <v>677</v>
      </c>
      <c r="F335" s="245" t="s">
        <v>886</v>
      </c>
      <c r="G335" s="245" t="s">
        <v>454</v>
      </c>
      <c r="H335" s="533"/>
      <c r="I335" s="617">
        <v>45473.503472222219</v>
      </c>
    </row>
    <row r="336" spans="1:9" s="245" customFormat="1" x14ac:dyDescent="0.25">
      <c r="A336" s="245" t="s">
        <v>732</v>
      </c>
      <c r="B336" s="533" t="s">
        <v>733</v>
      </c>
      <c r="C336" s="245">
        <v>342</v>
      </c>
      <c r="D336" s="245" t="s">
        <v>698</v>
      </c>
      <c r="E336" s="536" t="s">
        <v>677</v>
      </c>
      <c r="F336" s="245" t="s">
        <v>889</v>
      </c>
      <c r="G336" s="245" t="s">
        <v>454</v>
      </c>
      <c r="H336" s="533"/>
      <c r="I336" s="617">
        <v>45473.503472222219</v>
      </c>
    </row>
    <row r="337" spans="1:9" s="245" customFormat="1" x14ac:dyDescent="0.25">
      <c r="A337" s="245" t="s">
        <v>732</v>
      </c>
      <c r="B337" s="533" t="s">
        <v>733</v>
      </c>
      <c r="C337" s="245">
        <v>329</v>
      </c>
      <c r="D337" s="245" t="s">
        <v>698</v>
      </c>
      <c r="E337" s="536" t="s">
        <v>677</v>
      </c>
      <c r="F337" s="245" t="s">
        <v>888</v>
      </c>
      <c r="G337" s="245" t="s">
        <v>454</v>
      </c>
      <c r="H337" s="533"/>
      <c r="I337" s="617">
        <v>45473.503472222219</v>
      </c>
    </row>
    <row r="338" spans="1:9" s="245" customFormat="1" x14ac:dyDescent="0.25">
      <c r="A338" s="245" t="s">
        <v>732</v>
      </c>
      <c r="B338" s="533" t="s">
        <v>733</v>
      </c>
      <c r="C338" s="245">
        <v>356</v>
      </c>
      <c r="E338" s="536" t="s">
        <v>677</v>
      </c>
      <c r="F338" s="245" t="s">
        <v>737</v>
      </c>
      <c r="G338" s="245" t="s">
        <v>734</v>
      </c>
      <c r="H338" s="533"/>
      <c r="I338" s="617">
        <v>45473.503472222219</v>
      </c>
    </row>
    <row r="339" spans="1:9" s="245" customFormat="1" x14ac:dyDescent="0.25">
      <c r="A339" s="245" t="s">
        <v>732</v>
      </c>
      <c r="B339" s="533" t="s">
        <v>733</v>
      </c>
      <c r="C339" s="245">
        <v>48</v>
      </c>
      <c r="D339" s="245" t="s">
        <v>698</v>
      </c>
      <c r="E339" s="536" t="s">
        <v>677</v>
      </c>
      <c r="F339" s="245" t="s">
        <v>876</v>
      </c>
      <c r="G339" s="245" t="s">
        <v>734</v>
      </c>
      <c r="H339" s="533"/>
      <c r="I339" s="617">
        <v>45473.503472222219</v>
      </c>
    </row>
    <row r="340" spans="1:9" s="245" customFormat="1" x14ac:dyDescent="0.25">
      <c r="A340" s="245" t="s">
        <v>732</v>
      </c>
      <c r="B340" s="533" t="s">
        <v>733</v>
      </c>
      <c r="C340" s="245">
        <v>226</v>
      </c>
      <c r="D340" s="245" t="s">
        <v>698</v>
      </c>
      <c r="E340" s="536" t="s">
        <v>677</v>
      </c>
      <c r="F340" s="245" t="s">
        <v>883</v>
      </c>
      <c r="G340" s="245" t="s">
        <v>454</v>
      </c>
      <c r="H340" s="533"/>
      <c r="I340" s="617">
        <v>45473.503472222219</v>
      </c>
    </row>
    <row r="341" spans="1:9" s="245" customFormat="1" x14ac:dyDescent="0.25">
      <c r="A341" s="245" t="s">
        <v>732</v>
      </c>
      <c r="B341" s="533" t="s">
        <v>733</v>
      </c>
      <c r="C341" s="245">
        <v>210</v>
      </c>
      <c r="D341" s="245" t="s">
        <v>698</v>
      </c>
      <c r="E341" s="536" t="s">
        <v>677</v>
      </c>
      <c r="F341" s="245" t="s">
        <v>882</v>
      </c>
      <c r="G341" s="245" t="s">
        <v>454</v>
      </c>
      <c r="H341" s="533"/>
      <c r="I341" s="617">
        <v>45473.503472222219</v>
      </c>
    </row>
    <row r="342" spans="1:9" s="245" customFormat="1" x14ac:dyDescent="0.25">
      <c r="A342" s="245" t="s">
        <v>732</v>
      </c>
      <c r="B342" s="533" t="s">
        <v>733</v>
      </c>
      <c r="C342" s="245">
        <v>202</v>
      </c>
      <c r="D342" s="245" t="s">
        <v>698</v>
      </c>
      <c r="E342" s="536" t="s">
        <v>677</v>
      </c>
      <c r="F342" s="245" t="s">
        <v>881</v>
      </c>
      <c r="G342" s="245" t="s">
        <v>454</v>
      </c>
      <c r="H342" s="533"/>
      <c r="I342" s="617">
        <v>45473.503472222219</v>
      </c>
    </row>
    <row r="343" spans="1:9" s="245" customFormat="1" x14ac:dyDescent="0.25">
      <c r="A343" s="245" t="s">
        <v>732</v>
      </c>
      <c r="B343" s="533" t="s">
        <v>733</v>
      </c>
      <c r="C343" s="245">
        <v>294</v>
      </c>
      <c r="D343" s="245" t="s">
        <v>698</v>
      </c>
      <c r="E343" s="536" t="s">
        <v>677</v>
      </c>
      <c r="F343" s="245" t="s">
        <v>885</v>
      </c>
      <c r="G343" s="245" t="s">
        <v>454</v>
      </c>
      <c r="H343" s="533"/>
      <c r="I343" s="617">
        <v>45473.503472222219</v>
      </c>
    </row>
    <row r="344" spans="1:9" s="245" customFormat="1" x14ac:dyDescent="0.25">
      <c r="A344" s="245" t="s">
        <v>732</v>
      </c>
      <c r="B344" s="533" t="s">
        <v>733</v>
      </c>
      <c r="C344" s="245">
        <v>172</v>
      </c>
      <c r="D344" s="245" t="s">
        <v>698</v>
      </c>
      <c r="E344" s="536" t="s">
        <v>677</v>
      </c>
      <c r="F344" s="245" t="s">
        <v>880</v>
      </c>
      <c r="G344" s="245" t="s">
        <v>454</v>
      </c>
      <c r="H344" s="533"/>
      <c r="I344" s="617">
        <v>45473.503472222219</v>
      </c>
    </row>
    <row r="345" spans="1:9" s="245" customFormat="1" x14ac:dyDescent="0.25">
      <c r="A345" s="245" t="s">
        <v>732</v>
      </c>
      <c r="B345" s="533" t="s">
        <v>733</v>
      </c>
      <c r="C345" s="245">
        <v>133</v>
      </c>
      <c r="D345" s="245" t="s">
        <v>698</v>
      </c>
      <c r="E345" s="536" t="s">
        <v>677</v>
      </c>
      <c r="F345" s="245" t="s">
        <v>879</v>
      </c>
      <c r="G345" s="245" t="s">
        <v>734</v>
      </c>
      <c r="H345" s="533"/>
      <c r="I345" s="617">
        <v>45473.503472222219</v>
      </c>
    </row>
    <row r="346" spans="1:9" s="245" customFormat="1" x14ac:dyDescent="0.25">
      <c r="A346" s="245" t="s">
        <v>732</v>
      </c>
      <c r="B346" s="533" t="s">
        <v>733</v>
      </c>
      <c r="C346" s="245">
        <v>125</v>
      </c>
      <c r="D346" s="245" t="s">
        <v>698</v>
      </c>
      <c r="E346" s="536" t="s">
        <v>677</v>
      </c>
      <c r="F346" s="245" t="s">
        <v>878</v>
      </c>
      <c r="G346" s="245" t="s">
        <v>454</v>
      </c>
      <c r="H346" s="533"/>
      <c r="I346" s="617">
        <v>45473.503472222219</v>
      </c>
    </row>
    <row r="347" spans="1:9" s="245" customFormat="1" x14ac:dyDescent="0.25">
      <c r="A347" s="245" t="s">
        <v>732</v>
      </c>
      <c r="B347" s="533" t="s">
        <v>733</v>
      </c>
      <c r="C347" s="245">
        <v>242</v>
      </c>
      <c r="E347" s="536" t="s">
        <v>677</v>
      </c>
      <c r="F347" s="245" t="s">
        <v>736</v>
      </c>
      <c r="G347" s="245" t="s">
        <v>454</v>
      </c>
      <c r="H347" s="533"/>
      <c r="I347" s="617">
        <v>45473.503472222219</v>
      </c>
    </row>
    <row r="348" spans="1:9" s="245" customFormat="1" x14ac:dyDescent="0.25">
      <c r="A348" s="245" t="s">
        <v>732</v>
      </c>
      <c r="B348" s="533" t="s">
        <v>733</v>
      </c>
      <c r="C348" s="245">
        <v>13</v>
      </c>
      <c r="E348" s="536" t="s">
        <v>677</v>
      </c>
      <c r="F348" s="245" t="s">
        <v>735</v>
      </c>
      <c r="G348" s="245" t="s">
        <v>454</v>
      </c>
      <c r="H348" s="533"/>
      <c r="I348" s="617">
        <v>45473.503472222219</v>
      </c>
    </row>
    <row r="349" spans="1:9" s="245" customFormat="1" x14ac:dyDescent="0.25">
      <c r="A349" s="245" t="s">
        <v>732</v>
      </c>
      <c r="B349" s="533" t="s">
        <v>733</v>
      </c>
      <c r="C349" s="245">
        <v>67</v>
      </c>
      <c r="D349" s="245" t="s">
        <v>698</v>
      </c>
      <c r="E349" s="536" t="s">
        <v>677</v>
      </c>
      <c r="F349" s="245" t="s">
        <v>873</v>
      </c>
      <c r="G349" s="245" t="s">
        <v>454</v>
      </c>
      <c r="H349" s="533"/>
      <c r="I349" s="617">
        <v>45473.503472222219</v>
      </c>
    </row>
    <row r="350" spans="1:9" s="245" customFormat="1" x14ac:dyDescent="0.25">
      <c r="A350" s="245" t="s">
        <v>732</v>
      </c>
      <c r="B350" s="533" t="s">
        <v>733</v>
      </c>
      <c r="C350" s="245">
        <v>73</v>
      </c>
      <c r="D350" s="245" t="s">
        <v>698</v>
      </c>
      <c r="E350" s="536" t="s">
        <v>677</v>
      </c>
      <c r="F350" s="245" t="s">
        <v>875</v>
      </c>
      <c r="G350" s="245" t="s">
        <v>454</v>
      </c>
      <c r="H350" s="533"/>
      <c r="I350" s="617">
        <v>45473.503472222219</v>
      </c>
    </row>
    <row r="351" spans="1:9" s="245" customFormat="1" x14ac:dyDescent="0.25">
      <c r="B351" s="533"/>
      <c r="E351" s="536"/>
      <c r="H351" s="533"/>
      <c r="I351" s="536"/>
    </row>
    <row r="352" spans="1:9" s="245" customFormat="1" x14ac:dyDescent="0.25">
      <c r="B352" s="533"/>
      <c r="E352" s="536"/>
      <c r="H352" s="533"/>
      <c r="I352" s="536"/>
    </row>
    <row r="353" spans="2:9" s="245" customFormat="1" x14ac:dyDescent="0.25">
      <c r="B353" s="533"/>
      <c r="E353" s="536"/>
      <c r="H353" s="533"/>
      <c r="I353" s="536"/>
    </row>
    <row r="354" spans="2:9" s="245" customFormat="1" x14ac:dyDescent="0.25">
      <c r="B354" s="533"/>
      <c r="E354" s="536"/>
      <c r="H354" s="533"/>
      <c r="I354" s="536"/>
    </row>
    <row r="355" spans="2:9" s="245" customFormat="1" x14ac:dyDescent="0.25">
      <c r="B355" s="533"/>
      <c r="E355" s="536"/>
      <c r="H355" s="533"/>
      <c r="I355" s="536"/>
    </row>
    <row r="356" spans="2:9" s="245" customFormat="1" x14ac:dyDescent="0.25">
      <c r="B356" s="533"/>
      <c r="E356" s="536"/>
      <c r="H356" s="533"/>
      <c r="I356" s="536"/>
    </row>
    <row r="357" spans="2:9" s="245" customFormat="1" x14ac:dyDescent="0.25">
      <c r="B357" s="533"/>
      <c r="E357" s="536"/>
      <c r="H357" s="533"/>
      <c r="I357" s="536"/>
    </row>
    <row r="358" spans="2:9" s="245" customFormat="1" x14ac:dyDescent="0.25">
      <c r="B358" s="533"/>
      <c r="E358" s="536"/>
      <c r="H358" s="533"/>
      <c r="I358" s="536"/>
    </row>
    <row r="359" spans="2:9" s="245" customFormat="1" x14ac:dyDescent="0.25">
      <c r="B359" s="533"/>
      <c r="E359" s="536"/>
      <c r="H359" s="533"/>
      <c r="I359" s="536"/>
    </row>
    <row r="360" spans="2:9" s="245" customFormat="1" x14ac:dyDescent="0.25">
      <c r="B360" s="533"/>
      <c r="E360" s="536"/>
      <c r="H360" s="533"/>
      <c r="I360" s="536"/>
    </row>
    <row r="361" spans="2:9" s="245" customFormat="1" x14ac:dyDescent="0.25">
      <c r="B361" s="533"/>
      <c r="E361" s="536"/>
      <c r="H361" s="533"/>
      <c r="I361" s="536"/>
    </row>
    <row r="362" spans="2:9" s="245" customFormat="1" x14ac:dyDescent="0.25">
      <c r="B362" s="533"/>
      <c r="E362" s="536"/>
      <c r="H362" s="533"/>
      <c r="I362" s="536"/>
    </row>
    <row r="363" spans="2:9" s="245" customFormat="1" x14ac:dyDescent="0.25">
      <c r="B363" s="533"/>
      <c r="E363" s="536"/>
      <c r="H363" s="533"/>
      <c r="I363" s="536"/>
    </row>
    <row r="364" spans="2:9" s="245" customFormat="1" x14ac:dyDescent="0.25">
      <c r="B364" s="533"/>
      <c r="E364" s="536"/>
      <c r="H364" s="533"/>
      <c r="I364" s="536"/>
    </row>
    <row r="365" spans="2:9" s="245" customFormat="1" x14ac:dyDescent="0.25">
      <c r="B365" s="533"/>
      <c r="E365" s="536"/>
      <c r="H365" s="533"/>
      <c r="I365" s="536"/>
    </row>
    <row r="366" spans="2:9" s="245" customFormat="1" x14ac:dyDescent="0.25">
      <c r="B366" s="533"/>
      <c r="E366" s="536"/>
      <c r="H366" s="533"/>
      <c r="I366" s="536"/>
    </row>
    <row r="367" spans="2:9" s="245" customFormat="1" x14ac:dyDescent="0.25">
      <c r="B367" s="533"/>
      <c r="E367" s="536"/>
      <c r="H367" s="533"/>
      <c r="I367" s="536"/>
    </row>
    <row r="368" spans="2:9" s="245" customFormat="1" x14ac:dyDescent="0.25">
      <c r="B368" s="533"/>
      <c r="E368" s="536"/>
      <c r="H368" s="533"/>
      <c r="I368" s="536"/>
    </row>
    <row r="369" spans="2:9" s="245" customFormat="1" x14ac:dyDescent="0.25">
      <c r="B369" s="533"/>
      <c r="E369" s="536"/>
      <c r="H369" s="533"/>
      <c r="I369" s="536"/>
    </row>
    <row r="370" spans="2:9" s="245" customFormat="1" x14ac:dyDescent="0.25">
      <c r="B370" s="533"/>
      <c r="E370" s="536"/>
      <c r="H370" s="533"/>
      <c r="I370" s="536"/>
    </row>
    <row r="371" spans="2:9" s="245" customFormat="1" x14ac:dyDescent="0.25">
      <c r="B371" s="533"/>
      <c r="E371" s="536"/>
      <c r="H371" s="533"/>
      <c r="I371" s="536"/>
    </row>
    <row r="372" spans="2:9" s="245" customFormat="1" x14ac:dyDescent="0.25">
      <c r="B372" s="533"/>
      <c r="E372" s="536"/>
      <c r="H372" s="533"/>
      <c r="I372" s="536"/>
    </row>
    <row r="373" spans="2:9" s="245" customFormat="1" x14ac:dyDescent="0.25">
      <c r="B373" s="533"/>
      <c r="E373" s="536"/>
      <c r="H373" s="533"/>
      <c r="I373" s="536"/>
    </row>
    <row r="374" spans="2:9" s="245" customFormat="1" x14ac:dyDescent="0.25">
      <c r="B374" s="533"/>
      <c r="E374" s="536"/>
      <c r="H374" s="533"/>
      <c r="I374" s="536"/>
    </row>
    <row r="375" spans="2:9" s="245" customFormat="1" x14ac:dyDescent="0.25">
      <c r="B375" s="533"/>
      <c r="E375" s="536"/>
      <c r="H375" s="533"/>
      <c r="I375" s="536"/>
    </row>
    <row r="376" spans="2:9" s="245" customFormat="1" x14ac:dyDescent="0.25">
      <c r="B376" s="533"/>
      <c r="E376" s="536"/>
      <c r="H376" s="533"/>
      <c r="I376" s="536"/>
    </row>
    <row r="377" spans="2:9" s="245" customFormat="1" x14ac:dyDescent="0.25">
      <c r="B377" s="533"/>
      <c r="E377" s="536"/>
      <c r="H377" s="533"/>
      <c r="I377" s="536"/>
    </row>
    <row r="378" spans="2:9" s="245" customFormat="1" x14ac:dyDescent="0.25">
      <c r="B378" s="533"/>
      <c r="E378" s="536"/>
      <c r="H378" s="533"/>
      <c r="I378" s="536"/>
    </row>
    <row r="379" spans="2:9" s="245" customFormat="1" x14ac:dyDescent="0.25">
      <c r="B379" s="533"/>
      <c r="E379" s="536"/>
      <c r="H379" s="533"/>
      <c r="I379" s="536"/>
    </row>
    <row r="380" spans="2:9" s="245" customFormat="1" x14ac:dyDescent="0.25">
      <c r="B380" s="533"/>
      <c r="E380" s="536"/>
      <c r="H380" s="533"/>
      <c r="I380" s="536"/>
    </row>
    <row r="381" spans="2:9" s="245" customFormat="1" x14ac:dyDescent="0.25">
      <c r="B381" s="533"/>
      <c r="E381" s="536"/>
      <c r="H381" s="533"/>
      <c r="I381" s="536"/>
    </row>
    <row r="382" spans="2:9" s="245" customFormat="1" x14ac:dyDescent="0.25">
      <c r="B382" s="533"/>
      <c r="E382" s="536"/>
      <c r="H382" s="533"/>
      <c r="I382" s="536"/>
    </row>
    <row r="383" spans="2:9" s="245" customFormat="1" x14ac:dyDescent="0.25">
      <c r="B383" s="533"/>
      <c r="E383" s="536"/>
      <c r="H383" s="533"/>
      <c r="I383" s="536"/>
    </row>
    <row r="384" spans="2:9" s="245" customFormat="1" x14ac:dyDescent="0.25">
      <c r="B384" s="533"/>
      <c r="E384" s="536"/>
      <c r="H384" s="533"/>
      <c r="I384" s="536"/>
    </row>
    <row r="385" spans="2:9" s="245" customFormat="1" x14ac:dyDescent="0.25">
      <c r="B385" s="533"/>
      <c r="E385" s="536"/>
      <c r="H385" s="533"/>
      <c r="I385" s="536"/>
    </row>
    <row r="386" spans="2:9" s="245" customFormat="1" x14ac:dyDescent="0.25">
      <c r="B386" s="533"/>
      <c r="E386" s="536"/>
      <c r="H386" s="533"/>
      <c r="I386" s="536"/>
    </row>
    <row r="387" spans="2:9" s="245" customFormat="1" x14ac:dyDescent="0.25">
      <c r="B387" s="533"/>
      <c r="E387" s="536"/>
      <c r="H387" s="533"/>
      <c r="I387" s="536"/>
    </row>
    <row r="388" spans="2:9" s="245" customFormat="1" x14ac:dyDescent="0.25">
      <c r="B388" s="533"/>
      <c r="E388" s="536"/>
      <c r="H388" s="533"/>
      <c r="I388" s="536"/>
    </row>
    <row r="389" spans="2:9" s="245" customFormat="1" x14ac:dyDescent="0.25">
      <c r="B389" s="533"/>
      <c r="E389" s="536"/>
      <c r="H389" s="533"/>
      <c r="I389" s="536"/>
    </row>
    <row r="390" spans="2:9" s="245" customFormat="1" x14ac:dyDescent="0.25">
      <c r="B390" s="533"/>
      <c r="E390" s="536"/>
      <c r="H390" s="533"/>
      <c r="I390" s="536"/>
    </row>
    <row r="391" spans="2:9" s="245" customFormat="1" x14ac:dyDescent="0.25">
      <c r="B391" s="533"/>
      <c r="E391" s="536"/>
      <c r="H391" s="533"/>
      <c r="I391" s="536"/>
    </row>
    <row r="392" spans="2:9" s="245" customFormat="1" x14ac:dyDescent="0.25">
      <c r="B392" s="533"/>
      <c r="E392" s="536"/>
      <c r="H392" s="533"/>
      <c r="I392" s="536"/>
    </row>
    <row r="393" spans="2:9" s="245" customFormat="1" x14ac:dyDescent="0.25">
      <c r="B393" s="533"/>
      <c r="E393" s="536"/>
      <c r="H393" s="533"/>
      <c r="I393" s="536"/>
    </row>
    <row r="394" spans="2:9" s="245" customFormat="1" x14ac:dyDescent="0.25">
      <c r="B394" s="533"/>
      <c r="E394" s="536"/>
      <c r="H394" s="533"/>
      <c r="I394" s="536"/>
    </row>
    <row r="395" spans="2:9" s="245" customFormat="1" x14ac:dyDescent="0.25">
      <c r="B395" s="533"/>
      <c r="E395" s="536"/>
      <c r="H395" s="533"/>
      <c r="I395" s="536"/>
    </row>
    <row r="396" spans="2:9" s="245" customFormat="1" x14ac:dyDescent="0.25">
      <c r="B396" s="533"/>
      <c r="E396" s="536"/>
      <c r="H396" s="533"/>
      <c r="I396" s="536"/>
    </row>
    <row r="397" spans="2:9" s="245" customFormat="1" x14ac:dyDescent="0.25">
      <c r="B397" s="533"/>
      <c r="E397" s="536"/>
      <c r="H397" s="533"/>
      <c r="I397" s="536"/>
    </row>
    <row r="398" spans="2:9" s="245" customFormat="1" x14ac:dyDescent="0.25">
      <c r="B398" s="533"/>
      <c r="E398" s="536"/>
      <c r="H398" s="533"/>
      <c r="I398" s="536"/>
    </row>
    <row r="399" spans="2:9" s="245" customFormat="1" x14ac:dyDescent="0.25">
      <c r="B399" s="533"/>
      <c r="E399" s="536"/>
      <c r="H399" s="533"/>
      <c r="I399" s="536"/>
    </row>
    <row r="400" spans="2:9" s="245" customFormat="1" x14ac:dyDescent="0.25">
      <c r="B400" s="533"/>
      <c r="E400" s="536"/>
      <c r="H400" s="533"/>
      <c r="I400" s="536"/>
    </row>
    <row r="401" spans="2:9" s="245" customFormat="1" x14ac:dyDescent="0.25">
      <c r="B401" s="533"/>
      <c r="E401" s="536"/>
      <c r="H401" s="533"/>
      <c r="I401" s="536"/>
    </row>
    <row r="402" spans="2:9" s="245" customFormat="1" x14ac:dyDescent="0.25">
      <c r="B402" s="533"/>
      <c r="E402" s="536"/>
      <c r="H402" s="533"/>
      <c r="I402" s="536"/>
    </row>
    <row r="403" spans="2:9" s="245" customFormat="1" x14ac:dyDescent="0.25">
      <c r="B403" s="533"/>
      <c r="E403" s="536"/>
      <c r="H403" s="533"/>
      <c r="I403" s="536"/>
    </row>
    <row r="404" spans="2:9" s="245" customFormat="1" x14ac:dyDescent="0.25">
      <c r="B404" s="533"/>
      <c r="E404" s="536"/>
      <c r="H404" s="533"/>
      <c r="I404" s="536"/>
    </row>
    <row r="405" spans="2:9" s="245" customFormat="1" x14ac:dyDescent="0.25">
      <c r="B405" s="533"/>
      <c r="E405" s="536"/>
      <c r="H405" s="533"/>
      <c r="I405" s="536"/>
    </row>
    <row r="406" spans="2:9" s="245" customFormat="1" x14ac:dyDescent="0.25">
      <c r="B406" s="533"/>
      <c r="E406" s="536"/>
      <c r="H406" s="533"/>
      <c r="I406" s="536"/>
    </row>
    <row r="407" spans="2:9" s="245" customFormat="1" x14ac:dyDescent="0.25">
      <c r="B407" s="533"/>
      <c r="E407" s="536"/>
      <c r="H407" s="533"/>
      <c r="I407" s="536"/>
    </row>
    <row r="408" spans="2:9" s="245" customFormat="1" x14ac:dyDescent="0.25">
      <c r="B408" s="533"/>
      <c r="E408" s="536"/>
      <c r="H408" s="533"/>
      <c r="I408" s="536"/>
    </row>
    <row r="409" spans="2:9" s="245" customFormat="1" x14ac:dyDescent="0.25">
      <c r="B409" s="533"/>
      <c r="E409" s="536"/>
      <c r="H409" s="533"/>
      <c r="I409" s="536"/>
    </row>
    <row r="410" spans="2:9" s="245" customFormat="1" x14ac:dyDescent="0.25">
      <c r="B410" s="533"/>
      <c r="E410" s="536"/>
      <c r="H410" s="533"/>
      <c r="I410" s="536"/>
    </row>
    <row r="411" spans="2:9" s="245" customFormat="1" x14ac:dyDescent="0.25">
      <c r="B411" s="533"/>
      <c r="E411" s="536"/>
      <c r="H411" s="533"/>
      <c r="I411" s="536"/>
    </row>
    <row r="412" spans="2:9" s="245" customFormat="1" x14ac:dyDescent="0.25">
      <c r="B412" s="533"/>
      <c r="E412" s="536"/>
      <c r="H412" s="533"/>
      <c r="I412" s="536"/>
    </row>
    <row r="413" spans="2:9" s="245" customFormat="1" x14ac:dyDescent="0.25">
      <c r="B413" s="533"/>
      <c r="E413" s="536"/>
      <c r="H413" s="533"/>
      <c r="I413" s="536"/>
    </row>
    <row r="414" spans="2:9" s="245" customFormat="1" x14ac:dyDescent="0.25">
      <c r="B414" s="533"/>
      <c r="E414" s="536"/>
      <c r="H414" s="533"/>
      <c r="I414" s="536"/>
    </row>
    <row r="415" spans="2:9" s="245" customFormat="1" x14ac:dyDescent="0.25">
      <c r="B415" s="533"/>
      <c r="E415" s="536"/>
      <c r="H415" s="533"/>
      <c r="I415" s="536"/>
    </row>
    <row r="416" spans="2:9" s="245" customFormat="1" x14ac:dyDescent="0.25">
      <c r="B416" s="533"/>
      <c r="E416" s="536"/>
      <c r="H416" s="533"/>
      <c r="I416" s="536"/>
    </row>
    <row r="417" spans="2:9" s="245" customFormat="1" x14ac:dyDescent="0.25">
      <c r="B417" s="533"/>
      <c r="E417" s="536"/>
      <c r="H417" s="533"/>
      <c r="I417" s="536"/>
    </row>
    <row r="418" spans="2:9" s="245" customFormat="1" x14ac:dyDescent="0.25">
      <c r="B418" s="533"/>
      <c r="E418" s="536"/>
      <c r="H418" s="533"/>
      <c r="I418" s="536"/>
    </row>
    <row r="419" spans="2:9" s="245" customFormat="1" x14ac:dyDescent="0.25">
      <c r="B419" s="533"/>
      <c r="E419" s="536"/>
      <c r="H419" s="533"/>
      <c r="I419" s="536"/>
    </row>
    <row r="420" spans="2:9" s="245" customFormat="1" x14ac:dyDescent="0.25">
      <c r="B420" s="533"/>
      <c r="E420" s="536"/>
      <c r="H420" s="533"/>
      <c r="I420" s="536"/>
    </row>
    <row r="421" spans="2:9" s="245" customFormat="1" x14ac:dyDescent="0.25">
      <c r="B421" s="533"/>
      <c r="E421" s="536"/>
      <c r="H421" s="533"/>
      <c r="I421" s="536"/>
    </row>
    <row r="422" spans="2:9" s="245" customFormat="1" x14ac:dyDescent="0.25">
      <c r="B422" s="533"/>
      <c r="E422" s="536"/>
      <c r="H422" s="533"/>
      <c r="I422" s="536"/>
    </row>
    <row r="423" spans="2:9" s="245" customFormat="1" x14ac:dyDescent="0.25">
      <c r="B423" s="533"/>
      <c r="E423" s="536"/>
      <c r="H423" s="533"/>
      <c r="I423" s="536"/>
    </row>
    <row r="424" spans="2:9" s="245" customFormat="1" x14ac:dyDescent="0.25">
      <c r="B424" s="533"/>
      <c r="E424" s="536"/>
      <c r="H424" s="533"/>
      <c r="I424" s="536"/>
    </row>
    <row r="425" spans="2:9" s="245" customFormat="1" x14ac:dyDescent="0.25">
      <c r="B425" s="533"/>
      <c r="E425" s="536"/>
      <c r="H425" s="533"/>
      <c r="I425" s="536"/>
    </row>
    <row r="426" spans="2:9" s="245" customFormat="1" x14ac:dyDescent="0.25">
      <c r="B426" s="533"/>
      <c r="E426" s="536"/>
      <c r="H426" s="533"/>
      <c r="I426" s="536"/>
    </row>
    <row r="427" spans="2:9" s="245" customFormat="1" x14ac:dyDescent="0.25">
      <c r="B427" s="533"/>
      <c r="E427" s="536"/>
      <c r="H427" s="533"/>
      <c r="I427" s="536"/>
    </row>
    <row r="428" spans="2:9" s="245" customFormat="1" x14ac:dyDescent="0.25">
      <c r="B428" s="533"/>
      <c r="E428" s="536"/>
      <c r="H428" s="533"/>
      <c r="I428" s="536"/>
    </row>
    <row r="429" spans="2:9" s="245" customFormat="1" x14ac:dyDescent="0.25">
      <c r="B429" s="533"/>
      <c r="E429" s="536"/>
      <c r="H429" s="533"/>
      <c r="I429" s="536"/>
    </row>
    <row r="430" spans="2:9" s="245" customFormat="1" x14ac:dyDescent="0.25">
      <c r="B430" s="533"/>
      <c r="E430" s="536"/>
      <c r="H430" s="533"/>
      <c r="I430" s="536"/>
    </row>
    <row r="431" spans="2:9" s="245" customFormat="1" x14ac:dyDescent="0.25">
      <c r="B431" s="533"/>
      <c r="E431" s="536"/>
      <c r="H431" s="533"/>
      <c r="I431" s="536"/>
    </row>
    <row r="432" spans="2:9" s="245" customFormat="1" x14ac:dyDescent="0.25">
      <c r="B432" s="533"/>
      <c r="E432" s="536"/>
      <c r="H432" s="533"/>
      <c r="I432" s="536"/>
    </row>
    <row r="433" spans="2:9" s="245" customFormat="1" x14ac:dyDescent="0.25">
      <c r="B433" s="533"/>
      <c r="E433" s="536"/>
      <c r="H433" s="533"/>
      <c r="I433" s="536"/>
    </row>
    <row r="434" spans="2:9" s="245" customFormat="1" x14ac:dyDescent="0.25">
      <c r="B434" s="533"/>
      <c r="E434" s="536"/>
      <c r="H434" s="533"/>
      <c r="I434" s="536"/>
    </row>
    <row r="435" spans="2:9" s="245" customFormat="1" x14ac:dyDescent="0.25">
      <c r="B435" s="533"/>
      <c r="E435" s="536"/>
      <c r="H435" s="533"/>
      <c r="I435" s="536"/>
    </row>
    <row r="436" spans="2:9" s="245" customFormat="1" x14ac:dyDescent="0.25">
      <c r="B436" s="533"/>
      <c r="E436" s="536"/>
      <c r="H436" s="533"/>
      <c r="I436" s="536"/>
    </row>
    <row r="437" spans="2:9" s="245" customFormat="1" x14ac:dyDescent="0.25">
      <c r="B437" s="533"/>
      <c r="E437" s="536"/>
      <c r="H437" s="533"/>
      <c r="I437" s="536"/>
    </row>
    <row r="438" spans="2:9" s="245" customFormat="1" x14ac:dyDescent="0.25">
      <c r="B438" s="533"/>
      <c r="E438" s="536"/>
      <c r="H438" s="533"/>
      <c r="I438" s="536"/>
    </row>
    <row r="439" spans="2:9" s="245" customFormat="1" x14ac:dyDescent="0.25">
      <c r="B439" s="533"/>
      <c r="E439" s="536"/>
      <c r="H439" s="533"/>
      <c r="I439" s="536"/>
    </row>
    <row r="440" spans="2:9" s="245" customFormat="1" x14ac:dyDescent="0.25">
      <c r="B440" s="533"/>
      <c r="E440" s="536"/>
      <c r="H440" s="533"/>
      <c r="I440" s="536"/>
    </row>
    <row r="441" spans="2:9" s="245" customFormat="1" x14ac:dyDescent="0.25">
      <c r="B441" s="533"/>
      <c r="E441" s="536"/>
      <c r="H441" s="533"/>
      <c r="I441" s="536"/>
    </row>
    <row r="442" spans="2:9" s="245" customFormat="1" x14ac:dyDescent="0.25">
      <c r="B442" s="533"/>
      <c r="E442" s="536"/>
      <c r="H442" s="533"/>
      <c r="I442" s="536"/>
    </row>
    <row r="443" spans="2:9" s="245" customFormat="1" x14ac:dyDescent="0.25">
      <c r="B443" s="533"/>
      <c r="E443" s="536"/>
      <c r="H443" s="533"/>
      <c r="I443" s="536"/>
    </row>
    <row r="444" spans="2:9" s="245" customFormat="1" x14ac:dyDescent="0.25">
      <c r="B444" s="533"/>
      <c r="E444" s="536"/>
      <c r="H444" s="533"/>
      <c r="I444" s="536"/>
    </row>
    <row r="445" spans="2:9" s="245" customFormat="1" x14ac:dyDescent="0.25">
      <c r="B445" s="533"/>
      <c r="E445" s="536"/>
      <c r="H445" s="533"/>
      <c r="I445" s="536"/>
    </row>
    <row r="446" spans="2:9" s="245" customFormat="1" x14ac:dyDescent="0.25">
      <c r="B446" s="533"/>
      <c r="E446" s="536"/>
      <c r="H446" s="533"/>
      <c r="I446" s="536"/>
    </row>
    <row r="447" spans="2:9" s="245" customFormat="1" x14ac:dyDescent="0.25">
      <c r="B447" s="533"/>
      <c r="E447" s="536"/>
      <c r="H447" s="533"/>
      <c r="I447" s="536"/>
    </row>
    <row r="448" spans="2:9" s="245" customFormat="1" x14ac:dyDescent="0.25">
      <c r="B448" s="533"/>
      <c r="E448" s="536"/>
      <c r="H448" s="533"/>
      <c r="I448" s="536"/>
    </row>
    <row r="449" spans="2:9" s="245" customFormat="1" x14ac:dyDescent="0.25">
      <c r="B449" s="533"/>
      <c r="E449" s="536"/>
      <c r="H449" s="533"/>
      <c r="I449" s="536"/>
    </row>
    <row r="450" spans="2:9" s="245" customFormat="1" x14ac:dyDescent="0.25">
      <c r="B450" s="533"/>
      <c r="E450" s="536"/>
      <c r="H450" s="533"/>
      <c r="I450" s="536"/>
    </row>
    <row r="451" spans="2:9" s="245" customFormat="1" x14ac:dyDescent="0.25">
      <c r="B451" s="533"/>
      <c r="E451" s="536"/>
      <c r="H451" s="533"/>
      <c r="I451" s="536"/>
    </row>
    <row r="452" spans="2:9" s="245" customFormat="1" x14ac:dyDescent="0.25">
      <c r="B452" s="533"/>
      <c r="E452" s="536"/>
      <c r="H452" s="533"/>
      <c r="I452" s="536"/>
    </row>
    <row r="453" spans="2:9" s="245" customFormat="1" x14ac:dyDescent="0.25">
      <c r="B453" s="533"/>
      <c r="E453" s="536"/>
      <c r="H453" s="533"/>
      <c r="I453" s="536"/>
    </row>
    <row r="454" spans="2:9" s="245" customFormat="1" x14ac:dyDescent="0.25">
      <c r="B454" s="533"/>
      <c r="E454" s="536"/>
      <c r="H454" s="533"/>
      <c r="I454" s="536"/>
    </row>
    <row r="455" spans="2:9" s="245" customFormat="1" x14ac:dyDescent="0.25">
      <c r="B455" s="533"/>
      <c r="E455" s="536"/>
      <c r="H455" s="533"/>
      <c r="I455" s="536"/>
    </row>
    <row r="456" spans="2:9" s="245" customFormat="1" x14ac:dyDescent="0.25">
      <c r="B456" s="533"/>
      <c r="E456" s="536"/>
      <c r="H456" s="533"/>
      <c r="I456" s="536"/>
    </row>
    <row r="457" spans="2:9" s="245" customFormat="1" x14ac:dyDescent="0.25">
      <c r="B457" s="533"/>
      <c r="E457" s="536"/>
      <c r="H457" s="533"/>
      <c r="I457" s="536"/>
    </row>
    <row r="458" spans="2:9" s="245" customFormat="1" x14ac:dyDescent="0.25">
      <c r="B458" s="533"/>
      <c r="E458" s="536"/>
      <c r="H458" s="533"/>
      <c r="I458" s="536"/>
    </row>
    <row r="459" spans="2:9" s="245" customFormat="1" x14ac:dyDescent="0.25">
      <c r="B459" s="533"/>
      <c r="E459" s="536"/>
      <c r="H459" s="533"/>
      <c r="I459" s="536"/>
    </row>
    <row r="460" spans="2:9" s="245" customFormat="1" x14ac:dyDescent="0.25">
      <c r="B460" s="533"/>
      <c r="E460" s="536"/>
      <c r="H460" s="533"/>
      <c r="I460" s="536"/>
    </row>
    <row r="461" spans="2:9" s="245" customFormat="1" x14ac:dyDescent="0.25">
      <c r="B461" s="533"/>
      <c r="E461" s="536"/>
      <c r="H461" s="533"/>
      <c r="I461" s="536"/>
    </row>
    <row r="462" spans="2:9" s="245" customFormat="1" x14ac:dyDescent="0.25">
      <c r="B462" s="533"/>
      <c r="E462" s="536"/>
      <c r="H462" s="533"/>
      <c r="I462" s="536"/>
    </row>
    <row r="463" spans="2:9" s="245" customFormat="1" x14ac:dyDescent="0.25">
      <c r="B463" s="533"/>
      <c r="E463" s="536"/>
      <c r="H463" s="533"/>
      <c r="I463" s="536"/>
    </row>
    <row r="464" spans="2:9" s="245" customFormat="1" x14ac:dyDescent="0.25">
      <c r="B464" s="533"/>
      <c r="E464" s="536"/>
      <c r="H464" s="533"/>
      <c r="I464" s="536"/>
    </row>
    <row r="465" spans="2:9" s="245" customFormat="1" x14ac:dyDescent="0.25">
      <c r="B465" s="533"/>
      <c r="E465" s="536"/>
      <c r="H465" s="533"/>
      <c r="I465" s="536"/>
    </row>
    <row r="466" spans="2:9" s="245" customFormat="1" x14ac:dyDescent="0.25">
      <c r="B466" s="533"/>
      <c r="E466" s="536"/>
      <c r="H466" s="533"/>
      <c r="I466" s="536"/>
    </row>
    <row r="467" spans="2:9" s="245" customFormat="1" x14ac:dyDescent="0.25">
      <c r="B467" s="533"/>
      <c r="E467" s="536"/>
      <c r="H467" s="533"/>
      <c r="I467" s="536"/>
    </row>
    <row r="468" spans="2:9" s="245" customFormat="1" x14ac:dyDescent="0.25">
      <c r="B468" s="533"/>
      <c r="E468" s="536"/>
      <c r="H468" s="533"/>
      <c r="I468" s="536"/>
    </row>
    <row r="469" spans="2:9" s="245" customFormat="1" x14ac:dyDescent="0.25">
      <c r="B469" s="533"/>
      <c r="E469" s="536"/>
      <c r="H469" s="533"/>
      <c r="I469" s="536"/>
    </row>
    <row r="470" spans="2:9" s="245" customFormat="1" x14ac:dyDescent="0.25">
      <c r="B470" s="533"/>
      <c r="E470" s="536"/>
      <c r="H470" s="533"/>
      <c r="I470" s="536"/>
    </row>
    <row r="471" spans="2:9" s="245" customFormat="1" x14ac:dyDescent="0.25">
      <c r="B471" s="533"/>
      <c r="E471" s="536"/>
      <c r="H471" s="533"/>
      <c r="I471" s="536"/>
    </row>
    <row r="472" spans="2:9" s="245" customFormat="1" x14ac:dyDescent="0.25">
      <c r="B472" s="533"/>
      <c r="E472" s="536"/>
      <c r="H472" s="533"/>
      <c r="I472" s="536"/>
    </row>
    <row r="473" spans="2:9" s="245" customFormat="1" x14ac:dyDescent="0.25">
      <c r="B473" s="533"/>
      <c r="E473" s="536"/>
      <c r="H473" s="533"/>
      <c r="I473" s="536"/>
    </row>
    <row r="474" spans="2:9" s="245" customFormat="1" x14ac:dyDescent="0.25">
      <c r="B474" s="533"/>
      <c r="E474" s="536"/>
      <c r="H474" s="533"/>
      <c r="I474" s="536"/>
    </row>
    <row r="475" spans="2:9" s="245" customFormat="1" x14ac:dyDescent="0.25">
      <c r="B475" s="533"/>
      <c r="E475" s="536"/>
      <c r="H475" s="533"/>
      <c r="I475" s="536"/>
    </row>
    <row r="476" spans="2:9" s="245" customFormat="1" x14ac:dyDescent="0.25">
      <c r="B476" s="533"/>
      <c r="E476" s="536"/>
      <c r="H476" s="533"/>
      <c r="I476" s="536"/>
    </row>
    <row r="477" spans="2:9" s="245" customFormat="1" x14ac:dyDescent="0.25">
      <c r="B477" s="533"/>
      <c r="E477" s="536"/>
      <c r="H477" s="533"/>
      <c r="I477" s="536"/>
    </row>
    <row r="478" spans="2:9" s="245" customFormat="1" x14ac:dyDescent="0.25">
      <c r="B478" s="533"/>
      <c r="E478" s="536"/>
      <c r="H478" s="533"/>
      <c r="I478" s="536"/>
    </row>
    <row r="479" spans="2:9" s="245" customFormat="1" x14ac:dyDescent="0.25">
      <c r="B479" s="533"/>
      <c r="E479" s="536"/>
      <c r="H479" s="533"/>
      <c r="I479" s="536"/>
    </row>
    <row r="480" spans="2:9" s="245" customFormat="1" x14ac:dyDescent="0.25">
      <c r="B480" s="533"/>
      <c r="E480" s="536"/>
      <c r="H480" s="533"/>
      <c r="I480" s="536"/>
    </row>
    <row r="481" spans="2:9" s="245" customFormat="1" x14ac:dyDescent="0.25">
      <c r="B481" s="533"/>
      <c r="E481" s="536"/>
      <c r="H481" s="533"/>
      <c r="I481" s="536"/>
    </row>
    <row r="482" spans="2:9" s="245" customFormat="1" x14ac:dyDescent="0.25">
      <c r="B482" s="533"/>
      <c r="E482" s="536"/>
      <c r="H482" s="533"/>
      <c r="I482" s="536"/>
    </row>
    <row r="483" spans="2:9" s="245" customFormat="1" x14ac:dyDescent="0.25">
      <c r="B483" s="533"/>
      <c r="E483" s="536"/>
      <c r="H483" s="533"/>
      <c r="I483" s="536"/>
    </row>
    <row r="484" spans="2:9" s="245" customFormat="1" x14ac:dyDescent="0.25">
      <c r="B484" s="533"/>
      <c r="E484" s="536"/>
      <c r="H484" s="533"/>
      <c r="I484" s="536"/>
    </row>
    <row r="485" spans="2:9" s="245" customFormat="1" x14ac:dyDescent="0.25">
      <c r="B485" s="533"/>
      <c r="E485" s="536"/>
      <c r="H485" s="533"/>
      <c r="I485" s="536"/>
    </row>
    <row r="486" spans="2:9" s="245" customFormat="1" x14ac:dyDescent="0.25">
      <c r="B486" s="533"/>
      <c r="E486" s="536"/>
      <c r="H486" s="533"/>
      <c r="I486" s="536"/>
    </row>
    <row r="487" spans="2:9" s="245" customFormat="1" x14ac:dyDescent="0.25">
      <c r="B487" s="533"/>
      <c r="E487" s="536"/>
      <c r="H487" s="533"/>
      <c r="I487" s="536"/>
    </row>
    <row r="488" spans="2:9" s="245" customFormat="1" x14ac:dyDescent="0.25">
      <c r="B488" s="533"/>
      <c r="E488" s="536"/>
      <c r="H488" s="533"/>
      <c r="I488" s="536"/>
    </row>
    <row r="489" spans="2:9" s="245" customFormat="1" x14ac:dyDescent="0.25">
      <c r="B489" s="533"/>
      <c r="E489" s="536"/>
      <c r="H489" s="533"/>
      <c r="I489" s="536"/>
    </row>
    <row r="490" spans="2:9" s="245" customFormat="1" x14ac:dyDescent="0.25">
      <c r="B490" s="533"/>
      <c r="E490" s="536"/>
      <c r="H490" s="533"/>
      <c r="I490" s="536"/>
    </row>
    <row r="491" spans="2:9" s="245" customFormat="1" x14ac:dyDescent="0.25">
      <c r="B491" s="533"/>
      <c r="E491" s="536"/>
      <c r="H491" s="533"/>
      <c r="I491" s="536"/>
    </row>
    <row r="492" spans="2:9" s="245" customFormat="1" x14ac:dyDescent="0.25">
      <c r="B492" s="533"/>
      <c r="E492" s="536"/>
      <c r="H492" s="533"/>
      <c r="I492" s="536"/>
    </row>
    <row r="493" spans="2:9" s="245" customFormat="1" x14ac:dyDescent="0.25">
      <c r="B493" s="533"/>
      <c r="E493" s="536"/>
      <c r="H493" s="533"/>
      <c r="I493" s="536"/>
    </row>
    <row r="494" spans="2:9" s="245" customFormat="1" x14ac:dyDescent="0.25">
      <c r="B494" s="533"/>
      <c r="E494" s="536"/>
      <c r="H494" s="533"/>
      <c r="I494" s="536"/>
    </row>
    <row r="495" spans="2:9" s="245" customFormat="1" x14ac:dyDescent="0.25">
      <c r="B495" s="533"/>
      <c r="E495" s="536"/>
      <c r="H495" s="533"/>
      <c r="I495" s="536"/>
    </row>
    <row r="496" spans="2:9" s="245" customFormat="1" x14ac:dyDescent="0.25">
      <c r="B496" s="533"/>
      <c r="E496" s="536"/>
      <c r="H496" s="533"/>
      <c r="I496" s="536"/>
    </row>
    <row r="497" spans="2:9" s="245" customFormat="1" x14ac:dyDescent="0.25">
      <c r="B497" s="533"/>
      <c r="E497" s="536"/>
      <c r="H497" s="533"/>
      <c r="I497" s="536"/>
    </row>
    <row r="498" spans="2:9" s="245" customFormat="1" x14ac:dyDescent="0.25">
      <c r="B498" s="533"/>
      <c r="E498" s="536"/>
      <c r="H498" s="533"/>
      <c r="I498" s="536"/>
    </row>
    <row r="499" spans="2:9" s="245" customFormat="1" x14ac:dyDescent="0.25">
      <c r="B499" s="533"/>
      <c r="E499" s="536"/>
      <c r="H499" s="533"/>
      <c r="I499" s="536"/>
    </row>
    <row r="500" spans="2:9" s="245" customFormat="1" x14ac:dyDescent="0.25">
      <c r="B500" s="533"/>
      <c r="E500" s="536"/>
      <c r="H500" s="533"/>
      <c r="I500" s="536"/>
    </row>
    <row r="501" spans="2:9" s="245" customFormat="1" x14ac:dyDescent="0.25">
      <c r="B501" s="533"/>
      <c r="E501" s="536"/>
      <c r="H501" s="533"/>
      <c r="I501" s="536"/>
    </row>
    <row r="502" spans="2:9" s="245" customFormat="1" x14ac:dyDescent="0.25">
      <c r="B502" s="533"/>
      <c r="E502" s="536"/>
      <c r="H502" s="533"/>
      <c r="I502" s="536"/>
    </row>
    <row r="503" spans="2:9" s="245" customFormat="1" x14ac:dyDescent="0.25">
      <c r="B503" s="533"/>
      <c r="E503" s="536"/>
      <c r="H503" s="533"/>
      <c r="I503" s="536"/>
    </row>
    <row r="504" spans="2:9" s="245" customFormat="1" x14ac:dyDescent="0.25">
      <c r="B504" s="533"/>
      <c r="E504" s="536"/>
      <c r="H504" s="533"/>
      <c r="I504" s="536"/>
    </row>
    <row r="505" spans="2:9" s="245" customFormat="1" x14ac:dyDescent="0.25">
      <c r="B505" s="533"/>
      <c r="E505" s="536"/>
      <c r="H505" s="533"/>
      <c r="I505" s="536"/>
    </row>
    <row r="506" spans="2:9" s="245" customFormat="1" x14ac:dyDescent="0.25">
      <c r="B506" s="533"/>
      <c r="E506" s="536"/>
      <c r="H506" s="533"/>
      <c r="I506" s="536"/>
    </row>
    <row r="507" spans="2:9" s="245" customFormat="1" x14ac:dyDescent="0.25">
      <c r="B507" s="533"/>
      <c r="E507" s="536"/>
      <c r="H507" s="533"/>
      <c r="I507" s="536"/>
    </row>
    <row r="508" spans="2:9" s="245" customFormat="1" x14ac:dyDescent="0.25">
      <c r="B508" s="533"/>
      <c r="E508" s="536"/>
      <c r="H508" s="533"/>
      <c r="I508" s="536"/>
    </row>
    <row r="509" spans="2:9" s="245" customFormat="1" x14ac:dyDescent="0.25">
      <c r="B509" s="533"/>
      <c r="E509" s="536"/>
      <c r="H509" s="533"/>
      <c r="I509" s="536"/>
    </row>
    <row r="510" spans="2:9" s="245" customFormat="1" x14ac:dyDescent="0.25">
      <c r="B510" s="533"/>
      <c r="E510" s="536"/>
      <c r="H510" s="533"/>
      <c r="I510" s="536"/>
    </row>
    <row r="511" spans="2:9" s="245" customFormat="1" x14ac:dyDescent="0.25">
      <c r="B511" s="533"/>
      <c r="E511" s="536"/>
      <c r="H511" s="533"/>
      <c r="I511" s="536"/>
    </row>
    <row r="512" spans="2:9" s="245" customFormat="1" x14ac:dyDescent="0.25">
      <c r="B512" s="533"/>
      <c r="E512" s="536"/>
      <c r="H512" s="533"/>
      <c r="I512" s="536"/>
    </row>
    <row r="513" spans="2:9" s="245" customFormat="1" x14ac:dyDescent="0.25">
      <c r="B513" s="533"/>
      <c r="E513" s="536"/>
      <c r="H513" s="533"/>
      <c r="I513" s="536"/>
    </row>
    <row r="514" spans="2:9" s="245" customFormat="1" x14ac:dyDescent="0.25">
      <c r="B514" s="533"/>
      <c r="E514" s="536"/>
      <c r="H514" s="533"/>
      <c r="I514" s="536"/>
    </row>
    <row r="515" spans="2:9" s="245" customFormat="1" x14ac:dyDescent="0.25">
      <c r="B515" s="533"/>
      <c r="E515" s="536"/>
      <c r="H515" s="533"/>
      <c r="I515" s="536"/>
    </row>
    <row r="516" spans="2:9" s="245" customFormat="1" x14ac:dyDescent="0.25">
      <c r="B516" s="533"/>
      <c r="E516" s="536"/>
      <c r="H516" s="533"/>
      <c r="I516" s="536"/>
    </row>
    <row r="517" spans="2:9" s="245" customFormat="1" x14ac:dyDescent="0.25">
      <c r="B517" s="533"/>
      <c r="E517" s="536"/>
      <c r="H517" s="533"/>
      <c r="I517" s="536"/>
    </row>
    <row r="518" spans="2:9" s="245" customFormat="1" x14ac:dyDescent="0.25">
      <c r="B518" s="533"/>
      <c r="E518" s="536"/>
      <c r="H518" s="533"/>
      <c r="I518" s="536"/>
    </row>
    <row r="519" spans="2:9" s="245" customFormat="1" x14ac:dyDescent="0.25">
      <c r="B519" s="533"/>
      <c r="E519" s="536"/>
      <c r="H519" s="533"/>
      <c r="I519" s="536"/>
    </row>
    <row r="520" spans="2:9" s="245" customFormat="1" x14ac:dyDescent="0.25">
      <c r="B520" s="533"/>
      <c r="E520" s="536"/>
      <c r="H520" s="533"/>
      <c r="I520" s="536"/>
    </row>
    <row r="521" spans="2:9" s="245" customFormat="1" x14ac:dyDescent="0.25">
      <c r="B521" s="533"/>
      <c r="E521" s="536"/>
      <c r="H521" s="533"/>
      <c r="I521" s="536"/>
    </row>
    <row r="522" spans="2:9" s="245" customFormat="1" x14ac:dyDescent="0.25">
      <c r="B522" s="533"/>
      <c r="E522" s="536"/>
      <c r="H522" s="533"/>
      <c r="I522" s="536"/>
    </row>
    <row r="523" spans="2:9" s="245" customFormat="1" x14ac:dyDescent="0.25">
      <c r="B523" s="533"/>
      <c r="E523" s="536"/>
      <c r="H523" s="533"/>
      <c r="I523" s="536"/>
    </row>
    <row r="524" spans="2:9" s="245" customFormat="1" x14ac:dyDescent="0.25">
      <c r="B524" s="533"/>
      <c r="E524" s="536"/>
      <c r="H524" s="533"/>
      <c r="I524" s="536"/>
    </row>
    <row r="525" spans="2:9" s="245" customFormat="1" x14ac:dyDescent="0.25">
      <c r="B525" s="533"/>
      <c r="E525" s="536"/>
      <c r="H525" s="533"/>
      <c r="I525" s="536"/>
    </row>
    <row r="526" spans="2:9" s="245" customFormat="1" x14ac:dyDescent="0.25">
      <c r="B526" s="533"/>
      <c r="E526" s="536"/>
      <c r="H526" s="533"/>
      <c r="I526" s="536"/>
    </row>
    <row r="527" spans="2:9" s="245" customFormat="1" x14ac:dyDescent="0.25">
      <c r="B527" s="533"/>
      <c r="E527" s="536"/>
      <c r="H527" s="533"/>
      <c r="I527" s="536"/>
    </row>
    <row r="528" spans="2:9" s="245" customFormat="1" x14ac:dyDescent="0.25">
      <c r="B528" s="533"/>
      <c r="E528" s="536"/>
      <c r="H528" s="533"/>
      <c r="I528" s="536"/>
    </row>
    <row r="529" spans="2:9" s="245" customFormat="1" x14ac:dyDescent="0.25">
      <c r="B529" s="533"/>
      <c r="E529" s="536"/>
      <c r="H529" s="533"/>
      <c r="I529" s="536"/>
    </row>
    <row r="530" spans="2:9" s="245" customFormat="1" x14ac:dyDescent="0.25">
      <c r="B530" s="533"/>
      <c r="E530" s="536"/>
      <c r="H530" s="533"/>
      <c r="I530" s="536"/>
    </row>
    <row r="531" spans="2:9" s="245" customFormat="1" x14ac:dyDescent="0.25">
      <c r="B531" s="533"/>
      <c r="E531" s="536"/>
      <c r="H531" s="533"/>
      <c r="I531" s="536"/>
    </row>
    <row r="532" spans="2:9" s="245" customFormat="1" x14ac:dyDescent="0.25">
      <c r="B532" s="533"/>
      <c r="E532" s="536"/>
      <c r="H532" s="533"/>
      <c r="I532" s="536"/>
    </row>
    <row r="533" spans="2:9" s="245" customFormat="1" x14ac:dyDescent="0.25">
      <c r="B533" s="533"/>
      <c r="E533" s="536"/>
      <c r="H533" s="533"/>
      <c r="I533" s="536"/>
    </row>
    <row r="534" spans="2:9" s="245" customFormat="1" x14ac:dyDescent="0.25">
      <c r="B534" s="533"/>
      <c r="E534" s="536"/>
      <c r="H534" s="533"/>
      <c r="I534" s="536"/>
    </row>
    <row r="535" spans="2:9" s="245" customFormat="1" x14ac:dyDescent="0.25">
      <c r="B535" s="533"/>
      <c r="E535" s="536"/>
      <c r="H535" s="533"/>
      <c r="I535" s="536"/>
    </row>
    <row r="536" spans="2:9" s="245" customFormat="1" x14ac:dyDescent="0.25">
      <c r="B536" s="533"/>
      <c r="E536" s="536"/>
      <c r="H536" s="533"/>
      <c r="I536" s="536"/>
    </row>
    <row r="537" spans="2:9" s="245" customFormat="1" x14ac:dyDescent="0.25">
      <c r="B537" s="533"/>
      <c r="E537" s="536"/>
      <c r="H537" s="533"/>
      <c r="I537" s="536"/>
    </row>
    <row r="538" spans="2:9" s="245" customFormat="1" x14ac:dyDescent="0.25">
      <c r="B538" s="533"/>
      <c r="E538" s="536"/>
      <c r="H538" s="533"/>
      <c r="I538" s="536"/>
    </row>
    <row r="539" spans="2:9" s="245" customFormat="1" x14ac:dyDescent="0.25">
      <c r="B539" s="533"/>
      <c r="E539" s="536"/>
      <c r="H539" s="533"/>
      <c r="I539" s="536"/>
    </row>
    <row r="540" spans="2:9" s="245" customFormat="1" x14ac:dyDescent="0.25">
      <c r="B540" s="533"/>
      <c r="E540" s="536"/>
      <c r="H540" s="533"/>
      <c r="I540" s="536"/>
    </row>
    <row r="541" spans="2:9" s="245" customFormat="1" x14ac:dyDescent="0.25">
      <c r="B541" s="533"/>
      <c r="E541" s="536"/>
      <c r="H541" s="533"/>
      <c r="I541" s="536"/>
    </row>
    <row r="542" spans="2:9" s="245" customFormat="1" x14ac:dyDescent="0.25">
      <c r="B542" s="533"/>
      <c r="E542" s="536"/>
      <c r="H542" s="533"/>
      <c r="I542" s="536"/>
    </row>
    <row r="543" spans="2:9" s="245" customFormat="1" x14ac:dyDescent="0.25">
      <c r="B543" s="533"/>
      <c r="E543" s="536"/>
      <c r="H543" s="533"/>
      <c r="I543" s="536"/>
    </row>
    <row r="544" spans="2:9" s="245" customFormat="1" x14ac:dyDescent="0.25">
      <c r="B544" s="533"/>
      <c r="E544" s="536"/>
      <c r="H544" s="533"/>
      <c r="I544" s="536"/>
    </row>
    <row r="545" spans="2:9" s="245" customFormat="1" x14ac:dyDescent="0.25">
      <c r="B545" s="533"/>
      <c r="E545" s="536"/>
      <c r="H545" s="533"/>
      <c r="I545" s="536"/>
    </row>
    <row r="546" spans="2:9" s="245" customFormat="1" x14ac:dyDescent="0.25">
      <c r="B546" s="533"/>
      <c r="E546" s="536"/>
      <c r="H546" s="533"/>
      <c r="I546" s="536"/>
    </row>
    <row r="547" spans="2:9" s="245" customFormat="1" x14ac:dyDescent="0.25">
      <c r="B547" s="533"/>
      <c r="E547" s="536"/>
      <c r="H547" s="533"/>
      <c r="I547" s="536"/>
    </row>
    <row r="548" spans="2:9" s="245" customFormat="1" x14ac:dyDescent="0.25">
      <c r="B548" s="533"/>
      <c r="E548" s="536"/>
      <c r="H548" s="533"/>
      <c r="I548" s="536"/>
    </row>
    <row r="549" spans="2:9" s="245" customFormat="1" x14ac:dyDescent="0.25">
      <c r="B549" s="533"/>
      <c r="E549" s="536"/>
      <c r="H549" s="533"/>
      <c r="I549" s="536"/>
    </row>
    <row r="550" spans="2:9" s="245" customFormat="1" x14ac:dyDescent="0.25">
      <c r="B550" s="533"/>
      <c r="E550" s="536"/>
      <c r="H550" s="533"/>
      <c r="I550" s="536"/>
    </row>
    <row r="551" spans="2:9" s="245" customFormat="1" x14ac:dyDescent="0.25">
      <c r="B551" s="533"/>
      <c r="E551" s="536"/>
      <c r="H551" s="533"/>
      <c r="I551" s="536"/>
    </row>
    <row r="552" spans="2:9" s="245" customFormat="1" x14ac:dyDescent="0.25">
      <c r="B552" s="533"/>
      <c r="E552" s="536"/>
      <c r="H552" s="533"/>
      <c r="I552" s="536"/>
    </row>
    <row r="553" spans="2:9" s="245" customFormat="1" x14ac:dyDescent="0.25">
      <c r="B553" s="533"/>
      <c r="E553" s="536"/>
      <c r="H553" s="533"/>
      <c r="I553" s="536"/>
    </row>
    <row r="554" spans="2:9" s="245" customFormat="1" x14ac:dyDescent="0.25">
      <c r="B554" s="533"/>
      <c r="E554" s="536"/>
      <c r="H554" s="533"/>
      <c r="I554" s="536"/>
    </row>
    <row r="555" spans="2:9" s="245" customFormat="1" x14ac:dyDescent="0.25">
      <c r="B555" s="533"/>
      <c r="E555" s="536"/>
      <c r="H555" s="533"/>
      <c r="I555" s="536"/>
    </row>
    <row r="556" spans="2:9" s="245" customFormat="1" x14ac:dyDescent="0.25">
      <c r="B556" s="533"/>
      <c r="E556" s="536"/>
      <c r="H556" s="533"/>
      <c r="I556" s="536"/>
    </row>
    <row r="557" spans="2:9" s="245" customFormat="1" x14ac:dyDescent="0.25">
      <c r="B557" s="533"/>
      <c r="E557" s="536"/>
      <c r="H557" s="533"/>
      <c r="I557" s="536"/>
    </row>
    <row r="558" spans="2:9" s="245" customFormat="1" x14ac:dyDescent="0.25">
      <c r="B558" s="533"/>
      <c r="E558" s="536"/>
      <c r="H558" s="533"/>
      <c r="I558" s="536"/>
    </row>
    <row r="559" spans="2:9" s="245" customFormat="1" x14ac:dyDescent="0.25">
      <c r="B559" s="533"/>
      <c r="E559" s="536"/>
      <c r="H559" s="533"/>
      <c r="I559" s="536"/>
    </row>
    <row r="560" spans="2:9" s="245" customFormat="1" x14ac:dyDescent="0.25">
      <c r="B560" s="533"/>
      <c r="E560" s="536"/>
      <c r="H560" s="533"/>
      <c r="I560" s="536"/>
    </row>
    <row r="561" spans="2:9" s="245" customFormat="1" x14ac:dyDescent="0.25">
      <c r="B561" s="533"/>
      <c r="E561" s="536"/>
      <c r="H561" s="533"/>
      <c r="I561" s="536"/>
    </row>
    <row r="562" spans="2:9" s="245" customFormat="1" x14ac:dyDescent="0.25">
      <c r="B562" s="533"/>
      <c r="E562" s="536"/>
      <c r="H562" s="533"/>
      <c r="I562" s="536"/>
    </row>
    <row r="563" spans="2:9" s="245" customFormat="1" x14ac:dyDescent="0.25">
      <c r="B563" s="533"/>
      <c r="E563" s="536"/>
      <c r="H563" s="533"/>
      <c r="I563" s="536"/>
    </row>
  </sheetData>
  <sortState xmlns:xlrd2="http://schemas.microsoft.com/office/spreadsheetml/2017/richdata2" ref="E280:E542">
    <sortCondition ref="E280:E542"/>
  </sortState>
  <dataConsolidate/>
  <conditionalFormatting sqref="B564:J999">
    <cfRule type="expression" dxfId="242" priority="1">
      <formula>AND($B564&lt;&gt;"",MOD(ROW()+1,2)=0)</formula>
    </cfRule>
  </conditionalFormatting>
  <conditionalFormatting sqref="A2:I563">
    <cfRule type="expression" dxfId="241"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240" priority="2">
      <formula>AND($B2&lt;&gt;"",MOD(ROW(),2)=1)</formula>
    </cfRule>
  </conditionalFormatting>
  <conditionalFormatting sqref="D2:D198">
    <cfRule type="expression" dxfId="239"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11185</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17347</v>
      </c>
      <c r="D5" s="224"/>
      <c r="E5" s="205">
        <f ca="1">NOW()</f>
        <v>45519.685660300929</v>
      </c>
      <c r="G5" s="1315" t="s">
        <v>560</v>
      </c>
      <c r="H5" s="1316"/>
      <c r="I5" s="196">
        <f>COUNTA(tblTests_And_Todo[Module])</f>
        <v>128</v>
      </c>
      <c r="J5" s="197"/>
    </row>
    <row r="6" spans="1:10" ht="18" customHeight="1" x14ac:dyDescent="0.25">
      <c r="A6" s="90" t="s">
        <v>524</v>
      </c>
      <c r="B6" s="45" t="s">
        <v>488</v>
      </c>
      <c r="C6" s="90" t="s">
        <v>17312</v>
      </c>
      <c r="D6" s="224"/>
      <c r="E6" s="205">
        <f ca="1">NOW()</f>
        <v>45519.685660300929</v>
      </c>
      <c r="G6" s="198"/>
      <c r="H6" s="199"/>
      <c r="I6" s="199"/>
      <c r="J6" s="200"/>
    </row>
    <row r="7" spans="1:10" ht="18" customHeight="1" x14ac:dyDescent="0.25">
      <c r="A7" s="90" t="s">
        <v>524</v>
      </c>
      <c r="B7" s="45" t="s">
        <v>489</v>
      </c>
      <c r="C7" s="90" t="s">
        <v>9351</v>
      </c>
      <c r="D7" s="224"/>
      <c r="E7" s="205">
        <v>45443.5</v>
      </c>
      <c r="G7" s="1317" t="s">
        <v>584</v>
      </c>
      <c r="H7" s="1318"/>
      <c r="I7" s="201">
        <f>I5-I9</f>
        <v>26</v>
      </c>
      <c r="J7" s="202">
        <f>I7/$I$5</f>
        <v>0.203125</v>
      </c>
    </row>
    <row r="8" spans="1:10" ht="18" customHeight="1" x14ac:dyDescent="0.25">
      <c r="A8" s="90" t="s">
        <v>538</v>
      </c>
      <c r="B8" s="45" t="s">
        <v>487</v>
      </c>
      <c r="C8" s="90" t="s">
        <v>11265</v>
      </c>
      <c r="D8" s="224"/>
      <c r="E8" s="205">
        <v>45322.5</v>
      </c>
      <c r="G8" s="198"/>
      <c r="H8" s="199"/>
      <c r="I8" s="199"/>
      <c r="J8" s="200"/>
    </row>
    <row r="9" spans="1:10" ht="18" customHeight="1" x14ac:dyDescent="0.25">
      <c r="A9" s="90" t="s">
        <v>530</v>
      </c>
      <c r="B9" s="45" t="s">
        <v>426</v>
      </c>
      <c r="C9" s="90" t="s">
        <v>9322</v>
      </c>
      <c r="D9" s="224"/>
      <c r="E9" s="205">
        <v>45351.5</v>
      </c>
      <c r="G9" s="1317" t="s">
        <v>561</v>
      </c>
      <c r="H9" s="1318"/>
      <c r="I9" s="201">
        <f>COUNTIF(tblTests_And_Todo[Statut],"a")</f>
        <v>102</v>
      </c>
      <c r="J9" s="202">
        <f>I9/$I$5</f>
        <v>0.796875</v>
      </c>
    </row>
    <row r="10" spans="1:10" ht="18" customHeight="1" x14ac:dyDescent="0.25">
      <c r="A10" s="90" t="s">
        <v>530</v>
      </c>
      <c r="B10" s="45" t="s">
        <v>486</v>
      </c>
      <c r="C10" s="90" t="s">
        <v>9260</v>
      </c>
      <c r="D10" s="224"/>
      <c r="E10" s="205">
        <v>45351.5</v>
      </c>
      <c r="G10" s="515"/>
      <c r="H10" s="516"/>
      <c r="I10" s="201"/>
      <c r="J10" s="202"/>
    </row>
    <row r="11" spans="1:10" ht="18" customHeight="1" thickBot="1" x14ac:dyDescent="0.3">
      <c r="A11" s="90" t="s">
        <v>530</v>
      </c>
      <c r="B11" s="45" t="s">
        <v>486</v>
      </c>
      <c r="C11" s="90" t="s">
        <v>11266</v>
      </c>
      <c r="D11" s="224"/>
      <c r="E11" s="205">
        <v>45464.421674074074</v>
      </c>
      <c r="G11" s="198"/>
      <c r="H11" s="199"/>
      <c r="I11" s="199"/>
      <c r="J11" s="203"/>
    </row>
    <row r="12" spans="1:10" ht="18" customHeight="1" x14ac:dyDescent="0.25">
      <c r="A12" s="90" t="s">
        <v>530</v>
      </c>
      <c r="B12" s="45" t="s">
        <v>486</v>
      </c>
      <c r="C12" s="90" t="s">
        <v>11270</v>
      </c>
      <c r="D12" s="224"/>
      <c r="E12" s="205">
        <v>45478.429166666669</v>
      </c>
      <c r="G12" s="1321" t="s">
        <v>585</v>
      </c>
      <c r="H12" s="1322"/>
      <c r="I12" s="1322"/>
      <c r="J12" s="1323"/>
    </row>
    <row r="13" spans="1:10" ht="18" customHeight="1" x14ac:dyDescent="0.25">
      <c r="A13" s="90" t="s">
        <v>530</v>
      </c>
      <c r="B13" s="45" t="s">
        <v>486</v>
      </c>
      <c r="C13" s="90" t="s">
        <v>11284</v>
      </c>
      <c r="D13" s="224"/>
      <c r="E13" s="205">
        <f ca="1">NOW()</f>
        <v>45519.685660300929</v>
      </c>
      <c r="G13" s="1319" t="s">
        <v>562</v>
      </c>
      <c r="H13" s="1320"/>
      <c r="I13" s="214">
        <f>COUNTIFS(tblTests_And_Todo[Priorité], "A", tblTests_And_Todo[Statut], "")</f>
        <v>3</v>
      </c>
      <c r="J13" s="215">
        <f>I13/$I$7</f>
        <v>0.11538461538461539</v>
      </c>
    </row>
    <row r="14" spans="1:10" ht="18" customHeight="1" x14ac:dyDescent="0.25">
      <c r="A14" s="90" t="s">
        <v>530</v>
      </c>
      <c r="B14" s="45" t="s">
        <v>487</v>
      </c>
      <c r="C14" s="90" t="s">
        <v>11502</v>
      </c>
      <c r="D14" s="224"/>
      <c r="E14" s="205">
        <v>45464.42083333333</v>
      </c>
      <c r="G14" s="1319" t="s">
        <v>563</v>
      </c>
      <c r="H14" s="1320"/>
      <c r="I14" s="214">
        <f>COUNTIFS(tblTests_And_Todo[Priorité], "B", tblTests_And_Todo[Statut], "")</f>
        <v>7</v>
      </c>
      <c r="J14" s="215">
        <f>I14/$I$7</f>
        <v>0.26923076923076922</v>
      </c>
    </row>
    <row r="15" spans="1:10" ht="18" customHeight="1" x14ac:dyDescent="0.25">
      <c r="A15" s="90" t="s">
        <v>530</v>
      </c>
      <c r="B15" s="45" t="s">
        <v>487</v>
      </c>
      <c r="C15" s="90" t="s">
        <v>11276</v>
      </c>
      <c r="D15" s="224"/>
      <c r="E15" s="205">
        <v>45478.666666666664</v>
      </c>
      <c r="G15" s="1319" t="s">
        <v>564</v>
      </c>
      <c r="H15" s="1320"/>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319" t="s">
        <v>565</v>
      </c>
      <c r="H16" s="1320"/>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313" t="s">
        <v>586</v>
      </c>
      <c r="H17" s="1314"/>
      <c r="I17" s="216">
        <f>COUNTIFS(tblTests_And_Todo[Priorité], "E", tblTests_And_Todo[Statut], "")</f>
        <v>3</v>
      </c>
      <c r="J17" s="217">
        <f>I17/$I$7</f>
        <v>0.11538461538461539</v>
      </c>
    </row>
    <row r="18" spans="1:10" ht="18" customHeight="1" x14ac:dyDescent="0.25">
      <c r="A18" s="90" t="s">
        <v>530</v>
      </c>
      <c r="B18" s="45" t="s">
        <v>488</v>
      </c>
      <c r="C18" s="90" t="s">
        <v>11267</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11269</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11186</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11268</v>
      </c>
      <c r="D30" s="224" t="s">
        <v>541</v>
      </c>
      <c r="E30" s="205">
        <v>45478.333333333336</v>
      </c>
    </row>
    <row r="31" spans="1:10" ht="18" customHeight="1" x14ac:dyDescent="0.25">
      <c r="A31" s="90" t="s">
        <v>527</v>
      </c>
      <c r="B31" s="45" t="s">
        <v>426</v>
      </c>
      <c r="C31" s="90" t="s">
        <v>9332</v>
      </c>
      <c r="D31" s="224" t="s">
        <v>541</v>
      </c>
      <c r="E31" s="205">
        <f ca="1">NOW()</f>
        <v>45519.685660300929</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11251</v>
      </c>
      <c r="D35" s="224" t="s">
        <v>541</v>
      </c>
      <c r="E35" s="205">
        <v>45476.5</v>
      </c>
    </row>
    <row r="36" spans="1:5" ht="18" customHeight="1" x14ac:dyDescent="0.25">
      <c r="A36" s="90" t="s">
        <v>527</v>
      </c>
      <c r="B36" s="45" t="s">
        <v>486</v>
      </c>
      <c r="C36" s="90" t="s">
        <v>11184</v>
      </c>
      <c r="D36" s="224" t="s">
        <v>541</v>
      </c>
      <c r="E36" s="205">
        <f ca="1">NOW()</f>
        <v>45519.685660300929</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45519.685660300929</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11282</v>
      </c>
      <c r="D43" s="224" t="s">
        <v>541</v>
      </c>
      <c r="E43" s="205">
        <f ca="1">NOW()</f>
        <v>45519.685660300929</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45519.685660300929</v>
      </c>
    </row>
    <row r="58" spans="1:5" ht="18" customHeight="1" x14ac:dyDescent="0.25">
      <c r="A58" s="90" t="s">
        <v>553</v>
      </c>
      <c r="B58" s="45" t="s">
        <v>486</v>
      </c>
      <c r="C58" s="90" t="s">
        <v>9255</v>
      </c>
      <c r="D58" s="224" t="s">
        <v>541</v>
      </c>
      <c r="E58" s="205">
        <f ca="1">NOW()</f>
        <v>45519.685660300929</v>
      </c>
    </row>
    <row r="59" spans="1:5" ht="18" customHeight="1" x14ac:dyDescent="0.25">
      <c r="A59" s="90" t="s">
        <v>553</v>
      </c>
      <c r="B59" s="45" t="s">
        <v>486</v>
      </c>
      <c r="C59" s="90" t="s">
        <v>9256</v>
      </c>
      <c r="D59" s="224" t="s">
        <v>541</v>
      </c>
      <c r="E59" s="205">
        <f ca="1">NOW()</f>
        <v>45519.685660300929</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11271</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11272</v>
      </c>
      <c r="B66" s="45" t="s">
        <v>487</v>
      </c>
      <c r="C66" s="90" t="s">
        <v>11273</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11275</v>
      </c>
      <c r="D69" s="224" t="s">
        <v>541</v>
      </c>
      <c r="E69" s="205">
        <v>45478.429861111108</v>
      </c>
    </row>
    <row r="70" spans="1:5" ht="18" customHeight="1" x14ac:dyDescent="0.25">
      <c r="A70" s="90" t="s">
        <v>530</v>
      </c>
      <c r="B70" s="45" t="s">
        <v>426</v>
      </c>
      <c r="C70" s="90" t="s">
        <v>11274</v>
      </c>
      <c r="D70" s="224" t="s">
        <v>541</v>
      </c>
      <c r="E70" s="205">
        <v>45478.438194444447</v>
      </c>
    </row>
    <row r="71" spans="1:5" ht="18" customHeight="1" x14ac:dyDescent="0.25">
      <c r="A71" s="90" t="s">
        <v>530</v>
      </c>
      <c r="B71" s="45" t="s">
        <v>426</v>
      </c>
      <c r="C71" s="90" t="s">
        <v>666</v>
      </c>
      <c r="D71" s="224" t="s">
        <v>541</v>
      </c>
      <c r="E71" s="205">
        <f t="shared" ref="E71:E82" ca="1" si="0">NOW()</f>
        <v>45519.685660300929</v>
      </c>
    </row>
    <row r="72" spans="1:5" ht="18" customHeight="1" x14ac:dyDescent="0.25">
      <c r="A72" s="90" t="s">
        <v>530</v>
      </c>
      <c r="B72" s="45" t="s">
        <v>426</v>
      </c>
      <c r="C72" s="90" t="s">
        <v>671</v>
      </c>
      <c r="D72" s="224" t="s">
        <v>541</v>
      </c>
      <c r="E72" s="205">
        <f t="shared" ca="1" si="0"/>
        <v>45519.685660300929</v>
      </c>
    </row>
    <row r="73" spans="1:5" ht="18" customHeight="1" x14ac:dyDescent="0.25">
      <c r="A73" s="90" t="s">
        <v>530</v>
      </c>
      <c r="B73" s="45" t="s">
        <v>426</v>
      </c>
      <c r="C73" s="90" t="s">
        <v>672</v>
      </c>
      <c r="D73" s="224" t="s">
        <v>541</v>
      </c>
      <c r="E73" s="205">
        <f t="shared" ca="1" si="0"/>
        <v>45519.685660300929</v>
      </c>
    </row>
    <row r="74" spans="1:5" ht="18" customHeight="1" x14ac:dyDescent="0.25">
      <c r="A74" s="90" t="s">
        <v>530</v>
      </c>
      <c r="B74" s="45" t="s">
        <v>426</v>
      </c>
      <c r="C74" s="90" t="s">
        <v>656</v>
      </c>
      <c r="D74" s="224" t="s">
        <v>541</v>
      </c>
      <c r="E74" s="205">
        <f t="shared" ca="1" si="0"/>
        <v>45519.685660300929</v>
      </c>
    </row>
    <row r="75" spans="1:5" ht="18" customHeight="1" x14ac:dyDescent="0.25">
      <c r="A75" s="90" t="s">
        <v>530</v>
      </c>
      <c r="B75" s="45" t="s">
        <v>426</v>
      </c>
      <c r="C75" s="90" t="s">
        <v>890</v>
      </c>
      <c r="D75" s="224" t="s">
        <v>541</v>
      </c>
      <c r="E75" s="205">
        <f t="shared" ca="1" si="0"/>
        <v>45519.685660300929</v>
      </c>
    </row>
    <row r="76" spans="1:5" ht="18" customHeight="1" x14ac:dyDescent="0.25">
      <c r="A76" s="90" t="s">
        <v>530</v>
      </c>
      <c r="B76" s="45" t="s">
        <v>426</v>
      </c>
      <c r="C76" s="90" t="s">
        <v>652</v>
      </c>
      <c r="D76" s="224" t="s">
        <v>541</v>
      </c>
      <c r="E76" s="205">
        <f t="shared" ca="1" si="0"/>
        <v>45519.685660300929</v>
      </c>
    </row>
    <row r="77" spans="1:5" ht="18" customHeight="1" x14ac:dyDescent="0.25">
      <c r="A77" s="90" t="s">
        <v>530</v>
      </c>
      <c r="B77" s="45" t="s">
        <v>426</v>
      </c>
      <c r="C77" s="90" t="s">
        <v>625</v>
      </c>
      <c r="D77" s="224" t="s">
        <v>541</v>
      </c>
      <c r="E77" s="205">
        <f t="shared" ca="1" si="0"/>
        <v>45519.685660300929</v>
      </c>
    </row>
    <row r="78" spans="1:5" ht="18" customHeight="1" x14ac:dyDescent="0.25">
      <c r="A78" s="90" t="s">
        <v>530</v>
      </c>
      <c r="B78" s="45" t="s">
        <v>426</v>
      </c>
      <c r="C78" s="90" t="s">
        <v>626</v>
      </c>
      <c r="D78" s="224" t="s">
        <v>541</v>
      </c>
      <c r="E78" s="205">
        <f t="shared" ca="1" si="0"/>
        <v>45519.685660300929</v>
      </c>
    </row>
    <row r="79" spans="1:5" ht="18" customHeight="1" x14ac:dyDescent="0.25">
      <c r="A79" s="90" t="s">
        <v>530</v>
      </c>
      <c r="B79" s="45" t="s">
        <v>426</v>
      </c>
      <c r="C79" s="90" t="s">
        <v>627</v>
      </c>
      <c r="D79" s="224" t="s">
        <v>541</v>
      </c>
      <c r="E79" s="205">
        <f t="shared" ca="1" si="0"/>
        <v>45519.685660300929</v>
      </c>
    </row>
    <row r="80" spans="1:5" ht="18" customHeight="1" x14ac:dyDescent="0.25">
      <c r="A80" s="90" t="s">
        <v>530</v>
      </c>
      <c r="B80" s="45" t="s">
        <v>426</v>
      </c>
      <c r="C80" s="90" t="s">
        <v>628</v>
      </c>
      <c r="D80" s="224" t="s">
        <v>541</v>
      </c>
      <c r="E80" s="205">
        <f t="shared" ca="1" si="0"/>
        <v>45519.685660300929</v>
      </c>
    </row>
    <row r="81" spans="1:5" ht="18" customHeight="1" x14ac:dyDescent="0.25">
      <c r="A81" s="90" t="s">
        <v>530</v>
      </c>
      <c r="B81" s="45" t="s">
        <v>426</v>
      </c>
      <c r="C81" s="90" t="s">
        <v>619</v>
      </c>
      <c r="D81" s="224" t="s">
        <v>541</v>
      </c>
      <c r="E81" s="205">
        <f t="shared" ca="1" si="0"/>
        <v>45519.685660300929</v>
      </c>
    </row>
    <row r="82" spans="1:5" ht="18" customHeight="1" x14ac:dyDescent="0.25">
      <c r="A82" s="90" t="s">
        <v>530</v>
      </c>
      <c r="B82" s="45" t="s">
        <v>426</v>
      </c>
      <c r="C82" s="90" t="s">
        <v>612</v>
      </c>
      <c r="D82" s="224" t="s">
        <v>541</v>
      </c>
      <c r="E82" s="205">
        <f t="shared" ca="1" si="0"/>
        <v>45519.685660300929</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11248</v>
      </c>
      <c r="D87" s="224" t="s">
        <v>541</v>
      </c>
      <c r="E87" s="205">
        <v>45475.5</v>
      </c>
    </row>
    <row r="88" spans="1:5" ht="20.100000000000001" customHeight="1" x14ac:dyDescent="0.25">
      <c r="A88" s="90" t="s">
        <v>530</v>
      </c>
      <c r="B88" s="45" t="s">
        <v>486</v>
      </c>
      <c r="C88" s="90" t="s">
        <v>676</v>
      </c>
      <c r="D88" s="224" t="s">
        <v>541</v>
      </c>
      <c r="E88" s="205">
        <f ca="1">NOW()</f>
        <v>45519.685660300929</v>
      </c>
    </row>
    <row r="89" spans="1:5" ht="20.100000000000001" customHeight="1" x14ac:dyDescent="0.25">
      <c r="A89" s="90" t="s">
        <v>530</v>
      </c>
      <c r="B89" s="45" t="s">
        <v>486</v>
      </c>
      <c r="C89" s="90" t="s">
        <v>623</v>
      </c>
      <c r="D89" s="224" t="s">
        <v>541</v>
      </c>
      <c r="E89" s="205">
        <f ca="1">NOW()</f>
        <v>45519.685660300929</v>
      </c>
    </row>
    <row r="90" spans="1:5" ht="20.100000000000001" customHeight="1" x14ac:dyDescent="0.25">
      <c r="A90" s="90" t="s">
        <v>530</v>
      </c>
      <c r="B90" s="45" t="s">
        <v>486</v>
      </c>
      <c r="C90" s="90" t="s">
        <v>624</v>
      </c>
      <c r="D90" s="224" t="s">
        <v>541</v>
      </c>
      <c r="E90" s="205">
        <f ca="1">NOW()</f>
        <v>45519.685660300929</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11249</v>
      </c>
      <c r="D92" s="224" t="s">
        <v>541</v>
      </c>
      <c r="E92" s="205">
        <v>45471.5</v>
      </c>
    </row>
    <row r="93" spans="1:5" ht="20.100000000000001" customHeight="1" x14ac:dyDescent="0.25">
      <c r="A93" s="90" t="s">
        <v>530</v>
      </c>
      <c r="B93" s="45" t="s">
        <v>487</v>
      </c>
      <c r="C93" s="90" t="s">
        <v>617</v>
      </c>
      <c r="D93" s="224" t="s">
        <v>541</v>
      </c>
      <c r="E93" s="205">
        <f ca="1">NOW()</f>
        <v>45519.685660300929</v>
      </c>
    </row>
    <row r="94" spans="1:5" ht="20.100000000000001" customHeight="1" x14ac:dyDescent="0.25">
      <c r="A94" s="90" t="s">
        <v>530</v>
      </c>
      <c r="B94" s="45" t="s">
        <v>489</v>
      </c>
      <c r="C94" s="90" t="s">
        <v>618</v>
      </c>
      <c r="D94" s="224" t="s">
        <v>541</v>
      </c>
      <c r="E94" s="205">
        <f ca="1">NOW()</f>
        <v>45519.685660300929</v>
      </c>
    </row>
    <row r="95" spans="1:5" ht="20.100000000000001" customHeight="1" x14ac:dyDescent="0.25">
      <c r="A95" s="90" t="s">
        <v>526</v>
      </c>
      <c r="B95" s="45" t="s">
        <v>426</v>
      </c>
      <c r="C95" s="90" t="s">
        <v>673</v>
      </c>
      <c r="D95" s="224" t="s">
        <v>541</v>
      </c>
      <c r="E95" s="205">
        <f ca="1">NOW()</f>
        <v>45519.685660300929</v>
      </c>
    </row>
    <row r="96" spans="1:5" ht="20.100000000000001" customHeight="1" x14ac:dyDescent="0.25">
      <c r="A96" s="90" t="s">
        <v>11182</v>
      </c>
      <c r="B96" s="45" t="s">
        <v>426</v>
      </c>
      <c r="C96" s="90" t="s">
        <v>11183</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45519.685660300929</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11250</v>
      </c>
      <c r="D102" s="224" t="s">
        <v>541</v>
      </c>
      <c r="E102" s="205">
        <v>45476.5</v>
      </c>
    </row>
    <row r="103" spans="1:5" ht="20.100000000000001" customHeight="1" x14ac:dyDescent="0.25">
      <c r="A103" s="90" t="s">
        <v>674</v>
      </c>
      <c r="B103" s="45" t="s">
        <v>488</v>
      </c>
      <c r="C103" s="90" t="s">
        <v>11261</v>
      </c>
      <c r="D103" s="224" t="s">
        <v>541</v>
      </c>
      <c r="E103" s="205">
        <v>45477.5</v>
      </c>
    </row>
    <row r="104" spans="1:5" ht="20.100000000000001" customHeight="1" x14ac:dyDescent="0.25">
      <c r="A104" s="90" t="s">
        <v>594</v>
      </c>
      <c r="B104" s="45" t="s">
        <v>426</v>
      </c>
      <c r="C104" s="90" t="s">
        <v>11283</v>
      </c>
      <c r="D104" s="224" t="s">
        <v>541</v>
      </c>
      <c r="E104" s="205">
        <f ca="1">NOW()</f>
        <v>45519.685660300929</v>
      </c>
    </row>
    <row r="105" spans="1:5" ht="20.100000000000001" customHeight="1" x14ac:dyDescent="0.25">
      <c r="A105" s="90" t="s">
        <v>594</v>
      </c>
      <c r="B105" s="45" t="s">
        <v>426</v>
      </c>
      <c r="C105" s="90" t="s">
        <v>9302</v>
      </c>
      <c r="D105" s="224" t="s">
        <v>541</v>
      </c>
      <c r="E105" s="205">
        <f ca="1">NOW()</f>
        <v>45519.685660300929</v>
      </c>
    </row>
    <row r="106" spans="1:5" ht="20.100000000000001" customHeight="1" x14ac:dyDescent="0.25">
      <c r="A106" s="90" t="s">
        <v>594</v>
      </c>
      <c r="B106" s="45" t="s">
        <v>487</v>
      </c>
      <c r="C106" s="90" t="s">
        <v>596</v>
      </c>
      <c r="D106" s="194" t="s">
        <v>541</v>
      </c>
      <c r="E106" s="205">
        <f ca="1">NOW()</f>
        <v>45519.685660300929</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45519.685660300929</v>
      </c>
    </row>
    <row r="113" spans="1:5" ht="20.100000000000001" customHeight="1" x14ac:dyDescent="0.25">
      <c r="A113" s="90" t="s">
        <v>542</v>
      </c>
      <c r="B113" s="45" t="s">
        <v>426</v>
      </c>
      <c r="C113" s="90" t="s">
        <v>574</v>
      </c>
      <c r="D113" s="194" t="s">
        <v>541</v>
      </c>
      <c r="E113" s="205">
        <f ca="1">NOW()</f>
        <v>45519.685660300929</v>
      </c>
    </row>
    <row r="114" spans="1:5" ht="20.100000000000001" customHeight="1" x14ac:dyDescent="0.25">
      <c r="A114" s="90" t="s">
        <v>542</v>
      </c>
      <c r="B114" s="45" t="s">
        <v>426</v>
      </c>
      <c r="C114" s="90" t="s">
        <v>571</v>
      </c>
      <c r="D114" s="194" t="s">
        <v>541</v>
      </c>
      <c r="E114" s="205">
        <f ca="1">NOW()</f>
        <v>45519.685660300929</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45519.685660300929</v>
      </c>
    </row>
    <row r="117" spans="1:5" ht="20.100000000000001" customHeight="1" x14ac:dyDescent="0.25">
      <c r="A117" s="90" t="s">
        <v>542</v>
      </c>
      <c r="B117" s="45" t="s">
        <v>486</v>
      </c>
      <c r="C117" s="90" t="s">
        <v>570</v>
      </c>
      <c r="D117" s="194" t="s">
        <v>541</v>
      </c>
      <c r="E117" s="205">
        <f ca="1">NOW()</f>
        <v>45519.685660300929</v>
      </c>
    </row>
    <row r="118" spans="1:5" ht="20.100000000000001" customHeight="1" x14ac:dyDescent="0.25">
      <c r="A118" s="90" t="s">
        <v>542</v>
      </c>
      <c r="B118" s="45" t="s">
        <v>486</v>
      </c>
      <c r="C118" s="90" t="s">
        <v>579</v>
      </c>
      <c r="D118" s="194" t="s">
        <v>541</v>
      </c>
      <c r="E118" s="205">
        <f ca="1">NOW()</f>
        <v>45519.685660300929</v>
      </c>
    </row>
    <row r="119" spans="1:5" ht="20.100000000000001" customHeight="1" x14ac:dyDescent="0.25">
      <c r="A119" s="90" t="s">
        <v>9261</v>
      </c>
      <c r="B119" s="45" t="s">
        <v>426</v>
      </c>
      <c r="C119" s="90" t="s">
        <v>9262</v>
      </c>
      <c r="D119" s="224" t="s">
        <v>541</v>
      </c>
      <c r="E119" s="205">
        <f ca="1">NOW()</f>
        <v>45519.685660300929</v>
      </c>
    </row>
    <row r="120" spans="1:5" ht="20.100000000000001" customHeight="1" x14ac:dyDescent="0.25">
      <c r="A120" s="90" t="s">
        <v>9295</v>
      </c>
      <c r="B120" s="45" t="s">
        <v>426</v>
      </c>
      <c r="C120" s="90" t="s">
        <v>9305</v>
      </c>
      <c r="D120" s="224" t="s">
        <v>541</v>
      </c>
      <c r="E120" s="205">
        <f ca="1">NOW()</f>
        <v>45519.685660300929</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45519.685660300929</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45519.685660300929</v>
      </c>
    </row>
    <row r="125" spans="1:5" ht="20.100000000000001" customHeight="1" x14ac:dyDescent="0.25">
      <c r="A125" s="90" t="s">
        <v>544</v>
      </c>
      <c r="B125" s="45" t="s">
        <v>487</v>
      </c>
      <c r="C125" s="90" t="s">
        <v>593</v>
      </c>
      <c r="D125" s="224" t="s">
        <v>541</v>
      </c>
      <c r="E125" s="205">
        <f ca="1">NOW()</f>
        <v>45519.685660300929</v>
      </c>
    </row>
    <row r="126" spans="1:5" ht="20.100000000000001" customHeight="1" x14ac:dyDescent="0.25">
      <c r="A126" s="90" t="s">
        <v>544</v>
      </c>
      <c r="B126" s="45" t="s">
        <v>487</v>
      </c>
      <c r="C126" s="90" t="s">
        <v>588</v>
      </c>
      <c r="D126" s="194" t="s">
        <v>541</v>
      </c>
      <c r="E126" s="205">
        <f ca="1">NOW()</f>
        <v>45519.685660300929</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45519.685660300929</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38" priority="2">
      <formula>$D2="a"</formula>
    </cfRule>
  </conditionalFormatting>
  <conditionalFormatting sqref="B2:B129">
    <cfRule type="expression" dxfId="237"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1" t="s">
        <v>298</v>
      </c>
      <c r="B1" s="858" t="s">
        <v>293</v>
      </c>
      <c r="C1" s="859" t="s">
        <v>258</v>
      </c>
      <c r="D1" s="471" t="s">
        <v>300</v>
      </c>
      <c r="E1" s="472" t="s">
        <v>302</v>
      </c>
      <c r="F1" s="471" t="s">
        <v>138</v>
      </c>
      <c r="G1" s="353"/>
      <c r="H1" s="353"/>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24" t="s">
        <v>136</v>
      </c>
      <c r="T1" s="1325"/>
      <c r="V1" s="51" t="s">
        <v>136</v>
      </c>
      <c r="X1" s="1326" t="s">
        <v>11170</v>
      </c>
      <c r="Y1" s="1327"/>
      <c r="Z1" s="1327"/>
      <c r="AA1" s="1327"/>
      <c r="AB1" s="1327"/>
      <c r="AC1" s="1327"/>
    </row>
    <row r="2" spans="1:29" ht="15" customHeight="1" x14ac:dyDescent="0.25">
      <c r="A2" s="36">
        <v>1</v>
      </c>
      <c r="B2" s="953">
        <v>2</v>
      </c>
      <c r="C2" s="952" t="s">
        <v>265</v>
      </c>
      <c r="D2" s="657">
        <v>44931</v>
      </c>
      <c r="E2" s="656">
        <v>1653.73</v>
      </c>
      <c r="F2" s="36">
        <f>ROW()</f>
        <v>2</v>
      </c>
      <c r="G2" s="36"/>
      <c r="H2" s="659"/>
      <c r="J2" s="954" t="s">
        <v>298</v>
      </c>
      <c r="L2" s="12"/>
      <c r="M2" s="55" t="s">
        <v>275</v>
      </c>
      <c r="N2" s="956" t="s">
        <v>276</v>
      </c>
      <c r="O2" s="959" t="s">
        <v>293</v>
      </c>
      <c r="P2" s="956" t="s">
        <v>277</v>
      </c>
      <c r="Q2" s="961" t="s">
        <v>278</v>
      </c>
      <c r="R2" s="956" t="s">
        <v>262</v>
      </c>
      <c r="S2" s="956" t="s">
        <v>279</v>
      </c>
      <c r="T2" s="956" t="s">
        <v>138</v>
      </c>
      <c r="V2" s="16" t="s">
        <v>293</v>
      </c>
      <c r="X2" s="1324"/>
      <c r="Y2" s="1328"/>
      <c r="Z2" s="1328"/>
      <c r="AA2" s="1328"/>
      <c r="AB2" s="1328"/>
      <c r="AC2" s="1328"/>
    </row>
    <row r="3" spans="1:29" x14ac:dyDescent="0.25">
      <c r="A3" s="36"/>
      <c r="B3" s="953"/>
      <c r="C3" s="952"/>
      <c r="D3" s="657"/>
      <c r="E3" s="656"/>
      <c r="F3" s="36"/>
      <c r="G3" s="36"/>
      <c r="H3" s="659"/>
      <c r="J3" s="955">
        <f>ENC_Saisie!B3</f>
        <v>0</v>
      </c>
      <c r="L3" s="12"/>
      <c r="N3" s="12"/>
      <c r="O3" s="960" t="s">
        <v>293</v>
      </c>
      <c r="P3" s="12"/>
      <c r="Q3" s="333"/>
      <c r="R3" s="12"/>
      <c r="S3" s="958" t="s">
        <v>302</v>
      </c>
      <c r="T3" s="957" t="s">
        <v>138</v>
      </c>
      <c r="V3" s="612" t="s">
        <v>18347</v>
      </c>
      <c r="X3" s="50" t="s">
        <v>298</v>
      </c>
      <c r="Y3" s="613" t="s">
        <v>293</v>
      </c>
      <c r="Z3" s="50" t="s">
        <v>258</v>
      </c>
      <c r="AA3" s="50" t="s">
        <v>300</v>
      </c>
      <c r="AB3" s="614" t="s">
        <v>302</v>
      </c>
      <c r="AC3" s="50" t="s">
        <v>138</v>
      </c>
    </row>
    <row r="4" spans="1:29" x14ac:dyDescent="0.25">
      <c r="A4" s="36"/>
      <c r="B4" s="953"/>
      <c r="C4" s="952"/>
      <c r="D4" s="657"/>
      <c r="E4" s="656"/>
      <c r="F4" s="36"/>
      <c r="G4" s="36"/>
      <c r="H4" s="659"/>
      <c r="J4" s="12"/>
      <c r="L4" s="12"/>
      <c r="M4" s="56" t="str">
        <f>CHAR(252)</f>
        <v>ü</v>
      </c>
      <c r="N4" s="12" t="str">
        <f ca="1">IFERROR(INDEX(Invoice_Date,MATCH(O4,Invoice_ID,0),1),"")</f>
        <v/>
      </c>
      <c r="O4" s="660" t="s">
        <v>211</v>
      </c>
      <c r="P4" s="12" t="str">
        <f ca="1">IFERROR(INDEX(Invoice_Amount,MATCH(O4,Invoice_ID,0),1),"")</f>
        <v/>
      </c>
      <c r="Q4" s="333">
        <f ca="1">SUMIF(PayItem_Inv_No,O4,PayItem_Amount)</f>
        <v>0</v>
      </c>
      <c r="R4" s="12" t="e">
        <f ca="1">P4-Q4</f>
        <v>#VALUE!</v>
      </c>
      <c r="S4" s="89">
        <v>188.86</v>
      </c>
      <c r="T4" s="75">
        <v>49</v>
      </c>
      <c r="X4" s="36"/>
      <c r="Y4" s="163"/>
      <c r="Z4" s="861"/>
      <c r="AA4" s="657"/>
      <c r="AB4" s="656"/>
      <c r="AC4" s="36"/>
    </row>
    <row r="5" spans="1:29" x14ac:dyDescent="0.25">
      <c r="A5" s="36"/>
      <c r="B5" s="953"/>
      <c r="C5" s="952"/>
      <c r="D5" s="657"/>
      <c r="E5" s="656"/>
      <c r="F5" s="36"/>
      <c r="G5" s="36"/>
      <c r="H5" s="659"/>
      <c r="J5" s="12"/>
      <c r="L5" s="12"/>
      <c r="M5" s="56"/>
      <c r="N5" s="12"/>
      <c r="O5" s="661"/>
      <c r="P5" s="12"/>
      <c r="Q5" s="333"/>
      <c r="R5" s="12"/>
      <c r="S5" s="31"/>
      <c r="T5" s="75"/>
      <c r="X5" s="36"/>
      <c r="Y5" s="163"/>
      <c r="Z5" s="861"/>
      <c r="AA5" s="658"/>
      <c r="AB5" s="474"/>
      <c r="AC5" s="36"/>
    </row>
    <row r="6" spans="1:29" x14ac:dyDescent="0.25">
      <c r="A6" s="36"/>
      <c r="B6" s="953"/>
      <c r="C6" s="952"/>
      <c r="D6" s="657"/>
      <c r="E6" s="656"/>
      <c r="F6" s="36"/>
      <c r="G6" s="36"/>
      <c r="H6" s="659"/>
      <c r="J6" s="12"/>
      <c r="L6" s="12"/>
      <c r="M6" s="56"/>
      <c r="N6" s="12"/>
      <c r="O6" s="661"/>
      <c r="P6" s="12"/>
      <c r="Q6" s="333"/>
      <c r="R6" s="12"/>
      <c r="S6" s="31"/>
      <c r="T6" s="75"/>
      <c r="X6" s="36"/>
      <c r="Y6" s="655"/>
      <c r="Z6" s="861"/>
      <c r="AA6" s="658"/>
      <c r="AB6" s="474"/>
      <c r="AC6" s="36"/>
    </row>
    <row r="7" spans="1:29" x14ac:dyDescent="0.25">
      <c r="A7" s="36"/>
      <c r="B7" s="953"/>
      <c r="C7" s="952"/>
      <c r="D7" s="657"/>
      <c r="E7" s="656"/>
      <c r="F7" s="36"/>
      <c r="G7" s="36"/>
      <c r="H7" s="659"/>
      <c r="J7" s="12"/>
      <c r="L7" s="12"/>
      <c r="M7" s="56"/>
      <c r="N7" s="12"/>
      <c r="O7" s="661"/>
      <c r="P7" s="12"/>
      <c r="Q7" s="333"/>
      <c r="R7" s="12"/>
      <c r="S7" s="31"/>
      <c r="T7" s="75"/>
      <c r="X7" s="36"/>
      <c r="Y7" s="655"/>
      <c r="Z7" s="861"/>
      <c r="AA7" s="658"/>
      <c r="AB7" s="474"/>
      <c r="AC7" s="36"/>
    </row>
    <row r="8" spans="1:29" x14ac:dyDescent="0.25">
      <c r="A8" s="36"/>
      <c r="B8" s="953"/>
      <c r="C8" s="952"/>
      <c r="D8" s="657"/>
      <c r="E8" s="656"/>
      <c r="F8" s="36"/>
      <c r="G8" s="36"/>
      <c r="H8" s="659"/>
      <c r="J8" s="12"/>
      <c r="L8" s="12"/>
      <c r="M8" s="56"/>
      <c r="N8" s="12"/>
      <c r="O8" s="661"/>
      <c r="P8" s="12"/>
      <c r="Q8" s="333"/>
      <c r="R8" s="12"/>
      <c r="S8" s="31"/>
      <c r="T8" s="75"/>
      <c r="X8" s="36"/>
      <c r="Y8" s="655"/>
      <c r="Z8" s="861"/>
      <c r="AA8" s="658"/>
      <c r="AB8" s="474"/>
      <c r="AC8" s="36"/>
    </row>
    <row r="9" spans="1:29" x14ac:dyDescent="0.25">
      <c r="A9" s="36"/>
      <c r="B9" s="953"/>
      <c r="C9" s="952"/>
      <c r="D9" s="657"/>
      <c r="E9" s="656"/>
      <c r="F9" s="36"/>
      <c r="G9" s="36"/>
      <c r="H9" s="659"/>
      <c r="J9" s="12"/>
      <c r="L9" s="12"/>
      <c r="M9" s="56"/>
      <c r="N9" s="12"/>
      <c r="O9" s="333"/>
      <c r="P9" s="12"/>
      <c r="Q9" s="333"/>
      <c r="R9" s="12"/>
      <c r="S9" s="12"/>
      <c r="T9" s="12"/>
    </row>
    <row r="10" spans="1:29" x14ac:dyDescent="0.25">
      <c r="A10" s="36"/>
      <c r="B10" s="953"/>
      <c r="C10" s="952"/>
      <c r="D10" s="657"/>
      <c r="E10" s="656"/>
      <c r="F10" s="36"/>
      <c r="G10" s="36"/>
      <c r="H10" s="659"/>
      <c r="J10" s="12"/>
      <c r="L10" s="12"/>
      <c r="M10" s="56"/>
      <c r="N10" s="12"/>
      <c r="O10" s="333"/>
      <c r="P10" s="12"/>
      <c r="Q10" s="333"/>
      <c r="R10" s="12"/>
      <c r="S10" s="12"/>
      <c r="T10" s="12"/>
    </row>
    <row r="11" spans="1:29" x14ac:dyDescent="0.25">
      <c r="A11" s="36"/>
      <c r="B11" s="953"/>
      <c r="C11" s="952"/>
      <c r="D11" s="657"/>
      <c r="E11" s="656"/>
      <c r="F11" s="36"/>
      <c r="G11" s="36"/>
      <c r="H11" s="659"/>
      <c r="J11" s="12"/>
      <c r="L11" s="12"/>
      <c r="M11" s="56"/>
      <c r="N11" s="12"/>
      <c r="O11" s="333"/>
      <c r="P11" s="12"/>
      <c r="Q11" s="333"/>
      <c r="R11" s="12"/>
      <c r="S11" s="12"/>
      <c r="T11" s="12"/>
    </row>
    <row r="12" spans="1:29" x14ac:dyDescent="0.25">
      <c r="A12" s="36"/>
      <c r="B12" s="953"/>
      <c r="C12" s="952"/>
      <c r="D12" s="657"/>
      <c r="E12" s="656"/>
      <c r="F12" s="36"/>
      <c r="G12" s="36"/>
      <c r="H12" s="659"/>
      <c r="J12" s="12"/>
      <c r="L12" s="12"/>
      <c r="M12" s="56"/>
      <c r="N12" s="12"/>
      <c r="O12" s="333"/>
      <c r="P12" s="12"/>
      <c r="Q12" s="333"/>
      <c r="R12" s="12"/>
      <c r="S12" s="12"/>
      <c r="T12" s="12"/>
    </row>
    <row r="13" spans="1:29" x14ac:dyDescent="0.25">
      <c r="A13" s="36"/>
      <c r="B13" s="953"/>
      <c r="C13" s="952"/>
      <c r="D13" s="657"/>
      <c r="E13" s="656"/>
      <c r="F13" s="36"/>
      <c r="G13" s="36"/>
      <c r="H13" s="659"/>
      <c r="J13" s="12"/>
      <c r="L13" s="12"/>
      <c r="M13" s="56"/>
      <c r="N13" s="12"/>
      <c r="O13" s="333"/>
      <c r="P13" s="12"/>
      <c r="Q13" s="333"/>
      <c r="R13" s="12"/>
      <c r="S13" s="12"/>
      <c r="T13" s="12"/>
    </row>
    <row r="14" spans="1:29" x14ac:dyDescent="0.25">
      <c r="A14" s="36"/>
      <c r="B14" s="953"/>
      <c r="C14" s="952"/>
      <c r="D14" s="657"/>
      <c r="E14" s="656"/>
      <c r="F14" s="36"/>
      <c r="G14" s="36"/>
      <c r="H14" s="659"/>
      <c r="J14" s="12"/>
      <c r="L14" s="12"/>
      <c r="M14" s="56"/>
      <c r="N14" s="12"/>
      <c r="O14" s="333"/>
      <c r="P14" s="12"/>
      <c r="Q14" s="333"/>
      <c r="R14" s="12"/>
      <c r="S14" s="12"/>
      <c r="T14" s="12"/>
    </row>
    <row r="15" spans="1:29" x14ac:dyDescent="0.25">
      <c r="A15" s="36"/>
      <c r="B15" s="953"/>
      <c r="C15" s="952"/>
      <c r="D15" s="657"/>
      <c r="E15" s="656"/>
      <c r="F15" s="36"/>
      <c r="G15" s="36"/>
      <c r="H15" s="659"/>
      <c r="J15" s="12"/>
      <c r="L15" s="12"/>
      <c r="M15" s="56"/>
      <c r="N15" s="12"/>
      <c r="O15" s="333"/>
      <c r="P15" s="12"/>
      <c r="Q15" s="333"/>
      <c r="R15" s="12"/>
      <c r="S15" s="12"/>
      <c r="T15" s="12"/>
    </row>
    <row r="16" spans="1:29" x14ac:dyDescent="0.25">
      <c r="A16" s="36"/>
      <c r="B16" s="953"/>
      <c r="C16" s="952"/>
      <c r="D16" s="657"/>
      <c r="E16" s="656"/>
      <c r="F16" s="36"/>
      <c r="G16" s="36"/>
      <c r="H16" s="659"/>
      <c r="J16" s="12"/>
      <c r="L16" s="12"/>
      <c r="M16" s="56"/>
      <c r="N16" s="12"/>
      <c r="O16" s="333"/>
      <c r="P16" s="12"/>
      <c r="Q16" s="333"/>
      <c r="R16" s="12"/>
      <c r="S16" s="12"/>
      <c r="T16" s="12"/>
    </row>
    <row r="17" spans="1:20" x14ac:dyDescent="0.25">
      <c r="A17" s="36"/>
      <c r="B17" s="953"/>
      <c r="C17" s="952"/>
      <c r="D17" s="657"/>
      <c r="E17" s="656"/>
      <c r="F17" s="36"/>
      <c r="G17" s="36"/>
      <c r="H17" s="659"/>
      <c r="J17" s="12"/>
      <c r="L17" s="12"/>
      <c r="N17" s="12"/>
      <c r="O17" s="333"/>
      <c r="P17" s="12"/>
      <c r="Q17" s="333"/>
      <c r="R17" s="12"/>
      <c r="S17" s="12"/>
      <c r="T17" s="12"/>
    </row>
    <row r="18" spans="1:20" x14ac:dyDescent="0.25">
      <c r="A18" s="36"/>
      <c r="B18" s="953"/>
      <c r="C18" s="952"/>
      <c r="D18" s="657"/>
      <c r="E18" s="656"/>
      <c r="F18" s="36"/>
      <c r="G18" s="36"/>
      <c r="H18" s="659"/>
      <c r="J18" s="12"/>
      <c r="L18" s="12"/>
      <c r="N18" s="12"/>
      <c r="O18" s="333"/>
      <c r="P18" s="12"/>
      <c r="Q18" s="333"/>
      <c r="R18" s="12"/>
      <c r="S18" s="12"/>
      <c r="T18" s="12"/>
    </row>
    <row r="19" spans="1:20" x14ac:dyDescent="0.25">
      <c r="A19" s="36"/>
      <c r="B19" s="953"/>
      <c r="C19" s="952"/>
      <c r="D19" s="657"/>
      <c r="E19" s="656"/>
      <c r="F19" s="36"/>
      <c r="G19" s="36"/>
      <c r="H19" s="659"/>
      <c r="J19" s="12"/>
      <c r="L19" s="12"/>
      <c r="N19" s="12"/>
      <c r="O19" s="333"/>
      <c r="P19" s="12"/>
      <c r="Q19" s="333"/>
      <c r="R19" s="12"/>
      <c r="S19" s="12"/>
      <c r="T19" s="12"/>
    </row>
    <row r="20" spans="1:20" x14ac:dyDescent="0.25">
      <c r="A20" s="36"/>
      <c r="B20" s="953"/>
      <c r="C20" s="952"/>
      <c r="D20" s="657"/>
      <c r="E20" s="656"/>
      <c r="F20" s="36"/>
      <c r="G20" s="36"/>
      <c r="H20" s="659"/>
      <c r="J20" s="12"/>
      <c r="L20" s="12"/>
      <c r="N20" s="12"/>
      <c r="O20" s="333"/>
      <c r="P20" s="12"/>
      <c r="Q20" s="333"/>
      <c r="R20" s="12"/>
      <c r="S20" s="12"/>
      <c r="T20" s="12"/>
    </row>
    <row r="21" spans="1:20" x14ac:dyDescent="0.25">
      <c r="A21" s="36"/>
      <c r="B21" s="953"/>
      <c r="C21" s="952"/>
      <c r="D21" s="657"/>
      <c r="E21" s="656"/>
      <c r="F21" s="36"/>
      <c r="G21" s="36"/>
      <c r="H21" s="659"/>
      <c r="J21" s="12"/>
      <c r="L21" s="12"/>
      <c r="N21" s="12"/>
      <c r="O21" s="333"/>
      <c r="P21" s="12"/>
      <c r="Q21" s="333"/>
      <c r="R21" s="12"/>
      <c r="S21" s="12"/>
      <c r="T21" s="12"/>
    </row>
    <row r="22" spans="1:20" x14ac:dyDescent="0.25">
      <c r="A22" s="36"/>
      <c r="B22" s="953"/>
      <c r="C22" s="952"/>
      <c r="D22" s="657"/>
      <c r="E22" s="656"/>
      <c r="F22" s="36"/>
      <c r="G22" s="36"/>
      <c r="H22" s="659"/>
      <c r="J22" s="12"/>
      <c r="L22" s="12"/>
      <c r="N22" s="12"/>
      <c r="O22" s="333"/>
      <c r="P22" s="12"/>
      <c r="Q22" s="333"/>
      <c r="R22" s="12"/>
      <c r="S22" s="12"/>
      <c r="T22" s="12"/>
    </row>
    <row r="23" spans="1:20" x14ac:dyDescent="0.25">
      <c r="A23" s="36"/>
      <c r="B23" s="953"/>
      <c r="C23" s="952"/>
      <c r="D23" s="657"/>
      <c r="E23" s="656"/>
      <c r="F23" s="36"/>
      <c r="G23" s="36"/>
      <c r="H23" s="659"/>
      <c r="J23" s="12"/>
      <c r="L23" s="12"/>
      <c r="N23" s="12"/>
      <c r="O23" s="333"/>
      <c r="P23" s="12"/>
      <c r="Q23" s="333"/>
      <c r="R23" s="12"/>
      <c r="S23" s="12"/>
      <c r="T23" s="12"/>
    </row>
    <row r="24" spans="1:20" x14ac:dyDescent="0.25">
      <c r="A24" s="36"/>
      <c r="B24" s="953"/>
      <c r="C24" s="952"/>
      <c r="D24" s="657"/>
      <c r="E24" s="656"/>
      <c r="F24" s="36"/>
      <c r="G24" s="36"/>
      <c r="H24" s="659"/>
      <c r="J24" s="12"/>
      <c r="L24" s="12"/>
      <c r="N24" s="12"/>
      <c r="O24" s="333"/>
      <c r="P24" s="12"/>
      <c r="Q24" s="333"/>
      <c r="R24" s="12"/>
      <c r="S24" s="12"/>
      <c r="T24" s="12"/>
    </row>
    <row r="25" spans="1:20" x14ac:dyDescent="0.25">
      <c r="A25" s="36"/>
      <c r="B25" s="953"/>
      <c r="C25" s="952"/>
      <c r="D25" s="657"/>
      <c r="E25" s="656"/>
      <c r="F25" s="36"/>
      <c r="G25" s="36"/>
      <c r="H25" s="659"/>
      <c r="J25" s="12"/>
      <c r="L25" s="12"/>
      <c r="N25" s="12"/>
      <c r="O25" s="333"/>
      <c r="P25" s="12"/>
      <c r="Q25" s="333"/>
      <c r="R25" s="12"/>
      <c r="S25" s="12"/>
      <c r="T25" s="12"/>
    </row>
    <row r="26" spans="1:20" x14ac:dyDescent="0.25">
      <c r="A26" s="36"/>
      <c r="B26" s="953"/>
      <c r="C26" s="952"/>
      <c r="D26" s="657"/>
      <c r="E26" s="656"/>
      <c r="F26" s="36"/>
      <c r="G26" s="36"/>
      <c r="H26" s="659"/>
      <c r="J26" s="12"/>
      <c r="L26" s="12"/>
      <c r="N26" s="12"/>
      <c r="O26" s="333"/>
      <c r="P26" s="12"/>
      <c r="Q26" s="333"/>
      <c r="R26" s="12"/>
      <c r="S26" s="12"/>
      <c r="T26" s="12"/>
    </row>
    <row r="27" spans="1:20" x14ac:dyDescent="0.25">
      <c r="A27" s="36"/>
      <c r="B27" s="953"/>
      <c r="C27" s="952"/>
      <c r="D27" s="657"/>
      <c r="E27" s="656"/>
      <c r="F27" s="36"/>
      <c r="G27" s="36"/>
      <c r="H27" s="659"/>
      <c r="J27" s="12"/>
      <c r="L27" s="12"/>
      <c r="N27" s="12"/>
      <c r="O27" s="333"/>
      <c r="P27" s="12"/>
      <c r="Q27" s="333"/>
      <c r="R27" s="12"/>
      <c r="S27" s="12"/>
      <c r="T27" s="12"/>
    </row>
    <row r="28" spans="1:20" x14ac:dyDescent="0.25">
      <c r="A28" s="36"/>
      <c r="B28" s="953"/>
      <c r="C28" s="952"/>
      <c r="D28" s="657"/>
      <c r="E28" s="656"/>
      <c r="F28" s="36"/>
      <c r="G28" s="36"/>
      <c r="H28" s="659"/>
      <c r="J28" s="12"/>
      <c r="L28" s="12"/>
      <c r="N28" s="12"/>
      <c r="O28" s="333"/>
      <c r="P28" s="12"/>
      <c r="Q28" s="333"/>
      <c r="R28" s="12"/>
      <c r="S28" s="12"/>
      <c r="T28" s="12"/>
    </row>
    <row r="29" spans="1:20" x14ac:dyDescent="0.25">
      <c r="A29" s="36"/>
      <c r="B29" s="953"/>
      <c r="C29" s="952"/>
      <c r="D29" s="657"/>
      <c r="E29" s="656"/>
      <c r="F29" s="36"/>
      <c r="G29" s="36"/>
      <c r="H29" s="659"/>
      <c r="J29" s="12"/>
      <c r="L29" s="12"/>
      <c r="N29" s="12"/>
      <c r="O29" s="333"/>
      <c r="P29" s="12"/>
      <c r="Q29" s="333"/>
      <c r="R29" s="12"/>
      <c r="S29" s="12"/>
      <c r="T29" s="12"/>
    </row>
    <row r="30" spans="1:20" x14ac:dyDescent="0.25">
      <c r="A30" s="36"/>
      <c r="B30" s="953"/>
      <c r="C30" s="952"/>
      <c r="D30" s="657"/>
      <c r="E30" s="656"/>
      <c r="F30" s="36"/>
      <c r="G30" s="36"/>
      <c r="H30" s="659"/>
      <c r="J30" s="12"/>
      <c r="L30" s="12"/>
      <c r="N30" s="12"/>
      <c r="O30" s="333"/>
      <c r="P30" s="12"/>
      <c r="Q30" s="333"/>
      <c r="R30" s="12"/>
      <c r="S30" s="12"/>
      <c r="T30" s="12"/>
    </row>
    <row r="31" spans="1:20" x14ac:dyDescent="0.25">
      <c r="A31" s="36"/>
      <c r="B31" s="953"/>
      <c r="C31" s="952"/>
      <c r="D31" s="657"/>
      <c r="E31" s="656"/>
      <c r="F31" s="36"/>
      <c r="G31" s="36"/>
      <c r="H31" s="659"/>
      <c r="J31" s="12"/>
      <c r="L31" s="12"/>
      <c r="N31" s="12"/>
      <c r="O31" s="333"/>
      <c r="P31" s="12"/>
      <c r="Q31" s="333"/>
      <c r="R31" s="12"/>
      <c r="S31" s="12"/>
      <c r="T31" s="12"/>
    </row>
    <row r="32" spans="1:20" x14ac:dyDescent="0.25">
      <c r="A32" s="36"/>
      <c r="B32" s="953"/>
      <c r="C32" s="952"/>
      <c r="D32" s="657"/>
      <c r="E32" s="656"/>
      <c r="F32" s="36"/>
      <c r="G32" s="36"/>
      <c r="H32" s="659"/>
      <c r="J32" s="12"/>
      <c r="L32" s="12"/>
      <c r="N32" s="12"/>
      <c r="O32" s="333"/>
      <c r="P32" s="12"/>
      <c r="Q32" s="333"/>
      <c r="R32" s="12"/>
      <c r="S32" s="12"/>
      <c r="T32" s="12"/>
    </row>
    <row r="33" spans="1:27" x14ac:dyDescent="0.25">
      <c r="A33" s="36"/>
      <c r="B33" s="953"/>
      <c r="C33" s="952"/>
      <c r="D33" s="657"/>
      <c r="E33" s="656"/>
      <c r="F33" s="36"/>
      <c r="G33" s="36"/>
      <c r="H33" s="659"/>
      <c r="J33" s="12"/>
      <c r="L33" s="12"/>
      <c r="N33" s="12"/>
      <c r="O33" s="333"/>
      <c r="P33" s="12"/>
      <c r="Q33" s="333"/>
      <c r="R33" s="12"/>
      <c r="S33" s="12"/>
      <c r="T33" s="12"/>
    </row>
    <row r="34" spans="1:27" x14ac:dyDescent="0.25">
      <c r="A34" s="36"/>
      <c r="B34" s="953"/>
      <c r="C34" s="952"/>
      <c r="D34" s="657"/>
      <c r="E34" s="656"/>
      <c r="F34" s="36"/>
      <c r="G34" s="36"/>
      <c r="H34" s="659"/>
      <c r="J34" s="12"/>
      <c r="L34" s="12"/>
      <c r="N34" s="12"/>
      <c r="O34" s="333"/>
      <c r="P34" s="12"/>
      <c r="Q34" s="333"/>
      <c r="R34" s="12"/>
      <c r="S34" s="12"/>
      <c r="T34" s="12"/>
    </row>
    <row r="35" spans="1:27" x14ac:dyDescent="0.25">
      <c r="A35" s="36"/>
      <c r="B35" s="953"/>
      <c r="C35" s="952"/>
      <c r="D35" s="657"/>
      <c r="E35" s="656"/>
      <c r="F35" s="36"/>
      <c r="G35" s="36"/>
      <c r="H35" s="659"/>
      <c r="J35" s="12"/>
      <c r="L35" s="12"/>
      <c r="N35" s="12"/>
      <c r="O35" s="333"/>
      <c r="P35" s="12"/>
      <c r="Q35" s="333"/>
      <c r="R35" s="12"/>
      <c r="S35" s="12"/>
      <c r="T35" s="12"/>
    </row>
    <row r="36" spans="1:27" x14ac:dyDescent="0.25">
      <c r="A36" s="36"/>
      <c r="B36" s="953"/>
      <c r="C36" s="952"/>
      <c r="D36" s="657"/>
      <c r="E36" s="656"/>
      <c r="F36" s="36"/>
      <c r="G36" s="36"/>
      <c r="H36" s="659"/>
      <c r="J36" s="12"/>
      <c r="L36" s="12"/>
      <c r="N36" s="12"/>
      <c r="O36" s="333"/>
      <c r="P36" s="12"/>
      <c r="Q36" s="333"/>
      <c r="R36" s="12"/>
      <c r="S36" s="12"/>
      <c r="T36" s="12"/>
    </row>
    <row r="37" spans="1:27" x14ac:dyDescent="0.25">
      <c r="A37" s="36"/>
      <c r="B37" s="953"/>
      <c r="C37" s="952"/>
      <c r="D37" s="657"/>
      <c r="E37" s="656"/>
      <c r="F37" s="36"/>
      <c r="G37" s="36"/>
      <c r="H37" s="659"/>
      <c r="J37" s="12"/>
      <c r="L37" s="12"/>
      <c r="N37" s="12"/>
      <c r="O37" s="333"/>
      <c r="P37" s="12"/>
      <c r="Q37" s="333"/>
      <c r="R37" s="12"/>
      <c r="S37" s="12"/>
      <c r="T37" s="12"/>
    </row>
    <row r="38" spans="1:27" x14ac:dyDescent="0.25">
      <c r="A38" s="36"/>
      <c r="B38" s="953"/>
      <c r="C38" s="952"/>
      <c r="D38" s="657"/>
      <c r="E38" s="656"/>
      <c r="F38" s="36"/>
      <c r="G38" s="36"/>
      <c r="H38" s="659"/>
      <c r="J38" s="12"/>
      <c r="L38" s="12"/>
      <c r="N38" s="12"/>
      <c r="O38" s="333"/>
      <c r="P38" s="12"/>
      <c r="Q38" s="333"/>
      <c r="R38" s="12"/>
      <c r="S38" s="12"/>
      <c r="T38" s="12"/>
    </row>
    <row r="39" spans="1:27" x14ac:dyDescent="0.25">
      <c r="A39" s="36"/>
      <c r="B39" s="953"/>
      <c r="C39" s="952"/>
      <c r="D39" s="657"/>
      <c r="E39" s="656"/>
      <c r="F39" s="36"/>
      <c r="G39" s="36"/>
      <c r="H39" s="659"/>
      <c r="J39" s="12"/>
      <c r="L39" s="12"/>
      <c r="N39" s="12"/>
      <c r="O39" s="333"/>
      <c r="P39" s="12"/>
      <c r="Q39" s="333"/>
      <c r="R39" s="12"/>
      <c r="S39" s="12"/>
      <c r="T39" s="12"/>
    </row>
    <row r="40" spans="1:27" x14ac:dyDescent="0.25">
      <c r="A40" s="36"/>
      <c r="B40" s="953"/>
      <c r="C40" s="952"/>
      <c r="D40" s="657"/>
      <c r="E40" s="656"/>
      <c r="F40" s="36"/>
      <c r="G40" s="36"/>
      <c r="H40" s="659"/>
      <c r="J40" s="12"/>
      <c r="L40" s="12"/>
      <c r="N40" s="12"/>
      <c r="O40" s="333"/>
      <c r="P40" s="12"/>
      <c r="Q40" s="333"/>
      <c r="R40" s="12"/>
      <c r="S40" s="12"/>
      <c r="T40" s="12"/>
    </row>
    <row r="41" spans="1:27" x14ac:dyDescent="0.25">
      <c r="A41" s="36"/>
      <c r="B41" s="953"/>
      <c r="C41" s="952"/>
      <c r="D41" s="657"/>
      <c r="E41" s="656"/>
      <c r="F41" s="36"/>
      <c r="G41" s="36"/>
      <c r="H41" s="659"/>
      <c r="J41" s="12"/>
      <c r="L41" s="12"/>
      <c r="N41" s="12"/>
      <c r="O41" s="333"/>
      <c r="P41" s="12"/>
      <c r="Q41" s="333"/>
      <c r="R41" s="12"/>
      <c r="S41" s="12"/>
      <c r="T41" s="12"/>
    </row>
    <row r="42" spans="1:27" x14ac:dyDescent="0.25">
      <c r="A42" s="36"/>
      <c r="B42" s="953"/>
      <c r="C42" s="952"/>
      <c r="D42" s="657"/>
      <c r="E42" s="656"/>
      <c r="F42" s="36"/>
      <c r="G42" s="36"/>
      <c r="H42" s="659"/>
      <c r="J42" s="12"/>
      <c r="L42" s="12"/>
      <c r="N42" s="12"/>
      <c r="O42" s="333"/>
      <c r="P42" s="12"/>
      <c r="Q42" s="333"/>
      <c r="R42" s="12"/>
      <c r="S42" s="12"/>
      <c r="T42" s="12"/>
    </row>
    <row r="43" spans="1:27" x14ac:dyDescent="0.25">
      <c r="A43" s="36"/>
      <c r="B43" s="163"/>
      <c r="C43" s="860"/>
      <c r="D43" s="657"/>
      <c r="E43" s="656"/>
      <c r="F43" s="36"/>
      <c r="G43" s="36"/>
      <c r="H43" s="659"/>
      <c r="J43" s="12"/>
      <c r="L43" s="12"/>
      <c r="N43" s="12"/>
      <c r="O43" s="333"/>
      <c r="P43" s="12"/>
      <c r="Q43" s="333"/>
      <c r="R43" s="12"/>
      <c r="S43" s="12"/>
      <c r="T43" s="12"/>
    </row>
    <row r="44" spans="1:27" x14ac:dyDescent="0.25">
      <c r="A44" s="36"/>
      <c r="B44" s="163"/>
      <c r="C44" s="860"/>
      <c r="D44" s="657"/>
      <c r="E44" s="656"/>
      <c r="F44" s="36"/>
      <c r="G44" s="36"/>
      <c r="H44" s="659"/>
      <c r="J44" s="12"/>
      <c r="L44" s="12"/>
      <c r="N44" s="12"/>
      <c r="O44" s="333"/>
      <c r="P44" s="12"/>
      <c r="Q44" s="333"/>
      <c r="R44" s="12"/>
      <c r="S44" s="12"/>
      <c r="T44" s="12"/>
    </row>
    <row r="45" spans="1:27" x14ac:dyDescent="0.25">
      <c r="A45" s="36"/>
      <c r="B45" s="163"/>
      <c r="C45" s="861"/>
      <c r="D45" s="657"/>
      <c r="E45" s="656"/>
      <c r="F45" s="36"/>
      <c r="G45" s="36"/>
      <c r="H45" s="659"/>
      <c r="J45" s="12"/>
      <c r="L45" s="12"/>
      <c r="N45" s="12"/>
      <c r="O45" s="333"/>
      <c r="P45" s="12"/>
      <c r="Q45" s="333"/>
      <c r="R45" s="12"/>
      <c r="S45" s="12"/>
      <c r="T45" s="12"/>
    </row>
    <row r="46" spans="1:27" x14ac:dyDescent="0.25">
      <c r="A46" s="36"/>
      <c r="B46" s="163"/>
      <c r="C46" s="861"/>
      <c r="D46" s="657"/>
      <c r="E46" s="656"/>
      <c r="F46" s="36"/>
      <c r="G46" s="36"/>
      <c r="H46" s="659"/>
      <c r="J46" s="12"/>
      <c r="L46" s="12"/>
      <c r="N46" s="12"/>
      <c r="O46" s="333"/>
      <c r="P46" s="12"/>
      <c r="Q46" s="333"/>
      <c r="R46" s="12"/>
      <c r="S46" s="12"/>
      <c r="T46" s="12"/>
      <c r="AA46" s="611"/>
    </row>
    <row r="47" spans="1:27" x14ac:dyDescent="0.25">
      <c r="A47" s="36"/>
      <c r="B47" s="195"/>
      <c r="C47" s="861"/>
      <c r="D47" s="658"/>
      <c r="E47" s="474"/>
      <c r="F47" s="36"/>
      <c r="G47" s="36"/>
      <c r="H47" s="659"/>
      <c r="J47" s="12"/>
      <c r="L47" s="12"/>
      <c r="N47" s="12"/>
      <c r="O47" s="333"/>
      <c r="P47" s="12"/>
      <c r="Q47" s="333"/>
      <c r="R47" s="12"/>
      <c r="S47" s="12"/>
      <c r="T47" s="12"/>
    </row>
    <row r="48" spans="1:27" x14ac:dyDescent="0.25">
      <c r="A48" s="36"/>
      <c r="B48" s="163"/>
      <c r="C48" s="861"/>
      <c r="D48" s="658"/>
      <c r="E48" s="474"/>
      <c r="F48" s="36"/>
      <c r="G48" s="36"/>
      <c r="H48" s="659"/>
      <c r="J48" s="12"/>
      <c r="L48" s="12"/>
      <c r="N48" s="12"/>
      <c r="O48" s="333"/>
      <c r="P48" s="12"/>
      <c r="Q48" s="333"/>
      <c r="R48" s="12"/>
      <c r="S48" s="12"/>
      <c r="T48" s="12"/>
    </row>
    <row r="49" spans="1:20" x14ac:dyDescent="0.25">
      <c r="A49" s="36"/>
      <c r="B49" s="163"/>
      <c r="C49" s="861"/>
      <c r="D49" s="658"/>
      <c r="E49" s="474"/>
      <c r="F49" s="36"/>
      <c r="G49" s="36"/>
      <c r="H49" s="659"/>
      <c r="J49" s="12"/>
      <c r="L49" s="12"/>
      <c r="N49" s="12"/>
      <c r="O49" s="333"/>
      <c r="P49" s="12"/>
      <c r="Q49" s="333"/>
      <c r="R49" s="12"/>
      <c r="S49" s="12"/>
      <c r="T49" s="12"/>
    </row>
    <row r="50" spans="1:20" x14ac:dyDescent="0.25">
      <c r="A50" s="36"/>
      <c r="B50" s="655"/>
      <c r="C50" s="861"/>
      <c r="D50" s="658"/>
      <c r="E50" s="474"/>
      <c r="F50" s="36"/>
      <c r="G50" s="36"/>
      <c r="H50" s="659"/>
      <c r="J50" s="12"/>
      <c r="L50" s="12"/>
      <c r="N50" s="12"/>
      <c r="O50" s="333"/>
      <c r="P50" s="12"/>
      <c r="Q50" s="333"/>
      <c r="R50" s="12"/>
      <c r="S50" s="12"/>
      <c r="T50" s="12"/>
    </row>
    <row r="51" spans="1:20" x14ac:dyDescent="0.25">
      <c r="A51" s="36"/>
      <c r="B51" s="655"/>
      <c r="C51" s="861"/>
      <c r="D51" s="658"/>
      <c r="E51" s="474"/>
      <c r="F51" s="36"/>
      <c r="G51" s="36"/>
      <c r="H51" s="659"/>
      <c r="J51" s="12"/>
      <c r="L51" s="12"/>
      <c r="N51" s="12"/>
      <c r="O51" s="333"/>
      <c r="P51" s="12"/>
      <c r="Q51" s="333"/>
      <c r="R51" s="12"/>
      <c r="S51" s="12"/>
      <c r="T51" s="12"/>
    </row>
    <row r="52" spans="1:20" x14ac:dyDescent="0.25">
      <c r="A52" s="36"/>
      <c r="B52" s="655"/>
      <c r="C52" s="861"/>
      <c r="D52" s="658"/>
      <c r="E52" s="474"/>
      <c r="F52" s="36"/>
      <c r="G52" s="36"/>
      <c r="H52" s="659"/>
      <c r="J52" s="12"/>
      <c r="L52" s="12"/>
      <c r="N52" s="12"/>
      <c r="O52" s="333"/>
      <c r="P52" s="12"/>
      <c r="Q52" s="333"/>
      <c r="R52" s="12"/>
      <c r="S52" s="12"/>
      <c r="T52" s="12"/>
    </row>
    <row r="53" spans="1:20" x14ac:dyDescent="0.25">
      <c r="A53" s="36"/>
      <c r="B53" s="655"/>
      <c r="C53" s="861"/>
      <c r="D53" s="658"/>
      <c r="E53" s="474"/>
      <c r="F53" s="36"/>
      <c r="G53" s="36"/>
      <c r="H53" s="659"/>
      <c r="J53" s="12"/>
      <c r="L53" s="12"/>
      <c r="N53" s="12"/>
      <c r="O53" s="333"/>
      <c r="P53" s="12"/>
      <c r="Q53" s="333"/>
      <c r="R53" s="12"/>
      <c r="S53" s="12"/>
      <c r="T53" s="12"/>
    </row>
    <row r="54" spans="1:20" x14ac:dyDescent="0.25">
      <c r="A54" s="36"/>
      <c r="B54" s="655"/>
      <c r="C54" s="861"/>
      <c r="D54" s="658"/>
      <c r="E54" s="474"/>
      <c r="F54" s="36"/>
      <c r="G54" s="36"/>
      <c r="H54" s="659"/>
      <c r="J54" s="12"/>
      <c r="L54" s="12"/>
      <c r="N54" s="12"/>
      <c r="O54" s="333"/>
      <c r="P54" s="12"/>
      <c r="Q54" s="333"/>
      <c r="R54" s="12"/>
      <c r="S54" s="12"/>
      <c r="T54" s="12"/>
    </row>
    <row r="55" spans="1:20" x14ac:dyDescent="0.25">
      <c r="A55" s="36"/>
      <c r="B55" s="655"/>
      <c r="C55" s="861"/>
      <c r="D55" s="658"/>
      <c r="E55" s="474"/>
      <c r="F55" s="36"/>
      <c r="G55" s="36"/>
      <c r="H55" s="659"/>
      <c r="J55" s="12"/>
      <c r="L55" s="12"/>
      <c r="N55" s="12"/>
      <c r="O55" s="333"/>
      <c r="P55" s="12"/>
      <c r="Q55" s="333"/>
      <c r="R55" s="12"/>
      <c r="S55" s="12"/>
      <c r="T55" s="12"/>
    </row>
    <row r="56" spans="1:20" x14ac:dyDescent="0.25">
      <c r="A56" s="36"/>
      <c r="B56" s="655"/>
      <c r="C56" s="861"/>
      <c r="D56" s="658"/>
      <c r="E56" s="474"/>
      <c r="F56" s="36"/>
      <c r="G56" s="36"/>
      <c r="H56" s="659"/>
      <c r="J56" s="12"/>
      <c r="L56" s="12"/>
      <c r="N56" s="12"/>
      <c r="O56" s="333"/>
      <c r="P56" s="12"/>
      <c r="Q56" s="333"/>
      <c r="R56" s="12"/>
      <c r="S56" s="12"/>
      <c r="T56" s="12"/>
    </row>
    <row r="57" spans="1:20" x14ac:dyDescent="0.25">
      <c r="A57" s="36"/>
      <c r="B57" s="655"/>
      <c r="C57" s="861"/>
      <c r="D57" s="658"/>
      <c r="E57" s="474"/>
      <c r="F57" s="36"/>
      <c r="G57" s="36"/>
      <c r="H57" s="659"/>
      <c r="J57" s="12"/>
      <c r="L57" s="12"/>
      <c r="N57" s="12"/>
      <c r="O57" s="333"/>
      <c r="P57" s="12"/>
      <c r="Q57" s="333"/>
      <c r="R57" s="12"/>
      <c r="S57" s="12"/>
      <c r="T57" s="12"/>
    </row>
    <row r="58" spans="1:20" x14ac:dyDescent="0.25">
      <c r="A58" s="36"/>
      <c r="B58" s="655"/>
      <c r="C58" s="861"/>
      <c r="D58" s="658"/>
      <c r="E58" s="474"/>
      <c r="F58" s="36"/>
      <c r="G58" s="36"/>
      <c r="H58" s="659"/>
      <c r="J58" s="12"/>
      <c r="L58" s="12"/>
      <c r="N58" s="12"/>
      <c r="O58" s="333"/>
      <c r="P58" s="12"/>
      <c r="Q58" s="333"/>
      <c r="R58" s="12"/>
      <c r="S58" s="12"/>
      <c r="T58" s="12"/>
    </row>
    <row r="59" spans="1:20" x14ac:dyDescent="0.25">
      <c r="A59" s="36"/>
      <c r="B59" s="655"/>
      <c r="C59" s="861"/>
      <c r="D59" s="658"/>
      <c r="E59" s="474"/>
      <c r="F59" s="36"/>
      <c r="G59" s="36"/>
      <c r="H59" s="659"/>
      <c r="J59" s="12"/>
      <c r="L59" s="12"/>
      <c r="N59" s="12"/>
      <c r="O59" s="333"/>
      <c r="P59" s="12"/>
      <c r="Q59" s="333"/>
      <c r="R59" s="12"/>
      <c r="S59" s="12"/>
      <c r="T59" s="12"/>
    </row>
    <row r="60" spans="1:20" x14ac:dyDescent="0.25">
      <c r="A60" s="36"/>
      <c r="B60" s="655"/>
      <c r="C60" s="861"/>
      <c r="D60" s="658"/>
      <c r="E60" s="474"/>
      <c r="F60" s="36"/>
      <c r="G60" s="36"/>
      <c r="H60" s="659"/>
      <c r="J60" s="12"/>
      <c r="L60" s="12"/>
      <c r="N60" s="12"/>
      <c r="O60" s="333"/>
      <c r="P60" s="12"/>
      <c r="Q60" s="333"/>
      <c r="R60" s="12"/>
      <c r="S60" s="12"/>
      <c r="T60" s="12"/>
    </row>
    <row r="61" spans="1:20" x14ac:dyDescent="0.25">
      <c r="A61" s="36"/>
      <c r="B61" s="655"/>
      <c r="C61" s="861"/>
      <c r="D61" s="658"/>
      <c r="E61" s="474"/>
      <c r="F61" s="36"/>
      <c r="G61" s="36"/>
      <c r="H61" s="659"/>
      <c r="J61" s="12"/>
      <c r="L61" s="12"/>
      <c r="N61" s="12"/>
      <c r="O61" s="333"/>
      <c r="P61" s="12"/>
      <c r="Q61" s="333"/>
      <c r="R61" s="12"/>
      <c r="S61" s="12"/>
      <c r="T61" s="12"/>
    </row>
    <row r="62" spans="1:20" x14ac:dyDescent="0.25">
      <c r="A62" s="36"/>
      <c r="B62" s="655"/>
      <c r="C62" s="861"/>
      <c r="D62" s="658"/>
      <c r="E62" s="474"/>
      <c r="F62" s="36"/>
      <c r="G62" s="36"/>
      <c r="H62" s="659"/>
      <c r="J62" s="12"/>
      <c r="L62" s="12"/>
      <c r="N62" s="12"/>
      <c r="O62" s="333"/>
      <c r="P62" s="12"/>
      <c r="Q62" s="333"/>
      <c r="R62" s="12"/>
      <c r="S62" s="12"/>
      <c r="T62" s="12"/>
    </row>
    <row r="63" spans="1:20" x14ac:dyDescent="0.25">
      <c r="A63" s="36"/>
      <c r="B63" s="655"/>
      <c r="C63" s="861"/>
      <c r="D63" s="658"/>
      <c r="E63" s="474"/>
      <c r="F63" s="36"/>
      <c r="G63" s="36"/>
      <c r="H63" s="659"/>
      <c r="J63" s="12"/>
      <c r="L63" s="12"/>
      <c r="N63" s="12"/>
      <c r="O63" s="333"/>
      <c r="P63" s="12"/>
      <c r="Q63" s="333"/>
      <c r="R63" s="12"/>
      <c r="S63" s="12"/>
      <c r="T63" s="12"/>
    </row>
    <row r="64" spans="1:20" x14ac:dyDescent="0.25">
      <c r="A64" s="36"/>
      <c r="B64" s="655"/>
      <c r="C64" s="861"/>
      <c r="D64" s="658"/>
      <c r="E64" s="474"/>
      <c r="F64" s="36"/>
      <c r="G64" s="36"/>
      <c r="H64" s="659"/>
      <c r="J64" s="12"/>
      <c r="L64" s="12"/>
      <c r="N64" s="12"/>
      <c r="O64" s="333"/>
      <c r="P64" s="12"/>
      <c r="Q64" s="333"/>
      <c r="R64" s="12"/>
      <c r="S64" s="12"/>
      <c r="T64" s="12"/>
    </row>
    <row r="65" spans="1:20" x14ac:dyDescent="0.25">
      <c r="A65" s="36"/>
      <c r="B65" s="655"/>
      <c r="C65" s="861"/>
      <c r="D65" s="658"/>
      <c r="E65" s="474"/>
      <c r="F65" s="36"/>
      <c r="G65" s="36"/>
      <c r="H65" s="659"/>
      <c r="J65" s="12"/>
      <c r="L65" s="12"/>
      <c r="N65" s="12"/>
      <c r="O65" s="333"/>
      <c r="P65" s="12"/>
      <c r="Q65" s="333"/>
      <c r="R65" s="12"/>
      <c r="S65" s="12"/>
      <c r="T65" s="12"/>
    </row>
    <row r="66" spans="1:20" x14ac:dyDescent="0.25">
      <c r="A66" s="36"/>
      <c r="B66" s="655"/>
      <c r="C66" s="861"/>
      <c r="D66" s="658"/>
      <c r="E66" s="474"/>
      <c r="F66" s="36"/>
      <c r="G66" s="36"/>
      <c r="H66" s="659"/>
      <c r="J66" s="12"/>
      <c r="L66" s="12"/>
      <c r="N66" s="12"/>
      <c r="O66" s="333"/>
      <c r="P66" s="12"/>
      <c r="Q66" s="333"/>
      <c r="R66" s="12"/>
      <c r="S66" s="12"/>
      <c r="T66" s="12"/>
    </row>
    <row r="67" spans="1:20" x14ac:dyDescent="0.25">
      <c r="A67" s="36"/>
      <c r="B67" s="655"/>
      <c r="C67" s="861"/>
      <c r="D67" s="658"/>
      <c r="E67" s="474"/>
      <c r="F67" s="36"/>
      <c r="G67" s="36"/>
      <c r="H67" s="659"/>
      <c r="J67" s="12"/>
      <c r="L67" s="12"/>
      <c r="N67" s="12"/>
      <c r="O67" s="333"/>
      <c r="P67" s="12"/>
      <c r="Q67" s="333"/>
      <c r="R67" s="12"/>
      <c r="S67" s="12"/>
      <c r="T67" s="12"/>
    </row>
    <row r="68" spans="1:20" x14ac:dyDescent="0.25">
      <c r="A68" s="36"/>
      <c r="B68" s="655"/>
      <c r="C68" s="861"/>
      <c r="D68" s="658"/>
      <c r="E68" s="474"/>
      <c r="F68" s="36"/>
      <c r="G68" s="36"/>
      <c r="H68" s="659"/>
      <c r="J68" s="12"/>
      <c r="L68" s="12"/>
      <c r="N68" s="12"/>
      <c r="O68" s="333"/>
      <c r="P68" s="12"/>
      <c r="Q68" s="333"/>
      <c r="R68" s="12"/>
      <c r="S68" s="12"/>
      <c r="T68" s="12"/>
    </row>
    <row r="69" spans="1:20" x14ac:dyDescent="0.25">
      <c r="A69" s="36"/>
      <c r="B69" s="655"/>
      <c r="C69" s="861"/>
      <c r="D69" s="658"/>
      <c r="E69" s="474"/>
      <c r="F69" s="36"/>
      <c r="G69" s="36"/>
      <c r="H69" s="659"/>
      <c r="J69" s="12"/>
      <c r="L69" s="12"/>
      <c r="N69" s="12"/>
      <c r="O69" s="333"/>
      <c r="P69" s="12"/>
      <c r="Q69" s="333"/>
      <c r="R69" s="12"/>
      <c r="S69" s="12"/>
      <c r="T69" s="12"/>
    </row>
    <row r="70" spans="1:20" x14ac:dyDescent="0.25">
      <c r="A70" s="36"/>
      <c r="B70" s="655"/>
      <c r="C70" s="861"/>
      <c r="D70" s="658"/>
      <c r="E70" s="474"/>
      <c r="F70" s="36"/>
      <c r="G70" s="36"/>
      <c r="H70" s="659"/>
      <c r="J70" s="12"/>
      <c r="L70" s="12"/>
      <c r="N70" s="12"/>
      <c r="O70" s="333"/>
      <c r="P70" s="12"/>
      <c r="Q70" s="333"/>
      <c r="R70" s="12"/>
      <c r="S70" s="12"/>
      <c r="T70" s="12"/>
    </row>
    <row r="71" spans="1:20" x14ac:dyDescent="0.25">
      <c r="A71" s="36"/>
      <c r="B71" s="655"/>
      <c r="C71" s="861"/>
      <c r="D71" s="658"/>
      <c r="E71" s="474"/>
      <c r="F71" s="36"/>
      <c r="G71" s="36"/>
      <c r="H71" s="659"/>
      <c r="J71" s="12"/>
      <c r="L71" s="12"/>
      <c r="N71" s="12"/>
      <c r="O71" s="333"/>
      <c r="P71" s="12"/>
      <c r="Q71" s="333"/>
      <c r="R71" s="12"/>
      <c r="S71" s="12"/>
      <c r="T71" s="12"/>
    </row>
    <row r="72" spans="1:20" x14ac:dyDescent="0.25">
      <c r="A72" s="36"/>
      <c r="B72" s="195"/>
      <c r="C72" s="861"/>
      <c r="D72" s="658"/>
      <c r="E72" s="474"/>
      <c r="F72" s="36"/>
      <c r="G72" s="36"/>
      <c r="H72" s="659"/>
      <c r="J72" s="12"/>
      <c r="L72" s="12"/>
      <c r="N72" s="12"/>
      <c r="O72" s="333"/>
      <c r="P72" s="12"/>
      <c r="Q72" s="333"/>
      <c r="R72" s="12"/>
      <c r="S72" s="12"/>
      <c r="T72" s="12"/>
    </row>
    <row r="73" spans="1:20" x14ac:dyDescent="0.25">
      <c r="A73" s="36"/>
      <c r="B73" s="195"/>
      <c r="C73" s="165"/>
      <c r="D73" s="162"/>
      <c r="E73" s="474"/>
      <c r="F73" s="353"/>
      <c r="G73" s="353"/>
      <c r="H73" s="353"/>
    </row>
  </sheetData>
  <mergeCells count="3">
    <mergeCell ref="S1:T1"/>
    <mergeCell ref="X1:AC1"/>
    <mergeCell ref="X2:AC2"/>
  </mergeCells>
  <conditionalFormatting sqref="A3:F72">
    <cfRule type="expression" dxfId="229" priority="6">
      <formula>AND($A3&lt;&gt;"",MOD(ROW(),2)=1)</formula>
    </cfRule>
  </conditionalFormatting>
  <conditionalFormatting sqref="A2:F2">
    <cfRule type="expression" dxfId="228"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1" t="s">
        <v>298</v>
      </c>
      <c r="B1" s="471" t="s">
        <v>300</v>
      </c>
      <c r="C1" s="471" t="s">
        <v>258</v>
      </c>
      <c r="D1" s="471" t="s">
        <v>299</v>
      </c>
      <c r="E1" s="472" t="s">
        <v>272</v>
      </c>
      <c r="F1" s="471" t="s">
        <v>173</v>
      </c>
    </row>
    <row r="2" spans="1:6" x14ac:dyDescent="0.25">
      <c r="A2" s="164">
        <v>1</v>
      </c>
      <c r="B2" s="662">
        <v>44931</v>
      </c>
      <c r="C2" s="36" t="s">
        <v>265</v>
      </c>
      <c r="D2" s="36" t="s">
        <v>273</v>
      </c>
      <c r="E2" s="664">
        <v>5066.22</v>
      </c>
      <c r="F2" s="36" t="s">
        <v>274</v>
      </c>
    </row>
    <row r="3" spans="1:6" x14ac:dyDescent="0.25">
      <c r="A3" s="164"/>
      <c r="B3" s="662"/>
      <c r="C3" s="36"/>
      <c r="D3" s="36"/>
      <c r="E3" s="665"/>
      <c r="F3" s="36"/>
    </row>
    <row r="4" spans="1:6" x14ac:dyDescent="0.25">
      <c r="A4" s="164"/>
      <c r="B4" s="662"/>
      <c r="C4" s="36"/>
      <c r="D4" s="36"/>
      <c r="E4" s="665"/>
      <c r="F4" s="36"/>
    </row>
    <row r="5" spans="1:6" x14ac:dyDescent="0.25">
      <c r="A5" s="164"/>
      <c r="B5" s="662"/>
      <c r="C5" s="36"/>
      <c r="D5" s="36"/>
      <c r="E5" s="665"/>
      <c r="F5" s="36"/>
    </row>
    <row r="6" spans="1:6" x14ac:dyDescent="0.25">
      <c r="A6" s="164"/>
      <c r="B6" s="662"/>
      <c r="C6" s="36"/>
      <c r="D6" s="36"/>
      <c r="E6" s="665"/>
      <c r="F6" s="36"/>
    </row>
    <row r="7" spans="1:6" x14ac:dyDescent="0.25">
      <c r="A7" s="164"/>
      <c r="B7" s="662"/>
      <c r="C7" s="36"/>
      <c r="D7" s="36"/>
      <c r="E7" s="665"/>
      <c r="F7" s="36"/>
    </row>
    <row r="8" spans="1:6" x14ac:dyDescent="0.25">
      <c r="A8" s="164"/>
      <c r="B8" s="662"/>
      <c r="C8" s="36"/>
      <c r="D8" s="36"/>
      <c r="E8" s="665"/>
      <c r="F8" s="36"/>
    </row>
    <row r="9" spans="1:6" x14ac:dyDescent="0.25">
      <c r="A9" s="164"/>
      <c r="B9" s="662"/>
      <c r="C9" s="36"/>
      <c r="D9" s="36"/>
      <c r="E9" s="665"/>
      <c r="F9" s="36"/>
    </row>
    <row r="10" spans="1:6" x14ac:dyDescent="0.25">
      <c r="A10" s="164"/>
      <c r="B10" s="662"/>
      <c r="C10" s="36"/>
      <c r="D10" s="36"/>
      <c r="E10" s="665"/>
      <c r="F10" s="36"/>
    </row>
    <row r="11" spans="1:6" x14ac:dyDescent="0.25">
      <c r="A11" s="164"/>
      <c r="B11" s="662"/>
      <c r="C11" s="36"/>
      <c r="D11" s="36"/>
      <c r="E11" s="665"/>
      <c r="F11" s="36"/>
    </row>
    <row r="12" spans="1:6" x14ac:dyDescent="0.25">
      <c r="A12" s="164"/>
      <c r="B12" s="662"/>
      <c r="C12" s="36"/>
      <c r="D12" s="36"/>
      <c r="E12" s="665"/>
      <c r="F12" s="36"/>
    </row>
    <row r="13" spans="1:6" x14ac:dyDescent="0.25">
      <c r="A13" s="164"/>
      <c r="B13" s="662"/>
      <c r="C13" s="36"/>
      <c r="D13" s="36"/>
      <c r="E13" s="665"/>
      <c r="F13" s="36"/>
    </row>
    <row r="14" spans="1:6" x14ac:dyDescent="0.25">
      <c r="A14" s="164"/>
      <c r="B14" s="662"/>
      <c r="C14" s="36"/>
      <c r="D14" s="36"/>
      <c r="E14" s="665"/>
      <c r="F14" s="36"/>
    </row>
    <row r="15" spans="1:6" x14ac:dyDescent="0.25">
      <c r="A15" s="164"/>
      <c r="B15" s="662"/>
      <c r="C15" s="36"/>
      <c r="D15" s="36"/>
      <c r="E15" s="665"/>
      <c r="F15" s="36"/>
    </row>
    <row r="16" spans="1:6" x14ac:dyDescent="0.25">
      <c r="A16" s="164"/>
      <c r="B16" s="662"/>
      <c r="C16" s="36"/>
      <c r="D16" s="36"/>
      <c r="E16" s="665"/>
      <c r="F16" s="36"/>
    </row>
    <row r="17" spans="1:6" x14ac:dyDescent="0.25">
      <c r="A17" s="164"/>
      <c r="B17" s="662"/>
      <c r="C17" s="36"/>
      <c r="D17" s="36"/>
      <c r="E17" s="665"/>
      <c r="F17" s="36"/>
    </row>
    <row r="18" spans="1:6" x14ac:dyDescent="0.25">
      <c r="A18" s="164"/>
      <c r="B18" s="662"/>
      <c r="C18" s="36"/>
      <c r="D18" s="36"/>
      <c r="E18" s="665"/>
      <c r="F18" s="36"/>
    </row>
    <row r="19" spans="1:6" x14ac:dyDescent="0.25">
      <c r="A19" s="164"/>
      <c r="B19" s="662"/>
      <c r="C19" s="36"/>
      <c r="D19" s="36"/>
      <c r="E19" s="665"/>
      <c r="F19" s="36"/>
    </row>
    <row r="20" spans="1:6" x14ac:dyDescent="0.25">
      <c r="A20" s="164"/>
      <c r="B20" s="662"/>
      <c r="C20" s="36"/>
      <c r="D20" s="36"/>
      <c r="E20" s="665"/>
      <c r="F20" s="36"/>
    </row>
    <row r="21" spans="1:6" x14ac:dyDescent="0.25">
      <c r="A21" s="164"/>
      <c r="B21" s="662"/>
      <c r="C21" s="36"/>
      <c r="D21" s="36"/>
      <c r="E21" s="665"/>
      <c r="F21" s="36"/>
    </row>
    <row r="22" spans="1:6" x14ac:dyDescent="0.25">
      <c r="A22" s="164"/>
      <c r="B22" s="662"/>
      <c r="C22" s="36"/>
      <c r="D22" s="36"/>
      <c r="E22" s="665"/>
      <c r="F22" s="36"/>
    </row>
    <row r="23" spans="1:6" x14ac:dyDescent="0.25">
      <c r="A23" s="164"/>
      <c r="B23" s="662"/>
      <c r="C23" s="36"/>
      <c r="D23" s="36"/>
      <c r="E23" s="665"/>
      <c r="F23" s="36"/>
    </row>
    <row r="24" spans="1:6" x14ac:dyDescent="0.25">
      <c r="A24" s="164"/>
      <c r="B24" s="662"/>
      <c r="C24" s="36"/>
      <c r="D24" s="36"/>
      <c r="E24" s="665"/>
      <c r="F24" s="36"/>
    </row>
    <row r="25" spans="1:6" x14ac:dyDescent="0.25">
      <c r="A25" s="164"/>
      <c r="B25" s="662"/>
      <c r="C25" s="36"/>
      <c r="D25" s="36"/>
      <c r="E25" s="665"/>
      <c r="F25" s="36"/>
    </row>
    <row r="26" spans="1:6" x14ac:dyDescent="0.25">
      <c r="A26" s="164"/>
      <c r="B26" s="662"/>
      <c r="C26" s="36"/>
      <c r="D26" s="36"/>
      <c r="E26" s="665"/>
      <c r="F26" s="36"/>
    </row>
    <row r="27" spans="1:6" x14ac:dyDescent="0.25">
      <c r="A27" s="164"/>
      <c r="B27" s="662"/>
      <c r="C27" s="36"/>
      <c r="D27" s="36"/>
      <c r="E27" s="665"/>
      <c r="F27" s="36"/>
    </row>
    <row r="28" spans="1:6" x14ac:dyDescent="0.25">
      <c r="A28" s="164"/>
      <c r="B28" s="662"/>
      <c r="C28" s="36"/>
      <c r="D28" s="36"/>
      <c r="E28" s="665"/>
      <c r="F28" s="36"/>
    </row>
    <row r="29" spans="1:6" x14ac:dyDescent="0.25">
      <c r="A29" s="164"/>
      <c r="B29" s="662"/>
      <c r="C29" s="36"/>
      <c r="D29" s="36"/>
      <c r="E29" s="665"/>
      <c r="F29" s="36"/>
    </row>
    <row r="30" spans="1:6" x14ac:dyDescent="0.25">
      <c r="A30" s="164"/>
      <c r="B30" s="662"/>
      <c r="C30" s="36"/>
      <c r="D30" s="36"/>
      <c r="E30" s="665"/>
      <c r="F30" s="36"/>
    </row>
    <row r="31" spans="1:6" x14ac:dyDescent="0.25">
      <c r="A31" s="164"/>
      <c r="B31" s="662"/>
      <c r="C31" s="36"/>
      <c r="D31" s="36"/>
      <c r="E31" s="665"/>
      <c r="F31" s="36"/>
    </row>
    <row r="32" spans="1:6" x14ac:dyDescent="0.25">
      <c r="A32" s="164"/>
      <c r="B32" s="662"/>
      <c r="C32" s="655"/>
      <c r="D32" s="655"/>
      <c r="E32" s="665"/>
      <c r="F32" s="36"/>
    </row>
    <row r="33" spans="1:6" x14ac:dyDescent="0.25">
      <c r="A33" s="164"/>
      <c r="B33" s="663"/>
      <c r="C33" s="655"/>
      <c r="D33" s="655"/>
      <c r="E33" s="666"/>
      <c r="F33" s="36"/>
    </row>
    <row r="34" spans="1:6" x14ac:dyDescent="0.25">
      <c r="A34" s="164"/>
      <c r="B34" s="663"/>
      <c r="C34" s="655"/>
      <c r="D34" s="655"/>
      <c r="E34" s="666"/>
      <c r="F34" s="36"/>
    </row>
    <row r="35" spans="1:6" x14ac:dyDescent="0.25">
      <c r="A35" s="164"/>
      <c r="B35" s="663"/>
      <c r="C35" s="655"/>
      <c r="D35" s="655"/>
      <c r="E35" s="666"/>
      <c r="F35" s="36"/>
    </row>
    <row r="36" spans="1:6" x14ac:dyDescent="0.25">
      <c r="A36" s="164"/>
      <c r="B36" s="663"/>
      <c r="C36" s="655"/>
      <c r="D36" s="655"/>
      <c r="E36" s="666"/>
      <c r="F36" s="36"/>
    </row>
    <row r="37" spans="1:6" x14ac:dyDescent="0.25">
      <c r="A37" s="164"/>
      <c r="B37" s="663"/>
      <c r="C37" s="655"/>
      <c r="D37" s="655"/>
      <c r="E37" s="666"/>
      <c r="F37" s="36"/>
    </row>
    <row r="38" spans="1:6" x14ac:dyDescent="0.25">
      <c r="A38" s="164"/>
      <c r="B38" s="663"/>
      <c r="C38" s="655"/>
      <c r="D38" s="655"/>
      <c r="E38" s="666"/>
      <c r="F38" s="36"/>
    </row>
    <row r="39" spans="1:6" x14ac:dyDescent="0.25">
      <c r="A39" s="164"/>
      <c r="B39" s="663"/>
      <c r="C39" s="655"/>
      <c r="D39" s="655"/>
      <c r="E39" s="666"/>
      <c r="F39" s="36"/>
    </row>
    <row r="40" spans="1:6" x14ac:dyDescent="0.25">
      <c r="A40" s="164"/>
      <c r="B40" s="663"/>
      <c r="C40" s="655"/>
      <c r="D40" s="655"/>
      <c r="E40" s="666"/>
      <c r="F40" s="36"/>
    </row>
    <row r="41" spans="1:6" x14ac:dyDescent="0.25">
      <c r="A41" s="164"/>
      <c r="B41" s="663"/>
      <c r="C41" s="655"/>
      <c r="D41" s="655"/>
      <c r="E41" s="666"/>
      <c r="F41" s="36"/>
    </row>
    <row r="42" spans="1:6" x14ac:dyDescent="0.25">
      <c r="A42" s="164"/>
      <c r="B42" s="663"/>
      <c r="C42" s="655"/>
      <c r="D42" s="655"/>
      <c r="E42" s="666"/>
      <c r="F42" s="36"/>
    </row>
    <row r="43" spans="1:6" x14ac:dyDescent="0.25">
      <c r="A43" s="164"/>
      <c r="B43" s="663"/>
      <c r="C43" s="655"/>
      <c r="D43" s="655"/>
      <c r="E43" s="666"/>
      <c r="F43" s="36"/>
    </row>
    <row r="44" spans="1:6" x14ac:dyDescent="0.25">
      <c r="A44" s="164"/>
      <c r="B44" s="663"/>
      <c r="C44" s="655"/>
      <c r="D44" s="655"/>
      <c r="E44" s="666"/>
      <c r="F44" s="36"/>
    </row>
    <row r="45" spans="1:6" x14ac:dyDescent="0.25">
      <c r="A45" s="164"/>
      <c r="B45" s="663"/>
      <c r="C45" s="655"/>
      <c r="D45" s="655"/>
      <c r="E45" s="666"/>
      <c r="F45" s="36"/>
    </row>
    <row r="46" spans="1:6" x14ac:dyDescent="0.25">
      <c r="A46" s="164"/>
      <c r="B46" s="663"/>
      <c r="C46" s="655"/>
      <c r="D46" s="655"/>
      <c r="E46" s="666"/>
      <c r="F46" s="36"/>
    </row>
    <row r="47" spans="1:6" x14ac:dyDescent="0.25">
      <c r="A47" s="164"/>
      <c r="B47" s="663"/>
      <c r="C47" s="655"/>
      <c r="D47" s="655"/>
      <c r="E47" s="666"/>
      <c r="F47" s="36"/>
    </row>
    <row r="48" spans="1:6" x14ac:dyDescent="0.25">
      <c r="A48" s="164"/>
      <c r="B48" s="663"/>
      <c r="C48" s="655"/>
      <c r="D48" s="655"/>
      <c r="E48" s="666"/>
      <c r="F48" s="36"/>
    </row>
    <row r="49" spans="1:6" x14ac:dyDescent="0.25">
      <c r="A49" s="164"/>
      <c r="B49" s="663"/>
      <c r="C49" s="655"/>
      <c r="D49" s="655"/>
      <c r="E49" s="666"/>
      <c r="F49" s="36"/>
    </row>
    <row r="50" spans="1:6" x14ac:dyDescent="0.25">
      <c r="A50" s="164"/>
      <c r="B50" s="663"/>
      <c r="C50" s="655"/>
      <c r="D50" s="655"/>
      <c r="E50" s="666"/>
      <c r="F50" s="36"/>
    </row>
    <row r="51" spans="1:6" x14ac:dyDescent="0.25">
      <c r="A51" s="164"/>
      <c r="B51" s="663"/>
      <c r="C51" s="655"/>
      <c r="D51" s="655"/>
      <c r="E51" s="666"/>
      <c r="F51" s="36"/>
    </row>
    <row r="52" spans="1:6" x14ac:dyDescent="0.25">
      <c r="A52" s="164"/>
      <c r="B52" s="663"/>
      <c r="C52" s="655"/>
      <c r="D52" s="655"/>
      <c r="E52" s="666"/>
      <c r="F52" s="36"/>
    </row>
    <row r="53" spans="1:6" x14ac:dyDescent="0.25">
      <c r="A53" s="164"/>
      <c r="B53" s="663"/>
      <c r="C53" s="655"/>
      <c r="D53" s="655"/>
      <c r="E53" s="666"/>
      <c r="F53" s="36"/>
    </row>
    <row r="54" spans="1:6" x14ac:dyDescent="0.25">
      <c r="A54" s="164"/>
      <c r="B54" s="663"/>
      <c r="C54" s="655"/>
      <c r="D54" s="655"/>
      <c r="E54" s="666"/>
      <c r="F54" s="36"/>
    </row>
    <row r="55" spans="1:6" x14ac:dyDescent="0.25">
      <c r="A55" s="36"/>
      <c r="B55" s="162"/>
      <c r="C55" s="165"/>
      <c r="D55" s="165"/>
      <c r="E55" s="473"/>
      <c r="F55" s="353"/>
    </row>
  </sheetData>
  <conditionalFormatting sqref="A3:F54">
    <cfRule type="expression" dxfId="227" priority="6">
      <formula>AND($A3&lt;&gt;"",MOD(ROW(),2)=1)</formula>
    </cfRule>
  </conditionalFormatting>
  <conditionalFormatting sqref="A2:F2">
    <cfRule type="expression" dxfId="226" priority="1">
      <formula>AND($A2&lt;&gt;"",MOD(ROW(),2)=1)</formula>
    </cfRule>
  </conditionalFormatting>
  <pageMargins left="0.25" right="0.25" top="0.75" bottom="0.75" header="0.3" footer="0.3"/>
  <pageSetup fitToHeight="0" orientation="portrait" horizontalDpi="4294967293"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37" t="s">
        <v>244</v>
      </c>
      <c r="D1" s="1337"/>
      <c r="E1" s="1337"/>
      <c r="F1" s="1337"/>
      <c r="G1" s="1337"/>
      <c r="H1" s="1337"/>
      <c r="I1" s="1337"/>
      <c r="J1" s="1337"/>
      <c r="K1" s="1337"/>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29" t="s">
        <v>3</v>
      </c>
      <c r="E3" s="1330"/>
      <c r="F3" s="1338" t="s">
        <v>11</v>
      </c>
      <c r="G3" s="1339"/>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29" t="s">
        <v>247</v>
      </c>
      <c r="E5" s="1330"/>
      <c r="F5" s="1338" t="s">
        <v>248</v>
      </c>
      <c r="G5" s="1339"/>
      <c r="H5" s="7"/>
      <c r="I5" s="70" t="s">
        <v>249</v>
      </c>
      <c r="J5" s="72">
        <v>1000</v>
      </c>
      <c r="K5" s="61"/>
    </row>
    <row r="6" spans="1:11" x14ac:dyDescent="0.25">
      <c r="C6" s="7"/>
      <c r="D6" s="7"/>
      <c r="E6" s="7"/>
      <c r="F6" s="7"/>
      <c r="G6" s="7"/>
      <c r="H6" s="7"/>
      <c r="I6" s="7"/>
      <c r="J6" s="7"/>
      <c r="K6" s="61"/>
    </row>
    <row r="7" spans="1:11" x14ac:dyDescent="0.25">
      <c r="C7" s="7"/>
      <c r="D7" s="1329" t="s">
        <v>16</v>
      </c>
      <c r="E7" s="1330"/>
      <c r="F7" s="1331"/>
      <c r="G7" s="1332"/>
      <c r="H7" s="1332"/>
      <c r="I7" s="1332"/>
      <c r="J7" s="1333"/>
      <c r="K7" s="61"/>
    </row>
    <row r="8" spans="1:11" x14ac:dyDescent="0.25">
      <c r="C8" s="7"/>
      <c r="D8" s="7"/>
      <c r="E8" s="7"/>
      <c r="F8" s="1334"/>
      <c r="G8" s="1335"/>
      <c r="H8" s="1335"/>
      <c r="I8" s="1335"/>
      <c r="J8" s="1336"/>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225" priority="1">
      <formula>AND($E32&lt;&gt;"",MOD(ROW(),2)=0)</formula>
    </cfRule>
    <cfRule type="expression" dxfId="224" priority="2">
      <formula>AND($E32&lt;&gt;"",MOD(ROW(),2)=0)</formula>
    </cfRule>
    <cfRule type="expression" dxfId="223"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O55" sqref="O55"/>
    </sheetView>
  </sheetViews>
  <sheetFormatPr baseColWidth="10" defaultColWidth="9.140625" defaultRowHeight="15" x14ac:dyDescent="0.25"/>
  <cols>
    <col min="1" max="1" width="19.7109375" bestFit="1" customWidth="1"/>
    <col min="2" max="2" width="19.85546875" bestFit="1" customWidth="1"/>
    <col min="3" max="3" width="5.7109375" style="449" customWidth="1"/>
    <col min="4" max="4" width="12" customWidth="1"/>
    <col min="5" max="5" width="5.7109375" customWidth="1"/>
    <col min="6" max="6" width="54" customWidth="1"/>
    <col min="7" max="7" width="12.5703125" customWidth="1"/>
    <col min="8" max="8" width="9.28515625" style="1" customWidth="1"/>
    <col min="9" max="9" width="5.7109375" style="450"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7"/>
      <c r="B1" s="6"/>
      <c r="C1" s="1357" t="s">
        <v>122</v>
      </c>
      <c r="D1" s="1357"/>
      <c r="E1" s="1357"/>
      <c r="F1" s="1357"/>
      <c r="G1" s="1357"/>
      <c r="H1" s="1357"/>
      <c r="I1" s="1357"/>
      <c r="J1" s="1357" t="s">
        <v>616</v>
      </c>
      <c r="K1" s="1357"/>
      <c r="L1" s="1357"/>
      <c r="M1" s="1357"/>
      <c r="N1" s="1357"/>
      <c r="O1" s="1357"/>
      <c r="P1" s="1357"/>
      <c r="Q1" s="396" t="s">
        <v>18376</v>
      </c>
      <c r="R1" s="396"/>
      <c r="S1" s="396"/>
      <c r="T1" s="396"/>
      <c r="U1" s="396"/>
      <c r="V1" s="396"/>
    </row>
    <row r="2" spans="1:23" s="5" customFormat="1" ht="15" customHeight="1" thickBot="1" x14ac:dyDescent="0.3">
      <c r="A2" s="458" t="s">
        <v>174</v>
      </c>
      <c r="B2" s="804">
        <v>15</v>
      </c>
      <c r="C2" s="397"/>
      <c r="D2" s="398"/>
      <c r="E2" s="399"/>
      <c r="F2" s="399"/>
      <c r="G2" s="400"/>
      <c r="H2" s="400"/>
      <c r="I2" s="401"/>
      <c r="J2" s="402"/>
      <c r="K2" s="403"/>
      <c r="L2" s="636"/>
      <c r="M2" s="403"/>
      <c r="N2" s="403"/>
      <c r="O2" s="404" t="s">
        <v>2</v>
      </c>
      <c r="P2" s="405"/>
      <c r="Q2" s="396"/>
      <c r="R2" s="396"/>
      <c r="S2" s="396"/>
      <c r="T2" s="396"/>
      <c r="U2" s="396"/>
      <c r="V2" s="396"/>
    </row>
    <row r="3" spans="1:23" s="5" customFormat="1" ht="15" customHeight="1" thickBot="1" x14ac:dyDescent="0.3">
      <c r="A3" s="458" t="s">
        <v>118</v>
      </c>
      <c r="B3" s="830" t="str">
        <f>IFERROR(MATCH(B2,BillEntry_ID,0)+3,"")</f>
        <v/>
      </c>
      <c r="C3" s="406"/>
      <c r="D3" s="407" t="s">
        <v>199</v>
      </c>
      <c r="E3" s="1358" t="s">
        <v>11281</v>
      </c>
      <c r="F3" s="1358"/>
      <c r="G3" s="463"/>
      <c r="H3" s="467"/>
      <c r="I3" s="468"/>
      <c r="J3" s="469"/>
      <c r="K3" s="412"/>
      <c r="L3" s="503"/>
      <c r="M3" s="486"/>
      <c r="N3" s="485"/>
      <c r="O3" s="987"/>
      <c r="P3" s="470"/>
      <c r="Q3" s="462"/>
      <c r="R3" s="396"/>
      <c r="S3" s="396"/>
      <c r="T3" s="396"/>
      <c r="U3" s="396"/>
      <c r="V3" s="396"/>
    </row>
    <row r="4" spans="1:23" s="5" customFormat="1" ht="15" customHeight="1" x14ac:dyDescent="0.25">
      <c r="A4" s="458" t="s">
        <v>119</v>
      </c>
      <c r="B4" s="830">
        <f>IFERROR(MAX(BillEntry_ID)+1,1)</f>
        <v>1</v>
      </c>
      <c r="C4" s="406"/>
      <c r="D4" s="406"/>
      <c r="E4" s="466"/>
      <c r="F4" s="430"/>
      <c r="G4" s="416"/>
      <c r="H4" s="416"/>
      <c r="I4" s="410"/>
      <c r="J4" s="411"/>
      <c r="K4" s="413"/>
      <c r="L4" s="503"/>
      <c r="M4" s="414"/>
      <c r="N4" s="415"/>
      <c r="O4" s="417"/>
      <c r="P4" s="418"/>
      <c r="Q4" s="462"/>
      <c r="R4" s="396"/>
      <c r="S4" s="396"/>
      <c r="T4" s="396"/>
      <c r="U4" s="396"/>
      <c r="V4" s="396"/>
    </row>
    <row r="5" spans="1:23" s="5" customFormat="1" ht="15" customHeight="1" x14ac:dyDescent="0.25">
      <c r="A5" s="458"/>
      <c r="B5" s="804"/>
      <c r="C5" s="1360" t="s">
        <v>891</v>
      </c>
      <c r="D5" s="1361"/>
      <c r="E5" s="1361"/>
      <c r="F5" s="1361"/>
      <c r="G5" s="1361"/>
      <c r="H5" s="1362"/>
      <c r="I5" s="410"/>
      <c r="J5" s="419"/>
      <c r="K5" s="413"/>
      <c r="L5" s="503"/>
      <c r="M5" s="486"/>
      <c r="N5" s="415"/>
      <c r="O5" s="420"/>
      <c r="P5" s="421"/>
      <c r="Q5" s="396"/>
      <c r="R5" s="396"/>
      <c r="S5" s="462"/>
      <c r="T5" s="396"/>
      <c r="U5" s="396"/>
      <c r="V5" s="396"/>
    </row>
    <row r="6" spans="1:23" s="5" customFormat="1" ht="15" customHeight="1" x14ac:dyDescent="0.25">
      <c r="A6" s="458" t="s">
        <v>120</v>
      </c>
      <c r="B6" s="830" t="str">
        <f ca="1">IFERROR(MATCH(F3,Cust_Name,0)+3,"")</f>
        <v/>
      </c>
      <c r="C6" s="422"/>
      <c r="D6" s="423" t="s">
        <v>2</v>
      </c>
      <c r="E6" s="423" t="s">
        <v>9</v>
      </c>
      <c r="F6" s="423" t="s">
        <v>4</v>
      </c>
      <c r="G6" s="423" t="s">
        <v>15</v>
      </c>
      <c r="H6" s="423" t="s">
        <v>200</v>
      </c>
      <c r="I6" s="410"/>
      <c r="J6" s="419"/>
      <c r="K6" s="413"/>
      <c r="L6" s="503"/>
      <c r="M6" s="1359"/>
      <c r="N6" s="1359"/>
      <c r="O6" s="643">
        <v>24476</v>
      </c>
      <c r="P6" s="424"/>
      <c r="Q6" s="396"/>
      <c r="R6" s="462"/>
      <c r="S6" s="462"/>
      <c r="T6" s="396"/>
      <c r="U6" s="396"/>
      <c r="V6" s="396"/>
    </row>
    <row r="7" spans="1:23" s="5" customFormat="1" ht="15" customHeight="1" thickBot="1" x14ac:dyDescent="0.3">
      <c r="A7" s="458" t="s">
        <v>175</v>
      </c>
      <c r="B7" s="831">
        <f ca="1">IFERROR(MAX(Cust_ID)+1,1)</f>
        <v>1</v>
      </c>
      <c r="C7" s="467"/>
      <c r="D7" s="409"/>
      <c r="E7" s="409"/>
      <c r="F7" s="425"/>
      <c r="G7" s="408"/>
      <c r="H7" s="409"/>
      <c r="I7" s="410"/>
      <c r="J7" s="426"/>
      <c r="K7" s="413"/>
      <c r="L7" s="630"/>
      <c r="M7" s="427"/>
      <c r="N7" s="428"/>
      <c r="O7" s="427"/>
      <c r="P7" s="429"/>
      <c r="Q7" s="396"/>
      <c r="R7" s="396"/>
      <c r="S7" s="396"/>
      <c r="T7" s="396"/>
      <c r="U7" s="396"/>
      <c r="V7" s="396"/>
    </row>
    <row r="8" spans="1:23" s="5" customFormat="1" ht="15" customHeight="1" x14ac:dyDescent="0.25">
      <c r="A8" s="458"/>
      <c r="B8" s="804"/>
      <c r="C8" s="467"/>
      <c r="D8" s="409"/>
      <c r="E8" s="409"/>
      <c r="F8" s="425"/>
      <c r="G8" s="408"/>
      <c r="H8" s="409"/>
      <c r="I8" s="410"/>
      <c r="J8" s="1351"/>
      <c r="K8" s="1352"/>
      <c r="L8" s="1352"/>
      <c r="M8" s="1352"/>
      <c r="N8" s="1352"/>
      <c r="O8" s="1352"/>
      <c r="P8" s="1353"/>
      <c r="Q8" s="396"/>
      <c r="R8" s="396"/>
      <c r="S8" s="396"/>
      <c r="T8" s="396"/>
      <c r="U8" s="396"/>
      <c r="V8" s="396"/>
    </row>
    <row r="9" spans="1:23" s="5" customFormat="1" ht="15" customHeight="1" x14ac:dyDescent="0.25">
      <c r="A9" s="458" t="s">
        <v>11529</v>
      </c>
      <c r="B9" s="805" t="b">
        <v>0</v>
      </c>
      <c r="C9" s="467"/>
      <c r="D9" s="409"/>
      <c r="E9" s="409"/>
      <c r="F9" s="425"/>
      <c r="G9" s="408"/>
      <c r="H9" s="466"/>
      <c r="I9" s="410"/>
      <c r="J9" s="431"/>
      <c r="K9" s="427"/>
      <c r="L9" s="618"/>
      <c r="M9" s="432"/>
      <c r="N9" s="638" t="s">
        <v>11263</v>
      </c>
      <c r="O9" s="1132" t="s">
        <v>11281</v>
      </c>
      <c r="P9" s="386"/>
      <c r="Q9" s="396"/>
      <c r="R9" s="396"/>
      <c r="S9" s="396"/>
      <c r="T9" s="396"/>
      <c r="U9" s="396"/>
      <c r="V9" s="396"/>
    </row>
    <row r="10" spans="1:23" s="5" customFormat="1" ht="15" customHeight="1" x14ac:dyDescent="0.25">
      <c r="A10" s="458"/>
      <c r="B10" s="804"/>
      <c r="C10" s="406"/>
      <c r="D10" s="409"/>
      <c r="E10" s="409"/>
      <c r="F10" s="425"/>
      <c r="G10" s="408"/>
      <c r="H10" s="409"/>
      <c r="I10" s="410"/>
      <c r="J10" s="426"/>
      <c r="K10" s="433"/>
      <c r="L10" s="635"/>
      <c r="M10" s="46"/>
      <c r="N10" s="637"/>
      <c r="O10" s="637"/>
      <c r="P10" s="387"/>
      <c r="Q10" s="396"/>
      <c r="R10" s="396"/>
      <c r="S10" s="396"/>
      <c r="T10" s="396"/>
      <c r="U10" s="396"/>
      <c r="V10" s="396"/>
    </row>
    <row r="11" spans="1:23" s="5" customFormat="1" ht="15" customHeight="1" x14ac:dyDescent="0.2">
      <c r="A11" s="458" t="s">
        <v>176</v>
      </c>
      <c r="B11" s="804">
        <v>3</v>
      </c>
      <c r="C11" s="406"/>
      <c r="D11" s="409"/>
      <c r="E11" s="409"/>
      <c r="F11" s="425"/>
      <c r="G11" s="408"/>
      <c r="H11" s="409"/>
      <c r="I11" s="410"/>
      <c r="J11" s="426"/>
      <c r="K11" s="433"/>
      <c r="L11" s="1131"/>
      <c r="M11" s="1131"/>
      <c r="N11" s="1131"/>
      <c r="O11" s="388"/>
      <c r="P11" s="387"/>
      <c r="Q11" s="396"/>
      <c r="R11" s="396"/>
      <c r="S11" s="396"/>
      <c r="T11" s="396"/>
      <c r="U11" s="396"/>
      <c r="V11" s="396"/>
    </row>
    <row r="12" spans="1:23" s="5" customFormat="1" ht="15" customHeight="1" x14ac:dyDescent="0.2">
      <c r="A12" s="458" t="s">
        <v>123</v>
      </c>
      <c r="B12" s="830" t="str">
        <f>IFERROR(MATCH(#REF!,ServItem_Name,0)+3,"")</f>
        <v/>
      </c>
      <c r="C12" s="406"/>
      <c r="D12" s="409"/>
      <c r="E12" s="409"/>
      <c r="F12" s="425"/>
      <c r="G12" s="408"/>
      <c r="H12" s="409"/>
      <c r="I12" s="410"/>
      <c r="J12" s="426"/>
      <c r="K12" s="433"/>
      <c r="L12" s="1354"/>
      <c r="M12" s="1354"/>
      <c r="N12" s="1354"/>
      <c r="O12" s="388"/>
      <c r="P12" s="387"/>
      <c r="Q12" s="396"/>
      <c r="R12" s="396"/>
      <c r="S12" s="396"/>
      <c r="T12" s="396"/>
      <c r="U12" s="396"/>
      <c r="V12" s="396"/>
    </row>
    <row r="13" spans="1:23" s="5" customFormat="1" ht="15" customHeight="1" x14ac:dyDescent="0.2">
      <c r="A13" s="458" t="s">
        <v>177</v>
      </c>
      <c r="B13" s="831">
        <f>IFERROR(MAX(ServItem_ID)+1,1)</f>
        <v>1</v>
      </c>
      <c r="C13" s="406"/>
      <c r="D13" s="409"/>
      <c r="E13" s="409"/>
      <c r="F13" s="484"/>
      <c r="G13" s="408"/>
      <c r="H13" s="409"/>
      <c r="I13" s="410"/>
      <c r="J13" s="426"/>
      <c r="K13" s="433"/>
      <c r="L13" s="1354"/>
      <c r="M13" s="1354"/>
      <c r="N13" s="1354"/>
      <c r="O13" s="388"/>
      <c r="P13" s="387"/>
      <c r="Q13" s="396"/>
      <c r="R13" s="396"/>
      <c r="S13" s="396"/>
      <c r="T13" s="396"/>
      <c r="U13" s="396"/>
      <c r="V13" s="396"/>
      <c r="W13" s="626"/>
    </row>
    <row r="14" spans="1:23" s="5" customFormat="1" ht="15" customHeight="1" x14ac:dyDescent="0.2">
      <c r="A14" s="458" t="s">
        <v>125</v>
      </c>
      <c r="B14" s="830">
        <f>COUNTA(F3,#REF!,#REF!,#REF!)</f>
        <v>3</v>
      </c>
      <c r="C14" s="406"/>
      <c r="D14" s="409"/>
      <c r="E14" s="409"/>
      <c r="F14" s="425"/>
      <c r="G14" s="408"/>
      <c r="H14" s="409"/>
      <c r="I14" s="410"/>
      <c r="J14" s="426"/>
      <c r="K14" s="433"/>
      <c r="L14" s="1354"/>
      <c r="M14" s="1354"/>
      <c r="N14" s="1354"/>
      <c r="O14" s="631"/>
      <c r="P14" s="387"/>
      <c r="Q14" s="396"/>
      <c r="R14" s="396"/>
      <c r="S14" s="396"/>
      <c r="T14" s="396"/>
      <c r="U14" s="396"/>
      <c r="V14" s="396"/>
    </row>
    <row r="15" spans="1:23" s="5" customFormat="1" ht="15" customHeight="1" x14ac:dyDescent="0.2">
      <c r="A15" s="458" t="s">
        <v>126</v>
      </c>
      <c r="B15" s="805" t="b">
        <v>0</v>
      </c>
      <c r="C15" s="406"/>
      <c r="D15" s="409"/>
      <c r="E15" s="409"/>
      <c r="F15" s="425"/>
      <c r="G15" s="408"/>
      <c r="H15" s="409"/>
      <c r="I15" s="410"/>
      <c r="J15" s="426"/>
      <c r="K15" s="433"/>
      <c r="L15" s="1354"/>
      <c r="M15" s="1354"/>
      <c r="N15" s="1354"/>
      <c r="O15" s="388"/>
      <c r="P15" s="387"/>
      <c r="Q15" s="396"/>
      <c r="R15" s="396"/>
      <c r="S15" s="396"/>
      <c r="T15" s="396"/>
      <c r="U15" s="396"/>
      <c r="V15" s="396"/>
    </row>
    <row r="16" spans="1:23" s="5" customFormat="1" ht="15" customHeight="1" x14ac:dyDescent="0.2">
      <c r="A16" s="458" t="s">
        <v>9263</v>
      </c>
      <c r="B16" s="806" t="b">
        <v>0</v>
      </c>
      <c r="C16" s="406"/>
      <c r="D16" s="409"/>
      <c r="E16" s="409"/>
      <c r="F16" s="425"/>
      <c r="G16" s="408"/>
      <c r="H16" s="409"/>
      <c r="I16" s="410"/>
      <c r="J16" s="426"/>
      <c r="K16" s="433"/>
      <c r="L16" s="1354"/>
      <c r="M16" s="1354"/>
      <c r="N16" s="1354"/>
      <c r="O16" s="388"/>
      <c r="P16" s="387"/>
      <c r="Q16" s="396"/>
      <c r="R16" s="396"/>
      <c r="S16" s="396"/>
      <c r="T16" s="396"/>
      <c r="U16" s="396"/>
      <c r="V16" s="396"/>
    </row>
    <row r="17" spans="1:23" s="5" customFormat="1" ht="15" customHeight="1" x14ac:dyDescent="0.2">
      <c r="A17" s="458" t="s">
        <v>127</v>
      </c>
      <c r="B17" s="805"/>
      <c r="C17" s="406"/>
      <c r="D17" s="456"/>
      <c r="E17" s="409"/>
      <c r="F17" s="425"/>
      <c r="G17" s="408"/>
      <c r="H17" s="409"/>
      <c r="I17" s="410"/>
      <c r="J17" s="426"/>
      <c r="K17" s="433"/>
      <c r="L17" s="1354"/>
      <c r="M17" s="1354"/>
      <c r="N17" s="1354"/>
      <c r="O17" s="388"/>
      <c r="P17" s="387"/>
      <c r="Q17" s="396"/>
      <c r="R17" s="396"/>
      <c r="S17" s="396"/>
      <c r="T17" s="396"/>
      <c r="U17" s="396"/>
      <c r="V17" s="396"/>
    </row>
    <row r="18" spans="1:23" s="5" customFormat="1" ht="15" customHeight="1" x14ac:dyDescent="0.2">
      <c r="A18" s="458" t="s">
        <v>178</v>
      </c>
      <c r="B18" s="804" t="s">
        <v>11822</v>
      </c>
      <c r="C18" s="406"/>
      <c r="D18" s="409"/>
      <c r="E18" s="409"/>
      <c r="F18" s="425"/>
      <c r="G18" s="408"/>
      <c r="H18" s="409"/>
      <c r="I18" s="410"/>
      <c r="J18" s="426"/>
      <c r="K18" s="483"/>
      <c r="L18" s="1354"/>
      <c r="M18" s="1354"/>
      <c r="N18" s="1354"/>
      <c r="O18" s="388"/>
      <c r="P18" s="387"/>
      <c r="Q18" s="396"/>
      <c r="R18" s="396"/>
      <c r="S18" s="396"/>
      <c r="T18" s="396"/>
      <c r="U18" s="396"/>
      <c r="V18" s="396"/>
    </row>
    <row r="19" spans="1:23" s="5" customFormat="1" ht="15" customHeight="1" x14ac:dyDescent="0.2">
      <c r="A19" s="458" t="s">
        <v>902</v>
      </c>
      <c r="B19" s="830">
        <f>SUMIF(C7:C20,TRUE,G7:G20)</f>
        <v>0</v>
      </c>
      <c r="C19" s="406"/>
      <c r="D19" s="409"/>
      <c r="E19" s="409"/>
      <c r="F19" s="484"/>
      <c r="G19" s="408"/>
      <c r="H19" s="409"/>
      <c r="I19" s="410"/>
      <c r="J19" s="426"/>
      <c r="K19" s="433"/>
      <c r="L19" s="1354"/>
      <c r="M19" s="1354"/>
      <c r="N19" s="1354"/>
      <c r="O19" s="388"/>
      <c r="P19" s="387"/>
      <c r="Q19" s="396"/>
      <c r="R19" s="396"/>
      <c r="S19" s="396"/>
      <c r="T19" s="462"/>
      <c r="U19" s="396"/>
      <c r="V19" s="396"/>
    </row>
    <row r="20" spans="1:23" s="5" customFormat="1" ht="15" customHeight="1" x14ac:dyDescent="0.2">
      <c r="A20" s="458" t="s">
        <v>204</v>
      </c>
      <c r="B20" s="804"/>
      <c r="C20" s="406"/>
      <c r="D20" s="409"/>
      <c r="E20" s="409"/>
      <c r="F20" s="425"/>
      <c r="G20" s="408"/>
      <c r="H20" s="409"/>
      <c r="I20" s="410"/>
      <c r="J20" s="426"/>
      <c r="K20" s="433"/>
      <c r="L20" s="1354"/>
      <c r="M20" s="1354"/>
      <c r="N20" s="1354"/>
      <c r="O20" s="388"/>
      <c r="P20" s="387"/>
      <c r="Q20" s="396"/>
      <c r="R20" s="396"/>
      <c r="S20" s="396"/>
      <c r="T20" s="462"/>
      <c r="U20" s="462"/>
      <c r="V20" s="396"/>
    </row>
    <row r="21" spans="1:23" s="5" customFormat="1" ht="15" customHeight="1" x14ac:dyDescent="0.2">
      <c r="A21" s="458" t="s">
        <v>179</v>
      </c>
      <c r="B21" s="804">
        <v>24477</v>
      </c>
      <c r="C21" s="406"/>
      <c r="D21" s="456"/>
      <c r="E21" s="409"/>
      <c r="F21" s="425"/>
      <c r="G21" s="408"/>
      <c r="H21" s="409"/>
      <c r="I21" s="410"/>
      <c r="J21" s="426"/>
      <c r="K21" s="433"/>
      <c r="L21" s="1354"/>
      <c r="M21" s="1354"/>
      <c r="N21" s="1354"/>
      <c r="O21" s="388"/>
      <c r="P21" s="387"/>
      <c r="Q21" s="396"/>
      <c r="R21" s="462"/>
      <c r="S21" s="396"/>
      <c r="T21" s="396"/>
      <c r="U21" s="396"/>
      <c r="V21" s="396"/>
    </row>
    <row r="22" spans="1:23" s="5" customFormat="1" ht="15" customHeight="1" x14ac:dyDescent="0.2">
      <c r="A22" s="458" t="s">
        <v>203</v>
      </c>
      <c r="B22" s="830" t="str">
        <f ca="1">IFERROR(MATCH(S2,dnrInv_ID,0)+3,"")</f>
        <v/>
      </c>
      <c r="C22" s="406"/>
      <c r="D22" s="409"/>
      <c r="E22" s="409"/>
      <c r="F22" s="425"/>
      <c r="G22" s="408"/>
      <c r="H22" s="409"/>
      <c r="I22" s="410"/>
      <c r="J22" s="426"/>
      <c r="K22" s="433"/>
      <c r="L22" s="1354"/>
      <c r="M22" s="1354"/>
      <c r="N22" s="1354"/>
      <c r="O22" s="388"/>
      <c r="P22" s="387"/>
      <c r="Q22" s="396"/>
      <c r="R22" s="396"/>
      <c r="S22" s="396"/>
      <c r="T22" s="396"/>
      <c r="U22" s="396"/>
      <c r="V22" s="396"/>
    </row>
    <row r="23" spans="1:23" s="5" customFormat="1" ht="15" customHeight="1" thickBot="1" x14ac:dyDescent="0.25">
      <c r="A23" s="458" t="s">
        <v>128</v>
      </c>
      <c r="B23" s="805" t="b">
        <v>0</v>
      </c>
      <c r="C23" s="406"/>
      <c r="D23" s="409"/>
      <c r="E23" s="409"/>
      <c r="F23" s="484"/>
      <c r="G23" s="408"/>
      <c r="H23" s="409"/>
      <c r="I23" s="410"/>
      <c r="J23" s="426"/>
      <c r="K23" s="433"/>
      <c r="L23" s="1355"/>
      <c r="M23" s="1355"/>
      <c r="N23" s="1355"/>
      <c r="O23" s="388"/>
      <c r="P23" s="387"/>
      <c r="Q23" s="396"/>
      <c r="R23" s="396"/>
      <c r="S23" s="396"/>
      <c r="T23" s="396"/>
      <c r="U23" s="629"/>
      <c r="V23" s="396"/>
    </row>
    <row r="24" spans="1:23" s="5" customFormat="1" ht="15" customHeight="1" x14ac:dyDescent="0.2">
      <c r="A24" s="458" t="s">
        <v>180</v>
      </c>
      <c r="B24" s="805" t="b">
        <v>0</v>
      </c>
      <c r="C24" s="406"/>
      <c r="D24" s="466"/>
      <c r="E24" s="409"/>
      <c r="F24" s="425"/>
      <c r="G24" s="408"/>
      <c r="H24" s="409"/>
      <c r="I24" s="410"/>
      <c r="J24" s="426"/>
      <c r="K24" s="433"/>
      <c r="L24" s="983"/>
      <c r="M24" s="983"/>
      <c r="N24" s="434"/>
      <c r="O24" s="388"/>
      <c r="P24" s="387"/>
      <c r="Q24" s="396"/>
      <c r="R24" s="1347" t="s">
        <v>11264</v>
      </c>
      <c r="S24" s="1348"/>
      <c r="T24" s="1348"/>
      <c r="U24" s="1349"/>
      <c r="V24" s="625"/>
    </row>
    <row r="25" spans="1:23" s="5" customFormat="1" ht="15" customHeight="1" x14ac:dyDescent="0.2">
      <c r="A25" s="458" t="s">
        <v>181</v>
      </c>
      <c r="B25" s="813" t="b">
        <v>0</v>
      </c>
      <c r="C25" s="406"/>
      <c r="D25" s="409"/>
      <c r="E25" s="409"/>
      <c r="F25" s="425"/>
      <c r="G25" s="408"/>
      <c r="H25" s="409"/>
      <c r="I25" s="410"/>
      <c r="J25" s="426"/>
      <c r="K25" s="433"/>
      <c r="L25" s="983"/>
      <c r="M25" s="983"/>
      <c r="N25" s="434"/>
      <c r="O25" s="388"/>
      <c r="P25" s="387"/>
      <c r="Q25" s="396"/>
      <c r="R25" s="644" t="s">
        <v>5</v>
      </c>
      <c r="S25" s="968">
        <f>SUMIFS(G7:G999, C7:C999, TRUE, E7:E999, R25)</f>
        <v>0</v>
      </c>
      <c r="T25" s="816"/>
      <c r="U25" s="969">
        <f>S25*T25</f>
        <v>0</v>
      </c>
      <c r="V25" s="625"/>
      <c r="W25" s="5">
        <v>1</v>
      </c>
    </row>
    <row r="26" spans="1:23" s="5" customFormat="1" ht="15" customHeight="1" x14ac:dyDescent="0.2">
      <c r="A26" s="459" t="s">
        <v>129</v>
      </c>
      <c r="B26" s="812" t="b">
        <v>0</v>
      </c>
      <c r="C26" s="406"/>
      <c r="D26" s="409"/>
      <c r="E26" s="409"/>
      <c r="F26" s="425"/>
      <c r="G26" s="408"/>
      <c r="H26" s="409"/>
      <c r="I26" s="410"/>
      <c r="J26" s="426"/>
      <c r="K26" s="433"/>
      <c r="L26" s="983"/>
      <c r="M26" s="983"/>
      <c r="N26" s="434"/>
      <c r="O26" s="388"/>
      <c r="P26" s="387"/>
      <c r="Q26" s="396"/>
      <c r="R26" s="646" t="s">
        <v>150</v>
      </c>
      <c r="S26" s="968">
        <f>SUMIFS(G7:G999, C7:C999, TRUE, E7:E999, R26)</f>
        <v>0</v>
      </c>
      <c r="T26" s="647"/>
      <c r="U26" s="969">
        <f>S26*T26</f>
        <v>0</v>
      </c>
      <c r="V26" s="396"/>
      <c r="W26" s="5">
        <v>2</v>
      </c>
    </row>
    <row r="27" spans="1:23" s="5" customFormat="1" ht="15" customHeight="1" x14ac:dyDescent="0.2">
      <c r="A27" s="465" t="s">
        <v>9338</v>
      </c>
      <c r="B27" s="812" t="b">
        <v>0</v>
      </c>
      <c r="C27" s="467"/>
      <c r="D27" s="409"/>
      <c r="E27" s="409"/>
      <c r="F27" s="484"/>
      <c r="G27" s="408"/>
      <c r="H27" s="454"/>
      <c r="I27" s="410"/>
      <c r="J27" s="426"/>
      <c r="K27" s="433"/>
      <c r="L27" s="983"/>
      <c r="M27" s="983"/>
      <c r="N27" s="434"/>
      <c r="O27" s="388"/>
      <c r="P27" s="387"/>
      <c r="Q27" s="396"/>
      <c r="R27" s="646" t="s">
        <v>11829</v>
      </c>
      <c r="S27" s="968">
        <f>SUMIFS(G7:G999, C7:C999, TRUE, E7:E999, R27)</f>
        <v>0</v>
      </c>
      <c r="T27" s="647"/>
      <c r="U27" s="969">
        <f>S27*T27</f>
        <v>0</v>
      </c>
      <c r="V27" s="396"/>
      <c r="W27" s="5">
        <v>3</v>
      </c>
    </row>
    <row r="28" spans="1:23" s="5" customFormat="1" ht="15" customHeight="1" x14ac:dyDescent="0.2">
      <c r="A28" s="460" t="s">
        <v>130</v>
      </c>
      <c r="B28" s="814" t="s">
        <v>172</v>
      </c>
      <c r="C28" s="406"/>
      <c r="D28" s="466"/>
      <c r="E28" s="409"/>
      <c r="F28" s="425"/>
      <c r="G28" s="408"/>
      <c r="H28" s="409"/>
      <c r="I28" s="410"/>
      <c r="J28" s="426"/>
      <c r="K28" s="433"/>
      <c r="L28" s="983"/>
      <c r="M28" s="983"/>
      <c r="N28" s="434"/>
      <c r="O28" s="388"/>
      <c r="P28" s="387"/>
      <c r="Q28" s="396"/>
      <c r="R28" s="646" t="s">
        <v>11830</v>
      </c>
      <c r="S28" s="968">
        <f>SUMIFS(G7:G999, C7:C999, TRUE, E7:E999, R28)</f>
        <v>0</v>
      </c>
      <c r="T28" s="647"/>
      <c r="U28" s="969">
        <f>S28*T28</f>
        <v>0</v>
      </c>
      <c r="V28" s="396"/>
      <c r="W28" s="5">
        <v>4</v>
      </c>
    </row>
    <row r="29" spans="1:23" s="5" customFormat="1" ht="15" customHeight="1" x14ac:dyDescent="0.2">
      <c r="A29" s="13" t="s">
        <v>192</v>
      </c>
      <c r="B29" s="807">
        <v>0.05</v>
      </c>
      <c r="C29" s="406"/>
      <c r="D29" s="409"/>
      <c r="E29" s="409"/>
      <c r="F29" s="425"/>
      <c r="G29" s="408"/>
      <c r="H29" s="454"/>
      <c r="I29" s="410"/>
      <c r="J29" s="426"/>
      <c r="K29" s="433"/>
      <c r="L29" s="983"/>
      <c r="M29" s="983"/>
      <c r="N29" s="434"/>
      <c r="O29" s="388"/>
      <c r="P29" s="387"/>
      <c r="Q29" s="396"/>
      <c r="R29" s="646"/>
      <c r="S29" s="968"/>
      <c r="T29" s="647"/>
      <c r="U29" s="969"/>
      <c r="V29" s="396"/>
      <c r="W29" s="5">
        <v>5</v>
      </c>
    </row>
    <row r="30" spans="1:23" s="5" customFormat="1" ht="15" customHeight="1" x14ac:dyDescent="0.2">
      <c r="A30" s="13" t="s">
        <v>191</v>
      </c>
      <c r="B30" s="807">
        <v>9.9750000000000005E-2</v>
      </c>
      <c r="C30" s="406"/>
      <c r="D30" s="409"/>
      <c r="E30" s="409"/>
      <c r="F30" s="425"/>
      <c r="G30" s="408"/>
      <c r="H30" s="409"/>
      <c r="I30" s="410"/>
      <c r="J30" s="426"/>
      <c r="K30" s="433"/>
      <c r="L30" s="983"/>
      <c r="M30" s="983"/>
      <c r="N30" s="434"/>
      <c r="O30" s="388"/>
      <c r="P30" s="387"/>
      <c r="Q30" s="396"/>
      <c r="R30" s="646"/>
      <c r="S30" s="645"/>
      <c r="T30" s="647"/>
      <c r="U30" s="648"/>
      <c r="V30" s="396"/>
    </row>
    <row r="31" spans="1:23" s="5" customFormat="1" ht="15" customHeight="1" x14ac:dyDescent="0.2">
      <c r="A31" s="13" t="s">
        <v>206</v>
      </c>
      <c r="B31" s="6">
        <v>1</v>
      </c>
      <c r="C31" s="406"/>
      <c r="D31" s="466"/>
      <c r="E31" s="409"/>
      <c r="F31" s="425"/>
      <c r="G31" s="408"/>
      <c r="H31" s="454"/>
      <c r="I31" s="410"/>
      <c r="J31" s="426"/>
      <c r="K31" s="433"/>
      <c r="L31" s="983"/>
      <c r="M31" s="983"/>
      <c r="N31" s="434"/>
      <c r="O31" s="388"/>
      <c r="P31" s="387"/>
      <c r="Q31" s="396"/>
      <c r="R31" s="646"/>
      <c r="S31" s="645"/>
      <c r="T31" s="647"/>
      <c r="U31" s="648"/>
      <c r="V31" s="396"/>
    </row>
    <row r="32" spans="1:23" s="5" customFormat="1" ht="15" customHeight="1" x14ac:dyDescent="0.2">
      <c r="A32" s="1350" t="s">
        <v>650</v>
      </c>
      <c r="B32" s="1350"/>
      <c r="C32" s="406"/>
      <c r="D32" s="409"/>
      <c r="E32" s="409"/>
      <c r="F32" s="425"/>
      <c r="G32" s="408"/>
      <c r="H32" s="409"/>
      <c r="I32" s="410"/>
      <c r="J32" s="426"/>
      <c r="K32" s="433"/>
      <c r="L32" s="983"/>
      <c r="M32" s="983"/>
      <c r="N32" s="434"/>
      <c r="O32" s="388"/>
      <c r="P32" s="387"/>
      <c r="Q32" s="396"/>
      <c r="R32" s="646"/>
      <c r="S32" s="645"/>
      <c r="T32" s="647"/>
      <c r="U32" s="648"/>
      <c r="V32" s="396"/>
    </row>
    <row r="33" spans="1:22" s="5" customFormat="1" ht="15" customHeight="1" x14ac:dyDescent="0.2">
      <c r="A33" s="801" t="s">
        <v>416</v>
      </c>
      <c r="B33" s="788">
        <v>2493.52</v>
      </c>
      <c r="C33" s="406"/>
      <c r="D33" s="456"/>
      <c r="E33" s="409"/>
      <c r="F33" s="425"/>
      <c r="G33" s="408"/>
      <c r="H33" s="454"/>
      <c r="I33" s="410"/>
      <c r="J33" s="426"/>
      <c r="K33" s="433"/>
      <c r="L33" s="983"/>
      <c r="M33" s="983"/>
      <c r="N33" s="434"/>
      <c r="O33" s="388"/>
      <c r="P33" s="387"/>
      <c r="Q33" s="396"/>
      <c r="R33" s="646"/>
      <c r="S33" s="645"/>
      <c r="T33" s="647"/>
      <c r="U33" s="648"/>
      <c r="V33" s="396"/>
    </row>
    <row r="34" spans="1:22" s="5" customFormat="1" ht="15" customHeight="1" x14ac:dyDescent="0.25">
      <c r="A34" s="13" t="s">
        <v>417</v>
      </c>
      <c r="B34" s="788">
        <v>-2168.75</v>
      </c>
      <c r="C34" s="406"/>
      <c r="D34" s="409"/>
      <c r="E34" s="409"/>
      <c r="F34" s="425"/>
      <c r="G34" s="408"/>
      <c r="H34" s="409"/>
      <c r="I34" s="410"/>
      <c r="J34" s="426"/>
      <c r="K34" s="433"/>
      <c r="L34" s="451"/>
      <c r="M34" s="452"/>
      <c r="N34" s="434"/>
      <c r="O34" s="388"/>
      <c r="P34" s="387"/>
      <c r="Q34" s="396"/>
      <c r="R34" s="646"/>
      <c r="S34" s="811"/>
      <c r="T34" s="647"/>
      <c r="U34" s="815"/>
      <c r="V34" s="396"/>
    </row>
    <row r="35" spans="1:22" s="5" customFormat="1" ht="15" customHeight="1" thickBot="1" x14ac:dyDescent="0.3">
      <c r="A35" s="13" t="s">
        <v>419</v>
      </c>
      <c r="B35" s="788">
        <v>0</v>
      </c>
      <c r="C35" s="406"/>
      <c r="D35" s="456"/>
      <c r="E35" s="409"/>
      <c r="F35" s="425"/>
      <c r="G35" s="408"/>
      <c r="H35" s="454"/>
      <c r="I35" s="410"/>
      <c r="J35" s="426"/>
      <c r="K35" s="433"/>
      <c r="L35" s="461"/>
      <c r="M35" s="452"/>
      <c r="N35" s="434"/>
      <c r="O35" s="631"/>
      <c r="P35" s="387"/>
      <c r="Q35" s="396"/>
      <c r="R35" s="628" t="s">
        <v>11262</v>
      </c>
      <c r="S35" s="970">
        <f>SUM(S25:S34)</f>
        <v>0</v>
      </c>
      <c r="T35" s="627"/>
      <c r="U35" s="971">
        <f>SUM(U25:U34)</f>
        <v>0</v>
      </c>
      <c r="V35" s="396"/>
    </row>
    <row r="36" spans="1:22" s="5" customFormat="1" ht="15" customHeight="1" x14ac:dyDescent="0.25">
      <c r="A36" s="13" t="s">
        <v>418</v>
      </c>
      <c r="B36" s="788">
        <v>0</v>
      </c>
      <c r="C36" s="406"/>
      <c r="D36" s="409"/>
      <c r="E36" s="409"/>
      <c r="F36" s="425"/>
      <c r="G36" s="408"/>
      <c r="H36" s="409"/>
      <c r="I36" s="410"/>
      <c r="J36" s="426"/>
      <c r="K36" s="433"/>
      <c r="L36" s="451"/>
      <c r="M36" s="452"/>
      <c r="N36" s="434"/>
      <c r="O36" s="388"/>
      <c r="P36" s="387"/>
      <c r="Q36" s="396"/>
      <c r="R36" s="1346"/>
      <c r="S36" s="1346"/>
      <c r="T36" s="1346"/>
      <c r="U36" s="1346"/>
      <c r="V36" s="396"/>
    </row>
    <row r="37" spans="1:22" s="5" customFormat="1" ht="15" customHeight="1" x14ac:dyDescent="0.25">
      <c r="A37" s="13" t="s">
        <v>420</v>
      </c>
      <c r="B37" s="788">
        <v>0</v>
      </c>
      <c r="C37" s="406"/>
      <c r="D37" s="409"/>
      <c r="E37" s="409"/>
      <c r="F37" s="425"/>
      <c r="G37" s="408"/>
      <c r="H37" s="454"/>
      <c r="I37" s="410"/>
      <c r="J37" s="426"/>
      <c r="K37" s="433"/>
      <c r="L37" s="461"/>
      <c r="M37" s="452"/>
      <c r="N37" s="434"/>
      <c r="O37" s="388"/>
      <c r="P37" s="387"/>
      <c r="Q37" s="396"/>
      <c r="R37" s="396"/>
      <c r="S37" s="396"/>
      <c r="T37" s="396"/>
      <c r="U37" s="396"/>
      <c r="V37" s="396"/>
    </row>
    <row r="38" spans="1:22" s="5" customFormat="1" ht="15" customHeight="1" x14ac:dyDescent="0.25">
      <c r="A38" s="13" t="s">
        <v>421</v>
      </c>
      <c r="B38" s="788">
        <v>-108.44</v>
      </c>
      <c r="C38" s="406"/>
      <c r="D38" s="409"/>
      <c r="E38" s="409"/>
      <c r="F38" s="425"/>
      <c r="G38" s="408"/>
      <c r="H38" s="409"/>
      <c r="I38" s="410"/>
      <c r="J38" s="426"/>
      <c r="K38" s="433"/>
      <c r="L38" s="461"/>
      <c r="M38" s="452"/>
      <c r="N38" s="434"/>
      <c r="O38" s="388"/>
      <c r="P38" s="387"/>
      <c r="Q38" s="396"/>
      <c r="R38" s="396"/>
      <c r="S38" s="396"/>
      <c r="T38" s="396"/>
      <c r="U38" s="396"/>
      <c r="V38" s="396"/>
    </row>
    <row r="39" spans="1:22" s="5" customFormat="1" ht="15" customHeight="1" x14ac:dyDescent="0.25">
      <c r="A39" s="13" t="s">
        <v>422</v>
      </c>
      <c r="B39" s="788">
        <v>-216.33</v>
      </c>
      <c r="C39" s="406"/>
      <c r="D39" s="409"/>
      <c r="E39" s="409"/>
      <c r="F39" s="425"/>
      <c r="G39" s="408"/>
      <c r="H39" s="454"/>
      <c r="I39" s="410"/>
      <c r="J39" s="426"/>
      <c r="K39" s="433"/>
      <c r="L39" s="451"/>
      <c r="M39" s="452"/>
      <c r="N39" s="434"/>
      <c r="O39" s="388"/>
      <c r="P39" s="387"/>
      <c r="Q39" s="396"/>
      <c r="R39" s="462"/>
      <c r="S39" s="396"/>
      <c r="T39" s="396"/>
      <c r="U39" s="396"/>
      <c r="V39" s="396"/>
    </row>
    <row r="40" spans="1:22" s="5" customFormat="1" ht="15" customHeight="1" x14ac:dyDescent="0.25">
      <c r="A40" s="13" t="s">
        <v>423</v>
      </c>
      <c r="B40" s="788">
        <v>0</v>
      </c>
      <c r="C40" s="406"/>
      <c r="D40" s="409"/>
      <c r="E40" s="409"/>
      <c r="F40" s="425"/>
      <c r="G40" s="408"/>
      <c r="H40" s="409"/>
      <c r="I40" s="410"/>
      <c r="J40" s="426"/>
      <c r="K40" s="433"/>
      <c r="L40" s="451"/>
      <c r="M40" s="452"/>
      <c r="N40" s="434"/>
      <c r="O40" s="388"/>
      <c r="P40" s="387"/>
      <c r="Q40" s="396"/>
      <c r="R40" s="462"/>
      <c r="S40" s="396"/>
      <c r="T40" s="396"/>
      <c r="U40" s="396"/>
      <c r="V40" s="396"/>
    </row>
    <row r="41" spans="1:22" s="5" customFormat="1" ht="15" customHeight="1" thickBot="1" x14ac:dyDescent="0.3">
      <c r="A41" s="13" t="s">
        <v>651</v>
      </c>
      <c r="B41" s="6"/>
      <c r="C41" s="406"/>
      <c r="D41" s="409"/>
      <c r="E41" s="409"/>
      <c r="F41" s="425"/>
      <c r="G41" s="408"/>
      <c r="H41" s="454"/>
      <c r="I41" s="410"/>
      <c r="J41" s="426"/>
      <c r="K41" s="433"/>
      <c r="L41" s="451"/>
      <c r="M41" s="452"/>
      <c r="N41" s="434"/>
      <c r="O41" s="388"/>
      <c r="P41" s="387"/>
      <c r="Q41" s="396"/>
      <c r="R41" s="396"/>
      <c r="S41" s="396"/>
      <c r="T41" s="396"/>
      <c r="U41" s="396"/>
      <c r="V41" s="396"/>
    </row>
    <row r="42" spans="1:22" s="5" customFormat="1" ht="15" customHeight="1" x14ac:dyDescent="0.25">
      <c r="A42" s="457"/>
      <c r="B42"/>
      <c r="C42" s="406"/>
      <c r="D42" s="409"/>
      <c r="E42" s="409"/>
      <c r="F42" s="425"/>
      <c r="G42" s="408"/>
      <c r="H42" s="409"/>
      <c r="I42" s="410"/>
      <c r="J42" s="426"/>
      <c r="K42" s="433"/>
      <c r="L42" s="451"/>
      <c r="M42" s="452"/>
      <c r="N42" s="434"/>
      <c r="O42" s="388"/>
      <c r="P42" s="387"/>
      <c r="Q42" s="396"/>
      <c r="R42" s="1340" t="s">
        <v>11458</v>
      </c>
      <c r="S42" s="1341"/>
      <c r="T42" s="1341"/>
      <c r="U42" s="1342"/>
      <c r="V42" s="396"/>
    </row>
    <row r="43" spans="1:22" s="5" customFormat="1" ht="15" customHeight="1" x14ac:dyDescent="0.25">
      <c r="A43" s="457"/>
      <c r="B43"/>
      <c r="C43" s="406"/>
      <c r="D43" s="409"/>
      <c r="E43" s="409"/>
      <c r="F43" s="425"/>
      <c r="G43" s="408"/>
      <c r="H43" s="454"/>
      <c r="I43" s="410"/>
      <c r="J43" s="426"/>
      <c r="K43" s="433"/>
      <c r="L43" s="451"/>
      <c r="M43" s="452"/>
      <c r="N43" s="434"/>
      <c r="O43" s="631"/>
      <c r="P43" s="387"/>
      <c r="Q43" s="396"/>
      <c r="R43" s="1343"/>
      <c r="S43" s="1344"/>
      <c r="T43" s="1344"/>
      <c r="U43" s="1345"/>
      <c r="V43" s="396"/>
    </row>
    <row r="44" spans="1:22" s="5" customFormat="1" ht="15" customHeight="1" x14ac:dyDescent="0.25">
      <c r="A44" s="457"/>
      <c r="B44"/>
      <c r="C44" s="406"/>
      <c r="D44" s="409"/>
      <c r="E44" s="409"/>
      <c r="F44" s="425"/>
      <c r="G44" s="408"/>
      <c r="H44" s="409"/>
      <c r="I44" s="410"/>
      <c r="J44" s="426"/>
      <c r="K44" s="433"/>
      <c r="L44" s="451"/>
      <c r="M44" s="452"/>
      <c r="N44" s="434"/>
      <c r="O44" s="388"/>
      <c r="P44" s="387"/>
      <c r="Q44" s="396"/>
      <c r="R44" s="820"/>
      <c r="S44" s="980"/>
      <c r="T44" s="816"/>
      <c r="U44" s="969" t="str">
        <f>IF(R44&lt;&gt;"",S44*T44,"")</f>
        <v/>
      </c>
      <c r="V44" s="396"/>
    </row>
    <row r="45" spans="1:22" s="5" customFormat="1" ht="15" customHeight="1" x14ac:dyDescent="0.25">
      <c r="A45" s="457"/>
      <c r="B45"/>
      <c r="C45" s="406"/>
      <c r="D45" s="409"/>
      <c r="E45" s="409"/>
      <c r="F45" s="425"/>
      <c r="G45" s="408"/>
      <c r="H45" s="454"/>
      <c r="I45" s="410"/>
      <c r="J45" s="426"/>
      <c r="K45" s="433"/>
      <c r="L45" s="913"/>
      <c r="M45" s="453"/>
      <c r="N45" s="434"/>
      <c r="O45" s="388"/>
      <c r="P45" s="387"/>
      <c r="Q45" s="396"/>
      <c r="R45" s="817"/>
      <c r="S45" s="981"/>
      <c r="T45" s="647"/>
      <c r="U45" s="969" t="str">
        <f>IF(R45&lt;&gt;"",S45*T45,"")</f>
        <v/>
      </c>
      <c r="V45" s="396"/>
    </row>
    <row r="46" spans="1:22" s="5" customFormat="1" ht="15" customHeight="1" x14ac:dyDescent="0.25">
      <c r="A46" s="502"/>
      <c r="B46"/>
      <c r="C46" s="406"/>
      <c r="D46" s="409"/>
      <c r="E46" s="409"/>
      <c r="F46" s="425"/>
      <c r="G46" s="408"/>
      <c r="H46" s="409"/>
      <c r="I46" s="410"/>
      <c r="J46" s="426"/>
      <c r="K46" s="435"/>
      <c r="L46" s="435"/>
      <c r="M46" s="436"/>
      <c r="N46" s="640"/>
      <c r="O46" s="639"/>
      <c r="P46" s="390"/>
      <c r="Q46" s="396"/>
      <c r="R46" s="817"/>
      <c r="S46" s="981"/>
      <c r="T46" s="647"/>
      <c r="U46" s="969" t="str">
        <f>IF(R46&lt;&gt;"",S46*T46,"")</f>
        <v/>
      </c>
      <c r="V46" s="396"/>
    </row>
    <row r="47" spans="1:22" s="5" customFormat="1" ht="15" customHeight="1" x14ac:dyDescent="0.25">
      <c r="A47" s="502"/>
      <c r="B47"/>
      <c r="C47" s="406"/>
      <c r="D47" s="409"/>
      <c r="E47" s="409"/>
      <c r="F47" s="425"/>
      <c r="G47" s="408"/>
      <c r="H47" s="455"/>
      <c r="I47" s="410"/>
      <c r="J47" s="437"/>
      <c r="K47" s="438" t="s">
        <v>131</v>
      </c>
      <c r="L47" s="642"/>
      <c r="M47" s="436"/>
      <c r="N47" s="420"/>
      <c r="O47" s="908">
        <f>U35</f>
        <v>0</v>
      </c>
      <c r="P47" s="390"/>
      <c r="Q47" s="396"/>
      <c r="R47" s="817"/>
      <c r="S47" s="981"/>
      <c r="T47" s="647"/>
      <c r="U47" s="969" t="str">
        <f>IF(R47&lt;&gt;"",S47*T47,"")</f>
        <v/>
      </c>
      <c r="V47" s="396"/>
    </row>
    <row r="48" spans="1:22" s="5" customFormat="1" ht="15" customHeight="1" x14ac:dyDescent="0.25">
      <c r="A48" s="457"/>
      <c r="B48"/>
      <c r="C48" s="406"/>
      <c r="D48" s="409"/>
      <c r="E48" s="409"/>
      <c r="F48" s="425"/>
      <c r="G48" s="408"/>
      <c r="H48" s="455"/>
      <c r="I48" s="410"/>
      <c r="J48" s="437"/>
      <c r="K48" s="439"/>
      <c r="L48" s="439"/>
      <c r="M48" s="464" t="s">
        <v>94</v>
      </c>
      <c r="N48" s="641"/>
      <c r="O48" s="517"/>
      <c r="P48" s="390"/>
      <c r="Q48" s="396"/>
      <c r="R48" s="817"/>
      <c r="S48" s="982"/>
      <c r="T48" s="647"/>
      <c r="U48" s="969" t="str">
        <f>IF(R48&lt;&gt;"",S48*T48,"")</f>
        <v/>
      </c>
      <c r="V48" s="396"/>
    </row>
    <row r="49" spans="1:22" s="5" customFormat="1" ht="15" customHeight="1" thickBot="1" x14ac:dyDescent="0.3">
      <c r="A49" s="626"/>
      <c r="B49"/>
      <c r="C49" s="406"/>
      <c r="D49" s="409"/>
      <c r="E49" s="409"/>
      <c r="F49" s="425"/>
      <c r="G49" s="408"/>
      <c r="H49" s="455"/>
      <c r="I49" s="410"/>
      <c r="J49" s="437"/>
      <c r="K49" s="439"/>
      <c r="L49" s="439"/>
      <c r="M49" s="518" t="s">
        <v>214</v>
      </c>
      <c r="N49" s="641"/>
      <c r="O49" s="517"/>
      <c r="P49" s="390"/>
      <c r="Q49" s="396"/>
      <c r="R49" s="628" t="s">
        <v>11262</v>
      </c>
      <c r="S49" s="972">
        <f>SUM(S44:S48)</f>
        <v>0</v>
      </c>
      <c r="T49" s="667"/>
      <c r="U49" s="973">
        <f>SUM(U44:U48)</f>
        <v>0</v>
      </c>
      <c r="V49" s="396"/>
    </row>
    <row r="50" spans="1:22" s="5" customFormat="1" ht="15" customHeight="1" x14ac:dyDescent="0.25">
      <c r="A50" s="1356" t="s">
        <v>11453</v>
      </c>
      <c r="B50" s="1356"/>
      <c r="C50" s="406"/>
      <c r="D50" s="456"/>
      <c r="E50" s="409"/>
      <c r="F50" s="425"/>
      <c r="G50" s="408"/>
      <c r="H50" s="455"/>
      <c r="I50" s="410"/>
      <c r="J50" s="437"/>
      <c r="K50" s="439"/>
      <c r="L50" s="439"/>
      <c r="M50" s="518" t="s">
        <v>186</v>
      </c>
      <c r="N50" s="440"/>
      <c r="O50" s="517"/>
      <c r="P50" s="390"/>
      <c r="Q50" s="396"/>
      <c r="R50" s="396"/>
      <c r="S50" s="396"/>
      <c r="T50" s="396"/>
      <c r="U50" s="396"/>
      <c r="V50" s="396"/>
    </row>
    <row r="51" spans="1:22" s="5" customFormat="1" ht="15" customHeight="1" x14ac:dyDescent="0.25">
      <c r="A51" s="803" t="s">
        <v>11456</v>
      </c>
      <c r="B51" s="802"/>
      <c r="C51" s="406"/>
      <c r="D51" s="409"/>
      <c r="E51" s="409"/>
      <c r="F51" s="425"/>
      <c r="G51" s="408"/>
      <c r="H51" s="455"/>
      <c r="I51" s="410"/>
      <c r="J51" s="437"/>
      <c r="K51" s="438" t="s">
        <v>142</v>
      </c>
      <c r="L51" s="439"/>
      <c r="M51" s="439"/>
      <c r="N51" s="440"/>
      <c r="O51" s="974">
        <f>SUM(O47:O50)</f>
        <v>0</v>
      </c>
      <c r="P51" s="391"/>
      <c r="Q51" s="396"/>
      <c r="R51" s="396"/>
      <c r="S51" s="396"/>
      <c r="T51" s="396"/>
      <c r="U51" s="396"/>
      <c r="V51" s="396"/>
    </row>
    <row r="52" spans="1:22" s="5" customFormat="1" ht="15" customHeight="1" x14ac:dyDescent="0.25">
      <c r="A52" s="803" t="s">
        <v>11457</v>
      </c>
      <c r="B52" s="802"/>
      <c r="C52" s="406"/>
      <c r="D52" s="409"/>
      <c r="E52" s="409"/>
      <c r="F52" s="425"/>
      <c r="G52" s="408"/>
      <c r="H52" s="455"/>
      <c r="I52" s="410"/>
      <c r="J52" s="437"/>
      <c r="K52" s="427" t="s">
        <v>143</v>
      </c>
      <c r="L52" s="439"/>
      <c r="M52" s="439"/>
      <c r="N52" s="392">
        <v>0.05</v>
      </c>
      <c r="O52" s="975">
        <f>ROUND(O51*N52,2)</f>
        <v>0</v>
      </c>
      <c r="P52" s="390"/>
      <c r="Q52" s="396"/>
      <c r="R52" s="396"/>
      <c r="S52" s="396"/>
      <c r="T52" s="396"/>
      <c r="U52" s="396"/>
      <c r="V52" s="396"/>
    </row>
    <row r="53" spans="1:22" s="5" customFormat="1" ht="15" customHeight="1" x14ac:dyDescent="0.25">
      <c r="A53" s="803" t="s">
        <v>11455</v>
      </c>
      <c r="B53" s="1"/>
      <c r="C53" s="406"/>
      <c r="D53" s="409"/>
      <c r="E53" s="409"/>
      <c r="F53" s="425"/>
      <c r="G53" s="408"/>
      <c r="H53" s="455"/>
      <c r="I53" s="410"/>
      <c r="J53" s="437"/>
      <c r="K53" s="427" t="s">
        <v>144</v>
      </c>
      <c r="L53" s="414"/>
      <c r="M53" s="393"/>
      <c r="N53" s="394">
        <v>9.9750000000000005E-2</v>
      </c>
      <c r="O53" s="976">
        <f>ROUND(O51*N53,2)</f>
        <v>0</v>
      </c>
      <c r="P53" s="390"/>
      <c r="Q53" s="396"/>
      <c r="R53" s="396"/>
      <c r="S53" s="396"/>
      <c r="T53" s="396"/>
      <c r="U53" s="396"/>
      <c r="V53" s="396"/>
    </row>
    <row r="54" spans="1:22" s="5" customFormat="1" ht="15" customHeight="1" x14ac:dyDescent="0.25">
      <c r="A54" s="803" t="s">
        <v>11454</v>
      </c>
      <c r="B54" s="1"/>
      <c r="C54" s="406"/>
      <c r="D54" s="409"/>
      <c r="E54" s="409"/>
      <c r="F54" s="425"/>
      <c r="G54" s="408"/>
      <c r="H54" s="455"/>
      <c r="I54" s="410"/>
      <c r="J54" s="437"/>
      <c r="K54" s="427"/>
      <c r="L54" s="414"/>
      <c r="M54" s="395"/>
      <c r="N54" s="440"/>
      <c r="O54" s="389"/>
      <c r="P54" s="390"/>
      <c r="Q54" s="396"/>
      <c r="R54" s="396"/>
      <c r="S54" s="396"/>
      <c r="T54" s="396"/>
      <c r="U54" s="396"/>
      <c r="V54" s="396"/>
    </row>
    <row r="55" spans="1:22" s="5" customFormat="1" ht="15" customHeight="1" thickBot="1" x14ac:dyDescent="0.3">
      <c r="B55"/>
      <c r="C55" s="406"/>
      <c r="D55" s="409"/>
      <c r="E55" s="409"/>
      <c r="F55" s="425"/>
      <c r="G55" s="408"/>
      <c r="H55" s="455"/>
      <c r="I55" s="410"/>
      <c r="J55" s="437"/>
      <c r="K55" s="438" t="s">
        <v>145</v>
      </c>
      <c r="L55" s="414"/>
      <c r="M55" s="395"/>
      <c r="N55" s="440"/>
      <c r="O55" s="977">
        <f>SUM(O51:O54)</f>
        <v>0</v>
      </c>
      <c r="P55" s="390"/>
      <c r="Q55" s="396"/>
      <c r="R55" s="396"/>
      <c r="S55" s="396"/>
      <c r="T55" s="396"/>
      <c r="U55" s="396"/>
      <c r="V55" s="396"/>
    </row>
    <row r="56" spans="1:22" s="5" customFormat="1" ht="15" customHeight="1" thickTop="1" x14ac:dyDescent="0.25">
      <c r="B56"/>
      <c r="C56" s="406"/>
      <c r="D56" s="409"/>
      <c r="E56" s="409"/>
      <c r="F56" s="425"/>
      <c r="G56" s="408"/>
      <c r="H56" s="455"/>
      <c r="I56" s="410"/>
      <c r="J56" s="419"/>
      <c r="K56" s="46"/>
      <c r="L56" s="427"/>
      <c r="M56" s="427"/>
      <c r="N56" s="427"/>
      <c r="O56" s="389"/>
      <c r="P56" s="390"/>
      <c r="Q56" s="396"/>
      <c r="R56" s="396"/>
      <c r="S56" s="396"/>
      <c r="T56" s="396"/>
      <c r="U56" s="396"/>
      <c r="V56" s="396"/>
    </row>
    <row r="57" spans="1:22" s="5" customFormat="1" ht="15" customHeight="1" x14ac:dyDescent="0.25">
      <c r="B57"/>
      <c r="C57" s="406"/>
      <c r="D57" s="409"/>
      <c r="E57" s="409"/>
      <c r="F57" s="425"/>
      <c r="G57" s="408"/>
      <c r="H57" s="455"/>
      <c r="I57" s="410"/>
      <c r="J57" s="441"/>
      <c r="K57" s="46" t="s">
        <v>132</v>
      </c>
      <c r="L57" s="442"/>
      <c r="M57" s="442"/>
      <c r="N57" s="442"/>
      <c r="O57" s="517"/>
      <c r="P57" s="390"/>
      <c r="Q57" s="396"/>
      <c r="R57" s="396"/>
      <c r="S57" s="396"/>
      <c r="T57" s="396"/>
      <c r="U57" s="396"/>
      <c r="V57" s="396"/>
    </row>
    <row r="58" spans="1:22" s="5" customFormat="1" ht="15" customHeight="1" x14ac:dyDescent="0.25">
      <c r="B58"/>
      <c r="C58" s="406"/>
      <c r="D58" s="409"/>
      <c r="E58" s="409"/>
      <c r="F58" s="425"/>
      <c r="G58" s="408"/>
      <c r="H58" s="455"/>
      <c r="I58" s="410"/>
      <c r="J58" s="441"/>
      <c r="K58" s="46"/>
      <c r="L58" s="442"/>
      <c r="M58" s="442"/>
      <c r="N58" s="442"/>
      <c r="O58" s="389"/>
      <c r="P58" s="390"/>
      <c r="Q58" s="396"/>
      <c r="R58" s="396"/>
      <c r="S58" s="396"/>
      <c r="T58" s="396"/>
      <c r="U58" s="396"/>
      <c r="V58" s="396"/>
    </row>
    <row r="59" spans="1:22" s="5" customFormat="1" ht="15" customHeight="1" x14ac:dyDescent="0.25">
      <c r="A59" s="626"/>
      <c r="B59"/>
      <c r="C59" s="406"/>
      <c r="D59" s="409"/>
      <c r="E59" s="409"/>
      <c r="F59" s="425"/>
      <c r="G59" s="408"/>
      <c r="H59" s="455"/>
      <c r="I59" s="410"/>
      <c r="J59" s="441"/>
      <c r="K59" s="443" t="s">
        <v>146</v>
      </c>
      <c r="L59" s="444"/>
      <c r="M59" s="445"/>
      <c r="N59" s="445"/>
      <c r="O59" s="974">
        <f>O55-O57</f>
        <v>0</v>
      </c>
      <c r="P59" s="390"/>
      <c r="Q59" s="396"/>
      <c r="R59" s="396"/>
      <c r="S59" s="396"/>
      <c r="T59" s="396"/>
      <c r="U59" s="396"/>
      <c r="V59" s="396"/>
    </row>
    <row r="60" spans="1:22" s="5" customFormat="1" ht="15" customHeight="1" thickBot="1" x14ac:dyDescent="0.3">
      <c r="B60"/>
      <c r="C60" s="406"/>
      <c r="D60" s="409"/>
      <c r="E60" s="409"/>
      <c r="F60" s="425"/>
      <c r="G60" s="408"/>
      <c r="H60" s="455"/>
      <c r="I60" s="410"/>
      <c r="J60" s="446"/>
      <c r="K60" s="447"/>
      <c r="L60" s="447"/>
      <c r="M60" s="447"/>
      <c r="N60" s="447"/>
      <c r="O60" s="447"/>
      <c r="P60" s="448"/>
      <c r="Q60" s="396"/>
      <c r="R60" s="396"/>
      <c r="S60" s="396"/>
      <c r="T60" s="396"/>
      <c r="U60" s="396"/>
      <c r="V60" s="396"/>
    </row>
    <row r="61" spans="1:22" x14ac:dyDescent="0.25">
      <c r="A61" s="5"/>
      <c r="C61" s="406"/>
      <c r="D61" s="409"/>
      <c r="E61" s="409"/>
      <c r="F61" s="425"/>
      <c r="G61" s="408"/>
      <c r="H61" s="455"/>
      <c r="I61" s="410"/>
      <c r="J61" s="396"/>
      <c r="K61" s="396"/>
      <c r="L61" s="396"/>
      <c r="M61" s="396"/>
      <c r="N61" s="396"/>
      <c r="O61" s="396"/>
      <c r="P61" s="396"/>
      <c r="Q61" s="396"/>
      <c r="R61" s="396"/>
      <c r="S61" s="396"/>
      <c r="T61" s="396"/>
      <c r="U61" s="396"/>
      <c r="V61" s="396"/>
    </row>
    <row r="62" spans="1:22" x14ac:dyDescent="0.25">
      <c r="C62" s="406"/>
      <c r="D62" s="456"/>
      <c r="E62" s="409"/>
      <c r="F62" s="425"/>
      <c r="G62" s="408"/>
      <c r="H62" s="455"/>
      <c r="I62" s="410"/>
      <c r="J62" s="396"/>
      <c r="K62" s="396"/>
      <c r="L62" s="396"/>
      <c r="M62" s="396"/>
      <c r="N62" s="396"/>
      <c r="O62" s="396"/>
      <c r="P62" s="396"/>
      <c r="Q62" s="396"/>
      <c r="R62" s="396"/>
      <c r="S62" s="396"/>
      <c r="T62" s="396"/>
      <c r="U62" s="396"/>
      <c r="V62" s="396"/>
    </row>
    <row r="68" spans="6:6" x14ac:dyDescent="0.25">
      <c r="F68" s="782"/>
    </row>
  </sheetData>
  <sheetProtection sheet="1" objects="1" scenarios="1"/>
  <dataConsolidate/>
  <mergeCells count="23">
    <mergeCell ref="A50:B50"/>
    <mergeCell ref="C1:I1"/>
    <mergeCell ref="E3:F3"/>
    <mergeCell ref="M6:N6"/>
    <mergeCell ref="J1:P1"/>
    <mergeCell ref="C5:H5"/>
    <mergeCell ref="L12:N12"/>
    <mergeCell ref="L13:N13"/>
    <mergeCell ref="L14:N14"/>
    <mergeCell ref="L15:N15"/>
    <mergeCell ref="L16:N16"/>
    <mergeCell ref="L17:N17"/>
    <mergeCell ref="L18:N18"/>
    <mergeCell ref="L19:N19"/>
    <mergeCell ref="L20:N20"/>
    <mergeCell ref="R42:U43"/>
    <mergeCell ref="R36:U36"/>
    <mergeCell ref="R24:U24"/>
    <mergeCell ref="A32:B32"/>
    <mergeCell ref="J8:P8"/>
    <mergeCell ref="L21:N21"/>
    <mergeCell ref="L22:N22"/>
    <mergeCell ref="L23:N23"/>
  </mergeCells>
  <dataValidations count="10">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xr:uid="{0325E239-E041-4910-9CAA-CC5A8ED286E6}">
      <formula1>Liste_Activités</formula1>
    </dataValidation>
    <dataValidation type="list" allowBlank="1" showInputMessage="1" showErrorMessage="1" sqref="L12:L23" xr:uid="{9A910835-48AB-4109-BD33-EC4E210E18D8}">
      <formula1>Paste3</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8.7109375" style="1" bestFit="1" customWidth="1"/>
    <col min="2" max="2" width="73.7109375" bestFit="1" customWidth="1"/>
    <col min="3" max="3" width="7.5703125" style="20" bestFit="1" customWidth="1"/>
    <col min="4" max="4" width="8"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64" t="s">
        <v>135</v>
      </c>
      <c r="B1" s="1364"/>
      <c r="C1" s="1364"/>
      <c r="D1" s="1364"/>
      <c r="E1" s="1364"/>
      <c r="F1" s="1364"/>
      <c r="H1" s="258" t="s">
        <v>136</v>
      </c>
      <c r="J1" s="1363" t="s">
        <v>629</v>
      </c>
      <c r="K1" s="1363"/>
      <c r="L1" s="1363"/>
      <c r="M1" s="1363"/>
      <c r="N1" s="1363"/>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t="s">
        <v>18347</v>
      </c>
      <c r="B3" t="s">
        <v>18344</v>
      </c>
      <c r="E3" s="12"/>
      <c r="F3" s="1" t="s">
        <v>450</v>
      </c>
      <c r="H3" s="29" t="s">
        <v>197</v>
      </c>
      <c r="J3" t="s">
        <v>141</v>
      </c>
      <c r="K3" s="20">
        <v>1</v>
      </c>
      <c r="L3" s="31">
        <v>300</v>
      </c>
      <c r="M3" s="14">
        <v>300</v>
      </c>
      <c r="N3" s="1">
        <v>11</v>
      </c>
    </row>
    <row r="4" spans="1:20" x14ac:dyDescent="0.25">
      <c r="A4" s="11" t="s">
        <v>18347</v>
      </c>
      <c r="B4" t="s">
        <v>18379</v>
      </c>
      <c r="E4" s="12"/>
      <c r="F4" s="1" t="s">
        <v>450</v>
      </c>
      <c r="G4" s="75"/>
      <c r="H4" s="12"/>
      <c r="I4" s="12"/>
      <c r="J4" s="12"/>
      <c r="K4" s="75"/>
      <c r="L4" s="31"/>
      <c r="M4" s="14"/>
      <c r="N4" s="75"/>
      <c r="O4" s="333"/>
      <c r="P4" s="12"/>
      <c r="Q4" s="333"/>
      <c r="R4" s="12"/>
      <c r="S4" s="12"/>
      <c r="T4" s="12"/>
    </row>
    <row r="5" spans="1:20" x14ac:dyDescent="0.25">
      <c r="A5" s="11" t="s">
        <v>18347</v>
      </c>
      <c r="B5" s="4" t="s">
        <v>18380</v>
      </c>
      <c r="F5" s="1" t="s">
        <v>450</v>
      </c>
      <c r="G5" s="75"/>
      <c r="H5" s="12"/>
      <c r="I5" s="12"/>
      <c r="J5" s="12"/>
      <c r="K5" s="75"/>
      <c r="L5" s="31"/>
      <c r="M5" s="14"/>
      <c r="N5" s="75"/>
      <c r="O5" s="333"/>
      <c r="P5" s="12"/>
      <c r="Q5" s="333"/>
      <c r="R5" s="12"/>
      <c r="S5" s="12"/>
      <c r="T5" s="12"/>
    </row>
    <row r="6" spans="1:20" x14ac:dyDescent="0.25">
      <c r="A6" s="11" t="s">
        <v>18347</v>
      </c>
      <c r="B6" s="4" t="s">
        <v>18381</v>
      </c>
      <c r="F6" s="1" t="s">
        <v>450</v>
      </c>
      <c r="G6" s="75"/>
      <c r="H6" s="12"/>
      <c r="I6" s="12"/>
      <c r="J6" s="12"/>
      <c r="K6" s="75"/>
      <c r="L6" s="31"/>
      <c r="M6" s="14"/>
      <c r="N6" s="75"/>
      <c r="O6" s="333"/>
      <c r="P6" s="12"/>
      <c r="Q6" s="333"/>
      <c r="R6" s="12"/>
      <c r="S6" s="12"/>
      <c r="T6" s="12"/>
    </row>
    <row r="7" spans="1:20" x14ac:dyDescent="0.25">
      <c r="A7" s="11" t="s">
        <v>18347</v>
      </c>
      <c r="B7" s="4" t="s">
        <v>18382</v>
      </c>
      <c r="F7" s="1" t="s">
        <v>450</v>
      </c>
      <c r="G7" s="75"/>
      <c r="H7" s="12"/>
      <c r="I7" s="12"/>
      <c r="J7" s="12"/>
      <c r="K7" s="75"/>
      <c r="L7" s="31"/>
      <c r="M7" s="14"/>
      <c r="N7" s="75"/>
      <c r="O7" s="333"/>
      <c r="P7" s="12"/>
      <c r="Q7" s="333"/>
      <c r="R7" s="12"/>
      <c r="S7" s="12"/>
      <c r="T7" s="12"/>
    </row>
    <row r="8" spans="1:20" x14ac:dyDescent="0.25">
      <c r="A8" s="11" t="s">
        <v>18347</v>
      </c>
      <c r="B8" s="4" t="s">
        <v>18383</v>
      </c>
      <c r="F8" s="1" t="s">
        <v>450</v>
      </c>
      <c r="G8" s="75"/>
      <c r="H8" s="12"/>
      <c r="I8" s="12"/>
      <c r="J8" s="12"/>
      <c r="K8" s="75"/>
      <c r="L8" s="31"/>
      <c r="M8" s="14"/>
      <c r="N8" s="75"/>
      <c r="O8" s="333"/>
      <c r="P8" s="12"/>
      <c r="Q8" s="333"/>
      <c r="R8" s="12"/>
      <c r="S8" s="12"/>
      <c r="T8" s="12"/>
    </row>
    <row r="9" spans="1:20" x14ac:dyDescent="0.25">
      <c r="A9" s="11" t="s">
        <v>18347</v>
      </c>
      <c r="B9" s="4" t="s">
        <v>18384</v>
      </c>
      <c r="F9" s="1" t="s">
        <v>450</v>
      </c>
      <c r="G9" s="75"/>
      <c r="H9" s="12"/>
      <c r="I9" s="12"/>
      <c r="J9" s="12"/>
      <c r="K9" s="75"/>
      <c r="L9" s="31"/>
      <c r="M9" s="14"/>
      <c r="N9" s="75"/>
      <c r="O9" s="333"/>
      <c r="P9" s="12"/>
      <c r="Q9" s="333"/>
      <c r="R9" s="12"/>
      <c r="S9" s="12"/>
      <c r="T9" s="12"/>
    </row>
    <row r="10" spans="1:20" x14ac:dyDescent="0.25">
      <c r="A10" s="11" t="s">
        <v>18347</v>
      </c>
      <c r="B10" s="4" t="s">
        <v>18345</v>
      </c>
      <c r="F10" s="1" t="s">
        <v>450</v>
      </c>
      <c r="G10" s="75"/>
      <c r="H10" s="12"/>
      <c r="I10" s="12"/>
      <c r="J10" s="12"/>
      <c r="K10" s="12"/>
      <c r="L10" s="12"/>
      <c r="M10" s="75"/>
      <c r="N10" s="75"/>
      <c r="O10" s="333"/>
      <c r="P10" s="12"/>
      <c r="Q10" s="333"/>
      <c r="R10" s="12"/>
      <c r="S10" s="12"/>
      <c r="T10" s="12"/>
    </row>
    <row r="11" spans="1:20" x14ac:dyDescent="0.25">
      <c r="A11" s="11" t="s">
        <v>18347</v>
      </c>
      <c r="B11" s="4"/>
      <c r="F11" s="1" t="s">
        <v>450</v>
      </c>
      <c r="G11" s="75"/>
      <c r="H11" s="12"/>
      <c r="I11" s="12"/>
      <c r="J11" s="12"/>
      <c r="K11" s="12"/>
      <c r="L11" s="12"/>
      <c r="M11" s="75"/>
      <c r="N11" s="75"/>
      <c r="O11" s="333"/>
      <c r="P11" s="12"/>
      <c r="Q11" s="333"/>
      <c r="R11" s="12"/>
      <c r="S11" s="12"/>
      <c r="T11" s="12"/>
    </row>
    <row r="12" spans="1:20" x14ac:dyDescent="0.25">
      <c r="A12" s="11" t="s">
        <v>18347</v>
      </c>
      <c r="B12" s="4"/>
      <c r="F12" s="1" t="s">
        <v>450</v>
      </c>
      <c r="G12" s="75"/>
      <c r="H12" s="12"/>
      <c r="I12" s="12"/>
      <c r="J12" s="12"/>
      <c r="K12" s="12"/>
      <c r="L12" s="12"/>
      <c r="M12" s="75"/>
      <c r="N12" s="75"/>
      <c r="O12" s="333"/>
      <c r="P12" s="12"/>
      <c r="Q12" s="333"/>
      <c r="R12" s="12"/>
      <c r="S12" s="12"/>
      <c r="T12" s="12"/>
    </row>
    <row r="13" spans="1:20" x14ac:dyDescent="0.25">
      <c r="A13" s="11" t="s">
        <v>18347</v>
      </c>
      <c r="B13" s="4" t="s">
        <v>18346</v>
      </c>
      <c r="F13" s="1" t="s">
        <v>450</v>
      </c>
      <c r="G13" s="75"/>
      <c r="H13" s="12"/>
      <c r="I13" s="12"/>
      <c r="J13" s="12"/>
      <c r="K13" s="12"/>
      <c r="L13" s="12"/>
      <c r="M13" s="75"/>
      <c r="N13" s="75"/>
      <c r="O13" s="333"/>
      <c r="P13" s="12"/>
      <c r="Q13" s="333"/>
      <c r="R13" s="12"/>
      <c r="S13" s="12"/>
      <c r="T13" s="12"/>
    </row>
    <row r="14" spans="1:20" x14ac:dyDescent="0.25">
      <c r="A14" s="11" t="s">
        <v>18347</v>
      </c>
      <c r="B14" s="4" t="s">
        <v>18385</v>
      </c>
      <c r="C14" s="20" t="s">
        <v>18386</v>
      </c>
      <c r="D14" s="31" t="s">
        <v>18387</v>
      </c>
      <c r="E14" s="14" t="s">
        <v>18388</v>
      </c>
      <c r="F14" s="1" t="s">
        <v>450</v>
      </c>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15:F444">
    <cfRule type="expression" dxfId="222" priority="68">
      <formula>AND($A14&lt;&gt;"",MOD(ROW(),2)=1)</formula>
    </cfRule>
  </conditionalFormatting>
  <conditionalFormatting sqref="A3:F14">
    <cfRule type="expression" dxfId="221" priority="1">
      <formula>AND($A2&lt;&gt;"",MOD(ROW(),2)=1)</formula>
    </cfRule>
  </conditionalFormatting>
  <pageMargins left="0.7" right="0.7" top="0.75" bottom="0.75" header="0.3" footer="0.3"/>
  <pageSetup orientation="portrait" horizont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activePane="bottomLeft"/>
      <selection activeCell="A2" sqref="A2:F2"/>
      <selection pane="bottomLeft" activeCell="B3" sqref="B3"/>
    </sheetView>
  </sheetViews>
  <sheetFormatPr baseColWidth="10" defaultColWidth="9.140625" defaultRowHeight="15" x14ac:dyDescent="0.25"/>
  <cols>
    <col min="1" max="1" width="9.5703125" style="11" bestFit="1" customWidth="1"/>
    <col min="2" max="2" width="12.42578125" style="2" bestFit="1" customWidth="1"/>
    <col min="3" max="3" width="5.7109375" style="2" bestFit="1" customWidth="1"/>
    <col min="4" max="4" width="8.140625" style="1" bestFit="1" customWidth="1"/>
    <col min="5" max="5" width="14.7109375" style="4" bestFit="1" customWidth="1"/>
    <col min="6" max="6" width="57.5703125" style="4" bestFit="1" customWidth="1"/>
    <col min="7" max="7" width="14.140625" style="4" bestFit="1" customWidth="1"/>
    <col min="8" max="8" width="24.85546875" style="4" bestFit="1" customWidth="1"/>
    <col min="9" max="9" width="9.140625" style="4" bestFit="1" customWidth="1"/>
    <col min="10" max="10" width="10.42578125" style="14" bestFit="1" customWidth="1"/>
    <col min="11" max="11" width="13.28515625" style="4" bestFit="1" customWidth="1"/>
    <col min="12" max="12" width="12.7109375" style="14" bestFit="1" customWidth="1"/>
    <col min="13" max="13" width="21" style="4" bestFit="1" customWidth="1"/>
    <col min="14" max="14" width="12.7109375" style="14" bestFit="1" customWidth="1"/>
    <col min="15" max="15" width="11.28515625" style="4" bestFit="1" customWidth="1"/>
    <col min="16" max="16" width="12.7109375" style="818" bestFit="1" customWidth="1"/>
    <col min="17" max="17" width="8.85546875" style="1018" bestFit="1" customWidth="1"/>
    <col min="18" max="18" width="8.7109375" style="1019" bestFit="1" customWidth="1"/>
    <col min="19" max="19" width="9.140625" style="1018" bestFit="1" customWidth="1"/>
    <col min="20" max="20" width="8.7109375" style="12" bestFit="1" customWidth="1"/>
    <col min="21" max="21" width="10.285156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65" t="s">
        <v>11363</v>
      </c>
      <c r="B1" s="1366"/>
      <c r="C1" s="1366"/>
      <c r="D1" s="1365"/>
      <c r="E1" s="1365"/>
      <c r="F1" s="1365"/>
      <c r="G1" s="1365"/>
      <c r="H1" s="1365"/>
      <c r="I1" s="1365"/>
      <c r="J1" s="1365"/>
      <c r="K1" s="1365"/>
      <c r="L1" s="1365"/>
      <c r="M1" s="1365"/>
      <c r="N1" s="1365"/>
      <c r="O1" s="1365"/>
      <c r="P1" s="1365"/>
      <c r="Q1" s="1365"/>
      <c r="R1" s="1365"/>
      <c r="S1" s="1365"/>
      <c r="T1" s="1365"/>
      <c r="U1" s="1365"/>
      <c r="V1" s="1365"/>
      <c r="X1" s="606" t="s">
        <v>205</v>
      </c>
      <c r="Z1" s="1367" t="s">
        <v>11160</v>
      </c>
      <c r="AA1" s="1368"/>
      <c r="AB1" s="1368"/>
      <c r="AC1" s="1368"/>
      <c r="AD1" s="1368"/>
      <c r="AE1" s="1368"/>
      <c r="AF1" s="1368"/>
      <c r="AG1" s="1368"/>
      <c r="AH1" s="1368"/>
      <c r="AI1" s="1368"/>
      <c r="AJ1" s="1368"/>
      <c r="AK1" s="1368"/>
      <c r="AL1" s="1368"/>
      <c r="AM1" s="1368"/>
      <c r="AN1" s="1368"/>
      <c r="AO1" s="1368"/>
      <c r="AP1" s="1368"/>
      <c r="AQ1" s="1368"/>
      <c r="AR1" s="1368"/>
      <c r="AS1" s="1368"/>
      <c r="AT1" s="1368"/>
      <c r="AU1" s="1368"/>
    </row>
    <row r="2" spans="1:47" ht="14.45" customHeight="1" x14ac:dyDescent="0.25">
      <c r="A2" s="856" t="s">
        <v>293</v>
      </c>
      <c r="B2" s="1015" t="s">
        <v>641</v>
      </c>
      <c r="C2" s="367" t="s">
        <v>11285</v>
      </c>
      <c r="D2" s="367" t="s">
        <v>207</v>
      </c>
      <c r="E2" s="367" t="s">
        <v>184</v>
      </c>
      <c r="F2" s="367" t="s">
        <v>642</v>
      </c>
      <c r="G2" s="367" t="s">
        <v>653</v>
      </c>
      <c r="H2" s="367" t="s">
        <v>654</v>
      </c>
      <c r="I2" s="367" t="s">
        <v>655</v>
      </c>
      <c r="J2" s="1016" t="s">
        <v>134</v>
      </c>
      <c r="K2" s="367" t="s">
        <v>631</v>
      </c>
      <c r="L2" s="1016" t="s">
        <v>632</v>
      </c>
      <c r="M2" s="367" t="s">
        <v>633</v>
      </c>
      <c r="N2" s="1016" t="s">
        <v>634</v>
      </c>
      <c r="O2" s="367" t="s">
        <v>635</v>
      </c>
      <c r="P2" s="1016" t="s">
        <v>636</v>
      </c>
      <c r="Q2" s="1017" t="s">
        <v>637</v>
      </c>
      <c r="R2" s="1016" t="s">
        <v>638</v>
      </c>
      <c r="S2" s="1017" t="s">
        <v>639</v>
      </c>
      <c r="T2" s="1016" t="s">
        <v>640</v>
      </c>
      <c r="U2" s="1016" t="s">
        <v>415</v>
      </c>
      <c r="V2" s="1016" t="s">
        <v>630</v>
      </c>
      <c r="W2" s="257"/>
      <c r="X2" s="607" t="s">
        <v>207</v>
      </c>
      <c r="Z2" s="608" t="s">
        <v>293</v>
      </c>
      <c r="AA2" s="608" t="s">
        <v>641</v>
      </c>
      <c r="AB2" s="608" t="s">
        <v>11285</v>
      </c>
      <c r="AC2" s="608" t="s">
        <v>207</v>
      </c>
      <c r="AD2" s="608" t="s">
        <v>184</v>
      </c>
      <c r="AE2" s="608" t="s">
        <v>642</v>
      </c>
      <c r="AF2" s="608" t="s">
        <v>653</v>
      </c>
      <c r="AG2" s="608" t="s">
        <v>654</v>
      </c>
      <c r="AH2" s="608" t="s">
        <v>655</v>
      </c>
      <c r="AI2" s="608" t="s">
        <v>134</v>
      </c>
      <c r="AJ2" s="608" t="s">
        <v>631</v>
      </c>
      <c r="AK2" s="608" t="s">
        <v>632</v>
      </c>
      <c r="AL2" s="608" t="s">
        <v>633</v>
      </c>
      <c r="AM2" s="608" t="s">
        <v>634</v>
      </c>
      <c r="AN2" s="608" t="s">
        <v>635</v>
      </c>
      <c r="AO2" s="608" t="s">
        <v>636</v>
      </c>
      <c r="AP2" s="608" t="s">
        <v>637</v>
      </c>
      <c r="AQ2" s="608" t="s">
        <v>638</v>
      </c>
      <c r="AR2" s="608" t="s">
        <v>639</v>
      </c>
      <c r="AS2" s="608" t="s">
        <v>640</v>
      </c>
      <c r="AT2" s="608" t="s">
        <v>415</v>
      </c>
      <c r="AU2" s="608" t="s">
        <v>630</v>
      </c>
    </row>
    <row r="3" spans="1:47" x14ac:dyDescent="0.25">
      <c r="A3" s="11" t="s">
        <v>18347</v>
      </c>
      <c r="B3" s="2">
        <v>45513</v>
      </c>
      <c r="C3" s="2" t="s">
        <v>31</v>
      </c>
      <c r="D3" s="261" t="s">
        <v>11822</v>
      </c>
      <c r="E3" s="247" t="s">
        <v>18350</v>
      </c>
      <c r="F3" s="247" t="s">
        <v>18330</v>
      </c>
      <c r="G3" s="247" t="s">
        <v>17029</v>
      </c>
      <c r="H3" s="247" t="s">
        <v>18353</v>
      </c>
      <c r="I3" s="247"/>
      <c r="J3" s="14">
        <v>2168.75</v>
      </c>
      <c r="K3" s="30" t="s">
        <v>94</v>
      </c>
      <c r="L3" s="31">
        <v>0</v>
      </c>
      <c r="M3" s="247" t="s">
        <v>214</v>
      </c>
      <c r="N3" s="14">
        <v>0</v>
      </c>
      <c r="O3" s="247" t="s">
        <v>186</v>
      </c>
      <c r="P3" s="14">
        <v>0</v>
      </c>
      <c r="Q3" s="255">
        <v>0.05</v>
      </c>
      <c r="R3" s="14">
        <v>108.44</v>
      </c>
      <c r="S3" s="255">
        <v>9.9750000000000005E-2</v>
      </c>
      <c r="T3" s="14">
        <v>216.33</v>
      </c>
      <c r="U3" s="14">
        <v>2493.52</v>
      </c>
      <c r="V3" s="14">
        <v>0</v>
      </c>
      <c r="W3" s="256"/>
      <c r="X3" s="1044" t="s">
        <v>11822</v>
      </c>
      <c r="Z3" s="11" t="s">
        <v>18347</v>
      </c>
      <c r="AA3" s="2">
        <v>45513</v>
      </c>
      <c r="AB3" s="2" t="s">
        <v>31</v>
      </c>
      <c r="AC3" s="261" t="s">
        <v>11822</v>
      </c>
      <c r="AD3" s="247" t="s">
        <v>18350</v>
      </c>
      <c r="AE3" s="247" t="s">
        <v>18330</v>
      </c>
      <c r="AF3" s="247" t="s">
        <v>17029</v>
      </c>
      <c r="AG3" s="247" t="s">
        <v>18353</v>
      </c>
      <c r="AH3" s="247"/>
      <c r="AI3" s="14">
        <v>2168.75</v>
      </c>
      <c r="AJ3" s="30" t="s">
        <v>94</v>
      </c>
      <c r="AK3" s="31">
        <v>0</v>
      </c>
      <c r="AL3" s="247" t="s">
        <v>214</v>
      </c>
      <c r="AM3" s="14">
        <v>0</v>
      </c>
      <c r="AN3" s="247" t="s">
        <v>186</v>
      </c>
      <c r="AO3" s="14">
        <v>0</v>
      </c>
      <c r="AP3" s="255">
        <v>0.05</v>
      </c>
      <c r="AQ3" s="14">
        <v>108.44</v>
      </c>
      <c r="AR3" s="255">
        <v>9.9750000000000005E-2</v>
      </c>
      <c r="AS3" s="14">
        <v>216.33</v>
      </c>
      <c r="AT3" s="14">
        <v>2493.52</v>
      </c>
      <c r="AU3" s="14">
        <v>0</v>
      </c>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57"/>
      <c r="D20" s="261"/>
      <c r="E20" s="247"/>
      <c r="F20" s="247"/>
      <c r="G20" s="247"/>
      <c r="H20" s="247"/>
      <c r="I20" s="247"/>
      <c r="K20" s="30"/>
      <c r="L20" s="31"/>
      <c r="M20" s="247"/>
      <c r="O20" s="247"/>
      <c r="P20" s="14"/>
      <c r="R20" s="14"/>
      <c r="T20" s="14"/>
      <c r="U20" s="31"/>
      <c r="Z20" s="857"/>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57"/>
      <c r="D21" s="261"/>
      <c r="E21" s="262"/>
      <c r="F21" s="262"/>
      <c r="G21" s="262"/>
      <c r="H21" s="262"/>
      <c r="I21" s="262"/>
      <c r="K21" s="8"/>
      <c r="L21" s="31"/>
      <c r="M21" s="247"/>
      <c r="O21" s="247"/>
      <c r="P21" s="14"/>
      <c r="R21" s="14"/>
      <c r="T21" s="14"/>
      <c r="U21" s="31"/>
      <c r="Z21" s="857"/>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57"/>
      <c r="D22" s="261"/>
      <c r="E22" s="262"/>
      <c r="F22" s="262"/>
      <c r="G22" s="262"/>
      <c r="H22" s="262"/>
      <c r="I22" s="262"/>
      <c r="K22" s="8"/>
      <c r="L22" s="31"/>
      <c r="M22" s="247"/>
      <c r="O22" s="247"/>
      <c r="P22" s="14"/>
      <c r="R22" s="14"/>
      <c r="T22" s="14"/>
      <c r="U22" s="31"/>
      <c r="Z22" s="857"/>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57"/>
      <c r="D23" s="261"/>
      <c r="E23" s="262"/>
      <c r="F23" s="262"/>
      <c r="G23" s="262"/>
      <c r="H23" s="262"/>
      <c r="I23" s="262"/>
      <c r="K23" s="8"/>
      <c r="L23" s="31"/>
      <c r="M23" s="247"/>
      <c r="O23" s="247"/>
      <c r="P23" s="14"/>
      <c r="R23" s="14"/>
      <c r="T23" s="14"/>
      <c r="U23" s="31"/>
      <c r="Z23" s="857"/>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57"/>
      <c r="D24" s="261"/>
      <c r="E24" s="262"/>
      <c r="F24" s="262"/>
      <c r="G24" s="262"/>
      <c r="H24" s="262"/>
      <c r="I24" s="262"/>
      <c r="K24" s="8"/>
      <c r="L24" s="31"/>
      <c r="M24" s="247"/>
      <c r="O24" s="247"/>
      <c r="P24" s="14"/>
      <c r="R24" s="14"/>
      <c r="T24" s="14"/>
      <c r="U24" s="31"/>
      <c r="Z24" s="857"/>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57"/>
      <c r="D25" s="261"/>
      <c r="E25" s="262"/>
      <c r="F25" s="262"/>
      <c r="G25" s="262"/>
      <c r="H25" s="262"/>
      <c r="I25" s="262"/>
      <c r="K25" s="8"/>
      <c r="L25" s="31"/>
      <c r="M25" s="247"/>
      <c r="O25" s="247"/>
      <c r="P25" s="14"/>
      <c r="R25" s="14"/>
      <c r="T25" s="14"/>
      <c r="U25" s="31"/>
      <c r="Z25" s="857"/>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57"/>
      <c r="D26" s="261"/>
      <c r="E26" s="262"/>
      <c r="F26" s="262"/>
      <c r="G26" s="262"/>
      <c r="H26" s="262"/>
      <c r="I26" s="262"/>
      <c r="K26" s="8"/>
      <c r="L26" s="31"/>
      <c r="M26" s="247"/>
      <c r="O26" s="247"/>
      <c r="P26" s="14"/>
      <c r="R26" s="14"/>
      <c r="T26" s="14"/>
      <c r="U26" s="31"/>
      <c r="Z26" s="857"/>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57"/>
      <c r="D27" s="261"/>
      <c r="E27" s="262"/>
      <c r="F27" s="262"/>
      <c r="G27" s="262"/>
      <c r="H27" s="262"/>
      <c r="I27" s="262"/>
      <c r="K27" s="8"/>
      <c r="L27" s="31"/>
      <c r="M27" s="247"/>
      <c r="O27" s="247"/>
      <c r="P27" s="14"/>
      <c r="R27" s="14"/>
      <c r="T27" s="14"/>
      <c r="U27" s="31"/>
      <c r="Z27" s="857"/>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57"/>
      <c r="D28" s="261"/>
      <c r="E28" s="262"/>
      <c r="F28" s="262"/>
      <c r="G28" s="262"/>
      <c r="H28" s="262"/>
      <c r="I28" s="262"/>
      <c r="K28" s="8"/>
      <c r="L28" s="31"/>
      <c r="M28" s="247"/>
      <c r="O28" s="247"/>
      <c r="P28" s="14"/>
      <c r="R28" s="14"/>
      <c r="T28" s="14"/>
      <c r="U28" s="31"/>
      <c r="Z28" s="857"/>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57"/>
      <c r="D29" s="261"/>
      <c r="E29" s="262"/>
      <c r="F29" s="262"/>
      <c r="G29" s="262"/>
      <c r="H29" s="262"/>
      <c r="I29" s="262"/>
      <c r="K29" s="8"/>
      <c r="L29" s="31"/>
      <c r="M29" s="247"/>
      <c r="O29" s="247"/>
      <c r="P29" s="14"/>
      <c r="R29" s="14"/>
      <c r="T29" s="14"/>
      <c r="U29" s="31"/>
      <c r="Z29" s="857"/>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57"/>
      <c r="D30" s="261"/>
      <c r="E30" s="262"/>
      <c r="F30" s="262"/>
      <c r="G30" s="262"/>
      <c r="H30" s="262"/>
      <c r="I30" s="262"/>
      <c r="K30" s="8"/>
      <c r="L30" s="31"/>
      <c r="M30" s="247"/>
      <c r="O30" s="247"/>
      <c r="P30" s="14"/>
      <c r="R30" s="14"/>
      <c r="T30" s="14"/>
      <c r="U30" s="31"/>
      <c r="Z30" s="857"/>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57"/>
      <c r="D31" s="261"/>
      <c r="E31" s="262"/>
      <c r="F31" s="262"/>
      <c r="G31" s="262"/>
      <c r="H31" s="262"/>
      <c r="I31" s="262"/>
      <c r="K31" s="8"/>
      <c r="L31" s="31"/>
      <c r="M31" s="247"/>
      <c r="O31" s="247"/>
      <c r="P31" s="14"/>
      <c r="R31" s="14"/>
      <c r="T31" s="14"/>
      <c r="U31" s="31"/>
      <c r="Z31" s="857"/>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57"/>
      <c r="D32" s="261"/>
      <c r="E32" s="262"/>
      <c r="F32" s="262"/>
      <c r="G32" s="262"/>
      <c r="H32" s="262"/>
      <c r="I32" s="262"/>
      <c r="K32" s="8"/>
      <c r="L32" s="31"/>
      <c r="M32" s="247"/>
      <c r="O32" s="247"/>
      <c r="P32" s="14"/>
      <c r="R32" s="14"/>
      <c r="T32" s="14"/>
      <c r="U32" s="31"/>
      <c r="Z32" s="857"/>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57"/>
      <c r="D33" s="261"/>
      <c r="E33" s="262"/>
      <c r="F33" s="262"/>
      <c r="G33" s="262"/>
      <c r="H33" s="262"/>
      <c r="I33" s="262"/>
      <c r="K33" s="8"/>
      <c r="L33" s="31"/>
      <c r="M33" s="247"/>
      <c r="O33" s="247"/>
      <c r="P33" s="14"/>
      <c r="R33" s="14"/>
      <c r="T33" s="14"/>
      <c r="U33" s="31"/>
      <c r="Z33" s="857"/>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57"/>
      <c r="D34" s="261"/>
      <c r="E34" s="262"/>
      <c r="F34" s="262"/>
      <c r="G34" s="262"/>
      <c r="H34" s="262"/>
      <c r="I34" s="262"/>
      <c r="K34" s="8"/>
      <c r="L34" s="31"/>
      <c r="M34" s="247"/>
      <c r="O34" s="247"/>
      <c r="P34" s="14"/>
      <c r="R34" s="14"/>
      <c r="T34" s="14"/>
      <c r="U34" s="31"/>
      <c r="Z34" s="857"/>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57"/>
      <c r="D35" s="261"/>
      <c r="E35" s="262"/>
      <c r="F35" s="262"/>
      <c r="G35" s="262"/>
      <c r="H35" s="262"/>
      <c r="I35" s="262"/>
      <c r="K35" s="8"/>
      <c r="L35" s="31"/>
      <c r="M35" s="247"/>
      <c r="O35" s="247"/>
      <c r="P35" s="14"/>
      <c r="R35" s="14"/>
      <c r="T35" s="14"/>
      <c r="U35" s="31"/>
      <c r="Z35" s="857"/>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57"/>
      <c r="D36" s="261"/>
      <c r="E36" s="262"/>
      <c r="F36" s="262"/>
      <c r="G36" s="262"/>
      <c r="H36" s="262"/>
      <c r="I36" s="262"/>
      <c r="K36" s="8"/>
      <c r="L36" s="31"/>
      <c r="M36" s="247"/>
      <c r="O36" s="247"/>
      <c r="P36" s="14"/>
      <c r="R36" s="14"/>
      <c r="T36" s="14"/>
      <c r="U36" s="31"/>
      <c r="Z36" s="857"/>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57"/>
      <c r="D37" s="261"/>
      <c r="E37" s="262"/>
      <c r="F37" s="262"/>
      <c r="G37" s="262"/>
      <c r="H37" s="262"/>
      <c r="I37" s="262"/>
      <c r="K37" s="8"/>
      <c r="L37" s="31"/>
      <c r="M37" s="247"/>
      <c r="O37" s="247"/>
      <c r="P37" s="14"/>
      <c r="R37" s="14"/>
      <c r="T37" s="14"/>
      <c r="U37" s="31"/>
      <c r="Z37" s="857"/>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57"/>
      <c r="D38" s="261"/>
      <c r="E38" s="262"/>
      <c r="F38" s="262"/>
      <c r="G38" s="262"/>
      <c r="H38" s="262"/>
      <c r="I38" s="262"/>
      <c r="K38" s="8"/>
      <c r="L38" s="31"/>
      <c r="M38" s="247"/>
      <c r="O38" s="247"/>
      <c r="P38" s="14"/>
      <c r="R38" s="14"/>
      <c r="T38" s="14"/>
      <c r="U38" s="31"/>
      <c r="Z38" s="857"/>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57"/>
      <c r="D39" s="261"/>
      <c r="E39" s="262"/>
      <c r="F39" s="262"/>
      <c r="G39" s="262"/>
      <c r="H39" s="262"/>
      <c r="I39" s="262"/>
      <c r="K39" s="8"/>
      <c r="L39" s="31"/>
      <c r="M39" s="247"/>
      <c r="O39" s="247"/>
      <c r="P39" s="14"/>
      <c r="R39" s="14"/>
      <c r="T39" s="14"/>
      <c r="U39" s="31"/>
      <c r="Z39" s="857"/>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57"/>
      <c r="D40" s="261"/>
      <c r="E40" s="262"/>
      <c r="F40" s="262"/>
      <c r="G40" s="262"/>
      <c r="H40" s="262"/>
      <c r="I40" s="262"/>
      <c r="K40" s="8"/>
      <c r="L40" s="31"/>
      <c r="M40" s="247"/>
      <c r="O40" s="247"/>
      <c r="P40" s="14"/>
      <c r="R40" s="14"/>
      <c r="T40" s="14"/>
      <c r="U40" s="31"/>
      <c r="Z40" s="857"/>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57"/>
      <c r="D41" s="261"/>
      <c r="E41" s="262"/>
      <c r="F41" s="262"/>
      <c r="G41" s="262"/>
      <c r="H41" s="262"/>
      <c r="I41" s="262"/>
      <c r="K41" s="8"/>
      <c r="L41" s="31"/>
      <c r="M41" s="247"/>
      <c r="O41" s="247"/>
      <c r="P41" s="14"/>
      <c r="R41" s="14"/>
      <c r="T41" s="14"/>
      <c r="U41" s="31"/>
      <c r="Z41" s="857"/>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57"/>
      <c r="D42" s="261"/>
      <c r="E42" s="262"/>
      <c r="F42" s="262"/>
      <c r="G42" s="262"/>
      <c r="H42" s="262"/>
      <c r="I42" s="262"/>
      <c r="K42" s="8"/>
      <c r="L42" s="31"/>
      <c r="M42" s="247"/>
      <c r="O42" s="247"/>
      <c r="P42" s="14"/>
      <c r="R42" s="14"/>
      <c r="T42" s="14"/>
      <c r="U42" s="31"/>
      <c r="Z42" s="857"/>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57"/>
      <c r="D43" s="261"/>
      <c r="E43" s="262"/>
      <c r="F43" s="262"/>
      <c r="G43" s="262"/>
      <c r="H43" s="262"/>
      <c r="I43" s="262"/>
      <c r="K43" s="8"/>
      <c r="L43" s="31"/>
      <c r="M43" s="247"/>
      <c r="O43" s="247"/>
      <c r="P43" s="14"/>
      <c r="R43" s="14"/>
      <c r="T43" s="14"/>
      <c r="U43" s="31"/>
      <c r="Z43" s="857"/>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57"/>
      <c r="D44" s="261"/>
      <c r="E44" s="262"/>
      <c r="F44" s="262"/>
      <c r="G44" s="262"/>
      <c r="H44" s="262"/>
      <c r="I44" s="262"/>
      <c r="K44" s="8"/>
      <c r="L44" s="31"/>
      <c r="M44" s="247"/>
      <c r="O44" s="247"/>
      <c r="P44" s="14"/>
      <c r="R44" s="14"/>
      <c r="T44" s="14"/>
      <c r="U44" s="31"/>
      <c r="Z44" s="857"/>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57"/>
      <c r="D45" s="261"/>
      <c r="E45" s="262"/>
      <c r="F45" s="262"/>
      <c r="G45" s="262"/>
      <c r="H45" s="262"/>
      <c r="I45" s="262"/>
      <c r="K45" s="8"/>
      <c r="L45" s="31"/>
      <c r="M45" s="247"/>
      <c r="O45" s="247"/>
      <c r="P45" s="14"/>
      <c r="R45" s="14"/>
      <c r="T45" s="14"/>
      <c r="U45" s="31"/>
      <c r="Z45" s="857"/>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57"/>
      <c r="D46" s="261"/>
      <c r="E46" s="262"/>
      <c r="F46" s="262"/>
      <c r="G46" s="262"/>
      <c r="H46" s="262"/>
      <c r="I46" s="262"/>
      <c r="K46" s="8"/>
      <c r="L46" s="31"/>
      <c r="M46" s="247"/>
      <c r="O46" s="247"/>
      <c r="P46" s="14"/>
      <c r="R46" s="14"/>
      <c r="T46" s="14"/>
      <c r="U46" s="31"/>
      <c r="Z46" s="857"/>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57"/>
      <c r="D47" s="261"/>
      <c r="E47" s="262"/>
      <c r="F47" s="262"/>
      <c r="G47" s="262"/>
      <c r="H47" s="262"/>
      <c r="I47" s="262"/>
      <c r="K47" s="8"/>
      <c r="L47" s="31"/>
      <c r="M47" s="247"/>
      <c r="O47" s="247"/>
      <c r="P47" s="14"/>
      <c r="R47" s="14"/>
      <c r="T47" s="14"/>
      <c r="U47" s="31"/>
      <c r="Z47" s="857"/>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57"/>
      <c r="D48" s="261"/>
      <c r="E48" s="262"/>
      <c r="F48" s="262"/>
      <c r="G48" s="262"/>
      <c r="H48" s="262"/>
      <c r="I48" s="262"/>
      <c r="K48" s="8"/>
      <c r="L48" s="31"/>
      <c r="M48" s="247"/>
      <c r="O48" s="247"/>
      <c r="P48" s="14"/>
      <c r="R48" s="14"/>
      <c r="T48" s="14"/>
      <c r="U48" s="31"/>
      <c r="Z48" s="857"/>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57"/>
      <c r="D49" s="261"/>
      <c r="E49" s="262"/>
      <c r="F49" s="262"/>
      <c r="G49" s="262"/>
      <c r="H49" s="262"/>
      <c r="I49" s="262"/>
      <c r="K49" s="8"/>
      <c r="L49" s="31"/>
      <c r="M49" s="247"/>
      <c r="O49" s="247"/>
      <c r="P49" s="14"/>
      <c r="R49" s="14"/>
      <c r="T49" s="14"/>
      <c r="U49" s="31"/>
      <c r="Z49" s="857"/>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57"/>
      <c r="D50" s="261"/>
      <c r="E50" s="262"/>
      <c r="F50" s="262"/>
      <c r="G50" s="262"/>
      <c r="H50" s="262"/>
      <c r="I50" s="262"/>
      <c r="K50" s="8"/>
      <c r="L50" s="31"/>
      <c r="M50" s="247"/>
      <c r="O50" s="247"/>
      <c r="P50" s="14"/>
      <c r="R50" s="14"/>
      <c r="T50" s="14"/>
      <c r="U50" s="31"/>
      <c r="Z50" s="857"/>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57"/>
      <c r="D51" s="261"/>
      <c r="E51" s="262"/>
      <c r="F51" s="262"/>
      <c r="G51" s="262"/>
      <c r="H51" s="262"/>
      <c r="I51" s="262"/>
      <c r="K51" s="8"/>
      <c r="L51" s="31"/>
      <c r="M51" s="247"/>
      <c r="O51" s="247"/>
      <c r="P51" s="14"/>
      <c r="R51" s="14"/>
      <c r="T51" s="14"/>
      <c r="U51" s="31"/>
      <c r="Z51" s="857"/>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57"/>
      <c r="D52" s="261"/>
      <c r="E52" s="262"/>
      <c r="F52" s="262"/>
      <c r="G52" s="262"/>
      <c r="H52" s="262"/>
      <c r="I52" s="262"/>
      <c r="K52" s="8"/>
      <c r="L52" s="31"/>
      <c r="M52" s="247"/>
      <c r="O52" s="247"/>
      <c r="P52" s="14"/>
      <c r="R52" s="14"/>
      <c r="T52" s="14"/>
      <c r="U52" s="31"/>
      <c r="Z52" s="857"/>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57"/>
      <c r="D53" s="261"/>
      <c r="E53" s="262"/>
      <c r="F53" s="262"/>
      <c r="G53" s="262"/>
      <c r="H53" s="262"/>
      <c r="I53" s="262"/>
      <c r="K53" s="8"/>
      <c r="L53" s="31"/>
      <c r="M53" s="247"/>
      <c r="O53" s="247"/>
      <c r="P53" s="14"/>
      <c r="R53" s="14"/>
      <c r="T53" s="14"/>
      <c r="U53" s="31"/>
      <c r="Z53" s="857"/>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57"/>
      <c r="D54" s="261"/>
      <c r="E54" s="262"/>
      <c r="F54" s="262"/>
      <c r="G54" s="262"/>
      <c r="H54" s="262"/>
      <c r="I54" s="262"/>
      <c r="K54" s="8"/>
      <c r="L54" s="31"/>
      <c r="M54" s="247"/>
      <c r="O54" s="247"/>
      <c r="P54" s="14"/>
      <c r="R54" s="14"/>
      <c r="T54" s="14"/>
      <c r="U54" s="31"/>
      <c r="Z54" s="857"/>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57"/>
      <c r="D55" s="261"/>
      <c r="E55" s="262"/>
      <c r="F55" s="262"/>
      <c r="G55" s="262"/>
      <c r="H55" s="262"/>
      <c r="I55" s="262"/>
      <c r="K55" s="8"/>
      <c r="L55" s="31"/>
      <c r="M55" s="247"/>
      <c r="O55" s="247"/>
      <c r="P55" s="14"/>
      <c r="R55" s="14"/>
      <c r="T55" s="14"/>
      <c r="U55" s="31"/>
      <c r="Z55" s="857"/>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57"/>
      <c r="D56" s="261"/>
      <c r="E56" s="262"/>
      <c r="F56" s="262"/>
      <c r="G56" s="262"/>
      <c r="H56" s="262"/>
      <c r="I56" s="262"/>
      <c r="K56" s="8"/>
      <c r="L56" s="31"/>
      <c r="M56" s="247"/>
      <c r="O56" s="247"/>
      <c r="P56" s="14"/>
      <c r="R56" s="14"/>
      <c r="T56" s="14"/>
      <c r="U56" s="31"/>
      <c r="Z56" s="857"/>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57"/>
      <c r="D57" s="261"/>
      <c r="E57" s="262"/>
      <c r="F57" s="262"/>
      <c r="G57" s="262"/>
      <c r="H57" s="262"/>
      <c r="I57" s="262"/>
      <c r="K57" s="8"/>
      <c r="L57" s="31"/>
      <c r="M57" s="247"/>
      <c r="O57" s="247"/>
      <c r="P57" s="14"/>
      <c r="R57" s="14"/>
      <c r="T57" s="14"/>
      <c r="U57" s="31"/>
      <c r="Z57" s="857"/>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57"/>
      <c r="D58" s="261"/>
      <c r="E58" s="262"/>
      <c r="F58" s="262"/>
      <c r="G58" s="262"/>
      <c r="H58" s="262"/>
      <c r="I58" s="262"/>
      <c r="K58" s="8"/>
      <c r="L58" s="31"/>
      <c r="M58" s="247"/>
      <c r="O58" s="247"/>
      <c r="P58" s="14"/>
      <c r="R58" s="14"/>
      <c r="T58" s="14"/>
      <c r="U58" s="31"/>
      <c r="Z58" s="857"/>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57"/>
      <c r="D59" s="261"/>
      <c r="E59" s="262"/>
      <c r="F59" s="262"/>
      <c r="G59" s="262"/>
      <c r="H59" s="262"/>
      <c r="I59" s="262"/>
      <c r="K59" s="8"/>
      <c r="L59" s="31"/>
      <c r="M59" s="247"/>
      <c r="O59" s="247"/>
      <c r="P59" s="14"/>
      <c r="R59" s="14"/>
      <c r="T59" s="14"/>
      <c r="U59" s="31"/>
      <c r="Z59" s="857"/>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57"/>
      <c r="D60" s="261"/>
      <c r="E60" s="262"/>
      <c r="F60" s="262"/>
      <c r="G60" s="262"/>
      <c r="H60" s="262"/>
      <c r="I60" s="262"/>
      <c r="K60" s="8"/>
      <c r="L60" s="31"/>
      <c r="M60" s="247"/>
      <c r="O60" s="247"/>
      <c r="P60" s="14"/>
      <c r="R60" s="14"/>
      <c r="T60" s="14"/>
      <c r="U60" s="31"/>
      <c r="Z60" s="857"/>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57"/>
      <c r="D61" s="261"/>
      <c r="E61" s="262"/>
      <c r="F61" s="262"/>
      <c r="G61" s="262"/>
      <c r="H61" s="262"/>
      <c r="I61" s="262"/>
      <c r="K61" s="8"/>
      <c r="L61" s="31"/>
      <c r="M61" s="247"/>
      <c r="O61" s="247"/>
      <c r="P61" s="14"/>
      <c r="R61" s="14"/>
      <c r="T61" s="14"/>
      <c r="U61" s="31"/>
      <c r="Z61" s="857"/>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57"/>
      <c r="D62" s="261"/>
      <c r="E62" s="262"/>
      <c r="F62" s="262"/>
      <c r="G62" s="262"/>
      <c r="H62" s="262"/>
      <c r="I62" s="262"/>
      <c r="K62" s="8"/>
      <c r="L62" s="31"/>
      <c r="M62" s="247"/>
      <c r="O62" s="247"/>
      <c r="P62" s="14"/>
      <c r="R62" s="14"/>
      <c r="T62" s="14"/>
      <c r="U62" s="31"/>
      <c r="Z62" s="857"/>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57"/>
      <c r="D63" s="261"/>
      <c r="E63" s="262"/>
      <c r="F63" s="262"/>
      <c r="G63" s="262"/>
      <c r="H63" s="262"/>
      <c r="I63" s="262"/>
      <c r="K63" s="8"/>
      <c r="L63" s="31"/>
      <c r="M63" s="247"/>
      <c r="O63" s="247"/>
      <c r="P63" s="14"/>
      <c r="R63" s="14"/>
      <c r="T63" s="14"/>
      <c r="U63" s="31"/>
      <c r="Z63" s="857"/>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57"/>
      <c r="D64" s="261"/>
      <c r="E64" s="262"/>
      <c r="F64" s="262"/>
      <c r="G64" s="262"/>
      <c r="H64" s="262"/>
      <c r="I64" s="262"/>
      <c r="K64" s="8"/>
      <c r="L64" s="31"/>
      <c r="M64" s="247"/>
      <c r="O64" s="247"/>
      <c r="P64" s="14"/>
      <c r="R64" s="14"/>
      <c r="T64" s="14"/>
      <c r="U64" s="31"/>
      <c r="Z64" s="857"/>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57"/>
      <c r="D65" s="261"/>
      <c r="E65" s="262"/>
      <c r="F65" s="262"/>
      <c r="G65" s="262"/>
      <c r="H65" s="262"/>
      <c r="I65" s="262"/>
      <c r="K65" s="8"/>
      <c r="L65" s="31"/>
      <c r="M65" s="247"/>
      <c r="O65" s="247"/>
      <c r="P65" s="14"/>
      <c r="R65" s="14"/>
      <c r="T65" s="14"/>
      <c r="U65" s="31"/>
      <c r="Z65" s="857"/>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57"/>
      <c r="D66" s="261"/>
      <c r="E66" s="262"/>
      <c r="F66" s="262"/>
      <c r="G66" s="262"/>
      <c r="H66" s="262"/>
      <c r="I66" s="262"/>
      <c r="K66" s="8"/>
      <c r="L66" s="31"/>
      <c r="M66" s="247"/>
      <c r="O66" s="247"/>
      <c r="P66" s="14"/>
      <c r="R66" s="14"/>
      <c r="T66" s="14"/>
      <c r="U66" s="31"/>
      <c r="Z66" s="857"/>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57"/>
      <c r="D67" s="261"/>
      <c r="E67" s="262"/>
      <c r="F67" s="262"/>
      <c r="G67" s="262"/>
      <c r="H67" s="262"/>
      <c r="I67" s="262"/>
      <c r="K67" s="8"/>
      <c r="L67" s="31"/>
      <c r="M67" s="247"/>
      <c r="O67" s="247"/>
      <c r="P67" s="14"/>
      <c r="R67" s="14"/>
      <c r="T67" s="14"/>
      <c r="U67" s="31"/>
      <c r="Z67" s="857"/>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57"/>
      <c r="D68" s="261"/>
      <c r="E68" s="262"/>
      <c r="F68" s="262"/>
      <c r="G68" s="262"/>
      <c r="H68" s="262"/>
      <c r="I68" s="262"/>
      <c r="K68" s="8"/>
      <c r="L68" s="31"/>
      <c r="M68" s="247"/>
      <c r="O68" s="247"/>
      <c r="P68" s="14"/>
      <c r="R68" s="14"/>
      <c r="T68" s="14"/>
      <c r="U68" s="31"/>
      <c r="Z68" s="857"/>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57"/>
      <c r="D69" s="261"/>
      <c r="E69" s="262"/>
      <c r="F69" s="262"/>
      <c r="G69" s="262"/>
      <c r="H69" s="262"/>
      <c r="I69" s="262"/>
      <c r="K69" s="8"/>
      <c r="L69" s="31"/>
      <c r="M69" s="247"/>
      <c r="O69" s="247"/>
      <c r="P69" s="14"/>
      <c r="R69" s="14"/>
      <c r="T69" s="14"/>
      <c r="U69" s="31"/>
      <c r="Z69" s="857"/>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57"/>
      <c r="D70" s="261"/>
      <c r="E70" s="262"/>
      <c r="F70" s="262"/>
      <c r="G70" s="262"/>
      <c r="H70" s="262"/>
      <c r="I70" s="262"/>
      <c r="K70" s="8"/>
      <c r="L70" s="31"/>
      <c r="M70" s="247"/>
      <c r="O70" s="247"/>
      <c r="P70" s="14"/>
      <c r="R70" s="14"/>
      <c r="T70" s="14"/>
      <c r="U70" s="31"/>
      <c r="Z70" s="857"/>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57"/>
      <c r="D71" s="261"/>
      <c r="E71" s="262"/>
      <c r="F71" s="262"/>
      <c r="G71" s="262"/>
      <c r="H71" s="262"/>
      <c r="I71" s="262"/>
      <c r="K71" s="8"/>
      <c r="L71" s="31"/>
      <c r="M71" s="247"/>
      <c r="O71" s="247"/>
      <c r="P71" s="14"/>
      <c r="R71" s="14"/>
      <c r="T71" s="14"/>
      <c r="U71" s="31"/>
      <c r="Z71" s="857"/>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57"/>
      <c r="D72" s="261"/>
      <c r="E72" s="262"/>
      <c r="F72" s="262"/>
      <c r="G72" s="262"/>
      <c r="H72" s="262"/>
      <c r="I72" s="262"/>
      <c r="K72" s="8"/>
      <c r="L72" s="31"/>
      <c r="M72" s="247"/>
      <c r="O72" s="247"/>
      <c r="P72" s="14"/>
      <c r="R72" s="14"/>
      <c r="T72" s="14"/>
      <c r="U72" s="31"/>
      <c r="Z72" s="857"/>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57"/>
      <c r="D73" s="261"/>
      <c r="E73" s="262"/>
      <c r="F73" s="262"/>
      <c r="G73" s="262"/>
      <c r="H73" s="262"/>
      <c r="I73" s="262"/>
      <c r="K73" s="8"/>
      <c r="L73" s="31"/>
      <c r="M73" s="247"/>
      <c r="O73" s="247"/>
      <c r="P73" s="14"/>
      <c r="R73" s="14"/>
      <c r="T73" s="14"/>
      <c r="U73" s="31"/>
      <c r="Z73" s="857"/>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57"/>
      <c r="D74" s="261"/>
      <c r="E74" s="262"/>
      <c r="F74" s="262"/>
      <c r="G74" s="262"/>
      <c r="H74" s="262"/>
      <c r="I74" s="262"/>
      <c r="K74" s="8"/>
      <c r="L74" s="31"/>
      <c r="M74" s="247"/>
      <c r="O74" s="247"/>
      <c r="P74" s="14"/>
      <c r="R74" s="14"/>
      <c r="T74" s="14"/>
      <c r="U74" s="31"/>
      <c r="Z74" s="857"/>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57"/>
      <c r="D75" s="261"/>
      <c r="E75" s="262"/>
      <c r="F75" s="262"/>
      <c r="G75" s="262"/>
      <c r="H75" s="262"/>
      <c r="I75" s="262"/>
      <c r="K75" s="8"/>
      <c r="L75" s="31"/>
      <c r="M75" s="247"/>
      <c r="O75" s="247"/>
      <c r="P75" s="14"/>
      <c r="R75" s="14"/>
      <c r="T75" s="14"/>
      <c r="U75" s="31"/>
      <c r="Z75" s="857"/>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57"/>
      <c r="D76" s="261"/>
      <c r="E76" s="262"/>
      <c r="F76" s="262"/>
      <c r="G76" s="262"/>
      <c r="H76" s="262"/>
      <c r="I76" s="262"/>
      <c r="K76" s="8"/>
      <c r="L76" s="31"/>
      <c r="M76" s="247"/>
      <c r="O76" s="247"/>
      <c r="P76" s="14"/>
      <c r="R76" s="14"/>
      <c r="T76" s="14"/>
      <c r="U76" s="31"/>
      <c r="Z76" s="857"/>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57"/>
      <c r="D77" s="261"/>
      <c r="E77" s="262"/>
      <c r="F77" s="262"/>
      <c r="G77" s="262"/>
      <c r="H77" s="262"/>
      <c r="I77" s="262"/>
      <c r="K77" s="8"/>
      <c r="L77" s="31"/>
      <c r="M77" s="247"/>
      <c r="O77" s="247"/>
      <c r="P77" s="14"/>
      <c r="R77" s="14"/>
      <c r="T77" s="14"/>
      <c r="U77" s="31"/>
      <c r="Z77" s="857"/>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57"/>
      <c r="D78" s="261"/>
      <c r="E78" s="262"/>
      <c r="F78" s="262"/>
      <c r="G78" s="262"/>
      <c r="H78" s="262"/>
      <c r="I78" s="262"/>
      <c r="K78" s="8"/>
      <c r="L78" s="31"/>
      <c r="M78" s="247"/>
      <c r="O78" s="247"/>
      <c r="P78" s="14"/>
      <c r="R78" s="14"/>
      <c r="T78" s="14"/>
      <c r="U78" s="31"/>
      <c r="Z78" s="857"/>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57"/>
      <c r="D79" s="261"/>
      <c r="E79" s="262"/>
      <c r="F79" s="262"/>
      <c r="G79" s="262"/>
      <c r="H79" s="262"/>
      <c r="I79" s="262"/>
      <c r="K79" s="8"/>
      <c r="L79" s="31"/>
      <c r="M79" s="247"/>
      <c r="O79" s="247"/>
      <c r="P79" s="14"/>
      <c r="R79" s="14"/>
      <c r="T79" s="14"/>
      <c r="U79" s="31"/>
      <c r="Z79" s="857"/>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57"/>
      <c r="D80" s="261"/>
      <c r="E80" s="262"/>
      <c r="F80" s="262"/>
      <c r="G80" s="262"/>
      <c r="H80" s="262"/>
      <c r="I80" s="262"/>
      <c r="K80" s="8"/>
      <c r="L80" s="31"/>
      <c r="M80" s="247"/>
      <c r="O80" s="247"/>
      <c r="P80" s="14"/>
      <c r="R80" s="14"/>
      <c r="T80" s="14"/>
      <c r="U80" s="31"/>
      <c r="Z80" s="857"/>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57"/>
      <c r="D81" s="261"/>
      <c r="E81" s="262"/>
      <c r="F81" s="262"/>
      <c r="G81" s="262"/>
      <c r="H81" s="262"/>
      <c r="I81" s="262"/>
      <c r="K81" s="8"/>
      <c r="L81" s="31"/>
      <c r="M81" s="247"/>
      <c r="O81" s="247"/>
      <c r="P81" s="14"/>
      <c r="R81" s="14"/>
      <c r="T81" s="14"/>
      <c r="U81" s="31"/>
      <c r="Z81" s="857"/>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57"/>
      <c r="D82" s="261"/>
      <c r="E82" s="262"/>
      <c r="F82" s="262"/>
      <c r="G82" s="262"/>
      <c r="H82" s="262"/>
      <c r="I82" s="262"/>
      <c r="K82" s="8"/>
      <c r="L82" s="31"/>
      <c r="M82" s="247"/>
      <c r="O82" s="247"/>
      <c r="P82" s="14"/>
      <c r="R82" s="14"/>
      <c r="T82" s="14"/>
      <c r="U82" s="31"/>
      <c r="Z82" s="857"/>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57"/>
      <c r="D83" s="261"/>
      <c r="E83" s="262"/>
      <c r="F83" s="262"/>
      <c r="G83" s="262"/>
      <c r="H83" s="262"/>
      <c r="I83" s="262"/>
      <c r="K83" s="8"/>
      <c r="L83" s="31"/>
      <c r="M83" s="247"/>
      <c r="O83" s="247"/>
      <c r="P83" s="14"/>
      <c r="R83" s="14"/>
      <c r="T83" s="14"/>
      <c r="U83" s="31"/>
      <c r="Z83" s="857"/>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57"/>
      <c r="D84" s="261"/>
      <c r="E84" s="262"/>
      <c r="F84" s="262"/>
      <c r="G84" s="262"/>
      <c r="H84" s="262"/>
      <c r="I84" s="262"/>
      <c r="K84" s="8"/>
      <c r="L84" s="31"/>
      <c r="M84" s="247"/>
      <c r="O84" s="247"/>
      <c r="P84" s="14"/>
      <c r="R84" s="14"/>
      <c r="T84" s="14"/>
      <c r="U84" s="31"/>
      <c r="Z84" s="857"/>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57"/>
      <c r="D85" s="261"/>
      <c r="E85" s="262"/>
      <c r="F85" s="262"/>
      <c r="G85" s="262"/>
      <c r="H85" s="262"/>
      <c r="I85" s="262"/>
      <c r="K85" s="8"/>
      <c r="L85" s="31"/>
      <c r="M85" s="247"/>
      <c r="O85" s="247"/>
      <c r="P85" s="14"/>
      <c r="R85" s="14"/>
      <c r="T85" s="14"/>
      <c r="U85" s="31"/>
      <c r="Z85" s="857"/>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57"/>
      <c r="D86" s="261"/>
      <c r="E86" s="262"/>
      <c r="F86" s="262"/>
      <c r="G86" s="262"/>
      <c r="H86" s="262"/>
      <c r="I86" s="262"/>
      <c r="K86" s="8"/>
      <c r="L86" s="31"/>
      <c r="M86" s="247"/>
      <c r="O86" s="247"/>
      <c r="P86" s="14"/>
      <c r="R86" s="14"/>
      <c r="T86" s="14"/>
      <c r="U86" s="31"/>
      <c r="Z86" s="857"/>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57"/>
      <c r="D87" s="261"/>
      <c r="E87" s="262"/>
      <c r="F87" s="262"/>
      <c r="G87" s="262"/>
      <c r="H87" s="262"/>
      <c r="I87" s="262"/>
      <c r="K87" s="8"/>
      <c r="L87" s="31"/>
      <c r="M87" s="247"/>
      <c r="O87" s="247"/>
      <c r="P87" s="14"/>
      <c r="R87" s="14"/>
      <c r="T87" s="14"/>
      <c r="U87" s="31"/>
      <c r="Z87" s="857"/>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57"/>
      <c r="D88" s="261"/>
      <c r="E88" s="262"/>
      <c r="F88" s="262"/>
      <c r="G88" s="262"/>
      <c r="H88" s="262"/>
      <c r="I88" s="262"/>
      <c r="K88" s="8"/>
      <c r="L88" s="31"/>
      <c r="M88" s="247"/>
      <c r="O88" s="247"/>
      <c r="P88" s="14"/>
      <c r="R88" s="14"/>
      <c r="T88" s="14"/>
      <c r="U88" s="31"/>
      <c r="Z88" s="857"/>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57"/>
      <c r="D89" s="261"/>
      <c r="E89" s="262"/>
      <c r="F89" s="262"/>
      <c r="G89" s="262"/>
      <c r="H89" s="262"/>
      <c r="I89" s="262"/>
      <c r="K89" s="8"/>
      <c r="L89" s="31"/>
      <c r="M89" s="247"/>
      <c r="O89" s="247"/>
      <c r="P89" s="14"/>
      <c r="R89" s="14"/>
      <c r="T89" s="14"/>
      <c r="U89" s="31"/>
      <c r="Z89" s="857"/>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57"/>
      <c r="D90" s="261"/>
      <c r="E90" s="262"/>
      <c r="F90" s="262"/>
      <c r="G90" s="262"/>
      <c r="H90" s="262"/>
      <c r="I90" s="262"/>
      <c r="K90" s="8"/>
      <c r="L90" s="31"/>
      <c r="M90" s="247"/>
      <c r="O90" s="247"/>
      <c r="P90" s="14"/>
      <c r="R90" s="14"/>
      <c r="T90" s="14"/>
      <c r="U90" s="31"/>
      <c r="Z90" s="857"/>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57"/>
      <c r="D91" s="261"/>
      <c r="E91" s="262"/>
      <c r="F91" s="262"/>
      <c r="G91" s="262"/>
      <c r="H91" s="262"/>
      <c r="I91" s="262"/>
      <c r="K91" s="8"/>
      <c r="L91" s="31"/>
      <c r="M91" s="247"/>
      <c r="O91" s="247"/>
      <c r="P91" s="14"/>
      <c r="R91" s="14"/>
      <c r="T91" s="14"/>
      <c r="U91" s="31"/>
      <c r="Z91" s="857"/>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57"/>
      <c r="D92" s="261"/>
      <c r="E92" s="262"/>
      <c r="F92" s="262"/>
      <c r="G92" s="262"/>
      <c r="H92" s="262"/>
      <c r="I92" s="262"/>
      <c r="K92" s="8"/>
      <c r="L92" s="31"/>
      <c r="M92" s="247"/>
      <c r="O92" s="247"/>
      <c r="P92" s="14"/>
      <c r="R92" s="14"/>
      <c r="T92" s="14"/>
      <c r="U92" s="31"/>
      <c r="Z92" s="857"/>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57"/>
      <c r="D93" s="261"/>
      <c r="E93" s="262"/>
      <c r="F93" s="262"/>
      <c r="G93" s="262"/>
      <c r="H93" s="262"/>
      <c r="I93" s="262"/>
      <c r="K93" s="8"/>
      <c r="L93" s="31"/>
      <c r="M93" s="247"/>
      <c r="O93" s="247"/>
      <c r="P93" s="14"/>
      <c r="R93" s="14"/>
      <c r="T93" s="14"/>
      <c r="U93" s="31"/>
      <c r="Z93" s="857"/>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57"/>
      <c r="D94" s="261"/>
      <c r="E94" s="262"/>
      <c r="F94" s="262"/>
      <c r="G94" s="262"/>
      <c r="H94" s="262"/>
      <c r="I94" s="262"/>
      <c r="K94" s="8"/>
      <c r="L94" s="31"/>
      <c r="M94" s="247"/>
      <c r="O94" s="247"/>
      <c r="P94" s="14"/>
      <c r="R94" s="14"/>
      <c r="T94" s="14"/>
      <c r="U94" s="31"/>
      <c r="Z94" s="857"/>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57"/>
      <c r="D95" s="261"/>
      <c r="E95" s="262"/>
      <c r="F95" s="262"/>
      <c r="G95" s="262"/>
      <c r="H95" s="262"/>
      <c r="I95" s="262"/>
      <c r="K95" s="8"/>
      <c r="L95" s="31"/>
      <c r="M95" s="247"/>
      <c r="O95" s="247"/>
      <c r="P95" s="14"/>
      <c r="R95" s="14"/>
      <c r="T95" s="14"/>
      <c r="U95" s="31"/>
      <c r="Z95" s="857"/>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57"/>
      <c r="D96" s="261"/>
      <c r="E96" s="262"/>
      <c r="F96" s="262"/>
      <c r="G96" s="262"/>
      <c r="H96" s="262"/>
      <c r="I96" s="262"/>
      <c r="K96" s="8"/>
      <c r="L96" s="31"/>
      <c r="M96" s="247"/>
      <c r="O96" s="247"/>
      <c r="P96" s="14"/>
      <c r="R96" s="14"/>
      <c r="T96" s="14"/>
      <c r="U96" s="31"/>
      <c r="Z96" s="857"/>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57"/>
      <c r="D97" s="261"/>
      <c r="E97" s="262"/>
      <c r="F97" s="262"/>
      <c r="G97" s="262"/>
      <c r="H97" s="262"/>
      <c r="I97" s="262"/>
      <c r="K97" s="8"/>
      <c r="L97" s="31"/>
      <c r="M97" s="247"/>
      <c r="O97" s="247"/>
      <c r="P97" s="14"/>
      <c r="R97" s="14"/>
      <c r="T97" s="14"/>
      <c r="U97" s="31"/>
      <c r="Z97" s="857"/>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57"/>
      <c r="D98" s="261"/>
      <c r="E98" s="262"/>
      <c r="F98" s="262"/>
      <c r="G98" s="262"/>
      <c r="H98" s="262"/>
      <c r="I98" s="262"/>
      <c r="K98" s="8"/>
      <c r="L98" s="31"/>
      <c r="M98" s="247"/>
      <c r="O98" s="247"/>
      <c r="P98" s="14"/>
      <c r="R98" s="14"/>
      <c r="T98" s="14"/>
      <c r="U98" s="31"/>
      <c r="Z98" s="857"/>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57"/>
      <c r="D99" s="261"/>
      <c r="E99" s="262"/>
      <c r="F99" s="262"/>
      <c r="G99" s="262"/>
      <c r="H99" s="262"/>
      <c r="I99" s="262"/>
      <c r="K99" s="8"/>
      <c r="L99" s="31"/>
      <c r="M99" s="247"/>
      <c r="O99" s="247"/>
      <c r="P99" s="14"/>
      <c r="R99" s="14"/>
      <c r="T99" s="14"/>
      <c r="U99" s="31"/>
      <c r="Z99" s="857"/>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57"/>
      <c r="D100" s="261"/>
      <c r="E100" s="262"/>
      <c r="F100" s="262"/>
      <c r="G100" s="262"/>
      <c r="H100" s="262"/>
      <c r="I100" s="262"/>
      <c r="K100" s="8"/>
      <c r="L100" s="31"/>
      <c r="M100" s="247"/>
      <c r="O100" s="247"/>
      <c r="P100" s="14"/>
      <c r="R100" s="14"/>
      <c r="T100" s="14"/>
      <c r="U100" s="31"/>
      <c r="Z100" s="857"/>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57"/>
      <c r="D101" s="261"/>
      <c r="E101" s="262"/>
      <c r="F101" s="262"/>
      <c r="G101" s="262"/>
      <c r="H101" s="262"/>
      <c r="I101" s="262"/>
      <c r="K101" s="8"/>
      <c r="L101" s="31"/>
      <c r="M101" s="247"/>
      <c r="O101" s="247"/>
      <c r="P101" s="14"/>
      <c r="R101" s="14"/>
      <c r="T101" s="14"/>
      <c r="U101" s="31"/>
      <c r="Z101" s="857"/>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57"/>
      <c r="D102" s="261"/>
      <c r="E102" s="262"/>
      <c r="F102" s="262"/>
      <c r="G102" s="262"/>
      <c r="H102" s="262"/>
      <c r="I102" s="262"/>
      <c r="K102" s="8"/>
      <c r="L102" s="31"/>
      <c r="M102" s="247"/>
      <c r="O102" s="247"/>
      <c r="P102" s="14"/>
      <c r="R102" s="14"/>
      <c r="T102" s="14"/>
      <c r="U102" s="31"/>
      <c r="Z102" s="857"/>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57"/>
      <c r="D103" s="261"/>
      <c r="E103" s="262"/>
      <c r="F103" s="262"/>
      <c r="G103" s="262"/>
      <c r="H103" s="262"/>
      <c r="I103" s="262"/>
      <c r="K103" s="8"/>
      <c r="L103" s="31"/>
      <c r="M103" s="247"/>
      <c r="O103" s="247"/>
      <c r="P103" s="14"/>
      <c r="R103" s="14"/>
      <c r="T103" s="14"/>
      <c r="U103" s="31"/>
      <c r="Z103" s="857"/>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57"/>
      <c r="D104" s="261"/>
      <c r="E104" s="262"/>
      <c r="F104" s="262"/>
      <c r="G104" s="262"/>
      <c r="H104" s="262"/>
      <c r="I104" s="262"/>
      <c r="K104" s="8"/>
      <c r="L104" s="31"/>
      <c r="M104" s="247"/>
      <c r="O104" s="247"/>
      <c r="P104" s="14"/>
      <c r="R104" s="14"/>
      <c r="T104" s="14"/>
      <c r="U104" s="31"/>
      <c r="Z104" s="857"/>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57"/>
      <c r="D105" s="261"/>
      <c r="E105" s="262"/>
      <c r="F105" s="262"/>
      <c r="G105" s="262"/>
      <c r="H105" s="262"/>
      <c r="I105" s="262"/>
      <c r="K105" s="8"/>
      <c r="L105" s="31"/>
      <c r="M105" s="247"/>
      <c r="O105" s="247"/>
      <c r="P105" s="14"/>
      <c r="R105" s="14"/>
      <c r="T105" s="14"/>
      <c r="U105" s="31"/>
      <c r="Z105" s="857"/>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57"/>
      <c r="D106" s="261"/>
      <c r="E106" s="262"/>
      <c r="F106" s="262"/>
      <c r="G106" s="262"/>
      <c r="H106" s="262"/>
      <c r="I106" s="262"/>
      <c r="K106" s="8"/>
      <c r="L106" s="31"/>
      <c r="M106" s="247"/>
      <c r="O106" s="247"/>
      <c r="P106" s="14"/>
      <c r="R106" s="14"/>
      <c r="T106" s="14"/>
      <c r="U106" s="31"/>
      <c r="Z106" s="857"/>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57"/>
      <c r="D107" s="261"/>
      <c r="E107" s="262"/>
      <c r="F107" s="262"/>
      <c r="G107" s="262"/>
      <c r="H107" s="262"/>
      <c r="I107" s="262"/>
      <c r="K107" s="8"/>
      <c r="L107" s="31"/>
      <c r="M107" s="247"/>
      <c r="O107" s="247"/>
      <c r="P107" s="14"/>
      <c r="R107" s="14"/>
      <c r="T107" s="14"/>
      <c r="U107" s="31"/>
      <c r="Z107" s="857"/>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57"/>
      <c r="D108" s="261"/>
      <c r="E108" s="262"/>
      <c r="F108" s="262"/>
      <c r="G108" s="262"/>
      <c r="H108" s="262"/>
      <c r="I108" s="262"/>
      <c r="K108" s="8"/>
      <c r="L108" s="31"/>
      <c r="M108" s="247"/>
      <c r="O108" s="247"/>
      <c r="P108" s="14"/>
      <c r="R108" s="14"/>
      <c r="T108" s="14"/>
      <c r="U108" s="31"/>
      <c r="Z108" s="857"/>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57"/>
      <c r="D109" s="261"/>
      <c r="E109" s="262"/>
      <c r="F109" s="262"/>
      <c r="G109" s="262"/>
      <c r="H109" s="262"/>
      <c r="I109" s="262"/>
      <c r="K109" s="8"/>
      <c r="L109" s="31"/>
      <c r="M109" s="247"/>
      <c r="O109" s="247"/>
      <c r="P109" s="14"/>
      <c r="R109" s="14"/>
      <c r="T109" s="14"/>
      <c r="U109" s="31"/>
      <c r="Z109" s="857"/>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57"/>
      <c r="D110" s="261"/>
      <c r="E110" s="262"/>
      <c r="F110" s="262"/>
      <c r="G110" s="262"/>
      <c r="H110" s="262"/>
      <c r="I110" s="262"/>
      <c r="K110" s="8"/>
      <c r="L110" s="31"/>
      <c r="M110" s="247"/>
      <c r="O110" s="247"/>
      <c r="P110" s="14"/>
      <c r="R110" s="14"/>
      <c r="T110" s="14"/>
      <c r="U110" s="31"/>
      <c r="Z110" s="857"/>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57"/>
      <c r="D111" s="261"/>
      <c r="E111" s="262"/>
      <c r="F111" s="262"/>
      <c r="G111" s="262"/>
      <c r="H111" s="262"/>
      <c r="I111" s="262"/>
      <c r="K111" s="8"/>
      <c r="L111" s="31"/>
      <c r="M111" s="247"/>
      <c r="O111" s="247"/>
      <c r="P111" s="14"/>
      <c r="R111" s="14"/>
      <c r="T111" s="14"/>
      <c r="U111" s="31"/>
      <c r="Z111" s="857"/>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57"/>
      <c r="D112" s="261"/>
      <c r="E112" s="262"/>
      <c r="F112" s="262"/>
      <c r="G112" s="262"/>
      <c r="H112" s="262"/>
      <c r="I112" s="262"/>
      <c r="K112" s="8"/>
      <c r="L112" s="31"/>
      <c r="M112" s="247"/>
      <c r="O112" s="247"/>
      <c r="P112" s="14"/>
      <c r="R112" s="14"/>
      <c r="T112" s="14"/>
      <c r="U112" s="31"/>
      <c r="Z112" s="857"/>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57"/>
      <c r="D113" s="261"/>
      <c r="E113" s="262"/>
      <c r="F113" s="262"/>
      <c r="G113" s="262"/>
      <c r="H113" s="262"/>
      <c r="I113" s="262"/>
      <c r="K113" s="8"/>
      <c r="L113" s="31"/>
      <c r="M113" s="247"/>
      <c r="O113" s="247"/>
      <c r="P113" s="14"/>
      <c r="R113" s="14"/>
      <c r="T113" s="14"/>
      <c r="U113" s="31"/>
      <c r="Z113" s="857"/>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57"/>
      <c r="D114" s="261"/>
      <c r="E114" s="262"/>
      <c r="F114" s="262"/>
      <c r="G114" s="262"/>
      <c r="H114" s="262"/>
      <c r="I114" s="262"/>
      <c r="K114" s="8"/>
      <c r="L114" s="31"/>
      <c r="M114" s="247"/>
      <c r="O114" s="247"/>
      <c r="P114" s="14"/>
      <c r="R114" s="14"/>
      <c r="T114" s="14"/>
      <c r="U114" s="31"/>
      <c r="Z114" s="857"/>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57"/>
      <c r="D115" s="261"/>
      <c r="E115" s="262"/>
      <c r="F115" s="262"/>
      <c r="G115" s="262"/>
      <c r="H115" s="262"/>
      <c r="I115" s="262"/>
      <c r="K115" s="8"/>
      <c r="L115" s="31"/>
      <c r="M115" s="247"/>
      <c r="O115" s="247"/>
      <c r="P115" s="14"/>
      <c r="R115" s="14"/>
      <c r="T115" s="14"/>
      <c r="U115" s="31"/>
      <c r="Z115" s="857"/>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57"/>
      <c r="D116" s="261"/>
      <c r="E116" s="262"/>
      <c r="F116" s="262"/>
      <c r="G116" s="262"/>
      <c r="H116" s="262"/>
      <c r="I116" s="262"/>
      <c r="K116" s="8"/>
      <c r="L116" s="31"/>
      <c r="M116" s="247"/>
      <c r="O116" s="247"/>
      <c r="P116" s="14"/>
      <c r="R116" s="14"/>
      <c r="T116" s="14"/>
      <c r="U116" s="31"/>
      <c r="Z116" s="857"/>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57"/>
      <c r="D117" s="261"/>
      <c r="E117" s="262"/>
      <c r="F117" s="262"/>
      <c r="G117" s="262"/>
      <c r="H117" s="262"/>
      <c r="I117" s="262"/>
      <c r="K117" s="8"/>
      <c r="L117" s="31"/>
      <c r="M117" s="247"/>
      <c r="O117" s="247"/>
      <c r="P117" s="14"/>
      <c r="R117" s="14"/>
      <c r="T117" s="14"/>
      <c r="U117" s="31"/>
      <c r="Z117" s="857"/>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57"/>
      <c r="D118" s="261"/>
      <c r="E118" s="262"/>
      <c r="F118" s="262"/>
      <c r="G118" s="262"/>
      <c r="H118" s="262"/>
      <c r="I118" s="262"/>
      <c r="K118" s="8"/>
      <c r="L118" s="31"/>
      <c r="M118" s="247"/>
      <c r="O118" s="247"/>
      <c r="P118" s="14"/>
      <c r="R118" s="14"/>
      <c r="T118" s="14"/>
      <c r="U118" s="31"/>
      <c r="Z118" s="857"/>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57"/>
      <c r="D119" s="261"/>
      <c r="E119" s="262"/>
      <c r="F119" s="262"/>
      <c r="G119" s="262"/>
      <c r="H119" s="262"/>
      <c r="I119" s="262"/>
      <c r="K119" s="8"/>
      <c r="L119" s="31"/>
      <c r="M119" s="247"/>
      <c r="O119" s="247"/>
      <c r="P119" s="14"/>
      <c r="R119" s="14"/>
      <c r="T119" s="14"/>
      <c r="U119" s="31"/>
      <c r="Z119" s="857"/>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57"/>
      <c r="D120" s="261"/>
      <c r="E120" s="262"/>
      <c r="F120" s="262"/>
      <c r="G120" s="262"/>
      <c r="H120" s="262"/>
      <c r="I120" s="262"/>
      <c r="K120" s="8"/>
      <c r="L120" s="31"/>
      <c r="M120" s="247"/>
      <c r="O120" s="247"/>
      <c r="P120" s="14"/>
      <c r="R120" s="14"/>
      <c r="T120" s="14"/>
      <c r="U120" s="31"/>
      <c r="Z120" s="857"/>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57"/>
      <c r="D121" s="261"/>
      <c r="E121" s="262"/>
      <c r="F121" s="262"/>
      <c r="G121" s="262"/>
      <c r="H121" s="262"/>
      <c r="I121" s="262"/>
      <c r="K121" s="8"/>
      <c r="L121" s="31"/>
      <c r="M121" s="247"/>
      <c r="O121" s="247"/>
      <c r="P121" s="14"/>
      <c r="R121" s="14"/>
      <c r="T121" s="14"/>
      <c r="U121" s="31"/>
      <c r="Z121" s="857"/>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57"/>
      <c r="D122" s="261"/>
      <c r="E122" s="262"/>
      <c r="F122" s="262"/>
      <c r="G122" s="262"/>
      <c r="H122" s="262"/>
      <c r="I122" s="262"/>
      <c r="K122" s="8"/>
      <c r="L122" s="31"/>
      <c r="M122" s="247"/>
      <c r="O122" s="247"/>
      <c r="P122" s="14"/>
      <c r="R122" s="14"/>
      <c r="T122" s="14"/>
      <c r="U122" s="31"/>
      <c r="Z122" s="857"/>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57"/>
      <c r="D123" s="261"/>
      <c r="E123" s="262"/>
      <c r="F123" s="262"/>
      <c r="G123" s="262"/>
      <c r="H123" s="262"/>
      <c r="I123" s="262"/>
      <c r="K123" s="8"/>
      <c r="L123" s="31"/>
      <c r="M123" s="247"/>
      <c r="O123" s="247"/>
      <c r="P123" s="14"/>
      <c r="R123" s="14"/>
      <c r="T123" s="14"/>
      <c r="U123" s="31"/>
      <c r="Z123" s="857"/>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57"/>
      <c r="D124" s="261"/>
      <c r="E124" s="262"/>
      <c r="F124" s="262"/>
      <c r="G124" s="262"/>
      <c r="H124" s="262"/>
      <c r="I124" s="262"/>
      <c r="K124" s="8"/>
      <c r="L124" s="31"/>
      <c r="M124" s="247"/>
      <c r="O124" s="247"/>
      <c r="P124" s="14"/>
      <c r="R124" s="14"/>
      <c r="T124" s="14"/>
      <c r="U124" s="31"/>
      <c r="Z124" s="857"/>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57"/>
      <c r="D125" s="261"/>
      <c r="E125" s="262"/>
      <c r="F125" s="262"/>
      <c r="G125" s="262"/>
      <c r="H125" s="262"/>
      <c r="I125" s="262"/>
      <c r="K125" s="8"/>
      <c r="L125" s="31"/>
      <c r="M125" s="247"/>
      <c r="O125" s="247"/>
      <c r="P125" s="14"/>
      <c r="R125" s="14"/>
      <c r="T125" s="14"/>
      <c r="U125" s="31"/>
      <c r="Z125" s="857"/>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57"/>
      <c r="D126" s="261"/>
      <c r="E126" s="262"/>
      <c r="F126" s="262"/>
      <c r="G126" s="262"/>
      <c r="H126" s="262"/>
      <c r="I126" s="262"/>
      <c r="K126" s="8"/>
      <c r="L126" s="31"/>
      <c r="M126" s="247"/>
      <c r="O126" s="247"/>
      <c r="P126" s="14"/>
      <c r="R126" s="14"/>
      <c r="T126" s="14"/>
      <c r="U126" s="31"/>
      <c r="Z126" s="857"/>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57"/>
      <c r="D127" s="261"/>
      <c r="E127" s="262"/>
      <c r="F127" s="262"/>
      <c r="G127" s="262"/>
      <c r="H127" s="262"/>
      <c r="I127" s="262"/>
      <c r="K127" s="8"/>
      <c r="L127" s="31"/>
      <c r="M127" s="247"/>
      <c r="O127" s="247"/>
      <c r="P127" s="14"/>
      <c r="R127" s="14"/>
      <c r="T127" s="14"/>
      <c r="U127" s="31"/>
      <c r="Z127" s="857"/>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57"/>
      <c r="D128" s="261"/>
      <c r="E128" s="262"/>
      <c r="F128" s="262"/>
      <c r="G128" s="262"/>
      <c r="H128" s="262"/>
      <c r="I128" s="262"/>
      <c r="K128" s="8"/>
      <c r="L128" s="31"/>
      <c r="M128" s="247"/>
      <c r="O128" s="247"/>
      <c r="P128" s="14"/>
      <c r="R128" s="14"/>
      <c r="T128" s="14"/>
      <c r="U128" s="31"/>
      <c r="Z128" s="857"/>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57"/>
      <c r="D129" s="261"/>
      <c r="E129" s="262"/>
      <c r="F129" s="262"/>
      <c r="G129" s="262"/>
      <c r="H129" s="262"/>
      <c r="I129" s="262"/>
      <c r="K129" s="8"/>
      <c r="L129" s="31"/>
      <c r="M129" s="247"/>
      <c r="O129" s="247"/>
      <c r="P129" s="14"/>
      <c r="R129" s="14"/>
      <c r="T129" s="14"/>
      <c r="U129" s="31"/>
      <c r="Z129" s="857"/>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57"/>
      <c r="D130" s="261"/>
      <c r="E130" s="262"/>
      <c r="F130" s="262"/>
      <c r="G130" s="262"/>
      <c r="H130" s="262"/>
      <c r="I130" s="262"/>
      <c r="K130" s="8"/>
      <c r="L130" s="31"/>
      <c r="M130" s="247"/>
      <c r="O130" s="247"/>
      <c r="P130" s="14"/>
      <c r="R130" s="14"/>
      <c r="T130" s="14"/>
      <c r="U130" s="31"/>
      <c r="Z130" s="857"/>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57"/>
      <c r="D131" s="261"/>
      <c r="E131" s="262"/>
      <c r="F131" s="262"/>
      <c r="G131" s="262"/>
      <c r="H131" s="262"/>
      <c r="I131" s="262"/>
      <c r="K131" s="8"/>
      <c r="L131" s="31"/>
      <c r="M131" s="247"/>
      <c r="O131" s="247"/>
      <c r="P131" s="14"/>
      <c r="R131" s="14"/>
      <c r="T131" s="14"/>
      <c r="U131" s="31"/>
      <c r="Z131" s="857"/>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57"/>
      <c r="D132" s="261"/>
      <c r="E132" s="262"/>
      <c r="F132" s="262"/>
      <c r="G132" s="262"/>
      <c r="H132" s="262"/>
      <c r="I132" s="262"/>
      <c r="K132" s="8"/>
      <c r="L132" s="31"/>
      <c r="M132" s="247"/>
      <c r="O132" s="247"/>
      <c r="P132" s="14"/>
      <c r="R132" s="14"/>
      <c r="T132" s="14"/>
      <c r="U132" s="31"/>
      <c r="Z132" s="857"/>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57"/>
      <c r="D133" s="261"/>
      <c r="E133" s="262"/>
      <c r="F133" s="262"/>
      <c r="G133" s="262"/>
      <c r="H133" s="262"/>
      <c r="I133" s="262"/>
      <c r="K133" s="8"/>
      <c r="L133" s="31"/>
      <c r="M133" s="247"/>
      <c r="O133" s="247"/>
      <c r="P133" s="14"/>
      <c r="R133" s="14"/>
      <c r="T133" s="14"/>
      <c r="U133" s="31"/>
      <c r="Z133" s="857"/>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57"/>
      <c r="D134" s="261"/>
      <c r="E134" s="262"/>
      <c r="F134" s="262"/>
      <c r="G134" s="262"/>
      <c r="H134" s="262"/>
      <c r="I134" s="262"/>
      <c r="K134" s="8"/>
      <c r="L134" s="31"/>
      <c r="M134" s="247"/>
      <c r="O134" s="247"/>
      <c r="P134" s="14"/>
      <c r="R134" s="14"/>
      <c r="T134" s="14"/>
      <c r="U134" s="31"/>
      <c r="Z134" s="857"/>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57"/>
      <c r="D135" s="261"/>
      <c r="E135" s="262"/>
      <c r="F135" s="262"/>
      <c r="G135" s="262"/>
      <c r="H135" s="262"/>
      <c r="I135" s="262"/>
      <c r="K135" s="8"/>
      <c r="L135" s="31"/>
      <c r="M135" s="247"/>
      <c r="O135" s="247"/>
      <c r="P135" s="14"/>
      <c r="R135" s="14"/>
      <c r="T135" s="14"/>
      <c r="U135" s="31"/>
      <c r="Z135" s="857"/>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57"/>
      <c r="D136" s="261"/>
      <c r="E136" s="262"/>
      <c r="F136" s="262"/>
      <c r="G136" s="262"/>
      <c r="H136" s="262"/>
      <c r="I136" s="262"/>
      <c r="K136" s="8"/>
      <c r="L136" s="31"/>
      <c r="M136" s="247"/>
      <c r="O136" s="247"/>
      <c r="P136" s="14"/>
      <c r="R136" s="14"/>
      <c r="T136" s="14"/>
      <c r="U136" s="31"/>
      <c r="Z136" s="857"/>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57"/>
      <c r="D137" s="261"/>
      <c r="E137" s="262"/>
      <c r="F137" s="262"/>
      <c r="G137" s="262"/>
      <c r="H137" s="262"/>
      <c r="I137" s="262"/>
      <c r="K137" s="8"/>
      <c r="L137" s="31"/>
      <c r="M137" s="247"/>
      <c r="O137" s="247"/>
      <c r="P137" s="14"/>
      <c r="R137" s="14"/>
      <c r="T137" s="14"/>
      <c r="U137" s="31"/>
      <c r="Z137" s="857"/>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57"/>
      <c r="D138" s="261"/>
      <c r="E138" s="262"/>
      <c r="F138" s="262"/>
      <c r="G138" s="262"/>
      <c r="H138" s="262"/>
      <c r="I138" s="262"/>
      <c r="K138" s="8"/>
      <c r="L138" s="31"/>
      <c r="M138" s="247"/>
      <c r="O138" s="247"/>
      <c r="P138" s="14"/>
      <c r="R138" s="14"/>
      <c r="T138" s="14"/>
      <c r="U138" s="31"/>
      <c r="Z138" s="857"/>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57"/>
      <c r="D139" s="261"/>
      <c r="E139" s="262"/>
      <c r="F139" s="262"/>
      <c r="G139" s="262"/>
      <c r="H139" s="262"/>
      <c r="I139" s="262"/>
      <c r="K139" s="8"/>
      <c r="L139" s="31"/>
      <c r="M139" s="247"/>
      <c r="O139" s="247"/>
      <c r="P139" s="14"/>
      <c r="R139" s="14"/>
      <c r="T139" s="14"/>
      <c r="U139" s="31"/>
      <c r="Z139" s="857"/>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57"/>
      <c r="D140" s="261"/>
      <c r="E140" s="262"/>
      <c r="F140" s="262"/>
      <c r="G140" s="262"/>
      <c r="H140" s="262"/>
      <c r="I140" s="262"/>
      <c r="K140" s="8"/>
      <c r="L140" s="31"/>
      <c r="M140" s="247"/>
      <c r="O140" s="247"/>
      <c r="P140" s="14"/>
      <c r="R140" s="14"/>
      <c r="T140" s="14"/>
      <c r="U140" s="31"/>
      <c r="Z140" s="857"/>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57"/>
      <c r="D141" s="261"/>
      <c r="E141" s="262"/>
      <c r="F141" s="262"/>
      <c r="G141" s="262"/>
      <c r="H141" s="262"/>
      <c r="I141" s="262"/>
      <c r="K141" s="8"/>
      <c r="L141" s="31"/>
      <c r="M141" s="247"/>
      <c r="O141" s="247"/>
      <c r="P141" s="14"/>
      <c r="R141" s="14"/>
      <c r="T141" s="14"/>
      <c r="U141" s="31"/>
      <c r="Z141" s="857"/>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57"/>
      <c r="D142" s="261"/>
      <c r="E142" s="262"/>
      <c r="F142" s="262"/>
      <c r="G142" s="262"/>
      <c r="H142" s="262"/>
      <c r="I142" s="262"/>
      <c r="K142" s="8"/>
      <c r="L142" s="31"/>
      <c r="M142" s="247"/>
      <c r="O142" s="247"/>
      <c r="P142" s="14"/>
      <c r="R142" s="14"/>
      <c r="T142" s="14"/>
      <c r="U142" s="31"/>
      <c r="Z142" s="857"/>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57"/>
      <c r="D143" s="261"/>
      <c r="E143" s="262"/>
      <c r="F143" s="262"/>
      <c r="G143" s="262"/>
      <c r="H143" s="262"/>
      <c r="I143" s="262"/>
      <c r="K143" s="8"/>
      <c r="L143" s="31"/>
      <c r="M143" s="247"/>
      <c r="O143" s="247"/>
      <c r="P143" s="14"/>
      <c r="R143" s="14"/>
      <c r="T143" s="14"/>
      <c r="U143" s="31"/>
      <c r="Z143" s="857"/>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57"/>
      <c r="D144" s="261"/>
      <c r="E144" s="262"/>
      <c r="F144" s="262"/>
      <c r="G144" s="262"/>
      <c r="H144" s="262"/>
      <c r="I144" s="262"/>
      <c r="K144" s="8"/>
      <c r="L144" s="31"/>
      <c r="M144" s="247"/>
      <c r="O144" s="247"/>
      <c r="P144" s="14"/>
      <c r="R144" s="14"/>
      <c r="T144" s="14"/>
      <c r="U144" s="31"/>
      <c r="Z144" s="857"/>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57"/>
      <c r="D145" s="261"/>
      <c r="E145" s="262"/>
      <c r="F145" s="262"/>
      <c r="G145" s="262"/>
      <c r="H145" s="262"/>
      <c r="I145" s="262"/>
      <c r="K145" s="8"/>
      <c r="L145" s="31"/>
      <c r="M145" s="247"/>
      <c r="O145" s="247"/>
      <c r="P145" s="14"/>
      <c r="R145" s="14"/>
      <c r="T145" s="14"/>
      <c r="U145" s="31"/>
      <c r="Z145" s="857"/>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57"/>
      <c r="D146" s="261"/>
      <c r="E146" s="262"/>
      <c r="F146" s="262"/>
      <c r="G146" s="262"/>
      <c r="H146" s="262"/>
      <c r="I146" s="262"/>
      <c r="K146" s="8"/>
      <c r="L146" s="31"/>
      <c r="M146" s="247"/>
      <c r="O146" s="247"/>
      <c r="P146" s="14"/>
      <c r="R146" s="14"/>
      <c r="T146" s="14"/>
      <c r="U146" s="31"/>
      <c r="Z146" s="857"/>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57"/>
      <c r="D147" s="261"/>
      <c r="E147" s="262"/>
      <c r="F147" s="262"/>
      <c r="G147" s="262"/>
      <c r="H147" s="262"/>
      <c r="I147" s="262"/>
      <c r="K147" s="8"/>
      <c r="L147" s="31"/>
      <c r="M147" s="247"/>
      <c r="O147" s="247"/>
      <c r="P147" s="14"/>
      <c r="R147" s="14"/>
      <c r="T147" s="14"/>
      <c r="U147" s="31"/>
      <c r="Z147" s="857"/>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57"/>
      <c r="D148" s="261"/>
      <c r="E148" s="262"/>
      <c r="F148" s="262"/>
      <c r="G148" s="262"/>
      <c r="H148" s="262"/>
      <c r="I148" s="262"/>
      <c r="K148" s="8"/>
      <c r="L148" s="31"/>
      <c r="M148" s="247"/>
      <c r="O148" s="247"/>
      <c r="P148" s="14"/>
      <c r="R148" s="14"/>
      <c r="T148" s="14"/>
      <c r="U148" s="31"/>
      <c r="Z148" s="857"/>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57"/>
      <c r="D149" s="261"/>
      <c r="E149" s="262"/>
      <c r="F149" s="262"/>
      <c r="G149" s="262"/>
      <c r="H149" s="262"/>
      <c r="I149" s="262"/>
      <c r="K149" s="8"/>
      <c r="L149" s="31"/>
      <c r="M149" s="247"/>
      <c r="O149" s="247"/>
      <c r="P149" s="14"/>
      <c r="R149" s="14"/>
      <c r="T149" s="14"/>
      <c r="U149" s="31"/>
      <c r="Z149" s="857"/>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57"/>
      <c r="D150" s="261"/>
      <c r="E150" s="262"/>
      <c r="F150" s="262"/>
      <c r="G150" s="262"/>
      <c r="H150" s="262"/>
      <c r="I150" s="262"/>
      <c r="K150" s="8"/>
      <c r="L150" s="31"/>
      <c r="M150" s="247"/>
      <c r="O150" s="247"/>
      <c r="P150" s="14"/>
      <c r="R150" s="14"/>
      <c r="T150" s="14"/>
      <c r="U150" s="31"/>
      <c r="Z150" s="857"/>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57"/>
      <c r="D151" s="261"/>
      <c r="E151" s="262"/>
      <c r="F151" s="262"/>
      <c r="G151" s="262"/>
      <c r="H151" s="262"/>
      <c r="I151" s="262"/>
      <c r="K151" s="8"/>
      <c r="L151" s="31"/>
      <c r="M151" s="247"/>
      <c r="O151" s="247"/>
      <c r="P151" s="14"/>
      <c r="R151" s="14"/>
      <c r="T151" s="14"/>
      <c r="U151" s="31"/>
      <c r="Z151" s="857"/>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57"/>
      <c r="D152" s="261"/>
      <c r="E152" s="262"/>
      <c r="F152" s="262"/>
      <c r="G152" s="262"/>
      <c r="H152" s="262"/>
      <c r="I152" s="262"/>
      <c r="K152" s="8"/>
      <c r="L152" s="31"/>
      <c r="M152" s="247"/>
      <c r="O152" s="247"/>
      <c r="P152" s="14"/>
      <c r="R152" s="14"/>
      <c r="T152" s="14"/>
      <c r="U152" s="31"/>
      <c r="Z152" s="857"/>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57"/>
      <c r="D153" s="261"/>
      <c r="E153" s="262"/>
      <c r="F153" s="262"/>
      <c r="G153" s="262"/>
      <c r="H153" s="262"/>
      <c r="I153" s="262"/>
      <c r="K153" s="8"/>
      <c r="L153" s="31"/>
      <c r="M153" s="247"/>
      <c r="O153" s="247"/>
      <c r="P153" s="14"/>
      <c r="R153" s="14"/>
      <c r="T153" s="14"/>
      <c r="U153" s="31"/>
      <c r="Z153" s="857"/>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57"/>
      <c r="D154" s="261"/>
      <c r="E154" s="262"/>
      <c r="F154" s="262"/>
      <c r="G154" s="262"/>
      <c r="H154" s="262"/>
      <c r="I154" s="262"/>
      <c r="K154" s="8"/>
      <c r="L154" s="31"/>
      <c r="M154" s="247"/>
      <c r="O154" s="247"/>
      <c r="P154" s="14"/>
      <c r="R154" s="14"/>
      <c r="T154" s="14"/>
      <c r="U154" s="31"/>
      <c r="Z154" s="857"/>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57"/>
      <c r="D155" s="261"/>
      <c r="E155" s="262"/>
      <c r="F155" s="262"/>
      <c r="G155" s="262"/>
      <c r="H155" s="262"/>
      <c r="I155" s="262"/>
      <c r="K155" s="8"/>
      <c r="L155" s="31"/>
      <c r="M155" s="247"/>
      <c r="O155" s="247"/>
      <c r="P155" s="14"/>
      <c r="R155" s="14"/>
      <c r="T155" s="14"/>
      <c r="U155" s="31"/>
      <c r="Z155" s="857"/>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57"/>
      <c r="D156" s="261"/>
      <c r="E156" s="262"/>
      <c r="F156" s="262"/>
      <c r="G156" s="262"/>
      <c r="H156" s="262"/>
      <c r="I156" s="262"/>
      <c r="K156" s="8"/>
      <c r="L156" s="31"/>
      <c r="M156" s="247"/>
      <c r="O156" s="247"/>
      <c r="P156" s="14"/>
      <c r="R156" s="14"/>
      <c r="T156" s="14"/>
      <c r="U156" s="31"/>
      <c r="Z156" s="857"/>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57"/>
      <c r="D157" s="261"/>
      <c r="E157" s="262"/>
      <c r="F157" s="262"/>
      <c r="G157" s="262"/>
      <c r="H157" s="262"/>
      <c r="I157" s="262"/>
      <c r="K157" s="8"/>
      <c r="L157" s="31"/>
      <c r="M157" s="247"/>
      <c r="O157" s="247"/>
      <c r="P157" s="14"/>
      <c r="R157" s="14"/>
      <c r="T157" s="14"/>
      <c r="U157" s="31"/>
      <c r="Z157" s="857"/>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57"/>
      <c r="D158" s="261"/>
      <c r="E158" s="262"/>
      <c r="F158" s="262"/>
      <c r="G158" s="262"/>
      <c r="H158" s="262"/>
      <c r="I158" s="262"/>
      <c r="K158" s="8"/>
      <c r="L158" s="31"/>
      <c r="M158" s="247"/>
      <c r="O158" s="247"/>
      <c r="P158" s="14"/>
      <c r="R158" s="14"/>
      <c r="T158" s="14"/>
      <c r="U158" s="31"/>
      <c r="Z158" s="857"/>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57"/>
      <c r="D159" s="261"/>
      <c r="E159" s="262"/>
      <c r="F159" s="262"/>
      <c r="G159" s="262"/>
      <c r="H159" s="262"/>
      <c r="I159" s="262"/>
      <c r="K159" s="8"/>
      <c r="L159" s="31"/>
      <c r="M159" s="247"/>
      <c r="O159" s="247"/>
      <c r="P159" s="14"/>
      <c r="R159" s="14"/>
      <c r="T159" s="14"/>
      <c r="U159" s="31"/>
      <c r="Z159" s="857"/>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57"/>
      <c r="D160" s="261"/>
      <c r="E160" s="262"/>
      <c r="F160" s="262"/>
      <c r="G160" s="262"/>
      <c r="H160" s="262"/>
      <c r="I160" s="262"/>
      <c r="K160" s="8"/>
      <c r="L160" s="31"/>
      <c r="M160" s="247"/>
      <c r="O160" s="247"/>
      <c r="P160" s="14"/>
      <c r="R160" s="14"/>
      <c r="T160" s="14"/>
      <c r="U160" s="31"/>
      <c r="Z160" s="857"/>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57"/>
      <c r="D161" s="261"/>
      <c r="E161" s="262"/>
      <c r="F161" s="262"/>
      <c r="G161" s="262"/>
      <c r="H161" s="262"/>
      <c r="I161" s="262"/>
      <c r="K161" s="8"/>
      <c r="L161" s="31"/>
      <c r="M161" s="247"/>
      <c r="O161" s="247"/>
      <c r="P161" s="14"/>
      <c r="R161" s="14"/>
      <c r="T161" s="14"/>
      <c r="U161" s="31"/>
      <c r="Z161" s="857"/>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18"/>
      <c r="T162" s="14"/>
      <c r="Z162" s="11"/>
      <c r="AA162" s="2"/>
      <c r="AB162" s="2"/>
      <c r="AC162" s="1"/>
      <c r="AD162" s="4"/>
      <c r="AE162" s="4"/>
      <c r="AF162" s="4"/>
      <c r="AG162" s="4"/>
      <c r="AH162" s="4"/>
      <c r="AI162" s="14"/>
      <c r="AJ162" s="4"/>
      <c r="AK162" s="14"/>
      <c r="AL162" s="4"/>
      <c r="AM162" s="14"/>
      <c r="AN162" s="4"/>
      <c r="AO162" s="818"/>
      <c r="AP162" s="519"/>
      <c r="AQ162" s="818"/>
      <c r="AR162" s="519"/>
      <c r="AS162" s="14"/>
      <c r="AT162" s="14"/>
      <c r="AU162" s="14"/>
    </row>
    <row r="163" spans="1:47" x14ac:dyDescent="0.25">
      <c r="R163" s="818"/>
      <c r="T163" s="14"/>
      <c r="Z163" s="11"/>
      <c r="AA163" s="2"/>
      <c r="AB163" s="2"/>
      <c r="AC163" s="1"/>
      <c r="AD163" s="4"/>
      <c r="AE163" s="4"/>
      <c r="AF163" s="4"/>
      <c r="AG163" s="4"/>
      <c r="AH163" s="4"/>
      <c r="AI163" s="14"/>
      <c r="AJ163" s="4"/>
      <c r="AK163" s="14"/>
      <c r="AL163" s="4"/>
      <c r="AM163" s="14"/>
      <c r="AN163" s="4"/>
      <c r="AO163" s="818"/>
      <c r="AP163" s="519"/>
      <c r="AQ163" s="818"/>
      <c r="AR163" s="519"/>
      <c r="AS163" s="14"/>
      <c r="AT163" s="14"/>
      <c r="AU163" s="14"/>
    </row>
    <row r="164" spans="1:47" x14ac:dyDescent="0.25">
      <c r="R164" s="818"/>
      <c r="T164" s="14"/>
      <c r="Z164" s="11"/>
      <c r="AA164" s="2"/>
      <c r="AB164" s="2"/>
      <c r="AC164" s="1"/>
      <c r="AD164" s="4"/>
      <c r="AE164" s="4"/>
      <c r="AF164" s="4"/>
      <c r="AG164" s="4"/>
      <c r="AH164" s="4"/>
      <c r="AI164" s="14"/>
      <c r="AJ164" s="4"/>
      <c r="AK164" s="14"/>
      <c r="AL164" s="4"/>
      <c r="AM164" s="14"/>
      <c r="AN164" s="4"/>
      <c r="AO164" s="818"/>
      <c r="AP164" s="519"/>
      <c r="AQ164" s="818"/>
      <c r="AR164" s="519"/>
      <c r="AS164" s="14"/>
      <c r="AT164" s="14"/>
      <c r="AU164" s="14"/>
    </row>
    <row r="165" spans="1:47" x14ac:dyDescent="0.25">
      <c r="R165" s="818"/>
      <c r="T165" s="14"/>
      <c r="Z165" s="11"/>
      <c r="AA165" s="2"/>
      <c r="AB165" s="2"/>
      <c r="AC165" s="1"/>
      <c r="AD165" s="4"/>
      <c r="AE165" s="4"/>
      <c r="AF165" s="4"/>
      <c r="AG165" s="4"/>
      <c r="AH165" s="4"/>
      <c r="AI165" s="14"/>
      <c r="AJ165" s="4"/>
      <c r="AK165" s="14"/>
      <c r="AL165" s="4"/>
      <c r="AM165" s="14"/>
      <c r="AN165" s="4"/>
      <c r="AO165" s="818"/>
      <c r="AP165" s="519"/>
      <c r="AQ165" s="818"/>
      <c r="AR165" s="519"/>
      <c r="AS165" s="14"/>
      <c r="AT165" s="14"/>
      <c r="AU165" s="14"/>
    </row>
    <row r="166" spans="1:47" x14ac:dyDescent="0.25">
      <c r="R166" s="818"/>
      <c r="T166" s="14"/>
      <c r="Z166" s="11"/>
      <c r="AA166" s="2"/>
      <c r="AB166" s="2"/>
      <c r="AC166" s="1"/>
      <c r="AD166" s="4"/>
      <c r="AE166" s="4"/>
      <c r="AF166" s="4"/>
      <c r="AG166" s="4"/>
      <c r="AH166" s="4"/>
      <c r="AI166" s="14"/>
      <c r="AJ166" s="4"/>
      <c r="AK166" s="14"/>
      <c r="AL166" s="4"/>
      <c r="AM166" s="14"/>
      <c r="AN166" s="4"/>
      <c r="AO166" s="818"/>
      <c r="AP166" s="519"/>
      <c r="AQ166" s="818"/>
      <c r="AR166" s="519"/>
      <c r="AS166" s="14"/>
      <c r="AT166" s="14"/>
      <c r="AU166" s="14"/>
    </row>
    <row r="167" spans="1:47" x14ac:dyDescent="0.25">
      <c r="R167" s="818"/>
      <c r="T167" s="14"/>
      <c r="Z167" s="11"/>
      <c r="AA167" s="2"/>
      <c r="AB167" s="2"/>
      <c r="AC167" s="1"/>
      <c r="AD167" s="4"/>
      <c r="AE167" s="4"/>
      <c r="AF167" s="4"/>
      <c r="AG167" s="4"/>
      <c r="AH167" s="4"/>
      <c r="AI167" s="14"/>
      <c r="AJ167" s="4"/>
      <c r="AK167" s="14"/>
      <c r="AL167" s="4"/>
      <c r="AM167" s="14"/>
      <c r="AN167" s="4"/>
      <c r="AO167" s="818"/>
      <c r="AP167" s="519"/>
      <c r="AQ167" s="818"/>
      <c r="AR167" s="519"/>
      <c r="AS167" s="14"/>
      <c r="AT167" s="14"/>
      <c r="AU167" s="14"/>
    </row>
    <row r="168" spans="1:47" x14ac:dyDescent="0.25">
      <c r="R168" s="818"/>
      <c r="T168" s="14"/>
      <c r="Z168" s="11"/>
      <c r="AA168" s="2"/>
      <c r="AB168" s="2"/>
      <c r="AC168" s="1"/>
      <c r="AD168" s="4"/>
      <c r="AE168" s="4"/>
      <c r="AF168" s="4"/>
      <c r="AG168" s="4"/>
      <c r="AH168" s="4"/>
      <c r="AI168" s="14"/>
      <c r="AJ168" s="4"/>
      <c r="AK168" s="14"/>
      <c r="AL168" s="4"/>
      <c r="AM168" s="14"/>
      <c r="AN168" s="4"/>
      <c r="AO168" s="818"/>
      <c r="AP168" s="519"/>
      <c r="AQ168" s="818"/>
      <c r="AR168" s="519"/>
      <c r="AS168" s="14"/>
      <c r="AT168" s="14"/>
      <c r="AU168" s="14"/>
    </row>
    <row r="169" spans="1:47" x14ac:dyDescent="0.25">
      <c r="R169" s="818"/>
      <c r="T169" s="14"/>
      <c r="Z169" s="11"/>
      <c r="AA169" s="2"/>
      <c r="AB169" s="2"/>
      <c r="AC169" s="1"/>
      <c r="AD169" s="4"/>
      <c r="AE169" s="4"/>
      <c r="AF169" s="4"/>
      <c r="AG169" s="4"/>
      <c r="AH169" s="4"/>
      <c r="AI169" s="14"/>
      <c r="AJ169" s="4"/>
      <c r="AK169" s="14"/>
      <c r="AL169" s="4"/>
      <c r="AM169" s="14"/>
      <c r="AN169" s="4"/>
      <c r="AO169" s="818"/>
      <c r="AP169" s="519"/>
      <c r="AQ169" s="818"/>
      <c r="AR169" s="519"/>
      <c r="AS169" s="14"/>
      <c r="AT169" s="14"/>
      <c r="AU169" s="14"/>
    </row>
    <row r="170" spans="1:47" x14ac:dyDescent="0.25">
      <c r="R170" s="818"/>
      <c r="T170" s="14"/>
      <c r="Z170" s="11"/>
      <c r="AA170" s="2"/>
      <c r="AB170" s="2"/>
      <c r="AC170" s="1"/>
      <c r="AD170" s="4"/>
      <c r="AE170" s="4"/>
      <c r="AF170" s="4"/>
      <c r="AG170" s="4"/>
      <c r="AH170" s="4"/>
      <c r="AI170" s="14"/>
      <c r="AJ170" s="4"/>
      <c r="AK170" s="14"/>
      <c r="AL170" s="4"/>
      <c r="AM170" s="14"/>
      <c r="AN170" s="4"/>
      <c r="AO170" s="818"/>
      <c r="AP170" s="519"/>
      <c r="AQ170" s="818"/>
      <c r="AR170" s="519"/>
      <c r="AS170" s="14"/>
      <c r="AT170" s="14"/>
      <c r="AU170" s="14"/>
    </row>
    <row r="171" spans="1:47" x14ac:dyDescent="0.25">
      <c r="R171" s="818"/>
      <c r="T171" s="14"/>
      <c r="Z171" s="11"/>
      <c r="AA171" s="2"/>
      <c r="AB171" s="2"/>
      <c r="AC171" s="1"/>
      <c r="AD171" s="4"/>
      <c r="AE171" s="4"/>
      <c r="AF171" s="4"/>
      <c r="AG171" s="4"/>
      <c r="AH171" s="4"/>
      <c r="AI171" s="14"/>
      <c r="AJ171" s="4"/>
      <c r="AK171" s="14"/>
      <c r="AL171" s="4"/>
      <c r="AM171" s="14"/>
      <c r="AN171" s="4"/>
      <c r="AO171" s="818"/>
      <c r="AP171" s="519"/>
      <c r="AQ171" s="818"/>
      <c r="AR171" s="519"/>
      <c r="AS171" s="14"/>
      <c r="AT171" s="14"/>
      <c r="AU171" s="14"/>
    </row>
    <row r="172" spans="1:47" x14ac:dyDescent="0.25">
      <c r="R172" s="818"/>
      <c r="T172" s="14"/>
      <c r="Z172" s="11"/>
      <c r="AA172" s="2"/>
      <c r="AB172" s="2"/>
      <c r="AC172" s="1"/>
      <c r="AD172" s="4"/>
      <c r="AE172" s="4"/>
      <c r="AF172" s="4"/>
      <c r="AG172" s="4"/>
      <c r="AH172" s="4"/>
      <c r="AI172" s="14"/>
      <c r="AJ172" s="4"/>
      <c r="AK172" s="14"/>
      <c r="AL172" s="4"/>
      <c r="AM172" s="14"/>
      <c r="AN172" s="4"/>
      <c r="AO172" s="818"/>
      <c r="AP172" s="519"/>
      <c r="AQ172" s="818"/>
      <c r="AR172" s="519"/>
      <c r="AS172" s="14"/>
      <c r="AT172" s="14"/>
      <c r="AU172" s="14"/>
    </row>
    <row r="173" spans="1:47" x14ac:dyDescent="0.25">
      <c r="R173" s="818"/>
      <c r="T173" s="14"/>
      <c r="Z173" s="11"/>
      <c r="AA173" s="2"/>
      <c r="AB173" s="2"/>
      <c r="AC173" s="1"/>
      <c r="AD173" s="4"/>
      <c r="AE173" s="4"/>
      <c r="AF173" s="4"/>
      <c r="AG173" s="4"/>
      <c r="AH173" s="4"/>
      <c r="AI173" s="14"/>
      <c r="AJ173" s="4"/>
      <c r="AK173" s="14"/>
      <c r="AL173" s="4"/>
      <c r="AM173" s="14"/>
      <c r="AN173" s="4"/>
      <c r="AO173" s="818"/>
      <c r="AP173" s="519"/>
      <c r="AQ173" s="818"/>
      <c r="AR173" s="519"/>
      <c r="AS173" s="14"/>
      <c r="AT173" s="14"/>
      <c r="AU173" s="14"/>
    </row>
    <row r="174" spans="1:47" x14ac:dyDescent="0.25">
      <c r="R174" s="818"/>
      <c r="T174" s="14"/>
      <c r="Z174" s="11"/>
      <c r="AA174" s="2"/>
      <c r="AB174" s="2"/>
      <c r="AC174" s="1"/>
      <c r="AD174" s="4"/>
      <c r="AE174" s="4"/>
      <c r="AF174" s="4"/>
      <c r="AG174" s="4"/>
      <c r="AH174" s="4"/>
      <c r="AI174" s="14"/>
      <c r="AJ174" s="4"/>
      <c r="AK174" s="14"/>
      <c r="AL174" s="4"/>
      <c r="AM174" s="14"/>
      <c r="AN174" s="4"/>
      <c r="AO174" s="818"/>
      <c r="AP174" s="519"/>
      <c r="AQ174" s="818"/>
      <c r="AR174" s="519"/>
      <c r="AS174" s="14"/>
      <c r="AT174" s="14"/>
      <c r="AU174" s="14"/>
    </row>
    <row r="175" spans="1:47" x14ac:dyDescent="0.25">
      <c r="R175" s="818"/>
      <c r="T175" s="14"/>
    </row>
  </sheetData>
  <sortState xmlns:xlrd2="http://schemas.microsoft.com/office/spreadsheetml/2017/richdata2" ref="Z3:AU174">
    <sortCondition ref="Z3"/>
  </sortState>
  <mergeCells count="2">
    <mergeCell ref="A1:V1"/>
    <mergeCell ref="Z1:AU1"/>
  </mergeCells>
  <conditionalFormatting sqref="A4:V175">
    <cfRule type="expression" dxfId="220" priority="68">
      <formula>AND($A3&lt;&gt;"",MOD(ROW(),2)=1)</formula>
    </cfRule>
  </conditionalFormatting>
  <conditionalFormatting sqref="A3:V3">
    <cfRule type="expression" dxfId="219" priority="1">
      <formula>AND($A2&lt;&gt;"",MOD(ROW(),2)=1)</formula>
    </cfRule>
  </conditionalFormatting>
  <pageMargins left="0.7" right="0.7" top="0.75" bottom="0.75" header="0.3" footer="0.3"/>
  <pageSetup orientation="portrait" horizontalDpi="4294967293"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0" zoomScale="75" zoomScaleNormal="75" zoomScaleSheetLayoutView="100" workbookViewId="0">
      <selection activeCell="A47" sqref="A47:XFD48"/>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24476</v>
      </c>
      <c r="F28" s="254"/>
    </row>
    <row r="29" spans="1:6" ht="13.5" customHeight="1" thickBot="1" x14ac:dyDescent="0.25">
      <c r="A29" s="283"/>
      <c r="B29" s="283"/>
      <c r="C29" s="283"/>
      <c r="D29" s="284"/>
      <c r="E29" s="285"/>
      <c r="F29" s="285"/>
    </row>
    <row r="30" spans="1:6" s="260" customFormat="1" ht="21.75" customHeight="1" x14ac:dyDescent="0.25">
      <c r="A30" s="1374" t="s">
        <v>121</v>
      </c>
      <c r="B30" s="1374"/>
      <c r="C30" s="1374"/>
      <c r="D30" s="1374"/>
      <c r="E30" s="1374"/>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2"/>
      <c r="E34" s="632"/>
      <c r="F34" s="310"/>
    </row>
    <row r="35" spans="1:6" s="23" customFormat="1" ht="15.95" customHeight="1" x14ac:dyDescent="0.25">
      <c r="A35" s="24"/>
      <c r="B35" s="35"/>
      <c r="C35" s="633"/>
      <c r="D35" s="632"/>
      <c r="E35" s="632"/>
      <c r="F35" s="310"/>
    </row>
    <row r="36" spans="1:6" s="23" customFormat="1" ht="15.95" customHeight="1" x14ac:dyDescent="0.25">
      <c r="A36" s="24"/>
      <c r="B36" s="35"/>
      <c r="C36" s="634"/>
      <c r="D36" s="632"/>
      <c r="E36" s="632"/>
      <c r="F36" s="310"/>
    </row>
    <row r="37" spans="1:6" s="23" customFormat="1" ht="15.95" customHeight="1" x14ac:dyDescent="0.25">
      <c r="A37" s="24"/>
      <c r="B37" s="35"/>
      <c r="C37" s="634"/>
      <c r="D37" s="632"/>
      <c r="E37" s="632"/>
      <c r="F37" s="310"/>
    </row>
    <row r="38" spans="1:6" s="23" customFormat="1" ht="15.95" customHeight="1" x14ac:dyDescent="0.25">
      <c r="A38" s="24"/>
      <c r="B38" s="35"/>
      <c r="C38" s="634"/>
      <c r="D38" s="632"/>
      <c r="E38" s="632"/>
      <c r="F38" s="310"/>
    </row>
    <row r="39" spans="1:6" s="23" customFormat="1" ht="15.95" customHeight="1" x14ac:dyDescent="0.25">
      <c r="A39" s="24"/>
      <c r="B39" s="35"/>
      <c r="C39" s="634"/>
      <c r="D39" s="632"/>
      <c r="E39" s="632"/>
      <c r="F39" s="310"/>
    </row>
    <row r="40" spans="1:6" s="23" customFormat="1" ht="15.95" customHeight="1" x14ac:dyDescent="0.25">
      <c r="A40" s="24"/>
      <c r="B40" s="35"/>
      <c r="C40" s="633"/>
      <c r="D40" s="632"/>
      <c r="E40" s="632"/>
      <c r="F40" s="310"/>
    </row>
    <row r="41" spans="1:6" s="23" customFormat="1" ht="15.95" customHeight="1" x14ac:dyDescent="0.25">
      <c r="A41" s="24"/>
      <c r="B41" s="35"/>
      <c r="C41" s="634"/>
      <c r="D41" s="632"/>
      <c r="E41" s="632"/>
      <c r="F41" s="310"/>
    </row>
    <row r="42" spans="1:6" s="23" customFormat="1" ht="15.95" customHeight="1" x14ac:dyDescent="0.25">
      <c r="A42" s="24"/>
      <c r="B42" s="35"/>
      <c r="C42" s="634"/>
      <c r="D42" s="632"/>
      <c r="E42" s="632"/>
      <c r="F42" s="310"/>
    </row>
    <row r="43" spans="1:6" s="23" customFormat="1" ht="15.95" customHeight="1" x14ac:dyDescent="0.25">
      <c r="A43" s="24"/>
      <c r="B43" s="35"/>
      <c r="C43" s="634"/>
      <c r="D43" s="632"/>
      <c r="E43" s="632"/>
      <c r="F43" s="310"/>
    </row>
    <row r="44" spans="1:6" s="23" customFormat="1" ht="15.95" customHeight="1" x14ac:dyDescent="0.25">
      <c r="A44" s="24"/>
      <c r="B44" s="35"/>
      <c r="C44" s="634"/>
      <c r="D44" s="632"/>
      <c r="E44" s="632"/>
      <c r="F44" s="310"/>
    </row>
    <row r="45" spans="1:6" s="23" customFormat="1" ht="15.95" customHeight="1" x14ac:dyDescent="0.25">
      <c r="A45" s="24"/>
      <c r="B45" s="35"/>
      <c r="C45" s="634"/>
      <c r="D45" s="632"/>
      <c r="E45" s="632"/>
      <c r="F45" s="310"/>
    </row>
    <row r="46" spans="1:6" s="23" customFormat="1" ht="15.95" customHeight="1" x14ac:dyDescent="0.25">
      <c r="A46" s="24"/>
      <c r="B46" s="35"/>
      <c r="C46" s="634"/>
      <c r="D46" s="632"/>
      <c r="E46" s="632"/>
      <c r="F46" s="310"/>
    </row>
    <row r="47" spans="1:6" s="23" customFormat="1" ht="15.95" customHeight="1" x14ac:dyDescent="0.25">
      <c r="A47" s="24"/>
      <c r="B47" s="35"/>
      <c r="C47" s="634"/>
      <c r="D47" s="632"/>
      <c r="E47" s="632"/>
      <c r="F47" s="310"/>
    </row>
    <row r="48" spans="1:6" s="23" customFormat="1" ht="15.95" customHeight="1" x14ac:dyDescent="0.25">
      <c r="A48" s="24"/>
      <c r="B48" s="35"/>
      <c r="C48" s="634"/>
      <c r="D48" s="632"/>
      <c r="E48" s="632"/>
      <c r="F48" s="310"/>
    </row>
    <row r="49" spans="1:6" s="23" customFormat="1" ht="15.95" customHeight="1" x14ac:dyDescent="0.25">
      <c r="A49" s="24"/>
      <c r="B49" s="35"/>
      <c r="C49" s="634"/>
      <c r="D49" s="632"/>
      <c r="E49" s="632"/>
      <c r="F49" s="310"/>
    </row>
    <row r="50" spans="1:6" s="23" customFormat="1" ht="15.95" customHeight="1" x14ac:dyDescent="0.25">
      <c r="A50" s="24"/>
      <c r="B50" s="35"/>
      <c r="C50" s="634"/>
      <c r="D50" s="632"/>
      <c r="E50" s="632"/>
      <c r="F50" s="310"/>
    </row>
    <row r="51" spans="1:6" s="23" customFormat="1" ht="15.95" customHeight="1" x14ac:dyDescent="0.25">
      <c r="A51" s="24"/>
      <c r="B51" s="35"/>
      <c r="C51" s="634"/>
      <c r="D51" s="632"/>
      <c r="E51" s="632"/>
      <c r="F51" s="310"/>
    </row>
    <row r="52" spans="1:6" s="23" customFormat="1" ht="15.95" customHeight="1" x14ac:dyDescent="0.25">
      <c r="A52" s="24"/>
      <c r="B52" s="35"/>
      <c r="C52" s="634"/>
      <c r="D52" s="632"/>
      <c r="E52" s="632"/>
      <c r="F52" s="310"/>
    </row>
    <row r="53" spans="1:6" s="23" customFormat="1" ht="15.95" customHeight="1" x14ac:dyDescent="0.25">
      <c r="A53" s="24"/>
      <c r="B53" s="35"/>
      <c r="C53" s="634"/>
      <c r="D53" s="632"/>
      <c r="E53" s="632"/>
      <c r="F53" s="310"/>
    </row>
    <row r="54" spans="1:6" s="23" customFormat="1" ht="15.95" customHeight="1" x14ac:dyDescent="0.25">
      <c r="A54" s="24"/>
      <c r="B54" s="35"/>
      <c r="C54" s="634"/>
      <c r="D54" s="632"/>
      <c r="E54" s="632"/>
      <c r="F54" s="310"/>
    </row>
    <row r="55" spans="1:6" s="23" customFormat="1" ht="15.95" customHeight="1" x14ac:dyDescent="0.25">
      <c r="A55" s="24"/>
      <c r="B55" s="35"/>
      <c r="C55" s="634"/>
      <c r="D55" s="632"/>
      <c r="E55" s="632"/>
      <c r="F55" s="310"/>
    </row>
    <row r="56" spans="1:6" s="23" customFormat="1" ht="15.95" customHeight="1" x14ac:dyDescent="0.25">
      <c r="A56" s="24"/>
      <c r="B56" s="35"/>
      <c r="C56" s="634"/>
      <c r="D56" s="632"/>
      <c r="E56" s="632"/>
      <c r="F56" s="310"/>
    </row>
    <row r="57" spans="1:6" s="23" customFormat="1" ht="15.95" customHeight="1" x14ac:dyDescent="0.25">
      <c r="A57" s="24"/>
      <c r="B57" s="35"/>
      <c r="C57" s="634"/>
      <c r="D57" s="632"/>
      <c r="E57" s="632"/>
      <c r="F57" s="310"/>
    </row>
    <row r="58" spans="1:6" s="23" customFormat="1" ht="15.95" customHeight="1" x14ac:dyDescent="0.25">
      <c r="A58" s="24"/>
      <c r="B58" s="35"/>
      <c r="C58" s="634"/>
      <c r="D58" s="632"/>
      <c r="E58" s="632"/>
      <c r="F58" s="310"/>
    </row>
    <row r="59" spans="1:6" s="23" customFormat="1" ht="15.95" customHeight="1" x14ac:dyDescent="0.25">
      <c r="A59" s="24"/>
      <c r="B59" s="35"/>
      <c r="C59" s="634"/>
      <c r="D59" s="632"/>
      <c r="E59" s="632"/>
      <c r="F59" s="310"/>
    </row>
    <row r="60" spans="1:6" s="23" customFormat="1" ht="15.95" customHeight="1" x14ac:dyDescent="0.25">
      <c r="A60" s="24"/>
      <c r="B60" s="35"/>
      <c r="C60" s="634"/>
      <c r="D60" s="632"/>
      <c r="E60" s="632"/>
      <c r="F60" s="310"/>
    </row>
    <row r="61" spans="1:6" s="23" customFormat="1" ht="15.95" customHeight="1" x14ac:dyDescent="0.25">
      <c r="A61" s="24"/>
      <c r="B61" s="35"/>
      <c r="C61" s="634"/>
      <c r="D61" s="632"/>
      <c r="E61" s="632"/>
      <c r="F61" s="310"/>
    </row>
    <row r="62" spans="1:6" s="23" customFormat="1" ht="15.95" customHeight="1" x14ac:dyDescent="0.25">
      <c r="A62" s="24"/>
      <c r="B62" s="35"/>
      <c r="C62" s="634"/>
      <c r="D62" s="632"/>
      <c r="E62" s="632"/>
      <c r="F62" s="310"/>
    </row>
    <row r="63" spans="1:6" s="23" customFormat="1" ht="14.25" x14ac:dyDescent="0.2">
      <c r="A63" s="24"/>
      <c r="B63" s="822"/>
      <c r="C63" s="827"/>
      <c r="D63" s="828"/>
      <c r="E63" s="632"/>
      <c r="F63" s="310"/>
    </row>
    <row r="64" spans="1:6" s="23" customFormat="1" ht="15" x14ac:dyDescent="0.25">
      <c r="A64" s="24"/>
      <c r="B64" s="822"/>
      <c r="C64" s="823"/>
      <c r="D64" s="824"/>
      <c r="E64" s="310"/>
      <c r="F64" s="310"/>
    </row>
    <row r="65" spans="1:6" s="23" customFormat="1" ht="15.95" customHeight="1" x14ac:dyDescent="0.25">
      <c r="A65" s="24"/>
      <c r="B65" s="35"/>
      <c r="C65" s="825"/>
      <c r="D65" s="826"/>
      <c r="E65" s="310"/>
      <c r="F65" s="310"/>
    </row>
    <row r="66" spans="1:6" s="28" customFormat="1" ht="15.95" customHeight="1" x14ac:dyDescent="0.25">
      <c r="A66" s="24"/>
      <c r="B66" s="34"/>
      <c r="C66" s="909"/>
      <c r="D66" s="910"/>
      <c r="E66" s="311"/>
      <c r="F66" s="311"/>
    </row>
    <row r="67" spans="1:6" s="28" customFormat="1" ht="15.95" customHeight="1" x14ac:dyDescent="0.25">
      <c r="A67" s="166"/>
      <c r="B67" s="822"/>
      <c r="C67" s="911"/>
      <c r="D67" s="912"/>
      <c r="E67" s="310"/>
      <c r="F67" s="310"/>
    </row>
    <row r="68" spans="1:6" s="28" customFormat="1" ht="15.95" customHeight="1" x14ac:dyDescent="0.25">
      <c r="A68" s="166"/>
      <c r="B68" s="821"/>
      <c r="C68" s="821"/>
      <c r="D68" s="821"/>
      <c r="E68" s="821"/>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71" t="s">
        <v>146</v>
      </c>
      <c r="C81" s="1372"/>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75"/>
      <c r="C83" s="1376"/>
      <c r="D83" s="1377"/>
      <c r="E83" s="1377"/>
    </row>
    <row r="84" spans="1:6" s="27" customFormat="1" ht="15.95" customHeight="1" x14ac:dyDescent="0.2">
      <c r="A84" s="1378" t="s">
        <v>147</v>
      </c>
      <c r="B84" s="1378"/>
      <c r="C84" s="1378"/>
      <c r="D84" s="1379"/>
      <c r="E84" s="1379"/>
    </row>
    <row r="85" spans="1:6" ht="15.95" customHeight="1" x14ac:dyDescent="0.2">
      <c r="A85" s="1380" t="s">
        <v>148</v>
      </c>
      <c r="B85" s="1380"/>
      <c r="C85" s="1380"/>
      <c r="D85" s="1381"/>
      <c r="E85" s="1381"/>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73" t="s">
        <v>149</v>
      </c>
      <c r="B88" s="1373"/>
      <c r="C88" s="1373"/>
      <c r="D88" s="1373"/>
      <c r="E88" s="1373"/>
      <c r="F88" s="1373"/>
    </row>
    <row r="89" spans="1:6" ht="15.95" customHeight="1" x14ac:dyDescent="0.2">
      <c r="A89" s="252"/>
      <c r="B89" s="1369"/>
      <c r="C89" s="1369"/>
      <c r="D89" s="1370"/>
      <c r="E89" s="1370"/>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xr:uid="{08ACF7A8-2268-4AD6-B91D-01C0EF78D9B5}">
      <formula1>dnrServices</formula1>
    </dataValidation>
  </dataValidations>
  <printOptions horizontalCentered="1"/>
  <pageMargins left="0" right="0" top="0" bottom="0" header="0" footer="0"/>
  <pageSetup scale="57" orientation="portrait" r:id="rId1"/>
  <headerFooter scaleWithDoc="0" alignWithMargins="0"/>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95" zoomScaleNormal="95" workbookViewId="0">
      <selection activeCell="D4" sqref="D4:H4"/>
    </sheetView>
  </sheetViews>
  <sheetFormatPr baseColWidth="10" defaultRowHeight="15" customHeight="1" x14ac:dyDescent="0.25"/>
  <cols>
    <col min="1" max="2" width="5.7109375" style="5" customWidth="1"/>
    <col min="3" max="3" width="9.7109375" style="5" customWidth="1"/>
    <col min="4" max="4" width="12.7109375" style="5" customWidth="1"/>
    <col min="5" max="5" width="11.7109375" style="829" customWidth="1"/>
    <col min="6" max="6" width="12.7109375" style="5" customWidth="1"/>
    <col min="7" max="7" width="11.7109375" style="5" customWidth="1"/>
    <col min="8" max="16" width="12.7109375" style="5" customWidth="1"/>
    <col min="17" max="18" width="5.7109375" style="5" customWidth="1"/>
    <col min="19" max="20" width="4.7109375" style="5" customWidth="1"/>
    <col min="21" max="16384" width="11.42578125" style="5"/>
  </cols>
  <sheetData>
    <row r="1" spans="1:18" ht="30" customHeight="1" thickBot="1" x14ac:dyDescent="0.3">
      <c r="A1" s="1382" t="s">
        <v>11155</v>
      </c>
      <c r="B1" s="1383"/>
      <c r="C1" s="1383"/>
      <c r="D1" s="1383"/>
      <c r="E1" s="1383"/>
      <c r="F1" s="1383"/>
      <c r="G1" s="1383"/>
      <c r="H1" s="1383"/>
      <c r="I1" s="1383"/>
      <c r="J1" s="1383"/>
      <c r="K1" s="1383"/>
      <c r="L1" s="1383"/>
      <c r="M1" s="1383"/>
      <c r="N1" s="1383"/>
      <c r="O1" s="1383"/>
      <c r="P1" s="1383"/>
      <c r="Q1" s="1383"/>
      <c r="R1" s="1384"/>
    </row>
    <row r="2" spans="1:18" ht="15" customHeight="1" x14ac:dyDescent="0.25">
      <c r="A2" s="915"/>
      <c r="B2" s="915"/>
      <c r="C2" s="915"/>
      <c r="D2" s="915"/>
      <c r="E2" s="1152"/>
      <c r="F2" s="915"/>
      <c r="G2" s="915"/>
      <c r="H2" s="915"/>
      <c r="I2" s="915"/>
      <c r="J2" s="915"/>
      <c r="K2" s="915"/>
      <c r="L2" s="915"/>
      <c r="M2" s="915"/>
      <c r="N2" s="915"/>
      <c r="O2" s="915"/>
      <c r="P2" s="915"/>
      <c r="Q2" s="915"/>
      <c r="R2" s="915"/>
    </row>
    <row r="3" spans="1:18" ht="15" customHeight="1" thickBot="1" x14ac:dyDescent="0.3">
      <c r="A3" s="915"/>
      <c r="B3" s="916"/>
      <c r="C3" s="917"/>
      <c r="D3" s="917"/>
      <c r="E3" s="1153"/>
      <c r="F3" s="917"/>
      <c r="G3" s="917"/>
      <c r="H3" s="917"/>
      <c r="I3" s="917"/>
      <c r="J3" s="917"/>
      <c r="K3" s="917"/>
      <c r="L3" s="917"/>
      <c r="M3" s="917"/>
      <c r="N3" s="917"/>
      <c r="O3" s="917"/>
      <c r="P3" s="917"/>
      <c r="Q3" s="918"/>
      <c r="R3" s="915"/>
    </row>
    <row r="4" spans="1:18" ht="15" customHeight="1" thickBot="1" x14ac:dyDescent="0.3">
      <c r="A4" s="915"/>
      <c r="B4" s="919"/>
      <c r="C4" s="920" t="s">
        <v>11156</v>
      </c>
      <c r="D4" s="1385" t="s">
        <v>18330</v>
      </c>
      <c r="E4" s="1386"/>
      <c r="F4" s="1386"/>
      <c r="G4" s="1386"/>
      <c r="H4" s="1387"/>
      <c r="I4" s="921"/>
      <c r="J4" s="921"/>
      <c r="K4" s="921"/>
      <c r="L4" s="915"/>
      <c r="M4" s="915"/>
      <c r="N4" s="915"/>
      <c r="O4" s="915"/>
      <c r="P4" s="915"/>
      <c r="Q4" s="922"/>
      <c r="R4" s="915"/>
    </row>
    <row r="5" spans="1:18" ht="15" customHeight="1" thickBot="1" x14ac:dyDescent="0.3">
      <c r="A5" s="915"/>
      <c r="B5" s="919"/>
      <c r="C5" s="915"/>
      <c r="D5" s="921"/>
      <c r="E5" s="1152"/>
      <c r="F5" s="921"/>
      <c r="G5" s="921"/>
      <c r="H5" s="921"/>
      <c r="I5" s="921"/>
      <c r="J5" s="915"/>
      <c r="K5" s="915"/>
      <c r="L5" s="915"/>
      <c r="M5" s="915"/>
      <c r="N5" s="915"/>
      <c r="O5" s="915"/>
      <c r="P5" s="915"/>
      <c r="Q5" s="922"/>
      <c r="R5" s="915"/>
    </row>
    <row r="6" spans="1:18" ht="15" customHeight="1" thickBot="1" x14ac:dyDescent="0.3">
      <c r="A6" s="915"/>
      <c r="B6" s="919"/>
      <c r="C6" s="920" t="s">
        <v>11157</v>
      </c>
      <c r="D6" s="1388"/>
      <c r="E6" s="1389"/>
      <c r="F6" s="1390"/>
      <c r="G6" s="921"/>
      <c r="H6" s="921"/>
      <c r="I6" s="921"/>
      <c r="J6" s="921"/>
      <c r="K6" s="921"/>
      <c r="L6" s="921"/>
      <c r="M6" s="920" t="s">
        <v>11169</v>
      </c>
      <c r="N6" s="1163">
        <v>45519</v>
      </c>
      <c r="O6" s="1160">
        <v>45519</v>
      </c>
      <c r="P6" s="1163">
        <v>45519</v>
      </c>
      <c r="Q6" s="922"/>
      <c r="R6" s="915"/>
    </row>
    <row r="7" spans="1:18" ht="15" customHeight="1" thickBot="1" x14ac:dyDescent="0.3">
      <c r="A7" s="915"/>
      <c r="B7" s="919"/>
      <c r="C7" s="915"/>
      <c r="D7" s="915"/>
      <c r="E7" s="1152"/>
      <c r="F7" s="915"/>
      <c r="G7" s="915"/>
      <c r="H7" s="915"/>
      <c r="I7" s="915"/>
      <c r="J7" s="915"/>
      <c r="K7" s="915"/>
      <c r="L7" s="915"/>
      <c r="M7" s="915"/>
      <c r="N7" s="915"/>
      <c r="O7" s="915"/>
      <c r="P7" s="915"/>
      <c r="Q7" s="922"/>
      <c r="R7" s="915"/>
    </row>
    <row r="8" spans="1:18" ht="26.25" thickTop="1" x14ac:dyDescent="0.25">
      <c r="A8" s="915"/>
      <c r="B8" s="919"/>
      <c r="C8" s="941" t="s">
        <v>11163</v>
      </c>
      <c r="D8" s="942" t="s">
        <v>11164</v>
      </c>
      <c r="E8" s="942" t="s">
        <v>11165</v>
      </c>
      <c r="F8" s="942" t="s">
        <v>134</v>
      </c>
      <c r="G8" s="942" t="s">
        <v>122</v>
      </c>
      <c r="H8" s="943" t="s">
        <v>11166</v>
      </c>
      <c r="I8" s="943" t="s">
        <v>11167</v>
      </c>
      <c r="J8" s="943" t="s">
        <v>11168</v>
      </c>
      <c r="K8" s="943" t="s">
        <v>9285</v>
      </c>
      <c r="L8" s="943" t="s">
        <v>9286</v>
      </c>
      <c r="M8" s="943" t="s">
        <v>630</v>
      </c>
      <c r="N8" s="942" t="s">
        <v>11161</v>
      </c>
      <c r="O8" s="942" t="s">
        <v>11158</v>
      </c>
      <c r="P8" s="944" t="s">
        <v>11159</v>
      </c>
      <c r="Q8" s="922"/>
      <c r="R8" s="915"/>
    </row>
    <row r="9" spans="1:18" ht="15" customHeight="1" x14ac:dyDescent="0.25">
      <c r="A9" s="915"/>
      <c r="B9" s="919"/>
      <c r="C9" s="923"/>
      <c r="D9" s="924"/>
      <c r="E9" s="1154"/>
      <c r="F9" s="925"/>
      <c r="G9" s="925"/>
      <c r="H9" s="925"/>
      <c r="I9" s="925"/>
      <c r="J9" s="925"/>
      <c r="K9" s="925"/>
      <c r="L9" s="925"/>
      <c r="M9" s="925"/>
      <c r="N9" s="925"/>
      <c r="O9" s="926"/>
      <c r="P9" s="927"/>
      <c r="Q9" s="922"/>
      <c r="R9" s="915"/>
    </row>
    <row r="10" spans="1:18" ht="15" customHeight="1" x14ac:dyDescent="0.25">
      <c r="A10" s="915"/>
      <c r="B10" s="919"/>
      <c r="C10" s="928"/>
      <c r="D10" s="924"/>
      <c r="E10" s="1155"/>
      <c r="F10" s="929"/>
      <c r="G10" s="929"/>
      <c r="H10" s="929"/>
      <c r="I10" s="929"/>
      <c r="J10" s="929"/>
      <c r="K10" s="929"/>
      <c r="L10" s="929"/>
      <c r="M10" s="929"/>
      <c r="N10" s="929"/>
      <c r="O10" s="930"/>
      <c r="P10" s="931"/>
      <c r="Q10" s="922"/>
      <c r="R10" s="915"/>
    </row>
    <row r="11" spans="1:18" ht="15" customHeight="1" x14ac:dyDescent="0.25">
      <c r="A11" s="915"/>
      <c r="B11" s="919"/>
      <c r="C11" s="928"/>
      <c r="D11" s="924"/>
      <c r="E11" s="1155"/>
      <c r="F11" s="929"/>
      <c r="G11" s="929"/>
      <c r="H11" s="929"/>
      <c r="I11" s="929"/>
      <c r="J11" s="929"/>
      <c r="K11" s="929"/>
      <c r="L11" s="929"/>
      <c r="M11" s="929"/>
      <c r="N11" s="929"/>
      <c r="O11" s="930"/>
      <c r="P11" s="931"/>
      <c r="Q11" s="922"/>
      <c r="R11" s="915"/>
    </row>
    <row r="12" spans="1:18" ht="15" customHeight="1" x14ac:dyDescent="0.25">
      <c r="A12" s="915"/>
      <c r="B12" s="919"/>
      <c r="C12" s="928"/>
      <c r="D12" s="924"/>
      <c r="E12" s="1155"/>
      <c r="F12" s="929"/>
      <c r="G12" s="929"/>
      <c r="H12" s="929"/>
      <c r="I12" s="929"/>
      <c r="J12" s="929"/>
      <c r="K12" s="929"/>
      <c r="L12" s="929"/>
      <c r="M12" s="929"/>
      <c r="N12" s="929"/>
      <c r="O12" s="930"/>
      <c r="P12" s="931"/>
      <c r="Q12" s="922"/>
      <c r="R12" s="915"/>
    </row>
    <row r="13" spans="1:18" ht="15" customHeight="1" x14ac:dyDescent="0.25">
      <c r="A13" s="915"/>
      <c r="B13" s="919"/>
      <c r="C13" s="928"/>
      <c r="D13" s="924"/>
      <c r="E13" s="1155"/>
      <c r="F13" s="929"/>
      <c r="G13" s="929"/>
      <c r="H13" s="929"/>
      <c r="I13" s="929"/>
      <c r="J13" s="929"/>
      <c r="K13" s="929"/>
      <c r="L13" s="929"/>
      <c r="M13" s="929"/>
      <c r="N13" s="929"/>
      <c r="O13" s="930"/>
      <c r="P13" s="931"/>
      <c r="Q13" s="922"/>
      <c r="R13" s="915"/>
    </row>
    <row r="14" spans="1:18" ht="15" customHeight="1" x14ac:dyDescent="0.25">
      <c r="A14" s="915"/>
      <c r="B14" s="919"/>
      <c r="C14" s="928"/>
      <c r="D14" s="924"/>
      <c r="E14" s="1155"/>
      <c r="F14" s="929"/>
      <c r="G14" s="929"/>
      <c r="H14" s="929"/>
      <c r="I14" s="929"/>
      <c r="J14" s="929"/>
      <c r="K14" s="929"/>
      <c r="L14" s="929"/>
      <c r="M14" s="929"/>
      <c r="N14" s="929"/>
      <c r="O14" s="930"/>
      <c r="P14" s="931"/>
      <c r="Q14" s="922"/>
      <c r="R14" s="915"/>
    </row>
    <row r="15" spans="1:18" ht="15" customHeight="1" x14ac:dyDescent="0.25">
      <c r="A15" s="915"/>
      <c r="B15" s="919"/>
      <c r="C15" s="928"/>
      <c r="D15" s="924"/>
      <c r="E15" s="1155"/>
      <c r="F15" s="929"/>
      <c r="G15" s="929"/>
      <c r="H15" s="929"/>
      <c r="I15" s="929"/>
      <c r="J15" s="929"/>
      <c r="K15" s="929"/>
      <c r="L15" s="929"/>
      <c r="M15" s="929"/>
      <c r="N15" s="929"/>
      <c r="O15" s="930"/>
      <c r="P15" s="931"/>
      <c r="Q15" s="922"/>
      <c r="R15" s="915"/>
    </row>
    <row r="16" spans="1:18" ht="15" customHeight="1" x14ac:dyDescent="0.25">
      <c r="A16" s="915"/>
      <c r="B16" s="919"/>
      <c r="C16" s="928"/>
      <c r="D16" s="924"/>
      <c r="E16" s="1155"/>
      <c r="F16" s="929"/>
      <c r="G16" s="929"/>
      <c r="H16" s="929"/>
      <c r="I16" s="929"/>
      <c r="J16" s="929"/>
      <c r="K16" s="929"/>
      <c r="L16" s="929"/>
      <c r="M16" s="929"/>
      <c r="N16" s="929"/>
      <c r="O16" s="930"/>
      <c r="P16" s="931"/>
      <c r="Q16" s="922"/>
      <c r="R16" s="915"/>
    </row>
    <row r="17" spans="1:18" ht="15" customHeight="1" x14ac:dyDescent="0.25">
      <c r="A17" s="915"/>
      <c r="B17" s="919"/>
      <c r="C17" s="928"/>
      <c r="D17" s="924"/>
      <c r="E17" s="1155"/>
      <c r="F17" s="929"/>
      <c r="G17" s="929"/>
      <c r="H17" s="929"/>
      <c r="I17" s="929"/>
      <c r="J17" s="929"/>
      <c r="K17" s="929"/>
      <c r="L17" s="929"/>
      <c r="M17" s="929"/>
      <c r="N17" s="929"/>
      <c r="O17" s="930"/>
      <c r="P17" s="931"/>
      <c r="Q17" s="922"/>
      <c r="R17" s="915"/>
    </row>
    <row r="18" spans="1:18" ht="15" customHeight="1" x14ac:dyDescent="0.25">
      <c r="A18" s="915"/>
      <c r="B18" s="919"/>
      <c r="C18" s="928"/>
      <c r="D18" s="924"/>
      <c r="E18" s="1155"/>
      <c r="F18" s="929"/>
      <c r="G18" s="929"/>
      <c r="H18" s="929"/>
      <c r="I18" s="929"/>
      <c r="J18" s="929"/>
      <c r="K18" s="929"/>
      <c r="L18" s="929"/>
      <c r="M18" s="929"/>
      <c r="N18" s="929"/>
      <c r="O18" s="930"/>
      <c r="P18" s="931"/>
      <c r="Q18" s="922"/>
      <c r="R18" s="915"/>
    </row>
    <row r="19" spans="1:18" ht="15" customHeight="1" x14ac:dyDescent="0.25">
      <c r="A19" s="915"/>
      <c r="B19" s="919"/>
      <c r="C19" s="928"/>
      <c r="D19" s="924"/>
      <c r="E19" s="1155"/>
      <c r="F19" s="929"/>
      <c r="G19" s="929"/>
      <c r="H19" s="929"/>
      <c r="I19" s="929"/>
      <c r="J19" s="929"/>
      <c r="K19" s="929"/>
      <c r="L19" s="929"/>
      <c r="M19" s="929"/>
      <c r="N19" s="929"/>
      <c r="O19" s="930"/>
      <c r="P19" s="931"/>
      <c r="Q19" s="922"/>
      <c r="R19" s="915"/>
    </row>
    <row r="20" spans="1:18" ht="15" customHeight="1" x14ac:dyDescent="0.25">
      <c r="A20" s="915"/>
      <c r="B20" s="919"/>
      <c r="C20" s="928"/>
      <c r="D20" s="924"/>
      <c r="E20" s="1155"/>
      <c r="F20" s="929"/>
      <c r="G20" s="929"/>
      <c r="H20" s="929"/>
      <c r="I20" s="929"/>
      <c r="J20" s="929"/>
      <c r="K20" s="929"/>
      <c r="L20" s="929"/>
      <c r="M20" s="929"/>
      <c r="N20" s="929"/>
      <c r="O20" s="930"/>
      <c r="P20" s="931"/>
      <c r="Q20" s="922"/>
      <c r="R20" s="915"/>
    </row>
    <row r="21" spans="1:18" ht="15" customHeight="1" x14ac:dyDescent="0.25">
      <c r="A21" s="915"/>
      <c r="B21" s="919"/>
      <c r="C21" s="928"/>
      <c r="D21" s="924"/>
      <c r="E21" s="1155"/>
      <c r="F21" s="929"/>
      <c r="G21" s="929"/>
      <c r="H21" s="929"/>
      <c r="I21" s="929"/>
      <c r="J21" s="929"/>
      <c r="K21" s="929"/>
      <c r="L21" s="929"/>
      <c r="M21" s="929"/>
      <c r="N21" s="929"/>
      <c r="O21" s="930"/>
      <c r="P21" s="931"/>
      <c r="Q21" s="922"/>
      <c r="R21" s="915"/>
    </row>
    <row r="22" spans="1:18" ht="15" customHeight="1" x14ac:dyDescent="0.25">
      <c r="A22" s="915"/>
      <c r="B22" s="919"/>
      <c r="C22" s="928"/>
      <c r="D22" s="924"/>
      <c r="E22" s="1155"/>
      <c r="F22" s="929"/>
      <c r="G22" s="929"/>
      <c r="H22" s="929"/>
      <c r="I22" s="929"/>
      <c r="J22" s="929"/>
      <c r="K22" s="929"/>
      <c r="L22" s="929"/>
      <c r="M22" s="929"/>
      <c r="N22" s="929"/>
      <c r="O22" s="930"/>
      <c r="P22" s="931"/>
      <c r="Q22" s="922"/>
      <c r="R22" s="915"/>
    </row>
    <row r="23" spans="1:18" ht="15" customHeight="1" x14ac:dyDescent="0.25">
      <c r="A23" s="915"/>
      <c r="B23" s="919"/>
      <c r="C23" s="928"/>
      <c r="D23" s="924"/>
      <c r="E23" s="1155"/>
      <c r="F23" s="929"/>
      <c r="G23" s="929"/>
      <c r="H23" s="929"/>
      <c r="I23" s="929"/>
      <c r="J23" s="929"/>
      <c r="K23" s="929"/>
      <c r="L23" s="929"/>
      <c r="M23" s="929"/>
      <c r="N23" s="929"/>
      <c r="O23" s="930"/>
      <c r="P23" s="931"/>
      <c r="Q23" s="922"/>
      <c r="R23" s="915"/>
    </row>
    <row r="24" spans="1:18" ht="15" customHeight="1" x14ac:dyDescent="0.25">
      <c r="A24" s="915"/>
      <c r="B24" s="919"/>
      <c r="C24" s="928"/>
      <c r="D24" s="924"/>
      <c r="E24" s="1155"/>
      <c r="F24" s="929"/>
      <c r="G24" s="929"/>
      <c r="H24" s="929"/>
      <c r="I24" s="929"/>
      <c r="J24" s="929"/>
      <c r="K24" s="929"/>
      <c r="L24" s="929"/>
      <c r="M24" s="929"/>
      <c r="N24" s="929"/>
      <c r="O24" s="930"/>
      <c r="P24" s="931"/>
      <c r="Q24" s="922"/>
      <c r="R24" s="915"/>
    </row>
    <row r="25" spans="1:18" ht="15" customHeight="1" x14ac:dyDescent="0.25">
      <c r="A25" s="915"/>
      <c r="B25" s="919"/>
      <c r="C25" s="928"/>
      <c r="D25" s="924"/>
      <c r="E25" s="1155"/>
      <c r="F25" s="929"/>
      <c r="G25" s="929"/>
      <c r="H25" s="929"/>
      <c r="I25" s="929"/>
      <c r="J25" s="929"/>
      <c r="K25" s="929"/>
      <c r="L25" s="929"/>
      <c r="M25" s="929"/>
      <c r="N25" s="929"/>
      <c r="O25" s="930"/>
      <c r="P25" s="931"/>
      <c r="Q25" s="922"/>
      <c r="R25" s="915"/>
    </row>
    <row r="26" spans="1:18" ht="15" customHeight="1" x14ac:dyDescent="0.25">
      <c r="A26" s="915"/>
      <c r="B26" s="919"/>
      <c r="C26" s="928"/>
      <c r="D26" s="924"/>
      <c r="E26" s="1155"/>
      <c r="F26" s="929"/>
      <c r="G26" s="929"/>
      <c r="H26" s="929"/>
      <c r="I26" s="929"/>
      <c r="J26" s="929"/>
      <c r="K26" s="929"/>
      <c r="L26" s="929"/>
      <c r="M26" s="929"/>
      <c r="N26" s="929"/>
      <c r="O26" s="930"/>
      <c r="P26" s="931"/>
      <c r="Q26" s="922"/>
      <c r="R26" s="915"/>
    </row>
    <row r="27" spans="1:18" ht="15" customHeight="1" x14ac:dyDescent="0.25">
      <c r="A27" s="915"/>
      <c r="B27" s="919"/>
      <c r="C27" s="928"/>
      <c r="D27" s="924"/>
      <c r="E27" s="1155"/>
      <c r="F27" s="929"/>
      <c r="G27" s="929"/>
      <c r="H27" s="929"/>
      <c r="I27" s="929"/>
      <c r="J27" s="929"/>
      <c r="K27" s="929"/>
      <c r="L27" s="929"/>
      <c r="M27" s="929"/>
      <c r="N27" s="929"/>
      <c r="O27" s="930"/>
      <c r="P27" s="931"/>
      <c r="Q27" s="922"/>
      <c r="R27" s="915"/>
    </row>
    <row r="28" spans="1:18" ht="15" customHeight="1" x14ac:dyDescent="0.25">
      <c r="A28" s="915"/>
      <c r="B28" s="919"/>
      <c r="C28" s="928"/>
      <c r="D28" s="924"/>
      <c r="E28" s="1155"/>
      <c r="F28" s="929"/>
      <c r="G28" s="929"/>
      <c r="H28" s="929"/>
      <c r="I28" s="929"/>
      <c r="J28" s="929"/>
      <c r="K28" s="929"/>
      <c r="L28" s="929"/>
      <c r="M28" s="929"/>
      <c r="N28" s="929"/>
      <c r="O28" s="930"/>
      <c r="P28" s="931"/>
      <c r="Q28" s="922"/>
      <c r="R28" s="915"/>
    </row>
    <row r="29" spans="1:18" ht="15" customHeight="1" x14ac:dyDescent="0.25">
      <c r="A29" s="915"/>
      <c r="B29" s="919"/>
      <c r="C29" s="928"/>
      <c r="D29" s="924"/>
      <c r="E29" s="1155"/>
      <c r="F29" s="929"/>
      <c r="G29" s="929"/>
      <c r="H29" s="929"/>
      <c r="I29" s="929"/>
      <c r="J29" s="929"/>
      <c r="K29" s="929"/>
      <c r="L29" s="929"/>
      <c r="M29" s="929"/>
      <c r="N29" s="929"/>
      <c r="O29" s="930"/>
      <c r="P29" s="931"/>
      <c r="Q29" s="922"/>
      <c r="R29" s="915"/>
    </row>
    <row r="30" spans="1:18" ht="15" customHeight="1" x14ac:dyDescent="0.25">
      <c r="A30" s="915"/>
      <c r="B30" s="919"/>
      <c r="C30" s="928"/>
      <c r="D30" s="924"/>
      <c r="E30" s="1155"/>
      <c r="F30" s="929"/>
      <c r="G30" s="929"/>
      <c r="H30" s="929"/>
      <c r="I30" s="929"/>
      <c r="J30" s="929"/>
      <c r="K30" s="929"/>
      <c r="L30" s="929"/>
      <c r="M30" s="929"/>
      <c r="N30" s="929"/>
      <c r="O30" s="930"/>
      <c r="P30" s="931"/>
      <c r="Q30" s="922"/>
      <c r="R30" s="915"/>
    </row>
    <row r="31" spans="1:18" ht="15" customHeight="1" x14ac:dyDescent="0.25">
      <c r="A31" s="915"/>
      <c r="B31" s="919"/>
      <c r="C31" s="928"/>
      <c r="D31" s="924"/>
      <c r="E31" s="1155"/>
      <c r="F31" s="929"/>
      <c r="G31" s="929"/>
      <c r="H31" s="929"/>
      <c r="I31" s="929"/>
      <c r="J31" s="929"/>
      <c r="K31" s="929"/>
      <c r="L31" s="929"/>
      <c r="M31" s="929"/>
      <c r="N31" s="929"/>
      <c r="O31" s="930"/>
      <c r="P31" s="931"/>
      <c r="Q31" s="922"/>
      <c r="R31" s="915"/>
    </row>
    <row r="32" spans="1:18" ht="15" customHeight="1" x14ac:dyDescent="0.25">
      <c r="A32" s="915"/>
      <c r="B32" s="919"/>
      <c r="C32" s="928"/>
      <c r="D32" s="924"/>
      <c r="E32" s="1155"/>
      <c r="F32" s="929"/>
      <c r="G32" s="929"/>
      <c r="H32" s="929"/>
      <c r="I32" s="929"/>
      <c r="J32" s="929"/>
      <c r="K32" s="929"/>
      <c r="L32" s="929"/>
      <c r="M32" s="929"/>
      <c r="N32" s="929"/>
      <c r="O32" s="930"/>
      <c r="P32" s="931"/>
      <c r="Q32" s="922"/>
      <c r="R32" s="915"/>
    </row>
    <row r="33" spans="1:18" ht="15" customHeight="1" x14ac:dyDescent="0.25">
      <c r="A33" s="915"/>
      <c r="B33" s="919"/>
      <c r="C33" s="928"/>
      <c r="D33" s="924"/>
      <c r="E33" s="1155"/>
      <c r="F33" s="929"/>
      <c r="G33" s="929"/>
      <c r="H33" s="929"/>
      <c r="I33" s="929"/>
      <c r="J33" s="929"/>
      <c r="K33" s="929"/>
      <c r="L33" s="929"/>
      <c r="M33" s="929"/>
      <c r="N33" s="929"/>
      <c r="O33" s="930"/>
      <c r="P33" s="931"/>
      <c r="Q33" s="922"/>
      <c r="R33" s="915"/>
    </row>
    <row r="34" spans="1:18" ht="15" customHeight="1" thickBot="1" x14ac:dyDescent="0.3">
      <c r="A34" s="915"/>
      <c r="B34" s="919"/>
      <c r="C34" s="932"/>
      <c r="D34" s="933"/>
      <c r="E34" s="1156"/>
      <c r="F34" s="934"/>
      <c r="G34" s="934"/>
      <c r="H34" s="934"/>
      <c r="I34" s="934"/>
      <c r="J34" s="934"/>
      <c r="K34" s="934"/>
      <c r="L34" s="934"/>
      <c r="M34" s="934"/>
      <c r="N34" s="934"/>
      <c r="O34" s="935"/>
      <c r="P34" s="936"/>
      <c r="Q34" s="922"/>
      <c r="R34" s="915"/>
    </row>
    <row r="35" spans="1:18" ht="15" customHeight="1" thickTop="1" thickBot="1" x14ac:dyDescent="0.3">
      <c r="A35" s="915"/>
      <c r="B35" s="919"/>
      <c r="C35" s="915"/>
      <c r="D35" s="937"/>
      <c r="E35" s="1152"/>
      <c r="F35" s="938"/>
      <c r="G35" s="915"/>
      <c r="H35" s="938"/>
      <c r="I35" s="938"/>
      <c r="J35" s="938"/>
      <c r="K35" s="938"/>
      <c r="L35" s="938"/>
      <c r="M35" s="938"/>
      <c r="N35" s="938"/>
      <c r="O35" s="915"/>
      <c r="P35" s="938"/>
      <c r="Q35" s="922"/>
      <c r="R35" s="915"/>
    </row>
    <row r="36" spans="1:18" ht="15" customHeight="1" thickBot="1" x14ac:dyDescent="0.3">
      <c r="A36" s="915"/>
      <c r="B36" s="919"/>
      <c r="C36" s="1158"/>
      <c r="D36" s="1159"/>
      <c r="E36" s="1048" t="s">
        <v>250</v>
      </c>
      <c r="F36" s="1046">
        <f>SUM(F9:F34)</f>
        <v>0</v>
      </c>
      <c r="G36" s="1046">
        <f t="shared" ref="G36:N36" si="0">SUM(G9:G34)</f>
        <v>0</v>
      </c>
      <c r="H36" s="1046">
        <f t="shared" si="0"/>
        <v>0</v>
      </c>
      <c r="I36" s="1046">
        <f t="shared" si="0"/>
        <v>0</v>
      </c>
      <c r="J36" s="1046">
        <f t="shared" si="0"/>
        <v>0</v>
      </c>
      <c r="K36" s="1046">
        <f t="shared" si="0"/>
        <v>0</v>
      </c>
      <c r="L36" s="1046">
        <f t="shared" si="0"/>
        <v>0</v>
      </c>
      <c r="M36" s="1046">
        <f t="shared" si="0"/>
        <v>0</v>
      </c>
      <c r="N36" s="1050">
        <f t="shared" si="0"/>
        <v>0</v>
      </c>
      <c r="O36" s="1051"/>
      <c r="P36" s="1047">
        <f>SUM(P9:P34)</f>
        <v>0</v>
      </c>
      <c r="Q36" s="922"/>
      <c r="R36" s="915"/>
    </row>
    <row r="37" spans="1:18" ht="15" customHeight="1" x14ac:dyDescent="0.25">
      <c r="A37" s="915"/>
      <c r="B37" s="939"/>
      <c r="C37" s="915"/>
      <c r="D37" s="940"/>
      <c r="E37" s="1152"/>
      <c r="F37" s="915"/>
      <c r="G37" s="915"/>
      <c r="H37" s="915"/>
      <c r="I37" s="915"/>
      <c r="J37" s="915"/>
      <c r="K37" s="915"/>
      <c r="L37" s="915"/>
      <c r="M37" s="915"/>
      <c r="N37" s="915"/>
      <c r="O37" s="915"/>
      <c r="P37" s="915"/>
      <c r="Q37" s="1052"/>
      <c r="R37" s="915"/>
    </row>
    <row r="38" spans="1:18" ht="20.100000000000001" customHeight="1" x14ac:dyDescent="0.25">
      <c r="A38" s="915"/>
      <c r="B38" s="915"/>
      <c r="C38" s="1049"/>
      <c r="D38" s="915"/>
      <c r="E38" s="1157"/>
      <c r="F38" s="1049"/>
      <c r="G38" s="1049"/>
      <c r="H38" s="1049"/>
      <c r="I38" s="1049"/>
      <c r="J38" s="1049"/>
      <c r="K38" s="1049"/>
      <c r="L38" s="1049"/>
      <c r="M38" s="1049"/>
      <c r="N38" s="1049"/>
      <c r="O38" s="1049"/>
      <c r="P38" s="1049"/>
      <c r="Q38" s="1049"/>
      <c r="R38" s="915"/>
    </row>
    <row r="39" spans="1:18" ht="15" customHeight="1" x14ac:dyDescent="0.25">
      <c r="D39" s="369"/>
      <c r="F39" s="1045"/>
      <c r="H39" s="1045"/>
      <c r="I39" s="1045"/>
      <c r="J39" s="1045"/>
      <c r="K39" s="1045"/>
      <c r="L39" s="1045"/>
      <c r="M39" s="1045"/>
      <c r="N39" s="1045"/>
      <c r="P39" s="1045"/>
    </row>
    <row r="40" spans="1:18" ht="15" customHeight="1" x14ac:dyDescent="0.25">
      <c r="D40" s="369"/>
      <c r="F40" s="1045"/>
      <c r="H40" s="1045"/>
      <c r="I40" s="1045"/>
      <c r="J40" s="1045"/>
      <c r="K40" s="1045"/>
      <c r="L40" s="1045"/>
      <c r="M40" s="1045"/>
      <c r="N40" s="1045"/>
      <c r="P40" s="1045"/>
    </row>
    <row r="41" spans="1:18" ht="15" customHeight="1" x14ac:dyDescent="0.25">
      <c r="D41" s="369"/>
      <c r="F41" s="1045"/>
      <c r="H41" s="1045"/>
      <c r="I41" s="1045"/>
      <c r="J41" s="1045"/>
      <c r="K41" s="1045"/>
      <c r="L41" s="1045"/>
      <c r="M41" s="1045"/>
      <c r="N41" s="1045"/>
      <c r="P41" s="1045"/>
    </row>
    <row r="42" spans="1:18" ht="15" customHeight="1" x14ac:dyDescent="0.25">
      <c r="D42" s="369"/>
      <c r="F42" s="1045"/>
      <c r="H42" s="1045"/>
      <c r="I42" s="1045"/>
      <c r="J42" s="1045"/>
      <c r="K42" s="1045"/>
      <c r="L42" s="1045"/>
      <c r="M42" s="1045"/>
      <c r="N42" s="1045"/>
      <c r="P42" s="1045"/>
    </row>
    <row r="43" spans="1:18" ht="15" customHeight="1" x14ac:dyDescent="0.25">
      <c r="D43" s="369"/>
      <c r="F43" s="1045"/>
      <c r="H43" s="1045"/>
      <c r="I43" s="1045"/>
      <c r="J43" s="1045"/>
      <c r="K43" s="1045"/>
      <c r="L43" s="1045"/>
      <c r="M43" s="1045"/>
      <c r="N43" s="1045"/>
      <c r="P43" s="1045"/>
    </row>
    <row r="44" spans="1:18" ht="15" customHeight="1" x14ac:dyDescent="0.25">
      <c r="D44" s="369"/>
      <c r="F44" s="1045"/>
      <c r="H44" s="1045"/>
      <c r="I44" s="1045"/>
      <c r="J44" s="1045"/>
      <c r="K44" s="1045"/>
      <c r="L44" s="1045"/>
      <c r="M44" s="1045"/>
      <c r="N44" s="1045"/>
      <c r="P44" s="1045"/>
    </row>
    <row r="45" spans="1:18" ht="15" customHeight="1" x14ac:dyDescent="0.25">
      <c r="D45" s="369"/>
      <c r="F45" s="1045"/>
      <c r="H45" s="1045"/>
      <c r="I45" s="1045"/>
      <c r="J45" s="1045"/>
      <c r="K45" s="1045"/>
      <c r="L45" s="1045"/>
      <c r="M45" s="1045"/>
      <c r="N45" s="1045"/>
      <c r="P45" s="1045"/>
    </row>
    <row r="46" spans="1:18" ht="15" customHeight="1" x14ac:dyDescent="0.25">
      <c r="D46" s="369"/>
      <c r="F46" s="1045"/>
      <c r="H46" s="1045"/>
      <c r="I46" s="1045"/>
      <c r="J46" s="1045"/>
      <c r="K46" s="1045"/>
      <c r="L46" s="1045"/>
      <c r="M46" s="1045"/>
      <c r="N46" s="1045"/>
      <c r="P46" s="1045"/>
    </row>
    <row r="47" spans="1:18" ht="15" customHeight="1" x14ac:dyDescent="0.25">
      <c r="D47" s="369"/>
      <c r="F47" s="1045"/>
      <c r="H47" s="1045"/>
      <c r="I47" s="1045"/>
      <c r="J47" s="1045"/>
      <c r="K47" s="1045"/>
      <c r="L47" s="1045"/>
      <c r="M47" s="1045"/>
      <c r="N47" s="1045"/>
      <c r="P47" s="1045"/>
    </row>
    <row r="48" spans="1:18" ht="15" customHeight="1" x14ac:dyDescent="0.25">
      <c r="D48" s="369"/>
      <c r="F48" s="1045"/>
      <c r="H48" s="1045"/>
      <c r="I48" s="1045"/>
      <c r="J48" s="1045"/>
      <c r="K48" s="1045"/>
      <c r="L48" s="1045"/>
      <c r="M48" s="1045"/>
      <c r="N48" s="1045"/>
      <c r="P48" s="1045"/>
    </row>
    <row r="49" spans="4:16" ht="15" customHeight="1" x14ac:dyDescent="0.25">
      <c r="D49" s="369"/>
      <c r="F49" s="1045"/>
      <c r="H49" s="1045"/>
      <c r="I49" s="1045"/>
      <c r="J49" s="1045"/>
      <c r="K49" s="1045"/>
      <c r="L49" s="1045"/>
      <c r="M49" s="1045"/>
      <c r="N49" s="1045"/>
      <c r="P49" s="1045"/>
    </row>
    <row r="50" spans="4:16" ht="15" customHeight="1" x14ac:dyDescent="0.25">
      <c r="D50" s="369"/>
      <c r="F50" s="1045"/>
      <c r="H50" s="1045"/>
      <c r="I50" s="1045"/>
      <c r="J50" s="1045"/>
      <c r="K50" s="1045"/>
      <c r="L50" s="1045"/>
      <c r="M50" s="1045"/>
      <c r="N50" s="1045"/>
      <c r="P50" s="1045"/>
    </row>
    <row r="51" spans="4:16" ht="15" customHeight="1" x14ac:dyDescent="0.25">
      <c r="D51" s="369"/>
      <c r="F51" s="1045"/>
      <c r="H51" s="1045"/>
      <c r="I51" s="1045"/>
      <c r="J51" s="1045"/>
      <c r="K51" s="1045"/>
      <c r="L51" s="1045"/>
      <c r="M51" s="1045"/>
      <c r="N51" s="1045"/>
      <c r="P51" s="1045"/>
    </row>
    <row r="52" spans="4:16" ht="15" customHeight="1" x14ac:dyDescent="0.25">
      <c r="D52" s="369"/>
      <c r="F52" s="1045"/>
      <c r="H52" s="1045"/>
      <c r="I52" s="1045"/>
      <c r="J52" s="1045"/>
      <c r="K52" s="1045"/>
      <c r="L52" s="1045"/>
      <c r="M52" s="1045"/>
      <c r="N52" s="1045"/>
      <c r="P52" s="1045"/>
    </row>
    <row r="53" spans="4:16" ht="15" customHeight="1" x14ac:dyDescent="0.25">
      <c r="D53" s="369"/>
      <c r="F53" s="1045"/>
      <c r="H53" s="1045"/>
      <c r="I53" s="1045"/>
      <c r="J53" s="1045"/>
      <c r="K53" s="1045"/>
      <c r="L53" s="1045"/>
      <c r="M53" s="1045"/>
      <c r="N53" s="1045"/>
      <c r="P53" s="1045"/>
    </row>
    <row r="54" spans="4:16" ht="15" customHeight="1" x14ac:dyDescent="0.25">
      <c r="D54" s="369"/>
      <c r="F54" s="1045"/>
      <c r="H54" s="1045"/>
      <c r="I54" s="1045"/>
      <c r="J54" s="1045"/>
      <c r="K54" s="1045"/>
      <c r="L54" s="1045"/>
      <c r="M54" s="1045"/>
      <c r="N54" s="1045"/>
      <c r="P54" s="1045"/>
    </row>
    <row r="55" spans="4:16" ht="15" customHeight="1" x14ac:dyDescent="0.25">
      <c r="D55" s="369"/>
      <c r="F55" s="1045"/>
      <c r="H55" s="1045"/>
      <c r="I55" s="1045"/>
      <c r="J55" s="1045"/>
      <c r="K55" s="1045"/>
      <c r="L55" s="1045"/>
      <c r="M55" s="1045"/>
      <c r="N55" s="1045"/>
      <c r="P55" s="1045"/>
    </row>
    <row r="56" spans="4:16" ht="15" customHeight="1" x14ac:dyDescent="0.25">
      <c r="D56" s="369"/>
      <c r="F56" s="1045"/>
      <c r="H56" s="1045"/>
      <c r="I56" s="1045"/>
      <c r="J56" s="1045"/>
      <c r="K56" s="1045"/>
      <c r="L56" s="1045"/>
      <c r="M56" s="1045"/>
      <c r="N56" s="1045"/>
      <c r="P56" s="1045"/>
    </row>
    <row r="57" spans="4:16" ht="15" customHeight="1" x14ac:dyDescent="0.25">
      <c r="D57" s="369"/>
      <c r="F57" s="1045"/>
      <c r="H57" s="1045"/>
      <c r="I57" s="1045"/>
      <c r="J57" s="1045"/>
      <c r="K57" s="1045"/>
      <c r="L57" s="1045"/>
      <c r="M57" s="1045"/>
      <c r="N57" s="1045"/>
      <c r="P57" s="1045"/>
    </row>
    <row r="58" spans="4:16" ht="15" customHeight="1" x14ac:dyDescent="0.25">
      <c r="D58" s="369"/>
      <c r="F58" s="1045"/>
      <c r="H58" s="1045"/>
      <c r="I58" s="1045"/>
      <c r="J58" s="1045"/>
      <c r="K58" s="1045"/>
      <c r="L58" s="1045"/>
      <c r="M58" s="1045"/>
      <c r="N58" s="1045"/>
      <c r="P58" s="1045"/>
    </row>
    <row r="59" spans="4:16" ht="15" customHeight="1" x14ac:dyDescent="0.25">
      <c r="D59" s="369"/>
      <c r="F59" s="1045"/>
      <c r="H59" s="1045"/>
      <c r="I59" s="1045"/>
      <c r="J59" s="1045"/>
      <c r="K59" s="1045"/>
      <c r="L59" s="1045"/>
      <c r="M59" s="1045"/>
      <c r="N59" s="1045"/>
      <c r="P59" s="1045"/>
    </row>
    <row r="60" spans="4:16" ht="15" customHeight="1" x14ac:dyDescent="0.25">
      <c r="D60" s="369"/>
      <c r="F60" s="1045"/>
      <c r="H60" s="1045"/>
      <c r="I60" s="1045"/>
      <c r="J60" s="1045"/>
      <c r="K60" s="1045"/>
      <c r="L60" s="1045"/>
      <c r="M60" s="1045"/>
      <c r="N60" s="1045"/>
      <c r="P60" s="1045"/>
    </row>
    <row r="61" spans="4:16" ht="15" customHeight="1" x14ac:dyDescent="0.25">
      <c r="D61" s="369"/>
      <c r="F61" s="1045"/>
      <c r="H61" s="1045"/>
      <c r="I61" s="1045"/>
      <c r="J61" s="1045"/>
      <c r="K61" s="1045"/>
      <c r="L61" s="1045"/>
      <c r="M61" s="1045"/>
      <c r="N61" s="1045"/>
      <c r="P61" s="1045"/>
    </row>
    <row r="62" spans="4:16" ht="15" customHeight="1" x14ac:dyDescent="0.25">
      <c r="D62" s="369"/>
      <c r="F62" s="1045"/>
      <c r="H62" s="1045"/>
      <c r="I62" s="1045"/>
      <c r="J62" s="1045"/>
      <c r="K62" s="1045"/>
      <c r="L62" s="1045"/>
      <c r="M62" s="1045"/>
      <c r="N62" s="1045"/>
      <c r="P62" s="1045"/>
    </row>
    <row r="63" spans="4:16" ht="15" customHeight="1" x14ac:dyDescent="0.25">
      <c r="D63" s="369"/>
      <c r="F63" s="1045"/>
      <c r="H63" s="1045"/>
      <c r="I63" s="1045"/>
      <c r="J63" s="1045"/>
      <c r="K63" s="1045"/>
      <c r="L63" s="1045"/>
      <c r="M63" s="1045"/>
      <c r="N63" s="1045"/>
      <c r="P63" s="1045"/>
    </row>
    <row r="64" spans="4:16" ht="15" customHeight="1" x14ac:dyDescent="0.25">
      <c r="D64" s="369"/>
      <c r="F64" s="1045"/>
      <c r="H64" s="1045"/>
      <c r="I64" s="1045"/>
      <c r="J64" s="1045"/>
      <c r="K64" s="1045"/>
      <c r="L64" s="1045"/>
      <c r="M64" s="1045"/>
      <c r="N64" s="1045"/>
      <c r="P64" s="1045"/>
    </row>
    <row r="65" spans="4:16" ht="15" customHeight="1" x14ac:dyDescent="0.25">
      <c r="D65" s="369"/>
      <c r="F65" s="1045"/>
      <c r="H65" s="1045"/>
      <c r="I65" s="1045"/>
      <c r="J65" s="1045"/>
      <c r="K65" s="1045"/>
      <c r="L65" s="1045"/>
      <c r="M65" s="1045"/>
      <c r="N65" s="1045"/>
      <c r="P65" s="1045"/>
    </row>
    <row r="66" spans="4:16" ht="15" customHeight="1" x14ac:dyDescent="0.25">
      <c r="D66" s="369"/>
      <c r="F66" s="1045"/>
      <c r="H66" s="1045"/>
      <c r="I66" s="1045"/>
      <c r="J66" s="1045"/>
      <c r="K66" s="1045"/>
      <c r="L66" s="1045"/>
      <c r="M66" s="1045"/>
      <c r="N66" s="1045"/>
      <c r="P66" s="1045"/>
    </row>
    <row r="67" spans="4:16" ht="15" customHeight="1" x14ac:dyDescent="0.25">
      <c r="D67" s="369"/>
      <c r="F67" s="1045"/>
      <c r="H67" s="1045"/>
      <c r="I67" s="1045"/>
      <c r="J67" s="1045"/>
      <c r="K67" s="1045"/>
      <c r="L67" s="1045"/>
      <c r="M67" s="1045"/>
      <c r="N67" s="1045"/>
      <c r="P67" s="1045"/>
    </row>
    <row r="68" spans="4:16" ht="15" customHeight="1" x14ac:dyDescent="0.25">
      <c r="D68" s="369"/>
      <c r="F68" s="1045"/>
      <c r="H68" s="1045"/>
      <c r="I68" s="1045"/>
      <c r="J68" s="1045"/>
      <c r="K68" s="1045"/>
      <c r="L68" s="1045"/>
      <c r="M68" s="1045"/>
      <c r="N68" s="1045"/>
      <c r="P68" s="1045"/>
    </row>
    <row r="69" spans="4:16" ht="15" customHeight="1" x14ac:dyDescent="0.25">
      <c r="D69" s="369"/>
      <c r="F69" s="1045"/>
      <c r="H69" s="1045"/>
      <c r="I69" s="1045"/>
      <c r="J69" s="1045"/>
      <c r="K69" s="1045"/>
      <c r="L69" s="1045"/>
      <c r="M69" s="1045"/>
      <c r="N69" s="1045"/>
      <c r="P69" s="1045"/>
    </row>
    <row r="70" spans="4:16" ht="15" customHeight="1" x14ac:dyDescent="0.25">
      <c r="D70" s="369"/>
      <c r="F70" s="1045"/>
      <c r="H70" s="1045"/>
      <c r="I70" s="1045"/>
      <c r="J70" s="1045"/>
      <c r="K70" s="1045"/>
      <c r="L70" s="1045"/>
      <c r="M70" s="1045"/>
      <c r="N70" s="1045"/>
      <c r="P70" s="1045"/>
    </row>
    <row r="71" spans="4:16" ht="15" customHeight="1" x14ac:dyDescent="0.25">
      <c r="D71" s="369"/>
      <c r="F71" s="1045"/>
      <c r="H71" s="1045"/>
      <c r="I71" s="1045"/>
      <c r="J71" s="1045"/>
      <c r="K71" s="1045"/>
      <c r="L71" s="1045"/>
      <c r="M71" s="1045"/>
      <c r="N71" s="1045"/>
      <c r="P71" s="1045"/>
    </row>
    <row r="72" spans="4:16" ht="15" customHeight="1" x14ac:dyDescent="0.25">
      <c r="D72" s="369"/>
      <c r="F72" s="1045"/>
      <c r="H72" s="1045"/>
      <c r="I72" s="1045"/>
      <c r="J72" s="1045"/>
      <c r="K72" s="1045"/>
      <c r="L72" s="1045"/>
      <c r="M72" s="1045"/>
      <c r="N72" s="1045"/>
      <c r="P72" s="1045"/>
    </row>
    <row r="73" spans="4:16" ht="15" customHeight="1" x14ac:dyDescent="0.25">
      <c r="D73" s="369"/>
      <c r="F73" s="1045"/>
      <c r="H73" s="1045"/>
      <c r="I73" s="1045"/>
      <c r="J73" s="1045"/>
      <c r="K73" s="1045"/>
      <c r="L73" s="1045"/>
      <c r="M73" s="1045"/>
      <c r="N73" s="1045"/>
      <c r="P73" s="1045"/>
    </row>
    <row r="74" spans="4:16" ht="15" customHeight="1" x14ac:dyDescent="0.25">
      <c r="D74" s="369"/>
      <c r="F74" s="1045"/>
      <c r="H74" s="1045"/>
      <c r="I74" s="1045"/>
      <c r="J74" s="1045"/>
      <c r="K74" s="1045"/>
      <c r="L74" s="1045"/>
      <c r="M74" s="1045"/>
      <c r="N74" s="1045"/>
      <c r="P74" s="1045"/>
    </row>
    <row r="75" spans="4:16" ht="15" customHeight="1" x14ac:dyDescent="0.25">
      <c r="D75" s="369"/>
      <c r="F75" s="1045"/>
      <c r="H75" s="1045"/>
      <c r="I75" s="1045"/>
      <c r="J75" s="1045"/>
      <c r="K75" s="1045"/>
      <c r="L75" s="1045"/>
      <c r="M75" s="1045"/>
      <c r="N75" s="1045"/>
      <c r="P75" s="1045"/>
    </row>
    <row r="76" spans="4:16" ht="15" customHeight="1" x14ac:dyDescent="0.25">
      <c r="D76" s="369"/>
      <c r="F76" s="1045"/>
      <c r="H76" s="1045"/>
      <c r="I76" s="1045"/>
      <c r="J76" s="1045"/>
      <c r="K76" s="1045"/>
      <c r="L76" s="1045"/>
      <c r="M76" s="1045"/>
      <c r="N76" s="1045"/>
      <c r="P76" s="1045"/>
    </row>
    <row r="77" spans="4:16" ht="15" customHeight="1" x14ac:dyDescent="0.25">
      <c r="D77" s="369"/>
      <c r="F77" s="1045"/>
      <c r="H77" s="1045"/>
      <c r="I77" s="1045"/>
      <c r="J77" s="1045"/>
      <c r="K77" s="1045"/>
      <c r="L77" s="1045"/>
      <c r="M77" s="1045"/>
      <c r="N77" s="1045"/>
      <c r="P77" s="1045"/>
    </row>
    <row r="78" spans="4:16" ht="15" customHeight="1" x14ac:dyDescent="0.25">
      <c r="D78" s="369"/>
      <c r="F78" s="1045"/>
      <c r="H78" s="1045"/>
      <c r="I78" s="1045"/>
      <c r="J78" s="1045"/>
      <c r="K78" s="1045"/>
      <c r="L78" s="1045"/>
      <c r="M78" s="1045"/>
      <c r="N78" s="1045"/>
      <c r="P78" s="1045"/>
    </row>
    <row r="79" spans="4:16" ht="15" customHeight="1" x14ac:dyDescent="0.25">
      <c r="D79" s="369"/>
      <c r="F79" s="1045"/>
      <c r="H79" s="1045"/>
      <c r="I79" s="1045"/>
      <c r="J79" s="1045"/>
      <c r="K79" s="1045"/>
      <c r="L79" s="1045"/>
      <c r="M79" s="1045"/>
      <c r="N79" s="1045"/>
      <c r="P79" s="1045"/>
    </row>
    <row r="80" spans="4:16" ht="15" customHeight="1" x14ac:dyDescent="0.25">
      <c r="D80" s="369"/>
      <c r="F80" s="1045"/>
      <c r="H80" s="1045"/>
      <c r="I80" s="1045"/>
      <c r="J80" s="1045"/>
      <c r="K80" s="1045"/>
      <c r="L80" s="1045"/>
      <c r="M80" s="1045"/>
      <c r="N80" s="1045"/>
      <c r="P80" s="1045"/>
    </row>
    <row r="81" spans="4:16" ht="15" customHeight="1" x14ac:dyDescent="0.25">
      <c r="D81" s="369"/>
      <c r="F81" s="1045"/>
      <c r="H81" s="1045"/>
      <c r="I81" s="1045"/>
      <c r="J81" s="1045"/>
      <c r="K81" s="1045"/>
      <c r="L81" s="1045"/>
      <c r="M81" s="1045"/>
      <c r="N81" s="1045"/>
      <c r="P81" s="1045"/>
    </row>
    <row r="82" spans="4:16" ht="15" customHeight="1" x14ac:dyDescent="0.25">
      <c r="D82" s="369"/>
      <c r="F82" s="1045"/>
      <c r="H82" s="1045"/>
      <c r="I82" s="1045"/>
      <c r="J82" s="1045"/>
      <c r="K82" s="1045"/>
      <c r="L82" s="1045"/>
      <c r="M82" s="1045"/>
      <c r="N82" s="1045"/>
      <c r="P82" s="1045"/>
    </row>
    <row r="83" spans="4:16" ht="15" customHeight="1" x14ac:dyDescent="0.25">
      <c r="D83" s="369"/>
      <c r="F83" s="1045"/>
      <c r="H83" s="1045"/>
      <c r="I83" s="1045"/>
      <c r="J83" s="1045"/>
      <c r="K83" s="1045"/>
      <c r="L83" s="1045"/>
      <c r="M83" s="1045"/>
      <c r="N83" s="1045"/>
      <c r="P83" s="1045"/>
    </row>
    <row r="84" spans="4:16" ht="15" customHeight="1" x14ac:dyDescent="0.25">
      <c r="D84" s="369"/>
      <c r="F84" s="1045"/>
      <c r="H84" s="1045"/>
      <c r="I84" s="1045"/>
      <c r="J84" s="1045"/>
      <c r="K84" s="1045"/>
      <c r="L84" s="1045"/>
      <c r="M84" s="1045"/>
      <c r="N84" s="1045"/>
      <c r="P84" s="1045"/>
    </row>
    <row r="85" spans="4:16" ht="15" customHeight="1" x14ac:dyDescent="0.25">
      <c r="D85" s="369"/>
      <c r="F85" s="1045"/>
      <c r="H85" s="1045"/>
      <c r="I85" s="1045"/>
      <c r="J85" s="1045"/>
      <c r="K85" s="1045"/>
      <c r="L85" s="1045"/>
      <c r="M85" s="1045"/>
      <c r="N85" s="1045"/>
      <c r="P85" s="1045"/>
    </row>
    <row r="86" spans="4:16" ht="15" customHeight="1" x14ac:dyDescent="0.25">
      <c r="D86" s="369"/>
      <c r="F86" s="1045"/>
      <c r="H86" s="1045"/>
      <c r="I86" s="1045"/>
      <c r="J86" s="1045"/>
      <c r="K86" s="1045"/>
      <c r="L86" s="1045"/>
      <c r="M86" s="1045"/>
      <c r="N86" s="1045"/>
      <c r="P86" s="1045"/>
    </row>
    <row r="87" spans="4:16" ht="15" customHeight="1" x14ac:dyDescent="0.25">
      <c r="D87" s="369"/>
      <c r="F87" s="1045"/>
      <c r="H87" s="1045"/>
      <c r="I87" s="1045"/>
      <c r="J87" s="1045"/>
      <c r="K87" s="1045"/>
      <c r="L87" s="1045"/>
      <c r="M87" s="1045"/>
      <c r="N87" s="1045"/>
      <c r="P87" s="1045"/>
    </row>
    <row r="88" spans="4:16" ht="15" customHeight="1" x14ac:dyDescent="0.25">
      <c r="D88" s="369"/>
      <c r="F88" s="1045"/>
      <c r="H88" s="1045"/>
      <c r="I88" s="1045"/>
      <c r="J88" s="1045"/>
      <c r="K88" s="1045"/>
      <c r="L88" s="1045"/>
      <c r="M88" s="1045"/>
      <c r="N88" s="1045"/>
      <c r="P88" s="1045"/>
    </row>
    <row r="89" spans="4:16" ht="15" customHeight="1" x14ac:dyDescent="0.25">
      <c r="D89" s="369"/>
      <c r="F89" s="1045"/>
      <c r="H89" s="1045"/>
      <c r="I89" s="1045"/>
      <c r="J89" s="1045"/>
      <c r="K89" s="1045"/>
      <c r="L89" s="1045"/>
      <c r="M89" s="1045"/>
      <c r="N89" s="1045"/>
      <c r="P89" s="1045"/>
    </row>
    <row r="90" spans="4:16" ht="15" customHeight="1" x14ac:dyDescent="0.25">
      <c r="D90" s="369"/>
      <c r="F90" s="1045"/>
      <c r="H90" s="1045"/>
      <c r="I90" s="1045"/>
      <c r="J90" s="1045"/>
      <c r="K90" s="1045"/>
      <c r="L90" s="1045"/>
      <c r="M90" s="1045"/>
      <c r="N90" s="1045"/>
      <c r="P90" s="1045"/>
    </row>
    <row r="91" spans="4:16" ht="15" customHeight="1" x14ac:dyDescent="0.25">
      <c r="D91" s="369"/>
      <c r="F91" s="1045"/>
      <c r="H91" s="1045"/>
      <c r="I91" s="1045"/>
      <c r="J91" s="1045"/>
      <c r="K91" s="1045"/>
      <c r="L91" s="1045"/>
      <c r="M91" s="1045"/>
      <c r="N91" s="1045"/>
      <c r="P91" s="1045"/>
    </row>
    <row r="92" spans="4:16" ht="15" customHeight="1" x14ac:dyDescent="0.25">
      <c r="D92" s="369"/>
      <c r="F92" s="1045"/>
      <c r="H92" s="1045"/>
      <c r="I92" s="1045"/>
      <c r="J92" s="1045"/>
      <c r="K92" s="1045"/>
      <c r="L92" s="1045"/>
      <c r="M92" s="1045"/>
      <c r="N92" s="1045"/>
      <c r="P92" s="1045"/>
    </row>
    <row r="93" spans="4:16" ht="15" customHeight="1" x14ac:dyDescent="0.25">
      <c r="D93" s="369"/>
      <c r="F93" s="1045"/>
      <c r="H93" s="1045"/>
      <c r="I93" s="1045"/>
      <c r="J93" s="1045"/>
      <c r="K93" s="1045"/>
      <c r="L93" s="1045"/>
      <c r="M93" s="1045"/>
      <c r="N93" s="1045"/>
      <c r="P93" s="1045"/>
    </row>
    <row r="94" spans="4:16" ht="15" customHeight="1" x14ac:dyDescent="0.25">
      <c r="D94" s="369"/>
      <c r="F94" s="1045"/>
      <c r="H94" s="1045"/>
      <c r="I94" s="1045"/>
      <c r="J94" s="1045"/>
      <c r="K94" s="1045"/>
      <c r="L94" s="1045"/>
      <c r="M94" s="1045"/>
      <c r="N94" s="1045"/>
      <c r="P94" s="1045"/>
    </row>
    <row r="95" spans="4:16" ht="15" customHeight="1" x14ac:dyDescent="0.25">
      <c r="D95" s="369"/>
      <c r="F95" s="1045"/>
      <c r="H95" s="1045"/>
      <c r="I95" s="1045"/>
      <c r="J95" s="1045"/>
      <c r="K95" s="1045"/>
      <c r="L95" s="1045"/>
      <c r="M95" s="1045"/>
      <c r="N95" s="1045"/>
      <c r="P95" s="1045"/>
    </row>
    <row r="96" spans="4:16" ht="15" customHeight="1" x14ac:dyDescent="0.25">
      <c r="D96" s="369"/>
      <c r="F96" s="1045"/>
      <c r="H96" s="1045"/>
      <c r="I96" s="1045"/>
      <c r="J96" s="1045"/>
      <c r="K96" s="1045"/>
      <c r="L96" s="1045"/>
      <c r="M96" s="1045"/>
      <c r="N96" s="1045"/>
      <c r="P96" s="1045"/>
    </row>
    <row r="97" spans="4:16" ht="15" customHeight="1" x14ac:dyDescent="0.25">
      <c r="D97" s="369"/>
      <c r="F97" s="1045"/>
      <c r="H97" s="1045"/>
      <c r="I97" s="1045"/>
      <c r="J97" s="1045"/>
      <c r="K97" s="1045"/>
      <c r="L97" s="1045"/>
      <c r="M97" s="1045"/>
      <c r="N97" s="1045"/>
      <c r="P97" s="1045"/>
    </row>
    <row r="98" spans="4:16" ht="15" customHeight="1" x14ac:dyDescent="0.25">
      <c r="D98" s="369"/>
      <c r="F98" s="1045"/>
      <c r="H98" s="1045"/>
      <c r="I98" s="1045"/>
      <c r="J98" s="1045"/>
      <c r="K98" s="1045"/>
      <c r="L98" s="1045"/>
      <c r="M98" s="1045"/>
      <c r="N98" s="1045"/>
      <c r="P98" s="1045"/>
    </row>
    <row r="99" spans="4:16" ht="15" customHeight="1" x14ac:dyDescent="0.25">
      <c r="D99" s="369"/>
      <c r="F99" s="1045"/>
      <c r="H99" s="1045"/>
      <c r="I99" s="1045"/>
      <c r="J99" s="1045"/>
      <c r="K99" s="1045"/>
      <c r="L99" s="1045"/>
      <c r="M99" s="1045"/>
      <c r="N99" s="1045"/>
      <c r="P99" s="1045"/>
    </row>
    <row r="100" spans="4:16" ht="15" customHeight="1" x14ac:dyDescent="0.25">
      <c r="D100" s="369"/>
      <c r="F100" s="1045"/>
      <c r="H100" s="1045"/>
      <c r="I100" s="1045"/>
      <c r="J100" s="1045"/>
      <c r="K100" s="1045"/>
      <c r="L100" s="1045"/>
      <c r="M100" s="1045"/>
      <c r="N100" s="1045"/>
      <c r="P100" s="1045"/>
    </row>
    <row r="101" spans="4:16" ht="15" customHeight="1" x14ac:dyDescent="0.25">
      <c r="D101" s="369"/>
      <c r="F101" s="1045"/>
      <c r="H101" s="1045"/>
      <c r="I101" s="1045"/>
      <c r="J101" s="1045"/>
      <c r="K101" s="1045"/>
      <c r="L101" s="1045"/>
      <c r="M101" s="1045"/>
      <c r="N101" s="1045"/>
      <c r="P101" s="1045"/>
    </row>
    <row r="102" spans="4:16" ht="15" customHeight="1" x14ac:dyDescent="0.25">
      <c r="D102" s="369"/>
      <c r="F102" s="1045"/>
      <c r="H102" s="1045"/>
      <c r="I102" s="1045"/>
      <c r="J102" s="1045"/>
      <c r="K102" s="1045"/>
      <c r="L102" s="1045"/>
      <c r="M102" s="1045"/>
      <c r="N102" s="1045"/>
      <c r="P102" s="1045"/>
    </row>
    <row r="103" spans="4:16" ht="15" customHeight="1" x14ac:dyDescent="0.25">
      <c r="D103" s="369"/>
      <c r="F103" s="1045"/>
      <c r="H103" s="1045"/>
      <c r="I103" s="1045"/>
      <c r="J103" s="1045"/>
      <c r="K103" s="1045"/>
      <c r="L103" s="1045"/>
      <c r="M103" s="1045"/>
      <c r="N103" s="1045"/>
      <c r="P103" s="1045"/>
    </row>
    <row r="104" spans="4:16" ht="15" customHeight="1" x14ac:dyDescent="0.25">
      <c r="D104" s="369"/>
      <c r="F104" s="1045"/>
      <c r="H104" s="1045"/>
      <c r="I104" s="1045"/>
      <c r="J104" s="1045"/>
      <c r="K104" s="1045"/>
      <c r="L104" s="1045"/>
      <c r="M104" s="1045"/>
      <c r="N104" s="1045"/>
      <c r="P104" s="1045"/>
    </row>
    <row r="105" spans="4:16" ht="15" customHeight="1" x14ac:dyDescent="0.25">
      <c r="D105" s="369"/>
      <c r="F105" s="1045"/>
      <c r="H105" s="1045"/>
      <c r="I105" s="1045"/>
      <c r="J105" s="1045"/>
      <c r="K105" s="1045"/>
      <c r="L105" s="1045"/>
      <c r="M105" s="1045"/>
      <c r="N105" s="1045"/>
      <c r="P105" s="1045"/>
    </row>
    <row r="106" spans="4:16" ht="15" customHeight="1" x14ac:dyDescent="0.25">
      <c r="D106" s="369"/>
      <c r="F106" s="1045"/>
      <c r="H106" s="1045"/>
      <c r="I106" s="1045"/>
      <c r="J106" s="1045"/>
      <c r="K106" s="1045"/>
      <c r="L106" s="1045"/>
      <c r="M106" s="1045"/>
      <c r="N106" s="1045"/>
      <c r="P106" s="1045"/>
    </row>
    <row r="107" spans="4:16" ht="15" customHeight="1" x14ac:dyDescent="0.25">
      <c r="D107" s="369"/>
      <c r="F107" s="1045"/>
      <c r="H107" s="1045"/>
      <c r="I107" s="1045"/>
      <c r="J107" s="1045"/>
      <c r="K107" s="1045"/>
      <c r="L107" s="1045"/>
      <c r="M107" s="1045"/>
      <c r="N107" s="1045"/>
      <c r="P107" s="1045"/>
    </row>
    <row r="108" spans="4:16" ht="15" customHeight="1" x14ac:dyDescent="0.25">
      <c r="D108" s="369"/>
      <c r="F108" s="1045"/>
      <c r="H108" s="1045"/>
      <c r="I108" s="1045"/>
      <c r="J108" s="1045"/>
      <c r="K108" s="1045"/>
      <c r="L108" s="1045"/>
      <c r="M108" s="1045"/>
      <c r="N108" s="1045"/>
      <c r="P108" s="1045"/>
    </row>
    <row r="109" spans="4:16" ht="15" customHeight="1" x14ac:dyDescent="0.25">
      <c r="D109" s="369"/>
      <c r="F109" s="1045"/>
      <c r="H109" s="1045"/>
      <c r="I109" s="1045"/>
      <c r="J109" s="1045"/>
      <c r="K109" s="1045"/>
      <c r="L109" s="1045"/>
      <c r="M109" s="1045"/>
      <c r="N109" s="1045"/>
      <c r="P109" s="1045"/>
    </row>
    <row r="110" spans="4:16" ht="15" customHeight="1" x14ac:dyDescent="0.25">
      <c r="D110" s="369"/>
      <c r="F110" s="1045"/>
      <c r="H110" s="1045"/>
      <c r="I110" s="1045"/>
      <c r="J110" s="1045"/>
      <c r="K110" s="1045"/>
      <c r="L110" s="1045"/>
      <c r="M110" s="1045"/>
      <c r="N110" s="1045"/>
      <c r="P110" s="1045"/>
    </row>
    <row r="111" spans="4:16" ht="15" customHeight="1" x14ac:dyDescent="0.25">
      <c r="D111" s="369"/>
      <c r="F111" s="1045"/>
      <c r="H111" s="1045"/>
      <c r="I111" s="1045"/>
      <c r="J111" s="1045"/>
      <c r="K111" s="1045"/>
      <c r="L111" s="1045"/>
      <c r="M111" s="1045"/>
      <c r="N111" s="1045"/>
      <c r="P111" s="1045"/>
    </row>
    <row r="112" spans="4:16" ht="15" customHeight="1" x14ac:dyDescent="0.25">
      <c r="D112" s="369"/>
      <c r="F112" s="1045"/>
      <c r="H112" s="1045"/>
      <c r="I112" s="1045"/>
      <c r="J112" s="1045"/>
      <c r="K112" s="1045"/>
      <c r="L112" s="1045"/>
      <c r="M112" s="1045"/>
      <c r="N112" s="1045"/>
      <c r="P112" s="1045"/>
    </row>
    <row r="113" spans="4:16" ht="15" customHeight="1" x14ac:dyDescent="0.25">
      <c r="D113" s="369"/>
      <c r="F113" s="1045"/>
      <c r="H113" s="1045"/>
      <c r="I113" s="1045"/>
      <c r="J113" s="1045"/>
      <c r="K113" s="1045"/>
      <c r="L113" s="1045"/>
      <c r="M113" s="1045"/>
      <c r="N113" s="1045"/>
      <c r="P113" s="1045"/>
    </row>
    <row r="114" spans="4:16" ht="15" customHeight="1" x14ac:dyDescent="0.25">
      <c r="D114" s="369"/>
      <c r="F114" s="1045"/>
      <c r="H114" s="1045"/>
      <c r="I114" s="1045"/>
      <c r="J114" s="1045"/>
      <c r="K114" s="1045"/>
      <c r="L114" s="1045"/>
      <c r="M114" s="1045"/>
      <c r="N114" s="1045"/>
      <c r="P114" s="1045"/>
    </row>
    <row r="115" spans="4:16" ht="15" customHeight="1" x14ac:dyDescent="0.25">
      <c r="D115" s="369"/>
      <c r="F115" s="1045"/>
      <c r="H115" s="1045"/>
      <c r="I115" s="1045"/>
      <c r="J115" s="1045"/>
      <c r="K115" s="1045"/>
      <c r="L115" s="1045"/>
      <c r="M115" s="1045"/>
      <c r="N115" s="1045"/>
      <c r="P115" s="1045"/>
    </row>
    <row r="116" spans="4:16" ht="15" customHeight="1" x14ac:dyDescent="0.25">
      <c r="D116" s="369"/>
      <c r="F116" s="1045"/>
      <c r="H116" s="1045"/>
      <c r="I116" s="1045"/>
      <c r="J116" s="1045"/>
      <c r="K116" s="1045"/>
      <c r="L116" s="1045"/>
      <c r="M116" s="1045"/>
      <c r="N116" s="1045"/>
      <c r="P116" s="1045"/>
    </row>
    <row r="117" spans="4:16" ht="15" customHeight="1" x14ac:dyDescent="0.25">
      <c r="D117" s="369"/>
      <c r="F117" s="1045"/>
      <c r="H117" s="1045"/>
      <c r="I117" s="1045"/>
      <c r="J117" s="1045"/>
      <c r="K117" s="1045"/>
      <c r="L117" s="1045"/>
      <c r="M117" s="1045"/>
      <c r="N117" s="1045"/>
      <c r="P117" s="1045"/>
    </row>
    <row r="118" spans="4:16" ht="15" customHeight="1" x14ac:dyDescent="0.25">
      <c r="D118" s="369"/>
      <c r="F118" s="1045"/>
      <c r="H118" s="1045"/>
      <c r="I118" s="1045"/>
      <c r="J118" s="1045"/>
      <c r="K118" s="1045"/>
      <c r="L118" s="1045"/>
      <c r="M118" s="1045"/>
      <c r="N118" s="1045"/>
      <c r="P118" s="1045"/>
    </row>
    <row r="119" spans="4:16" ht="15" customHeight="1" x14ac:dyDescent="0.25">
      <c r="D119" s="369"/>
      <c r="F119" s="1045"/>
      <c r="H119" s="1045"/>
      <c r="I119" s="1045"/>
      <c r="J119" s="1045"/>
      <c r="K119" s="1045"/>
      <c r="L119" s="1045"/>
      <c r="M119" s="1045"/>
      <c r="N119" s="1045"/>
      <c r="P119" s="1045"/>
    </row>
    <row r="120" spans="4:16" ht="15" customHeight="1" x14ac:dyDescent="0.25">
      <c r="D120" s="369"/>
      <c r="F120" s="1045"/>
      <c r="H120" s="1045"/>
      <c r="I120" s="1045"/>
      <c r="J120" s="1045"/>
      <c r="K120" s="1045"/>
      <c r="L120" s="1045"/>
      <c r="M120" s="1045"/>
      <c r="N120" s="1045"/>
      <c r="P120" s="1045"/>
    </row>
    <row r="121" spans="4:16" ht="15" customHeight="1" x14ac:dyDescent="0.25">
      <c r="D121" s="369"/>
      <c r="F121" s="1045"/>
      <c r="H121" s="1045"/>
      <c r="I121" s="1045"/>
      <c r="J121" s="1045"/>
      <c r="K121" s="1045"/>
      <c r="L121" s="1045"/>
      <c r="M121" s="1045"/>
      <c r="N121" s="1045"/>
      <c r="P121" s="1045"/>
    </row>
    <row r="122" spans="4:16" ht="15" customHeight="1" x14ac:dyDescent="0.25">
      <c r="D122" s="369"/>
      <c r="F122" s="1045"/>
      <c r="H122" s="1045"/>
      <c r="I122" s="1045"/>
      <c r="J122" s="1045"/>
      <c r="K122" s="1045"/>
      <c r="L122" s="1045"/>
      <c r="M122" s="1045"/>
      <c r="N122" s="1045"/>
      <c r="P122" s="1045"/>
    </row>
    <row r="123" spans="4:16" ht="15" customHeight="1" x14ac:dyDescent="0.25">
      <c r="D123" s="369"/>
      <c r="F123" s="1045"/>
      <c r="H123" s="1045"/>
      <c r="I123" s="1045"/>
      <c r="J123" s="1045"/>
      <c r="K123" s="1045"/>
      <c r="L123" s="1045"/>
      <c r="M123" s="1045"/>
      <c r="N123" s="1045"/>
      <c r="P123" s="1045"/>
    </row>
    <row r="124" spans="4:16" ht="15" customHeight="1" x14ac:dyDescent="0.25">
      <c r="D124" s="369"/>
      <c r="F124" s="1045"/>
      <c r="H124" s="1045"/>
      <c r="I124" s="1045"/>
      <c r="J124" s="1045"/>
      <c r="K124" s="1045"/>
      <c r="L124" s="1045"/>
      <c r="M124" s="1045"/>
      <c r="N124" s="1045"/>
      <c r="P124" s="1045"/>
    </row>
    <row r="125" spans="4:16" ht="15" customHeight="1" x14ac:dyDescent="0.25">
      <c r="D125" s="369"/>
      <c r="F125" s="1045"/>
      <c r="H125" s="1045"/>
      <c r="I125" s="1045"/>
      <c r="J125" s="1045"/>
      <c r="K125" s="1045"/>
      <c r="L125" s="1045"/>
      <c r="M125" s="1045"/>
      <c r="N125" s="1045"/>
      <c r="P125" s="1045"/>
    </row>
    <row r="126" spans="4:16" ht="15" customHeight="1" x14ac:dyDescent="0.25">
      <c r="D126" s="369"/>
      <c r="F126" s="1045"/>
      <c r="H126" s="1045"/>
      <c r="I126" s="1045"/>
      <c r="J126" s="1045"/>
      <c r="K126" s="1045"/>
      <c r="L126" s="1045"/>
      <c r="M126" s="1045"/>
      <c r="N126" s="1045"/>
      <c r="P126" s="1045"/>
    </row>
    <row r="127" spans="4:16" ht="15" customHeight="1" x14ac:dyDescent="0.25">
      <c r="D127" s="369"/>
      <c r="F127" s="1045"/>
      <c r="H127" s="1045"/>
      <c r="I127" s="1045"/>
      <c r="J127" s="1045"/>
      <c r="K127" s="1045"/>
      <c r="L127" s="1045"/>
      <c r="M127" s="1045"/>
      <c r="N127" s="1045"/>
      <c r="P127" s="1045"/>
    </row>
    <row r="128" spans="4:16" ht="15" customHeight="1" x14ac:dyDescent="0.25">
      <c r="D128" s="369"/>
      <c r="F128" s="1045"/>
      <c r="H128" s="1045"/>
      <c r="I128" s="1045"/>
      <c r="J128" s="1045"/>
      <c r="K128" s="1045"/>
      <c r="L128" s="1045"/>
      <c r="M128" s="1045"/>
      <c r="N128" s="1045"/>
      <c r="P128" s="1045"/>
    </row>
    <row r="129" spans="4:16" ht="15" customHeight="1" x14ac:dyDescent="0.25">
      <c r="D129" s="369"/>
      <c r="F129" s="1045"/>
      <c r="H129" s="1045"/>
      <c r="I129" s="1045"/>
      <c r="J129" s="1045"/>
      <c r="K129" s="1045"/>
      <c r="L129" s="1045"/>
      <c r="M129" s="1045"/>
      <c r="N129" s="1045"/>
      <c r="P129" s="1045"/>
    </row>
    <row r="130" spans="4:16" ht="15" customHeight="1" x14ac:dyDescent="0.25">
      <c r="D130" s="369"/>
      <c r="F130" s="1045"/>
      <c r="H130" s="1045"/>
      <c r="I130" s="1045"/>
      <c r="J130" s="1045"/>
      <c r="K130" s="1045"/>
      <c r="L130" s="1045"/>
      <c r="M130" s="1045"/>
      <c r="N130" s="1045"/>
      <c r="P130" s="1045"/>
    </row>
    <row r="131" spans="4:16" ht="15" customHeight="1" x14ac:dyDescent="0.25">
      <c r="D131" s="369"/>
      <c r="F131" s="1045"/>
      <c r="H131" s="1045"/>
      <c r="I131" s="1045"/>
      <c r="J131" s="1045"/>
      <c r="K131" s="1045"/>
      <c r="L131" s="1045"/>
      <c r="M131" s="1045"/>
      <c r="N131" s="1045"/>
      <c r="P131" s="1045"/>
    </row>
    <row r="132" spans="4:16" ht="15" customHeight="1" x14ac:dyDescent="0.25">
      <c r="D132" s="369"/>
      <c r="F132" s="1045"/>
      <c r="H132" s="1045"/>
      <c r="I132" s="1045"/>
      <c r="J132" s="1045"/>
      <c r="K132" s="1045"/>
      <c r="L132" s="1045"/>
      <c r="M132" s="1045"/>
      <c r="N132" s="1045"/>
      <c r="P132" s="1045"/>
    </row>
    <row r="133" spans="4:16" ht="15" customHeight="1" x14ac:dyDescent="0.25">
      <c r="D133" s="369"/>
      <c r="F133" s="1045"/>
      <c r="H133" s="1045"/>
      <c r="I133" s="1045"/>
      <c r="J133" s="1045"/>
      <c r="K133" s="1045"/>
      <c r="L133" s="1045"/>
      <c r="M133" s="1045"/>
      <c r="N133" s="1045"/>
      <c r="P133" s="1045"/>
    </row>
    <row r="134" spans="4:16" ht="15" customHeight="1" x14ac:dyDescent="0.25">
      <c r="D134" s="369"/>
      <c r="F134" s="1045"/>
      <c r="H134" s="1045"/>
      <c r="I134" s="1045"/>
      <c r="J134" s="1045"/>
      <c r="K134" s="1045"/>
      <c r="L134" s="1045"/>
      <c r="M134" s="1045"/>
      <c r="N134" s="1045"/>
      <c r="P134" s="1045"/>
    </row>
    <row r="135" spans="4:16" ht="15" customHeight="1" x14ac:dyDescent="0.25">
      <c r="D135" s="369"/>
      <c r="F135" s="1045"/>
      <c r="H135" s="1045"/>
      <c r="I135" s="1045"/>
      <c r="J135" s="1045"/>
      <c r="K135" s="1045"/>
      <c r="L135" s="1045"/>
      <c r="M135" s="1045"/>
      <c r="N135" s="1045"/>
      <c r="P135" s="1045"/>
    </row>
    <row r="136" spans="4:16" ht="15" customHeight="1" x14ac:dyDescent="0.25">
      <c r="D136" s="369"/>
      <c r="F136" s="1045"/>
      <c r="H136" s="1045"/>
      <c r="I136" s="1045"/>
      <c r="J136" s="1045"/>
      <c r="K136" s="1045"/>
      <c r="L136" s="1045"/>
      <c r="M136" s="1045"/>
      <c r="N136" s="1045"/>
      <c r="P136" s="1045"/>
    </row>
    <row r="137" spans="4:16" ht="15" customHeight="1" x14ac:dyDescent="0.25">
      <c r="D137" s="369"/>
      <c r="F137" s="1045"/>
      <c r="H137" s="1045"/>
      <c r="I137" s="1045"/>
      <c r="J137" s="1045"/>
      <c r="K137" s="1045"/>
      <c r="L137" s="1045"/>
      <c r="M137" s="1045"/>
      <c r="N137" s="1045"/>
      <c r="P137" s="1045"/>
    </row>
    <row r="138" spans="4:16" ht="15" customHeight="1" x14ac:dyDescent="0.25">
      <c r="D138" s="369"/>
      <c r="F138" s="1045"/>
      <c r="H138" s="1045"/>
      <c r="I138" s="1045"/>
      <c r="J138" s="1045"/>
      <c r="K138" s="1045"/>
      <c r="L138" s="1045"/>
      <c r="M138" s="1045"/>
      <c r="N138" s="1045"/>
      <c r="P138" s="1045"/>
    </row>
    <row r="139" spans="4:16" ht="15" customHeight="1" x14ac:dyDescent="0.25">
      <c r="D139" s="369"/>
      <c r="F139" s="1045"/>
      <c r="H139" s="1045"/>
      <c r="I139" s="1045"/>
      <c r="J139" s="1045"/>
      <c r="K139" s="1045"/>
      <c r="L139" s="1045"/>
      <c r="M139" s="1045"/>
      <c r="N139" s="1045"/>
      <c r="P139" s="1045"/>
    </row>
    <row r="140" spans="4:16" ht="15" customHeight="1" x14ac:dyDescent="0.25">
      <c r="D140" s="369"/>
      <c r="F140" s="1045"/>
      <c r="H140" s="1045"/>
      <c r="I140" s="1045"/>
      <c r="J140" s="1045"/>
      <c r="K140" s="1045"/>
      <c r="L140" s="1045"/>
      <c r="M140" s="1045"/>
      <c r="N140" s="1045"/>
      <c r="P140" s="1045"/>
    </row>
    <row r="141" spans="4:16" ht="15" customHeight="1" x14ac:dyDescent="0.25">
      <c r="D141" s="369"/>
      <c r="F141" s="1045"/>
      <c r="H141" s="1045"/>
      <c r="I141" s="1045"/>
      <c r="J141" s="1045"/>
      <c r="K141" s="1045"/>
      <c r="L141" s="1045"/>
      <c r="M141" s="1045"/>
      <c r="N141" s="1045"/>
      <c r="P141" s="1045"/>
    </row>
    <row r="142" spans="4:16" ht="15" customHeight="1" x14ac:dyDescent="0.25">
      <c r="D142" s="369"/>
      <c r="F142" s="1045"/>
      <c r="H142" s="1045"/>
      <c r="I142" s="1045"/>
      <c r="J142" s="1045"/>
      <c r="K142" s="1045"/>
      <c r="L142" s="1045"/>
      <c r="M142" s="1045"/>
      <c r="N142" s="1045"/>
      <c r="P142" s="1045"/>
    </row>
    <row r="143" spans="4:16" ht="15" customHeight="1" x14ac:dyDescent="0.25">
      <c r="D143" s="369"/>
      <c r="F143" s="1045"/>
      <c r="H143" s="1045"/>
      <c r="I143" s="1045"/>
      <c r="J143" s="1045"/>
      <c r="K143" s="1045"/>
      <c r="L143" s="1045"/>
      <c r="M143" s="1045"/>
      <c r="N143" s="1045"/>
      <c r="P143" s="1045"/>
    </row>
    <row r="144" spans="4:16" ht="15" customHeight="1" x14ac:dyDescent="0.25">
      <c r="D144" s="369"/>
      <c r="F144" s="1045"/>
      <c r="H144" s="1045"/>
      <c r="I144" s="1045"/>
      <c r="J144" s="1045"/>
      <c r="K144" s="1045"/>
      <c r="L144" s="1045"/>
      <c r="M144" s="1045"/>
      <c r="N144" s="1045"/>
      <c r="P144" s="1045"/>
    </row>
    <row r="145" spans="4:16" ht="15" customHeight="1" x14ac:dyDescent="0.25">
      <c r="D145" s="369"/>
      <c r="F145" s="1045"/>
      <c r="H145" s="1045"/>
      <c r="I145" s="1045"/>
      <c r="J145" s="1045"/>
      <c r="K145" s="1045"/>
      <c r="L145" s="1045"/>
      <c r="M145" s="1045"/>
      <c r="N145" s="1045"/>
      <c r="P145" s="1045"/>
    </row>
    <row r="146" spans="4:16" ht="15" customHeight="1" x14ac:dyDescent="0.25">
      <c r="D146" s="369"/>
      <c r="F146" s="1045"/>
      <c r="H146" s="1045"/>
      <c r="I146" s="1045"/>
      <c r="J146" s="1045"/>
      <c r="K146" s="1045"/>
      <c r="L146" s="1045"/>
      <c r="M146" s="1045"/>
      <c r="N146" s="1045"/>
      <c r="P146" s="1045"/>
    </row>
    <row r="147" spans="4:16" ht="15" customHeight="1" x14ac:dyDescent="0.25">
      <c r="D147" s="369"/>
      <c r="F147" s="1045"/>
      <c r="H147" s="1045"/>
      <c r="I147" s="1045"/>
      <c r="J147" s="1045"/>
      <c r="K147" s="1045"/>
      <c r="L147" s="1045"/>
      <c r="M147" s="1045"/>
      <c r="N147" s="1045"/>
      <c r="P147" s="1045"/>
    </row>
    <row r="148" spans="4:16" ht="15" customHeight="1" x14ac:dyDescent="0.25">
      <c r="D148" s="369"/>
      <c r="F148" s="1045"/>
      <c r="H148" s="1045"/>
      <c r="I148" s="1045"/>
      <c r="J148" s="1045"/>
      <c r="K148" s="1045"/>
      <c r="L148" s="1045"/>
      <c r="M148" s="1045"/>
      <c r="N148" s="1045"/>
      <c r="P148" s="1045"/>
    </row>
    <row r="149" spans="4:16" ht="15" customHeight="1" x14ac:dyDescent="0.25">
      <c r="D149" s="369"/>
      <c r="F149" s="1045"/>
      <c r="H149" s="1045"/>
      <c r="I149" s="1045"/>
      <c r="J149" s="1045"/>
      <c r="K149" s="1045"/>
      <c r="L149" s="1045"/>
      <c r="M149" s="1045"/>
      <c r="N149" s="1045"/>
      <c r="P149" s="1045"/>
    </row>
    <row r="150" spans="4:16" ht="15" customHeight="1" x14ac:dyDescent="0.25">
      <c r="D150" s="369"/>
      <c r="F150" s="1045"/>
      <c r="H150" s="1045"/>
      <c r="I150" s="1045"/>
      <c r="J150" s="1045"/>
      <c r="K150" s="1045"/>
      <c r="L150" s="1045"/>
      <c r="M150" s="1045"/>
      <c r="N150" s="1045"/>
      <c r="P150" s="1045"/>
    </row>
    <row r="151" spans="4:16" ht="15" customHeight="1" x14ac:dyDescent="0.25">
      <c r="D151" s="369"/>
      <c r="F151" s="1045"/>
      <c r="H151" s="1045"/>
      <c r="I151" s="1045"/>
      <c r="J151" s="1045"/>
      <c r="K151" s="1045"/>
      <c r="L151" s="1045"/>
      <c r="M151" s="1045"/>
      <c r="N151" s="1045"/>
      <c r="P151" s="1045"/>
    </row>
    <row r="152" spans="4:16" ht="15" customHeight="1" x14ac:dyDescent="0.25">
      <c r="D152" s="369"/>
      <c r="F152" s="1045"/>
      <c r="H152" s="1045"/>
      <c r="I152" s="1045"/>
      <c r="J152" s="1045"/>
      <c r="K152" s="1045"/>
      <c r="L152" s="1045"/>
      <c r="M152" s="1045"/>
      <c r="N152" s="1045"/>
      <c r="P152" s="1045"/>
    </row>
    <row r="153" spans="4:16" ht="15" customHeight="1" x14ac:dyDescent="0.25">
      <c r="D153" s="369"/>
      <c r="F153" s="1045"/>
      <c r="H153" s="1045"/>
      <c r="I153" s="1045"/>
      <c r="J153" s="1045"/>
      <c r="K153" s="1045"/>
      <c r="L153" s="1045"/>
      <c r="M153" s="1045"/>
      <c r="N153" s="1045"/>
      <c r="P153" s="1045"/>
    </row>
    <row r="154" spans="4:16" ht="15" customHeight="1" x14ac:dyDescent="0.25">
      <c r="D154" s="369"/>
      <c r="F154" s="1045"/>
      <c r="H154" s="1045"/>
      <c r="I154" s="1045"/>
      <c r="J154" s="1045"/>
      <c r="K154" s="1045"/>
      <c r="L154" s="1045"/>
      <c r="M154" s="1045"/>
      <c r="N154" s="1045"/>
      <c r="P154" s="1045"/>
    </row>
    <row r="155" spans="4:16" ht="15" customHeight="1" x14ac:dyDescent="0.25">
      <c r="D155" s="369"/>
      <c r="F155" s="1045"/>
      <c r="H155" s="1045"/>
      <c r="I155" s="1045"/>
      <c r="J155" s="1045"/>
      <c r="K155" s="1045"/>
      <c r="L155" s="1045"/>
      <c r="M155" s="1045"/>
      <c r="N155" s="1045"/>
      <c r="P155" s="1045"/>
    </row>
    <row r="156" spans="4:16" ht="15" customHeight="1" x14ac:dyDescent="0.25">
      <c r="D156" s="369"/>
      <c r="F156" s="1045"/>
      <c r="H156" s="1045"/>
      <c r="I156" s="1045"/>
      <c r="J156" s="1045"/>
      <c r="K156" s="1045"/>
      <c r="L156" s="1045"/>
      <c r="M156" s="1045"/>
      <c r="N156" s="1045"/>
      <c r="P156" s="1045"/>
    </row>
    <row r="157" spans="4:16" ht="15" customHeight="1" x14ac:dyDescent="0.25">
      <c r="D157" s="369"/>
      <c r="F157" s="1045"/>
      <c r="H157" s="1045"/>
      <c r="I157" s="1045"/>
      <c r="J157" s="1045"/>
      <c r="K157" s="1045"/>
      <c r="L157" s="1045"/>
      <c r="M157" s="1045"/>
      <c r="N157" s="1045"/>
      <c r="P157" s="1045"/>
    </row>
    <row r="158" spans="4:16" ht="15" customHeight="1" x14ac:dyDescent="0.25">
      <c r="D158" s="369"/>
      <c r="F158" s="1045"/>
      <c r="H158" s="1045"/>
      <c r="I158" s="1045"/>
      <c r="J158" s="1045"/>
      <c r="K158" s="1045"/>
      <c r="L158" s="1045"/>
      <c r="M158" s="1045"/>
      <c r="N158" s="1045"/>
      <c r="P158" s="1045"/>
    </row>
    <row r="159" spans="4:16" ht="15" customHeight="1" x14ac:dyDescent="0.25">
      <c r="D159" s="369"/>
      <c r="F159" s="1045"/>
      <c r="H159" s="1045"/>
      <c r="I159" s="1045"/>
      <c r="J159" s="1045"/>
      <c r="K159" s="1045"/>
      <c r="L159" s="1045"/>
      <c r="M159" s="1045"/>
      <c r="N159" s="1045"/>
      <c r="P159" s="1045"/>
    </row>
    <row r="160" spans="4:16" ht="15" customHeight="1" x14ac:dyDescent="0.25">
      <c r="D160" s="369"/>
      <c r="F160" s="1045"/>
      <c r="H160" s="1045"/>
      <c r="I160" s="1045"/>
      <c r="J160" s="1045"/>
      <c r="K160" s="1045"/>
      <c r="L160" s="1045"/>
      <c r="M160" s="1045"/>
      <c r="N160" s="1045"/>
      <c r="P160" s="1045"/>
    </row>
    <row r="161" spans="4:16" ht="15" customHeight="1" x14ac:dyDescent="0.25">
      <c r="D161" s="369"/>
      <c r="F161" s="1045"/>
      <c r="H161" s="1045"/>
      <c r="I161" s="1045"/>
      <c r="J161" s="1045"/>
      <c r="K161" s="1045"/>
      <c r="L161" s="1045"/>
      <c r="M161" s="1045"/>
      <c r="N161" s="1045"/>
      <c r="P161" s="1045"/>
    </row>
    <row r="162" spans="4:16" ht="15" customHeight="1" x14ac:dyDescent="0.25">
      <c r="D162" s="369"/>
      <c r="F162" s="1045"/>
      <c r="H162" s="1045"/>
      <c r="I162" s="1045"/>
      <c r="J162" s="1045"/>
      <c r="K162" s="1045"/>
      <c r="L162" s="1045"/>
      <c r="M162" s="1045"/>
      <c r="N162" s="1045"/>
      <c r="P162" s="1045"/>
    </row>
    <row r="163" spans="4:16" ht="15" customHeight="1" x14ac:dyDescent="0.25">
      <c r="D163" s="369"/>
      <c r="F163" s="1045"/>
      <c r="H163" s="1045"/>
      <c r="I163" s="1045"/>
      <c r="J163" s="1045"/>
      <c r="K163" s="1045"/>
      <c r="L163" s="1045"/>
      <c r="M163" s="1045"/>
      <c r="N163" s="1045"/>
      <c r="P163" s="1045"/>
    </row>
    <row r="164" spans="4:16" ht="15" customHeight="1" x14ac:dyDescent="0.25">
      <c r="D164" s="369"/>
      <c r="F164" s="1045"/>
      <c r="H164" s="1045"/>
      <c r="I164" s="1045"/>
      <c r="J164" s="1045"/>
      <c r="K164" s="1045"/>
      <c r="L164" s="1045"/>
      <c r="M164" s="1045"/>
      <c r="N164" s="1045"/>
      <c r="P164" s="1045"/>
    </row>
    <row r="165" spans="4:16" ht="15" customHeight="1" x14ac:dyDescent="0.25">
      <c r="D165" s="369"/>
      <c r="F165" s="1045"/>
      <c r="H165" s="1045"/>
      <c r="I165" s="1045"/>
      <c r="J165" s="1045"/>
      <c r="K165" s="1045"/>
      <c r="L165" s="1045"/>
      <c r="M165" s="1045"/>
      <c r="N165" s="1045"/>
      <c r="P165" s="1045"/>
    </row>
    <row r="166" spans="4:16" ht="15" customHeight="1" x14ac:dyDescent="0.25">
      <c r="D166" s="369"/>
      <c r="F166" s="1045"/>
      <c r="H166" s="1045"/>
      <c r="I166" s="1045"/>
      <c r="J166" s="1045"/>
      <c r="K166" s="1045"/>
      <c r="L166" s="1045"/>
      <c r="M166" s="1045"/>
      <c r="N166" s="1045"/>
      <c r="P166" s="1045"/>
    </row>
    <row r="167" spans="4:16" ht="15" customHeight="1" x14ac:dyDescent="0.25">
      <c r="D167" s="369"/>
      <c r="F167" s="1045"/>
      <c r="H167" s="1045"/>
      <c r="I167" s="1045"/>
      <c r="J167" s="1045"/>
      <c r="K167" s="1045"/>
      <c r="L167" s="1045"/>
      <c r="M167" s="1045"/>
      <c r="N167" s="1045"/>
      <c r="P167" s="1045"/>
    </row>
    <row r="168" spans="4:16" ht="15" customHeight="1" x14ac:dyDescent="0.25">
      <c r="D168" s="369"/>
      <c r="F168" s="1045"/>
      <c r="H168" s="1045"/>
      <c r="I168" s="1045"/>
      <c r="J168" s="1045"/>
      <c r="K168" s="1045"/>
      <c r="L168" s="1045"/>
      <c r="M168" s="1045"/>
      <c r="N168" s="1045"/>
      <c r="P168" s="1045"/>
    </row>
    <row r="169" spans="4:16" ht="15" customHeight="1" x14ac:dyDescent="0.25">
      <c r="D169" s="369"/>
      <c r="F169" s="1045"/>
      <c r="H169" s="1045"/>
      <c r="I169" s="1045"/>
      <c r="J169" s="1045"/>
      <c r="K169" s="1045"/>
      <c r="L169" s="1045"/>
      <c r="M169" s="1045"/>
      <c r="N169" s="1045"/>
      <c r="P169" s="1045"/>
    </row>
    <row r="170" spans="4:16" ht="15" customHeight="1" x14ac:dyDescent="0.25">
      <c r="D170" s="369"/>
      <c r="F170" s="1045"/>
      <c r="H170" s="1045"/>
      <c r="I170" s="1045"/>
      <c r="J170" s="1045"/>
      <c r="K170" s="1045"/>
      <c r="L170" s="1045"/>
      <c r="M170" s="1045"/>
      <c r="N170" s="1045"/>
      <c r="P170" s="1045"/>
    </row>
    <row r="171" spans="4:16" ht="15" customHeight="1" x14ac:dyDescent="0.25">
      <c r="D171" s="369"/>
      <c r="F171" s="1045"/>
      <c r="H171" s="1045"/>
      <c r="I171" s="1045"/>
      <c r="J171" s="1045"/>
      <c r="K171" s="1045"/>
      <c r="L171" s="1045"/>
      <c r="M171" s="1045"/>
      <c r="N171" s="1045"/>
      <c r="P171" s="1045"/>
    </row>
    <row r="172" spans="4:16" ht="15" customHeight="1" x14ac:dyDescent="0.25">
      <c r="D172" s="369"/>
      <c r="F172" s="1045"/>
      <c r="H172" s="1045"/>
      <c r="I172" s="1045"/>
      <c r="J172" s="1045"/>
      <c r="K172" s="1045"/>
      <c r="L172" s="1045"/>
      <c r="M172" s="1045"/>
      <c r="N172" s="1045"/>
      <c r="P172" s="1045"/>
    </row>
    <row r="173" spans="4:16" ht="15" customHeight="1" x14ac:dyDescent="0.25">
      <c r="D173" s="369"/>
      <c r="F173" s="1045"/>
      <c r="H173" s="1045"/>
      <c r="I173" s="1045"/>
      <c r="J173" s="1045"/>
      <c r="K173" s="1045"/>
      <c r="L173" s="1045"/>
      <c r="M173" s="1045"/>
      <c r="N173" s="1045"/>
      <c r="P173" s="1045"/>
    </row>
    <row r="174" spans="4:16" ht="15" customHeight="1" x14ac:dyDescent="0.25">
      <c r="D174" s="369"/>
      <c r="F174" s="1045"/>
      <c r="H174" s="1045"/>
      <c r="I174" s="1045"/>
      <c r="J174" s="1045"/>
      <c r="K174" s="1045"/>
      <c r="L174" s="1045"/>
      <c r="M174" s="1045"/>
      <c r="N174" s="1045"/>
      <c r="P174" s="1045"/>
    </row>
    <row r="175" spans="4:16" ht="15" customHeight="1" x14ac:dyDescent="0.25">
      <c r="D175" s="369"/>
      <c r="F175" s="1045"/>
      <c r="H175" s="1045"/>
      <c r="I175" s="1045"/>
      <c r="J175" s="1045"/>
      <c r="K175" s="1045"/>
      <c r="L175" s="1045"/>
      <c r="M175" s="1045"/>
      <c r="N175" s="1045"/>
      <c r="P175" s="1045"/>
    </row>
    <row r="176" spans="4:16" ht="15" customHeight="1" x14ac:dyDescent="0.25">
      <c r="D176" s="369"/>
      <c r="F176" s="1045"/>
      <c r="H176" s="1045"/>
      <c r="I176" s="1045"/>
      <c r="J176" s="1045"/>
      <c r="K176" s="1045"/>
      <c r="L176" s="1045"/>
      <c r="M176" s="1045"/>
      <c r="N176" s="1045"/>
      <c r="P176" s="1045"/>
    </row>
    <row r="177" spans="4:16" ht="15" customHeight="1" x14ac:dyDescent="0.25">
      <c r="D177" s="369"/>
      <c r="F177" s="1045"/>
      <c r="H177" s="1045"/>
      <c r="I177" s="1045"/>
      <c r="J177" s="1045"/>
      <c r="K177" s="1045"/>
      <c r="L177" s="1045"/>
      <c r="M177" s="1045"/>
      <c r="N177" s="1045"/>
      <c r="P177" s="1045"/>
    </row>
    <row r="178" spans="4:16" ht="15" customHeight="1" x14ac:dyDescent="0.25">
      <c r="D178" s="369"/>
      <c r="F178" s="1045"/>
      <c r="H178" s="1045"/>
      <c r="I178" s="1045"/>
      <c r="J178" s="1045"/>
      <c r="K178" s="1045"/>
      <c r="L178" s="1045"/>
      <c r="M178" s="1045"/>
      <c r="N178" s="1045"/>
      <c r="P178" s="1045"/>
    </row>
    <row r="179" spans="4:16" ht="15" customHeight="1" x14ac:dyDescent="0.25">
      <c r="D179" s="369"/>
      <c r="F179" s="1045"/>
      <c r="H179" s="1045"/>
      <c r="I179" s="1045"/>
      <c r="J179" s="1045"/>
      <c r="K179" s="1045"/>
      <c r="L179" s="1045"/>
      <c r="M179" s="1045"/>
      <c r="N179" s="1045"/>
      <c r="P179" s="1045"/>
    </row>
    <row r="180" spans="4:16" ht="15" customHeight="1" x14ac:dyDescent="0.25">
      <c r="D180" s="369"/>
      <c r="F180" s="1045"/>
      <c r="H180" s="1045"/>
      <c r="I180" s="1045"/>
      <c r="J180" s="1045"/>
      <c r="K180" s="1045"/>
      <c r="L180" s="1045"/>
      <c r="M180" s="1045"/>
      <c r="N180" s="1045"/>
      <c r="P180" s="1045"/>
    </row>
  </sheetData>
  <sheetProtection sheet="1" objects="1" scenarios="1"/>
  <mergeCells count="3">
    <mergeCell ref="A1:R1"/>
    <mergeCell ref="D4:H4"/>
    <mergeCell ref="D6:F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3" bestFit="1" customWidth="1"/>
    <col min="9" max="9" width="9.7109375" style="1" bestFit="1" customWidth="1"/>
    <col min="10" max="10" width="18.42578125" bestFit="1" customWidth="1"/>
  </cols>
  <sheetData>
    <row r="1" spans="1:10" x14ac:dyDescent="0.25">
      <c r="A1" s="1006" t="s">
        <v>11430</v>
      </c>
      <c r="B1" s="795" t="s">
        <v>166</v>
      </c>
      <c r="C1" s="794" t="s">
        <v>11427</v>
      </c>
      <c r="D1" s="794" t="s">
        <v>11428</v>
      </c>
      <c r="E1" s="794" t="s">
        <v>11426</v>
      </c>
      <c r="F1" s="794" t="s">
        <v>2</v>
      </c>
      <c r="G1" s="794" t="s">
        <v>155</v>
      </c>
      <c r="H1" s="794" t="s">
        <v>15</v>
      </c>
      <c r="I1" s="808" t="s">
        <v>11429</v>
      </c>
      <c r="J1" s="794"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18" priority="77">
      <formula>AND($A3&lt;&gt;"",MOD(ROW(),2)=1)</formula>
    </cfRule>
  </conditionalFormatting>
  <conditionalFormatting sqref="A2:J2">
    <cfRule type="expression" dxfId="217" priority="1">
      <formula>AND($A2&lt;&gt;"",MOD(ROW(),2)=1)</formula>
    </cfRule>
  </conditionalFormatting>
  <pageMargins left="0.7" right="0.7" top="0.75" bottom="0.75" header="0.3" footer="0.3"/>
  <pageSetup orientation="portrait" horizontalDpi="4294967293"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79"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78" t="s">
        <v>11430</v>
      </c>
      <c r="B1" s="799" t="s">
        <v>166</v>
      </c>
      <c r="C1" s="792" t="s">
        <v>11427</v>
      </c>
      <c r="D1" s="1007" t="s">
        <v>2</v>
      </c>
      <c r="E1" s="793" t="s">
        <v>11451</v>
      </c>
      <c r="F1" s="793" t="s">
        <v>11441</v>
      </c>
      <c r="G1" s="793" t="s">
        <v>11431</v>
      </c>
      <c r="H1" s="793" t="s">
        <v>11442</v>
      </c>
      <c r="I1" s="793" t="s">
        <v>11432</v>
      </c>
      <c r="J1" s="793" t="s">
        <v>11443</v>
      </c>
      <c r="K1" s="793" t="s">
        <v>11433</v>
      </c>
      <c r="L1" s="793" t="s">
        <v>11444</v>
      </c>
      <c r="M1" s="793" t="s">
        <v>11434</v>
      </c>
      <c r="N1" s="793" t="s">
        <v>11445</v>
      </c>
      <c r="O1" s="793" t="s">
        <v>11435</v>
      </c>
      <c r="P1" s="793" t="s">
        <v>11446</v>
      </c>
      <c r="Q1" s="793" t="s">
        <v>11436</v>
      </c>
      <c r="R1" s="793" t="s">
        <v>11447</v>
      </c>
      <c r="S1" s="793" t="s">
        <v>11437</v>
      </c>
      <c r="T1" s="793" t="s">
        <v>11448</v>
      </c>
      <c r="U1" s="793" t="s">
        <v>11438</v>
      </c>
      <c r="V1" s="793" t="s">
        <v>11449</v>
      </c>
      <c r="W1" s="793" t="s">
        <v>11439</v>
      </c>
      <c r="X1" s="793" t="s">
        <v>11450</v>
      </c>
      <c r="Y1" s="793" t="s">
        <v>11440</v>
      </c>
      <c r="Z1" s="792" t="s">
        <v>11429</v>
      </c>
      <c r="AA1" s="792"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216" priority="109">
      <formula>AND($A3&lt;&gt;"",MOD(ROW(),2)=1)</formula>
    </cfRule>
  </conditionalFormatting>
  <conditionalFormatting sqref="A2:AA2">
    <cfRule type="expression" dxfId="215" priority="1">
      <formula>AND($A2&lt;&gt;"",MOD(ROW(),2)=1)</formula>
    </cfRule>
  </conditionalFormatting>
  <pageMargins left="0.7" right="0.7" top="0.75" bottom="0.75" header="0.3" footer="0.3"/>
  <pageSetup orientation="portrait" horizontalDpi="4294967293"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0"/>
    <col min="2" max="2" width="11.42578125" style="599"/>
    <col min="3" max="3" width="11.42578125" style="890"/>
    <col min="4" max="4" width="11.42578125" style="239"/>
    <col min="5" max="5" width="11.42578125" style="888"/>
    <col min="6" max="16384" width="11.42578125" style="5"/>
  </cols>
  <sheetData>
    <row r="1" spans="1:5" x14ac:dyDescent="0.25">
      <c r="A1" s="885" t="s">
        <v>293</v>
      </c>
      <c r="B1" s="886" t="s">
        <v>11527</v>
      </c>
      <c r="C1" s="885" t="s">
        <v>155</v>
      </c>
      <c r="D1" s="889" t="s">
        <v>15</v>
      </c>
      <c r="E1" s="887" t="s">
        <v>30</v>
      </c>
    </row>
    <row r="2" spans="1:5" x14ac:dyDescent="0.25">
      <c r="A2" s="890" t="s">
        <v>11496</v>
      </c>
      <c r="B2" s="599">
        <v>0</v>
      </c>
      <c r="C2" s="890" t="s">
        <v>5</v>
      </c>
      <c r="D2" s="239">
        <v>21</v>
      </c>
      <c r="E2" s="888">
        <v>350</v>
      </c>
    </row>
    <row r="3" spans="1:5" x14ac:dyDescent="0.25">
      <c r="A3" s="890" t="s">
        <v>11497</v>
      </c>
      <c r="B3" s="599">
        <v>0</v>
      </c>
      <c r="D3" s="239">
        <v>0.75</v>
      </c>
      <c r="E3" s="888">
        <v>350</v>
      </c>
    </row>
    <row r="4" spans="1:5" x14ac:dyDescent="0.25">
      <c r="A4" s="890" t="s">
        <v>11498</v>
      </c>
      <c r="B4" s="599">
        <v>0</v>
      </c>
      <c r="D4" s="239">
        <v>9</v>
      </c>
      <c r="E4" s="888">
        <v>350</v>
      </c>
    </row>
    <row r="5" spans="1:5" x14ac:dyDescent="0.25">
      <c r="A5" s="890" t="s">
        <v>11498</v>
      </c>
      <c r="B5" s="599">
        <v>1</v>
      </c>
      <c r="D5" s="239">
        <v>8</v>
      </c>
      <c r="E5" s="888">
        <v>150</v>
      </c>
    </row>
    <row r="6" spans="1:5" x14ac:dyDescent="0.25">
      <c r="A6" s="890" t="s">
        <v>11499</v>
      </c>
      <c r="B6" s="599">
        <v>0</v>
      </c>
      <c r="D6" s="239">
        <v>1.75</v>
      </c>
      <c r="E6" s="888">
        <v>350</v>
      </c>
    </row>
    <row r="7" spans="1:5" x14ac:dyDescent="0.25">
      <c r="A7" s="890" t="s">
        <v>11500</v>
      </c>
      <c r="B7" s="599">
        <v>0</v>
      </c>
      <c r="D7" s="239">
        <v>1</v>
      </c>
      <c r="E7" s="888">
        <v>350</v>
      </c>
    </row>
    <row r="8" spans="1:5" x14ac:dyDescent="0.25">
      <c r="A8" s="890" t="s">
        <v>11501</v>
      </c>
      <c r="B8" s="599">
        <v>0</v>
      </c>
      <c r="D8" s="239">
        <v>11.2</v>
      </c>
      <c r="E8" s="888">
        <v>350</v>
      </c>
    </row>
    <row r="9" spans="1:5" x14ac:dyDescent="0.25">
      <c r="A9" s="890" t="s">
        <v>11501</v>
      </c>
      <c r="B9" s="599">
        <v>1</v>
      </c>
      <c r="D9" s="239">
        <v>6.25</v>
      </c>
      <c r="E9" s="888">
        <v>150</v>
      </c>
    </row>
    <row r="10" spans="1:5" x14ac:dyDescent="0.25">
      <c r="A10" s="890" t="s">
        <v>11503</v>
      </c>
      <c r="B10" s="599">
        <v>0</v>
      </c>
      <c r="D10" s="239">
        <v>2</v>
      </c>
      <c r="E10" s="888">
        <v>350</v>
      </c>
    </row>
    <row r="11" spans="1:5" x14ac:dyDescent="0.25">
      <c r="A11" s="890" t="s">
        <v>11526</v>
      </c>
      <c r="B11" s="599">
        <v>0</v>
      </c>
      <c r="C11" s="890" t="s">
        <v>5</v>
      </c>
      <c r="D11" s="239">
        <v>30.3</v>
      </c>
      <c r="E11" s="888">
        <v>350</v>
      </c>
    </row>
    <row r="12" spans="1:5" x14ac:dyDescent="0.25">
      <c r="A12" s="890" t="s">
        <v>11526</v>
      </c>
      <c r="B12" s="599">
        <v>1</v>
      </c>
      <c r="C12" s="890" t="s">
        <v>6</v>
      </c>
      <c r="D12" s="239">
        <v>22.7</v>
      </c>
      <c r="E12" s="888">
        <v>150</v>
      </c>
    </row>
    <row r="13" spans="1:5" x14ac:dyDescent="0.25">
      <c r="A13" s="890" t="s">
        <v>11528</v>
      </c>
      <c r="B13" s="599">
        <v>0</v>
      </c>
      <c r="C13" s="890" t="s">
        <v>5</v>
      </c>
      <c r="D13" s="239">
        <v>17</v>
      </c>
      <c r="E13" s="888">
        <v>350</v>
      </c>
    </row>
    <row r="14" spans="1:5" x14ac:dyDescent="0.25">
      <c r="A14" s="890" t="s">
        <v>11530</v>
      </c>
      <c r="B14" s="599">
        <v>0</v>
      </c>
      <c r="C14" s="890" t="s">
        <v>5</v>
      </c>
      <c r="D14" s="239">
        <v>58.6</v>
      </c>
      <c r="E14" s="888">
        <v>350</v>
      </c>
    </row>
    <row r="15" spans="1:5" x14ac:dyDescent="0.25">
      <c r="A15" s="890" t="s">
        <v>11531</v>
      </c>
      <c r="B15" s="599">
        <v>0</v>
      </c>
      <c r="C15" s="890" t="s">
        <v>5</v>
      </c>
      <c r="D15" s="239">
        <v>11</v>
      </c>
      <c r="E15" s="888">
        <v>350</v>
      </c>
    </row>
    <row r="16" spans="1:5" x14ac:dyDescent="0.25">
      <c r="A16" s="890" t="s">
        <v>11532</v>
      </c>
      <c r="B16" s="599">
        <v>0</v>
      </c>
      <c r="C16" s="890" t="s">
        <v>6</v>
      </c>
      <c r="D16" s="239">
        <v>0.6</v>
      </c>
      <c r="E16" s="888">
        <v>165</v>
      </c>
    </row>
    <row r="17" spans="1:5" x14ac:dyDescent="0.25">
      <c r="A17" s="890" t="s">
        <v>11535</v>
      </c>
      <c r="B17" s="599">
        <v>0</v>
      </c>
      <c r="C17" s="890" t="s">
        <v>6</v>
      </c>
      <c r="D17" s="239">
        <v>6</v>
      </c>
      <c r="E17" s="888">
        <v>165</v>
      </c>
    </row>
  </sheetData>
  <conditionalFormatting sqref="A2:E9999">
    <cfRule type="expression" dxfId="214" priority="1">
      <formula>AND($A2&lt;&gt;"",MOD(ROW(),2)=1)</formula>
    </cfRule>
  </conditionalFormatting>
  <pageMargins left="0.7" right="0.7" top="0.75" bottom="0.75" header="0.3" footer="0.3"/>
  <pageSetup orientation="portrait" horizontalDpi="4294967293"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K12" sqref="K1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96" t="s">
        <v>115</v>
      </c>
      <c r="B1" s="1396"/>
      <c r="C1" s="1392" t="s">
        <v>115</v>
      </c>
      <c r="D1" s="1392"/>
      <c r="E1" s="1392"/>
      <c r="F1" s="1392"/>
      <c r="G1" s="1392"/>
      <c r="H1" s="1392"/>
      <c r="I1" s="13" t="s">
        <v>219</v>
      </c>
      <c r="J1" s="1165">
        <v>45504</v>
      </c>
      <c r="K1" s="354"/>
      <c r="L1" s="1393" t="s">
        <v>116</v>
      </c>
      <c r="M1" s="1393"/>
      <c r="N1" s="1393"/>
      <c r="O1" s="1393"/>
      <c r="P1" s="1393"/>
      <c r="Q1" s="1393"/>
      <c r="R1" s="1393"/>
      <c r="S1" s="1393"/>
      <c r="T1" s="1393"/>
    </row>
    <row r="2" spans="1:20" ht="20.100000000000001" customHeight="1" x14ac:dyDescent="0.35">
      <c r="A2" s="351" t="s">
        <v>223</v>
      </c>
      <c r="B2" s="589">
        <v>24</v>
      </c>
      <c r="C2" s="1394" t="s">
        <v>12435</v>
      </c>
      <c r="D2" s="1394"/>
      <c r="E2" s="1394"/>
      <c r="F2" s="1394"/>
      <c r="G2" s="1394"/>
      <c r="H2" s="1394"/>
      <c r="I2" s="355"/>
      <c r="J2" s="355"/>
      <c r="K2" s="354"/>
      <c r="L2" s="1395" t="s">
        <v>12455</v>
      </c>
      <c r="M2" s="1395"/>
      <c r="N2" s="1395"/>
      <c r="O2" s="1395"/>
      <c r="P2" s="1395"/>
      <c r="Q2" s="1395"/>
      <c r="R2" s="1395"/>
      <c r="S2" s="1395"/>
      <c r="T2" s="1395"/>
    </row>
    <row r="3" spans="1:20" ht="24" x14ac:dyDescent="0.35">
      <c r="A3" s="351" t="s">
        <v>224</v>
      </c>
      <c r="B3" s="590" t="s">
        <v>11533</v>
      </c>
      <c r="C3" s="356"/>
      <c r="D3" s="357" t="s">
        <v>587</v>
      </c>
      <c r="E3" s="358" t="s">
        <v>4</v>
      </c>
      <c r="F3" s="359" t="s">
        <v>102</v>
      </c>
      <c r="G3" s="359" t="s">
        <v>103</v>
      </c>
      <c r="H3" s="356"/>
      <c r="K3" s="6"/>
      <c r="L3" s="360"/>
      <c r="M3" s="361" t="s">
        <v>2</v>
      </c>
      <c r="N3" s="362" t="s">
        <v>216</v>
      </c>
      <c r="O3" s="363" t="s">
        <v>4</v>
      </c>
      <c r="P3" s="363" t="s">
        <v>105</v>
      </c>
      <c r="Q3" s="364" t="s">
        <v>102</v>
      </c>
      <c r="R3" s="364" t="s">
        <v>103</v>
      </c>
      <c r="S3" s="364" t="s">
        <v>117</v>
      </c>
      <c r="T3" s="365" t="s">
        <v>217</v>
      </c>
    </row>
    <row r="4" spans="1:20" x14ac:dyDescent="0.25">
      <c r="A4" s="352" t="s">
        <v>225</v>
      </c>
      <c r="B4" s="591">
        <f>J1</f>
        <v>45504</v>
      </c>
      <c r="C4" s="366"/>
      <c r="D4" s="1">
        <v>1000</v>
      </c>
      <c r="E4" t="s">
        <v>53</v>
      </c>
      <c r="F4" s="25" t="s">
        <v>12436</v>
      </c>
      <c r="G4" s="25"/>
      <c r="H4" s="366"/>
      <c r="J4" s="15"/>
      <c r="L4" s="21" t="s">
        <v>18434</v>
      </c>
      <c r="S4" s="1053">
        <v>0</v>
      </c>
    </row>
    <row r="5" spans="1:20" x14ac:dyDescent="0.25">
      <c r="A5" s="1391" t="s">
        <v>222</v>
      </c>
      <c r="B5" s="1391"/>
      <c r="C5" s="366"/>
      <c r="D5" s="1">
        <v>1100</v>
      </c>
      <c r="E5" t="s">
        <v>11542</v>
      </c>
      <c r="F5" s="25" t="s">
        <v>12437</v>
      </c>
      <c r="G5" s="25"/>
      <c r="H5" s="366"/>
      <c r="M5" s="15">
        <v>45504</v>
      </c>
      <c r="N5" s="1">
        <v>1</v>
      </c>
      <c r="O5" t="s">
        <v>12424</v>
      </c>
      <c r="P5" t="s">
        <v>12425</v>
      </c>
      <c r="Q5" s="41">
        <v>68313</v>
      </c>
      <c r="S5" s="1167">
        <v>68313</v>
      </c>
    </row>
    <row r="6" spans="1:20" x14ac:dyDescent="0.25">
      <c r="A6" s="352" t="s">
        <v>220</v>
      </c>
      <c r="B6" s="592">
        <v>1210</v>
      </c>
      <c r="C6" s="366"/>
      <c r="D6" s="1">
        <v>1204</v>
      </c>
      <c r="E6" t="s">
        <v>11548</v>
      </c>
      <c r="F6" s="25"/>
      <c r="G6" s="25" t="s">
        <v>12438</v>
      </c>
      <c r="H6" s="366"/>
    </row>
    <row r="7" spans="1:20" x14ac:dyDescent="0.25">
      <c r="A7" s="352" t="s">
        <v>221</v>
      </c>
      <c r="B7" s="592" t="s">
        <v>57</v>
      </c>
      <c r="C7" s="366"/>
      <c r="D7" s="1">
        <v>1205</v>
      </c>
      <c r="E7" t="s">
        <v>11549</v>
      </c>
      <c r="F7" s="25"/>
      <c r="G7" s="25" t="s">
        <v>12439</v>
      </c>
      <c r="H7" s="366"/>
    </row>
    <row r="8" spans="1:20" x14ac:dyDescent="0.25">
      <c r="A8" s="352" t="s">
        <v>224</v>
      </c>
      <c r="B8" s="593">
        <v>44927</v>
      </c>
      <c r="C8" s="366"/>
      <c r="D8" s="1">
        <v>1210</v>
      </c>
      <c r="E8" t="s">
        <v>57</v>
      </c>
      <c r="F8" s="25" t="s">
        <v>12440</v>
      </c>
      <c r="G8" s="25"/>
      <c r="H8" s="366"/>
    </row>
    <row r="9" spans="1:20" x14ac:dyDescent="0.25">
      <c r="A9" s="352" t="s">
        <v>225</v>
      </c>
      <c r="B9" s="593">
        <v>45382</v>
      </c>
      <c r="C9" s="366"/>
      <c r="D9" s="1">
        <v>1220</v>
      </c>
      <c r="E9" t="s">
        <v>58</v>
      </c>
      <c r="F9" s="25" t="s">
        <v>12441</v>
      </c>
      <c r="G9" s="25"/>
      <c r="H9" s="366"/>
    </row>
    <row r="10" spans="1:20" x14ac:dyDescent="0.25">
      <c r="A10" s="352" t="s">
        <v>591</v>
      </c>
      <c r="B10" s="594">
        <v>0</v>
      </c>
      <c r="C10" s="366"/>
      <c r="D10" s="1">
        <v>1300</v>
      </c>
      <c r="E10" t="s">
        <v>59</v>
      </c>
      <c r="F10" s="25" t="s">
        <v>12442</v>
      </c>
      <c r="G10" s="25"/>
      <c r="H10" s="366"/>
    </row>
    <row r="11" spans="1:20" x14ac:dyDescent="0.25">
      <c r="A11" s="353"/>
      <c r="B11" s="40"/>
      <c r="C11" s="366"/>
      <c r="D11" s="1">
        <v>1301</v>
      </c>
      <c r="E11" t="s">
        <v>60</v>
      </c>
      <c r="F11" s="25"/>
      <c r="G11" s="25" t="s">
        <v>12443</v>
      </c>
      <c r="H11" s="366"/>
    </row>
    <row r="12" spans="1:20" x14ac:dyDescent="0.25">
      <c r="A12" s="352"/>
      <c r="B12" s="40"/>
      <c r="C12" s="366"/>
      <c r="D12" s="1">
        <v>1310</v>
      </c>
      <c r="E12" t="s">
        <v>61</v>
      </c>
      <c r="F12" s="25" t="s">
        <v>12444</v>
      </c>
      <c r="G12" s="25"/>
      <c r="H12" s="366"/>
    </row>
    <row r="13" spans="1:20" x14ac:dyDescent="0.25">
      <c r="A13" s="353"/>
      <c r="B13" s="36"/>
      <c r="C13" s="366"/>
      <c r="D13" s="1">
        <v>1311</v>
      </c>
      <c r="E13" t="s">
        <v>62</v>
      </c>
      <c r="F13" s="25"/>
      <c r="G13" s="25" t="s">
        <v>12445</v>
      </c>
      <c r="H13" s="366"/>
    </row>
    <row r="14" spans="1:20" x14ac:dyDescent="0.25">
      <c r="A14" s="353"/>
      <c r="B14" s="36"/>
      <c r="C14" s="366"/>
      <c r="D14" s="1">
        <v>2010</v>
      </c>
      <c r="E14" t="s">
        <v>11551</v>
      </c>
      <c r="F14" s="25"/>
      <c r="G14" s="25" t="s">
        <v>12446</v>
      </c>
      <c r="H14" s="366"/>
    </row>
    <row r="15" spans="1:20" x14ac:dyDescent="0.25">
      <c r="A15" s="353"/>
      <c r="B15" s="36"/>
      <c r="C15" s="366"/>
      <c r="D15" s="1">
        <v>2105</v>
      </c>
      <c r="E15" t="s">
        <v>11553</v>
      </c>
      <c r="F15" s="25"/>
      <c r="G15" s="25" t="s">
        <v>12447</v>
      </c>
      <c r="H15" s="366"/>
    </row>
    <row r="16" spans="1:20" x14ac:dyDescent="0.25">
      <c r="A16" s="353"/>
      <c r="B16" s="36"/>
      <c r="C16" s="366"/>
      <c r="D16" s="1">
        <v>2120</v>
      </c>
      <c r="E16" t="s">
        <v>11555</v>
      </c>
      <c r="F16" s="25"/>
      <c r="G16" s="25" t="s">
        <v>12448</v>
      </c>
      <c r="H16" s="366"/>
    </row>
    <row r="17" spans="1:8" x14ac:dyDescent="0.25">
      <c r="A17" s="353"/>
      <c r="B17" s="36"/>
      <c r="C17" s="366"/>
      <c r="D17" s="1">
        <v>2320</v>
      </c>
      <c r="E17" t="s">
        <v>73</v>
      </c>
      <c r="F17" s="25" t="s">
        <v>12449</v>
      </c>
      <c r="G17" s="25"/>
      <c r="H17" s="366"/>
    </row>
    <row r="18" spans="1:8" x14ac:dyDescent="0.25">
      <c r="A18" s="353"/>
      <c r="B18" s="36"/>
      <c r="C18" s="366"/>
      <c r="D18" s="1">
        <v>2330</v>
      </c>
      <c r="E18" t="s">
        <v>74</v>
      </c>
      <c r="F18" s="25" t="s">
        <v>12450</v>
      </c>
      <c r="G18" s="25"/>
      <c r="H18" s="366"/>
    </row>
    <row r="19" spans="1:8" x14ac:dyDescent="0.25">
      <c r="A19" s="353"/>
      <c r="B19" s="36"/>
      <c r="C19" s="366"/>
      <c r="D19" s="1">
        <v>2400</v>
      </c>
      <c r="E19" t="s">
        <v>75</v>
      </c>
      <c r="F19" s="25"/>
      <c r="G19" s="25" t="s">
        <v>12451</v>
      </c>
      <c r="H19" s="366"/>
    </row>
    <row r="20" spans="1:8" x14ac:dyDescent="0.25">
      <c r="A20" s="353"/>
      <c r="B20" s="36"/>
      <c r="C20" s="366"/>
      <c r="D20" s="1">
        <v>3000</v>
      </c>
      <c r="E20" t="s">
        <v>77</v>
      </c>
      <c r="F20" s="25"/>
      <c r="G20" s="25" t="s">
        <v>12452</v>
      </c>
      <c r="H20" s="366"/>
    </row>
    <row r="21" spans="1:8" x14ac:dyDescent="0.25">
      <c r="A21" s="353"/>
      <c r="B21" s="36"/>
      <c r="C21" s="366"/>
      <c r="D21" s="1">
        <v>3010</v>
      </c>
      <c r="E21" t="s">
        <v>78</v>
      </c>
      <c r="F21" s="25"/>
      <c r="G21" s="25" t="s">
        <v>12453</v>
      </c>
      <c r="H21" s="366"/>
    </row>
    <row r="22" spans="1:8" x14ac:dyDescent="0.25">
      <c r="A22" s="353"/>
      <c r="B22" s="36"/>
      <c r="C22" s="366"/>
      <c r="D22" s="1">
        <v>3100</v>
      </c>
      <c r="E22" t="s">
        <v>11557</v>
      </c>
      <c r="F22" s="25"/>
      <c r="G22" s="25" t="s">
        <v>12454</v>
      </c>
      <c r="H22" s="366"/>
    </row>
    <row r="23" spans="1:8" x14ac:dyDescent="0.25">
      <c r="A23" s="353"/>
      <c r="B23" s="36"/>
      <c r="C23" s="366"/>
      <c r="D23" s="1"/>
      <c r="F23" s="25"/>
      <c r="G23" s="25"/>
      <c r="H23" s="366"/>
    </row>
    <row r="24" spans="1:8" ht="15.75" thickBot="1" x14ac:dyDescent="0.3">
      <c r="A24" s="353"/>
      <c r="B24" s="36"/>
      <c r="C24" s="366"/>
      <c r="D24" s="1"/>
      <c r="F24" s="340">
        <v>831189.72</v>
      </c>
      <c r="G24" s="340">
        <v>831189.72</v>
      </c>
      <c r="H24" s="366"/>
    </row>
    <row r="25" spans="1:8" ht="15.75" thickTop="1" x14ac:dyDescent="0.25">
      <c r="A25" s="353"/>
      <c r="B25" s="36"/>
      <c r="C25" s="366"/>
      <c r="D25" s="1"/>
      <c r="F25" s="25"/>
      <c r="G25" s="25"/>
      <c r="H25" s="366"/>
    </row>
    <row r="26" spans="1:8" x14ac:dyDescent="0.25">
      <c r="A26" s="353"/>
      <c r="B26" s="36"/>
      <c r="C26" s="366"/>
      <c r="D26" s="1"/>
      <c r="F26" s="25"/>
      <c r="G26" s="25"/>
      <c r="H26" s="366"/>
    </row>
    <row r="27" spans="1:8" x14ac:dyDescent="0.25">
      <c r="A27" s="353"/>
      <c r="B27" s="36"/>
      <c r="C27" s="366"/>
      <c r="D27" s="1"/>
      <c r="F27" s="25"/>
      <c r="G27" s="25"/>
      <c r="H27" s="366"/>
    </row>
    <row r="28" spans="1:8" x14ac:dyDescent="0.25">
      <c r="A28" s="353"/>
      <c r="B28" s="36"/>
      <c r="C28" s="366"/>
      <c r="D28" s="1"/>
      <c r="F28" s="25"/>
      <c r="G28" s="25"/>
      <c r="H28" s="366"/>
    </row>
    <row r="29" spans="1:8" x14ac:dyDescent="0.25">
      <c r="A29" s="353"/>
      <c r="B29" s="36"/>
      <c r="C29" s="366"/>
      <c r="D29" s="1"/>
      <c r="F29" s="25"/>
      <c r="G29" s="25"/>
      <c r="H29" s="366"/>
    </row>
    <row r="30" spans="1:8" x14ac:dyDescent="0.25">
      <c r="A30" s="353"/>
      <c r="B30" s="36"/>
      <c r="C30" s="366"/>
      <c r="D30" s="1"/>
      <c r="F30" s="25"/>
      <c r="G30" s="25"/>
      <c r="H30" s="366"/>
    </row>
    <row r="31" spans="1:8" x14ac:dyDescent="0.25">
      <c r="A31" s="353"/>
      <c r="B31" s="36"/>
      <c r="C31" s="366"/>
      <c r="D31" s="1"/>
      <c r="F31" s="25"/>
      <c r="G31" s="25"/>
      <c r="H31" s="366"/>
    </row>
    <row r="32" spans="1:8" x14ac:dyDescent="0.25">
      <c r="A32" s="353"/>
      <c r="B32" s="36"/>
      <c r="C32" s="366"/>
      <c r="D32" s="1"/>
      <c r="F32" s="25"/>
      <c r="G32" s="25"/>
      <c r="H32" s="366"/>
    </row>
    <row r="33" spans="1:8" x14ac:dyDescent="0.25">
      <c r="A33" s="353"/>
      <c r="B33" s="36"/>
      <c r="C33" s="366"/>
      <c r="D33" s="1"/>
      <c r="F33" s="25"/>
      <c r="G33" s="25"/>
      <c r="H33" s="366"/>
    </row>
    <row r="34" spans="1:8" x14ac:dyDescent="0.25">
      <c r="A34" s="353"/>
      <c r="B34" s="36"/>
      <c r="C34" s="366"/>
      <c r="D34" s="1"/>
      <c r="F34" s="25"/>
      <c r="G34" s="25"/>
      <c r="H34" s="366"/>
    </row>
    <row r="35" spans="1:8" x14ac:dyDescent="0.25">
      <c r="A35" s="353"/>
      <c r="B35" s="36"/>
      <c r="C35" s="366"/>
      <c r="D35" s="1"/>
      <c r="F35" s="25"/>
      <c r="G35" s="25"/>
      <c r="H35" s="366"/>
    </row>
    <row r="36" spans="1:8" x14ac:dyDescent="0.25">
      <c r="C36" s="366"/>
      <c r="D36" s="1"/>
      <c r="F36" s="25"/>
      <c r="G36" s="25"/>
      <c r="H36" s="366"/>
    </row>
    <row r="37" spans="1:8" x14ac:dyDescent="0.25">
      <c r="C37" s="366"/>
      <c r="D37" s="1"/>
      <c r="F37" s="25"/>
      <c r="G37" s="25"/>
      <c r="H37" s="366"/>
    </row>
    <row r="38" spans="1:8" x14ac:dyDescent="0.25">
      <c r="C38" s="366"/>
      <c r="D38" s="1"/>
      <c r="F38" s="25"/>
      <c r="G38" s="25"/>
      <c r="H38" s="366"/>
    </row>
    <row r="39" spans="1:8" x14ac:dyDescent="0.25">
      <c r="C39" s="366"/>
      <c r="D39" s="1"/>
      <c r="F39" s="25"/>
      <c r="G39" s="25"/>
      <c r="H39" s="366"/>
    </row>
    <row r="40" spans="1:8" x14ac:dyDescent="0.25">
      <c r="C40" s="366"/>
      <c r="D40" s="1"/>
      <c r="F40" s="25"/>
      <c r="G40" s="25"/>
      <c r="H40" s="366"/>
    </row>
    <row r="41" spans="1:8" x14ac:dyDescent="0.25">
      <c r="C41" s="366"/>
      <c r="D41" s="1"/>
      <c r="F41" s="25"/>
      <c r="G41" s="25"/>
      <c r="H41" s="366"/>
    </row>
    <row r="42" spans="1:8" x14ac:dyDescent="0.25">
      <c r="C42" s="366"/>
      <c r="D42" s="1"/>
      <c r="F42" s="25"/>
      <c r="G42" s="25"/>
      <c r="H42" s="366"/>
    </row>
    <row r="43" spans="1:8" x14ac:dyDescent="0.25">
      <c r="C43" s="366"/>
      <c r="D43" s="1"/>
      <c r="F43" s="25"/>
      <c r="G43" s="25"/>
      <c r="H43" s="366"/>
    </row>
    <row r="44" spans="1:8" x14ac:dyDescent="0.25">
      <c r="C44" s="366"/>
      <c r="D44" s="1"/>
      <c r="F44" s="25"/>
      <c r="G44" s="25"/>
      <c r="H44" s="366"/>
    </row>
    <row r="45" spans="1:8" x14ac:dyDescent="0.25">
      <c r="C45" s="366"/>
      <c r="D45" s="1"/>
      <c r="F45" s="25"/>
      <c r="G45" s="25"/>
      <c r="H45" s="366"/>
    </row>
    <row r="46" spans="1:8" x14ac:dyDescent="0.25">
      <c r="C46" s="366"/>
      <c r="D46" s="1"/>
      <c r="F46" s="25"/>
      <c r="G46" s="25"/>
      <c r="H46" s="366"/>
    </row>
    <row r="47" spans="1:8" x14ac:dyDescent="0.25">
      <c r="C47" s="366"/>
      <c r="D47" s="1"/>
      <c r="F47" s="25"/>
      <c r="G47" s="25"/>
      <c r="H47" s="366"/>
    </row>
    <row r="48" spans="1:8" x14ac:dyDescent="0.25">
      <c r="C48" s="366"/>
      <c r="D48" s="1"/>
      <c r="F48" s="25"/>
      <c r="G48" s="25"/>
      <c r="H48" s="366"/>
    </row>
    <row r="49" spans="3:8" x14ac:dyDescent="0.25">
      <c r="C49" s="366"/>
      <c r="D49" s="1"/>
      <c r="F49" s="25"/>
      <c r="G49" s="25"/>
      <c r="H49" s="366"/>
    </row>
    <row r="50" spans="3:8" x14ac:dyDescent="0.25">
      <c r="C50" s="366"/>
      <c r="D50" s="1"/>
      <c r="F50" s="25"/>
      <c r="G50" s="25"/>
      <c r="H50" s="366"/>
    </row>
    <row r="51" spans="3:8" x14ac:dyDescent="0.25">
      <c r="C51" s="366"/>
      <c r="D51" s="1"/>
      <c r="F51" s="25"/>
      <c r="G51" s="25"/>
      <c r="H51" s="366"/>
    </row>
    <row r="52" spans="3:8" x14ac:dyDescent="0.25">
      <c r="C52" s="366"/>
      <c r="D52" s="1"/>
      <c r="F52" s="25"/>
      <c r="G52" s="25"/>
      <c r="H52" s="366"/>
    </row>
    <row r="53" spans="3:8" x14ac:dyDescent="0.25">
      <c r="C53" s="366"/>
      <c r="D53" s="1"/>
      <c r="F53" s="25"/>
      <c r="G53" s="25"/>
      <c r="H53" s="366"/>
    </row>
    <row r="54" spans="3:8" x14ac:dyDescent="0.25">
      <c r="C54" s="366"/>
      <c r="D54" s="1"/>
      <c r="F54" s="25"/>
      <c r="G54" s="25"/>
      <c r="H54" s="366"/>
    </row>
    <row r="55" spans="3:8" x14ac:dyDescent="0.25">
      <c r="C55" s="366"/>
      <c r="D55" s="1"/>
      <c r="F55" s="25"/>
      <c r="G55" s="25"/>
      <c r="H55" s="366"/>
    </row>
    <row r="56" spans="3:8" x14ac:dyDescent="0.25">
      <c r="C56" s="366"/>
      <c r="D56" s="1"/>
      <c r="F56" s="25"/>
      <c r="G56" s="25"/>
      <c r="H56" s="366"/>
    </row>
    <row r="57" spans="3:8" x14ac:dyDescent="0.25">
      <c r="C57" s="366"/>
      <c r="D57" s="1"/>
      <c r="F57" s="25"/>
      <c r="G57" s="25"/>
      <c r="H57" s="366"/>
    </row>
    <row r="58" spans="3:8" x14ac:dyDescent="0.25">
      <c r="C58" s="366"/>
      <c r="D58" s="1"/>
      <c r="F58" s="25"/>
      <c r="G58" s="25"/>
      <c r="H58" s="366"/>
    </row>
    <row r="59" spans="3:8" x14ac:dyDescent="0.25">
      <c r="C59" s="366"/>
      <c r="D59" s="1"/>
      <c r="F59" s="25"/>
      <c r="G59" s="25"/>
      <c r="H59" s="366"/>
    </row>
    <row r="60" spans="3:8" x14ac:dyDescent="0.25">
      <c r="C60" s="366"/>
      <c r="D60" s="1"/>
      <c r="F60" s="25"/>
      <c r="G60" s="25"/>
      <c r="H60" s="366"/>
    </row>
    <row r="61" spans="3:8" x14ac:dyDescent="0.25">
      <c r="C61" s="366"/>
      <c r="D61" s="1"/>
      <c r="F61" s="25"/>
      <c r="G61" s="25"/>
      <c r="H61" s="366"/>
    </row>
    <row r="62" spans="3:8" x14ac:dyDescent="0.25">
      <c r="C62" s="366"/>
      <c r="D62" s="1"/>
      <c r="F62" s="25"/>
      <c r="G62" s="25"/>
      <c r="H62" s="366"/>
    </row>
    <row r="63" spans="3:8" x14ac:dyDescent="0.25">
      <c r="C63" s="366"/>
      <c r="D63" s="1"/>
      <c r="F63" s="25"/>
      <c r="G63" s="25"/>
      <c r="H63" s="366"/>
    </row>
    <row r="64" spans="3:8" x14ac:dyDescent="0.25">
      <c r="C64" s="366"/>
      <c r="D64" s="1"/>
      <c r="F64" s="25"/>
      <c r="G64" s="25"/>
      <c r="H64" s="366"/>
    </row>
    <row r="65" spans="3:8" x14ac:dyDescent="0.25">
      <c r="C65" s="366"/>
      <c r="D65" s="1"/>
      <c r="F65" s="25"/>
      <c r="G65" s="25"/>
      <c r="H65" s="366"/>
    </row>
    <row r="66" spans="3:8" x14ac:dyDescent="0.25">
      <c r="C66" s="366"/>
      <c r="D66" s="1"/>
      <c r="F66" s="25"/>
      <c r="G66" s="25"/>
      <c r="H66" s="366"/>
    </row>
    <row r="67" spans="3:8" x14ac:dyDescent="0.25">
      <c r="C67" s="366"/>
      <c r="F67" s="25"/>
      <c r="G67" s="25"/>
      <c r="H67" s="366"/>
    </row>
    <row r="68" spans="3:8" x14ac:dyDescent="0.25">
      <c r="C68" s="366"/>
      <c r="F68" s="25"/>
      <c r="G68" s="25"/>
      <c r="H68" s="366"/>
    </row>
    <row r="69" spans="3:8" x14ac:dyDescent="0.25">
      <c r="C69" s="366"/>
      <c r="F69" s="25"/>
      <c r="G69" s="25"/>
      <c r="H69" s="366"/>
    </row>
    <row r="70" spans="3:8" x14ac:dyDescent="0.25">
      <c r="C70" s="366"/>
      <c r="H70" s="366"/>
    </row>
    <row r="71" spans="3:8" x14ac:dyDescent="0.25">
      <c r="C71" s="366"/>
      <c r="H71" s="366"/>
    </row>
    <row r="72" spans="3:8" x14ac:dyDescent="0.25">
      <c r="C72" s="366"/>
      <c r="H72" s="366"/>
    </row>
    <row r="73" spans="3:8" x14ac:dyDescent="0.25">
      <c r="C73" s="366"/>
      <c r="H73" s="366"/>
    </row>
    <row r="74" spans="3:8" x14ac:dyDescent="0.25">
      <c r="C74" s="366"/>
      <c r="H74" s="366"/>
    </row>
    <row r="75" spans="3:8" x14ac:dyDescent="0.25">
      <c r="C75" s="366"/>
      <c r="H75" s="366"/>
    </row>
    <row r="76" spans="3:8" x14ac:dyDescent="0.25">
      <c r="C76" s="366"/>
      <c r="H76" s="366"/>
    </row>
    <row r="77" spans="3:8" x14ac:dyDescent="0.25">
      <c r="C77" s="366"/>
      <c r="H77" s="366"/>
    </row>
    <row r="78" spans="3:8" x14ac:dyDescent="0.25">
      <c r="C78" s="366"/>
      <c r="H78" s="366"/>
    </row>
  </sheetData>
  <sheetProtection sheet="1" objects="1" scenarios="1"/>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conditionalFormatting sqref="M5:T5">
    <cfRule type="expression" dxfId="213" priority="1">
      <formula>AND($M5&lt;&gt;"",MOD(ROW(),2)=1)</formula>
    </cfRule>
  </conditionalFormatting>
  <printOptions horizontalCentered="1"/>
  <pageMargins left="0.16" right="0.16" top="0.75" bottom="0.75" header="0.16" footer="0.16"/>
  <pageSetup scale="63" orientation="portrait" cellComments="asDisplayed" horizontalDpi="4294967293" r:id="rId1"/>
  <headerFooter>
    <oddHeader>&amp;C&amp;"Aptos Narrow,Gras"&amp;20 GC FISCALITÉ PLUS INC.</oddHeader>
    <oddFooter>&amp;L&amp;9&amp;D - &amp;T&amp;R&amp;9Page &amp;P de &amp;N</oddFooter>
  </headerFooter>
  <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5" t="s">
        <v>228</v>
      </c>
      <c r="B1" s="586">
        <v>1</v>
      </c>
      <c r="C1" s="1397" t="s">
        <v>99</v>
      </c>
      <c r="D1" s="1397"/>
      <c r="E1" s="1397"/>
      <c r="F1" s="1397"/>
      <c r="G1" s="1397"/>
      <c r="H1" s="1397"/>
      <c r="I1" s="1397"/>
      <c r="J1" s="1397"/>
      <c r="K1" s="1397"/>
      <c r="L1" s="1397"/>
      <c r="M1" s="1397"/>
    </row>
    <row r="2" spans="1:13" ht="20.100000000000001" customHeight="1" thickBot="1" x14ac:dyDescent="0.3">
      <c r="A2" s="585" t="s">
        <v>229</v>
      </c>
      <c r="B2" s="587">
        <v>-1</v>
      </c>
      <c r="C2" s="1397"/>
      <c r="D2" s="1397"/>
      <c r="E2" s="1397"/>
      <c r="F2" s="1397"/>
      <c r="G2" s="1397"/>
      <c r="H2" s="1397"/>
      <c r="I2" s="1397"/>
      <c r="J2" s="1397"/>
      <c r="K2" s="1397"/>
      <c r="L2" s="1397"/>
      <c r="M2" s="1397"/>
    </row>
    <row r="3" spans="1:13" x14ac:dyDescent="0.25">
      <c r="A3" s="373"/>
      <c r="B3" s="374"/>
      <c r="C3" s="46"/>
      <c r="D3" s="212"/>
      <c r="E3" s="375"/>
      <c r="F3" s="213"/>
      <c r="G3" s="213"/>
      <c r="H3" s="213"/>
      <c r="I3" s="213"/>
      <c r="J3" s="213"/>
      <c r="K3" s="213"/>
      <c r="L3" s="376"/>
      <c r="M3" s="377"/>
    </row>
    <row r="4" spans="1:13" x14ac:dyDescent="0.25">
      <c r="A4" s="373"/>
      <c r="B4" s="372"/>
      <c r="C4" s="46"/>
      <c r="D4" s="210"/>
      <c r="E4" s="378" t="s">
        <v>100</v>
      </c>
      <c r="F4" s="945"/>
      <c r="G4" s="46"/>
      <c r="H4" s="46"/>
      <c r="I4" s="46"/>
      <c r="J4" s="378" t="s">
        <v>101</v>
      </c>
      <c r="K4" s="800">
        <v>45502</v>
      </c>
      <c r="L4" s="379"/>
      <c r="M4" s="377"/>
    </row>
    <row r="5" spans="1:13" x14ac:dyDescent="0.25">
      <c r="A5" s="373"/>
      <c r="B5" s="372"/>
      <c r="C5" s="46"/>
      <c r="D5" s="210"/>
      <c r="E5" s="380"/>
      <c r="F5" s="380"/>
      <c r="G5" s="380"/>
      <c r="H5" s="46"/>
      <c r="I5" s="46"/>
      <c r="J5" s="46"/>
      <c r="K5" s="46"/>
      <c r="L5" s="379"/>
      <c r="M5" s="377"/>
    </row>
    <row r="6" spans="1:13" x14ac:dyDescent="0.25">
      <c r="A6" s="373"/>
      <c r="B6" s="372"/>
      <c r="C6" s="46"/>
      <c r="D6" s="210"/>
      <c r="E6" s="378" t="s">
        <v>230</v>
      </c>
      <c r="F6" s="1403"/>
      <c r="G6" s="1404"/>
      <c r="H6" s="1404"/>
      <c r="I6" s="1404"/>
      <c r="J6" s="1404"/>
      <c r="K6" s="1405"/>
      <c r="L6" s="379"/>
      <c r="M6" s="377"/>
    </row>
    <row r="7" spans="1:13" x14ac:dyDescent="0.25">
      <c r="A7" s="373"/>
      <c r="B7" s="372"/>
      <c r="C7" s="46"/>
      <c r="D7" s="210"/>
      <c r="E7" s="380"/>
      <c r="F7" s="380"/>
      <c r="G7" s="380"/>
      <c r="H7" s="46"/>
      <c r="I7" s="46"/>
      <c r="J7" s="46"/>
      <c r="K7" s="46"/>
      <c r="L7" s="379"/>
      <c r="M7" s="377"/>
    </row>
    <row r="8" spans="1:13" x14ac:dyDescent="0.25">
      <c r="A8" s="373"/>
      <c r="B8" s="372"/>
      <c r="C8" s="46"/>
      <c r="D8" s="210"/>
      <c r="E8" s="1406" t="s">
        <v>49</v>
      </c>
      <c r="F8" s="1407"/>
      <c r="G8" s="1408"/>
      <c r="H8" s="381" t="s">
        <v>102</v>
      </c>
      <c r="I8" s="381" t="s">
        <v>103</v>
      </c>
      <c r="J8" s="1406" t="s">
        <v>104</v>
      </c>
      <c r="K8" s="1409"/>
      <c r="L8" s="379"/>
      <c r="M8" s="377"/>
    </row>
    <row r="9" spans="1:13" x14ac:dyDescent="0.25">
      <c r="A9" s="373"/>
      <c r="B9" s="372"/>
      <c r="C9" s="46"/>
      <c r="D9" s="210"/>
      <c r="E9" s="1410"/>
      <c r="F9" s="1411"/>
      <c r="G9" s="1412"/>
      <c r="H9" s="588"/>
      <c r="I9" s="588"/>
      <c r="J9" s="1413"/>
      <c r="K9" s="1414"/>
      <c r="L9" s="379"/>
      <c r="M9" s="377"/>
    </row>
    <row r="10" spans="1:13" x14ac:dyDescent="0.25">
      <c r="A10" s="373"/>
      <c r="B10" s="372"/>
      <c r="C10" s="46"/>
      <c r="D10" s="210"/>
      <c r="E10" s="1398"/>
      <c r="F10" s="1399"/>
      <c r="G10" s="1400"/>
      <c r="H10" s="371"/>
      <c r="I10" s="371"/>
      <c r="J10" s="1401"/>
      <c r="K10" s="1402"/>
      <c r="L10" s="379"/>
      <c r="M10" s="377"/>
    </row>
    <row r="11" spans="1:13" x14ac:dyDescent="0.25">
      <c r="A11" s="373"/>
      <c r="B11" s="372"/>
      <c r="C11" s="46"/>
      <c r="D11" s="210"/>
      <c r="E11" s="1398"/>
      <c r="F11" s="1399"/>
      <c r="G11" s="1400"/>
      <c r="H11" s="371"/>
      <c r="I11" s="371"/>
      <c r="J11" s="1401"/>
      <c r="K11" s="1402"/>
      <c r="L11" s="379"/>
      <c r="M11" s="377"/>
    </row>
    <row r="12" spans="1:13" x14ac:dyDescent="0.25">
      <c r="A12" s="373"/>
      <c r="B12" s="372"/>
      <c r="C12" s="46"/>
      <c r="D12" s="210"/>
      <c r="E12" s="1398"/>
      <c r="F12" s="1399"/>
      <c r="G12" s="1400"/>
      <c r="H12" s="371"/>
      <c r="I12" s="371"/>
      <c r="J12" s="1401"/>
      <c r="K12" s="1402"/>
      <c r="L12" s="379"/>
      <c r="M12" s="377"/>
    </row>
    <row r="13" spans="1:13" x14ac:dyDescent="0.25">
      <c r="A13" s="373"/>
      <c r="B13" s="372"/>
      <c r="C13" s="46"/>
      <c r="D13" s="210"/>
      <c r="E13" s="1398"/>
      <c r="F13" s="1399"/>
      <c r="G13" s="1400"/>
      <c r="H13" s="371"/>
      <c r="I13" s="371"/>
      <c r="J13" s="1401"/>
      <c r="K13" s="1402"/>
      <c r="L13" s="379"/>
      <c r="M13" s="377"/>
    </row>
    <row r="14" spans="1:13" x14ac:dyDescent="0.25">
      <c r="A14" s="373"/>
      <c r="B14" s="372"/>
      <c r="C14" s="46"/>
      <c r="D14" s="210"/>
      <c r="E14" s="1398"/>
      <c r="F14" s="1399"/>
      <c r="G14" s="1400"/>
      <c r="H14" s="371"/>
      <c r="I14" s="371"/>
      <c r="J14" s="1401"/>
      <c r="K14" s="1402"/>
      <c r="L14" s="379"/>
      <c r="M14" s="377"/>
    </row>
    <row r="15" spans="1:13" x14ac:dyDescent="0.25">
      <c r="A15" s="373"/>
      <c r="B15" s="372"/>
      <c r="C15" s="46"/>
      <c r="D15" s="210"/>
      <c r="E15" s="1398"/>
      <c r="F15" s="1399"/>
      <c r="G15" s="1400"/>
      <c r="H15" s="371"/>
      <c r="I15" s="371"/>
      <c r="J15" s="1401"/>
      <c r="K15" s="1402"/>
      <c r="L15" s="379"/>
      <c r="M15" s="377"/>
    </row>
    <row r="16" spans="1:13" x14ac:dyDescent="0.25">
      <c r="A16" s="373"/>
      <c r="B16" s="372"/>
      <c r="C16" s="46"/>
      <c r="D16" s="210"/>
      <c r="E16" s="1398"/>
      <c r="F16" s="1399"/>
      <c r="G16" s="1400"/>
      <c r="H16" s="371"/>
      <c r="I16" s="371"/>
      <c r="J16" s="1401"/>
      <c r="K16" s="1402"/>
      <c r="L16" s="379"/>
      <c r="M16" s="377"/>
    </row>
    <row r="17" spans="1:13" x14ac:dyDescent="0.25">
      <c r="A17" s="373"/>
      <c r="B17" s="372"/>
      <c r="C17" s="46"/>
      <c r="D17" s="210"/>
      <c r="E17" s="1398"/>
      <c r="F17" s="1399"/>
      <c r="G17" s="1400"/>
      <c r="H17" s="371"/>
      <c r="I17" s="371"/>
      <c r="J17" s="1401"/>
      <c r="K17" s="1402"/>
      <c r="L17" s="379"/>
      <c r="M17" s="377"/>
    </row>
    <row r="18" spans="1:13" x14ac:dyDescent="0.25">
      <c r="A18" s="373"/>
      <c r="B18" s="372"/>
      <c r="C18" s="46"/>
      <c r="D18" s="210"/>
      <c r="E18" s="1398"/>
      <c r="F18" s="1399"/>
      <c r="G18" s="1400"/>
      <c r="H18" s="371"/>
      <c r="I18" s="371"/>
      <c r="J18" s="1401"/>
      <c r="K18" s="1402"/>
      <c r="L18" s="379"/>
      <c r="M18" s="377"/>
    </row>
    <row r="19" spans="1:13" x14ac:dyDescent="0.25">
      <c r="A19" s="373"/>
      <c r="B19" s="372"/>
      <c r="C19" s="46"/>
      <c r="D19" s="210"/>
      <c r="E19" s="1398"/>
      <c r="F19" s="1399"/>
      <c r="G19" s="1400"/>
      <c r="H19" s="371"/>
      <c r="I19" s="371"/>
      <c r="J19" s="1401"/>
      <c r="K19" s="1402"/>
      <c r="L19" s="379"/>
      <c r="M19" s="377"/>
    </row>
    <row r="20" spans="1:13" x14ac:dyDescent="0.25">
      <c r="A20" s="373"/>
      <c r="B20" s="372"/>
      <c r="C20" s="46"/>
      <c r="D20" s="210"/>
      <c r="E20" s="1398"/>
      <c r="F20" s="1399"/>
      <c r="G20" s="1400"/>
      <c r="H20" s="371"/>
      <c r="I20" s="371"/>
      <c r="J20" s="1401"/>
      <c r="K20" s="1402"/>
      <c r="L20" s="379"/>
      <c r="M20" s="377"/>
    </row>
    <row r="21" spans="1:13" x14ac:dyDescent="0.25">
      <c r="A21" s="373"/>
      <c r="B21" s="372"/>
      <c r="C21" s="46"/>
      <c r="D21" s="210"/>
      <c r="E21" s="1398"/>
      <c r="F21" s="1399"/>
      <c r="G21" s="1400"/>
      <c r="H21" s="371"/>
      <c r="I21" s="371"/>
      <c r="J21" s="1401"/>
      <c r="K21" s="1402"/>
      <c r="L21" s="379"/>
      <c r="M21" s="377"/>
    </row>
    <row r="22" spans="1:13" x14ac:dyDescent="0.25">
      <c r="A22" s="373"/>
      <c r="B22" s="372"/>
      <c r="C22" s="46"/>
      <c r="D22" s="210"/>
      <c r="E22" s="1398"/>
      <c r="F22" s="1399"/>
      <c r="G22" s="1400"/>
      <c r="H22" s="371"/>
      <c r="I22" s="371"/>
      <c r="J22" s="1401"/>
      <c r="K22" s="1402"/>
      <c r="L22" s="379"/>
      <c r="M22" s="377"/>
    </row>
    <row r="23" spans="1:13" x14ac:dyDescent="0.25">
      <c r="A23" s="373"/>
      <c r="B23" s="372"/>
      <c r="C23" s="46"/>
      <c r="D23" s="210"/>
      <c r="E23" s="1415"/>
      <c r="F23" s="1416"/>
      <c r="G23" s="1417"/>
      <c r="H23" s="385"/>
      <c r="I23" s="385"/>
      <c r="J23" s="1418"/>
      <c r="K23" s="1419"/>
      <c r="L23" s="379"/>
      <c r="M23" s="377"/>
    </row>
    <row r="24" spans="1:13" ht="15.75" thickBot="1" x14ac:dyDescent="0.3">
      <c r="A24" s="373"/>
      <c r="B24" s="372"/>
      <c r="C24" s="46"/>
      <c r="D24" s="336"/>
      <c r="E24" s="382"/>
      <c r="F24" s="382"/>
      <c r="G24" s="382"/>
      <c r="H24" s="211"/>
      <c r="I24" s="211"/>
      <c r="J24" s="211"/>
      <c r="K24" s="211"/>
      <c r="L24" s="383"/>
      <c r="M24" s="377"/>
    </row>
    <row r="25" spans="1:13" x14ac:dyDescent="0.25">
      <c r="A25" s="373"/>
      <c r="B25" s="372"/>
      <c r="C25" s="46"/>
      <c r="D25" s="213"/>
      <c r="E25" s="380"/>
      <c r="F25" s="46"/>
      <c r="G25" s="46"/>
      <c r="H25" s="46"/>
      <c r="I25" s="46"/>
      <c r="J25" s="46"/>
      <c r="K25" s="46"/>
      <c r="L25" s="384"/>
      <c r="M25" s="377"/>
    </row>
    <row r="26" spans="1:13" ht="15.75" x14ac:dyDescent="0.25">
      <c r="A26" s="373"/>
      <c r="B26" s="372"/>
      <c r="C26" s="46"/>
      <c r="D26" s="46"/>
      <c r="E26" s="380"/>
      <c r="F26" s="46"/>
      <c r="G26" s="46"/>
      <c r="H26" s="1038">
        <f>SUM(H9:H23)</f>
        <v>0</v>
      </c>
      <c r="I26" s="1038">
        <f>SUM(I9:I23)</f>
        <v>0</v>
      </c>
      <c r="J26" s="46"/>
      <c r="K26" s="46"/>
      <c r="L26" s="377"/>
      <c r="M26" s="377"/>
    </row>
    <row r="27" spans="1:13" x14ac:dyDescent="0.25">
      <c r="A27" s="373"/>
      <c r="B27" s="372"/>
      <c r="C27" s="46"/>
      <c r="D27" s="46"/>
      <c r="E27" s="46"/>
      <c r="F27" s="46"/>
      <c r="G27" s="46"/>
      <c r="H27" s="46"/>
      <c r="I27" s="46"/>
      <c r="J27" s="46"/>
      <c r="K27" s="46"/>
      <c r="L27" s="377"/>
      <c r="M27" s="377"/>
    </row>
    <row r="28" spans="1:13" x14ac:dyDescent="0.25">
      <c r="A28" s="373"/>
      <c r="B28" s="372"/>
      <c r="C28" s="46"/>
      <c r="D28" s="46"/>
      <c r="E28" s="380"/>
      <c r="F28" s="46"/>
      <c r="G28" s="46"/>
      <c r="H28" s="46"/>
      <c r="I28" s="46"/>
      <c r="J28" s="46"/>
      <c r="K28" s="46"/>
      <c r="L28" s="377"/>
      <c r="M28" s="377"/>
    </row>
  </sheetData>
  <mergeCells count="34">
    <mergeCell ref="E18:G18"/>
    <mergeCell ref="J18:K18"/>
    <mergeCell ref="E22:G22"/>
    <mergeCell ref="J22:K22"/>
    <mergeCell ref="E23:G23"/>
    <mergeCell ref="J23:K23"/>
    <mergeCell ref="E19:G19"/>
    <mergeCell ref="J19:K19"/>
    <mergeCell ref="E20:G20"/>
    <mergeCell ref="J20:K20"/>
    <mergeCell ref="E21:G21"/>
    <mergeCell ref="J21:K21"/>
    <mergeCell ref="E15:G15"/>
    <mergeCell ref="J15:K15"/>
    <mergeCell ref="E16:G16"/>
    <mergeCell ref="J16:K16"/>
    <mergeCell ref="E17:G17"/>
    <mergeCell ref="J17:K17"/>
    <mergeCell ref="E12:G12"/>
    <mergeCell ref="J12:K12"/>
    <mergeCell ref="E13:G13"/>
    <mergeCell ref="J13:K13"/>
    <mergeCell ref="E14:G14"/>
    <mergeCell ref="J14:K14"/>
    <mergeCell ref="C1:M2"/>
    <mergeCell ref="E10:G10"/>
    <mergeCell ref="J10:K10"/>
    <mergeCell ref="E11:G11"/>
    <mergeCell ref="J11:K11"/>
    <mergeCell ref="F6:K6"/>
    <mergeCell ref="E8:G8"/>
    <mergeCell ref="J8:K8"/>
    <mergeCell ref="E9:G9"/>
    <mergeCell ref="J9:K9"/>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3" bestFit="1" customWidth="1"/>
    <col min="6" max="6" width="6.28515625" style="553" bestFit="1" customWidth="1"/>
    <col min="7" max="7" width="13.5703125" bestFit="1" customWidth="1"/>
    <col min="8" max="8" width="5.7109375" customWidth="1"/>
    <col min="9" max="9" width="53" bestFit="1" customWidth="1"/>
    <col min="10" max="10" width="11.42578125" style="1"/>
  </cols>
  <sheetData>
    <row r="1" spans="1:10" x14ac:dyDescent="0.25">
      <c r="A1" s="367" t="s">
        <v>227</v>
      </c>
      <c r="B1" s="367" t="s">
        <v>4</v>
      </c>
      <c r="C1" s="367" t="s">
        <v>218</v>
      </c>
      <c r="D1" s="367" t="s">
        <v>49</v>
      </c>
      <c r="E1" s="946" t="s">
        <v>102</v>
      </c>
      <c r="F1" s="946" t="s">
        <v>103</v>
      </c>
      <c r="G1" s="367" t="s">
        <v>106</v>
      </c>
      <c r="H1" s="37"/>
      <c r="I1" s="9" t="s">
        <v>4</v>
      </c>
      <c r="J1" s="9" t="s">
        <v>659</v>
      </c>
    </row>
    <row r="2" spans="1:10" x14ac:dyDescent="0.25">
      <c r="A2" s="1">
        <v>1</v>
      </c>
      <c r="B2" t="s">
        <v>109</v>
      </c>
      <c r="C2" s="36"/>
      <c r="D2" s="164"/>
      <c r="E2" s="952"/>
      <c r="F2" s="860"/>
      <c r="G2" s="368"/>
      <c r="H2" s="963"/>
      <c r="I2" s="4"/>
      <c r="J2" s="240"/>
    </row>
    <row r="3" spans="1:10" x14ac:dyDescent="0.25">
      <c r="A3" s="1">
        <v>1</v>
      </c>
      <c r="B3" t="s">
        <v>109</v>
      </c>
      <c r="C3" s="36"/>
      <c r="D3" s="164"/>
      <c r="E3" s="952"/>
      <c r="F3" s="860"/>
      <c r="G3" s="368"/>
      <c r="H3" s="963"/>
      <c r="I3" s="4"/>
      <c r="J3" s="240"/>
    </row>
    <row r="4" spans="1:10" x14ac:dyDescent="0.25">
      <c r="A4" s="1">
        <v>2</v>
      </c>
      <c r="B4" t="s">
        <v>114</v>
      </c>
      <c r="C4" s="36"/>
      <c r="D4" s="164"/>
      <c r="E4" s="952"/>
      <c r="F4" s="860"/>
      <c r="G4" s="368"/>
      <c r="H4" s="963"/>
      <c r="I4" s="4"/>
      <c r="J4" s="240"/>
    </row>
    <row r="5" spans="1:10" x14ac:dyDescent="0.25">
      <c r="A5" s="1">
        <v>2</v>
      </c>
      <c r="B5" t="s">
        <v>114</v>
      </c>
      <c r="C5" s="36"/>
      <c r="D5" s="164"/>
      <c r="E5" s="952"/>
      <c r="F5" s="860"/>
      <c r="G5" s="368"/>
      <c r="H5" s="963"/>
      <c r="I5" s="4"/>
      <c r="J5" s="240"/>
    </row>
    <row r="6" spans="1:10" x14ac:dyDescent="0.25">
      <c r="A6" s="1">
        <v>2</v>
      </c>
      <c r="B6" t="s">
        <v>114</v>
      </c>
      <c r="C6" s="36"/>
      <c r="D6" s="164"/>
      <c r="E6" s="952"/>
      <c r="F6" s="860"/>
      <c r="G6" s="368"/>
      <c r="H6" s="963"/>
      <c r="I6" s="4"/>
      <c r="J6" s="240"/>
    </row>
    <row r="7" spans="1:10" x14ac:dyDescent="0.25">
      <c r="A7" s="1">
        <v>2</v>
      </c>
      <c r="B7" t="s">
        <v>114</v>
      </c>
      <c r="C7" s="36"/>
      <c r="D7" s="164"/>
      <c r="E7" s="952"/>
      <c r="F7" s="860"/>
      <c r="G7" s="368"/>
      <c r="H7" s="963"/>
      <c r="I7" s="4"/>
      <c r="J7" s="240"/>
    </row>
    <row r="8" spans="1:10" x14ac:dyDescent="0.25">
      <c r="A8" s="1">
        <v>2</v>
      </c>
      <c r="B8" t="s">
        <v>114</v>
      </c>
      <c r="C8" s="36"/>
      <c r="D8" s="164"/>
      <c r="E8" s="952"/>
      <c r="F8" s="860"/>
      <c r="G8" s="368"/>
      <c r="H8" s="963"/>
      <c r="I8" s="209"/>
      <c r="J8" s="240"/>
    </row>
    <row r="9" spans="1:10" x14ac:dyDescent="0.25">
      <c r="A9" s="1">
        <v>3</v>
      </c>
      <c r="B9" t="s">
        <v>110</v>
      </c>
      <c r="C9" s="36"/>
      <c r="D9" s="164"/>
      <c r="E9" s="952"/>
      <c r="F9" s="860"/>
      <c r="G9" s="368"/>
      <c r="H9" s="963"/>
      <c r="I9" s="4"/>
      <c r="J9" s="240"/>
    </row>
    <row r="10" spans="1:10" x14ac:dyDescent="0.25">
      <c r="A10" s="1">
        <v>3</v>
      </c>
      <c r="B10" t="s">
        <v>110</v>
      </c>
      <c r="C10" s="36"/>
      <c r="D10" s="164"/>
      <c r="E10" s="952"/>
      <c r="F10" s="860"/>
      <c r="G10" s="368"/>
      <c r="H10" s="963"/>
      <c r="I10" s="208"/>
      <c r="J10" s="240"/>
    </row>
    <row r="11" spans="1:10" x14ac:dyDescent="0.25">
      <c r="A11" s="1">
        <v>3</v>
      </c>
      <c r="B11" t="s">
        <v>110</v>
      </c>
      <c r="C11" s="36"/>
      <c r="D11" s="164"/>
      <c r="E11" s="952"/>
      <c r="F11" s="860"/>
      <c r="G11" s="368"/>
      <c r="H11" s="963"/>
      <c r="I11" s="208"/>
      <c r="J11" s="240"/>
    </row>
    <row r="12" spans="1:10" x14ac:dyDescent="0.25">
      <c r="A12" s="1">
        <v>3</v>
      </c>
      <c r="B12" t="s">
        <v>110</v>
      </c>
      <c r="C12" s="36"/>
      <c r="D12" s="164"/>
      <c r="E12" s="952"/>
      <c r="F12" s="860"/>
      <c r="G12" s="368"/>
      <c r="H12" s="963"/>
      <c r="I12" s="208"/>
      <c r="J12" s="240"/>
    </row>
    <row r="13" spans="1:10" x14ac:dyDescent="0.25">
      <c r="A13" s="1">
        <v>4</v>
      </c>
      <c r="B13" t="s">
        <v>111</v>
      </c>
      <c r="C13" s="36"/>
      <c r="D13" s="164"/>
      <c r="E13" s="952"/>
      <c r="F13" s="860"/>
      <c r="G13" s="368"/>
      <c r="H13" s="963"/>
      <c r="I13" s="208"/>
      <c r="J13" s="240"/>
    </row>
    <row r="14" spans="1:10" x14ac:dyDescent="0.25">
      <c r="A14" s="1">
        <v>4</v>
      </c>
      <c r="B14" t="s">
        <v>111</v>
      </c>
      <c r="C14" s="36"/>
      <c r="D14" s="164"/>
      <c r="E14" s="952"/>
      <c r="F14" s="860"/>
      <c r="G14" s="368"/>
      <c r="H14" s="963"/>
      <c r="I14" s="208"/>
      <c r="J14" s="240"/>
    </row>
    <row r="15" spans="1:10" x14ac:dyDescent="0.25">
      <c r="A15" s="1">
        <v>4</v>
      </c>
      <c r="B15" t="s">
        <v>111</v>
      </c>
      <c r="C15" s="36"/>
      <c r="D15" s="164"/>
      <c r="E15" s="952"/>
      <c r="F15" s="860"/>
      <c r="G15" s="368"/>
      <c r="H15" s="963"/>
      <c r="I15" s="4"/>
      <c r="J15" s="240"/>
    </row>
    <row r="16" spans="1:10" x14ac:dyDescent="0.25">
      <c r="A16" s="1">
        <v>4</v>
      </c>
      <c r="B16" t="s">
        <v>111</v>
      </c>
      <c r="C16" s="36"/>
      <c r="D16" s="164"/>
      <c r="E16" s="952"/>
      <c r="F16" s="860"/>
      <c r="G16" s="368"/>
      <c r="H16" s="963"/>
      <c r="I16" s="4"/>
      <c r="J16" s="240"/>
    </row>
    <row r="17" spans="1:10" x14ac:dyDescent="0.25">
      <c r="A17" s="1">
        <v>5</v>
      </c>
      <c r="B17" t="s">
        <v>112</v>
      </c>
      <c r="C17" s="36"/>
      <c r="D17" s="164"/>
      <c r="E17" s="952"/>
      <c r="F17" s="860"/>
      <c r="G17" s="368"/>
      <c r="H17" s="14"/>
      <c r="I17" s="4"/>
      <c r="J17" s="240"/>
    </row>
    <row r="18" spans="1:10" x14ac:dyDescent="0.25">
      <c r="A18" s="1">
        <v>5</v>
      </c>
      <c r="B18" t="s">
        <v>112</v>
      </c>
      <c r="C18" s="36"/>
      <c r="D18" s="164"/>
      <c r="E18" s="952"/>
      <c r="F18" s="860"/>
      <c r="G18" s="368"/>
      <c r="H18" s="14"/>
      <c r="I18" s="4"/>
      <c r="J18" s="240"/>
    </row>
    <row r="19" spans="1:10" x14ac:dyDescent="0.25">
      <c r="A19" s="1">
        <v>5</v>
      </c>
      <c r="B19" t="s">
        <v>112</v>
      </c>
      <c r="C19" s="36"/>
      <c r="D19" s="164"/>
      <c r="E19" s="952"/>
      <c r="F19" s="860"/>
      <c r="G19" s="368"/>
      <c r="H19" s="14"/>
      <c r="I19" s="4"/>
      <c r="J19" s="240"/>
    </row>
    <row r="20" spans="1:10" x14ac:dyDescent="0.25">
      <c r="A20" s="1">
        <v>5</v>
      </c>
      <c r="B20" t="s">
        <v>112</v>
      </c>
      <c r="C20" s="36"/>
      <c r="D20" s="164"/>
      <c r="E20" s="952"/>
      <c r="F20" s="860"/>
      <c r="G20" s="368"/>
      <c r="H20" s="14"/>
      <c r="I20" s="4"/>
      <c r="J20" s="240"/>
    </row>
    <row r="21" spans="1:10" x14ac:dyDescent="0.25">
      <c r="A21" s="1">
        <v>6</v>
      </c>
      <c r="B21" t="s">
        <v>113</v>
      </c>
      <c r="C21" s="36"/>
      <c r="D21" s="164"/>
      <c r="E21" s="952"/>
      <c r="F21" s="860"/>
      <c r="G21" s="368"/>
      <c r="H21" s="14"/>
      <c r="I21" s="4"/>
      <c r="J21" s="240"/>
    </row>
    <row r="22" spans="1:10" x14ac:dyDescent="0.25">
      <c r="A22" s="1">
        <v>6</v>
      </c>
      <c r="B22" t="s">
        <v>113</v>
      </c>
      <c r="C22" s="36"/>
      <c r="D22" s="164"/>
      <c r="E22" s="952"/>
      <c r="F22" s="860"/>
      <c r="G22" s="368"/>
      <c r="H22" s="14"/>
      <c r="I22" s="4"/>
      <c r="J22" s="240"/>
    </row>
    <row r="23" spans="1:10" x14ac:dyDescent="0.25">
      <c r="A23" s="1">
        <v>7</v>
      </c>
      <c r="B23" t="s">
        <v>226</v>
      </c>
      <c r="C23" s="36"/>
      <c r="D23" s="236"/>
      <c r="E23" s="235"/>
      <c r="F23" s="962"/>
      <c r="G23" s="368"/>
      <c r="H23" s="14"/>
      <c r="I23" s="4"/>
      <c r="J23" s="240"/>
    </row>
    <row r="24" spans="1:10" x14ac:dyDescent="0.25">
      <c r="A24" s="1">
        <v>7</v>
      </c>
      <c r="B24" t="s">
        <v>226</v>
      </c>
      <c r="C24" s="36"/>
      <c r="D24" s="236"/>
      <c r="E24" s="235"/>
      <c r="F24" s="962"/>
      <c r="G24" s="368"/>
      <c r="H24" s="14"/>
      <c r="I24" s="4"/>
      <c r="J24" s="240"/>
    </row>
    <row r="25" spans="1:10" x14ac:dyDescent="0.25">
      <c r="A25" s="1">
        <v>8</v>
      </c>
      <c r="B25" t="s">
        <v>305</v>
      </c>
      <c r="C25" s="36"/>
      <c r="D25" s="236"/>
      <c r="E25" s="235"/>
      <c r="F25" s="962"/>
      <c r="G25" s="368"/>
      <c r="H25" s="14"/>
      <c r="I25" s="4"/>
      <c r="J25" s="240"/>
    </row>
    <row r="26" spans="1:10" x14ac:dyDescent="0.25">
      <c r="A26" s="1">
        <v>8</v>
      </c>
      <c r="B26" t="s">
        <v>305</v>
      </c>
      <c r="C26" s="36"/>
      <c r="D26" s="236"/>
      <c r="E26" s="235"/>
      <c r="F26" s="962"/>
      <c r="G26" s="368"/>
      <c r="H26" s="14"/>
      <c r="I26" s="4"/>
      <c r="J26" s="240"/>
    </row>
    <row r="27" spans="1:10" x14ac:dyDescent="0.25">
      <c r="A27" s="1">
        <v>9</v>
      </c>
      <c r="B27" t="s">
        <v>573</v>
      </c>
      <c r="C27" s="36"/>
      <c r="D27" s="236"/>
      <c r="E27" s="235"/>
      <c r="F27" s="962"/>
      <c r="G27" s="368"/>
      <c r="H27" s="14"/>
      <c r="I27" s="4"/>
      <c r="J27" s="240"/>
    </row>
    <row r="28" spans="1:10" x14ac:dyDescent="0.25">
      <c r="A28" s="1">
        <v>9</v>
      </c>
      <c r="B28" t="s">
        <v>573</v>
      </c>
      <c r="C28" s="36"/>
      <c r="D28" s="236"/>
      <c r="E28" s="235"/>
      <c r="F28" s="962"/>
      <c r="G28" s="368"/>
      <c r="H28" s="14"/>
      <c r="I28" s="4"/>
      <c r="J28" s="240"/>
    </row>
    <row r="29" spans="1:10" x14ac:dyDescent="0.25">
      <c r="A29" s="1">
        <v>10</v>
      </c>
      <c r="B29" t="s">
        <v>575</v>
      </c>
      <c r="C29" s="36"/>
      <c r="D29" s="236"/>
      <c r="E29" s="235"/>
      <c r="F29" s="962"/>
      <c r="G29" s="368"/>
      <c r="H29" s="14"/>
      <c r="I29" s="4"/>
      <c r="J29" s="240"/>
    </row>
    <row r="30" spans="1:10" x14ac:dyDescent="0.25">
      <c r="A30" s="1">
        <v>10</v>
      </c>
      <c r="B30" t="s">
        <v>575</v>
      </c>
      <c r="C30" s="36"/>
      <c r="D30" s="236"/>
      <c r="E30" s="235"/>
      <c r="F30" s="962"/>
      <c r="G30" s="368"/>
      <c r="H30" s="14"/>
      <c r="I30" s="4"/>
      <c r="J30" s="240"/>
    </row>
    <row r="31" spans="1:10" x14ac:dyDescent="0.25">
      <c r="A31" s="1">
        <v>11</v>
      </c>
      <c r="B31" t="s">
        <v>576</v>
      </c>
      <c r="C31" s="36"/>
      <c r="D31" s="236"/>
      <c r="E31" s="235"/>
      <c r="F31" s="962"/>
      <c r="G31" s="368"/>
      <c r="H31" s="14"/>
      <c r="I31" s="4"/>
      <c r="J31" s="240"/>
    </row>
    <row r="32" spans="1:10" x14ac:dyDescent="0.25">
      <c r="A32" s="1">
        <v>11</v>
      </c>
      <c r="B32" t="s">
        <v>576</v>
      </c>
      <c r="C32" s="36"/>
      <c r="D32" s="236"/>
      <c r="E32" s="235"/>
      <c r="F32" s="962"/>
      <c r="G32" s="368"/>
      <c r="H32" s="14"/>
      <c r="I32" s="4"/>
      <c r="J32" s="240"/>
    </row>
    <row r="33" spans="1:10" x14ac:dyDescent="0.25">
      <c r="A33" s="1">
        <v>12</v>
      </c>
      <c r="B33" t="s">
        <v>578</v>
      </c>
      <c r="C33" s="36"/>
      <c r="D33" s="236"/>
      <c r="E33" s="235"/>
      <c r="F33" s="962"/>
      <c r="G33" s="368"/>
      <c r="H33" s="14"/>
      <c r="I33" s="4"/>
      <c r="J33" s="240"/>
    </row>
    <row r="34" spans="1:10" x14ac:dyDescent="0.25">
      <c r="A34" s="1">
        <v>12</v>
      </c>
      <c r="B34" t="s">
        <v>578</v>
      </c>
      <c r="C34" s="36"/>
      <c r="D34" s="236"/>
      <c r="E34" s="235"/>
      <c r="F34" s="962"/>
      <c r="G34" s="368"/>
      <c r="H34" s="14"/>
      <c r="I34" s="4"/>
      <c r="J34" s="240"/>
    </row>
    <row r="35" spans="1:10" x14ac:dyDescent="0.25">
      <c r="A35" s="1">
        <v>13</v>
      </c>
      <c r="B35" t="s">
        <v>657</v>
      </c>
      <c r="C35" s="36"/>
      <c r="D35" s="236"/>
      <c r="E35" s="235"/>
      <c r="F35" s="962"/>
      <c r="G35" s="368"/>
      <c r="H35" s="14"/>
      <c r="I35" s="4"/>
      <c r="J35" s="240"/>
    </row>
    <row r="36" spans="1:10" x14ac:dyDescent="0.25">
      <c r="A36" s="1">
        <v>13</v>
      </c>
      <c r="B36" t="s">
        <v>657</v>
      </c>
      <c r="C36" s="36"/>
      <c r="D36" s="236"/>
      <c r="E36" s="235"/>
      <c r="F36" s="962"/>
      <c r="G36" s="368"/>
      <c r="H36" s="14"/>
      <c r="I36" s="4"/>
      <c r="J36" s="240"/>
    </row>
    <row r="37" spans="1:10" x14ac:dyDescent="0.25">
      <c r="A37" s="1">
        <v>14</v>
      </c>
      <c r="B37" t="s">
        <v>658</v>
      </c>
      <c r="C37" s="36"/>
      <c r="D37" s="236"/>
      <c r="E37" s="235"/>
      <c r="F37" s="962"/>
      <c r="G37" s="368"/>
      <c r="H37" s="14"/>
      <c r="I37" s="4"/>
      <c r="J37" s="240"/>
    </row>
    <row r="38" spans="1:10" x14ac:dyDescent="0.25">
      <c r="A38" s="1">
        <v>14</v>
      </c>
      <c r="B38" t="s">
        <v>658</v>
      </c>
      <c r="C38" s="36"/>
      <c r="D38" s="236"/>
      <c r="E38" s="235"/>
      <c r="F38" s="962"/>
      <c r="G38" s="368"/>
      <c r="H38" s="14"/>
      <c r="I38" s="4"/>
    </row>
  </sheetData>
  <conditionalFormatting sqref="A2:G38">
    <cfRule type="expression" dxfId="212" priority="1">
      <formula>AND($A2&lt;&gt;"",MOD(ROW(),2)=1)</formula>
    </cfRule>
  </conditionalFormatting>
  <pageMargins left="0.7" right="0.7" top="0.75" bottom="0.75" header="0.3" footer="0.3"/>
  <pageSetup orientation="portrait" horizontalDpi="4294967293"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0C2E6-3A0F-4AD1-A07D-6DAE2AFDF41C}">
  <sheetPr codeName="Feuil21">
    <pageSetUpPr fitToPage="1"/>
  </sheetPr>
  <dimension ref="A1:H140"/>
  <sheetViews>
    <sheetView workbookViewId="0">
      <pane ySplit="900" activePane="bottomLeft"/>
      <selection pane="bottomLeft" activeCell="A140" sqref="A140"/>
    </sheetView>
  </sheetViews>
  <sheetFormatPr baseColWidth="10" defaultRowHeight="15" x14ac:dyDescent="0.25"/>
  <cols>
    <col min="1" max="1" width="5.7109375" customWidth="1"/>
    <col min="2" max="2" width="11.7109375" style="1" customWidth="1"/>
    <col min="3" max="3" width="50.7109375" customWidth="1"/>
    <col min="4" max="4" width="20.7109375" customWidth="1"/>
    <col min="5" max="5" width="9.7109375" style="1" customWidth="1"/>
    <col min="6" max="8" width="15.7109375" customWidth="1"/>
  </cols>
  <sheetData>
    <row r="1" spans="1:8" x14ac:dyDescent="0.25">
      <c r="A1" s="1168" t="s">
        <v>49</v>
      </c>
      <c r="B1" s="1168" t="s">
        <v>2</v>
      </c>
      <c r="C1" s="1168" t="s">
        <v>4</v>
      </c>
      <c r="D1" s="1168" t="s">
        <v>105</v>
      </c>
      <c r="E1" s="1168" t="s">
        <v>18444</v>
      </c>
      <c r="F1" s="1168" t="s">
        <v>102</v>
      </c>
      <c r="G1" s="1168" t="s">
        <v>103</v>
      </c>
      <c r="H1" s="1168" t="s">
        <v>18445</v>
      </c>
    </row>
    <row r="3" spans="1:8" x14ac:dyDescent="0.25">
      <c r="A3" s="21" t="s">
        <v>18472</v>
      </c>
      <c r="H3" s="1166">
        <v>0</v>
      </c>
    </row>
    <row r="4" spans="1:8" x14ac:dyDescent="0.25">
      <c r="B4" s="2">
        <v>45504</v>
      </c>
      <c r="C4" t="s">
        <v>12424</v>
      </c>
      <c r="D4" t="s">
        <v>12425</v>
      </c>
      <c r="E4" s="1">
        <v>1</v>
      </c>
      <c r="F4" s="41">
        <v>124365.8</v>
      </c>
      <c r="H4" s="1166">
        <v>124365.8</v>
      </c>
    </row>
    <row r="5" spans="1:8" x14ac:dyDescent="0.25">
      <c r="F5" s="1176">
        <v>124365.8</v>
      </c>
      <c r="G5" s="1176">
        <v>0</v>
      </c>
    </row>
    <row r="6" spans="1:8" x14ac:dyDescent="0.25">
      <c r="A6" s="21" t="s">
        <v>18479</v>
      </c>
      <c r="H6" s="1166">
        <v>0</v>
      </c>
    </row>
    <row r="7" spans="1:8" x14ac:dyDescent="0.25">
      <c r="B7" s="2">
        <v>45504</v>
      </c>
      <c r="C7" t="s">
        <v>12424</v>
      </c>
      <c r="D7" t="s">
        <v>12425</v>
      </c>
      <c r="E7" s="1">
        <v>1</v>
      </c>
      <c r="F7" s="41">
        <v>401270.99</v>
      </c>
      <c r="H7" s="1166">
        <v>401270.99</v>
      </c>
    </row>
    <row r="8" spans="1:8" x14ac:dyDescent="0.25">
      <c r="F8" s="1176">
        <v>401270.99</v>
      </c>
      <c r="G8" s="1176">
        <v>0</v>
      </c>
    </row>
    <row r="9" spans="1:8" x14ac:dyDescent="0.25">
      <c r="A9" s="21" t="s">
        <v>18480</v>
      </c>
      <c r="H9" s="1166">
        <v>0</v>
      </c>
    </row>
    <row r="11" spans="1:8" x14ac:dyDescent="0.25">
      <c r="A11" s="21" t="s">
        <v>18481</v>
      </c>
      <c r="H11" s="1166">
        <v>0</v>
      </c>
    </row>
    <row r="13" spans="1:8" x14ac:dyDescent="0.25">
      <c r="A13" s="21" t="s">
        <v>18482</v>
      </c>
      <c r="H13" s="1166">
        <v>0</v>
      </c>
    </row>
    <row r="15" spans="1:8" x14ac:dyDescent="0.25">
      <c r="A15" s="21" t="s">
        <v>18483</v>
      </c>
      <c r="H15" s="1166">
        <v>0</v>
      </c>
    </row>
    <row r="17" spans="1:8" x14ac:dyDescent="0.25">
      <c r="A17" s="21" t="s">
        <v>18484</v>
      </c>
      <c r="H17" s="1166">
        <v>0</v>
      </c>
    </row>
    <row r="19" spans="1:8" x14ac:dyDescent="0.25">
      <c r="A19" s="21" t="s">
        <v>18485</v>
      </c>
      <c r="H19" s="1166">
        <v>0</v>
      </c>
    </row>
    <row r="20" spans="1:8" x14ac:dyDescent="0.25">
      <c r="B20" s="2">
        <v>45504</v>
      </c>
      <c r="C20" t="s">
        <v>12424</v>
      </c>
      <c r="D20" t="s">
        <v>12425</v>
      </c>
      <c r="E20" s="1">
        <v>1</v>
      </c>
      <c r="G20" s="41">
        <v>57401.53</v>
      </c>
      <c r="H20" s="1166">
        <v>-57401.53</v>
      </c>
    </row>
    <row r="21" spans="1:8" x14ac:dyDescent="0.25">
      <c r="F21" s="1176">
        <v>0</v>
      </c>
      <c r="G21" s="1176">
        <v>57401.53</v>
      </c>
    </row>
    <row r="22" spans="1:8" x14ac:dyDescent="0.25">
      <c r="A22" s="21" t="s">
        <v>18486</v>
      </c>
      <c r="H22" s="1166">
        <v>0</v>
      </c>
    </row>
    <row r="23" spans="1:8" x14ac:dyDescent="0.25">
      <c r="B23" s="2">
        <v>45504</v>
      </c>
      <c r="C23" t="s">
        <v>12424</v>
      </c>
      <c r="D23" t="s">
        <v>12425</v>
      </c>
      <c r="E23" s="1">
        <v>1</v>
      </c>
      <c r="G23" s="41">
        <v>114514.79</v>
      </c>
      <c r="H23" s="1166">
        <v>-114514.79</v>
      </c>
    </row>
    <row r="24" spans="1:8" x14ac:dyDescent="0.25">
      <c r="F24" s="1176">
        <v>0</v>
      </c>
      <c r="G24" s="1176">
        <v>114514.79</v>
      </c>
    </row>
    <row r="25" spans="1:8" x14ac:dyDescent="0.25">
      <c r="A25" s="21" t="s">
        <v>18487</v>
      </c>
      <c r="H25" s="1166">
        <v>0</v>
      </c>
    </row>
    <row r="26" spans="1:8" x14ac:dyDescent="0.25">
      <c r="B26" s="2">
        <v>45504</v>
      </c>
      <c r="C26" t="s">
        <v>12424</v>
      </c>
      <c r="D26" t="s">
        <v>12425</v>
      </c>
      <c r="E26" s="1">
        <v>1</v>
      </c>
      <c r="F26" s="41">
        <v>68313</v>
      </c>
      <c r="H26" s="1166">
        <v>68313</v>
      </c>
    </row>
    <row r="27" spans="1:8" x14ac:dyDescent="0.25">
      <c r="F27" s="1176">
        <v>68313</v>
      </c>
      <c r="G27" s="1176">
        <v>0</v>
      </c>
    </row>
    <row r="28" spans="1:8" x14ac:dyDescent="0.25">
      <c r="A28" s="21" t="s">
        <v>18488</v>
      </c>
      <c r="H28" s="1166">
        <v>0</v>
      </c>
    </row>
    <row r="29" spans="1:8" x14ac:dyDescent="0.25">
      <c r="B29" s="2">
        <v>45504</v>
      </c>
      <c r="C29" t="s">
        <v>12424</v>
      </c>
      <c r="D29" t="s">
        <v>12425</v>
      </c>
      <c r="E29" s="1">
        <v>1</v>
      </c>
      <c r="F29" s="41">
        <v>4063</v>
      </c>
      <c r="H29" s="1166">
        <v>4063</v>
      </c>
    </row>
    <row r="30" spans="1:8" x14ac:dyDescent="0.25">
      <c r="F30" s="1176">
        <v>4063</v>
      </c>
      <c r="G30" s="1176">
        <v>0</v>
      </c>
    </row>
    <row r="31" spans="1:8" x14ac:dyDescent="0.25">
      <c r="A31" s="21" t="s">
        <v>18489</v>
      </c>
      <c r="H31" s="1166">
        <v>0</v>
      </c>
    </row>
    <row r="32" spans="1:8" x14ac:dyDescent="0.25">
      <c r="B32" s="2">
        <v>45504</v>
      </c>
      <c r="C32" t="s">
        <v>12424</v>
      </c>
      <c r="D32" t="s">
        <v>12425</v>
      </c>
      <c r="E32" s="1">
        <v>1</v>
      </c>
      <c r="F32" s="41">
        <v>91727.67</v>
      </c>
      <c r="H32" s="1166">
        <v>91727.67</v>
      </c>
    </row>
    <row r="33" spans="1:8" x14ac:dyDescent="0.25">
      <c r="F33" s="1176">
        <v>91727.67</v>
      </c>
      <c r="G33" s="1176">
        <v>0</v>
      </c>
    </row>
    <row r="34" spans="1:8" x14ac:dyDescent="0.25">
      <c r="A34" s="21" t="s">
        <v>18490</v>
      </c>
      <c r="H34" s="1166">
        <v>0</v>
      </c>
    </row>
    <row r="35" spans="1:8" x14ac:dyDescent="0.25">
      <c r="B35" s="2">
        <v>45504</v>
      </c>
      <c r="C35" t="s">
        <v>12424</v>
      </c>
      <c r="D35" t="s">
        <v>12425</v>
      </c>
      <c r="E35" s="1">
        <v>1</v>
      </c>
      <c r="G35" s="41">
        <v>81101.17</v>
      </c>
      <c r="H35" s="1166">
        <v>-81101.17</v>
      </c>
    </row>
    <row r="36" spans="1:8" x14ac:dyDescent="0.25">
      <c r="F36" s="1176">
        <v>0</v>
      </c>
      <c r="G36" s="1176">
        <v>81101.17</v>
      </c>
    </row>
    <row r="37" spans="1:8" x14ac:dyDescent="0.25">
      <c r="A37" s="21" t="s">
        <v>18491</v>
      </c>
      <c r="H37" s="1166">
        <v>0</v>
      </c>
    </row>
    <row r="38" spans="1:8" x14ac:dyDescent="0.25">
      <c r="B38" s="2">
        <v>45504</v>
      </c>
      <c r="C38" t="s">
        <v>12424</v>
      </c>
      <c r="D38" t="s">
        <v>12425</v>
      </c>
      <c r="E38" s="1">
        <v>1</v>
      </c>
      <c r="F38" s="41">
        <v>113106.26</v>
      </c>
      <c r="H38" s="1166">
        <v>113106.26</v>
      </c>
    </row>
    <row r="39" spans="1:8" x14ac:dyDescent="0.25">
      <c r="F39" s="1176">
        <v>113106.26</v>
      </c>
      <c r="G39" s="1176">
        <v>0</v>
      </c>
    </row>
    <row r="40" spans="1:8" x14ac:dyDescent="0.25">
      <c r="A40" s="21" t="s">
        <v>18492</v>
      </c>
      <c r="H40" s="1166">
        <v>0</v>
      </c>
    </row>
    <row r="41" spans="1:8" x14ac:dyDescent="0.25">
      <c r="B41" s="2">
        <v>45504</v>
      </c>
      <c r="C41" t="s">
        <v>12424</v>
      </c>
      <c r="D41" t="s">
        <v>12425</v>
      </c>
      <c r="E41" s="1">
        <v>1</v>
      </c>
      <c r="G41" s="41">
        <v>108457.88</v>
      </c>
      <c r="H41" s="1166">
        <v>-108457.88</v>
      </c>
    </row>
    <row r="42" spans="1:8" x14ac:dyDescent="0.25">
      <c r="F42" s="1176">
        <v>0</v>
      </c>
      <c r="G42" s="1176">
        <v>108457.88</v>
      </c>
    </row>
    <row r="43" spans="1:8" x14ac:dyDescent="0.25">
      <c r="A43" s="21" t="s">
        <v>18493</v>
      </c>
      <c r="H43" s="1166">
        <v>0</v>
      </c>
    </row>
    <row r="45" spans="1:8" x14ac:dyDescent="0.25">
      <c r="A45" s="21" t="s">
        <v>18494</v>
      </c>
      <c r="H45" s="1166">
        <v>0</v>
      </c>
    </row>
    <row r="47" spans="1:8" x14ac:dyDescent="0.25">
      <c r="A47" s="21" t="s">
        <v>18495</v>
      </c>
      <c r="H47" s="1166">
        <v>0</v>
      </c>
    </row>
    <row r="49" spans="1:8" x14ac:dyDescent="0.25">
      <c r="A49" s="21" t="s">
        <v>18496</v>
      </c>
      <c r="H49" s="1166">
        <v>0</v>
      </c>
    </row>
    <row r="51" spans="1:8" x14ac:dyDescent="0.25">
      <c r="A51" s="21" t="s">
        <v>18497</v>
      </c>
      <c r="H51" s="1166">
        <v>0</v>
      </c>
    </row>
    <row r="53" spans="1:8" x14ac:dyDescent="0.25">
      <c r="A53" s="21" t="s">
        <v>18498</v>
      </c>
      <c r="H53" s="1166">
        <v>0</v>
      </c>
    </row>
    <row r="54" spans="1:8" x14ac:dyDescent="0.25">
      <c r="B54" s="2">
        <v>45504</v>
      </c>
      <c r="C54" t="s">
        <v>12424</v>
      </c>
      <c r="D54" t="s">
        <v>12425</v>
      </c>
      <c r="E54" s="1">
        <v>1</v>
      </c>
      <c r="G54" s="41">
        <v>359.39</v>
      </c>
      <c r="H54" s="1166">
        <v>-359.39</v>
      </c>
    </row>
    <row r="55" spans="1:8" x14ac:dyDescent="0.25">
      <c r="F55" s="1176">
        <v>0</v>
      </c>
      <c r="G55" s="1176">
        <v>359.39</v>
      </c>
    </row>
    <row r="56" spans="1:8" x14ac:dyDescent="0.25">
      <c r="A56" s="21" t="s">
        <v>18499</v>
      </c>
      <c r="H56" s="1166">
        <v>0</v>
      </c>
    </row>
    <row r="58" spans="1:8" x14ac:dyDescent="0.25">
      <c r="A58" s="21" t="s">
        <v>18500</v>
      </c>
      <c r="H58" s="1166">
        <v>0</v>
      </c>
    </row>
    <row r="59" spans="1:8" x14ac:dyDescent="0.25">
      <c r="B59" s="2">
        <v>45504</v>
      </c>
      <c r="C59" t="s">
        <v>12424</v>
      </c>
      <c r="D59" t="s">
        <v>12425</v>
      </c>
      <c r="E59" s="1">
        <v>1</v>
      </c>
      <c r="G59" s="41">
        <v>188.4</v>
      </c>
      <c r="H59" s="1166">
        <v>-188.4</v>
      </c>
    </row>
    <row r="60" spans="1:8" x14ac:dyDescent="0.25">
      <c r="F60" s="1176">
        <v>0</v>
      </c>
      <c r="G60" s="1176">
        <v>188.4</v>
      </c>
    </row>
    <row r="61" spans="1:8" x14ac:dyDescent="0.25">
      <c r="A61" s="21" t="s">
        <v>18501</v>
      </c>
      <c r="H61" s="1166">
        <v>0</v>
      </c>
    </row>
    <row r="63" spans="1:8" x14ac:dyDescent="0.25">
      <c r="A63" s="21" t="s">
        <v>18502</v>
      </c>
      <c r="H63" s="1166">
        <v>0</v>
      </c>
    </row>
    <row r="64" spans="1:8" x14ac:dyDescent="0.25">
      <c r="B64" s="2">
        <v>45504</v>
      </c>
      <c r="C64" t="s">
        <v>12424</v>
      </c>
      <c r="D64" t="s">
        <v>12425</v>
      </c>
      <c r="E64" s="1">
        <v>1</v>
      </c>
      <c r="G64" s="41">
        <v>16972.54</v>
      </c>
      <c r="H64" s="1166">
        <v>-16972.54</v>
      </c>
    </row>
    <row r="65" spans="1:8" x14ac:dyDescent="0.25">
      <c r="F65" s="1176">
        <v>0</v>
      </c>
      <c r="G65" s="1176">
        <v>16972.54</v>
      </c>
    </row>
    <row r="66" spans="1:8" x14ac:dyDescent="0.25">
      <c r="A66" s="21" t="s">
        <v>18503</v>
      </c>
      <c r="H66" s="1166">
        <v>0</v>
      </c>
    </row>
    <row r="68" spans="1:8" x14ac:dyDescent="0.25">
      <c r="A68" s="21" t="s">
        <v>18504</v>
      </c>
      <c r="H68" s="1166">
        <v>0</v>
      </c>
    </row>
    <row r="70" spans="1:8" x14ac:dyDescent="0.25">
      <c r="A70" s="21" t="s">
        <v>18505</v>
      </c>
      <c r="H70" s="1166">
        <v>0</v>
      </c>
    </row>
    <row r="72" spans="1:8" x14ac:dyDescent="0.25">
      <c r="A72" s="21" t="s">
        <v>18506</v>
      </c>
      <c r="H72" s="1166">
        <v>0</v>
      </c>
    </row>
    <row r="74" spans="1:8" x14ac:dyDescent="0.25">
      <c r="A74" s="21" t="s">
        <v>18507</v>
      </c>
      <c r="H74" s="1166">
        <v>0</v>
      </c>
    </row>
    <row r="76" spans="1:8" x14ac:dyDescent="0.25">
      <c r="A76" s="21" t="s">
        <v>18508</v>
      </c>
      <c r="H76" s="1166">
        <v>0</v>
      </c>
    </row>
    <row r="77" spans="1:8" x14ac:dyDescent="0.25">
      <c r="B77" s="2">
        <v>45504</v>
      </c>
      <c r="C77" t="s">
        <v>12424</v>
      </c>
      <c r="D77" t="s">
        <v>12425</v>
      </c>
      <c r="E77" s="1">
        <v>1</v>
      </c>
      <c r="F77" s="41">
        <v>15567</v>
      </c>
      <c r="H77" s="1166">
        <v>15567</v>
      </c>
    </row>
    <row r="78" spans="1:8" x14ac:dyDescent="0.25">
      <c r="F78" s="1176">
        <v>15567</v>
      </c>
      <c r="G78" s="1176">
        <v>0</v>
      </c>
    </row>
    <row r="79" spans="1:8" x14ac:dyDescent="0.25">
      <c r="A79" s="21" t="s">
        <v>18509</v>
      </c>
      <c r="H79" s="1166">
        <v>0</v>
      </c>
    </row>
    <row r="80" spans="1:8" x14ac:dyDescent="0.25">
      <c r="B80" s="2">
        <v>45504</v>
      </c>
      <c r="C80" t="s">
        <v>12424</v>
      </c>
      <c r="D80" t="s">
        <v>12425</v>
      </c>
      <c r="E80" s="1">
        <v>1</v>
      </c>
      <c r="F80" s="41">
        <v>12776</v>
      </c>
      <c r="H80" s="1166">
        <v>12776</v>
      </c>
    </row>
    <row r="81" spans="1:8" x14ac:dyDescent="0.25">
      <c r="F81" s="1176">
        <v>12776</v>
      </c>
      <c r="G81" s="1176">
        <v>0</v>
      </c>
    </row>
    <row r="82" spans="1:8" x14ac:dyDescent="0.25">
      <c r="A82" s="21" t="s">
        <v>18510</v>
      </c>
      <c r="H82" s="1166">
        <v>0</v>
      </c>
    </row>
    <row r="83" spans="1:8" x14ac:dyDescent="0.25">
      <c r="B83" s="2">
        <v>45504</v>
      </c>
      <c r="C83" t="s">
        <v>12424</v>
      </c>
      <c r="D83" t="s">
        <v>12425</v>
      </c>
      <c r="E83" s="1">
        <v>1</v>
      </c>
      <c r="G83" s="41">
        <v>1217.3699999999999</v>
      </c>
      <c r="H83" s="1166">
        <v>-1217.3699999999999</v>
      </c>
    </row>
    <row r="84" spans="1:8" x14ac:dyDescent="0.25">
      <c r="F84" s="1176">
        <v>0</v>
      </c>
      <c r="G84" s="1176">
        <v>1217.3699999999999</v>
      </c>
    </row>
    <row r="85" spans="1:8" x14ac:dyDescent="0.25">
      <c r="A85" s="21" t="s">
        <v>18511</v>
      </c>
      <c r="H85" s="1166">
        <v>0</v>
      </c>
    </row>
    <row r="86" spans="1:8" x14ac:dyDescent="0.25">
      <c r="B86" s="2">
        <v>45504</v>
      </c>
      <c r="C86" t="s">
        <v>12424</v>
      </c>
      <c r="D86" t="s">
        <v>12425</v>
      </c>
      <c r="E86" s="1">
        <v>1</v>
      </c>
      <c r="G86" s="41">
        <v>100</v>
      </c>
      <c r="H86" s="1166">
        <v>-100</v>
      </c>
    </row>
    <row r="87" spans="1:8" x14ac:dyDescent="0.25">
      <c r="F87" s="1176">
        <v>0</v>
      </c>
      <c r="G87" s="1176">
        <v>100</v>
      </c>
    </row>
    <row r="88" spans="1:8" x14ac:dyDescent="0.25">
      <c r="A88" s="21" t="s">
        <v>18512</v>
      </c>
      <c r="H88" s="1166">
        <v>0</v>
      </c>
    </row>
    <row r="89" spans="1:8" x14ac:dyDescent="0.25">
      <c r="B89" s="2">
        <v>45504</v>
      </c>
      <c r="C89" t="s">
        <v>12424</v>
      </c>
      <c r="D89" t="s">
        <v>12425</v>
      </c>
      <c r="E89" s="1">
        <v>1</v>
      </c>
      <c r="G89" s="41">
        <v>300</v>
      </c>
      <c r="H89" s="1166">
        <v>-300</v>
      </c>
    </row>
    <row r="90" spans="1:8" x14ac:dyDescent="0.25">
      <c r="F90" s="1176">
        <v>0</v>
      </c>
      <c r="G90" s="1176">
        <v>300</v>
      </c>
    </row>
    <row r="91" spans="1:8" x14ac:dyDescent="0.25">
      <c r="A91" s="21" t="s">
        <v>18513</v>
      </c>
      <c r="H91" s="1166">
        <v>0</v>
      </c>
    </row>
    <row r="92" spans="1:8" x14ac:dyDescent="0.25">
      <c r="B92" s="2">
        <v>45504</v>
      </c>
      <c r="C92" t="s">
        <v>12424</v>
      </c>
      <c r="D92" t="s">
        <v>12425</v>
      </c>
      <c r="E92" s="1">
        <v>1</v>
      </c>
      <c r="G92" s="41">
        <v>450576.65</v>
      </c>
      <c r="H92" s="1166">
        <v>-450576.65</v>
      </c>
    </row>
    <row r="93" spans="1:8" x14ac:dyDescent="0.25">
      <c r="F93" s="1176">
        <v>0</v>
      </c>
      <c r="G93" s="1176">
        <v>450576.65</v>
      </c>
    </row>
    <row r="94" spans="1:8" x14ac:dyDescent="0.25">
      <c r="A94" s="21" t="s">
        <v>18514</v>
      </c>
      <c r="H94" s="1166">
        <v>0</v>
      </c>
    </row>
    <row r="96" spans="1:8" x14ac:dyDescent="0.25">
      <c r="A96" s="21" t="s">
        <v>18449</v>
      </c>
      <c r="H96" s="1166">
        <v>0</v>
      </c>
    </row>
    <row r="98" spans="1:8" x14ac:dyDescent="0.25">
      <c r="A98" s="21" t="s">
        <v>18450</v>
      </c>
      <c r="H98" s="1166">
        <v>0</v>
      </c>
    </row>
    <row r="100" spans="1:8" x14ac:dyDescent="0.25">
      <c r="A100" s="21" t="s">
        <v>18451</v>
      </c>
      <c r="H100" s="1166">
        <v>0</v>
      </c>
    </row>
    <row r="102" spans="1:8" x14ac:dyDescent="0.25">
      <c r="A102" s="21" t="s">
        <v>18452</v>
      </c>
      <c r="H102" s="1166">
        <v>0</v>
      </c>
    </row>
    <row r="104" spans="1:8" x14ac:dyDescent="0.25">
      <c r="A104" s="21" t="s">
        <v>18453</v>
      </c>
      <c r="H104" s="1166">
        <v>0</v>
      </c>
    </row>
    <row r="106" spans="1:8" x14ac:dyDescent="0.25">
      <c r="A106" s="21" t="s">
        <v>18454</v>
      </c>
      <c r="H106" s="1166">
        <v>0</v>
      </c>
    </row>
    <row r="108" spans="1:8" x14ac:dyDescent="0.25">
      <c r="A108" s="21" t="s">
        <v>18455</v>
      </c>
      <c r="H108" s="1166">
        <v>0</v>
      </c>
    </row>
    <row r="110" spans="1:8" x14ac:dyDescent="0.25">
      <c r="A110" s="21" t="s">
        <v>18456</v>
      </c>
      <c r="H110" s="1166">
        <v>0</v>
      </c>
    </row>
    <row r="112" spans="1:8" x14ac:dyDescent="0.25">
      <c r="A112" s="21" t="s">
        <v>18457</v>
      </c>
      <c r="H112" s="1166">
        <v>0</v>
      </c>
    </row>
    <row r="114" spans="1:8" x14ac:dyDescent="0.25">
      <c r="A114" s="21" t="s">
        <v>18458</v>
      </c>
      <c r="H114" s="1166">
        <v>0</v>
      </c>
    </row>
    <row r="116" spans="1:8" x14ac:dyDescent="0.25">
      <c r="A116" s="21" t="s">
        <v>18459</v>
      </c>
      <c r="H116" s="1166">
        <v>0</v>
      </c>
    </row>
    <row r="118" spans="1:8" x14ac:dyDescent="0.25">
      <c r="A118" s="21" t="s">
        <v>18460</v>
      </c>
      <c r="H118" s="1166">
        <v>0</v>
      </c>
    </row>
    <row r="120" spans="1:8" x14ac:dyDescent="0.25">
      <c r="A120" s="21" t="s">
        <v>18461</v>
      </c>
      <c r="H120" s="1166">
        <v>0</v>
      </c>
    </row>
    <row r="122" spans="1:8" x14ac:dyDescent="0.25">
      <c r="A122" s="21" t="s">
        <v>18462</v>
      </c>
      <c r="H122" s="1166">
        <v>0</v>
      </c>
    </row>
    <row r="124" spans="1:8" x14ac:dyDescent="0.25">
      <c r="A124" s="21" t="s">
        <v>18463</v>
      </c>
      <c r="H124" s="1166">
        <v>0</v>
      </c>
    </row>
    <row r="126" spans="1:8" x14ac:dyDescent="0.25">
      <c r="A126" s="21" t="s">
        <v>18464</v>
      </c>
      <c r="H126" s="1166">
        <v>0</v>
      </c>
    </row>
    <row r="128" spans="1:8" x14ac:dyDescent="0.25">
      <c r="A128" s="21" t="s">
        <v>18465</v>
      </c>
      <c r="H128" s="1166">
        <v>0</v>
      </c>
    </row>
    <row r="130" spans="1:8" x14ac:dyDescent="0.25">
      <c r="A130" s="21" t="s">
        <v>18466</v>
      </c>
      <c r="H130" s="1166">
        <v>0</v>
      </c>
    </row>
    <row r="132" spans="1:8" x14ac:dyDescent="0.25">
      <c r="A132" s="21" t="s">
        <v>18467</v>
      </c>
      <c r="H132" s="1166">
        <v>0</v>
      </c>
    </row>
    <row r="134" spans="1:8" x14ac:dyDescent="0.25">
      <c r="A134" s="21" t="s">
        <v>18468</v>
      </c>
      <c r="H134" s="1166">
        <v>0</v>
      </c>
    </row>
    <row r="136" spans="1:8" x14ac:dyDescent="0.25">
      <c r="A136" s="21" t="s">
        <v>18469</v>
      </c>
      <c r="H136" s="1166">
        <v>0</v>
      </c>
    </row>
    <row r="138" spans="1:8" x14ac:dyDescent="0.25">
      <c r="A138" s="21" t="s">
        <v>18470</v>
      </c>
      <c r="H138" s="1166">
        <v>0</v>
      </c>
    </row>
    <row r="140" spans="1:8" x14ac:dyDescent="0.25">
      <c r="A140" s="21" t="s">
        <v>18471</v>
      </c>
      <c r="H140" s="1166">
        <v>0</v>
      </c>
    </row>
  </sheetData>
  <pageMargins left="0.15" right="0.15" top="0.75" bottom="0.44999999999999996" header="0.15" footer="0.15"/>
  <pageSetup scale="71" fitToHeight="99" orientation="portrait" r:id="rId1"/>
  <headerFooter>
    <oddHeader>&amp;C&amp;"-,Gras"&amp;16GC FISCALITÉ PLUS INC.
&amp;11Rapport des transactions du Grand Livre
&amp;11(Du 01/août/2023 au 31/juil/2024)</oddHeader>
    <oddFooter>&amp;L&amp;9&amp;D - &amp;T&amp;R&amp;9Page &amp;P de &amp;N</oddFooter>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7"/>
  <sheetViews>
    <sheetView topLeftCell="C1" zoomScale="95" zoomScaleNormal="95" workbookViewId="0">
      <selection activeCell="F4" sqref="F4:H4"/>
    </sheetView>
  </sheetViews>
  <sheetFormatPr baseColWidth="10" defaultRowHeight="15" x14ac:dyDescent="0.25"/>
  <cols>
    <col min="1" max="1" width="19.7109375" style="5" hidden="1" customWidth="1"/>
    <col min="2" max="2" width="11.42578125" style="5" hidden="1" customWidth="1"/>
    <col min="3" max="4" width="5.7109375" style="5" customWidth="1"/>
    <col min="5" max="5" width="11.42578125" style="5" customWidth="1"/>
    <col min="6" max="6" width="18.7109375" style="5" customWidth="1"/>
    <col min="7" max="7" width="10.7109375" style="5" customWidth="1"/>
    <col min="8" max="8" width="18.7109375" style="5" customWidth="1"/>
    <col min="9" max="10" width="5.7109375" style="5" customWidth="1"/>
    <col min="11" max="16384" width="11.42578125" style="5"/>
  </cols>
  <sheetData>
    <row r="1" spans="1:10" ht="20.100000000000001" customHeight="1" x14ac:dyDescent="0.25">
      <c r="C1" s="1420" t="s">
        <v>9299</v>
      </c>
      <c r="D1" s="1420"/>
      <c r="E1" s="1420"/>
      <c r="F1" s="1420"/>
      <c r="G1" s="1420"/>
      <c r="H1" s="1420"/>
      <c r="I1" s="1420"/>
      <c r="J1" s="1420"/>
    </row>
    <row r="2" spans="1:10" ht="15.95" customHeight="1" thickBot="1" x14ac:dyDescent="0.3">
      <c r="C2" s="1420"/>
      <c r="D2" s="1420"/>
      <c r="E2" s="1420"/>
      <c r="F2" s="1420"/>
      <c r="G2" s="1420"/>
      <c r="H2" s="1420"/>
      <c r="I2" s="1420"/>
      <c r="J2" s="1420"/>
    </row>
    <row r="3" spans="1:10" ht="15.95" customHeight="1" thickBot="1" x14ac:dyDescent="0.3">
      <c r="A3" s="13" t="s">
        <v>9308</v>
      </c>
      <c r="B3" s="914" t="b">
        <v>1</v>
      </c>
      <c r="C3" s="46"/>
      <c r="D3" s="212"/>
      <c r="E3" s="213"/>
      <c r="F3" s="213"/>
      <c r="G3" s="213"/>
      <c r="H3" s="213"/>
      <c r="I3" s="334"/>
      <c r="J3" s="46"/>
    </row>
    <row r="4" spans="1:10" ht="15.95" customHeight="1" thickBot="1" x14ac:dyDescent="0.3">
      <c r="A4" s="13" t="s">
        <v>9309</v>
      </c>
      <c r="B4" s="914" t="b">
        <v>0</v>
      </c>
      <c r="C4" s="46"/>
      <c r="D4" s="210"/>
      <c r="E4" s="500" t="s">
        <v>9301</v>
      </c>
      <c r="F4" s="1421" t="s">
        <v>9310</v>
      </c>
      <c r="G4" s="1422"/>
      <c r="H4" s="1423"/>
      <c r="I4" s="335"/>
      <c r="J4" s="46"/>
    </row>
    <row r="5" spans="1:10" ht="15.95" customHeight="1" thickBot="1" x14ac:dyDescent="0.3">
      <c r="C5" s="46"/>
      <c r="D5" s="210"/>
      <c r="E5" s="46"/>
      <c r="F5" s="46"/>
      <c r="G5" s="46"/>
      <c r="H5" s="46"/>
      <c r="I5" s="335"/>
      <c r="J5" s="46"/>
    </row>
    <row r="6" spans="1:10" ht="15.95" customHeight="1" thickBot="1" x14ac:dyDescent="0.3">
      <c r="C6" s="46"/>
      <c r="D6" s="210"/>
      <c r="E6" s="500" t="s">
        <v>9297</v>
      </c>
      <c r="F6" s="1177">
        <v>45139</v>
      </c>
      <c r="G6" s="500" t="s">
        <v>9300</v>
      </c>
      <c r="H6" s="1177">
        <v>45504</v>
      </c>
      <c r="I6" s="335"/>
      <c r="J6" s="46"/>
    </row>
    <row r="7" spans="1:10" ht="15.95" customHeight="1" x14ac:dyDescent="0.25">
      <c r="C7" s="46"/>
      <c r="D7" s="210"/>
      <c r="E7" s="46"/>
      <c r="F7" s="46"/>
      <c r="G7" s="46"/>
      <c r="H7" s="46"/>
      <c r="I7" s="335"/>
      <c r="J7" s="46"/>
    </row>
    <row r="8" spans="1:10" ht="15.95" customHeight="1" x14ac:dyDescent="0.25">
      <c r="C8" s="46"/>
      <c r="D8" s="210"/>
      <c r="E8" s="338" t="s">
        <v>9298</v>
      </c>
      <c r="F8" s="46"/>
      <c r="G8" s="46"/>
      <c r="H8" s="46"/>
      <c r="I8" s="335"/>
      <c r="J8" s="46"/>
    </row>
    <row r="9" spans="1:10" ht="15.95" customHeight="1" x14ac:dyDescent="0.25">
      <c r="C9" s="46"/>
      <c r="D9" s="210"/>
      <c r="E9" s="46"/>
      <c r="F9" s="46"/>
      <c r="G9" s="46"/>
      <c r="H9" s="46"/>
      <c r="I9" s="335"/>
      <c r="J9" s="46"/>
    </row>
    <row r="10" spans="1:10" ht="15.95" customHeight="1" x14ac:dyDescent="0.25">
      <c r="C10" s="46"/>
      <c r="D10" s="210"/>
      <c r="E10" s="46"/>
      <c r="F10" s="46"/>
      <c r="G10" s="46"/>
      <c r="H10" s="46"/>
      <c r="I10" s="335"/>
      <c r="J10" s="46"/>
    </row>
    <row r="11" spans="1:10" ht="15.95" customHeight="1" x14ac:dyDescent="0.25">
      <c r="C11" s="46"/>
      <c r="D11" s="210"/>
      <c r="E11" s="46"/>
      <c r="F11" s="46"/>
      <c r="G11" s="46"/>
      <c r="H11" s="46"/>
      <c r="I11" s="335"/>
      <c r="J11" s="46"/>
    </row>
    <row r="12" spans="1:10" ht="15.95" customHeight="1" x14ac:dyDescent="0.25">
      <c r="C12" s="46"/>
      <c r="D12" s="210"/>
      <c r="E12" s="46"/>
      <c r="F12" s="46"/>
      <c r="G12" s="46"/>
      <c r="H12" s="46"/>
      <c r="I12" s="335"/>
      <c r="J12" s="46"/>
    </row>
    <row r="13" spans="1:10" ht="15.95" customHeight="1" x14ac:dyDescent="0.25">
      <c r="C13" s="46"/>
      <c r="D13" s="210"/>
      <c r="E13" s="46"/>
      <c r="F13" s="46"/>
      <c r="G13" s="46"/>
      <c r="H13" s="46"/>
      <c r="I13" s="335"/>
      <c r="J13" s="46"/>
    </row>
    <row r="14" spans="1:10" ht="15.95" customHeight="1" x14ac:dyDescent="0.25">
      <c r="C14" s="46"/>
      <c r="D14" s="210"/>
      <c r="E14" s="46"/>
      <c r="F14" s="46"/>
      <c r="G14" s="46"/>
      <c r="H14" s="46"/>
      <c r="I14" s="335"/>
      <c r="J14" s="46"/>
    </row>
    <row r="15" spans="1:10" ht="15.95" customHeight="1" x14ac:dyDescent="0.25">
      <c r="C15" s="46"/>
      <c r="D15" s="210"/>
      <c r="E15" s="46"/>
      <c r="F15" s="46"/>
      <c r="G15" s="46"/>
      <c r="H15" s="46"/>
      <c r="I15" s="335"/>
      <c r="J15" s="46"/>
    </row>
    <row r="16" spans="1:10" ht="15.95" customHeight="1" x14ac:dyDescent="0.25">
      <c r="C16" s="46"/>
      <c r="D16" s="210"/>
      <c r="E16" s="46"/>
      <c r="F16" s="46"/>
      <c r="G16" s="46"/>
      <c r="H16" s="46"/>
      <c r="I16" s="335"/>
      <c r="J16" s="46"/>
    </row>
    <row r="17" spans="3:10" ht="15.95" customHeight="1" x14ac:dyDescent="0.25">
      <c r="C17" s="46"/>
      <c r="D17" s="210"/>
      <c r="E17" s="46"/>
      <c r="F17" s="46"/>
      <c r="G17" s="46"/>
      <c r="H17" s="46"/>
      <c r="I17" s="335"/>
      <c r="J17" s="46"/>
    </row>
    <row r="18" spans="3:10" ht="15.95" customHeight="1" x14ac:dyDescent="0.25">
      <c r="C18" s="46"/>
      <c r="D18" s="210"/>
      <c r="E18" s="46"/>
      <c r="F18" s="46"/>
      <c r="G18" s="46"/>
      <c r="H18" s="46"/>
      <c r="I18" s="335"/>
      <c r="J18" s="46"/>
    </row>
    <row r="19" spans="3:10" ht="15.95" customHeight="1" x14ac:dyDescent="0.25">
      <c r="C19" s="46"/>
      <c r="D19" s="210"/>
      <c r="E19" s="46"/>
      <c r="F19" s="46"/>
      <c r="G19" s="46"/>
      <c r="H19" s="46"/>
      <c r="I19" s="335"/>
      <c r="J19" s="46"/>
    </row>
    <row r="20" spans="3:10" ht="15.95" customHeight="1" x14ac:dyDescent="0.25">
      <c r="C20" s="46"/>
      <c r="D20" s="210"/>
      <c r="E20" s="46"/>
      <c r="F20" s="46"/>
      <c r="G20" s="46"/>
      <c r="H20" s="46"/>
      <c r="I20" s="335"/>
      <c r="J20" s="46"/>
    </row>
    <row r="21" spans="3:10" ht="15.95" customHeight="1" x14ac:dyDescent="0.25">
      <c r="C21" s="46"/>
      <c r="D21" s="210"/>
      <c r="E21" s="46"/>
      <c r="F21" s="46"/>
      <c r="G21" s="46"/>
      <c r="H21" s="46"/>
      <c r="I21" s="335"/>
      <c r="J21" s="46"/>
    </row>
    <row r="22" spans="3:10" ht="15.95" customHeight="1" x14ac:dyDescent="0.25">
      <c r="C22" s="46"/>
      <c r="D22" s="210"/>
      <c r="E22" s="46"/>
      <c r="F22" s="46"/>
      <c r="G22" s="46"/>
      <c r="H22" s="46"/>
      <c r="I22" s="335"/>
      <c r="J22" s="46"/>
    </row>
    <row r="23" spans="3:10" ht="15.95" customHeight="1" x14ac:dyDescent="0.25">
      <c r="C23" s="46"/>
      <c r="D23" s="210"/>
      <c r="E23" s="46"/>
      <c r="F23" s="46"/>
      <c r="G23" s="46"/>
      <c r="H23" s="46"/>
      <c r="I23" s="335"/>
      <c r="J23" s="46"/>
    </row>
    <row r="24" spans="3:10" ht="15.95" customHeight="1" x14ac:dyDescent="0.25">
      <c r="C24" s="46"/>
      <c r="D24" s="210"/>
      <c r="E24" s="46"/>
      <c r="F24" s="46"/>
      <c r="G24" s="46"/>
      <c r="H24" s="46"/>
      <c r="I24" s="335"/>
      <c r="J24" s="46"/>
    </row>
    <row r="25" spans="3:10" ht="15.95" customHeight="1" x14ac:dyDescent="0.25">
      <c r="C25" s="46"/>
      <c r="D25" s="210"/>
      <c r="E25" s="46"/>
      <c r="F25" s="46"/>
      <c r="G25" s="46"/>
      <c r="H25" s="46"/>
      <c r="I25" s="335"/>
      <c r="J25" s="46"/>
    </row>
    <row r="26" spans="3:10" ht="15.95" customHeight="1" x14ac:dyDescent="0.25">
      <c r="C26" s="46"/>
      <c r="D26" s="210"/>
      <c r="E26" s="46"/>
      <c r="F26" s="46"/>
      <c r="G26" s="46"/>
      <c r="H26" s="46"/>
      <c r="I26" s="335"/>
      <c r="J26" s="46"/>
    </row>
    <row r="27" spans="3:10" ht="15.95" customHeight="1" x14ac:dyDescent="0.25">
      <c r="C27" s="46"/>
      <c r="D27" s="210"/>
      <c r="E27" s="46"/>
      <c r="F27" s="46"/>
      <c r="G27" s="46"/>
      <c r="H27" s="46"/>
      <c r="I27" s="335"/>
      <c r="J27" s="46"/>
    </row>
    <row r="28" spans="3:10" ht="15.95" customHeight="1" x14ac:dyDescent="0.25">
      <c r="C28" s="46"/>
      <c r="D28" s="210"/>
      <c r="E28" s="46"/>
      <c r="F28" s="46"/>
      <c r="G28" s="46"/>
      <c r="H28" s="46"/>
      <c r="I28" s="335"/>
      <c r="J28" s="46"/>
    </row>
    <row r="29" spans="3:10" ht="15.95" customHeight="1" x14ac:dyDescent="0.25">
      <c r="C29" s="46"/>
      <c r="D29" s="210"/>
      <c r="E29" s="46"/>
      <c r="F29" s="46"/>
      <c r="G29" s="46"/>
      <c r="H29" s="46"/>
      <c r="I29" s="335"/>
      <c r="J29" s="46"/>
    </row>
    <row r="30" spans="3:10" ht="15.95" customHeight="1" x14ac:dyDescent="0.25">
      <c r="C30" s="46"/>
      <c r="D30" s="210"/>
      <c r="E30" s="46"/>
      <c r="F30" s="46"/>
      <c r="G30" s="46"/>
      <c r="H30" s="46"/>
      <c r="I30" s="335"/>
      <c r="J30" s="46"/>
    </row>
    <row r="31" spans="3:10" ht="15.95" customHeight="1" x14ac:dyDescent="0.25">
      <c r="C31" s="46"/>
      <c r="D31" s="210"/>
      <c r="E31" s="46"/>
      <c r="F31" s="46"/>
      <c r="G31" s="46"/>
      <c r="H31" s="46"/>
      <c r="I31" s="335"/>
      <c r="J31" s="46"/>
    </row>
    <row r="32" spans="3:10" ht="15.95" customHeight="1" x14ac:dyDescent="0.25">
      <c r="C32" s="46"/>
      <c r="D32" s="210"/>
      <c r="E32" s="46"/>
      <c r="F32" s="46"/>
      <c r="G32" s="46"/>
      <c r="H32" s="46"/>
      <c r="I32" s="335"/>
      <c r="J32" s="46"/>
    </row>
    <row r="33" spans="3:10" ht="15.95" customHeight="1" thickBot="1" x14ac:dyDescent="0.3">
      <c r="C33" s="46"/>
      <c r="D33" s="336"/>
      <c r="E33" s="211"/>
      <c r="F33" s="211"/>
      <c r="G33" s="211"/>
      <c r="H33" s="211"/>
      <c r="I33" s="337"/>
      <c r="J33" s="46"/>
    </row>
    <row r="34" spans="3:10" ht="15.95" customHeight="1" x14ac:dyDescent="0.25">
      <c r="C34" s="46"/>
      <c r="D34" s="46"/>
      <c r="E34" s="46"/>
      <c r="F34" s="46"/>
      <c r="G34" s="46"/>
      <c r="H34" s="46"/>
      <c r="I34" s="46"/>
      <c r="J34" s="46"/>
    </row>
    <row r="35" spans="3:10" ht="15.95" customHeight="1" x14ac:dyDescent="0.25">
      <c r="C35" s="46"/>
      <c r="D35" s="46"/>
      <c r="E35" s="46"/>
      <c r="F35" s="46"/>
      <c r="G35" s="46"/>
      <c r="H35" s="46"/>
      <c r="I35" s="46"/>
      <c r="J35" s="46"/>
    </row>
    <row r="36" spans="3:10" ht="15.95" customHeight="1" x14ac:dyDescent="0.25">
      <c r="C36" s="46"/>
      <c r="D36" s="46"/>
      <c r="E36" s="46"/>
      <c r="F36" s="46"/>
      <c r="G36" s="46"/>
      <c r="H36" s="46"/>
      <c r="I36" s="46"/>
      <c r="J36" s="46"/>
    </row>
    <row r="37" spans="3:10" ht="15.95" customHeight="1" x14ac:dyDescent="0.25">
      <c r="C37" s="46"/>
      <c r="D37" s="46"/>
      <c r="E37" s="46"/>
      <c r="F37" s="46"/>
      <c r="G37" s="46"/>
      <c r="H37" s="46"/>
      <c r="I37" s="46"/>
      <c r="J37" s="46"/>
    </row>
  </sheetData>
  <sheetProtection sheet="1" objects="1" scenarios="1"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78858" r:id="rId4" name="OptionTransaction">
          <controlPr locked="0" defaultSize="0" autoLine="0" linkedCell="B4" r:id="rId5">
            <anchor moveWithCells="1">
              <from>
                <xdr:col>5</xdr:col>
                <xdr:colOff>38100</xdr:colOff>
                <xdr:row>30</xdr:row>
                <xdr:rowOff>114300</xdr:rowOff>
              </from>
              <to>
                <xdr:col>6</xdr:col>
                <xdr:colOff>114300</xdr:colOff>
                <xdr:row>32</xdr:row>
                <xdr:rowOff>0</xdr:rowOff>
              </to>
            </anchor>
          </controlPr>
        </control>
      </mc:Choice>
      <mc:Fallback>
        <control shapeId="78858" r:id="rId4" name="OptionTransaction"/>
      </mc:Fallback>
    </mc:AlternateContent>
    <mc:AlternateContent xmlns:mc="http://schemas.openxmlformats.org/markup-compatibility/2006">
      <mc:Choice Requires="x14">
        <control shapeId="78857" r:id="rId6" name="OptionDate">
          <controlPr locked="0" defaultSize="0" autoLine="0" linkedCell="B3" r:id="rId7">
            <anchor moveWithCells="1">
              <from>
                <xdr:col>3</xdr:col>
                <xdr:colOff>342900</xdr:colOff>
                <xdr:row>30</xdr:row>
                <xdr:rowOff>114300</xdr:rowOff>
              </from>
              <to>
                <xdr:col>4</xdr:col>
                <xdr:colOff>714375</xdr:colOff>
                <xdr:row>32</xdr:row>
                <xdr:rowOff>0</xdr:rowOff>
              </to>
            </anchor>
          </controlPr>
        </control>
      </mc:Choice>
      <mc:Fallback>
        <control shapeId="78857" r:id="rId6" name="OptionDate"/>
      </mc:Fallback>
    </mc:AlternateContent>
    <mc:AlternateContent xmlns:mc="http://schemas.openxmlformats.org/markup-compatibility/2006">
      <mc:Choice Requires="x14">
        <control shapeId="78851" r:id="rId8" name="ListBox1">
          <controlPr autoFill="0" autoLine="0" r:id="rId9">
            <anchor moveWithCells="1">
              <from>
                <xdr:col>4</xdr:col>
                <xdr:colOff>219075</xdr:colOff>
                <xdr:row>8</xdr:row>
                <xdr:rowOff>47625</xdr:rowOff>
              </from>
              <to>
                <xdr:col>7</xdr:col>
                <xdr:colOff>990600</xdr:colOff>
                <xdr:row>29</xdr:row>
                <xdr:rowOff>66675</xdr:rowOff>
              </to>
            </anchor>
          </controlPr>
        </control>
      </mc:Choice>
      <mc:Fallback>
        <control shapeId="78851" r:id="rId8" name="ListBox1"/>
      </mc:Fallback>
    </mc:AlternateContent>
    <mc:AlternateContent xmlns:mc="http://schemas.openxmlformats.org/markup-compatibility/2006">
      <mc:Choice Requires="x14">
        <control shapeId="78859" r:id="rId10" name="cbTous">
          <controlPr defaultSize="0" autoLine="0" autoPict="0" r:id="rId11">
            <anchor moveWithCells="1">
              <from>
                <xdr:col>7</xdr:col>
                <xdr:colOff>95250</xdr:colOff>
                <xdr:row>30</xdr:row>
                <xdr:rowOff>95250</xdr:rowOff>
              </from>
              <to>
                <xdr:col>8</xdr:col>
                <xdr:colOff>200025</xdr:colOff>
                <xdr:row>31</xdr:row>
                <xdr:rowOff>171450</xdr:rowOff>
              </to>
            </anchor>
          </controlPr>
        </control>
      </mc:Choice>
      <mc:Fallback>
        <control shapeId="78859" r:id="rId10" name="cbTous"/>
      </mc:Fallback>
    </mc:AlternateContent>
    <mc:AlternateContent xmlns:mc="http://schemas.openxmlformats.org/markup-compatibility/2006">
      <mc:Choice Requires="x14">
        <control shapeId="78854" r:id="rId12" name="Group Box 6">
          <controlPr defaultSize="0" autoFill="0" autoPict="0">
            <anchor moveWithCells="1">
              <from>
                <xdr:col>3</xdr:col>
                <xdr:colOff>209550</xdr:colOff>
                <xdr:row>30</xdr:row>
                <xdr:rowOff>38100</xdr:rowOff>
              </from>
              <to>
                <xdr:col>6</xdr:col>
                <xdr:colOff>238125</xdr:colOff>
                <xdr:row>32</xdr:row>
                <xdr:rowOff>38100</xdr:rowOff>
              </to>
            </anchor>
          </controlPr>
        </control>
      </mc:Choice>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M1" zoomScaleNormal="100" workbookViewId="0">
      <pane ySplit="705" activePane="bottomLeft"/>
      <selection activeCell="AD1" sqref="AD1:AD1048576"/>
      <selection pane="bottomLeft" activeCell="AC2" sqref="AC2:AJ20"/>
    </sheetView>
  </sheetViews>
  <sheetFormatPr baseColWidth="10" defaultRowHeight="15" x14ac:dyDescent="0.25"/>
  <cols>
    <col min="1" max="1" width="12.28515625" bestFit="1" customWidth="1"/>
    <col min="2" max="2" width="11.5703125" style="15" bestFit="1" customWidth="1"/>
    <col min="3" max="3" width="28.7109375" bestFit="1" customWidth="1"/>
    <col min="4" max="4" width="8.5703125" bestFit="1" customWidth="1"/>
    <col min="5" max="5" width="13.5703125" style="248" bestFit="1" customWidth="1"/>
    <col min="6" max="6" width="28" bestFit="1" customWidth="1"/>
    <col min="7" max="8" width="12.7109375" style="322" bestFit="1" customWidth="1"/>
    <col min="9" max="9" width="17.5703125" bestFit="1" customWidth="1"/>
    <col min="10" max="10" width="20.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33.85546875" customWidth="1"/>
    <col min="31" max="31" width="17.42578125" bestFit="1" customWidth="1"/>
    <col min="32" max="32" width="14.5703125" bestFit="1" customWidth="1"/>
    <col min="33" max="33" width="28" bestFit="1" customWidth="1"/>
    <col min="34" max="35" width="14.7109375" customWidth="1"/>
    <col min="36" max="36" width="29.28515625" bestFit="1" customWidth="1"/>
  </cols>
  <sheetData>
    <row r="1" spans="1:36" ht="18.75" x14ac:dyDescent="0.25">
      <c r="A1" s="504" t="s">
        <v>572</v>
      </c>
      <c r="B1" s="1008" t="s">
        <v>2</v>
      </c>
      <c r="C1" s="504" t="s">
        <v>4</v>
      </c>
      <c r="D1" s="504" t="s">
        <v>105</v>
      </c>
      <c r="E1" s="1009" t="s">
        <v>218</v>
      </c>
      <c r="F1" s="504" t="s">
        <v>49</v>
      </c>
      <c r="G1" s="1011" t="s">
        <v>102</v>
      </c>
      <c r="H1" s="1011" t="s">
        <v>103</v>
      </c>
      <c r="I1" s="504" t="s">
        <v>106</v>
      </c>
      <c r="J1" s="504" t="s">
        <v>389</v>
      </c>
      <c r="L1" s="1424" t="s">
        <v>589</v>
      </c>
      <c r="M1" s="1424"/>
      <c r="N1" s="1424"/>
      <c r="P1" s="206" t="s">
        <v>572</v>
      </c>
      <c r="Q1" s="206" t="s">
        <v>2</v>
      </c>
      <c r="R1" s="178" t="s">
        <v>4</v>
      </c>
      <c r="S1" s="178" t="s">
        <v>105</v>
      </c>
      <c r="T1" s="339"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5">
        <v>1</v>
      </c>
      <c r="B2" s="598">
        <v>45504</v>
      </c>
      <c r="C2" s="506" t="s">
        <v>12424</v>
      </c>
      <c r="D2" s="506" t="s">
        <v>12425</v>
      </c>
      <c r="E2" s="507" t="s">
        <v>52</v>
      </c>
      <c r="F2" s="506" t="s">
        <v>53</v>
      </c>
      <c r="G2" s="508">
        <v>124365.8</v>
      </c>
      <c r="H2" s="508"/>
      <c r="I2" s="506"/>
      <c r="J2" s="1010" t="s">
        <v>12434</v>
      </c>
      <c r="L2" s="39" t="s">
        <v>218</v>
      </c>
      <c r="M2" s="39" t="s">
        <v>2</v>
      </c>
      <c r="N2" s="39" t="s">
        <v>2</v>
      </c>
      <c r="P2" s="505"/>
      <c r="Q2" s="598"/>
      <c r="R2" s="506"/>
      <c r="S2" s="506"/>
      <c r="T2" s="507"/>
      <c r="U2" s="506"/>
      <c r="V2" s="508"/>
      <c r="W2" s="508"/>
      <c r="X2" s="506"/>
      <c r="Y2" s="1010"/>
      <c r="AA2" s="39" t="s">
        <v>572</v>
      </c>
      <c r="AC2" s="505">
        <v>1</v>
      </c>
      <c r="AD2" s="506" t="s">
        <v>12424</v>
      </c>
      <c r="AE2" s="506" t="s">
        <v>12425</v>
      </c>
      <c r="AF2" s="507" t="s">
        <v>52</v>
      </c>
      <c r="AG2" s="506" t="s">
        <v>53</v>
      </c>
      <c r="AH2" s="508">
        <v>124365.8</v>
      </c>
      <c r="AI2" s="508"/>
      <c r="AJ2" s="506"/>
    </row>
    <row r="3" spans="1:36" ht="15.75" x14ac:dyDescent="0.25">
      <c r="A3" s="505">
        <v>1</v>
      </c>
      <c r="B3" s="598">
        <v>45504</v>
      </c>
      <c r="C3" s="506" t="s">
        <v>12424</v>
      </c>
      <c r="D3" s="506" t="s">
        <v>12425</v>
      </c>
      <c r="E3" s="507" t="s">
        <v>54</v>
      </c>
      <c r="F3" s="506" t="s">
        <v>11542</v>
      </c>
      <c r="G3" s="508">
        <v>401270.99</v>
      </c>
      <c r="H3" s="508"/>
      <c r="I3" s="506"/>
      <c r="J3" s="1010" t="s">
        <v>12434</v>
      </c>
      <c r="L3" s="74">
        <v>9000</v>
      </c>
      <c r="M3" s="74" t="s">
        <v>18447</v>
      </c>
      <c r="N3" s="74" t="s">
        <v>11534</v>
      </c>
      <c r="P3" s="505"/>
      <c r="Q3" s="598"/>
      <c r="R3" s="506"/>
      <c r="S3" s="506"/>
      <c r="T3" s="507"/>
      <c r="U3" s="506"/>
      <c r="V3" s="508"/>
      <c r="W3" s="508"/>
      <c r="X3" s="506"/>
      <c r="Y3" s="1010"/>
      <c r="AA3" s="219">
        <v>1</v>
      </c>
      <c r="AC3" s="505">
        <v>1</v>
      </c>
      <c r="AD3" s="506" t="s">
        <v>12424</v>
      </c>
      <c r="AE3" s="506" t="s">
        <v>12425</v>
      </c>
      <c r="AF3" s="507" t="s">
        <v>54</v>
      </c>
      <c r="AG3" s="506" t="s">
        <v>11542</v>
      </c>
      <c r="AH3" s="508">
        <v>401270.99</v>
      </c>
      <c r="AI3" s="508"/>
      <c r="AJ3" s="506"/>
    </row>
    <row r="4" spans="1:36" x14ac:dyDescent="0.25">
      <c r="A4" s="505">
        <v>1</v>
      </c>
      <c r="B4" s="598">
        <v>45504</v>
      </c>
      <c r="C4" s="506" t="s">
        <v>12424</v>
      </c>
      <c r="D4" s="506" t="s">
        <v>12425</v>
      </c>
      <c r="E4" s="507" t="s">
        <v>55</v>
      </c>
      <c r="F4" s="506" t="s">
        <v>11548</v>
      </c>
      <c r="G4" s="508"/>
      <c r="H4" s="508">
        <v>57401.53</v>
      </c>
      <c r="I4" s="506"/>
      <c r="J4" s="1010" t="s">
        <v>12434</v>
      </c>
      <c r="P4" s="505"/>
      <c r="Q4" s="598"/>
      <c r="R4" s="506"/>
      <c r="S4" s="506"/>
      <c r="T4" s="507"/>
      <c r="U4" s="506"/>
      <c r="V4" s="508"/>
      <c r="W4" s="508"/>
      <c r="X4" s="506"/>
      <c r="Y4" s="1010"/>
      <c r="AC4" s="505">
        <v>1</v>
      </c>
      <c r="AD4" s="506" t="s">
        <v>12424</v>
      </c>
      <c r="AE4" s="506" t="s">
        <v>12425</v>
      </c>
      <c r="AF4" s="507" t="s">
        <v>55</v>
      </c>
      <c r="AG4" s="506" t="s">
        <v>11548</v>
      </c>
      <c r="AH4" s="508"/>
      <c r="AI4" s="508">
        <v>57401.53</v>
      </c>
      <c r="AJ4" s="506"/>
    </row>
    <row r="5" spans="1:36" x14ac:dyDescent="0.25">
      <c r="A5" s="505">
        <v>1</v>
      </c>
      <c r="B5" s="598">
        <v>45504</v>
      </c>
      <c r="C5" s="506" t="s">
        <v>12424</v>
      </c>
      <c r="D5" s="506" t="s">
        <v>12425</v>
      </c>
      <c r="E5" s="507" t="s">
        <v>11695</v>
      </c>
      <c r="F5" s="506" t="s">
        <v>11549</v>
      </c>
      <c r="G5" s="508"/>
      <c r="H5" s="508">
        <v>114514.79</v>
      </c>
      <c r="I5" s="506"/>
      <c r="J5" s="1010" t="s">
        <v>12434</v>
      </c>
      <c r="P5" s="505"/>
      <c r="Q5" s="598"/>
      <c r="R5" s="506"/>
      <c r="S5" s="506"/>
      <c r="T5" s="507"/>
      <c r="U5" s="506"/>
      <c r="V5" s="508"/>
      <c r="W5" s="508"/>
      <c r="X5" s="506"/>
      <c r="Y5" s="1010"/>
      <c r="AC5" s="505">
        <v>1</v>
      </c>
      <c r="AD5" s="506" t="s">
        <v>12424</v>
      </c>
      <c r="AE5" s="506" t="s">
        <v>12425</v>
      </c>
      <c r="AF5" s="507" t="s">
        <v>11695</v>
      </c>
      <c r="AG5" s="506" t="s">
        <v>11549</v>
      </c>
      <c r="AH5" s="508"/>
      <c r="AI5" s="508">
        <v>114514.79</v>
      </c>
      <c r="AJ5" s="506"/>
    </row>
    <row r="6" spans="1:36" x14ac:dyDescent="0.25">
      <c r="A6" s="505">
        <v>1</v>
      </c>
      <c r="B6" s="598">
        <v>45504</v>
      </c>
      <c r="C6" s="506" t="s">
        <v>12424</v>
      </c>
      <c r="D6" s="506" t="s">
        <v>12425</v>
      </c>
      <c r="E6" s="507" t="s">
        <v>56</v>
      </c>
      <c r="F6" s="506" t="s">
        <v>57</v>
      </c>
      <c r="G6" s="508">
        <v>68313</v>
      </c>
      <c r="H6" s="508"/>
      <c r="I6" s="506"/>
      <c r="J6" s="1010" t="s">
        <v>12434</v>
      </c>
      <c r="P6" s="505"/>
      <c r="Q6" s="598"/>
      <c r="R6" s="506"/>
      <c r="S6" s="506"/>
      <c r="T6" s="507"/>
      <c r="U6" s="506"/>
      <c r="V6" s="508"/>
      <c r="W6" s="508"/>
      <c r="X6" s="506"/>
      <c r="Y6" s="1010"/>
      <c r="AC6" s="505">
        <v>1</v>
      </c>
      <c r="AD6" s="506" t="s">
        <v>12424</v>
      </c>
      <c r="AE6" s="506" t="s">
        <v>12425</v>
      </c>
      <c r="AF6" s="507" t="s">
        <v>56</v>
      </c>
      <c r="AG6" s="506" t="s">
        <v>57</v>
      </c>
      <c r="AH6" s="508">
        <v>68313</v>
      </c>
      <c r="AI6" s="508"/>
      <c r="AJ6" s="506"/>
    </row>
    <row r="7" spans="1:36" x14ac:dyDescent="0.25">
      <c r="A7" s="505">
        <v>1</v>
      </c>
      <c r="B7" s="598">
        <v>45504</v>
      </c>
      <c r="C7" s="506" t="s">
        <v>12424</v>
      </c>
      <c r="D7" s="506" t="s">
        <v>12425</v>
      </c>
      <c r="E7" s="507" t="s">
        <v>11696</v>
      </c>
      <c r="F7" s="506" t="s">
        <v>58</v>
      </c>
      <c r="G7" s="508">
        <v>4063</v>
      </c>
      <c r="H7" s="508"/>
      <c r="I7" s="506"/>
      <c r="J7" s="1010" t="s">
        <v>12434</v>
      </c>
      <c r="P7" s="505"/>
      <c r="Q7" s="598"/>
      <c r="R7" s="506"/>
      <c r="S7" s="506"/>
      <c r="T7" s="507"/>
      <c r="U7" s="506"/>
      <c r="V7" s="508"/>
      <c r="W7" s="508"/>
      <c r="X7" s="506"/>
      <c r="Y7" s="1010"/>
      <c r="AC7" s="505">
        <v>1</v>
      </c>
      <c r="AD7" s="506" t="s">
        <v>12424</v>
      </c>
      <c r="AE7" s="506" t="s">
        <v>12425</v>
      </c>
      <c r="AF7" s="507" t="s">
        <v>11696</v>
      </c>
      <c r="AG7" s="506" t="s">
        <v>58</v>
      </c>
      <c r="AH7" s="508">
        <v>4063</v>
      </c>
      <c r="AI7" s="508"/>
      <c r="AJ7" s="506"/>
    </row>
    <row r="8" spans="1:36" x14ac:dyDescent="0.25">
      <c r="A8" s="505">
        <v>1</v>
      </c>
      <c r="B8" s="598">
        <v>45504</v>
      </c>
      <c r="C8" s="506" t="s">
        <v>12424</v>
      </c>
      <c r="D8" s="506" t="s">
        <v>12425</v>
      </c>
      <c r="E8" s="507" t="s">
        <v>11702</v>
      </c>
      <c r="F8" s="506" t="s">
        <v>59</v>
      </c>
      <c r="G8" s="508">
        <v>91727.67</v>
      </c>
      <c r="H8" s="508"/>
      <c r="I8" s="506"/>
      <c r="J8" s="1010" t="s">
        <v>12434</v>
      </c>
      <c r="P8" s="505"/>
      <c r="Q8" s="598"/>
      <c r="R8" s="506"/>
      <c r="S8" s="506"/>
      <c r="T8" s="507"/>
      <c r="U8" s="506"/>
      <c r="V8" s="508"/>
      <c r="W8" s="508"/>
      <c r="X8" s="506"/>
      <c r="Y8" s="1010"/>
      <c r="AC8" s="505">
        <v>1</v>
      </c>
      <c r="AD8" s="506" t="s">
        <v>12424</v>
      </c>
      <c r="AE8" s="506" t="s">
        <v>12425</v>
      </c>
      <c r="AF8" s="507" t="s">
        <v>11702</v>
      </c>
      <c r="AG8" s="506" t="s">
        <v>59</v>
      </c>
      <c r="AH8" s="508">
        <v>91727.67</v>
      </c>
      <c r="AI8" s="508"/>
      <c r="AJ8" s="506"/>
    </row>
    <row r="9" spans="1:36" x14ac:dyDescent="0.25">
      <c r="A9" s="505">
        <v>1</v>
      </c>
      <c r="B9" s="598">
        <v>45504</v>
      </c>
      <c r="C9" s="506" t="s">
        <v>12424</v>
      </c>
      <c r="D9" s="506" t="s">
        <v>12425</v>
      </c>
      <c r="E9" s="507" t="s">
        <v>11703</v>
      </c>
      <c r="F9" s="506" t="s">
        <v>60</v>
      </c>
      <c r="G9" s="508"/>
      <c r="H9" s="508">
        <v>81101.17</v>
      </c>
      <c r="I9" s="506"/>
      <c r="J9" s="1010" t="s">
        <v>12434</v>
      </c>
      <c r="P9" s="505"/>
      <c r="Q9" s="598"/>
      <c r="R9" s="506"/>
      <c r="S9" s="506"/>
      <c r="T9" s="507"/>
      <c r="U9" s="506"/>
      <c r="V9" s="508"/>
      <c r="W9" s="508"/>
      <c r="X9" s="506"/>
      <c r="Y9" s="1010"/>
      <c r="AC9" s="505">
        <v>1</v>
      </c>
      <c r="AD9" s="506" t="s">
        <v>12424</v>
      </c>
      <c r="AE9" s="506" t="s">
        <v>12425</v>
      </c>
      <c r="AF9" s="507" t="s">
        <v>11703</v>
      </c>
      <c r="AG9" s="506" t="s">
        <v>60</v>
      </c>
      <c r="AH9" s="508"/>
      <c r="AI9" s="508">
        <v>81101.17</v>
      </c>
      <c r="AJ9" s="506"/>
    </row>
    <row r="10" spans="1:36" x14ac:dyDescent="0.25">
      <c r="A10" s="505">
        <v>1</v>
      </c>
      <c r="B10" s="598">
        <v>45504</v>
      </c>
      <c r="C10" s="506" t="s">
        <v>12424</v>
      </c>
      <c r="D10" s="506" t="s">
        <v>12425</v>
      </c>
      <c r="E10" s="507" t="s">
        <v>11704</v>
      </c>
      <c r="F10" s="506" t="s">
        <v>61</v>
      </c>
      <c r="G10" s="508">
        <v>113106.26</v>
      </c>
      <c r="H10" s="508"/>
      <c r="I10" s="506"/>
      <c r="J10" s="1010" t="s">
        <v>12434</v>
      </c>
      <c r="P10" s="505"/>
      <c r="Q10" s="598"/>
      <c r="R10" s="506"/>
      <c r="S10" s="506"/>
      <c r="T10" s="507"/>
      <c r="U10" s="506"/>
      <c r="V10" s="508"/>
      <c r="W10" s="508"/>
      <c r="X10" s="506"/>
      <c r="Y10" s="1010"/>
      <c r="AC10" s="505">
        <v>1</v>
      </c>
      <c r="AD10" s="506" t="s">
        <v>12424</v>
      </c>
      <c r="AE10" s="506" t="s">
        <v>12425</v>
      </c>
      <c r="AF10" s="507" t="s">
        <v>11704</v>
      </c>
      <c r="AG10" s="506" t="s">
        <v>61</v>
      </c>
      <c r="AH10" s="508">
        <v>113106.26</v>
      </c>
      <c r="AI10" s="508"/>
      <c r="AJ10" s="506"/>
    </row>
    <row r="11" spans="1:36" x14ac:dyDescent="0.25">
      <c r="A11" s="505">
        <v>1</v>
      </c>
      <c r="B11" s="598">
        <v>45504</v>
      </c>
      <c r="C11" s="506" t="s">
        <v>12424</v>
      </c>
      <c r="D11" s="506" t="s">
        <v>12425</v>
      </c>
      <c r="E11" s="507" t="s">
        <v>11705</v>
      </c>
      <c r="F11" s="506" t="s">
        <v>62</v>
      </c>
      <c r="G11" s="508"/>
      <c r="H11" s="508">
        <v>108457.88</v>
      </c>
      <c r="I11" s="506"/>
      <c r="J11" s="1010" t="s">
        <v>12434</v>
      </c>
      <c r="P11" s="505"/>
      <c r="Q11" s="598"/>
      <c r="R11" s="506"/>
      <c r="S11" s="506"/>
      <c r="T11" s="507"/>
      <c r="U11" s="506"/>
      <c r="V11" s="508"/>
      <c r="W11" s="508"/>
      <c r="X11" s="506"/>
      <c r="Y11" s="1010"/>
      <c r="AC11" s="505">
        <v>1</v>
      </c>
      <c r="AD11" s="506" t="s">
        <v>12424</v>
      </c>
      <c r="AE11" s="506" t="s">
        <v>12425</v>
      </c>
      <c r="AF11" s="507" t="s">
        <v>11705</v>
      </c>
      <c r="AG11" s="506" t="s">
        <v>62</v>
      </c>
      <c r="AH11" s="508"/>
      <c r="AI11" s="508">
        <v>108457.88</v>
      </c>
      <c r="AJ11" s="506"/>
    </row>
    <row r="12" spans="1:36" x14ac:dyDescent="0.25">
      <c r="A12" s="505">
        <v>1</v>
      </c>
      <c r="B12" s="598">
        <v>45504</v>
      </c>
      <c r="C12" s="506" t="s">
        <v>12424</v>
      </c>
      <c r="D12" s="506" t="s">
        <v>12425</v>
      </c>
      <c r="E12" s="507" t="s">
        <v>11815</v>
      </c>
      <c r="F12" s="506" t="s">
        <v>11551</v>
      </c>
      <c r="G12" s="508"/>
      <c r="H12" s="508">
        <v>359.39</v>
      </c>
      <c r="I12" s="506"/>
      <c r="J12" s="1010" t="s">
        <v>12434</v>
      </c>
      <c r="P12" s="505"/>
      <c r="Q12" s="598"/>
      <c r="R12" s="506"/>
      <c r="S12" s="506"/>
      <c r="T12" s="507"/>
      <c r="U12" s="506"/>
      <c r="V12" s="508"/>
      <c r="W12" s="508"/>
      <c r="X12" s="506"/>
      <c r="Y12" s="1010"/>
      <c r="AC12" s="505">
        <v>1</v>
      </c>
      <c r="AD12" s="506" t="s">
        <v>12424</v>
      </c>
      <c r="AE12" s="506" t="s">
        <v>12425</v>
      </c>
      <c r="AF12" s="507" t="s">
        <v>11815</v>
      </c>
      <c r="AG12" s="506" t="s">
        <v>11551</v>
      </c>
      <c r="AH12" s="508"/>
      <c r="AI12" s="508">
        <v>359.39</v>
      </c>
      <c r="AJ12" s="506"/>
    </row>
    <row r="13" spans="1:36" x14ac:dyDescent="0.25">
      <c r="A13" s="505">
        <v>1</v>
      </c>
      <c r="B13" s="598">
        <v>45504</v>
      </c>
      <c r="C13" s="506" t="s">
        <v>12424</v>
      </c>
      <c r="D13" s="506" t="s">
        <v>12425</v>
      </c>
      <c r="E13" s="507" t="s">
        <v>12426</v>
      </c>
      <c r="F13" s="506" t="s">
        <v>11553</v>
      </c>
      <c r="G13" s="508"/>
      <c r="H13" s="508">
        <v>188.4</v>
      </c>
      <c r="I13" s="506"/>
      <c r="J13" s="1010" t="s">
        <v>12434</v>
      </c>
      <c r="P13" s="505"/>
      <c r="Q13" s="598"/>
      <c r="R13" s="506"/>
      <c r="S13" s="506"/>
      <c r="T13" s="507"/>
      <c r="U13" s="506"/>
      <c r="V13" s="508"/>
      <c r="W13" s="508"/>
      <c r="X13" s="506"/>
      <c r="Y13" s="1010"/>
      <c r="AC13" s="505">
        <v>1</v>
      </c>
      <c r="AD13" s="506" t="s">
        <v>12424</v>
      </c>
      <c r="AE13" s="506" t="s">
        <v>12425</v>
      </c>
      <c r="AF13" s="507" t="s">
        <v>12426</v>
      </c>
      <c r="AG13" s="506" t="s">
        <v>11553</v>
      </c>
      <c r="AH13" s="508"/>
      <c r="AI13" s="508">
        <v>188.4</v>
      </c>
      <c r="AJ13" s="506"/>
    </row>
    <row r="14" spans="1:36" x14ac:dyDescent="0.25">
      <c r="A14" s="505">
        <v>1</v>
      </c>
      <c r="B14" s="598">
        <v>45504</v>
      </c>
      <c r="C14" s="506" t="s">
        <v>12424</v>
      </c>
      <c r="D14" s="506" t="s">
        <v>12425</v>
      </c>
      <c r="E14" s="507" t="s">
        <v>12427</v>
      </c>
      <c r="F14" s="506" t="s">
        <v>11555</v>
      </c>
      <c r="G14" s="508"/>
      <c r="H14" s="508">
        <v>16972.54</v>
      </c>
      <c r="I14" s="506"/>
      <c r="J14" s="1010" t="s">
        <v>12434</v>
      </c>
      <c r="P14" s="505"/>
      <c r="Q14" s="598"/>
      <c r="R14" s="506"/>
      <c r="S14" s="506"/>
      <c r="T14" s="507"/>
      <c r="U14" s="506"/>
      <c r="V14" s="508"/>
      <c r="W14" s="508"/>
      <c r="X14" s="506"/>
      <c r="Y14" s="1010"/>
      <c r="AC14" s="505">
        <v>1</v>
      </c>
      <c r="AD14" s="506" t="s">
        <v>12424</v>
      </c>
      <c r="AE14" s="506" t="s">
        <v>12425</v>
      </c>
      <c r="AF14" s="507" t="s">
        <v>12427</v>
      </c>
      <c r="AG14" s="506" t="s">
        <v>11555</v>
      </c>
      <c r="AH14" s="508"/>
      <c r="AI14" s="508">
        <v>16972.54</v>
      </c>
      <c r="AJ14" s="506"/>
    </row>
    <row r="15" spans="1:36" x14ac:dyDescent="0.25">
      <c r="A15" s="505">
        <v>1</v>
      </c>
      <c r="B15" s="598">
        <v>45504</v>
      </c>
      <c r="C15" s="506" t="s">
        <v>12424</v>
      </c>
      <c r="D15" s="506" t="s">
        <v>12425</v>
      </c>
      <c r="E15" s="507" t="s">
        <v>12428</v>
      </c>
      <c r="F15" s="506" t="s">
        <v>73</v>
      </c>
      <c r="G15" s="508">
        <v>15567</v>
      </c>
      <c r="H15" s="508"/>
      <c r="I15" s="506"/>
      <c r="J15" s="1010" t="s">
        <v>12434</v>
      </c>
      <c r="P15" s="505"/>
      <c r="Q15" s="598"/>
      <c r="R15" s="506"/>
      <c r="S15" s="506"/>
      <c r="T15" s="507"/>
      <c r="U15" s="506"/>
      <c r="V15" s="508"/>
      <c r="W15" s="508"/>
      <c r="X15" s="506"/>
      <c r="Y15" s="1010"/>
      <c r="AC15" s="505">
        <v>1</v>
      </c>
      <c r="AD15" s="506" t="s">
        <v>12424</v>
      </c>
      <c r="AE15" s="506" t="s">
        <v>12425</v>
      </c>
      <c r="AF15" s="507" t="s">
        <v>12428</v>
      </c>
      <c r="AG15" s="506" t="s">
        <v>73</v>
      </c>
      <c r="AH15" s="508">
        <v>15567</v>
      </c>
      <c r="AI15" s="508"/>
      <c r="AJ15" s="506"/>
    </row>
    <row r="16" spans="1:36" x14ac:dyDescent="0.25">
      <c r="A16" s="505">
        <v>1</v>
      </c>
      <c r="B16" s="598">
        <v>45504</v>
      </c>
      <c r="C16" s="506" t="s">
        <v>12424</v>
      </c>
      <c r="D16" s="506" t="s">
        <v>12425</v>
      </c>
      <c r="E16" s="507" t="s">
        <v>12429</v>
      </c>
      <c r="F16" s="506" t="s">
        <v>74</v>
      </c>
      <c r="G16" s="508">
        <v>12776</v>
      </c>
      <c r="H16" s="508"/>
      <c r="I16" s="506"/>
      <c r="J16" s="1010" t="s">
        <v>12434</v>
      </c>
      <c r="P16" s="505"/>
      <c r="Q16" s="598"/>
      <c r="R16" s="506"/>
      <c r="S16" s="506"/>
      <c r="T16" s="507"/>
      <c r="U16" s="506"/>
      <c r="V16" s="508"/>
      <c r="W16" s="508"/>
      <c r="X16" s="506"/>
      <c r="Y16" s="1010"/>
      <c r="AC16" s="505">
        <v>1</v>
      </c>
      <c r="AD16" s="506" t="s">
        <v>12424</v>
      </c>
      <c r="AE16" s="506" t="s">
        <v>12425</v>
      </c>
      <c r="AF16" s="507" t="s">
        <v>12429</v>
      </c>
      <c r="AG16" s="506" t="s">
        <v>74</v>
      </c>
      <c r="AH16" s="508">
        <v>12776</v>
      </c>
      <c r="AI16" s="508"/>
      <c r="AJ16" s="506"/>
    </row>
    <row r="17" spans="1:36" x14ac:dyDescent="0.25">
      <c r="A17" s="505">
        <v>1</v>
      </c>
      <c r="B17" s="598">
        <v>45504</v>
      </c>
      <c r="C17" s="506" t="s">
        <v>12424</v>
      </c>
      <c r="D17" s="506" t="s">
        <v>12425</v>
      </c>
      <c r="E17" s="507" t="s">
        <v>12430</v>
      </c>
      <c r="F17" s="506" t="s">
        <v>75</v>
      </c>
      <c r="G17" s="508"/>
      <c r="H17" s="508">
        <v>1217.3699999999999</v>
      </c>
      <c r="I17" s="506"/>
      <c r="J17" s="1010" t="s">
        <v>12434</v>
      </c>
      <c r="P17" s="505"/>
      <c r="Q17" s="598"/>
      <c r="R17" s="506"/>
      <c r="S17" s="506"/>
      <c r="T17" s="507"/>
      <c r="U17" s="506"/>
      <c r="V17" s="508"/>
      <c r="W17" s="508"/>
      <c r="X17" s="506"/>
      <c r="Y17" s="1010"/>
      <c r="AC17" s="505">
        <v>1</v>
      </c>
      <c r="AD17" s="506" t="s">
        <v>12424</v>
      </c>
      <c r="AE17" s="506" t="s">
        <v>12425</v>
      </c>
      <c r="AF17" s="507" t="s">
        <v>12430</v>
      </c>
      <c r="AG17" s="506" t="s">
        <v>75</v>
      </c>
      <c r="AH17" s="508"/>
      <c r="AI17" s="508">
        <v>1217.3699999999999</v>
      </c>
      <c r="AJ17" s="506"/>
    </row>
    <row r="18" spans="1:36" x14ac:dyDescent="0.25">
      <c r="A18" s="505">
        <v>1</v>
      </c>
      <c r="B18" s="598">
        <v>45504</v>
      </c>
      <c r="C18" s="506" t="s">
        <v>12424</v>
      </c>
      <c r="D18" s="506" t="s">
        <v>12425</v>
      </c>
      <c r="E18" s="507" t="s">
        <v>12431</v>
      </c>
      <c r="F18" s="506" t="s">
        <v>77</v>
      </c>
      <c r="G18" s="508"/>
      <c r="H18" s="508">
        <v>100</v>
      </c>
      <c r="I18" s="506"/>
      <c r="J18" s="1010" t="s">
        <v>12434</v>
      </c>
      <c r="P18" s="505"/>
      <c r="Q18" s="598"/>
      <c r="R18" s="506"/>
      <c r="S18" s="506"/>
      <c r="T18" s="507"/>
      <c r="U18" s="506"/>
      <c r="V18" s="508"/>
      <c r="W18" s="508"/>
      <c r="X18" s="506"/>
      <c r="Y18" s="1010"/>
      <c r="AC18" s="505">
        <v>1</v>
      </c>
      <c r="AD18" s="506" t="s">
        <v>12424</v>
      </c>
      <c r="AE18" s="506" t="s">
        <v>12425</v>
      </c>
      <c r="AF18" s="507" t="s">
        <v>12431</v>
      </c>
      <c r="AG18" s="506" t="s">
        <v>77</v>
      </c>
      <c r="AH18" s="508"/>
      <c r="AI18" s="508">
        <v>100</v>
      </c>
      <c r="AJ18" s="506"/>
    </row>
    <row r="19" spans="1:36" x14ac:dyDescent="0.25">
      <c r="A19" s="505">
        <v>1</v>
      </c>
      <c r="B19" s="598">
        <v>45504</v>
      </c>
      <c r="C19" s="506" t="s">
        <v>12424</v>
      </c>
      <c r="D19" s="506" t="s">
        <v>12425</v>
      </c>
      <c r="E19" s="507" t="s">
        <v>12432</v>
      </c>
      <c r="F19" s="506" t="s">
        <v>78</v>
      </c>
      <c r="G19" s="508"/>
      <c r="H19" s="508">
        <v>300</v>
      </c>
      <c r="I19" s="506"/>
      <c r="J19" s="1010" t="s">
        <v>12434</v>
      </c>
      <c r="P19" s="505"/>
      <c r="Q19" s="598"/>
      <c r="R19" s="506"/>
      <c r="S19" s="506"/>
      <c r="T19" s="507"/>
      <c r="U19" s="506"/>
      <c r="V19" s="508"/>
      <c r="W19" s="508"/>
      <c r="X19" s="506"/>
      <c r="Y19" s="1010"/>
      <c r="AC19" s="505">
        <v>1</v>
      </c>
      <c r="AD19" s="506" t="s">
        <v>12424</v>
      </c>
      <c r="AE19" s="506" t="s">
        <v>12425</v>
      </c>
      <c r="AF19" s="507" t="s">
        <v>12432</v>
      </c>
      <c r="AG19" s="506" t="s">
        <v>78</v>
      </c>
      <c r="AH19" s="508"/>
      <c r="AI19" s="508">
        <v>300</v>
      </c>
      <c r="AJ19" s="506"/>
    </row>
    <row r="20" spans="1:36" x14ac:dyDescent="0.25">
      <c r="A20" s="505">
        <v>1</v>
      </c>
      <c r="B20" s="598">
        <v>45504</v>
      </c>
      <c r="C20" s="506" t="s">
        <v>12424</v>
      </c>
      <c r="D20" s="506" t="s">
        <v>12425</v>
      </c>
      <c r="E20" s="507" t="s">
        <v>12433</v>
      </c>
      <c r="F20" s="506" t="s">
        <v>11557</v>
      </c>
      <c r="G20" s="508"/>
      <c r="H20" s="508">
        <v>450576.65</v>
      </c>
      <c r="I20" s="506"/>
      <c r="J20" s="1010" t="s">
        <v>12434</v>
      </c>
      <c r="P20" s="505"/>
      <c r="Q20" s="598"/>
      <c r="R20" s="506"/>
      <c r="S20" s="506"/>
      <c r="T20" s="507"/>
      <c r="U20" s="506"/>
      <c r="V20" s="508"/>
      <c r="W20" s="508"/>
      <c r="X20" s="506"/>
      <c r="Y20" s="1010"/>
      <c r="AC20" s="505">
        <v>1</v>
      </c>
      <c r="AD20" s="506" t="s">
        <v>12424</v>
      </c>
      <c r="AE20" s="506" t="s">
        <v>12425</v>
      </c>
      <c r="AF20" s="507" t="s">
        <v>12433</v>
      </c>
      <c r="AG20" s="506" t="s">
        <v>11557</v>
      </c>
      <c r="AH20" s="508"/>
      <c r="AI20" s="508">
        <v>450576.65</v>
      </c>
      <c r="AJ20" s="506"/>
    </row>
    <row r="21" spans="1:36" x14ac:dyDescent="0.25">
      <c r="A21" s="505"/>
      <c r="B21" s="598"/>
      <c r="C21" s="506"/>
      <c r="D21" s="506"/>
      <c r="E21" s="507"/>
      <c r="F21" s="506"/>
      <c r="G21" s="1012"/>
      <c r="H21" s="1012"/>
      <c r="I21" s="506"/>
      <c r="J21" s="1010"/>
      <c r="P21" s="505"/>
      <c r="Q21" s="598"/>
      <c r="R21" s="506"/>
      <c r="S21" s="506"/>
      <c r="T21" s="507"/>
      <c r="U21" s="506"/>
      <c r="V21" s="508"/>
      <c r="W21" s="508"/>
      <c r="X21" s="506"/>
      <c r="Y21" s="819"/>
    </row>
    <row r="22" spans="1:36" x14ac:dyDescent="0.25">
      <c r="A22" s="505"/>
      <c r="B22" s="598"/>
      <c r="C22" s="506"/>
      <c r="D22" s="506"/>
      <c r="E22" s="507"/>
      <c r="F22" s="506"/>
      <c r="G22" s="1012"/>
      <c r="H22" s="1012"/>
      <c r="I22" s="506"/>
      <c r="J22" s="507"/>
      <c r="P22" s="505"/>
      <c r="Q22" s="598"/>
      <c r="R22" s="506"/>
      <c r="S22" s="506"/>
      <c r="T22" s="507"/>
      <c r="U22" s="506"/>
      <c r="V22" s="508"/>
      <c r="W22" s="508"/>
      <c r="X22" s="506"/>
      <c r="Y22" s="819"/>
    </row>
    <row r="23" spans="1:36" x14ac:dyDescent="0.25">
      <c r="A23" s="505"/>
      <c r="B23" s="598"/>
      <c r="C23" s="506"/>
      <c r="D23" s="506"/>
      <c r="E23" s="507"/>
      <c r="F23" s="506"/>
      <c r="G23" s="1012"/>
      <c r="H23" s="1012"/>
      <c r="I23" s="506"/>
      <c r="J23" s="507"/>
      <c r="P23" s="505"/>
      <c r="Q23" s="598"/>
      <c r="R23" s="506"/>
      <c r="S23" s="506"/>
      <c r="T23" s="507"/>
      <c r="U23" s="506"/>
      <c r="V23" s="508"/>
      <c r="W23" s="508"/>
      <c r="X23" s="506"/>
      <c r="Y23" s="819"/>
    </row>
    <row r="24" spans="1:36" x14ac:dyDescent="0.25">
      <c r="A24" s="505"/>
      <c r="B24" s="598"/>
      <c r="C24" s="506"/>
      <c r="D24" s="506"/>
      <c r="E24" s="507"/>
      <c r="F24" s="506"/>
      <c r="G24" s="1012"/>
      <c r="H24" s="1012"/>
      <c r="I24" s="506"/>
      <c r="J24" s="507"/>
      <c r="P24" s="505"/>
      <c r="Q24" s="598"/>
      <c r="R24" s="506"/>
      <c r="S24" s="506"/>
      <c r="T24" s="507"/>
      <c r="U24" s="506"/>
      <c r="V24" s="508"/>
      <c r="W24" s="508"/>
      <c r="X24" s="506"/>
      <c r="Y24" s="819"/>
    </row>
    <row r="25" spans="1:36" x14ac:dyDescent="0.25">
      <c r="A25" s="505"/>
      <c r="B25" s="598"/>
      <c r="C25" s="506"/>
      <c r="D25" s="506"/>
      <c r="E25" s="507"/>
      <c r="F25" s="506"/>
      <c r="G25" s="1012"/>
      <c r="H25" s="1012"/>
      <c r="I25" s="506"/>
      <c r="J25" s="507"/>
      <c r="P25" s="505"/>
      <c r="Q25" s="598"/>
      <c r="R25" s="506"/>
      <c r="S25" s="506"/>
      <c r="T25" s="507"/>
      <c r="U25" s="509"/>
      <c r="V25" s="508"/>
      <c r="W25" s="508"/>
      <c r="X25" s="510"/>
      <c r="Y25" s="819"/>
    </row>
    <row r="26" spans="1:36" x14ac:dyDescent="0.25">
      <c r="A26" s="505"/>
      <c r="B26" s="598"/>
      <c r="C26" s="506"/>
      <c r="D26" s="506"/>
      <c r="E26" s="507"/>
      <c r="F26" s="506"/>
      <c r="G26" s="1012"/>
      <c r="H26" s="1012"/>
      <c r="I26" s="506"/>
      <c r="J26" s="507"/>
      <c r="P26" s="505"/>
      <c r="Q26" s="598"/>
      <c r="R26" s="506"/>
      <c r="S26" s="506"/>
      <c r="T26" s="507"/>
      <c r="U26" s="506"/>
      <c r="V26" s="508"/>
      <c r="W26" s="508"/>
      <c r="X26" s="506"/>
      <c r="Y26" s="819"/>
    </row>
    <row r="27" spans="1:36" x14ac:dyDescent="0.25">
      <c r="A27" s="505"/>
      <c r="B27" s="598"/>
      <c r="C27" s="506"/>
      <c r="D27" s="506"/>
      <c r="E27" s="507"/>
      <c r="F27" s="506"/>
      <c r="G27" s="1012"/>
      <c r="H27" s="1012"/>
      <c r="I27" s="506"/>
      <c r="J27" s="507"/>
      <c r="P27" s="505"/>
      <c r="Q27" s="598"/>
      <c r="R27" s="506"/>
      <c r="S27" s="506"/>
      <c r="T27" s="507"/>
      <c r="U27" s="506"/>
      <c r="V27" s="508"/>
      <c r="W27" s="508"/>
      <c r="X27" s="506"/>
      <c r="Y27" s="819"/>
    </row>
    <row r="28" spans="1:36" x14ac:dyDescent="0.25">
      <c r="A28" s="505"/>
      <c r="B28" s="598"/>
      <c r="C28" s="506"/>
      <c r="D28" s="506"/>
      <c r="E28" s="507"/>
      <c r="F28" s="506"/>
      <c r="G28" s="1012"/>
      <c r="H28" s="1012"/>
      <c r="I28" s="506"/>
      <c r="J28" s="507"/>
      <c r="P28" s="505"/>
      <c r="Q28" s="598"/>
      <c r="R28" s="506"/>
      <c r="S28" s="506"/>
      <c r="T28" s="507"/>
      <c r="U28" s="506"/>
      <c r="V28" s="508"/>
      <c r="W28" s="508"/>
      <c r="X28" s="506"/>
      <c r="Y28" s="819"/>
    </row>
    <row r="29" spans="1:36" x14ac:dyDescent="0.25">
      <c r="A29" s="505"/>
      <c r="B29" s="598"/>
      <c r="C29" s="506"/>
      <c r="D29" s="506"/>
      <c r="E29" s="507"/>
      <c r="F29" s="506"/>
      <c r="G29" s="1012"/>
      <c r="H29" s="1012"/>
      <c r="I29" s="506"/>
      <c r="J29" s="507"/>
      <c r="P29" s="505"/>
      <c r="Q29" s="598"/>
      <c r="R29" s="506"/>
      <c r="S29" s="506"/>
      <c r="T29" s="507"/>
      <c r="U29" s="506"/>
      <c r="V29" s="508"/>
      <c r="W29" s="508"/>
      <c r="X29" s="506"/>
      <c r="Y29" s="819"/>
    </row>
    <row r="30" spans="1:36" x14ac:dyDescent="0.25">
      <c r="A30" s="505"/>
      <c r="B30" s="598"/>
      <c r="C30" s="506"/>
      <c r="D30" s="506"/>
      <c r="E30" s="507"/>
      <c r="F30" s="506"/>
      <c r="G30" s="1012"/>
      <c r="H30" s="1012"/>
      <c r="I30" s="506"/>
      <c r="J30" s="507"/>
      <c r="P30" s="505"/>
      <c r="Q30" s="598"/>
      <c r="R30" s="506"/>
      <c r="S30" s="506"/>
      <c r="T30" s="507"/>
      <c r="U30" s="506"/>
      <c r="V30" s="508"/>
      <c r="W30" s="508"/>
      <c r="X30" s="506"/>
      <c r="Y30" s="819"/>
    </row>
    <row r="31" spans="1:36" x14ac:dyDescent="0.25">
      <c r="A31" s="505"/>
      <c r="B31" s="598"/>
      <c r="C31" s="506"/>
      <c r="D31" s="506"/>
      <c r="E31" s="507"/>
      <c r="F31" s="506"/>
      <c r="G31" s="1012"/>
      <c r="H31" s="1012"/>
      <c r="I31" s="506"/>
      <c r="J31" s="507"/>
      <c r="P31" s="505"/>
      <c r="Q31" s="598"/>
      <c r="R31" s="506"/>
      <c r="S31" s="506"/>
      <c r="T31" s="507"/>
      <c r="U31" s="506"/>
      <c r="V31" s="508"/>
      <c r="W31" s="508"/>
      <c r="X31" s="506"/>
      <c r="Y31" s="819"/>
    </row>
    <row r="32" spans="1:36" x14ac:dyDescent="0.25">
      <c r="A32" s="505"/>
      <c r="B32" s="598"/>
      <c r="C32" s="506"/>
      <c r="D32" s="506"/>
      <c r="E32" s="507"/>
      <c r="F32" s="506"/>
      <c r="G32" s="1012"/>
      <c r="H32" s="1012"/>
      <c r="I32" s="506"/>
      <c r="J32" s="507"/>
      <c r="P32" s="505"/>
      <c r="Q32" s="598"/>
      <c r="R32" s="506"/>
      <c r="S32" s="506"/>
      <c r="T32" s="507"/>
      <c r="U32" s="506"/>
      <c r="V32" s="508"/>
      <c r="W32" s="508"/>
      <c r="X32" s="506"/>
      <c r="Y32" s="819"/>
    </row>
    <row r="33" spans="1:25" x14ac:dyDescent="0.25">
      <c r="A33" s="505"/>
      <c r="B33" s="598"/>
      <c r="C33" s="506"/>
      <c r="D33" s="506"/>
      <c r="E33" s="507"/>
      <c r="F33" s="506"/>
      <c r="G33" s="1012"/>
      <c r="H33" s="1012"/>
      <c r="I33" s="506"/>
      <c r="J33" s="507"/>
      <c r="P33" s="505"/>
      <c r="Q33" s="598"/>
      <c r="R33" s="506"/>
      <c r="S33" s="506"/>
      <c r="T33" s="507"/>
      <c r="U33" s="506"/>
      <c r="V33" s="508"/>
      <c r="W33" s="508"/>
      <c r="X33" s="506"/>
      <c r="Y33" s="819"/>
    </row>
    <row r="34" spans="1:25" x14ac:dyDescent="0.25">
      <c r="A34" s="505"/>
      <c r="B34" s="598"/>
      <c r="C34" s="506"/>
      <c r="D34" s="506"/>
      <c r="E34" s="507"/>
      <c r="F34" s="506"/>
      <c r="G34" s="1012"/>
      <c r="H34" s="1012"/>
      <c r="I34" s="506"/>
      <c r="J34" s="507"/>
      <c r="P34" s="505"/>
      <c r="Q34" s="598"/>
      <c r="R34" s="506"/>
      <c r="S34" s="506"/>
      <c r="T34" s="507"/>
      <c r="U34" s="506"/>
      <c r="V34" s="508"/>
      <c r="W34" s="508"/>
      <c r="X34" s="506"/>
      <c r="Y34" s="819"/>
    </row>
    <row r="35" spans="1:25" x14ac:dyDescent="0.25">
      <c r="A35" s="505"/>
      <c r="B35" s="598"/>
      <c r="C35" s="506"/>
      <c r="D35" s="506"/>
      <c r="E35" s="507"/>
      <c r="F35" s="506"/>
      <c r="G35" s="1012"/>
      <c r="H35" s="1012"/>
      <c r="I35" s="506"/>
      <c r="J35" s="507"/>
      <c r="P35" s="505"/>
      <c r="Q35" s="598"/>
      <c r="R35" s="506"/>
      <c r="S35" s="506"/>
      <c r="T35" s="507"/>
      <c r="U35" s="506"/>
      <c r="V35" s="508"/>
      <c r="W35" s="508"/>
      <c r="X35" s="506"/>
      <c r="Y35" s="819"/>
    </row>
    <row r="36" spans="1:25" x14ac:dyDescent="0.25">
      <c r="A36" s="505"/>
      <c r="B36" s="598"/>
      <c r="C36" s="506"/>
      <c r="D36" s="506"/>
      <c r="E36" s="507"/>
      <c r="F36" s="506"/>
      <c r="G36" s="1012"/>
      <c r="H36" s="1012"/>
      <c r="I36" s="506"/>
      <c r="J36" s="507"/>
      <c r="P36" s="505"/>
      <c r="Q36" s="598"/>
      <c r="R36" s="506"/>
      <c r="S36" s="506"/>
      <c r="T36" s="507"/>
      <c r="U36" s="506"/>
      <c r="V36" s="508"/>
      <c r="W36" s="508"/>
      <c r="X36" s="506"/>
      <c r="Y36" s="819"/>
    </row>
    <row r="37" spans="1:25" x14ac:dyDescent="0.25">
      <c r="A37" s="505"/>
      <c r="B37" s="598"/>
      <c r="C37" s="506"/>
      <c r="D37" s="506"/>
      <c r="E37" s="507"/>
      <c r="F37" s="506"/>
      <c r="G37" s="1012"/>
      <c r="H37" s="1012"/>
      <c r="I37" s="506"/>
      <c r="J37" s="507"/>
      <c r="P37" s="505"/>
      <c r="Q37" s="598"/>
      <c r="R37" s="506"/>
      <c r="S37" s="506"/>
      <c r="T37" s="507"/>
      <c r="U37" s="506"/>
      <c r="V37" s="508"/>
      <c r="W37" s="508"/>
      <c r="X37" s="506"/>
      <c r="Y37" s="819"/>
    </row>
    <row r="38" spans="1:25" x14ac:dyDescent="0.25">
      <c r="A38" s="505"/>
      <c r="B38" s="598"/>
      <c r="C38" s="506"/>
      <c r="D38" s="506"/>
      <c r="E38" s="507"/>
      <c r="F38" s="506"/>
      <c r="G38" s="1012"/>
      <c r="H38" s="1012"/>
      <c r="I38" s="506"/>
      <c r="J38" s="507"/>
      <c r="P38" s="505"/>
      <c r="Q38" s="598"/>
      <c r="R38" s="506"/>
      <c r="S38" s="506"/>
      <c r="T38" s="507"/>
      <c r="U38" s="506"/>
      <c r="V38" s="508"/>
      <c r="W38" s="508"/>
      <c r="X38" s="506"/>
      <c r="Y38" s="819"/>
    </row>
    <row r="39" spans="1:25" x14ac:dyDescent="0.25">
      <c r="A39" s="505"/>
      <c r="B39" s="598"/>
      <c r="C39" s="506"/>
      <c r="D39" s="506"/>
      <c r="E39" s="507"/>
      <c r="F39" s="506"/>
      <c r="G39" s="1012"/>
      <c r="H39" s="1012"/>
      <c r="I39" s="506"/>
      <c r="J39" s="507"/>
      <c r="P39" s="505"/>
      <c r="Q39" s="598"/>
      <c r="R39" s="506"/>
      <c r="S39" s="506"/>
      <c r="T39" s="507"/>
      <c r="U39" s="506"/>
      <c r="V39" s="508"/>
      <c r="W39" s="508"/>
      <c r="X39" s="506"/>
      <c r="Y39" s="819"/>
    </row>
    <row r="40" spans="1:25" x14ac:dyDescent="0.25">
      <c r="A40" s="505"/>
      <c r="B40" s="598"/>
      <c r="C40" s="506"/>
      <c r="D40" s="506"/>
      <c r="E40" s="507"/>
      <c r="F40" s="506"/>
      <c r="G40" s="1012"/>
      <c r="H40" s="1012"/>
      <c r="I40" s="506"/>
      <c r="J40" s="507"/>
      <c r="P40" s="505"/>
      <c r="Q40" s="598"/>
      <c r="R40" s="506"/>
      <c r="S40" s="506"/>
      <c r="T40" s="507"/>
      <c r="U40" s="506"/>
      <c r="V40" s="508"/>
      <c r="W40" s="508"/>
      <c r="X40" s="506"/>
      <c r="Y40" s="819"/>
    </row>
    <row r="41" spans="1:25" x14ac:dyDescent="0.25">
      <c r="A41" s="505"/>
      <c r="B41" s="598"/>
      <c r="C41" s="506"/>
      <c r="D41" s="506"/>
      <c r="E41" s="507"/>
      <c r="F41" s="506"/>
      <c r="G41" s="1012"/>
      <c r="H41" s="1012"/>
      <c r="I41" s="506"/>
      <c r="J41" s="507"/>
      <c r="P41" s="505"/>
      <c r="Q41" s="598"/>
      <c r="R41" s="506"/>
      <c r="S41" s="506"/>
      <c r="T41" s="507"/>
      <c r="U41" s="506"/>
      <c r="V41" s="508"/>
      <c r="W41" s="508"/>
      <c r="X41" s="506"/>
      <c r="Y41" s="819"/>
    </row>
    <row r="42" spans="1:25" x14ac:dyDescent="0.25">
      <c r="A42" s="505"/>
      <c r="B42" s="598"/>
      <c r="C42" s="506"/>
      <c r="D42" s="506"/>
      <c r="E42" s="507"/>
      <c r="F42" s="506"/>
      <c r="G42" s="1012"/>
      <c r="H42" s="1012"/>
      <c r="I42" s="506"/>
      <c r="J42" s="507"/>
      <c r="P42" s="505"/>
      <c r="Q42" s="598"/>
      <c r="R42" s="506"/>
      <c r="S42" s="506"/>
      <c r="T42" s="507"/>
      <c r="U42" s="506"/>
      <c r="V42" s="508"/>
      <c r="W42" s="508"/>
      <c r="X42" s="506"/>
      <c r="Y42" s="819"/>
    </row>
    <row r="43" spans="1:25" x14ac:dyDescent="0.25">
      <c r="A43" s="505"/>
      <c r="B43" s="598"/>
      <c r="C43" s="506"/>
      <c r="D43" s="506"/>
      <c r="E43" s="507"/>
      <c r="F43" s="506"/>
      <c r="G43" s="1012"/>
      <c r="H43" s="1012"/>
      <c r="I43" s="506"/>
      <c r="J43" s="507"/>
      <c r="P43" s="505"/>
      <c r="Q43" s="598"/>
      <c r="R43" s="506"/>
      <c r="S43" s="506"/>
      <c r="T43" s="507"/>
      <c r="U43" s="506"/>
      <c r="V43" s="508"/>
      <c r="W43" s="508"/>
      <c r="X43" s="506"/>
      <c r="Y43" s="819"/>
    </row>
    <row r="44" spans="1:25" x14ac:dyDescent="0.25">
      <c r="A44" s="505"/>
      <c r="B44" s="598"/>
      <c r="C44" s="506"/>
      <c r="D44" s="506"/>
      <c r="E44" s="507"/>
      <c r="F44" s="506"/>
      <c r="G44" s="1012"/>
      <c r="H44" s="1012"/>
      <c r="I44" s="506"/>
      <c r="J44" s="507"/>
      <c r="P44" s="505"/>
      <c r="Q44" s="598"/>
      <c r="R44" s="506"/>
      <c r="S44" s="506"/>
      <c r="T44" s="507"/>
      <c r="U44" s="506"/>
      <c r="V44" s="508"/>
      <c r="W44" s="508"/>
      <c r="X44" s="506"/>
      <c r="Y44" s="819"/>
    </row>
    <row r="45" spans="1:25" x14ac:dyDescent="0.25">
      <c r="A45" s="505"/>
      <c r="B45" s="598"/>
      <c r="C45" s="506"/>
      <c r="D45" s="506"/>
      <c r="E45" s="507"/>
      <c r="F45" s="506"/>
      <c r="G45" s="1012"/>
      <c r="H45" s="1012"/>
      <c r="I45" s="506"/>
      <c r="J45" s="507"/>
      <c r="P45" s="505"/>
      <c r="Q45" s="598"/>
      <c r="R45" s="506"/>
      <c r="S45" s="506"/>
      <c r="T45" s="507"/>
      <c r="U45" s="506"/>
      <c r="V45" s="508"/>
      <c r="W45" s="508"/>
      <c r="X45" s="506"/>
      <c r="Y45" s="819"/>
    </row>
    <row r="46" spans="1:25" x14ac:dyDescent="0.25">
      <c r="A46" s="505"/>
      <c r="B46" s="598"/>
      <c r="C46" s="506"/>
      <c r="D46" s="506"/>
      <c r="E46" s="507"/>
      <c r="F46" s="506"/>
      <c r="G46" s="1012"/>
      <c r="H46" s="1012"/>
      <c r="I46" s="506"/>
      <c r="J46" s="507"/>
      <c r="P46" s="505"/>
      <c r="Q46" s="598"/>
      <c r="R46" s="506"/>
      <c r="S46" s="506"/>
      <c r="T46" s="507"/>
      <c r="U46" s="506"/>
      <c r="V46" s="508"/>
      <c r="W46" s="508"/>
      <c r="X46" s="506"/>
      <c r="Y46" s="819"/>
    </row>
    <row r="47" spans="1:25" x14ac:dyDescent="0.25">
      <c r="A47" s="505"/>
      <c r="B47" s="598"/>
      <c r="C47" s="506"/>
      <c r="D47" s="506"/>
      <c r="E47" s="507"/>
      <c r="F47" s="506"/>
      <c r="G47" s="1012"/>
      <c r="H47" s="1012"/>
      <c r="I47" s="506"/>
      <c r="J47" s="507"/>
      <c r="P47" s="505"/>
      <c r="Q47" s="598"/>
      <c r="R47" s="506"/>
      <c r="S47" s="506"/>
      <c r="T47" s="507"/>
      <c r="U47" s="506"/>
      <c r="V47" s="508"/>
      <c r="W47" s="508"/>
      <c r="X47" s="506"/>
      <c r="Y47" s="819"/>
    </row>
    <row r="48" spans="1:25" x14ac:dyDescent="0.25">
      <c r="A48" s="505"/>
      <c r="B48" s="598"/>
      <c r="C48" s="506"/>
      <c r="D48" s="506"/>
      <c r="E48" s="507"/>
      <c r="F48" s="506"/>
      <c r="G48" s="1012"/>
      <c r="H48" s="1012"/>
      <c r="I48" s="506"/>
      <c r="J48" s="507"/>
      <c r="P48" s="505"/>
      <c r="Q48" s="598"/>
      <c r="R48" s="506"/>
      <c r="S48" s="506"/>
      <c r="T48" s="507"/>
      <c r="U48" s="506"/>
      <c r="V48" s="508"/>
      <c r="W48" s="508"/>
      <c r="X48" s="506"/>
      <c r="Y48" s="819"/>
    </row>
    <row r="49" spans="1:25" x14ac:dyDescent="0.25">
      <c r="A49" s="505"/>
      <c r="B49" s="598"/>
      <c r="C49" s="506"/>
      <c r="D49" s="506"/>
      <c r="E49" s="507"/>
      <c r="F49" s="506"/>
      <c r="G49" s="1012"/>
      <c r="H49" s="1012"/>
      <c r="I49" s="506"/>
      <c r="J49" s="507"/>
      <c r="P49" s="505"/>
      <c r="Q49" s="598"/>
      <c r="R49" s="506"/>
      <c r="S49" s="506"/>
      <c r="T49" s="507"/>
      <c r="U49" s="506"/>
      <c r="V49" s="508"/>
      <c r="W49" s="508"/>
      <c r="X49" s="506"/>
      <c r="Y49" s="819"/>
    </row>
    <row r="50" spans="1:25" x14ac:dyDescent="0.25">
      <c r="A50" s="505"/>
      <c r="B50" s="598"/>
      <c r="C50" s="506"/>
      <c r="D50" s="506"/>
      <c r="E50" s="507"/>
      <c r="F50" s="506"/>
      <c r="G50" s="1012"/>
      <c r="H50" s="1012"/>
      <c r="I50" s="506"/>
      <c r="J50" s="507"/>
      <c r="P50" s="505"/>
      <c r="Q50" s="598"/>
      <c r="R50" s="506"/>
      <c r="S50" s="506"/>
      <c r="T50" s="507"/>
      <c r="U50" s="506"/>
      <c r="V50" s="508"/>
      <c r="W50" s="508"/>
      <c r="X50" s="506"/>
      <c r="Y50" s="819"/>
    </row>
    <row r="51" spans="1:25" x14ac:dyDescent="0.25">
      <c r="A51" s="505"/>
      <c r="B51" s="598"/>
      <c r="C51" s="506"/>
      <c r="D51" s="506"/>
      <c r="E51" s="507"/>
      <c r="F51" s="506"/>
      <c r="G51" s="1012"/>
      <c r="H51" s="1012"/>
      <c r="I51" s="506"/>
      <c r="J51" s="507"/>
      <c r="P51" s="505"/>
      <c r="Q51" s="598"/>
      <c r="R51" s="506"/>
      <c r="S51" s="506"/>
      <c r="T51" s="507"/>
      <c r="U51" s="506"/>
      <c r="V51" s="508"/>
      <c r="W51" s="508"/>
      <c r="X51" s="506"/>
      <c r="Y51" s="819"/>
    </row>
    <row r="52" spans="1:25" x14ac:dyDescent="0.25">
      <c r="A52" s="505"/>
      <c r="B52" s="598"/>
      <c r="C52" s="506"/>
      <c r="D52" s="506"/>
      <c r="E52" s="507"/>
      <c r="F52" s="506"/>
      <c r="G52" s="1012"/>
      <c r="H52" s="1012"/>
      <c r="I52" s="506"/>
      <c r="J52" s="507"/>
      <c r="P52" s="505"/>
      <c r="Q52" s="598"/>
      <c r="R52" s="506"/>
      <c r="S52" s="506"/>
      <c r="T52" s="507"/>
      <c r="U52" s="506"/>
      <c r="V52" s="508"/>
      <c r="W52" s="508"/>
      <c r="X52" s="506"/>
      <c r="Y52" s="819"/>
    </row>
    <row r="53" spans="1:25" x14ac:dyDescent="0.25">
      <c r="A53" s="505"/>
      <c r="B53" s="598"/>
      <c r="C53" s="506"/>
      <c r="D53" s="506"/>
      <c r="E53" s="507"/>
      <c r="F53" s="506"/>
      <c r="G53" s="1012"/>
      <c r="H53" s="1012"/>
      <c r="I53" s="506"/>
      <c r="J53" s="507"/>
      <c r="P53" s="505"/>
      <c r="Q53" s="598"/>
      <c r="R53" s="506"/>
      <c r="S53" s="506"/>
      <c r="T53" s="507"/>
      <c r="U53" s="506"/>
      <c r="V53" s="508"/>
      <c r="W53" s="508"/>
      <c r="X53" s="506"/>
      <c r="Y53" s="819"/>
    </row>
    <row r="54" spans="1:25" x14ac:dyDescent="0.25">
      <c r="A54" s="505"/>
      <c r="B54" s="598"/>
      <c r="C54" s="506"/>
      <c r="D54" s="506"/>
      <c r="E54" s="507"/>
      <c r="F54" s="506"/>
      <c r="G54" s="1012"/>
      <c r="H54" s="1012"/>
      <c r="I54" s="506"/>
      <c r="J54" s="507"/>
      <c r="P54" s="505"/>
      <c r="Q54" s="598"/>
      <c r="R54" s="506"/>
      <c r="S54" s="506"/>
      <c r="T54" s="507"/>
      <c r="U54" s="506"/>
      <c r="V54" s="508"/>
      <c r="W54" s="508"/>
      <c r="X54" s="506"/>
      <c r="Y54" s="819"/>
    </row>
    <row r="55" spans="1:25" x14ac:dyDescent="0.25">
      <c r="A55" s="505"/>
      <c r="B55" s="598"/>
      <c r="C55" s="506"/>
      <c r="D55" s="506"/>
      <c r="E55" s="507"/>
      <c r="F55" s="506"/>
      <c r="G55" s="1012"/>
      <c r="H55" s="1012"/>
      <c r="I55" s="506"/>
      <c r="J55" s="507"/>
      <c r="P55" s="505"/>
      <c r="Q55" s="598"/>
      <c r="R55" s="506"/>
      <c r="S55" s="506"/>
      <c r="T55" s="507"/>
      <c r="U55" s="506"/>
      <c r="V55" s="508"/>
      <c r="W55" s="508"/>
      <c r="X55" s="506"/>
      <c r="Y55" s="819"/>
    </row>
    <row r="56" spans="1:25" x14ac:dyDescent="0.25">
      <c r="A56" s="505"/>
      <c r="B56" s="598"/>
      <c r="C56" s="506"/>
      <c r="D56" s="506"/>
      <c r="E56" s="507"/>
      <c r="F56" s="506"/>
      <c r="G56" s="1012"/>
      <c r="H56" s="1012"/>
      <c r="I56" s="506"/>
      <c r="J56" s="507"/>
      <c r="P56" s="505"/>
      <c r="Q56" s="598"/>
      <c r="R56" s="506"/>
      <c r="S56" s="506"/>
      <c r="T56" s="505"/>
      <c r="U56" s="506"/>
      <c r="V56" s="508"/>
      <c r="W56" s="508"/>
      <c r="X56" s="506"/>
      <c r="Y56" s="819"/>
    </row>
    <row r="57" spans="1:25" x14ac:dyDescent="0.25">
      <c r="A57" s="505"/>
      <c r="B57" s="598"/>
      <c r="C57" s="506"/>
      <c r="D57" s="506"/>
      <c r="E57" s="507"/>
      <c r="F57" s="506"/>
      <c r="G57" s="1012"/>
      <c r="H57" s="1012"/>
      <c r="I57" s="506"/>
      <c r="J57" s="507"/>
      <c r="P57" s="505"/>
      <c r="Q57" s="598"/>
      <c r="R57" s="506"/>
      <c r="S57" s="506"/>
      <c r="T57" s="505"/>
      <c r="U57" s="506"/>
      <c r="V57" s="508"/>
      <c r="W57" s="508"/>
      <c r="X57" s="506"/>
      <c r="Y57" s="819"/>
    </row>
    <row r="58" spans="1:25" x14ac:dyDescent="0.25">
      <c r="A58" s="505"/>
      <c r="B58" s="598"/>
      <c r="C58" s="506"/>
      <c r="D58" s="506"/>
      <c r="E58" s="507"/>
      <c r="F58" s="506"/>
      <c r="G58" s="1012"/>
      <c r="H58" s="1012"/>
      <c r="I58" s="506"/>
      <c r="J58" s="507"/>
      <c r="P58" s="505"/>
      <c r="Q58" s="598"/>
      <c r="R58" s="506"/>
      <c r="S58" s="506"/>
      <c r="T58" s="505"/>
      <c r="U58" s="506"/>
      <c r="V58" s="508"/>
      <c r="W58" s="508"/>
      <c r="X58" s="506"/>
      <c r="Y58" s="819"/>
    </row>
    <row r="59" spans="1:25" x14ac:dyDescent="0.25">
      <c r="A59" s="505"/>
      <c r="B59" s="598"/>
      <c r="C59" s="506"/>
      <c r="D59" s="506"/>
      <c r="E59" s="507"/>
      <c r="F59" s="506"/>
      <c r="G59" s="1012"/>
      <c r="H59" s="1012"/>
      <c r="I59" s="506"/>
      <c r="J59" s="507"/>
      <c r="P59" s="505"/>
      <c r="Q59" s="598"/>
      <c r="R59" s="506"/>
      <c r="S59" s="506"/>
      <c r="T59" s="505"/>
      <c r="U59" s="506"/>
      <c r="V59" s="508"/>
      <c r="W59" s="508"/>
      <c r="X59" s="506"/>
      <c r="Y59" s="819"/>
    </row>
    <row r="60" spans="1:25" x14ac:dyDescent="0.25">
      <c r="A60" s="505"/>
      <c r="B60" s="598"/>
      <c r="C60" s="506"/>
      <c r="D60" s="506"/>
      <c r="E60" s="507"/>
      <c r="F60" s="506"/>
      <c r="G60" s="1012"/>
      <c r="H60" s="1012"/>
      <c r="I60" s="506"/>
      <c r="J60" s="507"/>
      <c r="P60" s="505"/>
      <c r="Q60" s="598"/>
      <c r="R60" s="506"/>
      <c r="S60" s="506"/>
      <c r="T60" s="505"/>
      <c r="U60" s="506"/>
      <c r="V60" s="508"/>
      <c r="W60" s="508"/>
      <c r="X60" s="506"/>
      <c r="Y60" s="819"/>
    </row>
    <row r="61" spans="1:25" x14ac:dyDescent="0.25">
      <c r="A61" s="505"/>
      <c r="B61" s="598"/>
      <c r="C61" s="506"/>
      <c r="D61" s="506"/>
      <c r="E61" s="507"/>
      <c r="F61" s="506"/>
      <c r="G61" s="1012"/>
      <c r="H61" s="1012"/>
      <c r="I61" s="506"/>
      <c r="J61" s="507"/>
      <c r="P61" s="505"/>
      <c r="Q61" s="598"/>
      <c r="R61" s="506"/>
      <c r="S61" s="506"/>
      <c r="T61" s="505"/>
      <c r="U61" s="506"/>
      <c r="V61" s="508"/>
      <c r="W61" s="508"/>
      <c r="X61" s="506"/>
      <c r="Y61" s="819"/>
    </row>
    <row r="62" spans="1:25" x14ac:dyDescent="0.25">
      <c r="A62" s="505"/>
      <c r="B62" s="598"/>
      <c r="C62" s="506"/>
      <c r="D62" s="506"/>
      <c r="E62" s="507"/>
      <c r="F62" s="506"/>
      <c r="G62" s="1012"/>
      <c r="H62" s="1012"/>
      <c r="I62" s="506"/>
      <c r="J62" s="507"/>
      <c r="P62" s="505"/>
      <c r="Q62" s="598"/>
      <c r="R62" s="506"/>
      <c r="S62" s="506"/>
      <c r="T62" s="505"/>
      <c r="U62" s="506"/>
      <c r="V62" s="508"/>
      <c r="W62" s="508"/>
      <c r="X62" s="506"/>
      <c r="Y62" s="819"/>
    </row>
    <row r="63" spans="1:25" x14ac:dyDescent="0.25">
      <c r="A63" s="505"/>
      <c r="B63" s="598"/>
      <c r="C63" s="506"/>
      <c r="D63" s="506"/>
      <c r="E63" s="507"/>
      <c r="F63" s="509"/>
      <c r="G63" s="1012"/>
      <c r="H63" s="1012"/>
      <c r="I63" s="510"/>
      <c r="J63" s="507"/>
      <c r="P63" s="505"/>
      <c r="Q63" s="598"/>
      <c r="R63" s="506"/>
      <c r="S63" s="506"/>
      <c r="T63" s="505"/>
      <c r="U63" s="506"/>
      <c r="V63" s="508"/>
      <c r="W63" s="508"/>
      <c r="X63" s="506"/>
      <c r="Y63" s="819"/>
    </row>
    <row r="64" spans="1:25" x14ac:dyDescent="0.25">
      <c r="A64" s="505"/>
      <c r="B64" s="598"/>
      <c r="C64" s="506"/>
      <c r="D64" s="506"/>
      <c r="E64" s="507"/>
      <c r="F64" s="509"/>
      <c r="G64" s="1012"/>
      <c r="H64" s="1012"/>
      <c r="I64" s="510"/>
      <c r="J64" s="507"/>
      <c r="P64" s="505"/>
      <c r="Q64" s="598"/>
      <c r="R64" s="506"/>
      <c r="S64" s="506"/>
      <c r="T64" s="505"/>
      <c r="U64" s="506"/>
      <c r="V64" s="508"/>
      <c r="W64" s="508"/>
      <c r="X64" s="506"/>
      <c r="Y64" s="819"/>
    </row>
    <row r="65" spans="1:25" x14ac:dyDescent="0.25">
      <c r="A65" s="505"/>
      <c r="B65" s="598"/>
      <c r="C65" s="506"/>
      <c r="D65" s="506"/>
      <c r="E65" s="507"/>
      <c r="F65" s="506"/>
      <c r="G65" s="1012"/>
      <c r="H65" s="1012"/>
      <c r="I65" s="506"/>
      <c r="J65" s="507"/>
      <c r="P65" s="505"/>
      <c r="Q65" s="598"/>
      <c r="R65" s="506"/>
      <c r="S65" s="506"/>
      <c r="T65" s="505"/>
      <c r="U65" s="506"/>
      <c r="V65" s="508"/>
      <c r="W65" s="508"/>
      <c r="X65" s="506"/>
      <c r="Y65" s="819"/>
    </row>
    <row r="66" spans="1:25" x14ac:dyDescent="0.25">
      <c r="A66" s="505"/>
      <c r="B66" s="598"/>
      <c r="C66" s="506"/>
      <c r="D66" s="506"/>
      <c r="E66" s="507"/>
      <c r="F66" s="506"/>
      <c r="G66" s="1012"/>
      <c r="H66" s="1012"/>
      <c r="I66" s="506"/>
      <c r="J66" s="507"/>
      <c r="P66" s="505"/>
      <c r="Q66" s="598"/>
      <c r="R66" s="506"/>
      <c r="S66" s="506"/>
      <c r="T66" s="505"/>
      <c r="U66" s="506"/>
      <c r="V66" s="508"/>
      <c r="W66" s="508"/>
      <c r="X66" s="506"/>
      <c r="Y66" s="819"/>
    </row>
    <row r="67" spans="1:25" x14ac:dyDescent="0.25">
      <c r="A67" s="505"/>
      <c r="B67" s="598"/>
      <c r="C67" s="506"/>
      <c r="D67" s="506"/>
      <c r="E67" s="507"/>
      <c r="F67" s="506"/>
      <c r="G67" s="1012"/>
      <c r="H67" s="1012"/>
      <c r="I67" s="506"/>
      <c r="J67" s="507"/>
      <c r="P67" s="505"/>
      <c r="Q67" s="598"/>
      <c r="R67" s="506"/>
      <c r="S67" s="506"/>
      <c r="T67" s="505"/>
      <c r="U67" s="506"/>
      <c r="V67" s="508"/>
      <c r="W67" s="508"/>
      <c r="X67" s="506"/>
      <c r="Y67" s="819"/>
    </row>
    <row r="68" spans="1:25" x14ac:dyDescent="0.25">
      <c r="A68" s="505"/>
      <c r="B68" s="598"/>
      <c r="C68" s="506"/>
      <c r="D68" s="506"/>
      <c r="E68" s="507"/>
      <c r="F68" s="506"/>
      <c r="G68" s="1012"/>
      <c r="H68" s="1012"/>
      <c r="I68" s="506"/>
      <c r="J68" s="507"/>
      <c r="P68" s="505"/>
      <c r="Q68" s="598"/>
      <c r="R68" s="506"/>
      <c r="S68" s="506"/>
      <c r="T68" s="505"/>
      <c r="U68" s="506"/>
      <c r="V68" s="508"/>
      <c r="W68" s="508"/>
      <c r="X68" s="506"/>
      <c r="Y68" s="819"/>
    </row>
    <row r="69" spans="1:25" x14ac:dyDescent="0.25">
      <c r="A69" s="505"/>
      <c r="B69" s="598"/>
      <c r="C69" s="506"/>
      <c r="D69" s="506"/>
      <c r="E69" s="507"/>
      <c r="F69" s="506"/>
      <c r="G69" s="1012"/>
      <c r="H69" s="1012"/>
      <c r="I69" s="506"/>
      <c r="J69" s="507"/>
      <c r="P69" s="505"/>
      <c r="Q69" s="598"/>
      <c r="R69" s="506"/>
      <c r="S69" s="506"/>
      <c r="T69" s="505"/>
      <c r="U69" s="506"/>
      <c r="V69" s="508"/>
      <c r="W69" s="508"/>
      <c r="X69" s="506"/>
      <c r="Y69" s="819"/>
    </row>
    <row r="70" spans="1:25" x14ac:dyDescent="0.25">
      <c r="A70" s="505"/>
      <c r="B70" s="598"/>
      <c r="C70" s="506"/>
      <c r="D70" s="506"/>
      <c r="E70" s="507"/>
      <c r="F70" s="506"/>
      <c r="G70" s="1012"/>
      <c r="H70" s="1012"/>
      <c r="I70" s="506"/>
      <c r="J70" s="507"/>
      <c r="P70" s="505"/>
      <c r="Q70" s="598"/>
      <c r="R70" s="506"/>
      <c r="S70" s="506"/>
      <c r="T70" s="505"/>
      <c r="U70" s="506"/>
      <c r="V70" s="508"/>
      <c r="W70" s="508"/>
      <c r="X70" s="506"/>
      <c r="Y70" s="819"/>
    </row>
    <row r="71" spans="1:25" x14ac:dyDescent="0.25">
      <c r="A71" s="505"/>
      <c r="B71" s="598"/>
      <c r="C71" s="506"/>
      <c r="D71" s="506"/>
      <c r="E71" s="507"/>
      <c r="F71" s="506"/>
      <c r="G71" s="1012"/>
      <c r="H71" s="1012"/>
      <c r="I71" s="506"/>
      <c r="J71" s="507"/>
      <c r="P71" s="505"/>
      <c r="Q71" s="598"/>
      <c r="R71" s="506"/>
      <c r="S71" s="506"/>
      <c r="T71" s="505"/>
      <c r="U71" s="506"/>
      <c r="V71" s="508"/>
      <c r="W71" s="508"/>
      <c r="X71" s="506"/>
      <c r="Y71" s="819"/>
    </row>
    <row r="72" spans="1:25" x14ac:dyDescent="0.25">
      <c r="A72" s="505"/>
      <c r="B72" s="598"/>
      <c r="C72" s="506"/>
      <c r="D72" s="506"/>
      <c r="E72" s="507"/>
      <c r="F72" s="506"/>
      <c r="G72" s="1012"/>
      <c r="H72" s="1012"/>
      <c r="I72" s="506"/>
      <c r="J72" s="507"/>
      <c r="P72" s="505"/>
      <c r="Q72" s="598"/>
      <c r="R72" s="506"/>
      <c r="S72" s="506"/>
      <c r="T72" s="505"/>
      <c r="U72" s="506"/>
      <c r="V72" s="508"/>
      <c r="W72" s="508"/>
      <c r="X72" s="506"/>
      <c r="Y72" s="819"/>
    </row>
    <row r="73" spans="1:25" x14ac:dyDescent="0.25">
      <c r="A73" s="505"/>
      <c r="B73" s="598"/>
      <c r="C73" s="506"/>
      <c r="D73" s="506"/>
      <c r="E73" s="507"/>
      <c r="F73" s="506"/>
      <c r="G73" s="1012"/>
      <c r="H73" s="1012"/>
      <c r="I73" s="506"/>
      <c r="J73" s="507"/>
      <c r="P73" s="505"/>
      <c r="Q73" s="598"/>
      <c r="R73" s="506"/>
      <c r="S73" s="506"/>
      <c r="T73" s="505"/>
      <c r="U73" s="506"/>
      <c r="V73" s="508"/>
      <c r="W73" s="508"/>
      <c r="X73" s="506"/>
      <c r="Y73" s="819"/>
    </row>
    <row r="74" spans="1:25" x14ac:dyDescent="0.25">
      <c r="A74" s="505"/>
      <c r="B74" s="598"/>
      <c r="C74" s="506"/>
      <c r="D74" s="506"/>
      <c r="E74" s="507"/>
      <c r="F74" s="506"/>
      <c r="G74" s="1012"/>
      <c r="H74" s="1012"/>
      <c r="I74" s="506"/>
      <c r="J74" s="507"/>
      <c r="P74" s="505"/>
      <c r="Q74" s="598"/>
      <c r="R74" s="506"/>
      <c r="S74" s="506"/>
      <c r="T74" s="505"/>
      <c r="U74" s="506"/>
      <c r="V74" s="508"/>
      <c r="W74" s="508"/>
      <c r="X74" s="506"/>
      <c r="Y74" s="819"/>
    </row>
    <row r="75" spans="1:25" x14ac:dyDescent="0.25">
      <c r="A75" s="505"/>
      <c r="B75" s="598"/>
      <c r="C75" s="506"/>
      <c r="D75" s="506"/>
      <c r="E75" s="507"/>
      <c r="F75" s="506"/>
      <c r="G75" s="1012"/>
      <c r="H75" s="1012"/>
      <c r="I75" s="506"/>
      <c r="J75" s="507"/>
      <c r="P75" s="505"/>
      <c r="Q75" s="598"/>
      <c r="R75" s="506"/>
      <c r="S75" s="506"/>
      <c r="T75" s="505"/>
      <c r="U75" s="506"/>
      <c r="V75" s="508"/>
      <c r="W75" s="508"/>
      <c r="X75" s="506"/>
      <c r="Y75" s="819"/>
    </row>
    <row r="76" spans="1:25" x14ac:dyDescent="0.25">
      <c r="A76" s="505"/>
      <c r="B76" s="598"/>
      <c r="C76" s="506"/>
      <c r="D76" s="506"/>
      <c r="E76" s="507"/>
      <c r="F76" s="506"/>
      <c r="G76" s="1012"/>
      <c r="H76" s="1012"/>
      <c r="I76" s="506"/>
      <c r="J76" s="507"/>
      <c r="P76" s="505"/>
      <c r="Q76" s="598"/>
      <c r="R76" s="506"/>
      <c r="S76" s="506"/>
      <c r="T76" s="505"/>
      <c r="U76" s="506"/>
      <c r="V76" s="508"/>
      <c r="W76" s="508"/>
      <c r="X76" s="506"/>
      <c r="Y76" s="819"/>
    </row>
    <row r="77" spans="1:25" x14ac:dyDescent="0.25">
      <c r="A77" s="505"/>
      <c r="B77" s="598"/>
      <c r="C77" s="506"/>
      <c r="D77" s="506"/>
      <c r="E77" s="507"/>
      <c r="F77" s="506"/>
      <c r="G77" s="1012"/>
      <c r="H77" s="1012"/>
      <c r="I77" s="506"/>
      <c r="J77" s="507"/>
      <c r="P77" s="505"/>
      <c r="Q77" s="598"/>
      <c r="R77" s="506"/>
      <c r="S77" s="506"/>
      <c r="T77" s="505"/>
      <c r="U77" s="506"/>
      <c r="V77" s="508"/>
      <c r="W77" s="508"/>
      <c r="X77" s="506"/>
      <c r="Y77" s="819"/>
    </row>
    <row r="78" spans="1:25" x14ac:dyDescent="0.25">
      <c r="A78" s="505"/>
      <c r="B78" s="598"/>
      <c r="C78" s="506"/>
      <c r="D78" s="506"/>
      <c r="E78" s="507"/>
      <c r="F78" s="506"/>
      <c r="G78" s="1012"/>
      <c r="H78" s="1012"/>
      <c r="I78" s="506"/>
      <c r="J78" s="507"/>
      <c r="P78" s="505"/>
      <c r="Q78" s="598"/>
      <c r="R78" s="506"/>
      <c r="S78" s="506"/>
      <c r="T78" s="505"/>
      <c r="U78" s="506"/>
      <c r="V78" s="508"/>
      <c r="W78" s="508"/>
      <c r="X78" s="506"/>
      <c r="Y78" s="819"/>
    </row>
    <row r="79" spans="1:25" x14ac:dyDescent="0.25">
      <c r="A79" s="505"/>
      <c r="B79" s="598"/>
      <c r="C79" s="506"/>
      <c r="D79" s="506"/>
      <c r="E79" s="507"/>
      <c r="F79" s="506"/>
      <c r="G79" s="1012"/>
      <c r="H79" s="1012"/>
      <c r="I79" s="506"/>
      <c r="J79" s="507"/>
      <c r="P79" s="505"/>
      <c r="Q79" s="598"/>
      <c r="R79" s="506"/>
      <c r="S79" s="506"/>
      <c r="T79" s="505"/>
      <c r="U79" s="506"/>
      <c r="V79" s="508"/>
      <c r="W79" s="508"/>
      <c r="X79" s="506"/>
      <c r="Y79" s="819"/>
    </row>
    <row r="80" spans="1:25" x14ac:dyDescent="0.25">
      <c r="A80" s="505"/>
      <c r="B80" s="598"/>
      <c r="C80" s="506"/>
      <c r="D80" s="506"/>
      <c r="E80" s="507"/>
      <c r="F80" s="506"/>
      <c r="G80" s="1012"/>
      <c r="H80" s="1012"/>
      <c r="I80" s="506"/>
      <c r="J80" s="507"/>
      <c r="P80" s="505"/>
      <c r="Q80" s="598"/>
      <c r="R80" s="506"/>
      <c r="S80" s="506"/>
      <c r="T80" s="505"/>
      <c r="U80" s="506"/>
      <c r="V80" s="508"/>
      <c r="W80" s="508"/>
      <c r="X80" s="506"/>
      <c r="Y80" s="819"/>
    </row>
    <row r="81" spans="1:25" x14ac:dyDescent="0.25">
      <c r="A81" s="505"/>
      <c r="B81" s="598"/>
      <c r="C81" s="506"/>
      <c r="D81" s="506"/>
      <c r="E81" s="507"/>
      <c r="F81" s="506"/>
      <c r="G81" s="1012"/>
      <c r="H81" s="1012"/>
      <c r="I81" s="506"/>
      <c r="J81" s="507"/>
      <c r="P81" s="505"/>
      <c r="Q81" s="598"/>
      <c r="R81" s="506"/>
      <c r="S81" s="506"/>
      <c r="T81" s="505"/>
      <c r="U81" s="506"/>
      <c r="V81" s="508"/>
      <c r="W81" s="508"/>
      <c r="X81" s="506"/>
      <c r="Y81" s="819"/>
    </row>
    <row r="82" spans="1:25" x14ac:dyDescent="0.25">
      <c r="A82" s="505"/>
      <c r="B82" s="598"/>
      <c r="C82" s="506"/>
      <c r="D82" s="506"/>
      <c r="E82" s="507"/>
      <c r="F82" s="506"/>
      <c r="G82" s="1012"/>
      <c r="H82" s="1012"/>
      <c r="I82" s="506"/>
      <c r="J82" s="507"/>
      <c r="P82" s="505"/>
      <c r="Q82" s="598"/>
      <c r="R82" s="506"/>
      <c r="S82" s="506"/>
      <c r="T82" s="505"/>
      <c r="U82" s="506"/>
      <c r="V82" s="508"/>
      <c r="W82" s="508"/>
      <c r="X82" s="506"/>
      <c r="Y82" s="819"/>
    </row>
    <row r="83" spans="1:25" x14ac:dyDescent="0.25">
      <c r="A83" s="505"/>
      <c r="B83" s="598"/>
      <c r="C83" s="506"/>
      <c r="D83" s="506"/>
      <c r="E83" s="507"/>
      <c r="F83" s="506"/>
      <c r="G83" s="1012"/>
      <c r="H83" s="1012"/>
      <c r="I83" s="506"/>
      <c r="J83" s="507"/>
      <c r="P83" s="505"/>
      <c r="Q83" s="598"/>
      <c r="R83" s="506"/>
      <c r="S83" s="506"/>
      <c r="T83" s="505"/>
      <c r="U83" s="506"/>
      <c r="V83" s="508"/>
      <c r="W83" s="508"/>
      <c r="X83" s="506"/>
      <c r="Y83" s="819"/>
    </row>
    <row r="84" spans="1:25" x14ac:dyDescent="0.25">
      <c r="A84" s="505"/>
      <c r="B84" s="598"/>
      <c r="C84" s="506"/>
      <c r="D84" s="506"/>
      <c r="E84" s="507"/>
      <c r="F84" s="506"/>
      <c r="G84" s="1012"/>
      <c r="H84" s="1012"/>
      <c r="I84" s="506"/>
      <c r="J84" s="507"/>
      <c r="P84" s="505"/>
      <c r="Q84" s="598"/>
      <c r="R84" s="506"/>
      <c r="S84" s="506"/>
      <c r="T84" s="505"/>
      <c r="U84" s="506"/>
      <c r="V84" s="508"/>
      <c r="W84" s="508"/>
      <c r="X84" s="506"/>
      <c r="Y84" s="819"/>
    </row>
    <row r="85" spans="1:25" x14ac:dyDescent="0.25">
      <c r="A85" s="505"/>
      <c r="B85" s="598"/>
      <c r="C85" s="506"/>
      <c r="D85" s="506"/>
      <c r="E85" s="507"/>
      <c r="F85" s="506"/>
      <c r="G85" s="1012"/>
      <c r="H85" s="1012"/>
      <c r="I85" s="506"/>
      <c r="J85" s="507"/>
      <c r="P85" s="505"/>
      <c r="Q85" s="598"/>
      <c r="R85" s="506"/>
      <c r="S85" s="506"/>
      <c r="T85" s="512"/>
      <c r="U85" s="513"/>
      <c r="V85" s="508"/>
      <c r="W85" s="508"/>
      <c r="X85" s="506"/>
      <c r="Y85" s="819"/>
    </row>
    <row r="86" spans="1:25" x14ac:dyDescent="0.25">
      <c r="A86" s="505"/>
      <c r="B86" s="598"/>
      <c r="C86" s="506"/>
      <c r="D86" s="506"/>
      <c r="E86" s="507"/>
      <c r="F86" s="506"/>
      <c r="G86" s="1012"/>
      <c r="H86" s="1012"/>
      <c r="I86" s="506"/>
      <c r="J86" s="507"/>
      <c r="P86" s="505"/>
      <c r="Q86" s="598"/>
      <c r="R86" s="506"/>
      <c r="S86" s="506"/>
      <c r="T86" s="512"/>
      <c r="U86" s="513"/>
      <c r="V86" s="508"/>
      <c r="W86" s="508"/>
      <c r="X86" s="506"/>
      <c r="Y86" s="819"/>
    </row>
    <row r="87" spans="1:25" x14ac:dyDescent="0.25">
      <c r="A87" s="505"/>
      <c r="B87" s="598"/>
      <c r="C87" s="506"/>
      <c r="D87" s="506"/>
      <c r="E87" s="507"/>
      <c r="F87" s="506"/>
      <c r="G87" s="1012"/>
      <c r="H87" s="1012"/>
      <c r="I87" s="506"/>
      <c r="J87" s="507"/>
      <c r="P87" s="505"/>
      <c r="Q87" s="598"/>
      <c r="R87" s="506"/>
      <c r="S87" s="506"/>
      <c r="T87" s="505"/>
      <c r="U87" s="506"/>
      <c r="V87" s="508"/>
      <c r="W87" s="508"/>
      <c r="X87" s="506"/>
      <c r="Y87" s="819"/>
    </row>
    <row r="88" spans="1:25" x14ac:dyDescent="0.25">
      <c r="A88" s="505"/>
      <c r="B88" s="598"/>
      <c r="C88" s="506"/>
      <c r="D88" s="506"/>
      <c r="E88" s="507"/>
      <c r="F88" s="506"/>
      <c r="G88" s="1012"/>
      <c r="H88" s="1012"/>
      <c r="I88" s="506"/>
      <c r="J88" s="507"/>
      <c r="P88" s="505"/>
      <c r="Q88" s="598"/>
      <c r="R88" s="506"/>
      <c r="S88" s="506"/>
      <c r="T88" s="505"/>
      <c r="U88" s="506"/>
      <c r="V88" s="508"/>
      <c r="W88" s="508"/>
      <c r="X88" s="506"/>
      <c r="Y88" s="819"/>
    </row>
    <row r="89" spans="1:25" x14ac:dyDescent="0.25">
      <c r="A89" s="505"/>
      <c r="B89" s="598"/>
      <c r="C89" s="506"/>
      <c r="D89" s="506"/>
      <c r="E89" s="507"/>
      <c r="F89" s="506"/>
      <c r="G89" s="1012"/>
      <c r="H89" s="1012"/>
      <c r="I89" s="506"/>
      <c r="J89" s="507"/>
      <c r="P89" s="505"/>
      <c r="Q89" s="598"/>
      <c r="R89" s="506"/>
      <c r="S89" s="506"/>
      <c r="T89" s="512"/>
      <c r="U89" s="513"/>
      <c r="V89" s="508"/>
      <c r="W89" s="508"/>
      <c r="X89" s="513"/>
      <c r="Y89" s="819"/>
    </row>
    <row r="90" spans="1:25" x14ac:dyDescent="0.25">
      <c r="A90" s="505"/>
      <c r="B90" s="598"/>
      <c r="C90" s="506"/>
      <c r="D90" s="506"/>
      <c r="E90" s="507"/>
      <c r="F90" s="506"/>
      <c r="G90" s="1012"/>
      <c r="H90" s="1012"/>
      <c r="I90" s="506"/>
      <c r="J90" s="507"/>
      <c r="P90" s="505"/>
      <c r="Q90" s="598"/>
      <c r="R90" s="506"/>
      <c r="S90" s="506"/>
      <c r="T90" s="512"/>
      <c r="U90" s="513"/>
      <c r="V90" s="508"/>
      <c r="W90" s="508"/>
      <c r="X90" s="506"/>
      <c r="Y90" s="819"/>
    </row>
    <row r="91" spans="1:25" x14ac:dyDescent="0.25">
      <c r="A91" s="505"/>
      <c r="B91" s="598"/>
      <c r="C91" s="506"/>
      <c r="D91" s="506"/>
      <c r="E91" s="507"/>
      <c r="F91" s="506"/>
      <c r="G91" s="1012"/>
      <c r="H91" s="1012"/>
      <c r="I91" s="506"/>
      <c r="J91" s="507"/>
      <c r="P91" s="505"/>
      <c r="Q91" s="598"/>
      <c r="R91" s="506"/>
      <c r="S91" s="506"/>
      <c r="T91" s="512"/>
      <c r="U91" s="513"/>
      <c r="V91" s="508"/>
      <c r="W91" s="508"/>
      <c r="X91" s="513"/>
      <c r="Y91" s="819"/>
    </row>
    <row r="92" spans="1:25" x14ac:dyDescent="0.25">
      <c r="A92" s="505"/>
      <c r="B92" s="598"/>
      <c r="C92" s="506"/>
      <c r="D92" s="506"/>
      <c r="E92" s="507"/>
      <c r="F92" s="506"/>
      <c r="G92" s="1012"/>
      <c r="H92" s="1012"/>
      <c r="I92" s="506"/>
      <c r="J92" s="507"/>
      <c r="P92" s="505"/>
      <c r="Q92" s="598"/>
      <c r="R92" s="506"/>
      <c r="S92" s="506"/>
      <c r="T92" s="512"/>
      <c r="U92" s="513"/>
      <c r="V92" s="508"/>
      <c r="W92" s="508"/>
      <c r="X92" s="513"/>
      <c r="Y92" s="819"/>
    </row>
    <row r="93" spans="1:25" x14ac:dyDescent="0.25">
      <c r="A93" s="505"/>
      <c r="B93" s="598"/>
      <c r="C93" s="506"/>
      <c r="D93" s="506"/>
      <c r="E93" s="507"/>
      <c r="F93" s="506"/>
      <c r="G93" s="1012"/>
      <c r="H93" s="1012"/>
      <c r="I93" s="506"/>
      <c r="J93" s="507"/>
      <c r="P93" s="505"/>
      <c r="Q93" s="598"/>
      <c r="R93" s="506"/>
      <c r="S93" s="506"/>
      <c r="T93" s="512"/>
      <c r="U93" s="513"/>
      <c r="V93" s="508"/>
      <c r="W93" s="508"/>
      <c r="X93" s="513"/>
      <c r="Y93" s="819"/>
    </row>
    <row r="94" spans="1:25" x14ac:dyDescent="0.25">
      <c r="A94" s="505"/>
      <c r="B94" s="598"/>
      <c r="C94" s="506"/>
      <c r="D94" s="506"/>
      <c r="E94" s="507"/>
      <c r="F94" s="506"/>
      <c r="G94" s="1012"/>
      <c r="H94" s="1012"/>
      <c r="I94" s="506"/>
      <c r="J94" s="507"/>
      <c r="P94" s="505"/>
      <c r="Q94" s="598"/>
      <c r="R94" s="506"/>
      <c r="S94" s="506"/>
      <c r="T94" s="512"/>
      <c r="U94" s="513"/>
      <c r="V94" s="508"/>
      <c r="W94" s="508"/>
      <c r="X94" s="506"/>
      <c r="Y94" s="819"/>
    </row>
    <row r="95" spans="1:25" x14ac:dyDescent="0.25">
      <c r="A95" s="505"/>
      <c r="B95" s="598"/>
      <c r="C95" s="506"/>
      <c r="D95" s="506"/>
      <c r="E95" s="507"/>
      <c r="F95" s="506"/>
      <c r="G95" s="1012"/>
      <c r="H95" s="1012"/>
      <c r="I95" s="506"/>
      <c r="J95" s="507"/>
      <c r="P95" s="505"/>
      <c r="Q95" s="598"/>
      <c r="R95" s="506"/>
      <c r="S95" s="506"/>
      <c r="T95" s="512"/>
      <c r="U95" s="513"/>
      <c r="V95" s="508"/>
      <c r="W95" s="508"/>
      <c r="X95" s="506"/>
      <c r="Y95" s="819"/>
    </row>
    <row r="96" spans="1:25" x14ac:dyDescent="0.25">
      <c r="A96" s="505"/>
      <c r="B96" s="598"/>
      <c r="C96" s="506"/>
      <c r="D96" s="506"/>
      <c r="E96" s="507"/>
      <c r="F96" s="506"/>
      <c r="G96" s="1012"/>
      <c r="H96" s="1012"/>
      <c r="I96" s="506"/>
      <c r="J96" s="507"/>
      <c r="P96" s="505"/>
      <c r="Q96" s="598"/>
      <c r="R96" s="506"/>
      <c r="S96" s="506"/>
      <c r="T96" s="512"/>
      <c r="U96" s="513"/>
      <c r="V96" s="508"/>
      <c r="W96" s="508"/>
      <c r="X96" s="506"/>
      <c r="Y96" s="819"/>
    </row>
    <row r="97" spans="1:25" x14ac:dyDescent="0.25">
      <c r="A97" s="505"/>
      <c r="B97" s="598"/>
      <c r="C97" s="506"/>
      <c r="D97" s="506"/>
      <c r="E97" s="507"/>
      <c r="F97" s="506"/>
      <c r="G97" s="1012"/>
      <c r="H97" s="1012"/>
      <c r="I97" s="506"/>
      <c r="J97" s="507"/>
      <c r="P97" s="505"/>
      <c r="Q97" s="598"/>
      <c r="R97" s="506"/>
      <c r="S97" s="506"/>
      <c r="T97" s="512"/>
      <c r="U97" s="513"/>
      <c r="V97" s="508"/>
      <c r="W97" s="508"/>
      <c r="X97" s="506"/>
      <c r="Y97" s="819"/>
    </row>
    <row r="98" spans="1:25" x14ac:dyDescent="0.25">
      <c r="A98" s="505"/>
      <c r="B98" s="598"/>
      <c r="C98" s="506"/>
      <c r="D98" s="506"/>
      <c r="E98" s="507"/>
      <c r="F98" s="506"/>
      <c r="G98" s="1012"/>
      <c r="H98" s="1012"/>
      <c r="I98" s="506"/>
      <c r="J98" s="507"/>
      <c r="P98" s="505"/>
      <c r="Q98" s="598"/>
      <c r="R98" s="506"/>
      <c r="S98" s="506"/>
      <c r="T98" s="512"/>
      <c r="U98" s="513"/>
      <c r="V98" s="508"/>
      <c r="W98" s="508"/>
      <c r="X98" s="506"/>
      <c r="Y98" s="819"/>
    </row>
    <row r="99" spans="1:25" x14ac:dyDescent="0.25">
      <c r="A99" s="505"/>
      <c r="B99" s="598"/>
      <c r="C99" s="506"/>
      <c r="D99" s="506"/>
      <c r="E99" s="507"/>
      <c r="F99" s="506"/>
      <c r="G99" s="1012"/>
      <c r="H99" s="1012"/>
      <c r="I99" s="506"/>
      <c r="J99" s="507"/>
      <c r="P99" s="505"/>
      <c r="Q99" s="598"/>
      <c r="R99" s="506"/>
      <c r="S99" s="506"/>
      <c r="T99" s="512"/>
      <c r="U99" s="513"/>
      <c r="V99" s="508"/>
      <c r="W99" s="508"/>
      <c r="X99" s="506"/>
      <c r="Y99" s="819"/>
    </row>
    <row r="100" spans="1:25" x14ac:dyDescent="0.25">
      <c r="A100" s="505"/>
      <c r="B100" s="598"/>
      <c r="C100" s="506"/>
      <c r="D100" s="506"/>
      <c r="E100" s="507"/>
      <c r="F100" s="506"/>
      <c r="G100" s="1012"/>
      <c r="H100" s="1012"/>
      <c r="I100" s="506"/>
      <c r="J100" s="507"/>
      <c r="P100" s="505"/>
      <c r="Q100" s="598"/>
      <c r="R100" s="506"/>
      <c r="S100" s="506"/>
      <c r="T100" s="512"/>
      <c r="U100" s="513"/>
      <c r="V100" s="508"/>
      <c r="W100" s="508"/>
      <c r="X100" s="506"/>
      <c r="Y100" s="819"/>
    </row>
    <row r="101" spans="1:25" x14ac:dyDescent="0.25">
      <c r="A101" s="505"/>
      <c r="B101" s="598"/>
      <c r="C101" s="506"/>
      <c r="D101" s="506"/>
      <c r="E101" s="507"/>
      <c r="F101" s="506"/>
      <c r="G101" s="1012"/>
      <c r="H101" s="1012"/>
      <c r="I101" s="506"/>
      <c r="J101" s="507"/>
      <c r="P101" s="505"/>
      <c r="Q101" s="598"/>
      <c r="R101" s="506"/>
      <c r="S101" s="506"/>
      <c r="T101" s="512"/>
      <c r="U101" s="513"/>
      <c r="V101" s="508"/>
      <c r="W101" s="508"/>
      <c r="X101" s="506"/>
      <c r="Y101" s="819"/>
    </row>
    <row r="102" spans="1:25" x14ac:dyDescent="0.25">
      <c r="A102" s="505"/>
      <c r="B102" s="598"/>
      <c r="C102" s="506"/>
      <c r="D102" s="506"/>
      <c r="E102" s="507"/>
      <c r="F102" s="506"/>
      <c r="G102" s="1012"/>
      <c r="H102" s="1012"/>
      <c r="I102" s="506"/>
      <c r="J102" s="507"/>
      <c r="P102" s="505"/>
      <c r="Q102" s="598"/>
      <c r="R102" s="506"/>
      <c r="S102" s="506"/>
      <c r="T102" s="512"/>
      <c r="U102" s="513"/>
      <c r="V102" s="508"/>
      <c r="W102" s="508"/>
      <c r="X102" s="506"/>
      <c r="Y102" s="819"/>
    </row>
    <row r="103" spans="1:25" x14ac:dyDescent="0.25">
      <c r="A103" s="505"/>
      <c r="B103" s="598"/>
      <c r="C103" s="506"/>
      <c r="D103" s="506"/>
      <c r="E103" s="507"/>
      <c r="F103" s="506"/>
      <c r="G103" s="1012"/>
      <c r="H103" s="1012"/>
      <c r="I103" s="506"/>
      <c r="J103" s="507"/>
      <c r="P103" s="505"/>
      <c r="Q103" s="598"/>
      <c r="R103" s="506"/>
      <c r="S103" s="506"/>
      <c r="T103" s="512"/>
      <c r="U103" s="513"/>
      <c r="V103" s="508"/>
      <c r="W103" s="508"/>
      <c r="X103" s="506"/>
      <c r="Y103" s="819"/>
    </row>
    <row r="104" spans="1:25" x14ac:dyDescent="0.25">
      <c r="A104" s="505"/>
      <c r="B104" s="598"/>
      <c r="C104" s="506"/>
      <c r="D104" s="506"/>
      <c r="E104" s="507"/>
      <c r="F104" s="506"/>
      <c r="G104" s="1012"/>
      <c r="H104" s="1012"/>
      <c r="I104" s="506"/>
      <c r="J104" s="507"/>
      <c r="P104" s="505"/>
      <c r="Q104" s="598"/>
      <c r="R104" s="506"/>
      <c r="S104" s="506"/>
      <c r="T104" s="512"/>
      <c r="U104" s="513"/>
      <c r="V104" s="508"/>
      <c r="W104" s="508"/>
      <c r="X104" s="506"/>
      <c r="Y104" s="819"/>
    </row>
    <row r="105" spans="1:25" x14ac:dyDescent="0.25">
      <c r="A105" s="505"/>
      <c r="B105" s="598"/>
      <c r="C105" s="506"/>
      <c r="D105" s="506"/>
      <c r="E105" s="507"/>
      <c r="F105" s="506"/>
      <c r="G105" s="1012"/>
      <c r="H105" s="1012"/>
      <c r="I105" s="506"/>
      <c r="J105" s="507"/>
      <c r="P105" s="505"/>
      <c r="Q105" s="598"/>
      <c r="R105" s="506"/>
      <c r="S105" s="506"/>
      <c r="T105" s="512"/>
      <c r="U105" s="513"/>
      <c r="V105" s="508"/>
      <c r="W105" s="508"/>
      <c r="X105" s="506"/>
      <c r="Y105" s="819"/>
    </row>
    <row r="106" spans="1:25" x14ac:dyDescent="0.25">
      <c r="A106" s="505"/>
      <c r="B106" s="598"/>
      <c r="C106" s="506"/>
      <c r="D106" s="506"/>
      <c r="E106" s="507"/>
      <c r="F106" s="506"/>
      <c r="G106" s="1012"/>
      <c r="H106" s="1012"/>
      <c r="I106" s="506"/>
      <c r="J106" s="507"/>
      <c r="P106" s="505"/>
      <c r="Q106" s="598"/>
      <c r="R106" s="506"/>
      <c r="S106" s="506"/>
      <c r="T106" s="512"/>
      <c r="U106" s="513"/>
      <c r="V106" s="508"/>
      <c r="W106" s="508"/>
      <c r="X106" s="506"/>
      <c r="Y106" s="819"/>
    </row>
    <row r="107" spans="1:25" x14ac:dyDescent="0.25">
      <c r="A107" s="505"/>
      <c r="B107" s="598"/>
      <c r="C107" s="506"/>
      <c r="D107" s="506"/>
      <c r="E107" s="507"/>
      <c r="F107" s="506"/>
      <c r="G107" s="1012"/>
      <c r="H107" s="1012"/>
      <c r="I107" s="506"/>
      <c r="J107" s="507"/>
      <c r="P107" s="505"/>
      <c r="Q107" s="598"/>
      <c r="R107" s="506"/>
      <c r="S107" s="506"/>
      <c r="T107" s="512"/>
      <c r="U107" s="513"/>
      <c r="V107" s="508"/>
      <c r="W107" s="508"/>
      <c r="X107" s="506"/>
      <c r="Y107" s="819"/>
    </row>
    <row r="108" spans="1:25" x14ac:dyDescent="0.25">
      <c r="A108" s="505"/>
      <c r="B108" s="598"/>
      <c r="C108" s="506"/>
      <c r="D108" s="506"/>
      <c r="E108" s="507"/>
      <c r="F108" s="506"/>
      <c r="G108" s="1012"/>
      <c r="H108" s="1012"/>
      <c r="I108" s="506"/>
      <c r="J108" s="507"/>
      <c r="P108" s="505"/>
      <c r="Q108" s="598"/>
      <c r="R108" s="506"/>
      <c r="S108" s="506"/>
      <c r="T108" s="512"/>
      <c r="U108" s="513"/>
      <c r="V108" s="508"/>
      <c r="W108" s="508"/>
      <c r="X108" s="506"/>
      <c r="Y108" s="819"/>
    </row>
    <row r="109" spans="1:25" x14ac:dyDescent="0.25">
      <c r="A109" s="505"/>
      <c r="B109" s="598"/>
      <c r="C109" s="506"/>
      <c r="D109" s="506"/>
      <c r="E109" s="507"/>
      <c r="F109" s="506"/>
      <c r="G109" s="1012"/>
      <c r="H109" s="1012"/>
      <c r="I109" s="506"/>
      <c r="J109" s="507"/>
      <c r="P109" s="505"/>
      <c r="Q109" s="598"/>
      <c r="R109" s="506"/>
      <c r="S109" s="506"/>
      <c r="T109" s="512"/>
      <c r="U109" s="513"/>
      <c r="V109" s="508"/>
      <c r="W109" s="508"/>
      <c r="X109" s="506"/>
      <c r="Y109" s="819"/>
    </row>
    <row r="110" spans="1:25" x14ac:dyDescent="0.25">
      <c r="A110" s="505"/>
      <c r="B110" s="598"/>
      <c r="C110" s="506"/>
      <c r="D110" s="506"/>
      <c r="E110" s="507"/>
      <c r="F110" s="506"/>
      <c r="G110" s="1012"/>
      <c r="H110" s="1012"/>
      <c r="I110" s="506"/>
      <c r="J110" s="507"/>
      <c r="P110" s="505"/>
      <c r="Q110" s="598"/>
      <c r="R110" s="506"/>
      <c r="S110" s="506"/>
      <c r="T110" s="512"/>
      <c r="U110" s="513"/>
      <c r="V110" s="508"/>
      <c r="W110" s="508"/>
      <c r="X110" s="506"/>
      <c r="Y110" s="819"/>
    </row>
    <row r="111" spans="1:25" x14ac:dyDescent="0.25">
      <c r="A111" s="505"/>
      <c r="B111" s="598"/>
      <c r="C111" s="506"/>
      <c r="D111" s="506"/>
      <c r="E111" s="507"/>
      <c r="F111" s="506"/>
      <c r="G111" s="1012"/>
      <c r="H111" s="1012"/>
      <c r="I111" s="506"/>
      <c r="J111" s="507"/>
      <c r="P111" s="505"/>
      <c r="Q111" s="598"/>
      <c r="R111" s="506"/>
      <c r="S111" s="506"/>
      <c r="T111" s="512"/>
      <c r="U111" s="513"/>
      <c r="V111" s="508"/>
      <c r="W111" s="508"/>
      <c r="X111" s="506"/>
      <c r="Y111" s="819"/>
    </row>
    <row r="112" spans="1:25" x14ac:dyDescent="0.25">
      <c r="A112" s="505"/>
      <c r="B112" s="598"/>
      <c r="C112" s="506"/>
      <c r="D112" s="506"/>
      <c r="E112" s="507"/>
      <c r="F112" s="506"/>
      <c r="G112" s="1012"/>
      <c r="H112" s="1012"/>
      <c r="I112" s="506"/>
      <c r="J112" s="507"/>
      <c r="P112" s="505"/>
      <c r="Q112" s="598"/>
      <c r="R112" s="506"/>
      <c r="S112" s="506"/>
      <c r="T112" s="512"/>
      <c r="U112" s="513"/>
      <c r="V112" s="508"/>
      <c r="W112" s="508"/>
      <c r="X112" s="506"/>
      <c r="Y112" s="819"/>
    </row>
    <row r="113" spans="1:25" x14ac:dyDescent="0.25">
      <c r="A113" s="505"/>
      <c r="B113" s="598"/>
      <c r="C113" s="506"/>
      <c r="D113" s="506"/>
      <c r="E113" s="507"/>
      <c r="F113" s="506"/>
      <c r="G113" s="1012"/>
      <c r="H113" s="1012"/>
      <c r="I113" s="506"/>
      <c r="J113" s="507"/>
      <c r="P113" s="505"/>
      <c r="Q113" s="598"/>
      <c r="R113" s="506"/>
      <c r="S113" s="506"/>
      <c r="T113" s="512"/>
      <c r="U113" s="513"/>
      <c r="V113" s="508"/>
      <c r="W113" s="508"/>
      <c r="X113" s="506"/>
      <c r="Y113" s="819"/>
    </row>
    <row r="114" spans="1:25" x14ac:dyDescent="0.25">
      <c r="A114" s="505"/>
      <c r="B114" s="598"/>
      <c r="C114" s="506"/>
      <c r="D114" s="506"/>
      <c r="E114" s="507"/>
      <c r="F114" s="506"/>
      <c r="G114" s="1012"/>
      <c r="H114" s="1012"/>
      <c r="I114" s="506"/>
      <c r="J114" s="507"/>
      <c r="P114" s="505"/>
      <c r="Q114" s="598"/>
      <c r="R114" s="506"/>
      <c r="S114" s="506"/>
      <c r="T114" s="512"/>
      <c r="U114" s="513"/>
      <c r="V114" s="508"/>
      <c r="W114" s="508"/>
      <c r="X114" s="506"/>
      <c r="Y114" s="819"/>
    </row>
    <row r="115" spans="1:25" x14ac:dyDescent="0.25">
      <c r="A115" s="505"/>
      <c r="B115" s="598"/>
      <c r="C115" s="506"/>
      <c r="D115" s="506"/>
      <c r="E115" s="507"/>
      <c r="F115" s="506"/>
      <c r="G115" s="1012"/>
      <c r="H115" s="1012"/>
      <c r="I115" s="506"/>
      <c r="J115" s="507"/>
      <c r="P115" s="505"/>
      <c r="Q115" s="598"/>
      <c r="R115" s="506"/>
      <c r="S115" s="506"/>
      <c r="T115" s="512"/>
      <c r="U115" s="513"/>
      <c r="V115" s="508"/>
      <c r="W115" s="508"/>
      <c r="X115" s="506"/>
      <c r="Y115" s="819"/>
    </row>
    <row r="116" spans="1:25" x14ac:dyDescent="0.25">
      <c r="A116" s="505"/>
      <c r="B116" s="598"/>
      <c r="C116" s="506"/>
      <c r="D116" s="506"/>
      <c r="E116" s="507"/>
      <c r="F116" s="506"/>
      <c r="G116" s="1012"/>
      <c r="H116" s="1012"/>
      <c r="I116" s="506"/>
      <c r="J116" s="507"/>
      <c r="P116" s="505"/>
      <c r="Q116" s="598"/>
      <c r="R116" s="506"/>
      <c r="S116" s="506"/>
      <c r="T116" s="512"/>
      <c r="U116" s="513"/>
      <c r="V116" s="508"/>
      <c r="W116" s="508"/>
      <c r="X116" s="506"/>
      <c r="Y116" s="819"/>
    </row>
    <row r="117" spans="1:25" x14ac:dyDescent="0.25">
      <c r="A117" s="505"/>
      <c r="B117" s="598"/>
      <c r="C117" s="506"/>
      <c r="D117" s="506"/>
      <c r="E117" s="507"/>
      <c r="F117" s="506"/>
      <c r="G117" s="1012"/>
      <c r="H117" s="1012"/>
      <c r="I117" s="506"/>
      <c r="J117" s="507"/>
      <c r="P117" s="505"/>
      <c r="Q117" s="598"/>
      <c r="R117" s="506"/>
      <c r="S117" s="506"/>
      <c r="T117" s="512"/>
      <c r="U117" s="513"/>
      <c r="V117" s="508"/>
      <c r="W117" s="508"/>
      <c r="X117" s="506"/>
      <c r="Y117" s="819"/>
    </row>
    <row r="118" spans="1:25" x14ac:dyDescent="0.25">
      <c r="A118" s="505"/>
      <c r="B118" s="598"/>
      <c r="C118" s="506"/>
      <c r="D118" s="506"/>
      <c r="E118" s="507"/>
      <c r="F118" s="506"/>
      <c r="G118" s="1012"/>
      <c r="H118" s="1012"/>
      <c r="I118" s="506"/>
      <c r="J118" s="507"/>
      <c r="P118" s="505"/>
      <c r="Q118" s="598"/>
      <c r="R118" s="506"/>
      <c r="S118" s="506"/>
      <c r="T118" s="512"/>
      <c r="U118" s="513"/>
      <c r="V118" s="508"/>
      <c r="W118" s="508"/>
      <c r="X118" s="506"/>
      <c r="Y118" s="819"/>
    </row>
    <row r="119" spans="1:25" x14ac:dyDescent="0.25">
      <c r="A119" s="505"/>
      <c r="B119" s="598"/>
      <c r="C119" s="506"/>
      <c r="D119" s="506"/>
      <c r="E119" s="507"/>
      <c r="F119" s="506"/>
      <c r="G119" s="1012"/>
      <c r="H119" s="1012"/>
      <c r="I119" s="506"/>
      <c r="J119" s="507"/>
      <c r="P119" s="505"/>
      <c r="Q119" s="598"/>
      <c r="R119" s="506"/>
      <c r="S119" s="506"/>
      <c r="T119" s="507"/>
      <c r="U119" s="506"/>
      <c r="V119" s="508"/>
      <c r="W119" s="508"/>
      <c r="X119" s="506"/>
      <c r="Y119" s="819"/>
    </row>
    <row r="120" spans="1:25" x14ac:dyDescent="0.25">
      <c r="A120" s="505"/>
      <c r="B120" s="598"/>
      <c r="C120" s="506"/>
      <c r="D120" s="506"/>
      <c r="E120" s="507"/>
      <c r="F120" s="506"/>
      <c r="G120" s="1012"/>
      <c r="H120" s="1012"/>
      <c r="I120" s="506"/>
      <c r="J120" s="507"/>
      <c r="P120" s="505"/>
      <c r="Q120" s="598"/>
      <c r="R120" s="506"/>
      <c r="S120" s="506"/>
      <c r="T120" s="507"/>
      <c r="U120" s="506"/>
      <c r="V120" s="508"/>
      <c r="W120" s="508"/>
      <c r="X120" s="506"/>
      <c r="Y120" s="819"/>
    </row>
    <row r="121" spans="1:25" x14ac:dyDescent="0.25">
      <c r="A121" s="505"/>
      <c r="B121" s="598"/>
      <c r="C121" s="506"/>
      <c r="D121" s="506"/>
      <c r="E121" s="507"/>
      <c r="F121" s="506"/>
      <c r="G121" s="1012"/>
      <c r="H121" s="1012"/>
      <c r="I121" s="506"/>
      <c r="J121" s="507"/>
      <c r="P121" s="505"/>
      <c r="Q121" s="598"/>
      <c r="R121" s="506"/>
      <c r="S121" s="506"/>
      <c r="T121" s="507"/>
      <c r="U121" s="506"/>
      <c r="V121" s="508"/>
      <c r="W121" s="508"/>
      <c r="X121" s="506"/>
      <c r="Y121" s="819"/>
    </row>
    <row r="122" spans="1:25" x14ac:dyDescent="0.25">
      <c r="A122" s="505"/>
      <c r="B122" s="598"/>
      <c r="C122" s="506"/>
      <c r="D122" s="506"/>
      <c r="E122" s="507"/>
      <c r="F122" s="506"/>
      <c r="G122" s="1012"/>
      <c r="H122" s="1012"/>
      <c r="I122" s="506"/>
      <c r="J122" s="507"/>
      <c r="P122" s="505"/>
      <c r="Q122" s="598"/>
      <c r="R122" s="506"/>
      <c r="S122" s="506"/>
      <c r="T122" s="507"/>
      <c r="U122" s="506"/>
      <c r="V122" s="508"/>
      <c r="W122" s="508"/>
      <c r="X122" s="506"/>
      <c r="Y122" s="819"/>
    </row>
    <row r="123" spans="1:25" x14ac:dyDescent="0.25">
      <c r="A123" s="505"/>
      <c r="B123" s="598"/>
      <c r="C123" s="506"/>
      <c r="D123" s="506"/>
      <c r="E123" s="507"/>
      <c r="F123" s="506"/>
      <c r="G123" s="1012"/>
      <c r="H123" s="1012"/>
      <c r="I123" s="506"/>
      <c r="J123" s="507"/>
      <c r="P123" s="505"/>
      <c r="Q123" s="598"/>
      <c r="R123" s="506"/>
      <c r="S123" s="506"/>
      <c r="T123" s="507"/>
      <c r="U123" s="506"/>
      <c r="V123" s="508"/>
      <c r="W123" s="508"/>
      <c r="X123" s="506"/>
      <c r="Y123" s="819"/>
    </row>
    <row r="124" spans="1:25" x14ac:dyDescent="0.25">
      <c r="A124" s="505"/>
      <c r="B124" s="598"/>
      <c r="C124" s="506"/>
      <c r="D124" s="506"/>
      <c r="E124" s="507"/>
      <c r="F124" s="506"/>
      <c r="G124" s="1012"/>
      <c r="H124" s="1012"/>
      <c r="I124" s="506"/>
      <c r="J124" s="507"/>
      <c r="P124" s="505"/>
      <c r="Q124" s="598"/>
      <c r="R124" s="506"/>
      <c r="S124" s="506"/>
      <c r="T124" s="507"/>
      <c r="U124" s="506"/>
      <c r="V124" s="508"/>
      <c r="W124" s="508"/>
      <c r="X124" s="506"/>
      <c r="Y124" s="819"/>
    </row>
    <row r="125" spans="1:25" x14ac:dyDescent="0.25">
      <c r="A125" s="505"/>
      <c r="B125" s="598"/>
      <c r="C125" s="506"/>
      <c r="D125" s="506"/>
      <c r="E125" s="507"/>
      <c r="F125" s="506"/>
      <c r="G125" s="1012"/>
      <c r="H125" s="1012"/>
      <c r="I125" s="506"/>
      <c r="J125" s="507"/>
      <c r="P125" s="505"/>
      <c r="Q125" s="598"/>
      <c r="R125" s="506"/>
      <c r="S125" s="506"/>
      <c r="T125" s="507"/>
      <c r="U125" s="506"/>
      <c r="V125" s="508"/>
      <c r="W125" s="508"/>
      <c r="X125" s="506"/>
      <c r="Y125" s="819"/>
    </row>
    <row r="126" spans="1:25" x14ac:dyDescent="0.25">
      <c r="A126" s="505"/>
      <c r="B126" s="598"/>
      <c r="C126" s="506"/>
      <c r="D126" s="506"/>
      <c r="E126" s="507"/>
      <c r="F126" s="506"/>
      <c r="G126" s="1012"/>
      <c r="H126" s="1012"/>
      <c r="I126" s="506"/>
      <c r="J126" s="507"/>
      <c r="P126" s="505"/>
      <c r="Q126" s="598"/>
      <c r="R126" s="506"/>
      <c r="S126" s="506"/>
      <c r="T126" s="507"/>
      <c r="U126" s="506"/>
      <c r="V126" s="508"/>
      <c r="W126" s="508"/>
      <c r="X126" s="506"/>
      <c r="Y126" s="819"/>
    </row>
    <row r="127" spans="1:25" x14ac:dyDescent="0.25">
      <c r="A127" s="505"/>
      <c r="B127" s="598"/>
      <c r="C127" s="506"/>
      <c r="D127" s="506"/>
      <c r="E127" s="507"/>
      <c r="F127" s="506"/>
      <c r="G127" s="1012"/>
      <c r="H127" s="1012"/>
      <c r="I127" s="506"/>
      <c r="J127" s="507"/>
      <c r="P127" s="505"/>
      <c r="Q127" s="598"/>
      <c r="R127" s="506"/>
      <c r="S127" s="506"/>
      <c r="T127" s="507"/>
      <c r="U127" s="506"/>
      <c r="V127" s="508"/>
      <c r="W127" s="508"/>
      <c r="X127" s="506"/>
      <c r="Y127" s="819"/>
    </row>
    <row r="128" spans="1:25" x14ac:dyDescent="0.25">
      <c r="A128" s="505"/>
      <c r="B128" s="598"/>
      <c r="C128" s="506"/>
      <c r="D128" s="506"/>
      <c r="E128" s="507"/>
      <c r="F128" s="506"/>
      <c r="G128" s="1012"/>
      <c r="H128" s="1012"/>
      <c r="I128" s="506"/>
      <c r="J128" s="507"/>
      <c r="P128" s="505"/>
      <c r="Q128" s="598"/>
      <c r="R128" s="506"/>
      <c r="S128" s="506"/>
      <c r="T128" s="507"/>
      <c r="U128" s="506"/>
      <c r="V128" s="508"/>
      <c r="W128" s="508"/>
      <c r="X128" s="506"/>
      <c r="Y128" s="819"/>
    </row>
    <row r="129" spans="1:25" x14ac:dyDescent="0.25">
      <c r="A129" s="505"/>
      <c r="B129" s="598"/>
      <c r="C129" s="506"/>
      <c r="D129" s="506"/>
      <c r="E129" s="507"/>
      <c r="F129" s="506"/>
      <c r="G129" s="1012"/>
      <c r="H129" s="1012"/>
      <c r="I129" s="506"/>
      <c r="J129" s="507"/>
      <c r="P129" s="505"/>
      <c r="Q129" s="598"/>
      <c r="R129" s="506"/>
      <c r="S129" s="506"/>
      <c r="T129" s="507"/>
      <c r="U129" s="506"/>
      <c r="V129" s="508"/>
      <c r="W129" s="508"/>
      <c r="X129" s="506"/>
      <c r="Y129" s="819"/>
    </row>
    <row r="130" spans="1:25" x14ac:dyDescent="0.25">
      <c r="A130" s="505"/>
      <c r="B130" s="598"/>
      <c r="C130" s="506"/>
      <c r="D130" s="506"/>
      <c r="E130" s="507"/>
      <c r="F130" s="506"/>
      <c r="G130" s="1012"/>
      <c r="H130" s="1012"/>
      <c r="I130" s="506"/>
      <c r="J130" s="507"/>
      <c r="P130" s="505"/>
      <c r="Q130" s="598"/>
      <c r="R130" s="506"/>
      <c r="S130" s="506"/>
      <c r="T130" s="507"/>
      <c r="U130" s="506"/>
      <c r="V130" s="508"/>
      <c r="W130" s="508"/>
      <c r="X130" s="506"/>
      <c r="Y130" s="819"/>
    </row>
    <row r="131" spans="1:25" x14ac:dyDescent="0.25">
      <c r="A131" s="505"/>
      <c r="B131" s="598"/>
      <c r="C131" s="506"/>
      <c r="D131" s="506"/>
      <c r="E131" s="507"/>
      <c r="F131" s="506"/>
      <c r="G131" s="1012"/>
      <c r="H131" s="1012"/>
      <c r="I131" s="506"/>
      <c r="J131" s="507"/>
      <c r="P131" s="505"/>
      <c r="Q131" s="598"/>
      <c r="R131" s="506"/>
      <c r="S131" s="506"/>
      <c r="T131" s="507"/>
      <c r="U131" s="506"/>
      <c r="V131" s="508"/>
      <c r="W131" s="508"/>
      <c r="X131" s="506"/>
      <c r="Y131" s="819"/>
    </row>
    <row r="132" spans="1:25" x14ac:dyDescent="0.25">
      <c r="A132" s="505"/>
      <c r="B132" s="598"/>
      <c r="C132" s="506"/>
      <c r="D132" s="506"/>
      <c r="E132" s="507"/>
      <c r="F132" s="506"/>
      <c r="G132" s="1012"/>
      <c r="H132" s="1012"/>
      <c r="I132" s="506"/>
      <c r="J132" s="507"/>
      <c r="P132" s="505"/>
      <c r="Q132" s="598"/>
      <c r="R132" s="506"/>
      <c r="S132" s="506"/>
      <c r="T132" s="507"/>
      <c r="U132" s="506"/>
      <c r="V132" s="508"/>
      <c r="W132" s="508"/>
      <c r="X132" s="506"/>
      <c r="Y132" s="819"/>
    </row>
    <row r="133" spans="1:25" x14ac:dyDescent="0.25">
      <c r="A133" s="505"/>
      <c r="B133" s="598"/>
      <c r="C133" s="506"/>
      <c r="D133" s="506"/>
      <c r="E133" s="507"/>
      <c r="F133" s="506"/>
      <c r="G133" s="1012"/>
      <c r="H133" s="1012"/>
      <c r="I133" s="506"/>
      <c r="J133" s="507"/>
      <c r="P133" s="505"/>
      <c r="Q133" s="598"/>
      <c r="R133" s="506"/>
      <c r="S133" s="506"/>
      <c r="T133" s="507"/>
      <c r="U133" s="506"/>
      <c r="V133" s="508"/>
      <c r="W133" s="508"/>
      <c r="X133" s="506"/>
      <c r="Y133" s="819"/>
    </row>
    <row r="134" spans="1:25" x14ac:dyDescent="0.25">
      <c r="A134" s="505"/>
      <c r="B134" s="598"/>
      <c r="C134" s="506"/>
      <c r="D134" s="506"/>
      <c r="E134" s="507"/>
      <c r="F134" s="506"/>
      <c r="G134" s="1012"/>
      <c r="H134" s="1012"/>
      <c r="I134" s="506"/>
      <c r="J134" s="507"/>
      <c r="P134" s="505"/>
      <c r="Q134" s="598"/>
      <c r="R134" s="506"/>
      <c r="S134" s="506"/>
      <c r="T134" s="507"/>
      <c r="U134" s="506"/>
      <c r="V134" s="508"/>
      <c r="W134" s="508"/>
      <c r="X134" s="506"/>
      <c r="Y134" s="819"/>
    </row>
    <row r="135" spans="1:25" x14ac:dyDescent="0.25">
      <c r="A135" s="505"/>
      <c r="B135" s="598"/>
      <c r="C135" s="506"/>
      <c r="D135" s="506"/>
      <c r="E135" s="507"/>
      <c r="F135" s="506"/>
      <c r="G135" s="1012"/>
      <c r="H135" s="1012"/>
      <c r="I135" s="506"/>
      <c r="J135" s="507"/>
      <c r="P135" s="505"/>
      <c r="Q135" s="598"/>
      <c r="R135" s="506"/>
      <c r="S135" s="506"/>
      <c r="T135" s="507"/>
      <c r="U135" s="506"/>
      <c r="V135" s="508"/>
      <c r="W135" s="508"/>
      <c r="X135" s="506"/>
      <c r="Y135" s="819"/>
    </row>
    <row r="136" spans="1:25" x14ac:dyDescent="0.25">
      <c r="A136" s="505"/>
      <c r="B136" s="598"/>
      <c r="C136" s="506"/>
      <c r="D136" s="506"/>
      <c r="E136" s="507"/>
      <c r="F136" s="506"/>
      <c r="G136" s="1012"/>
      <c r="H136" s="1012"/>
      <c r="I136" s="506"/>
      <c r="J136" s="507"/>
      <c r="P136" s="505"/>
      <c r="Q136" s="598"/>
      <c r="R136" s="506"/>
      <c r="S136" s="506"/>
      <c r="T136" s="507"/>
      <c r="U136" s="506"/>
      <c r="V136" s="508"/>
      <c r="W136" s="508"/>
      <c r="X136" s="506"/>
      <c r="Y136" s="819"/>
    </row>
    <row r="137" spans="1:25" x14ac:dyDescent="0.25">
      <c r="A137" s="505"/>
      <c r="B137" s="598"/>
      <c r="C137" s="506"/>
      <c r="D137" s="506"/>
      <c r="E137" s="507"/>
      <c r="F137" s="506"/>
      <c r="G137" s="1012"/>
      <c r="H137" s="1012"/>
      <c r="I137" s="506"/>
      <c r="J137" s="507"/>
      <c r="P137" s="505"/>
      <c r="Q137" s="598"/>
      <c r="R137" s="506"/>
      <c r="S137" s="506"/>
      <c r="T137" s="507"/>
      <c r="U137" s="506"/>
      <c r="V137" s="508"/>
      <c r="W137" s="508"/>
      <c r="X137" s="506"/>
      <c r="Y137" s="819"/>
    </row>
    <row r="138" spans="1:25" x14ac:dyDescent="0.25">
      <c r="A138" s="505"/>
      <c r="B138" s="598"/>
      <c r="C138" s="506"/>
      <c r="D138" s="506"/>
      <c r="E138" s="507"/>
      <c r="F138" s="506"/>
      <c r="G138" s="1012"/>
      <c r="H138" s="1012"/>
      <c r="I138" s="506"/>
      <c r="J138" s="507"/>
      <c r="P138" s="505"/>
      <c r="Q138" s="598"/>
      <c r="R138" s="506"/>
      <c r="S138" s="506"/>
      <c r="T138" s="507"/>
      <c r="U138" s="506"/>
      <c r="V138" s="508"/>
      <c r="W138" s="508"/>
      <c r="X138" s="506"/>
      <c r="Y138" s="819"/>
    </row>
    <row r="139" spans="1:25" x14ac:dyDescent="0.25">
      <c r="A139" s="505"/>
      <c r="B139" s="598"/>
      <c r="C139" s="506"/>
      <c r="D139" s="506"/>
      <c r="E139" s="507"/>
      <c r="F139" s="506"/>
      <c r="G139" s="1012"/>
      <c r="H139" s="1012"/>
      <c r="I139" s="506"/>
      <c r="J139" s="507"/>
      <c r="P139" s="505"/>
      <c r="Q139" s="598"/>
      <c r="R139" s="506"/>
      <c r="S139" s="506"/>
      <c r="T139" s="507"/>
      <c r="U139" s="506"/>
      <c r="V139" s="508"/>
      <c r="W139" s="508"/>
      <c r="X139" s="506"/>
      <c r="Y139" s="819"/>
    </row>
    <row r="140" spans="1:25" x14ac:dyDescent="0.25">
      <c r="A140" s="505"/>
      <c r="B140" s="598"/>
      <c r="C140" s="506"/>
      <c r="D140" s="506"/>
      <c r="E140" s="507"/>
      <c r="F140" s="506"/>
      <c r="G140" s="1012"/>
      <c r="H140" s="1012"/>
      <c r="I140" s="506"/>
      <c r="J140" s="507"/>
      <c r="P140" s="505"/>
      <c r="Q140" s="598"/>
      <c r="R140" s="506"/>
      <c r="S140" s="506"/>
      <c r="T140" s="507"/>
      <c r="U140" s="506"/>
      <c r="V140" s="508"/>
      <c r="W140" s="508"/>
      <c r="X140" s="506"/>
      <c r="Y140" s="819"/>
    </row>
    <row r="141" spans="1:25" x14ac:dyDescent="0.25">
      <c r="A141" s="505"/>
      <c r="B141" s="598"/>
      <c r="C141" s="506"/>
      <c r="D141" s="506"/>
      <c r="E141" s="507"/>
      <c r="F141" s="506"/>
      <c r="G141" s="1012"/>
      <c r="H141" s="1012"/>
      <c r="I141" s="506"/>
      <c r="J141" s="507"/>
      <c r="P141" s="505"/>
      <c r="Q141" s="598"/>
      <c r="R141" s="506"/>
      <c r="S141" s="506"/>
      <c r="T141" s="507"/>
      <c r="U141" s="506"/>
      <c r="V141" s="508"/>
      <c r="W141" s="508"/>
      <c r="X141" s="506"/>
      <c r="Y141" s="819"/>
    </row>
    <row r="142" spans="1:25" x14ac:dyDescent="0.25">
      <c r="A142" s="505"/>
      <c r="B142" s="598"/>
      <c r="C142" s="506"/>
      <c r="D142" s="506"/>
      <c r="E142" s="507"/>
      <c r="F142" s="506"/>
      <c r="G142" s="1012"/>
      <c r="H142" s="1012"/>
      <c r="I142" s="506"/>
      <c r="J142" s="507"/>
      <c r="P142" s="505"/>
      <c r="Q142" s="598"/>
      <c r="R142" s="506"/>
      <c r="S142" s="506"/>
      <c r="T142" s="507"/>
      <c r="U142" s="506"/>
      <c r="V142" s="508"/>
      <c r="W142" s="508"/>
      <c r="X142" s="506"/>
      <c r="Y142" s="819"/>
    </row>
    <row r="143" spans="1:25" x14ac:dyDescent="0.25">
      <c r="A143" s="505"/>
      <c r="B143" s="598"/>
      <c r="C143" s="506"/>
      <c r="D143" s="506"/>
      <c r="E143" s="507"/>
      <c r="F143" s="506"/>
      <c r="G143" s="1012"/>
      <c r="H143" s="1012"/>
      <c r="I143" s="506"/>
      <c r="J143" s="507"/>
      <c r="P143" s="505"/>
      <c r="Q143" s="598"/>
      <c r="R143" s="506"/>
      <c r="S143" s="506"/>
      <c r="T143" s="507"/>
      <c r="U143" s="506"/>
      <c r="V143" s="508"/>
      <c r="W143" s="508"/>
      <c r="X143" s="506"/>
      <c r="Y143" s="819"/>
    </row>
    <row r="144" spans="1:25" x14ac:dyDescent="0.25">
      <c r="A144" s="505"/>
      <c r="B144" s="598"/>
      <c r="C144" s="506"/>
      <c r="D144" s="506"/>
      <c r="E144" s="507"/>
      <c r="F144" s="506"/>
      <c r="G144" s="1012"/>
      <c r="H144" s="1012"/>
      <c r="I144" s="506"/>
      <c r="J144" s="507"/>
      <c r="P144" s="505"/>
      <c r="Q144" s="598"/>
      <c r="R144" s="506"/>
      <c r="S144" s="506"/>
      <c r="T144" s="507"/>
      <c r="U144" s="506"/>
      <c r="V144" s="508"/>
      <c r="W144" s="508"/>
      <c r="X144" s="506"/>
      <c r="Y144" s="819"/>
    </row>
    <row r="145" spans="1:25" x14ac:dyDescent="0.25">
      <c r="A145" s="505"/>
      <c r="B145" s="598"/>
      <c r="C145" s="506"/>
      <c r="D145" s="506"/>
      <c r="E145" s="507"/>
      <c r="F145" s="506"/>
      <c r="G145" s="1012"/>
      <c r="H145" s="1012"/>
      <c r="I145" s="506"/>
      <c r="J145" s="507"/>
      <c r="P145" s="505"/>
      <c r="Q145" s="598"/>
      <c r="R145" s="506"/>
      <c r="S145" s="506"/>
      <c r="T145" s="507"/>
      <c r="U145" s="506"/>
      <c r="V145" s="508"/>
      <c r="W145" s="508"/>
      <c r="X145" s="506"/>
      <c r="Y145" s="819"/>
    </row>
    <row r="146" spans="1:25" x14ac:dyDescent="0.25">
      <c r="A146" s="505"/>
      <c r="B146" s="598"/>
      <c r="C146" s="506"/>
      <c r="D146" s="506"/>
      <c r="E146" s="507"/>
      <c r="F146" s="506"/>
      <c r="G146" s="1012"/>
      <c r="H146" s="1012"/>
      <c r="I146" s="506"/>
      <c r="J146" s="507"/>
      <c r="P146" s="505"/>
      <c r="Q146" s="598"/>
      <c r="R146" s="506"/>
      <c r="S146" s="506"/>
      <c r="T146" s="507"/>
      <c r="U146" s="506"/>
      <c r="V146" s="508"/>
      <c r="W146" s="508"/>
      <c r="X146" s="506"/>
      <c r="Y146" s="819"/>
    </row>
    <row r="147" spans="1:25" x14ac:dyDescent="0.25">
      <c r="A147" s="505"/>
      <c r="B147" s="598"/>
      <c r="C147" s="506"/>
      <c r="D147" s="506"/>
      <c r="E147" s="507"/>
      <c r="F147" s="506"/>
      <c r="G147" s="1012"/>
      <c r="H147" s="1012"/>
      <c r="I147" s="506"/>
      <c r="J147" s="507"/>
      <c r="P147" s="505"/>
      <c r="Q147" s="598"/>
      <c r="R147" s="506"/>
      <c r="S147" s="506"/>
      <c r="T147" s="507"/>
      <c r="U147" s="506"/>
      <c r="V147" s="508"/>
      <c r="W147" s="508"/>
      <c r="X147" s="506"/>
      <c r="Y147" s="819"/>
    </row>
    <row r="148" spans="1:25" x14ac:dyDescent="0.25">
      <c r="A148" s="505"/>
      <c r="B148" s="598"/>
      <c r="C148" s="506"/>
      <c r="D148" s="506"/>
      <c r="E148" s="507"/>
      <c r="F148" s="506"/>
      <c r="G148" s="1012"/>
      <c r="H148" s="1012"/>
      <c r="I148" s="506"/>
      <c r="J148" s="507"/>
      <c r="P148" s="505"/>
      <c r="Q148" s="598"/>
      <c r="R148" s="506"/>
      <c r="S148" s="506"/>
      <c r="T148" s="507"/>
      <c r="U148" s="506"/>
      <c r="V148" s="508"/>
      <c r="W148" s="508"/>
      <c r="X148" s="506"/>
      <c r="Y148" s="819"/>
    </row>
    <row r="149" spans="1:25" x14ac:dyDescent="0.25">
      <c r="A149" s="505"/>
      <c r="B149" s="598"/>
      <c r="C149" s="506"/>
      <c r="D149" s="506"/>
      <c r="E149" s="507"/>
      <c r="F149" s="506"/>
      <c r="G149" s="1012"/>
      <c r="H149" s="1012"/>
      <c r="I149" s="506"/>
      <c r="J149" s="507"/>
      <c r="P149" s="505"/>
      <c r="Q149" s="598"/>
      <c r="R149" s="506"/>
      <c r="S149" s="506"/>
      <c r="T149" s="507"/>
      <c r="U149" s="506"/>
      <c r="V149" s="508"/>
      <c r="W149" s="508"/>
      <c r="X149" s="506"/>
      <c r="Y149" s="819"/>
    </row>
    <row r="150" spans="1:25" x14ac:dyDescent="0.25">
      <c r="A150" s="505"/>
      <c r="B150" s="598"/>
      <c r="C150" s="506"/>
      <c r="D150" s="506"/>
      <c r="E150" s="507"/>
      <c r="F150" s="506"/>
      <c r="G150" s="1012"/>
      <c r="H150" s="1012"/>
      <c r="I150" s="506"/>
      <c r="J150" s="507"/>
      <c r="P150" s="505"/>
      <c r="Q150" s="598"/>
      <c r="R150" s="506"/>
      <c r="S150" s="506"/>
      <c r="T150" s="507"/>
      <c r="U150" s="506"/>
      <c r="V150" s="508"/>
      <c r="W150" s="508"/>
      <c r="X150" s="506"/>
      <c r="Y150" s="819"/>
    </row>
    <row r="151" spans="1:25" x14ac:dyDescent="0.25">
      <c r="A151" s="505"/>
      <c r="B151" s="598"/>
      <c r="C151" s="506"/>
      <c r="D151" s="506"/>
      <c r="E151" s="507"/>
      <c r="F151" s="506"/>
      <c r="G151" s="1012"/>
      <c r="H151" s="1012"/>
      <c r="I151" s="506"/>
      <c r="J151" s="507"/>
      <c r="P151" s="505"/>
      <c r="Q151" s="598"/>
      <c r="R151" s="506"/>
      <c r="S151" s="506"/>
      <c r="T151" s="507"/>
      <c r="U151" s="506"/>
      <c r="V151" s="508"/>
      <c r="W151" s="508"/>
      <c r="X151" s="506"/>
      <c r="Y151" s="819"/>
    </row>
    <row r="152" spans="1:25" x14ac:dyDescent="0.25">
      <c r="A152" s="505"/>
      <c r="B152" s="598"/>
      <c r="C152" s="506"/>
      <c r="D152" s="506"/>
      <c r="E152" s="507"/>
      <c r="F152" s="506"/>
      <c r="G152" s="1012"/>
      <c r="H152" s="1012"/>
      <c r="I152" s="506"/>
      <c r="J152" s="507"/>
      <c r="P152" s="505"/>
      <c r="Q152" s="598"/>
      <c r="R152" s="506"/>
      <c r="S152" s="506"/>
      <c r="T152" s="507"/>
      <c r="U152" s="506"/>
      <c r="V152" s="508"/>
      <c r="W152" s="508"/>
      <c r="X152" s="506"/>
      <c r="Y152" s="819"/>
    </row>
    <row r="153" spans="1:25" x14ac:dyDescent="0.25">
      <c r="A153" s="505"/>
      <c r="B153" s="598"/>
      <c r="C153" s="506"/>
      <c r="D153" s="506"/>
      <c r="E153" s="507"/>
      <c r="F153" s="506"/>
      <c r="G153" s="1012"/>
      <c r="H153" s="1012"/>
      <c r="I153" s="506"/>
      <c r="J153" s="507"/>
      <c r="P153" s="505"/>
      <c r="Q153" s="598"/>
      <c r="R153" s="506"/>
      <c r="S153" s="506"/>
      <c r="T153" s="507"/>
      <c r="U153" s="506"/>
      <c r="V153" s="508"/>
      <c r="W153" s="508"/>
      <c r="X153" s="506"/>
      <c r="Y153" s="819"/>
    </row>
    <row r="154" spans="1:25" x14ac:dyDescent="0.25">
      <c r="A154" s="505"/>
      <c r="B154" s="598"/>
      <c r="C154" s="506"/>
      <c r="D154" s="506"/>
      <c r="E154" s="507"/>
      <c r="F154" s="506"/>
      <c r="G154" s="1012"/>
      <c r="H154" s="1012"/>
      <c r="I154" s="506"/>
      <c r="J154" s="507"/>
      <c r="P154" s="505"/>
      <c r="Q154" s="598"/>
      <c r="R154" s="506"/>
      <c r="S154" s="506"/>
      <c r="T154" s="507"/>
      <c r="U154" s="506"/>
      <c r="V154" s="508"/>
      <c r="W154" s="508"/>
      <c r="X154" s="506"/>
      <c r="Y154" s="819"/>
    </row>
    <row r="155" spans="1:25" x14ac:dyDescent="0.25">
      <c r="A155" s="505"/>
      <c r="B155" s="598"/>
      <c r="C155" s="506"/>
      <c r="D155" s="506"/>
      <c r="E155" s="507"/>
      <c r="F155" s="506"/>
      <c r="G155" s="1012"/>
      <c r="H155" s="1012"/>
      <c r="I155" s="506"/>
      <c r="J155" s="507"/>
      <c r="P155" s="505"/>
      <c r="Q155" s="598"/>
      <c r="R155" s="506"/>
      <c r="S155" s="506"/>
      <c r="T155" s="507"/>
      <c r="U155" s="506"/>
      <c r="V155" s="508"/>
      <c r="W155" s="508"/>
      <c r="X155" s="506"/>
      <c r="Y155" s="819"/>
    </row>
    <row r="156" spans="1:25" x14ac:dyDescent="0.25">
      <c r="A156" s="505"/>
      <c r="B156" s="598"/>
      <c r="C156" s="506"/>
      <c r="D156" s="506"/>
      <c r="E156" s="507"/>
      <c r="F156" s="506"/>
      <c r="G156" s="1012"/>
      <c r="H156" s="1012"/>
      <c r="I156" s="506"/>
      <c r="J156" s="507"/>
      <c r="P156" s="505"/>
      <c r="Q156" s="598"/>
      <c r="R156" s="506"/>
      <c r="S156" s="506"/>
      <c r="T156" s="507"/>
      <c r="U156" s="506"/>
      <c r="V156" s="508"/>
      <c r="W156" s="508"/>
      <c r="X156" s="506"/>
      <c r="Y156" s="819"/>
    </row>
    <row r="157" spans="1:25" x14ac:dyDescent="0.25">
      <c r="A157" s="505"/>
      <c r="B157" s="598"/>
      <c r="C157" s="506"/>
      <c r="D157" s="506"/>
      <c r="E157" s="507"/>
      <c r="F157" s="506"/>
      <c r="G157" s="1012"/>
      <c r="H157" s="1012"/>
      <c r="I157" s="506"/>
      <c r="J157" s="507"/>
      <c r="P157" s="505"/>
      <c r="Q157" s="598"/>
      <c r="R157" s="506"/>
      <c r="S157" s="506"/>
      <c r="T157" s="507"/>
      <c r="U157" s="506"/>
      <c r="V157" s="508"/>
      <c r="W157" s="508"/>
      <c r="X157" s="506"/>
      <c r="Y157" s="819"/>
    </row>
    <row r="158" spans="1:25" x14ac:dyDescent="0.25">
      <c r="A158" s="505"/>
      <c r="B158" s="598"/>
      <c r="C158" s="506"/>
      <c r="D158" s="506"/>
      <c r="E158" s="507"/>
      <c r="F158" s="506"/>
      <c r="G158" s="1012"/>
      <c r="H158" s="1012"/>
      <c r="I158" s="506"/>
      <c r="J158" s="507"/>
      <c r="P158" s="505"/>
      <c r="Q158" s="598"/>
      <c r="R158" s="506"/>
      <c r="S158" s="506"/>
      <c r="T158" s="507"/>
      <c r="U158" s="506"/>
      <c r="V158" s="508"/>
      <c r="W158" s="508"/>
      <c r="X158" s="506"/>
      <c r="Y158" s="819"/>
    </row>
    <row r="159" spans="1:25" x14ac:dyDescent="0.25">
      <c r="A159" s="505"/>
      <c r="B159" s="598"/>
      <c r="C159" s="506"/>
      <c r="D159" s="506"/>
      <c r="E159" s="507"/>
      <c r="F159" s="506"/>
      <c r="G159" s="1012"/>
      <c r="H159" s="1012"/>
      <c r="I159" s="506"/>
      <c r="J159" s="507"/>
      <c r="P159" s="505"/>
      <c r="Q159" s="598"/>
      <c r="R159" s="506"/>
      <c r="S159" s="506"/>
      <c r="T159" s="507"/>
      <c r="U159" s="506"/>
      <c r="V159" s="508"/>
      <c r="W159" s="508"/>
      <c r="X159" s="506"/>
      <c r="Y159" s="819"/>
    </row>
    <row r="160" spans="1:25" x14ac:dyDescent="0.25">
      <c r="A160" s="505"/>
      <c r="B160" s="598"/>
      <c r="C160" s="506"/>
      <c r="D160" s="506"/>
      <c r="E160" s="507"/>
      <c r="F160" s="506"/>
      <c r="G160" s="1012"/>
      <c r="H160" s="1012"/>
      <c r="I160" s="506"/>
      <c r="J160" s="507"/>
      <c r="P160" s="505"/>
      <c r="Q160" s="598"/>
      <c r="R160" s="506"/>
      <c r="S160" s="506"/>
      <c r="T160" s="505"/>
      <c r="U160" s="506"/>
      <c r="V160" s="508"/>
      <c r="W160" s="508"/>
      <c r="X160" s="506"/>
      <c r="Y160" s="819"/>
    </row>
    <row r="161" spans="1:25" x14ac:dyDescent="0.25">
      <c r="A161" s="505"/>
      <c r="B161" s="598"/>
      <c r="C161" s="506"/>
      <c r="D161" s="506"/>
      <c r="E161" s="507"/>
      <c r="F161" s="506"/>
      <c r="G161" s="1012"/>
      <c r="H161" s="1012"/>
      <c r="I161" s="506"/>
      <c r="J161" s="507"/>
      <c r="P161" s="505"/>
      <c r="Q161" s="598"/>
      <c r="R161" s="506"/>
      <c r="S161" s="506"/>
      <c r="T161" s="505"/>
      <c r="U161" s="506"/>
      <c r="V161" s="508"/>
      <c r="W161" s="508"/>
      <c r="X161" s="506"/>
      <c r="Y161" s="819"/>
    </row>
    <row r="162" spans="1:25" x14ac:dyDescent="0.25">
      <c r="A162" s="505"/>
      <c r="B162" s="598"/>
      <c r="C162" s="506"/>
      <c r="D162" s="506"/>
      <c r="E162" s="507"/>
      <c r="F162" s="506"/>
      <c r="G162" s="1012"/>
      <c r="H162" s="1012"/>
      <c r="I162" s="506"/>
      <c r="J162" s="507"/>
      <c r="P162" s="505"/>
      <c r="Q162" s="598"/>
      <c r="R162" s="506"/>
      <c r="S162" s="506"/>
      <c r="T162" s="505"/>
      <c r="U162" s="506"/>
      <c r="V162" s="508"/>
      <c r="W162" s="508"/>
      <c r="X162" s="506"/>
      <c r="Y162" s="819"/>
    </row>
    <row r="163" spans="1:25" x14ac:dyDescent="0.25">
      <c r="A163" s="505"/>
      <c r="B163" s="598"/>
      <c r="C163" s="506"/>
      <c r="D163" s="506"/>
      <c r="E163" s="507"/>
      <c r="F163" s="506"/>
      <c r="G163" s="1012"/>
      <c r="H163" s="1012"/>
      <c r="I163" s="506"/>
      <c r="J163" s="507"/>
      <c r="P163" s="505"/>
      <c r="Q163" s="598"/>
      <c r="R163" s="506"/>
      <c r="S163" s="506"/>
      <c r="T163" s="505"/>
      <c r="U163" s="506"/>
      <c r="V163" s="508"/>
      <c r="W163" s="508"/>
      <c r="X163" s="506"/>
      <c r="Y163" s="819"/>
    </row>
    <row r="164" spans="1:25" x14ac:dyDescent="0.25">
      <c r="A164" s="505"/>
      <c r="B164" s="598"/>
      <c r="C164" s="506"/>
      <c r="D164" s="506"/>
      <c r="E164" s="507"/>
      <c r="F164" s="506"/>
      <c r="G164" s="1012"/>
      <c r="H164" s="1012"/>
      <c r="I164" s="506"/>
      <c r="J164" s="507"/>
      <c r="P164" s="505"/>
      <c r="Q164" s="598"/>
      <c r="R164" s="506"/>
      <c r="S164" s="506"/>
      <c r="T164" s="505"/>
      <c r="U164" s="506"/>
      <c r="V164" s="508"/>
      <c r="W164" s="508"/>
      <c r="X164" s="506"/>
      <c r="Y164" s="819"/>
    </row>
    <row r="165" spans="1:25" x14ac:dyDescent="0.25">
      <c r="A165" s="505"/>
      <c r="B165" s="598"/>
      <c r="C165" s="506"/>
      <c r="D165" s="506"/>
      <c r="E165" s="507"/>
      <c r="F165" s="506"/>
      <c r="G165" s="1012"/>
      <c r="H165" s="1012"/>
      <c r="I165" s="506"/>
      <c r="J165" s="507"/>
      <c r="P165" s="505"/>
      <c r="Q165" s="598"/>
      <c r="R165" s="506"/>
      <c r="S165" s="506"/>
      <c r="T165" s="507"/>
      <c r="U165" s="506"/>
      <c r="V165" s="508"/>
      <c r="W165" s="508"/>
      <c r="X165" s="506"/>
      <c r="Y165" s="819"/>
    </row>
    <row r="166" spans="1:25" x14ac:dyDescent="0.25">
      <c r="A166" s="505"/>
      <c r="B166" s="598"/>
      <c r="C166" s="506"/>
      <c r="D166" s="506"/>
      <c r="E166" s="507"/>
      <c r="F166" s="506"/>
      <c r="G166" s="1012"/>
      <c r="H166" s="1012"/>
      <c r="I166" s="506"/>
      <c r="J166" s="507"/>
      <c r="P166" s="505"/>
      <c r="Q166" s="598"/>
      <c r="R166" s="506"/>
      <c r="S166" s="506"/>
      <c r="T166" s="507"/>
      <c r="U166" s="506"/>
      <c r="V166" s="508"/>
      <c r="W166" s="508"/>
      <c r="X166" s="506"/>
      <c r="Y166" s="819"/>
    </row>
    <row r="167" spans="1:25" x14ac:dyDescent="0.25">
      <c r="A167" s="505"/>
      <c r="B167" s="598"/>
      <c r="C167" s="506"/>
      <c r="D167" s="506"/>
      <c r="E167" s="507"/>
      <c r="F167" s="506"/>
      <c r="G167" s="1012"/>
      <c r="H167" s="1012"/>
      <c r="I167" s="506"/>
      <c r="J167" s="507"/>
      <c r="P167" s="505"/>
      <c r="Q167" s="598"/>
      <c r="R167" s="506"/>
      <c r="S167" s="506"/>
      <c r="T167" s="507"/>
      <c r="U167" s="506"/>
      <c r="V167" s="508"/>
      <c r="W167" s="508"/>
      <c r="X167" s="506"/>
      <c r="Y167" s="819"/>
    </row>
    <row r="168" spans="1:25" x14ac:dyDescent="0.25">
      <c r="A168" s="505"/>
      <c r="B168" s="598"/>
      <c r="C168" s="506"/>
      <c r="D168" s="506"/>
      <c r="E168" s="507"/>
      <c r="F168" s="506"/>
      <c r="G168" s="1012"/>
      <c r="H168" s="1012"/>
      <c r="I168" s="506"/>
      <c r="J168" s="507"/>
      <c r="P168" s="505"/>
      <c r="Q168" s="598"/>
      <c r="R168" s="506"/>
      <c r="S168" s="506"/>
      <c r="T168" s="507"/>
      <c r="U168" s="506"/>
      <c r="V168" s="508"/>
      <c r="W168" s="508"/>
      <c r="X168" s="506"/>
      <c r="Y168" s="819"/>
    </row>
    <row r="169" spans="1:25" x14ac:dyDescent="0.25">
      <c r="A169" s="505"/>
      <c r="B169" s="598"/>
      <c r="C169" s="506"/>
      <c r="D169" s="506"/>
      <c r="E169" s="507"/>
      <c r="F169" s="506"/>
      <c r="G169" s="1012"/>
      <c r="H169" s="1012"/>
      <c r="I169" s="506"/>
      <c r="J169" s="507"/>
      <c r="P169" s="505"/>
      <c r="Q169" s="598"/>
      <c r="R169" s="506"/>
      <c r="S169" s="506"/>
      <c r="T169" s="507"/>
      <c r="U169" s="506"/>
      <c r="V169" s="508"/>
      <c r="W169" s="508"/>
      <c r="X169" s="506"/>
      <c r="Y169" s="819"/>
    </row>
    <row r="170" spans="1:25" x14ac:dyDescent="0.25">
      <c r="A170" s="505"/>
      <c r="B170" s="598"/>
      <c r="C170" s="506"/>
      <c r="D170" s="506"/>
      <c r="E170" s="507"/>
      <c r="F170" s="506"/>
      <c r="G170" s="1012"/>
      <c r="H170" s="1012"/>
      <c r="I170" s="506"/>
      <c r="J170" s="507"/>
      <c r="P170" s="505"/>
      <c r="Q170" s="598"/>
      <c r="R170" s="506"/>
      <c r="S170" s="506"/>
      <c r="T170" s="507"/>
      <c r="U170" s="506"/>
      <c r="V170" s="508"/>
      <c r="W170" s="508"/>
      <c r="X170" s="506"/>
      <c r="Y170" s="819"/>
    </row>
    <row r="171" spans="1:25" x14ac:dyDescent="0.25">
      <c r="A171" s="505"/>
      <c r="B171" s="598"/>
      <c r="C171" s="506"/>
      <c r="D171" s="506"/>
      <c r="E171" s="507"/>
      <c r="F171" s="506"/>
      <c r="G171" s="1012"/>
      <c r="H171" s="1012"/>
      <c r="I171" s="506"/>
      <c r="J171" s="507"/>
      <c r="P171" s="505"/>
      <c r="Q171" s="598"/>
      <c r="R171" s="506"/>
      <c r="S171" s="506"/>
      <c r="T171" s="507"/>
      <c r="U171" s="506"/>
      <c r="V171" s="508"/>
      <c r="W171" s="508"/>
      <c r="X171" s="506"/>
      <c r="Y171" s="819"/>
    </row>
    <row r="172" spans="1:25" x14ac:dyDescent="0.25">
      <c r="A172" s="505"/>
      <c r="B172" s="598"/>
      <c r="C172" s="506"/>
      <c r="D172" s="506"/>
      <c r="E172" s="507"/>
      <c r="F172" s="506"/>
      <c r="G172" s="1012"/>
      <c r="H172" s="1012"/>
      <c r="I172" s="506"/>
      <c r="J172" s="507"/>
      <c r="P172" s="505"/>
      <c r="Q172" s="598"/>
      <c r="R172" s="506"/>
      <c r="S172" s="506"/>
      <c r="T172" s="507"/>
      <c r="U172" s="506"/>
      <c r="V172" s="508"/>
      <c r="W172" s="508"/>
      <c r="X172" s="506"/>
      <c r="Y172" s="819"/>
    </row>
    <row r="173" spans="1:25" x14ac:dyDescent="0.25">
      <c r="A173" s="505"/>
      <c r="B173" s="598"/>
      <c r="C173" s="506"/>
      <c r="D173" s="506"/>
      <c r="E173" s="507"/>
      <c r="F173" s="506"/>
      <c r="G173" s="1012"/>
      <c r="H173" s="1012"/>
      <c r="I173" s="506"/>
      <c r="J173" s="507"/>
      <c r="P173" s="505"/>
      <c r="Q173" s="598"/>
      <c r="R173" s="506"/>
      <c r="S173" s="506"/>
      <c r="T173" s="507"/>
      <c r="U173" s="506"/>
      <c r="V173" s="508"/>
      <c r="W173" s="508"/>
      <c r="X173" s="506"/>
      <c r="Y173" s="819"/>
    </row>
    <row r="174" spans="1:25" x14ac:dyDescent="0.25">
      <c r="A174" s="505"/>
      <c r="B174" s="598"/>
      <c r="C174" s="506"/>
      <c r="D174" s="506"/>
      <c r="E174" s="507"/>
      <c r="F174" s="506"/>
      <c r="G174" s="1012"/>
      <c r="H174" s="1012"/>
      <c r="I174" s="506"/>
      <c r="J174" s="507"/>
      <c r="P174" s="505"/>
      <c r="Q174" s="598"/>
      <c r="R174" s="506"/>
      <c r="S174" s="506"/>
      <c r="T174" s="507"/>
      <c r="U174" s="506"/>
      <c r="V174" s="508"/>
      <c r="W174" s="508"/>
      <c r="X174" s="506"/>
      <c r="Y174" s="819"/>
    </row>
    <row r="175" spans="1:25" x14ac:dyDescent="0.25">
      <c r="A175" s="505"/>
      <c r="B175" s="598"/>
      <c r="C175" s="506"/>
      <c r="D175" s="506"/>
      <c r="E175" s="507"/>
      <c r="F175" s="506"/>
      <c r="G175" s="1012"/>
      <c r="H175" s="1012"/>
      <c r="I175" s="506"/>
      <c r="J175" s="507"/>
      <c r="P175" s="505"/>
      <c r="Q175" s="598"/>
      <c r="R175" s="506"/>
      <c r="S175" s="506"/>
      <c r="T175" s="507"/>
      <c r="U175" s="506"/>
      <c r="V175" s="508"/>
      <c r="W175" s="508"/>
      <c r="X175" s="506"/>
      <c r="Y175" s="819"/>
    </row>
    <row r="176" spans="1:25" x14ac:dyDescent="0.25">
      <c r="A176" s="505"/>
      <c r="B176" s="598"/>
      <c r="C176" s="506"/>
      <c r="D176" s="506"/>
      <c r="E176" s="507"/>
      <c r="F176" s="506"/>
      <c r="G176" s="1012"/>
      <c r="H176" s="1012"/>
      <c r="I176" s="506"/>
      <c r="J176" s="507"/>
      <c r="P176" s="505"/>
      <c r="Q176" s="598"/>
      <c r="R176" s="506"/>
      <c r="S176" s="506"/>
      <c r="T176" s="507"/>
      <c r="U176" s="506"/>
      <c r="V176" s="508"/>
      <c r="W176" s="508"/>
      <c r="X176" s="506"/>
      <c r="Y176" s="819"/>
    </row>
    <row r="177" spans="1:25" x14ac:dyDescent="0.25">
      <c r="A177" s="505"/>
      <c r="B177" s="598"/>
      <c r="C177" s="506"/>
      <c r="D177" s="506"/>
      <c r="E177" s="507"/>
      <c r="F177" s="506"/>
      <c r="G177" s="1012"/>
      <c r="H177" s="1012"/>
      <c r="I177" s="506"/>
      <c r="J177" s="507"/>
      <c r="P177" s="505"/>
      <c r="Q177" s="598"/>
      <c r="R177" s="506"/>
      <c r="S177" s="506"/>
      <c r="T177" s="507"/>
      <c r="U177" s="506"/>
      <c r="V177" s="508"/>
      <c r="W177" s="508"/>
      <c r="X177" s="506"/>
      <c r="Y177" s="819"/>
    </row>
    <row r="178" spans="1:25" x14ac:dyDescent="0.25">
      <c r="A178" s="505"/>
      <c r="B178" s="598"/>
      <c r="C178" s="506"/>
      <c r="D178" s="506"/>
      <c r="E178" s="507"/>
      <c r="F178" s="506"/>
      <c r="G178" s="1012"/>
      <c r="H178" s="1012"/>
      <c r="I178" s="506"/>
      <c r="J178" s="507"/>
      <c r="P178" s="505"/>
      <c r="Q178" s="598"/>
      <c r="R178" s="506"/>
      <c r="S178" s="506"/>
      <c r="T178" s="507"/>
      <c r="U178" s="506"/>
      <c r="V178" s="508"/>
      <c r="W178" s="508"/>
      <c r="X178" s="506"/>
      <c r="Y178" s="819"/>
    </row>
    <row r="179" spans="1:25" x14ac:dyDescent="0.25">
      <c r="A179" s="505"/>
      <c r="B179" s="598"/>
      <c r="C179" s="506"/>
      <c r="D179" s="506"/>
      <c r="E179" s="507"/>
      <c r="F179" s="506"/>
      <c r="G179" s="1012"/>
      <c r="H179" s="1012"/>
      <c r="I179" s="506"/>
      <c r="J179" s="507"/>
      <c r="P179" s="505"/>
      <c r="Q179" s="598"/>
      <c r="R179" s="506"/>
      <c r="S179" s="506"/>
      <c r="T179" s="507"/>
      <c r="U179" s="506"/>
      <c r="V179" s="508"/>
      <c r="W179" s="508"/>
      <c r="X179" s="506"/>
      <c r="Y179" s="819"/>
    </row>
    <row r="180" spans="1:25" x14ac:dyDescent="0.25">
      <c r="A180" s="505"/>
      <c r="B180" s="598"/>
      <c r="C180" s="506"/>
      <c r="D180" s="506"/>
      <c r="E180" s="507"/>
      <c r="F180" s="506"/>
      <c r="G180" s="1012"/>
      <c r="H180" s="1012"/>
      <c r="I180" s="506"/>
      <c r="J180" s="507"/>
      <c r="P180" s="505"/>
      <c r="Q180" s="598"/>
      <c r="R180" s="506"/>
      <c r="S180" s="506"/>
      <c r="T180" s="507"/>
      <c r="U180" s="506"/>
      <c r="V180" s="508"/>
      <c r="W180" s="508"/>
      <c r="X180" s="506"/>
      <c r="Y180" s="819"/>
    </row>
    <row r="181" spans="1:25" x14ac:dyDescent="0.25">
      <c r="A181" s="505"/>
      <c r="B181" s="598"/>
      <c r="C181" s="506"/>
      <c r="D181" s="506"/>
      <c r="E181" s="507"/>
      <c r="F181" s="506"/>
      <c r="G181" s="1013"/>
      <c r="H181" s="1013"/>
      <c r="I181" s="506"/>
      <c r="J181" s="507"/>
      <c r="P181" s="505"/>
      <c r="Q181" s="598"/>
      <c r="R181" s="506"/>
      <c r="S181" s="506"/>
      <c r="T181" s="507"/>
      <c r="U181" s="506"/>
      <c r="V181" s="508"/>
      <c r="W181" s="508"/>
      <c r="X181" s="506"/>
      <c r="Y181" s="819"/>
    </row>
    <row r="182" spans="1:25" x14ac:dyDescent="0.25">
      <c r="A182" s="505"/>
      <c r="B182" s="598"/>
      <c r="C182" s="506"/>
      <c r="D182" s="506"/>
      <c r="E182" s="507"/>
      <c r="F182" s="506"/>
      <c r="G182" s="1013"/>
      <c r="H182" s="1013"/>
      <c r="I182" s="506"/>
      <c r="J182" s="507"/>
      <c r="P182" s="505"/>
      <c r="Q182" s="598"/>
      <c r="R182" s="506"/>
      <c r="S182" s="506"/>
      <c r="T182" s="507"/>
      <c r="U182" s="506"/>
      <c r="V182" s="508"/>
      <c r="W182" s="508"/>
      <c r="X182" s="506"/>
      <c r="Y182" s="819"/>
    </row>
    <row r="183" spans="1:25" x14ac:dyDescent="0.25">
      <c r="A183" s="505"/>
      <c r="B183" s="598"/>
      <c r="C183" s="506"/>
      <c r="D183" s="506"/>
      <c r="E183" s="507"/>
      <c r="F183" s="506"/>
      <c r="G183" s="1013"/>
      <c r="H183" s="1013"/>
      <c r="I183" s="506"/>
      <c r="J183" s="507"/>
      <c r="P183" s="505"/>
      <c r="Q183" s="598"/>
      <c r="R183" s="506"/>
      <c r="S183" s="506"/>
      <c r="T183" s="505"/>
      <c r="U183" s="506"/>
      <c r="V183" s="508"/>
      <c r="W183" s="508"/>
      <c r="X183" s="506"/>
      <c r="Y183" s="819"/>
    </row>
    <row r="184" spans="1:25" x14ac:dyDescent="0.25">
      <c r="A184" s="505"/>
      <c r="B184" s="598"/>
      <c r="C184" s="506"/>
      <c r="D184" s="506"/>
      <c r="E184" s="507"/>
      <c r="F184" s="506"/>
      <c r="G184" s="1013"/>
      <c r="H184" s="1013"/>
      <c r="I184" s="506"/>
      <c r="J184" s="507"/>
      <c r="P184" s="505"/>
      <c r="Q184" s="598"/>
      <c r="R184" s="506"/>
      <c r="S184" s="506"/>
      <c r="T184" s="505"/>
      <c r="U184" s="506"/>
      <c r="V184" s="511"/>
      <c r="W184" s="511"/>
      <c r="X184" s="506"/>
      <c r="Y184" s="819"/>
    </row>
    <row r="185" spans="1:25" x14ac:dyDescent="0.25">
      <c r="A185" s="505"/>
      <c r="B185" s="598"/>
      <c r="C185" s="506"/>
      <c r="D185" s="506"/>
      <c r="E185" s="507"/>
      <c r="F185" s="506"/>
      <c r="G185" s="1013"/>
      <c r="H185" s="1013"/>
      <c r="I185" s="506"/>
      <c r="J185" s="507"/>
      <c r="P185" s="505"/>
      <c r="Q185" s="598"/>
      <c r="R185" s="506"/>
      <c r="S185" s="506"/>
      <c r="T185" s="505"/>
      <c r="U185" s="506"/>
      <c r="V185" s="508"/>
      <c r="W185" s="508"/>
      <c r="X185" s="506"/>
      <c r="Y185" s="819"/>
    </row>
    <row r="186" spans="1:25" x14ac:dyDescent="0.25">
      <c r="A186" s="505"/>
      <c r="B186" s="598"/>
      <c r="C186" s="506"/>
      <c r="D186" s="506"/>
      <c r="E186" s="507"/>
      <c r="F186" s="506"/>
      <c r="G186" s="1013"/>
      <c r="H186" s="1013"/>
      <c r="I186" s="506"/>
      <c r="J186" s="507"/>
      <c r="P186" s="505"/>
      <c r="Q186" s="598"/>
      <c r="R186" s="506"/>
      <c r="S186" s="506"/>
      <c r="T186" s="505"/>
      <c r="U186" s="506"/>
      <c r="V186" s="508"/>
      <c r="W186" s="508"/>
      <c r="X186" s="506"/>
      <c r="Y186" s="819"/>
    </row>
    <row r="187" spans="1:25" x14ac:dyDescent="0.25">
      <c r="A187" s="505"/>
      <c r="B187" s="598"/>
      <c r="C187" s="506"/>
      <c r="D187" s="506"/>
      <c r="E187" s="507"/>
      <c r="F187" s="506"/>
      <c r="G187" s="1013"/>
      <c r="H187" s="1013"/>
      <c r="I187" s="506"/>
      <c r="J187" s="507"/>
      <c r="P187" s="505"/>
      <c r="Q187" s="598"/>
      <c r="R187" s="506"/>
      <c r="S187" s="506"/>
      <c r="T187" s="505"/>
      <c r="U187" s="506"/>
      <c r="V187" s="508"/>
      <c r="W187" s="508"/>
      <c r="X187" s="506"/>
      <c r="Y187" s="819"/>
    </row>
    <row r="188" spans="1:25" x14ac:dyDescent="0.25">
      <c r="A188" s="505"/>
      <c r="B188" s="598"/>
      <c r="C188" s="506"/>
      <c r="D188" s="506"/>
      <c r="E188" s="507"/>
      <c r="F188" s="506"/>
      <c r="G188" s="1012"/>
      <c r="H188" s="1012"/>
      <c r="I188" s="506"/>
      <c r="J188" s="507"/>
      <c r="P188" s="505"/>
      <c r="Q188" s="598"/>
      <c r="R188" s="506"/>
      <c r="S188" s="506"/>
      <c r="T188" s="505"/>
      <c r="U188" s="506"/>
      <c r="V188" s="508"/>
      <c r="W188" s="508"/>
      <c r="X188" s="506"/>
      <c r="Y188" s="819"/>
    </row>
    <row r="189" spans="1:25" x14ac:dyDescent="0.25">
      <c r="A189" s="505"/>
      <c r="B189" s="598"/>
      <c r="C189" s="506"/>
      <c r="D189" s="506"/>
      <c r="E189" s="507"/>
      <c r="F189" s="506"/>
      <c r="G189" s="1012"/>
      <c r="H189" s="1012"/>
      <c r="I189" s="506"/>
      <c r="J189" s="507"/>
      <c r="P189" s="505"/>
      <c r="Q189" s="598"/>
      <c r="R189" s="506"/>
      <c r="S189" s="506"/>
      <c r="T189" s="505"/>
      <c r="U189" s="506"/>
      <c r="V189" s="508"/>
      <c r="W189" s="508"/>
      <c r="X189" s="506"/>
      <c r="Y189" s="819"/>
    </row>
    <row r="190" spans="1:25" x14ac:dyDescent="0.25">
      <c r="A190" s="505"/>
      <c r="B190" s="598"/>
      <c r="C190" s="506"/>
      <c r="D190" s="506"/>
      <c r="E190" s="507"/>
      <c r="F190" s="506"/>
      <c r="G190" s="1012"/>
      <c r="H190" s="1012"/>
      <c r="I190" s="506"/>
      <c r="J190" s="507"/>
      <c r="P190" s="505"/>
      <c r="Q190" s="598"/>
      <c r="R190" s="506"/>
      <c r="S190" s="506"/>
      <c r="T190" s="505"/>
      <c r="U190" s="506"/>
      <c r="V190" s="508"/>
      <c r="W190" s="508"/>
      <c r="X190" s="506"/>
      <c r="Y190" s="819"/>
    </row>
    <row r="191" spans="1:25" x14ac:dyDescent="0.25">
      <c r="A191" s="505"/>
      <c r="B191" s="598"/>
      <c r="C191" s="506"/>
      <c r="D191" s="506"/>
      <c r="E191" s="507"/>
      <c r="F191" s="506"/>
      <c r="G191" s="1012"/>
      <c r="H191" s="1012"/>
      <c r="I191" s="506"/>
      <c r="J191" s="507"/>
      <c r="P191" s="505"/>
      <c r="Q191" s="598"/>
      <c r="R191" s="506"/>
      <c r="S191" s="506"/>
      <c r="T191" s="505"/>
      <c r="U191" s="506"/>
      <c r="V191" s="508"/>
      <c r="W191" s="508"/>
      <c r="X191" s="506"/>
      <c r="Y191" s="819"/>
    </row>
    <row r="192" spans="1:25" x14ac:dyDescent="0.25">
      <c r="A192" s="505"/>
      <c r="B192" s="598"/>
      <c r="C192" s="506"/>
      <c r="D192" s="506"/>
      <c r="E192" s="507"/>
      <c r="F192" s="506"/>
      <c r="G192" s="1012"/>
      <c r="H192" s="1012"/>
      <c r="I192" s="506"/>
      <c r="J192" s="507"/>
      <c r="P192" s="505"/>
      <c r="Q192" s="598"/>
      <c r="R192" s="506"/>
      <c r="S192" s="506"/>
      <c r="T192" s="505"/>
      <c r="U192" s="506"/>
      <c r="V192" s="508"/>
      <c r="W192" s="508"/>
      <c r="X192" s="506"/>
      <c r="Y192" s="819"/>
    </row>
    <row r="193" spans="1:25" x14ac:dyDescent="0.25">
      <c r="A193" s="505"/>
      <c r="B193" s="598"/>
      <c r="C193" s="506"/>
      <c r="D193" s="506"/>
      <c r="E193" s="507"/>
      <c r="F193" s="506"/>
      <c r="G193" s="1012"/>
      <c r="H193" s="1012"/>
      <c r="I193" s="506"/>
      <c r="J193" s="507"/>
      <c r="P193" s="505"/>
      <c r="Q193" s="598"/>
      <c r="R193" s="506"/>
      <c r="S193" s="506"/>
      <c r="T193" s="505"/>
      <c r="U193" s="506"/>
      <c r="V193" s="508"/>
      <c r="W193" s="508"/>
      <c r="X193" s="506"/>
      <c r="Y193" s="819"/>
    </row>
    <row r="194" spans="1:25" x14ac:dyDescent="0.25">
      <c r="A194" s="505"/>
      <c r="B194" s="598"/>
      <c r="C194" s="506"/>
      <c r="D194" s="506"/>
      <c r="E194" s="507"/>
      <c r="F194" s="506"/>
      <c r="G194" s="1012"/>
      <c r="H194" s="1012"/>
      <c r="I194" s="506"/>
      <c r="J194" s="507"/>
      <c r="P194" s="505"/>
      <c r="Q194" s="598"/>
      <c r="R194" s="506"/>
      <c r="S194" s="506"/>
      <c r="T194" s="505"/>
      <c r="U194" s="506"/>
      <c r="V194" s="508"/>
      <c r="W194" s="508"/>
      <c r="X194" s="506"/>
      <c r="Y194" s="819"/>
    </row>
    <row r="195" spans="1:25" x14ac:dyDescent="0.25">
      <c r="A195" s="505"/>
      <c r="B195" s="598"/>
      <c r="C195" s="506"/>
      <c r="D195" s="506"/>
      <c r="E195" s="507"/>
      <c r="F195" s="506"/>
      <c r="G195" s="1012"/>
      <c r="H195" s="1012"/>
      <c r="I195" s="506"/>
      <c r="J195" s="507"/>
      <c r="P195" s="505"/>
      <c r="Q195" s="598"/>
      <c r="R195" s="506"/>
      <c r="S195" s="506"/>
      <c r="T195" s="505"/>
      <c r="U195" s="506"/>
      <c r="V195" s="508"/>
      <c r="W195" s="508"/>
      <c r="X195" s="506"/>
      <c r="Y195" s="819"/>
    </row>
    <row r="196" spans="1:25" x14ac:dyDescent="0.25">
      <c r="A196" s="505"/>
      <c r="B196" s="598"/>
      <c r="C196" s="506"/>
      <c r="D196" s="506"/>
      <c r="E196" s="507"/>
      <c r="F196" s="506"/>
      <c r="G196" s="1012"/>
      <c r="H196" s="1012"/>
      <c r="I196" s="506"/>
      <c r="J196" s="507"/>
      <c r="P196" s="505"/>
      <c r="Q196" s="598"/>
      <c r="R196" s="506"/>
      <c r="S196" s="506"/>
      <c r="T196" s="505"/>
      <c r="U196" s="506"/>
      <c r="V196" s="508"/>
      <c r="W196" s="508"/>
      <c r="X196" s="506"/>
      <c r="Y196" s="819"/>
    </row>
    <row r="197" spans="1:25" x14ac:dyDescent="0.25">
      <c r="A197" s="505"/>
      <c r="B197" s="598"/>
      <c r="C197" s="506"/>
      <c r="D197" s="506"/>
      <c r="E197" s="507"/>
      <c r="F197" s="506"/>
      <c r="G197" s="1012"/>
      <c r="H197" s="1012"/>
      <c r="I197" s="506"/>
      <c r="J197" s="507"/>
      <c r="P197" s="505"/>
      <c r="Q197" s="598"/>
      <c r="R197" s="506"/>
      <c r="S197" s="506"/>
      <c r="T197" s="505"/>
      <c r="U197" s="506"/>
      <c r="V197" s="508"/>
      <c r="W197" s="508"/>
      <c r="X197" s="506"/>
      <c r="Y197" s="819"/>
    </row>
    <row r="198" spans="1:25" x14ac:dyDescent="0.25">
      <c r="A198" s="505"/>
      <c r="B198" s="598"/>
      <c r="C198" s="506"/>
      <c r="D198" s="506"/>
      <c r="E198" s="507"/>
      <c r="F198" s="506"/>
      <c r="G198" s="1012"/>
      <c r="H198" s="1012"/>
      <c r="I198" s="506"/>
      <c r="J198" s="507"/>
      <c r="P198" s="505"/>
      <c r="Q198" s="598"/>
      <c r="R198" s="506"/>
      <c r="S198" s="506"/>
      <c r="T198" s="505"/>
      <c r="U198" s="506"/>
      <c r="V198" s="508"/>
      <c r="W198" s="508"/>
      <c r="X198" s="506"/>
      <c r="Y198" s="819"/>
    </row>
    <row r="199" spans="1:25" x14ac:dyDescent="0.25">
      <c r="A199" s="505"/>
      <c r="B199" s="598"/>
      <c r="C199" s="506"/>
      <c r="D199" s="506"/>
      <c r="E199" s="507"/>
      <c r="F199" s="506"/>
      <c r="G199" s="1012"/>
      <c r="H199" s="1012"/>
      <c r="I199" s="506"/>
      <c r="J199" s="507"/>
      <c r="P199" s="505"/>
      <c r="Q199" s="598"/>
      <c r="R199" s="506"/>
      <c r="S199" s="506"/>
      <c r="T199" s="512"/>
      <c r="U199" s="513"/>
      <c r="V199" s="508"/>
      <c r="W199" s="508"/>
      <c r="X199" s="506"/>
      <c r="Y199" s="819"/>
    </row>
    <row r="200" spans="1:25" x14ac:dyDescent="0.25">
      <c r="A200" s="505"/>
      <c r="B200" s="598"/>
      <c r="C200" s="506"/>
      <c r="D200" s="506"/>
      <c r="E200" s="507"/>
      <c r="F200" s="506"/>
      <c r="G200" s="1012"/>
      <c r="H200" s="1012"/>
      <c r="I200" s="506"/>
      <c r="J200" s="507"/>
      <c r="P200" s="505"/>
      <c r="Q200" s="598"/>
      <c r="R200" s="506"/>
      <c r="S200" s="506"/>
      <c r="T200" s="505"/>
      <c r="U200" s="506"/>
      <c r="V200" s="508"/>
      <c r="W200" s="508"/>
      <c r="X200" s="506"/>
      <c r="Y200" s="819"/>
    </row>
    <row r="201" spans="1:25" x14ac:dyDescent="0.25">
      <c r="A201" s="505"/>
      <c r="B201" s="598"/>
      <c r="C201" s="506"/>
      <c r="D201" s="506"/>
      <c r="E201" s="507"/>
      <c r="F201" s="506"/>
      <c r="G201" s="1012"/>
      <c r="H201" s="1012"/>
      <c r="I201" s="506"/>
      <c r="J201" s="507"/>
      <c r="P201" s="505"/>
      <c r="Q201" s="598"/>
      <c r="R201" s="506"/>
      <c r="S201" s="506"/>
      <c r="T201" s="505"/>
      <c r="U201" s="506"/>
      <c r="V201" s="508"/>
      <c r="W201" s="508"/>
      <c r="X201" s="506"/>
      <c r="Y201" s="819"/>
    </row>
    <row r="202" spans="1:25" x14ac:dyDescent="0.25">
      <c r="A202" s="505"/>
      <c r="B202" s="598"/>
      <c r="C202" s="506"/>
      <c r="D202" s="506"/>
      <c r="E202" s="507"/>
      <c r="F202" s="506"/>
      <c r="G202" s="1012"/>
      <c r="H202" s="1012"/>
      <c r="I202" s="506"/>
      <c r="J202" s="507"/>
      <c r="P202" s="505"/>
      <c r="Q202" s="598"/>
      <c r="R202" s="506"/>
      <c r="S202" s="506"/>
      <c r="T202" s="512"/>
      <c r="U202" s="513"/>
      <c r="V202" s="508"/>
      <c r="W202" s="508"/>
      <c r="X202" s="513"/>
      <c r="Y202" s="819"/>
    </row>
    <row r="203" spans="1:25" x14ac:dyDescent="0.25">
      <c r="A203" s="505"/>
      <c r="B203" s="598"/>
      <c r="C203" s="506"/>
      <c r="D203" s="506"/>
      <c r="E203" s="507"/>
      <c r="F203" s="506"/>
      <c r="G203" s="1012"/>
      <c r="H203" s="1012"/>
      <c r="I203" s="506"/>
      <c r="J203" s="507"/>
      <c r="P203" s="505"/>
      <c r="Q203" s="598"/>
      <c r="R203" s="506"/>
      <c r="S203" s="506"/>
      <c r="T203" s="512"/>
      <c r="U203" s="513"/>
      <c r="V203" s="508"/>
      <c r="W203" s="508"/>
      <c r="X203" s="513"/>
      <c r="Y203" s="819"/>
    </row>
    <row r="204" spans="1:25" x14ac:dyDescent="0.25">
      <c r="A204" s="505"/>
      <c r="B204" s="598"/>
      <c r="C204" s="506"/>
      <c r="D204" s="506"/>
      <c r="E204" s="507"/>
      <c r="F204" s="506"/>
      <c r="G204" s="1012"/>
      <c r="H204" s="1012"/>
      <c r="I204" s="506"/>
      <c r="J204" s="507"/>
      <c r="P204" s="505"/>
      <c r="Q204" s="598"/>
      <c r="R204" s="506"/>
      <c r="S204" s="506"/>
      <c r="T204" s="512"/>
      <c r="U204" s="513"/>
      <c r="V204" s="508"/>
      <c r="W204" s="508"/>
      <c r="X204" s="513"/>
      <c r="Y204" s="819"/>
    </row>
    <row r="205" spans="1:25" x14ac:dyDescent="0.25">
      <c r="A205" s="505"/>
      <c r="B205" s="598"/>
      <c r="C205" s="506"/>
      <c r="D205" s="506"/>
      <c r="E205" s="507"/>
      <c r="F205" s="506"/>
      <c r="G205" s="1012"/>
      <c r="H205" s="1012"/>
      <c r="I205" s="506"/>
      <c r="J205" s="507"/>
      <c r="P205" s="505"/>
      <c r="Q205" s="598"/>
      <c r="R205" s="506"/>
      <c r="S205" s="506"/>
      <c r="T205" s="512"/>
      <c r="U205" s="513"/>
      <c r="V205" s="508"/>
      <c r="W205" s="508"/>
      <c r="X205" s="513"/>
      <c r="Y205" s="819"/>
    </row>
    <row r="206" spans="1:25" x14ac:dyDescent="0.25">
      <c r="A206" s="505"/>
      <c r="B206" s="598"/>
      <c r="C206" s="506"/>
      <c r="D206" s="506"/>
      <c r="E206" s="507"/>
      <c r="F206" s="506"/>
      <c r="G206" s="1012"/>
      <c r="H206" s="1012"/>
      <c r="I206" s="506"/>
      <c r="J206" s="507"/>
      <c r="P206" s="505"/>
      <c r="Q206" s="598"/>
      <c r="R206" s="506"/>
      <c r="S206" s="506"/>
      <c r="T206" s="512"/>
      <c r="U206" s="513"/>
      <c r="V206" s="508"/>
      <c r="W206" s="508"/>
      <c r="X206" s="506"/>
      <c r="Y206" s="819"/>
    </row>
    <row r="207" spans="1:25" x14ac:dyDescent="0.25">
      <c r="A207" s="505"/>
      <c r="B207" s="598"/>
      <c r="C207" s="506"/>
      <c r="D207" s="506"/>
      <c r="E207" s="507"/>
      <c r="F207" s="506"/>
      <c r="G207" s="1012"/>
      <c r="H207" s="1012"/>
      <c r="I207" s="506"/>
      <c r="J207" s="507"/>
      <c r="P207" s="505"/>
      <c r="Q207" s="598"/>
      <c r="R207" s="506"/>
      <c r="S207" s="506"/>
      <c r="T207" s="512"/>
      <c r="U207" s="513"/>
      <c r="V207" s="508"/>
      <c r="W207" s="508"/>
      <c r="X207" s="506"/>
      <c r="Y207" s="819"/>
    </row>
    <row r="208" spans="1:25" x14ac:dyDescent="0.25">
      <c r="A208" s="505"/>
      <c r="B208" s="598"/>
      <c r="C208" s="506"/>
      <c r="D208" s="506"/>
      <c r="E208" s="507"/>
      <c r="F208" s="506"/>
      <c r="G208" s="1012"/>
      <c r="H208" s="1012"/>
      <c r="I208" s="506"/>
      <c r="J208" s="507"/>
      <c r="P208" s="505"/>
      <c r="Q208" s="598"/>
      <c r="R208" s="506"/>
      <c r="S208" s="506"/>
      <c r="T208" s="512"/>
      <c r="U208" s="513"/>
      <c r="V208" s="508"/>
      <c r="W208" s="508"/>
      <c r="X208" s="506"/>
      <c r="Y208" s="819"/>
    </row>
    <row r="209" spans="1:25" x14ac:dyDescent="0.25">
      <c r="A209" s="505"/>
      <c r="B209" s="598"/>
      <c r="C209" s="506"/>
      <c r="D209" s="506"/>
      <c r="E209" s="507"/>
      <c r="F209" s="506"/>
      <c r="G209" s="1012"/>
      <c r="H209" s="1012"/>
      <c r="I209" s="506"/>
      <c r="J209" s="507"/>
      <c r="P209" s="505"/>
      <c r="Q209" s="598"/>
      <c r="R209" s="506"/>
      <c r="S209" s="506"/>
      <c r="T209" s="512"/>
      <c r="U209" s="513"/>
      <c r="V209" s="508"/>
      <c r="W209" s="508"/>
      <c r="X209" s="506"/>
      <c r="Y209" s="819"/>
    </row>
    <row r="210" spans="1:25" x14ac:dyDescent="0.25">
      <c r="A210" s="505"/>
      <c r="B210" s="598"/>
      <c r="C210" s="506"/>
      <c r="D210" s="506"/>
      <c r="E210" s="507"/>
      <c r="F210" s="506"/>
      <c r="G210" s="1012"/>
      <c r="H210" s="1012"/>
      <c r="I210" s="506"/>
      <c r="J210" s="507"/>
      <c r="P210" s="505"/>
      <c r="Q210" s="598"/>
      <c r="R210" s="506"/>
      <c r="S210" s="506"/>
      <c r="T210" s="507"/>
      <c r="U210" s="506"/>
      <c r="V210" s="508"/>
      <c r="W210" s="508"/>
      <c r="X210" s="506"/>
      <c r="Y210" s="819"/>
    </row>
    <row r="211" spans="1:25" x14ac:dyDescent="0.25">
      <c r="A211" s="505"/>
      <c r="B211" s="598"/>
      <c r="C211" s="506"/>
      <c r="D211" s="506"/>
      <c r="E211" s="507"/>
      <c r="F211" s="506"/>
      <c r="G211" s="1012"/>
      <c r="H211" s="1012"/>
      <c r="I211" s="506"/>
      <c r="J211" s="507"/>
      <c r="P211" s="505"/>
      <c r="Q211" s="598"/>
      <c r="R211" s="506"/>
      <c r="S211" s="506"/>
      <c r="T211" s="512"/>
      <c r="U211" s="513"/>
      <c r="V211" s="508"/>
      <c r="W211" s="508"/>
      <c r="X211" s="506"/>
      <c r="Y211" s="819"/>
    </row>
    <row r="212" spans="1:25" x14ac:dyDescent="0.25">
      <c r="A212" s="505"/>
      <c r="B212" s="598"/>
      <c r="C212" s="506"/>
      <c r="D212" s="506"/>
      <c r="E212" s="507"/>
      <c r="F212" s="506"/>
      <c r="G212" s="1012"/>
      <c r="H212" s="1012"/>
      <c r="I212" s="506"/>
      <c r="J212" s="507"/>
      <c r="P212" s="505"/>
      <c r="Q212" s="598"/>
      <c r="R212" s="506"/>
      <c r="S212" s="506"/>
      <c r="T212" s="512"/>
      <c r="U212" s="513"/>
      <c r="V212" s="508"/>
      <c r="W212" s="508"/>
      <c r="X212" s="506"/>
      <c r="Y212" s="819"/>
    </row>
    <row r="213" spans="1:25" x14ac:dyDescent="0.25">
      <c r="A213" s="505"/>
      <c r="B213" s="598"/>
      <c r="C213" s="506"/>
      <c r="D213" s="506"/>
      <c r="E213" s="507"/>
      <c r="F213" s="506"/>
      <c r="G213" s="1012"/>
      <c r="H213" s="1012"/>
      <c r="I213" s="506"/>
      <c r="J213" s="507"/>
      <c r="P213" s="505"/>
      <c r="Q213" s="598"/>
      <c r="R213" s="506"/>
      <c r="S213" s="506"/>
      <c r="T213" s="512"/>
      <c r="U213" s="513"/>
      <c r="V213" s="508"/>
      <c r="W213" s="508"/>
      <c r="X213" s="506"/>
      <c r="Y213" s="819"/>
    </row>
    <row r="214" spans="1:25" x14ac:dyDescent="0.25">
      <c r="A214" s="505"/>
      <c r="B214" s="598"/>
      <c r="C214" s="506"/>
      <c r="D214" s="506"/>
      <c r="E214" s="507"/>
      <c r="F214" s="506"/>
      <c r="G214" s="1012"/>
      <c r="H214" s="1012"/>
      <c r="I214" s="506"/>
      <c r="J214" s="507"/>
      <c r="P214" s="505"/>
      <c r="Q214" s="598"/>
      <c r="R214" s="506"/>
      <c r="S214" s="506"/>
      <c r="T214" s="512"/>
      <c r="U214" s="513"/>
      <c r="V214" s="508"/>
      <c r="W214" s="508"/>
      <c r="X214" s="506"/>
      <c r="Y214" s="819"/>
    </row>
    <row r="215" spans="1:25" x14ac:dyDescent="0.25">
      <c r="A215" s="505"/>
      <c r="B215" s="598"/>
      <c r="C215" s="506"/>
      <c r="D215" s="506"/>
      <c r="E215" s="507"/>
      <c r="F215" s="506"/>
      <c r="G215" s="1012"/>
      <c r="H215" s="1012"/>
      <c r="I215" s="506"/>
      <c r="J215" s="507"/>
      <c r="P215" s="505"/>
      <c r="Q215" s="598"/>
      <c r="R215" s="506"/>
      <c r="S215" s="506"/>
      <c r="T215" s="512"/>
      <c r="U215" s="513"/>
      <c r="V215" s="508"/>
      <c r="W215" s="508"/>
      <c r="X215" s="506"/>
      <c r="Y215" s="819"/>
    </row>
    <row r="216" spans="1:25" x14ac:dyDescent="0.25">
      <c r="A216" s="505"/>
      <c r="B216" s="598"/>
      <c r="C216" s="506"/>
      <c r="D216" s="506"/>
      <c r="E216" s="507"/>
      <c r="F216" s="506"/>
      <c r="G216" s="1012"/>
      <c r="H216" s="1012"/>
      <c r="I216" s="506"/>
      <c r="J216" s="507"/>
      <c r="P216" s="505"/>
      <c r="Q216" s="598"/>
      <c r="R216" s="506"/>
      <c r="S216" s="506"/>
      <c r="T216" s="512"/>
      <c r="U216" s="513"/>
      <c r="V216" s="508"/>
      <c r="W216" s="508"/>
      <c r="X216" s="506"/>
      <c r="Y216" s="819"/>
    </row>
    <row r="217" spans="1:25" x14ac:dyDescent="0.25">
      <c r="A217" s="505"/>
      <c r="B217" s="598"/>
      <c r="C217" s="506"/>
      <c r="D217" s="506"/>
      <c r="E217" s="507"/>
      <c r="F217" s="506"/>
      <c r="G217" s="1012"/>
      <c r="H217" s="1012"/>
      <c r="I217" s="506"/>
      <c r="J217" s="507"/>
      <c r="P217" s="505"/>
      <c r="Q217" s="598"/>
      <c r="R217" s="506"/>
      <c r="S217" s="506"/>
      <c r="T217" s="512"/>
      <c r="U217" s="513"/>
      <c r="V217" s="508"/>
      <c r="W217" s="508"/>
      <c r="X217" s="506"/>
      <c r="Y217" s="819"/>
    </row>
    <row r="218" spans="1:25" x14ac:dyDescent="0.25">
      <c r="A218" s="505"/>
      <c r="B218" s="598"/>
      <c r="C218" s="506"/>
      <c r="D218" s="506"/>
      <c r="E218" s="507"/>
      <c r="F218" s="506"/>
      <c r="G218" s="1012"/>
      <c r="H218" s="1012"/>
      <c r="I218" s="506"/>
      <c r="J218" s="507"/>
      <c r="P218" s="505"/>
      <c r="Q218" s="598"/>
      <c r="R218" s="506"/>
      <c r="S218" s="506"/>
      <c r="T218" s="512"/>
      <c r="U218" s="513"/>
      <c r="V218" s="508"/>
      <c r="W218" s="508"/>
      <c r="X218" s="506"/>
      <c r="Y218" s="819"/>
    </row>
    <row r="219" spans="1:25" x14ac:dyDescent="0.25">
      <c r="A219" s="505"/>
      <c r="B219" s="598"/>
      <c r="C219" s="506"/>
      <c r="D219" s="506"/>
      <c r="E219" s="507"/>
      <c r="F219" s="506"/>
      <c r="G219" s="1012"/>
      <c r="H219" s="1012"/>
      <c r="I219" s="506"/>
      <c r="J219" s="507"/>
      <c r="P219" s="505"/>
      <c r="Q219" s="598"/>
      <c r="R219" s="506"/>
      <c r="S219" s="506"/>
      <c r="T219" s="512"/>
      <c r="U219" s="513"/>
      <c r="V219" s="508"/>
      <c r="W219" s="508"/>
      <c r="X219" s="506"/>
      <c r="Y219" s="819"/>
    </row>
    <row r="220" spans="1:25" x14ac:dyDescent="0.25">
      <c r="A220" s="505"/>
      <c r="B220" s="598"/>
      <c r="C220" s="506"/>
      <c r="D220" s="506"/>
      <c r="E220" s="507"/>
      <c r="F220" s="506"/>
      <c r="G220" s="1012"/>
      <c r="H220" s="1012"/>
      <c r="I220" s="506"/>
      <c r="J220" s="507"/>
      <c r="P220" s="505"/>
      <c r="Q220" s="598"/>
      <c r="R220" s="506"/>
      <c r="S220" s="506"/>
      <c r="T220" s="512"/>
      <c r="U220" s="513"/>
      <c r="V220" s="508"/>
      <c r="W220" s="508"/>
      <c r="X220" s="506"/>
      <c r="Y220" s="819"/>
    </row>
    <row r="221" spans="1:25" x14ac:dyDescent="0.25">
      <c r="A221" s="505"/>
      <c r="B221" s="598"/>
      <c r="C221" s="506"/>
      <c r="D221" s="506"/>
      <c r="E221" s="507"/>
      <c r="F221" s="506"/>
      <c r="G221" s="1012"/>
      <c r="H221" s="1012"/>
      <c r="I221" s="506"/>
      <c r="J221" s="507"/>
      <c r="P221" s="505"/>
      <c r="Q221" s="598"/>
      <c r="R221" s="506"/>
      <c r="S221" s="506"/>
      <c r="T221" s="512"/>
      <c r="U221" s="513"/>
      <c r="V221" s="508"/>
      <c r="W221" s="508"/>
      <c r="X221" s="506"/>
      <c r="Y221" s="819"/>
    </row>
    <row r="222" spans="1:25" x14ac:dyDescent="0.25">
      <c r="A222" s="505"/>
      <c r="B222" s="598"/>
      <c r="C222" s="506"/>
      <c r="D222" s="506"/>
      <c r="E222" s="507"/>
      <c r="F222" s="506"/>
      <c r="G222" s="1012"/>
      <c r="H222" s="1012"/>
      <c r="I222" s="506"/>
      <c r="J222" s="507"/>
      <c r="P222" s="505"/>
      <c r="Q222" s="598"/>
      <c r="R222" s="506"/>
      <c r="S222" s="506"/>
      <c r="T222" s="512"/>
      <c r="U222" s="513"/>
      <c r="V222" s="508"/>
      <c r="W222" s="508"/>
      <c r="X222" s="506"/>
      <c r="Y222" s="819"/>
    </row>
    <row r="223" spans="1:25" x14ac:dyDescent="0.25">
      <c r="A223" s="505"/>
      <c r="B223" s="598"/>
      <c r="C223" s="506"/>
      <c r="D223" s="506"/>
      <c r="E223" s="507"/>
      <c r="F223" s="506"/>
      <c r="G223" s="1012"/>
      <c r="H223" s="1012"/>
      <c r="I223" s="506"/>
      <c r="J223" s="507"/>
      <c r="P223" s="505"/>
      <c r="Q223" s="598"/>
      <c r="R223" s="506"/>
      <c r="S223" s="506"/>
      <c r="T223" s="512"/>
      <c r="U223" s="513"/>
      <c r="V223" s="508"/>
      <c r="W223" s="508"/>
      <c r="X223" s="506"/>
      <c r="Y223" s="819"/>
    </row>
    <row r="224" spans="1:25" x14ac:dyDescent="0.25">
      <c r="A224" s="505"/>
      <c r="B224" s="598"/>
      <c r="C224" s="506"/>
      <c r="D224" s="506"/>
      <c r="E224" s="507"/>
      <c r="F224" s="506"/>
      <c r="G224" s="1012"/>
      <c r="H224" s="1012"/>
      <c r="I224" s="506"/>
      <c r="J224" s="507"/>
      <c r="P224" s="505"/>
      <c r="Q224" s="598"/>
      <c r="R224" s="506"/>
      <c r="S224" s="506"/>
      <c r="T224" s="512"/>
      <c r="U224" s="513"/>
      <c r="V224" s="508"/>
      <c r="W224" s="508"/>
      <c r="X224" s="506"/>
      <c r="Y224" s="819"/>
    </row>
    <row r="225" spans="1:25" x14ac:dyDescent="0.25">
      <c r="A225" s="505"/>
      <c r="B225" s="598"/>
      <c r="C225" s="506"/>
      <c r="D225" s="506"/>
      <c r="E225" s="507"/>
      <c r="F225" s="506"/>
      <c r="G225" s="1012"/>
      <c r="H225" s="1012"/>
      <c r="I225" s="506"/>
      <c r="J225" s="507"/>
      <c r="P225" s="505"/>
      <c r="Q225" s="598"/>
      <c r="R225" s="506"/>
      <c r="S225" s="506"/>
      <c r="T225" s="512"/>
      <c r="U225" s="513"/>
      <c r="V225" s="508"/>
      <c r="W225" s="508"/>
      <c r="X225" s="506"/>
      <c r="Y225" s="819"/>
    </row>
    <row r="226" spans="1:25" x14ac:dyDescent="0.25">
      <c r="A226" s="505"/>
      <c r="B226" s="598"/>
      <c r="C226" s="506"/>
      <c r="D226" s="506"/>
      <c r="E226" s="507"/>
      <c r="F226" s="506"/>
      <c r="G226" s="1012"/>
      <c r="H226" s="1012"/>
      <c r="I226" s="506"/>
      <c r="J226" s="507"/>
      <c r="P226" s="505"/>
      <c r="Q226" s="598"/>
      <c r="R226" s="506"/>
      <c r="S226" s="506"/>
      <c r="T226" s="512"/>
      <c r="U226" s="513"/>
      <c r="V226" s="508"/>
      <c r="W226" s="508"/>
      <c r="X226" s="506"/>
      <c r="Y226" s="819"/>
    </row>
    <row r="227" spans="1:25" x14ac:dyDescent="0.25">
      <c r="A227" s="505"/>
      <c r="B227" s="598"/>
      <c r="C227" s="506"/>
      <c r="D227" s="506"/>
      <c r="E227" s="507"/>
      <c r="F227" s="506"/>
      <c r="G227" s="1012"/>
      <c r="H227" s="1012"/>
      <c r="I227" s="506"/>
      <c r="J227" s="507"/>
      <c r="P227" s="505"/>
      <c r="Q227" s="598"/>
      <c r="R227" s="506"/>
      <c r="S227" s="506"/>
      <c r="T227" s="512"/>
      <c r="U227" s="513"/>
      <c r="V227" s="508"/>
      <c r="W227" s="508"/>
      <c r="X227" s="597"/>
      <c r="Y227" s="819"/>
    </row>
    <row r="228" spans="1:25" x14ac:dyDescent="0.25">
      <c r="A228" s="505"/>
      <c r="B228" s="598"/>
      <c r="C228" s="506"/>
      <c r="D228" s="506"/>
      <c r="E228" s="507"/>
      <c r="F228" s="506"/>
      <c r="G228" s="1012"/>
      <c r="H228" s="1012"/>
      <c r="I228" s="506"/>
      <c r="J228" s="507"/>
      <c r="P228" s="505"/>
      <c r="Q228" s="598"/>
      <c r="R228" s="506"/>
      <c r="S228" s="506"/>
      <c r="T228" s="512"/>
      <c r="U228" s="513"/>
      <c r="V228" s="508"/>
      <c r="W228" s="508"/>
      <c r="X228" s="597"/>
      <c r="Y228" s="819"/>
    </row>
    <row r="229" spans="1:25" x14ac:dyDescent="0.25">
      <c r="A229" s="505"/>
      <c r="B229" s="598"/>
      <c r="C229" s="506"/>
      <c r="D229" s="506"/>
      <c r="E229" s="507"/>
      <c r="F229" s="506"/>
      <c r="G229" s="1012"/>
      <c r="H229" s="1012"/>
      <c r="I229" s="506"/>
      <c r="J229" s="507"/>
      <c r="P229" s="505"/>
      <c r="Q229" s="598"/>
      <c r="R229" s="506"/>
      <c r="S229" s="506"/>
      <c r="T229" s="512"/>
      <c r="U229" s="513"/>
      <c r="V229" s="508"/>
      <c r="W229" s="508"/>
      <c r="X229" s="597"/>
      <c r="Y229" s="819"/>
    </row>
    <row r="230" spans="1:25" x14ac:dyDescent="0.25">
      <c r="A230" s="505"/>
      <c r="B230" s="598"/>
      <c r="C230" s="506"/>
      <c r="D230" s="506"/>
      <c r="E230" s="507"/>
      <c r="F230" s="506"/>
      <c r="G230" s="1012"/>
      <c r="H230" s="1012"/>
      <c r="I230" s="506"/>
      <c r="J230" s="507"/>
      <c r="P230" s="505"/>
      <c r="Q230" s="598"/>
      <c r="R230" s="506"/>
      <c r="S230" s="506"/>
      <c r="T230" s="507"/>
      <c r="U230" s="506"/>
      <c r="V230" s="508"/>
      <c r="W230" s="508"/>
      <c r="X230" s="597"/>
      <c r="Y230" s="819"/>
    </row>
    <row r="231" spans="1:25" x14ac:dyDescent="0.25">
      <c r="A231" s="505"/>
      <c r="B231" s="598"/>
      <c r="C231" s="506"/>
      <c r="D231" s="506"/>
      <c r="E231" s="507"/>
      <c r="F231" s="506"/>
      <c r="G231" s="1012"/>
      <c r="H231" s="1012"/>
      <c r="I231" s="506"/>
      <c r="J231" s="507"/>
      <c r="P231" s="505"/>
      <c r="Q231" s="598"/>
      <c r="R231" s="506"/>
      <c r="S231" s="506"/>
      <c r="T231" s="507"/>
      <c r="U231" s="506"/>
      <c r="V231" s="508"/>
      <c r="W231" s="508"/>
      <c r="X231" s="506"/>
      <c r="Y231" s="819"/>
    </row>
    <row r="232" spans="1:25" x14ac:dyDescent="0.25">
      <c r="A232" s="505"/>
      <c r="B232" s="598"/>
      <c r="C232" s="506"/>
      <c r="D232" s="506"/>
      <c r="E232" s="507"/>
      <c r="F232" s="506"/>
      <c r="G232" s="1012"/>
      <c r="H232" s="1012"/>
      <c r="I232" s="506"/>
      <c r="J232" s="507"/>
      <c r="P232" s="505"/>
      <c r="Q232" s="598"/>
      <c r="R232" s="506"/>
      <c r="S232" s="506"/>
      <c r="T232" s="507"/>
      <c r="U232" s="506"/>
      <c r="V232" s="508"/>
      <c r="W232" s="508"/>
      <c r="X232" s="506"/>
      <c r="Y232" s="819"/>
    </row>
    <row r="233" spans="1:25" x14ac:dyDescent="0.25">
      <c r="A233" s="505"/>
      <c r="B233" s="598"/>
      <c r="C233" s="506"/>
      <c r="D233" s="506"/>
      <c r="E233" s="507"/>
      <c r="F233" s="506"/>
      <c r="G233" s="1012"/>
      <c r="H233" s="1012"/>
      <c r="I233" s="506"/>
      <c r="J233" s="507"/>
      <c r="P233" s="505"/>
      <c r="Q233" s="598"/>
      <c r="R233" s="506"/>
      <c r="S233" s="506"/>
      <c r="T233" s="507"/>
      <c r="U233" s="506"/>
      <c r="V233" s="508"/>
      <c r="W233" s="508"/>
      <c r="X233" s="506"/>
      <c r="Y233" s="819"/>
    </row>
    <row r="234" spans="1:25" x14ac:dyDescent="0.25">
      <c r="A234" s="505"/>
      <c r="B234" s="598"/>
      <c r="C234" s="506"/>
      <c r="D234" s="506"/>
      <c r="E234" s="507"/>
      <c r="F234" s="506"/>
      <c r="G234" s="1012"/>
      <c r="H234" s="1012"/>
      <c r="I234" s="506"/>
      <c r="J234" s="507"/>
      <c r="P234" s="505"/>
      <c r="Q234" s="598"/>
      <c r="R234" s="506"/>
      <c r="S234" s="506"/>
      <c r="T234" s="507"/>
      <c r="U234" s="506"/>
      <c r="V234" s="508"/>
      <c r="W234" s="508"/>
      <c r="X234" s="506"/>
      <c r="Y234" s="819"/>
    </row>
    <row r="235" spans="1:25" x14ac:dyDescent="0.25">
      <c r="A235" s="505"/>
      <c r="B235" s="598"/>
      <c r="C235" s="506"/>
      <c r="D235" s="506"/>
      <c r="E235" s="507"/>
      <c r="F235" s="506"/>
      <c r="G235" s="1012"/>
      <c r="H235" s="1012"/>
      <c r="I235" s="506"/>
      <c r="J235" s="507"/>
      <c r="P235" s="505"/>
      <c r="Q235" s="598"/>
      <c r="R235" s="506"/>
      <c r="S235" s="506"/>
      <c r="T235" s="507"/>
      <c r="U235" s="506"/>
      <c r="V235" s="508"/>
      <c r="W235" s="508"/>
      <c r="X235" s="506"/>
      <c r="Y235" s="819"/>
    </row>
    <row r="236" spans="1:25" x14ac:dyDescent="0.25">
      <c r="A236" s="505"/>
      <c r="B236" s="598"/>
      <c r="C236" s="506"/>
      <c r="D236" s="506"/>
      <c r="E236" s="507"/>
      <c r="F236" s="506"/>
      <c r="G236" s="1012"/>
      <c r="H236" s="1012"/>
      <c r="I236" s="506"/>
      <c r="J236" s="507"/>
      <c r="P236" s="505"/>
      <c r="Q236" s="598"/>
      <c r="R236" s="506"/>
      <c r="S236" s="506"/>
      <c r="T236" s="507"/>
      <c r="U236" s="506"/>
      <c r="V236" s="508"/>
      <c r="W236" s="508"/>
      <c r="X236" s="506"/>
      <c r="Y236" s="819"/>
    </row>
    <row r="237" spans="1:25" x14ac:dyDescent="0.25">
      <c r="A237" s="505"/>
      <c r="B237" s="598"/>
      <c r="C237" s="506"/>
      <c r="D237" s="506"/>
      <c r="E237" s="507"/>
      <c r="F237" s="506"/>
      <c r="G237" s="1012"/>
      <c r="H237" s="1012"/>
      <c r="I237" s="506"/>
      <c r="J237" s="507"/>
      <c r="P237" s="505"/>
      <c r="Q237" s="598"/>
      <c r="R237" s="506"/>
      <c r="S237" s="506"/>
      <c r="T237" s="507"/>
      <c r="U237" s="506"/>
      <c r="V237" s="508"/>
      <c r="W237" s="508"/>
      <c r="X237" s="506"/>
      <c r="Y237" s="819"/>
    </row>
    <row r="238" spans="1:25" x14ac:dyDescent="0.25">
      <c r="A238" s="505"/>
      <c r="B238" s="598"/>
      <c r="C238" s="506"/>
      <c r="D238" s="506"/>
      <c r="E238" s="507"/>
      <c r="F238" s="506"/>
      <c r="G238" s="1012"/>
      <c r="H238" s="1012"/>
      <c r="I238" s="506"/>
      <c r="J238" s="507"/>
      <c r="P238" s="505"/>
      <c r="Q238" s="598"/>
      <c r="R238" s="506"/>
      <c r="S238" s="506"/>
      <c r="T238" s="507"/>
      <c r="U238" s="506"/>
      <c r="V238" s="508"/>
      <c r="W238" s="508"/>
      <c r="X238" s="506"/>
      <c r="Y238" s="819"/>
    </row>
    <row r="239" spans="1:25" x14ac:dyDescent="0.25">
      <c r="A239" s="505"/>
      <c r="B239" s="598"/>
      <c r="C239" s="506"/>
      <c r="D239" s="506"/>
      <c r="E239" s="507"/>
      <c r="F239" s="506"/>
      <c r="G239" s="1012"/>
      <c r="H239" s="1012"/>
      <c r="I239" s="506"/>
      <c r="J239" s="507"/>
      <c r="P239" s="505"/>
      <c r="Q239" s="598"/>
      <c r="R239" s="506"/>
      <c r="S239" s="506"/>
      <c r="T239" s="507"/>
      <c r="U239" s="506"/>
      <c r="V239" s="508"/>
      <c r="W239" s="508"/>
      <c r="X239" s="506"/>
      <c r="Y239" s="819"/>
    </row>
    <row r="240" spans="1:25" x14ac:dyDescent="0.25">
      <c r="A240" s="505"/>
      <c r="B240" s="598"/>
      <c r="C240" s="506"/>
      <c r="D240" s="506"/>
      <c r="E240" s="507"/>
      <c r="F240" s="506"/>
      <c r="G240" s="1012"/>
      <c r="H240" s="1012"/>
      <c r="I240" s="506"/>
      <c r="J240" s="507"/>
      <c r="P240" s="505"/>
      <c r="Q240" s="598"/>
      <c r="R240" s="506"/>
      <c r="S240" s="506"/>
      <c r="T240" s="507"/>
      <c r="U240" s="506"/>
      <c r="V240" s="508"/>
      <c r="W240" s="508"/>
      <c r="X240" s="506"/>
      <c r="Y240" s="819"/>
    </row>
    <row r="241" spans="1:25" x14ac:dyDescent="0.25">
      <c r="A241" s="505"/>
      <c r="B241" s="598"/>
      <c r="C241" s="506"/>
      <c r="D241" s="506"/>
      <c r="E241" s="507"/>
      <c r="F241" s="506"/>
      <c r="G241" s="1012"/>
      <c r="H241" s="1012"/>
      <c r="I241" s="506"/>
      <c r="J241" s="507"/>
      <c r="P241" s="505"/>
      <c r="Q241" s="598"/>
      <c r="R241" s="506"/>
      <c r="S241" s="506"/>
      <c r="T241" s="507"/>
      <c r="U241" s="506"/>
      <c r="V241" s="508"/>
      <c r="W241" s="508"/>
      <c r="X241" s="506"/>
      <c r="Y241" s="819"/>
    </row>
    <row r="242" spans="1:25" x14ac:dyDescent="0.25">
      <c r="A242" s="505"/>
      <c r="B242" s="598"/>
      <c r="C242" s="506"/>
      <c r="D242" s="506"/>
      <c r="E242" s="507"/>
      <c r="F242" s="506"/>
      <c r="G242" s="1012"/>
      <c r="H242" s="1012"/>
      <c r="I242" s="506"/>
      <c r="J242" s="507"/>
      <c r="P242" s="505"/>
      <c r="Q242" s="598"/>
      <c r="R242" s="506"/>
      <c r="S242" s="506"/>
      <c r="T242" s="507"/>
      <c r="U242" s="506"/>
      <c r="V242" s="508"/>
      <c r="W242" s="508"/>
      <c r="X242" s="506"/>
      <c r="Y242" s="819"/>
    </row>
    <row r="243" spans="1:25" x14ac:dyDescent="0.25">
      <c r="A243" s="505"/>
      <c r="B243" s="598"/>
      <c r="C243" s="506"/>
      <c r="D243" s="506"/>
      <c r="E243" s="507"/>
      <c r="F243" s="506"/>
      <c r="G243" s="1012"/>
      <c r="H243" s="1012"/>
      <c r="I243" s="506"/>
      <c r="J243" s="507"/>
      <c r="P243" s="505"/>
      <c r="Q243" s="598"/>
      <c r="R243" s="506"/>
      <c r="S243" s="506"/>
      <c r="T243" s="507"/>
      <c r="U243" s="506"/>
      <c r="V243" s="508"/>
      <c r="W243" s="508"/>
      <c r="X243" s="506"/>
      <c r="Y243" s="819"/>
    </row>
    <row r="244" spans="1:25" x14ac:dyDescent="0.25">
      <c r="A244" s="505"/>
      <c r="B244" s="598"/>
      <c r="C244" s="506"/>
      <c r="D244" s="506"/>
      <c r="E244" s="507"/>
      <c r="F244" s="506"/>
      <c r="G244" s="1012"/>
      <c r="H244" s="1012"/>
      <c r="I244" s="506"/>
      <c r="J244" s="507"/>
      <c r="P244" s="505"/>
      <c r="Q244" s="598"/>
      <c r="R244" s="506"/>
      <c r="S244" s="506"/>
      <c r="T244" s="507"/>
      <c r="U244" s="506"/>
      <c r="V244" s="508"/>
      <c r="W244" s="508"/>
      <c r="X244" s="506"/>
      <c r="Y244" s="819"/>
    </row>
    <row r="245" spans="1:25" x14ac:dyDescent="0.25">
      <c r="A245" s="505"/>
      <c r="B245" s="598"/>
      <c r="C245" s="506"/>
      <c r="D245" s="506"/>
      <c r="E245" s="507"/>
      <c r="F245" s="506"/>
      <c r="G245" s="1012"/>
      <c r="H245" s="1012"/>
      <c r="I245" s="506"/>
      <c r="J245" s="507"/>
      <c r="P245" s="505"/>
      <c r="Q245" s="598"/>
      <c r="R245" s="506"/>
      <c r="S245" s="506"/>
      <c r="T245" s="507"/>
      <c r="U245" s="506"/>
      <c r="V245" s="508"/>
      <c r="W245" s="508"/>
      <c r="X245" s="506"/>
      <c r="Y245" s="819"/>
    </row>
    <row r="246" spans="1:25" x14ac:dyDescent="0.25">
      <c r="A246" s="505"/>
      <c r="B246" s="598"/>
      <c r="C246" s="506"/>
      <c r="D246" s="506"/>
      <c r="E246" s="507"/>
      <c r="F246" s="506"/>
      <c r="G246" s="1012"/>
      <c r="H246" s="1012"/>
      <c r="I246" s="506"/>
      <c r="J246" s="507"/>
      <c r="P246" s="505"/>
      <c r="Q246" s="598"/>
      <c r="R246" s="506"/>
      <c r="S246" s="506"/>
      <c r="T246" s="507"/>
      <c r="U246" s="506"/>
      <c r="V246" s="508"/>
      <c r="W246" s="508"/>
      <c r="X246" s="506"/>
      <c r="Y246" s="819"/>
    </row>
    <row r="247" spans="1:25" x14ac:dyDescent="0.25">
      <c r="A247" s="505"/>
      <c r="B247" s="598"/>
      <c r="C247" s="506"/>
      <c r="D247" s="506"/>
      <c r="E247" s="507"/>
      <c r="F247" s="506"/>
      <c r="G247" s="1012"/>
      <c r="H247" s="1012"/>
      <c r="I247" s="506"/>
      <c r="J247" s="507"/>
      <c r="P247" s="505"/>
      <c r="Q247" s="598"/>
      <c r="R247" s="506"/>
      <c r="S247" s="506"/>
      <c r="T247" s="507"/>
      <c r="U247" s="506"/>
      <c r="V247" s="508"/>
      <c r="W247" s="508"/>
      <c r="X247" s="506"/>
      <c r="Y247" s="819"/>
    </row>
    <row r="248" spans="1:25" x14ac:dyDescent="0.25">
      <c r="A248" s="505"/>
      <c r="B248" s="598"/>
      <c r="C248" s="506"/>
      <c r="D248" s="506"/>
      <c r="E248" s="507"/>
      <c r="F248" s="506"/>
      <c r="G248" s="1012"/>
      <c r="H248" s="1012"/>
      <c r="I248" s="506"/>
      <c r="J248" s="507"/>
      <c r="P248" s="505"/>
      <c r="Q248" s="598"/>
      <c r="R248" s="506"/>
      <c r="S248" s="506"/>
      <c r="T248" s="507"/>
      <c r="U248" s="506"/>
      <c r="V248" s="508"/>
      <c r="W248" s="508"/>
      <c r="X248" s="506"/>
      <c r="Y248" s="819"/>
    </row>
    <row r="249" spans="1:25" x14ac:dyDescent="0.25">
      <c r="A249" s="505"/>
      <c r="B249" s="598"/>
      <c r="C249" s="506"/>
      <c r="D249" s="506"/>
      <c r="E249" s="507"/>
      <c r="F249" s="506"/>
      <c r="G249" s="1012"/>
      <c r="H249" s="1012"/>
      <c r="I249" s="506"/>
      <c r="J249" s="507"/>
      <c r="P249" s="505"/>
      <c r="Q249" s="598"/>
      <c r="R249" s="506"/>
      <c r="S249" s="506"/>
      <c r="T249" s="507"/>
      <c r="U249" s="506"/>
      <c r="V249" s="508"/>
      <c r="W249" s="508"/>
      <c r="X249" s="506"/>
      <c r="Y249" s="819"/>
    </row>
    <row r="250" spans="1:25" x14ac:dyDescent="0.25">
      <c r="A250" s="505"/>
      <c r="B250" s="598"/>
      <c r="C250" s="506"/>
      <c r="D250" s="506"/>
      <c r="E250" s="507"/>
      <c r="F250" s="506"/>
      <c r="G250" s="1012"/>
      <c r="H250" s="1012"/>
      <c r="I250" s="506"/>
      <c r="J250" s="507"/>
      <c r="P250" s="505"/>
      <c r="Q250" s="598"/>
      <c r="R250" s="506"/>
      <c r="S250" s="506"/>
      <c r="T250" s="507"/>
      <c r="U250" s="506"/>
      <c r="V250" s="508"/>
      <c r="W250" s="508"/>
      <c r="X250" s="506"/>
      <c r="Y250" s="819"/>
    </row>
    <row r="251" spans="1:25" x14ac:dyDescent="0.25">
      <c r="A251" s="505"/>
      <c r="B251" s="598"/>
      <c r="C251" s="506"/>
      <c r="D251" s="506"/>
      <c r="E251" s="507"/>
      <c r="F251" s="506"/>
      <c r="G251" s="1012"/>
      <c r="H251" s="1012"/>
      <c r="I251" s="506"/>
      <c r="J251" s="507"/>
      <c r="P251" s="505"/>
      <c r="Q251" s="598"/>
      <c r="R251" s="506"/>
      <c r="S251" s="506"/>
      <c r="T251" s="507"/>
      <c r="U251" s="506"/>
      <c r="V251" s="508"/>
      <c r="W251" s="508"/>
      <c r="X251" s="506"/>
      <c r="Y251" s="819"/>
    </row>
    <row r="252" spans="1:25" x14ac:dyDescent="0.25">
      <c r="A252" s="505"/>
      <c r="B252" s="598"/>
      <c r="C252" s="506"/>
      <c r="D252" s="506"/>
      <c r="E252" s="507"/>
      <c r="F252" s="506"/>
      <c r="G252" s="1012"/>
      <c r="H252" s="1012"/>
      <c r="I252" s="506"/>
      <c r="J252" s="507"/>
      <c r="P252" s="505"/>
      <c r="Q252" s="598"/>
      <c r="R252" s="506"/>
      <c r="S252" s="506"/>
      <c r="T252" s="507"/>
      <c r="U252" s="506"/>
      <c r="V252" s="508"/>
      <c r="W252" s="508"/>
      <c r="X252" s="506"/>
      <c r="Y252" s="819"/>
    </row>
    <row r="253" spans="1:25" x14ac:dyDescent="0.25">
      <c r="A253" s="505"/>
      <c r="B253" s="598"/>
      <c r="C253" s="506"/>
      <c r="D253" s="506"/>
      <c r="E253" s="507"/>
      <c r="F253" s="506"/>
      <c r="G253" s="1012"/>
      <c r="H253" s="1012"/>
      <c r="I253" s="506"/>
      <c r="J253" s="507"/>
      <c r="P253" s="505"/>
      <c r="Q253" s="598"/>
      <c r="R253" s="506"/>
      <c r="S253" s="506"/>
      <c r="T253" s="507"/>
      <c r="U253" s="506"/>
      <c r="V253" s="508"/>
      <c r="W253" s="508"/>
      <c r="X253" s="506"/>
      <c r="Y253" s="819"/>
    </row>
    <row r="254" spans="1:25" x14ac:dyDescent="0.25">
      <c r="A254" s="505"/>
      <c r="B254" s="598"/>
      <c r="C254" s="506"/>
      <c r="D254" s="506"/>
      <c r="E254" s="507"/>
      <c r="F254" s="506"/>
      <c r="G254" s="1012"/>
      <c r="H254" s="1012"/>
      <c r="I254" s="506"/>
      <c r="J254" s="507"/>
      <c r="P254" s="505"/>
      <c r="Q254" s="598"/>
      <c r="R254" s="506"/>
      <c r="S254" s="506"/>
      <c r="T254" s="507"/>
      <c r="U254" s="506"/>
      <c r="V254" s="508"/>
      <c r="W254" s="508"/>
      <c r="X254" s="506"/>
      <c r="Y254" s="819"/>
    </row>
    <row r="255" spans="1:25" x14ac:dyDescent="0.25">
      <c r="A255" s="505"/>
      <c r="B255" s="598"/>
      <c r="C255" s="506"/>
      <c r="D255" s="506"/>
      <c r="E255" s="507"/>
      <c r="F255" s="506"/>
      <c r="G255" s="1012"/>
      <c r="H255" s="1012"/>
      <c r="I255" s="506"/>
      <c r="J255" s="507"/>
      <c r="P255" s="505"/>
      <c r="Q255" s="598"/>
      <c r="R255" s="506"/>
      <c r="S255" s="506"/>
      <c r="T255" s="507"/>
      <c r="U255" s="506"/>
      <c r="V255" s="508"/>
      <c r="W255" s="508"/>
      <c r="X255" s="506"/>
      <c r="Y255" s="819"/>
    </row>
    <row r="256" spans="1:25" x14ac:dyDescent="0.25">
      <c r="A256" s="505"/>
      <c r="B256" s="598"/>
      <c r="C256" s="506"/>
      <c r="D256" s="506"/>
      <c r="E256" s="507"/>
      <c r="F256" s="506"/>
      <c r="G256" s="1012"/>
      <c r="H256" s="1012"/>
      <c r="I256" s="506"/>
      <c r="J256" s="507"/>
      <c r="P256" s="505"/>
      <c r="Q256" s="598"/>
      <c r="R256" s="506"/>
      <c r="S256" s="506"/>
      <c r="T256" s="507"/>
      <c r="U256" s="506"/>
      <c r="V256" s="508"/>
      <c r="W256" s="508"/>
      <c r="X256" s="506"/>
      <c r="Y256" s="819"/>
    </row>
    <row r="257" spans="1:25" x14ac:dyDescent="0.25">
      <c r="A257" s="505"/>
      <c r="B257" s="598"/>
      <c r="C257" s="506"/>
      <c r="D257" s="506"/>
      <c r="E257" s="507"/>
      <c r="F257" s="506"/>
      <c r="G257" s="1012"/>
      <c r="H257" s="1012"/>
      <c r="I257" s="506"/>
      <c r="J257" s="507"/>
      <c r="P257" s="505"/>
      <c r="Q257" s="598"/>
      <c r="R257" s="506"/>
      <c r="S257" s="506"/>
      <c r="T257" s="507"/>
      <c r="U257" s="506"/>
      <c r="V257" s="508"/>
      <c r="W257" s="508"/>
      <c r="X257" s="506"/>
      <c r="Y257" s="819"/>
    </row>
    <row r="258" spans="1:25" x14ac:dyDescent="0.25">
      <c r="A258" s="505"/>
      <c r="B258" s="598"/>
      <c r="C258" s="506"/>
      <c r="D258" s="506"/>
      <c r="E258" s="507"/>
      <c r="F258" s="506"/>
      <c r="G258" s="1012"/>
      <c r="H258" s="1012"/>
      <c r="I258" s="506"/>
      <c r="J258" s="507"/>
      <c r="P258" s="505"/>
      <c r="Q258" s="598"/>
      <c r="R258" s="506"/>
      <c r="S258" s="506"/>
      <c r="T258" s="507"/>
      <c r="U258" s="506"/>
      <c r="V258" s="508"/>
      <c r="W258" s="508"/>
      <c r="X258" s="506"/>
      <c r="Y258" s="819"/>
    </row>
    <row r="259" spans="1:25" x14ac:dyDescent="0.25">
      <c r="A259" s="505"/>
      <c r="B259" s="598"/>
      <c r="C259" s="506"/>
      <c r="D259" s="506"/>
      <c r="E259" s="507"/>
      <c r="F259" s="506"/>
      <c r="G259" s="1012"/>
      <c r="H259" s="1012"/>
      <c r="I259" s="506"/>
      <c r="J259" s="507"/>
      <c r="P259" s="505"/>
      <c r="Q259" s="598"/>
      <c r="R259" s="506"/>
      <c r="S259" s="506"/>
      <c r="T259" s="507"/>
      <c r="U259" s="506"/>
      <c r="V259" s="508"/>
      <c r="W259" s="508"/>
      <c r="X259" s="506"/>
      <c r="Y259" s="819"/>
    </row>
    <row r="260" spans="1:25" x14ac:dyDescent="0.25">
      <c r="A260" s="505"/>
      <c r="B260" s="598"/>
      <c r="C260" s="506"/>
      <c r="D260" s="506"/>
      <c r="E260" s="507"/>
      <c r="F260" s="506"/>
      <c r="G260" s="1012"/>
      <c r="H260" s="1012"/>
      <c r="I260" s="506"/>
      <c r="J260" s="507"/>
      <c r="P260" s="505"/>
      <c r="Q260" s="598"/>
      <c r="R260" s="506"/>
      <c r="S260" s="506"/>
      <c r="T260" s="507"/>
      <c r="U260" s="506"/>
      <c r="V260" s="508"/>
      <c r="W260" s="508"/>
      <c r="X260" s="506"/>
      <c r="Y260" s="819"/>
    </row>
    <row r="261" spans="1:25" x14ac:dyDescent="0.25">
      <c r="A261" s="505"/>
      <c r="B261" s="598"/>
      <c r="C261" s="506"/>
      <c r="D261" s="506"/>
      <c r="E261" s="507"/>
      <c r="F261" s="506"/>
      <c r="G261" s="1012"/>
      <c r="H261" s="1012"/>
      <c r="I261" s="506"/>
      <c r="J261" s="507"/>
      <c r="P261" s="505"/>
      <c r="Q261" s="598"/>
      <c r="R261" s="506"/>
      <c r="S261" s="506"/>
      <c r="T261" s="507"/>
      <c r="U261" s="506"/>
      <c r="V261" s="508"/>
      <c r="W261" s="508"/>
      <c r="X261" s="506"/>
      <c r="Y261" s="819"/>
    </row>
    <row r="262" spans="1:25" x14ac:dyDescent="0.25">
      <c r="A262" s="505"/>
      <c r="B262" s="598"/>
      <c r="C262" s="506"/>
      <c r="D262" s="506"/>
      <c r="E262" s="507"/>
      <c r="F262" s="506"/>
      <c r="G262" s="1012"/>
      <c r="H262" s="1012"/>
      <c r="I262" s="506"/>
      <c r="J262" s="507"/>
      <c r="P262" s="505"/>
      <c r="Q262" s="598"/>
      <c r="R262" s="506"/>
      <c r="S262" s="506"/>
      <c r="T262" s="507"/>
      <c r="U262" s="506"/>
      <c r="V262" s="508"/>
      <c r="W262" s="508"/>
      <c r="X262" s="506"/>
      <c r="Y262" s="819"/>
    </row>
    <row r="263" spans="1:25" x14ac:dyDescent="0.25">
      <c r="A263" s="505"/>
      <c r="B263" s="598"/>
      <c r="C263" s="506"/>
      <c r="D263" s="506"/>
      <c r="E263" s="507"/>
      <c r="F263" s="506"/>
      <c r="G263" s="1012"/>
      <c r="H263" s="1012"/>
      <c r="I263" s="506"/>
      <c r="J263" s="507"/>
      <c r="P263" s="505"/>
      <c r="Q263" s="598"/>
      <c r="R263" s="506"/>
      <c r="S263" s="506"/>
      <c r="T263" s="507"/>
      <c r="U263" s="506"/>
      <c r="V263" s="508"/>
      <c r="W263" s="508"/>
      <c r="X263" s="506"/>
      <c r="Y263" s="819"/>
    </row>
    <row r="264" spans="1:25" x14ac:dyDescent="0.25">
      <c r="A264" s="505"/>
      <c r="B264" s="598"/>
      <c r="C264" s="506"/>
      <c r="D264" s="506"/>
      <c r="E264" s="507"/>
      <c r="F264" s="506"/>
      <c r="G264" s="1012"/>
      <c r="H264" s="1012"/>
      <c r="I264" s="506"/>
      <c r="J264" s="507"/>
      <c r="P264" s="505"/>
      <c r="Q264" s="598"/>
      <c r="R264" s="506"/>
      <c r="S264" s="506"/>
      <c r="T264" s="507"/>
      <c r="U264" s="506"/>
      <c r="V264" s="508"/>
      <c r="W264" s="508"/>
      <c r="X264" s="506"/>
      <c r="Y264" s="819"/>
    </row>
    <row r="265" spans="1:25" x14ac:dyDescent="0.25">
      <c r="A265" s="505"/>
      <c r="B265" s="598"/>
      <c r="C265" s="506"/>
      <c r="D265" s="506"/>
      <c r="E265" s="507"/>
      <c r="F265" s="506"/>
      <c r="G265" s="1012"/>
      <c r="H265" s="1012"/>
      <c r="I265" s="506"/>
      <c r="J265" s="507"/>
      <c r="P265" s="505"/>
      <c r="Q265" s="598"/>
      <c r="R265" s="506"/>
      <c r="S265" s="506"/>
      <c r="T265" s="507"/>
      <c r="U265" s="506"/>
      <c r="V265" s="508"/>
      <c r="W265" s="508"/>
      <c r="X265" s="506"/>
      <c r="Y265" s="819"/>
    </row>
    <row r="266" spans="1:25" x14ac:dyDescent="0.25">
      <c r="A266" s="505"/>
      <c r="B266" s="598"/>
      <c r="C266" s="506"/>
      <c r="D266" s="506"/>
      <c r="E266" s="507"/>
      <c r="F266" s="506"/>
      <c r="G266" s="1012"/>
      <c r="H266" s="1012"/>
      <c r="I266" s="506"/>
      <c r="J266" s="507"/>
      <c r="P266" s="505"/>
      <c r="Q266" s="598"/>
      <c r="R266" s="506"/>
      <c r="S266" s="506"/>
      <c r="T266" s="507"/>
      <c r="U266" s="506"/>
      <c r="V266" s="508"/>
      <c r="W266" s="508"/>
      <c r="X266" s="506"/>
      <c r="Y266" s="819"/>
    </row>
    <row r="267" spans="1:25" x14ac:dyDescent="0.25">
      <c r="A267" s="505"/>
      <c r="B267" s="598"/>
      <c r="C267" s="506"/>
      <c r="D267" s="506"/>
      <c r="E267" s="507"/>
      <c r="F267" s="506"/>
      <c r="G267" s="1012"/>
      <c r="H267" s="1012"/>
      <c r="I267" s="506"/>
      <c r="J267" s="507"/>
      <c r="P267" s="505"/>
      <c r="Q267" s="598"/>
      <c r="R267" s="506"/>
      <c r="S267" s="506"/>
      <c r="T267" s="507"/>
      <c r="U267" s="506"/>
      <c r="V267" s="508"/>
      <c r="W267" s="508"/>
      <c r="X267" s="506"/>
      <c r="Y267" s="819"/>
    </row>
    <row r="268" spans="1:25" x14ac:dyDescent="0.25">
      <c r="A268" s="505"/>
      <c r="B268" s="598"/>
      <c r="C268" s="506"/>
      <c r="D268" s="506"/>
      <c r="E268" s="507"/>
      <c r="F268" s="506"/>
      <c r="G268" s="1012"/>
      <c r="H268" s="1012"/>
      <c r="I268" s="506"/>
      <c r="J268" s="507"/>
      <c r="P268" s="505"/>
      <c r="Q268" s="598"/>
      <c r="R268" s="506"/>
      <c r="S268" s="506"/>
      <c r="T268" s="507"/>
      <c r="U268" s="506"/>
      <c r="V268" s="508"/>
      <c r="W268" s="508"/>
      <c r="X268" s="506"/>
      <c r="Y268" s="819"/>
    </row>
    <row r="269" spans="1:25" x14ac:dyDescent="0.25">
      <c r="A269" s="505"/>
      <c r="B269" s="598"/>
      <c r="C269" s="506"/>
      <c r="D269" s="506"/>
      <c r="E269" s="507"/>
      <c r="F269" s="506"/>
      <c r="G269" s="1012"/>
      <c r="H269" s="1012"/>
      <c r="I269" s="506"/>
      <c r="J269" s="507"/>
      <c r="P269" s="505"/>
      <c r="Q269" s="598"/>
      <c r="R269" s="506"/>
      <c r="S269" s="506"/>
      <c r="T269" s="507"/>
      <c r="U269" s="506"/>
      <c r="V269" s="508"/>
      <c r="W269" s="508"/>
      <c r="X269" s="506"/>
      <c r="Y269" s="819"/>
    </row>
    <row r="270" spans="1:25" x14ac:dyDescent="0.25">
      <c r="A270" s="505"/>
      <c r="B270" s="598"/>
      <c r="C270" s="506"/>
      <c r="D270" s="506"/>
      <c r="E270" s="507"/>
      <c r="F270" s="506"/>
      <c r="G270" s="1012"/>
      <c r="H270" s="1012"/>
      <c r="I270" s="506"/>
      <c r="J270" s="507"/>
      <c r="P270" s="505"/>
      <c r="Q270" s="598"/>
      <c r="R270" s="506"/>
      <c r="S270" s="506"/>
      <c r="T270" s="507"/>
      <c r="U270" s="506"/>
      <c r="V270" s="508"/>
      <c r="W270" s="508"/>
      <c r="X270" s="506"/>
      <c r="Y270" s="819"/>
    </row>
    <row r="271" spans="1:25" x14ac:dyDescent="0.25">
      <c r="A271" s="505"/>
      <c r="B271" s="598"/>
      <c r="C271" s="506"/>
      <c r="D271" s="506"/>
      <c r="E271" s="507"/>
      <c r="F271" s="506"/>
      <c r="G271" s="1012"/>
      <c r="H271" s="1012"/>
      <c r="I271" s="506"/>
      <c r="J271" s="507"/>
      <c r="P271" s="505"/>
      <c r="Q271" s="598"/>
      <c r="R271" s="506"/>
      <c r="S271" s="506"/>
      <c r="T271" s="507"/>
      <c r="U271" s="506"/>
      <c r="V271" s="508"/>
      <c r="W271" s="508"/>
      <c r="X271" s="506"/>
      <c r="Y271" s="819"/>
    </row>
    <row r="272" spans="1:25" x14ac:dyDescent="0.25">
      <c r="A272" s="505"/>
      <c r="B272" s="598"/>
      <c r="C272" s="506"/>
      <c r="D272" s="506"/>
      <c r="E272" s="507"/>
      <c r="F272" s="506"/>
      <c r="G272" s="1012"/>
      <c r="H272" s="1012"/>
      <c r="I272" s="506"/>
      <c r="J272" s="507"/>
      <c r="P272" s="505"/>
      <c r="Q272" s="598"/>
      <c r="R272" s="506"/>
      <c r="S272" s="506"/>
      <c r="T272" s="507"/>
      <c r="U272" s="506"/>
      <c r="V272" s="508"/>
      <c r="W272" s="508"/>
      <c r="X272" s="506"/>
      <c r="Y272" s="819"/>
    </row>
    <row r="273" spans="1:25" x14ac:dyDescent="0.25">
      <c r="A273" s="505"/>
      <c r="B273" s="598"/>
      <c r="C273" s="506"/>
      <c r="D273" s="506"/>
      <c r="E273" s="507"/>
      <c r="F273" s="506"/>
      <c r="G273" s="1012"/>
      <c r="H273" s="1012"/>
      <c r="I273" s="506"/>
      <c r="J273" s="507"/>
      <c r="P273" s="505"/>
      <c r="Q273" s="598"/>
      <c r="R273" s="506"/>
      <c r="S273" s="506"/>
      <c r="T273" s="507"/>
      <c r="U273" s="506"/>
      <c r="V273" s="508"/>
      <c r="W273" s="508"/>
      <c r="X273" s="506"/>
      <c r="Y273" s="819"/>
    </row>
    <row r="274" spans="1:25" x14ac:dyDescent="0.25">
      <c r="A274" s="505"/>
      <c r="B274" s="598"/>
      <c r="C274" s="506"/>
      <c r="D274" s="506"/>
      <c r="E274" s="507"/>
      <c r="F274" s="506"/>
      <c r="G274" s="1012"/>
      <c r="H274" s="1012"/>
      <c r="I274" s="506"/>
      <c r="J274" s="507"/>
      <c r="P274" s="505"/>
      <c r="Q274" s="598"/>
      <c r="R274" s="506"/>
      <c r="S274" s="506"/>
      <c r="T274" s="507"/>
      <c r="U274" s="506"/>
      <c r="V274" s="508"/>
      <c r="W274" s="508"/>
      <c r="X274" s="506"/>
      <c r="Y274" s="819"/>
    </row>
    <row r="275" spans="1:25" x14ac:dyDescent="0.25">
      <c r="A275" s="505"/>
      <c r="B275" s="598"/>
      <c r="C275" s="506"/>
      <c r="D275" s="506"/>
      <c r="E275" s="507"/>
      <c r="F275" s="506"/>
      <c r="G275" s="1012"/>
      <c r="H275" s="1012"/>
      <c r="I275" s="506"/>
      <c r="J275" s="507"/>
      <c r="P275" s="505"/>
      <c r="Q275" s="598"/>
      <c r="R275" s="506"/>
      <c r="S275" s="506"/>
      <c r="T275" s="507"/>
      <c r="U275" s="506"/>
      <c r="V275" s="508"/>
      <c r="W275" s="508"/>
      <c r="X275" s="506"/>
      <c r="Y275" s="819"/>
    </row>
    <row r="276" spans="1:25" x14ac:dyDescent="0.25">
      <c r="A276" s="505"/>
      <c r="B276" s="598"/>
      <c r="C276" s="506"/>
      <c r="D276" s="506"/>
      <c r="E276" s="507"/>
      <c r="F276" s="506"/>
      <c r="G276" s="1012"/>
      <c r="H276" s="1012"/>
      <c r="I276" s="506"/>
      <c r="J276" s="507"/>
      <c r="P276" s="505"/>
      <c r="Q276" s="598"/>
      <c r="R276" s="506"/>
      <c r="S276" s="506"/>
      <c r="T276" s="507"/>
      <c r="U276" s="506"/>
      <c r="V276" s="508"/>
      <c r="W276" s="508"/>
      <c r="X276" s="506"/>
      <c r="Y276" s="819"/>
    </row>
    <row r="277" spans="1:25" x14ac:dyDescent="0.25">
      <c r="A277" s="505"/>
      <c r="B277" s="598"/>
      <c r="C277" s="506"/>
      <c r="D277" s="506"/>
      <c r="E277" s="507"/>
      <c r="F277" s="506"/>
      <c r="G277" s="1012"/>
      <c r="H277" s="1012"/>
      <c r="I277" s="506"/>
      <c r="J277" s="507"/>
      <c r="P277" s="505"/>
      <c r="Q277" s="598"/>
      <c r="R277" s="506"/>
      <c r="S277" s="506"/>
      <c r="T277" s="507"/>
      <c r="U277" s="506"/>
      <c r="V277" s="508"/>
      <c r="W277" s="508"/>
      <c r="X277" s="506"/>
      <c r="Y277" s="819"/>
    </row>
    <row r="278" spans="1:25" x14ac:dyDescent="0.25">
      <c r="A278" s="505"/>
      <c r="B278" s="598"/>
      <c r="C278" s="506"/>
      <c r="D278" s="506"/>
      <c r="E278" s="507"/>
      <c r="F278" s="506"/>
      <c r="G278" s="1012"/>
      <c r="H278" s="1012"/>
      <c r="I278" s="506"/>
      <c r="J278" s="507"/>
      <c r="P278" s="505"/>
      <c r="Q278" s="598"/>
      <c r="R278" s="506"/>
      <c r="S278" s="506"/>
      <c r="T278" s="507"/>
      <c r="U278" s="506"/>
      <c r="V278" s="508"/>
      <c r="W278" s="508"/>
      <c r="X278" s="506"/>
      <c r="Y278" s="819"/>
    </row>
    <row r="279" spans="1:25" x14ac:dyDescent="0.25">
      <c r="A279" s="505"/>
      <c r="B279" s="598"/>
      <c r="C279" s="506"/>
      <c r="D279" s="506"/>
      <c r="E279" s="507"/>
      <c r="F279" s="506"/>
      <c r="G279" s="1012"/>
      <c r="H279" s="1012"/>
      <c r="I279" s="506"/>
      <c r="J279" s="507"/>
      <c r="P279" s="505"/>
      <c r="Q279" s="598"/>
      <c r="R279" s="506"/>
      <c r="S279" s="506"/>
      <c r="T279" s="507"/>
      <c r="U279" s="506"/>
      <c r="V279" s="508"/>
      <c r="W279" s="508"/>
      <c r="X279" s="506"/>
      <c r="Y279" s="819"/>
    </row>
    <row r="280" spans="1:25" x14ac:dyDescent="0.25">
      <c r="A280" s="505"/>
      <c r="B280" s="598"/>
      <c r="C280" s="506"/>
      <c r="D280" s="506"/>
      <c r="E280" s="507"/>
      <c r="F280" s="506"/>
      <c r="G280" s="1012"/>
      <c r="H280" s="1012"/>
      <c r="I280" s="506"/>
      <c r="J280" s="507"/>
      <c r="P280" s="505"/>
      <c r="Q280" s="598"/>
      <c r="R280" s="506"/>
      <c r="S280" s="506"/>
      <c r="T280" s="507"/>
      <c r="U280" s="506"/>
      <c r="V280" s="508"/>
      <c r="W280" s="508"/>
      <c r="X280" s="506"/>
      <c r="Y280" s="819"/>
    </row>
    <row r="281" spans="1:25" x14ac:dyDescent="0.25">
      <c r="A281" s="505"/>
      <c r="B281" s="598"/>
      <c r="C281" s="506"/>
      <c r="D281" s="506"/>
      <c r="E281" s="507"/>
      <c r="F281" s="506"/>
      <c r="G281" s="1012"/>
      <c r="H281" s="1012"/>
      <c r="I281" s="506"/>
      <c r="J281" s="507"/>
      <c r="P281" s="505"/>
      <c r="Q281" s="598"/>
      <c r="R281" s="506"/>
      <c r="S281" s="506"/>
      <c r="T281" s="507"/>
      <c r="U281" s="506"/>
      <c r="V281" s="508"/>
      <c r="W281" s="508"/>
      <c r="X281" s="506"/>
      <c r="Y281" s="819"/>
    </row>
    <row r="282" spans="1:25" x14ac:dyDescent="0.25">
      <c r="A282" s="505"/>
      <c r="B282" s="598"/>
      <c r="C282" s="506"/>
      <c r="D282" s="506"/>
      <c r="E282" s="507"/>
      <c r="F282" s="506"/>
      <c r="G282" s="1012"/>
      <c r="H282" s="1012"/>
      <c r="I282" s="506"/>
      <c r="J282" s="507"/>
      <c r="P282" s="505"/>
      <c r="Q282" s="598"/>
      <c r="R282" s="506"/>
      <c r="S282" s="506"/>
      <c r="T282" s="507"/>
      <c r="U282" s="506"/>
      <c r="V282" s="508"/>
      <c r="W282" s="508"/>
      <c r="X282" s="506"/>
      <c r="Y282" s="819"/>
    </row>
    <row r="283" spans="1:25" x14ac:dyDescent="0.25">
      <c r="A283" s="505"/>
      <c r="B283" s="598"/>
      <c r="C283" s="506"/>
      <c r="D283" s="506"/>
      <c r="E283" s="507"/>
      <c r="F283" s="506"/>
      <c r="G283" s="1012"/>
      <c r="H283" s="1012"/>
      <c r="I283" s="506"/>
      <c r="J283" s="507"/>
      <c r="P283" s="505"/>
      <c r="Q283" s="598"/>
      <c r="R283" s="506"/>
      <c r="S283" s="506"/>
      <c r="T283" s="507"/>
      <c r="U283" s="506"/>
      <c r="V283" s="508"/>
      <c r="W283" s="508"/>
      <c r="X283" s="506"/>
      <c r="Y283" s="819"/>
    </row>
    <row r="284" spans="1:25" x14ac:dyDescent="0.25">
      <c r="A284" s="505"/>
      <c r="B284" s="598"/>
      <c r="C284" s="506"/>
      <c r="D284" s="506"/>
      <c r="E284" s="507"/>
      <c r="F284" s="506"/>
      <c r="G284" s="1012"/>
      <c r="H284" s="1012"/>
      <c r="I284" s="506"/>
      <c r="J284" s="507"/>
      <c r="P284" s="505"/>
      <c r="Q284" s="598"/>
      <c r="R284" s="506"/>
      <c r="S284" s="506"/>
      <c r="T284" s="507"/>
      <c r="U284" s="506"/>
      <c r="V284" s="508"/>
      <c r="W284" s="508"/>
      <c r="X284" s="506"/>
      <c r="Y284" s="819"/>
    </row>
    <row r="285" spans="1:25" x14ac:dyDescent="0.25">
      <c r="A285" s="505"/>
      <c r="B285" s="598"/>
      <c r="C285" s="506"/>
      <c r="D285" s="506"/>
      <c r="E285" s="507"/>
      <c r="F285" s="506"/>
      <c r="G285" s="1012"/>
      <c r="H285" s="1012"/>
      <c r="I285" s="506"/>
      <c r="J285" s="507"/>
      <c r="P285" s="505"/>
      <c r="Q285" s="598"/>
      <c r="R285" s="506"/>
      <c r="S285" s="506"/>
      <c r="T285" s="507"/>
      <c r="U285" s="506"/>
      <c r="V285" s="508"/>
      <c r="W285" s="508"/>
      <c r="X285" s="506"/>
      <c r="Y285" s="819"/>
    </row>
    <row r="286" spans="1:25" x14ac:dyDescent="0.25">
      <c r="A286" s="505"/>
      <c r="B286" s="598"/>
      <c r="C286" s="506"/>
      <c r="D286" s="506"/>
      <c r="E286" s="507"/>
      <c r="F286" s="506"/>
      <c r="G286" s="1012"/>
      <c r="H286" s="1012"/>
      <c r="I286" s="506"/>
      <c r="J286" s="507"/>
      <c r="P286" s="505"/>
      <c r="Q286" s="598"/>
      <c r="R286" s="506"/>
      <c r="S286" s="506"/>
      <c r="T286" s="507"/>
      <c r="U286" s="506"/>
      <c r="V286" s="508"/>
      <c r="W286" s="508"/>
      <c r="X286" s="506"/>
      <c r="Y286" s="819"/>
    </row>
    <row r="287" spans="1:25" x14ac:dyDescent="0.25">
      <c r="A287" s="505"/>
      <c r="B287" s="598"/>
      <c r="C287" s="506"/>
      <c r="D287" s="506"/>
      <c r="E287" s="507"/>
      <c r="F287" s="506"/>
      <c r="G287" s="1012"/>
      <c r="H287" s="1012"/>
      <c r="I287" s="506"/>
      <c r="J287" s="507"/>
      <c r="P287" s="505"/>
      <c r="Q287" s="598"/>
      <c r="R287" s="506"/>
      <c r="S287" s="506"/>
      <c r="T287" s="507"/>
      <c r="U287" s="506"/>
      <c r="V287" s="508"/>
      <c r="W287" s="508"/>
      <c r="X287" s="506"/>
      <c r="Y287" s="819"/>
    </row>
    <row r="288" spans="1:25" x14ac:dyDescent="0.25">
      <c r="A288" s="505"/>
      <c r="B288" s="598"/>
      <c r="C288" s="506"/>
      <c r="D288" s="506"/>
      <c r="E288" s="507"/>
      <c r="F288" s="506"/>
      <c r="G288" s="1012"/>
      <c r="H288" s="1012"/>
      <c r="I288" s="506"/>
      <c r="J288" s="507"/>
      <c r="P288" s="505"/>
      <c r="Q288" s="598"/>
      <c r="R288" s="506"/>
      <c r="S288" s="506"/>
      <c r="T288" s="507"/>
      <c r="U288" s="506"/>
      <c r="V288" s="508"/>
      <c r="W288" s="508"/>
      <c r="X288" s="506"/>
      <c r="Y288" s="819"/>
    </row>
    <row r="289" spans="1:25" x14ac:dyDescent="0.25">
      <c r="A289" s="505"/>
      <c r="B289" s="598"/>
      <c r="C289" s="506"/>
      <c r="D289" s="506"/>
      <c r="E289" s="507"/>
      <c r="F289" s="506"/>
      <c r="G289" s="1012"/>
      <c r="H289" s="1012"/>
      <c r="I289" s="506"/>
      <c r="J289" s="507"/>
      <c r="P289" s="505"/>
      <c r="Q289" s="598"/>
      <c r="R289" s="506"/>
      <c r="S289" s="506"/>
      <c r="T289" s="507"/>
      <c r="U289" s="506"/>
      <c r="V289" s="508"/>
      <c r="W289" s="508"/>
      <c r="X289" s="506"/>
      <c r="Y289" s="819"/>
    </row>
    <row r="290" spans="1:25" x14ac:dyDescent="0.25">
      <c r="A290" s="505"/>
      <c r="B290" s="598"/>
      <c r="C290" s="506"/>
      <c r="D290" s="506"/>
      <c r="E290" s="507"/>
      <c r="F290" s="506"/>
      <c r="G290" s="1012"/>
      <c r="H290" s="1012"/>
      <c r="I290" s="506"/>
      <c r="J290" s="507"/>
      <c r="P290" s="505"/>
      <c r="Q290" s="598"/>
      <c r="R290" s="506"/>
      <c r="S290" s="506"/>
      <c r="T290" s="507"/>
      <c r="U290" s="506"/>
      <c r="V290" s="508"/>
      <c r="W290" s="508"/>
      <c r="X290" s="506"/>
      <c r="Y290" s="819"/>
    </row>
    <row r="291" spans="1:25" x14ac:dyDescent="0.25">
      <c r="A291" s="505"/>
      <c r="B291" s="598"/>
      <c r="C291" s="506"/>
      <c r="D291" s="506"/>
      <c r="E291" s="1014"/>
      <c r="F291" s="513"/>
      <c r="G291" s="1012"/>
      <c r="H291" s="1012"/>
      <c r="I291" s="506"/>
      <c r="J291" s="507"/>
      <c r="P291" s="505"/>
      <c r="Q291" s="598"/>
      <c r="R291" s="506"/>
      <c r="S291" s="506"/>
      <c r="T291" s="507"/>
      <c r="U291" s="506"/>
      <c r="V291" s="508"/>
      <c r="W291" s="508"/>
      <c r="X291" s="506"/>
      <c r="Y291" s="819"/>
    </row>
    <row r="292" spans="1:25" x14ac:dyDescent="0.25">
      <c r="A292" s="505"/>
      <c r="B292" s="598"/>
      <c r="C292" s="506"/>
      <c r="D292" s="506"/>
      <c r="E292" s="1014"/>
      <c r="F292" s="513"/>
      <c r="G292" s="1012"/>
      <c r="H292" s="1012"/>
      <c r="I292" s="506"/>
      <c r="J292" s="507"/>
      <c r="P292" s="505"/>
      <c r="Q292" s="598"/>
      <c r="R292" s="506"/>
      <c r="S292" s="506"/>
      <c r="T292" s="507"/>
      <c r="U292" s="506"/>
      <c r="V292" s="508"/>
      <c r="W292" s="508"/>
      <c r="X292" s="506"/>
      <c r="Y292" s="819"/>
    </row>
    <row r="293" spans="1:25" x14ac:dyDescent="0.25">
      <c r="A293" s="505"/>
      <c r="B293" s="598"/>
      <c r="C293" s="506"/>
      <c r="D293" s="506"/>
      <c r="E293" s="1014"/>
      <c r="F293" s="513"/>
      <c r="G293" s="1012"/>
      <c r="H293" s="1012"/>
      <c r="I293" s="506"/>
      <c r="J293" s="507"/>
      <c r="P293" s="505"/>
      <c r="Q293" s="598"/>
      <c r="R293" s="506"/>
      <c r="S293" s="506"/>
      <c r="T293" s="507"/>
      <c r="U293" s="506"/>
      <c r="V293" s="508"/>
      <c r="W293" s="508"/>
      <c r="X293" s="506"/>
      <c r="Y293" s="819"/>
    </row>
    <row r="294" spans="1:25" x14ac:dyDescent="0.25">
      <c r="A294" s="505"/>
      <c r="B294" s="598"/>
      <c r="C294" s="506"/>
      <c r="D294" s="506"/>
      <c r="E294" s="1014"/>
      <c r="F294" s="513"/>
      <c r="G294" s="1012"/>
      <c r="H294" s="1012"/>
      <c r="I294" s="506"/>
      <c r="J294" s="507"/>
      <c r="P294" s="505"/>
      <c r="Q294" s="598"/>
      <c r="R294" s="506"/>
      <c r="S294" s="506"/>
      <c r="T294" s="507"/>
      <c r="U294" s="506"/>
      <c r="V294" s="508"/>
      <c r="W294" s="508"/>
      <c r="X294" s="506"/>
      <c r="Y294" s="819"/>
    </row>
    <row r="295" spans="1:25" x14ac:dyDescent="0.25">
      <c r="A295" s="505"/>
      <c r="B295" s="598"/>
      <c r="C295" s="506"/>
      <c r="D295" s="506"/>
      <c r="E295" s="1014"/>
      <c r="F295" s="513"/>
      <c r="G295" s="1012"/>
      <c r="H295" s="1012"/>
      <c r="I295" s="506"/>
      <c r="J295" s="507"/>
      <c r="P295" s="505"/>
      <c r="Q295" s="598"/>
      <c r="R295" s="506"/>
      <c r="S295" s="506"/>
      <c r="T295" s="507"/>
      <c r="U295" s="506"/>
      <c r="V295" s="508"/>
      <c r="W295" s="508"/>
      <c r="X295" s="506"/>
      <c r="Y295" s="819"/>
    </row>
    <row r="296" spans="1:25" x14ac:dyDescent="0.25">
      <c r="A296" s="505"/>
      <c r="B296" s="598"/>
      <c r="C296" s="506"/>
      <c r="D296" s="506"/>
      <c r="E296" s="1014"/>
      <c r="F296" s="513"/>
      <c r="G296" s="1012"/>
      <c r="H296" s="1012"/>
      <c r="I296" s="506"/>
      <c r="J296" s="507"/>
      <c r="P296" s="505"/>
      <c r="Q296" s="598"/>
      <c r="R296" s="506"/>
      <c r="S296" s="506"/>
      <c r="T296" s="507"/>
      <c r="U296" s="506"/>
      <c r="V296" s="508"/>
      <c r="W296" s="508"/>
      <c r="X296" s="506"/>
      <c r="Y296" s="819"/>
    </row>
    <row r="297" spans="1:25" x14ac:dyDescent="0.25">
      <c r="A297" s="505"/>
      <c r="B297" s="598"/>
      <c r="C297" s="506"/>
      <c r="D297" s="506"/>
      <c r="E297" s="1014"/>
      <c r="F297" s="506"/>
      <c r="G297" s="1012"/>
      <c r="H297" s="1012"/>
      <c r="I297" s="506"/>
      <c r="J297" s="507"/>
      <c r="P297" s="505"/>
      <c r="Q297" s="598"/>
      <c r="R297" s="506"/>
      <c r="S297" s="506"/>
      <c r="T297" s="507"/>
      <c r="U297" s="506"/>
      <c r="V297" s="508"/>
      <c r="W297" s="508"/>
      <c r="X297" s="506"/>
      <c r="Y297" s="819"/>
    </row>
    <row r="298" spans="1:25" x14ac:dyDescent="0.25">
      <c r="A298" s="505"/>
      <c r="B298" s="598"/>
      <c r="C298" s="506"/>
      <c r="D298" s="506"/>
      <c r="E298" s="1014"/>
      <c r="F298" s="513"/>
      <c r="G298" s="1012"/>
      <c r="H298" s="1012"/>
      <c r="I298" s="506"/>
      <c r="J298" s="507"/>
      <c r="P298" s="505"/>
      <c r="Q298" s="598"/>
      <c r="R298" s="506"/>
      <c r="S298" s="506"/>
      <c r="T298" s="507"/>
      <c r="U298" s="506"/>
      <c r="V298" s="508"/>
      <c r="W298" s="508"/>
      <c r="X298" s="506"/>
      <c r="Y298" s="819"/>
    </row>
    <row r="299" spans="1:25" x14ac:dyDescent="0.25">
      <c r="A299" s="505"/>
      <c r="B299" s="598"/>
      <c r="C299" s="506"/>
      <c r="D299" s="506"/>
      <c r="E299" s="1014"/>
      <c r="F299" s="513"/>
      <c r="G299" s="1012"/>
      <c r="H299" s="1012"/>
      <c r="I299" s="506"/>
      <c r="J299" s="507"/>
      <c r="P299" s="505"/>
      <c r="Q299" s="598"/>
      <c r="R299" s="506"/>
      <c r="S299" s="506"/>
      <c r="T299" s="507"/>
      <c r="U299" s="506"/>
      <c r="V299" s="508"/>
      <c r="W299" s="508"/>
      <c r="X299" s="506"/>
      <c r="Y299" s="819"/>
    </row>
    <row r="300" spans="1:25" x14ac:dyDescent="0.25">
      <c r="A300" s="505"/>
      <c r="B300" s="598"/>
      <c r="C300" s="506"/>
      <c r="D300" s="506"/>
      <c r="E300" s="507"/>
      <c r="F300" s="506"/>
      <c r="G300" s="1012"/>
      <c r="H300" s="1012"/>
      <c r="I300" s="506"/>
      <c r="J300" s="507"/>
      <c r="P300" s="505"/>
      <c r="Q300" s="598"/>
      <c r="R300" s="506"/>
      <c r="S300" s="506"/>
      <c r="T300" s="507"/>
      <c r="U300" s="506"/>
      <c r="V300" s="508"/>
      <c r="W300" s="508"/>
      <c r="X300" s="506"/>
      <c r="Y300" s="819"/>
    </row>
    <row r="301" spans="1:25" x14ac:dyDescent="0.25">
      <c r="A301" s="505"/>
      <c r="B301" s="598"/>
      <c r="C301" s="506"/>
      <c r="D301" s="506"/>
      <c r="E301" s="507"/>
      <c r="F301" s="506"/>
      <c r="G301" s="1012"/>
      <c r="H301" s="1012"/>
      <c r="I301" s="506"/>
      <c r="J301" s="507"/>
      <c r="P301" s="505"/>
      <c r="Q301" s="598"/>
      <c r="R301" s="506"/>
      <c r="S301" s="506"/>
      <c r="T301" s="507"/>
      <c r="U301" s="506"/>
      <c r="V301" s="508"/>
      <c r="W301" s="508"/>
      <c r="X301" s="506"/>
      <c r="Y301" s="819"/>
    </row>
    <row r="302" spans="1:25" x14ac:dyDescent="0.25">
      <c r="A302" s="505"/>
      <c r="B302" s="598"/>
      <c r="C302" s="506"/>
      <c r="D302" s="506"/>
      <c r="E302" s="507"/>
      <c r="F302" s="506"/>
      <c r="G302" s="1012"/>
      <c r="H302" s="1012"/>
      <c r="I302" s="506"/>
      <c r="J302" s="507"/>
      <c r="P302" s="505"/>
      <c r="Q302" s="598"/>
      <c r="R302" s="506"/>
      <c r="S302" s="506"/>
      <c r="T302" s="507"/>
      <c r="U302" s="506"/>
      <c r="V302" s="508"/>
      <c r="W302" s="508"/>
      <c r="X302" s="506"/>
      <c r="Y302" s="819"/>
    </row>
    <row r="303" spans="1:25" x14ac:dyDescent="0.25">
      <c r="A303" s="505"/>
      <c r="B303" s="598"/>
      <c r="C303" s="506"/>
      <c r="D303" s="506"/>
      <c r="E303" s="507"/>
      <c r="F303" s="506"/>
      <c r="G303" s="1012"/>
      <c r="H303" s="1012"/>
      <c r="I303" s="506"/>
      <c r="J303" s="507"/>
      <c r="P303" s="505"/>
      <c r="Q303" s="598"/>
      <c r="R303" s="506"/>
      <c r="S303" s="506"/>
      <c r="T303" s="507"/>
      <c r="U303" s="506"/>
      <c r="V303" s="508"/>
      <c r="W303" s="508"/>
      <c r="X303" s="506"/>
      <c r="Y303" s="819"/>
    </row>
    <row r="304" spans="1:25" x14ac:dyDescent="0.25">
      <c r="A304" s="505"/>
      <c r="B304" s="598"/>
      <c r="C304" s="506"/>
      <c r="D304" s="506"/>
      <c r="E304" s="1014"/>
      <c r="F304" s="513"/>
      <c r="G304" s="1012"/>
      <c r="H304" s="1012"/>
      <c r="I304" s="513"/>
      <c r="J304" s="507"/>
      <c r="P304" s="505"/>
      <c r="Q304" s="598"/>
      <c r="R304" s="506"/>
      <c r="S304" s="506"/>
      <c r="T304" s="507"/>
      <c r="U304" s="506"/>
      <c r="V304" s="508"/>
      <c r="W304" s="508"/>
      <c r="X304" s="506"/>
      <c r="Y304" s="819"/>
    </row>
    <row r="305" spans="1:25" x14ac:dyDescent="0.25">
      <c r="A305" s="505"/>
      <c r="B305" s="598"/>
      <c r="C305" s="506"/>
      <c r="D305" s="506"/>
      <c r="E305" s="1014"/>
      <c r="F305" s="513"/>
      <c r="G305" s="1012"/>
      <c r="H305" s="1012"/>
      <c r="I305" s="513"/>
      <c r="J305" s="507"/>
      <c r="P305" s="505"/>
      <c r="Q305" s="598"/>
      <c r="R305" s="506"/>
      <c r="S305" s="506"/>
      <c r="T305" s="507"/>
      <c r="U305" s="506"/>
      <c r="V305" s="508"/>
      <c r="W305" s="508"/>
      <c r="X305" s="506"/>
      <c r="Y305" s="819"/>
    </row>
    <row r="306" spans="1:25" x14ac:dyDescent="0.25">
      <c r="A306" s="505"/>
      <c r="B306" s="598"/>
      <c r="C306" s="506"/>
      <c r="D306" s="506"/>
      <c r="E306" s="1014"/>
      <c r="F306" s="513"/>
      <c r="G306" s="1012"/>
      <c r="H306" s="1012"/>
      <c r="I306" s="506"/>
      <c r="J306" s="507"/>
      <c r="P306" s="505"/>
      <c r="Q306" s="598"/>
      <c r="R306" s="506"/>
      <c r="S306" s="506"/>
      <c r="T306" s="507"/>
      <c r="U306" s="506"/>
      <c r="V306" s="508"/>
      <c r="W306" s="508"/>
      <c r="X306" s="506"/>
      <c r="Y306" s="819"/>
    </row>
    <row r="307" spans="1:25" x14ac:dyDescent="0.25">
      <c r="A307" s="505"/>
      <c r="B307" s="598"/>
      <c r="C307" s="506"/>
      <c r="D307" s="506"/>
      <c r="E307" s="1014"/>
      <c r="F307" s="513"/>
      <c r="G307" s="1012"/>
      <c r="H307" s="1012"/>
      <c r="I307" s="506"/>
      <c r="J307" s="507"/>
      <c r="P307" s="505"/>
      <c r="Q307" s="598"/>
      <c r="R307" s="506"/>
      <c r="S307" s="506"/>
      <c r="T307" s="507"/>
      <c r="U307" s="506"/>
      <c r="V307" s="508"/>
      <c r="W307" s="508"/>
      <c r="X307" s="506"/>
      <c r="Y307" s="819"/>
    </row>
    <row r="308" spans="1:25" x14ac:dyDescent="0.25">
      <c r="A308" s="505"/>
      <c r="B308" s="598"/>
      <c r="C308" s="506"/>
      <c r="D308" s="506"/>
      <c r="E308" s="1014"/>
      <c r="F308" s="513"/>
      <c r="G308" s="1012"/>
      <c r="H308" s="1012"/>
      <c r="I308" s="506"/>
      <c r="J308" s="507"/>
      <c r="P308" s="505"/>
      <c r="Q308" s="598"/>
      <c r="R308" s="506"/>
      <c r="S308" s="506"/>
      <c r="T308" s="507"/>
      <c r="U308" s="506"/>
      <c r="V308" s="508"/>
      <c r="W308" s="508"/>
      <c r="X308" s="506"/>
      <c r="Y308" s="819"/>
    </row>
    <row r="309" spans="1:25" x14ac:dyDescent="0.25">
      <c r="A309" s="505"/>
      <c r="B309" s="598"/>
      <c r="C309" s="506"/>
      <c r="D309" s="506"/>
      <c r="E309" s="1014"/>
      <c r="F309" s="506"/>
      <c r="G309" s="1012"/>
      <c r="H309" s="1012"/>
      <c r="I309" s="506"/>
      <c r="J309" s="507"/>
      <c r="P309" s="505"/>
      <c r="Q309" s="598"/>
      <c r="R309" s="506"/>
      <c r="S309" s="506"/>
      <c r="T309" s="507"/>
      <c r="U309" s="506"/>
      <c r="V309" s="508"/>
      <c r="W309" s="508"/>
      <c r="X309" s="506"/>
      <c r="Y309" s="819"/>
    </row>
    <row r="310" spans="1:25" x14ac:dyDescent="0.25">
      <c r="A310" s="505"/>
      <c r="B310" s="598"/>
      <c r="C310" s="506"/>
      <c r="D310" s="506"/>
      <c r="E310" s="1014"/>
      <c r="F310" s="513"/>
      <c r="G310" s="1012"/>
      <c r="H310" s="1012"/>
      <c r="I310" s="513"/>
      <c r="J310" s="507"/>
      <c r="P310" s="505"/>
      <c r="Q310" s="598"/>
      <c r="R310" s="506"/>
      <c r="S310" s="506"/>
      <c r="T310" s="507"/>
      <c r="U310" s="506"/>
      <c r="V310" s="508"/>
      <c r="W310" s="508"/>
      <c r="X310" s="506"/>
      <c r="Y310" s="819"/>
    </row>
    <row r="311" spans="1:25" x14ac:dyDescent="0.25">
      <c r="A311" s="505"/>
      <c r="B311" s="598"/>
      <c r="C311" s="506"/>
      <c r="D311" s="506"/>
      <c r="E311" s="1014"/>
      <c r="F311" s="513"/>
      <c r="G311" s="1012"/>
      <c r="H311" s="1012"/>
      <c r="I311" s="513"/>
      <c r="J311" s="507"/>
      <c r="P311" s="505"/>
      <c r="Q311" s="598"/>
      <c r="R311" s="506"/>
      <c r="S311" s="506"/>
      <c r="T311" s="507"/>
      <c r="U311" s="506"/>
      <c r="V311" s="508"/>
      <c r="W311" s="508"/>
      <c r="X311" s="506"/>
      <c r="Y311" s="819"/>
    </row>
    <row r="312" spans="1:25" x14ac:dyDescent="0.25">
      <c r="A312" s="505"/>
      <c r="B312" s="598"/>
      <c r="C312" s="506"/>
      <c r="D312" s="506"/>
      <c r="E312" s="1014"/>
      <c r="F312" s="513"/>
      <c r="G312" s="1012"/>
      <c r="H312" s="1012"/>
      <c r="I312" s="513"/>
      <c r="J312" s="507"/>
      <c r="P312" s="505"/>
      <c r="Q312" s="598"/>
      <c r="R312" s="506"/>
      <c r="S312" s="506"/>
      <c r="T312" s="507"/>
      <c r="U312" s="506"/>
      <c r="V312" s="508"/>
      <c r="W312" s="508"/>
      <c r="X312" s="506"/>
      <c r="Y312" s="819"/>
    </row>
    <row r="313" spans="1:25" x14ac:dyDescent="0.25">
      <c r="A313" s="505"/>
      <c r="B313" s="598"/>
      <c r="C313" s="506"/>
      <c r="D313" s="506"/>
      <c r="E313" s="1014"/>
      <c r="F313" s="513"/>
      <c r="G313" s="1012"/>
      <c r="H313" s="1012"/>
      <c r="I313" s="513"/>
      <c r="J313" s="507"/>
      <c r="P313" s="505"/>
      <c r="Q313" s="598"/>
      <c r="R313" s="506"/>
      <c r="S313" s="506"/>
      <c r="T313" s="507"/>
      <c r="U313" s="506"/>
      <c r="V313" s="508"/>
      <c r="W313" s="508"/>
      <c r="X313" s="506"/>
      <c r="Y313" s="819"/>
    </row>
    <row r="314" spans="1:25" x14ac:dyDescent="0.25">
      <c r="A314" s="505"/>
      <c r="B314" s="598"/>
      <c r="C314" s="506"/>
      <c r="D314" s="506"/>
      <c r="E314" s="1014"/>
      <c r="F314" s="513"/>
      <c r="G314" s="1012"/>
      <c r="H314" s="1012"/>
      <c r="I314" s="513"/>
      <c r="J314" s="507"/>
      <c r="P314" s="505"/>
      <c r="Q314" s="598"/>
      <c r="R314" s="506"/>
      <c r="S314" s="506"/>
      <c r="T314" s="507"/>
      <c r="U314" s="506"/>
      <c r="V314" s="508"/>
      <c r="W314" s="508"/>
      <c r="X314" s="506"/>
      <c r="Y314" s="819"/>
    </row>
    <row r="315" spans="1:25" x14ac:dyDescent="0.25">
      <c r="A315" s="505"/>
      <c r="B315" s="598"/>
      <c r="C315" s="506"/>
      <c r="D315" s="506"/>
      <c r="E315" s="1014"/>
      <c r="F315" s="513"/>
      <c r="G315" s="1012"/>
      <c r="H315" s="1012"/>
      <c r="I315" s="513"/>
      <c r="J315" s="507"/>
      <c r="P315" s="505"/>
      <c r="Q315" s="598"/>
      <c r="R315" s="506"/>
      <c r="S315" s="506"/>
      <c r="T315" s="507"/>
      <c r="U315" s="506"/>
      <c r="V315" s="508"/>
      <c r="W315" s="508"/>
      <c r="X315" s="506"/>
      <c r="Y315" s="819"/>
    </row>
    <row r="316" spans="1:25" x14ac:dyDescent="0.25">
      <c r="A316" s="505"/>
      <c r="B316" s="598"/>
      <c r="C316" s="506"/>
      <c r="D316" s="506"/>
      <c r="E316" s="1014"/>
      <c r="F316" s="513"/>
      <c r="G316" s="1012"/>
      <c r="H316" s="1012"/>
      <c r="I316" s="506"/>
      <c r="J316" s="507"/>
      <c r="P316" s="505"/>
      <c r="Q316" s="598"/>
      <c r="R316" s="506"/>
      <c r="S316" s="506"/>
      <c r="T316" s="507"/>
      <c r="U316" s="506"/>
      <c r="V316" s="508"/>
      <c r="W316" s="508"/>
      <c r="X316" s="506"/>
      <c r="Y316" s="819"/>
    </row>
    <row r="317" spans="1:25" x14ac:dyDescent="0.25">
      <c r="A317" s="505"/>
      <c r="B317" s="598"/>
      <c r="C317" s="506"/>
      <c r="D317" s="506"/>
      <c r="E317" s="1014"/>
      <c r="F317" s="513"/>
      <c r="G317" s="1012"/>
      <c r="H317" s="1012"/>
      <c r="I317" s="506"/>
      <c r="J317" s="507"/>
      <c r="P317" s="505"/>
      <c r="Q317" s="598"/>
      <c r="R317" s="506"/>
      <c r="S317" s="506"/>
      <c r="T317" s="507"/>
      <c r="U317" s="506"/>
      <c r="V317" s="508"/>
      <c r="W317" s="508"/>
      <c r="X317" s="506"/>
      <c r="Y317" s="819"/>
    </row>
    <row r="318" spans="1:25" x14ac:dyDescent="0.25">
      <c r="A318" s="505"/>
      <c r="B318" s="598"/>
      <c r="C318" s="506"/>
      <c r="D318" s="506"/>
      <c r="E318" s="1014"/>
      <c r="F318" s="513"/>
      <c r="G318" s="1012"/>
      <c r="H318" s="1012"/>
      <c r="I318" s="506"/>
      <c r="J318" s="507"/>
      <c r="P318" s="505"/>
      <c r="Q318" s="598"/>
      <c r="R318" s="506"/>
      <c r="S318" s="506"/>
      <c r="T318" s="507"/>
      <c r="U318" s="506"/>
      <c r="V318" s="508"/>
      <c r="W318" s="508"/>
      <c r="X318" s="506"/>
      <c r="Y318" s="819"/>
    </row>
    <row r="319" spans="1:25" x14ac:dyDescent="0.25">
      <c r="A319" s="505"/>
      <c r="B319" s="598"/>
      <c r="C319" s="506"/>
      <c r="D319" s="506"/>
      <c r="E319" s="1014"/>
      <c r="F319" s="513"/>
      <c r="G319" s="1012"/>
      <c r="H319" s="1012"/>
      <c r="I319" s="506"/>
      <c r="J319" s="507"/>
      <c r="P319" s="505"/>
      <c r="Q319" s="598"/>
      <c r="R319" s="506"/>
      <c r="S319" s="506"/>
      <c r="T319" s="507"/>
      <c r="U319" s="506"/>
      <c r="V319" s="508"/>
      <c r="W319" s="508"/>
      <c r="X319" s="506"/>
      <c r="Y319" s="819"/>
    </row>
    <row r="320" spans="1:25" x14ac:dyDescent="0.25">
      <c r="A320" s="505"/>
      <c r="B320" s="598"/>
      <c r="C320" s="506"/>
      <c r="D320" s="506"/>
      <c r="E320" s="1014"/>
      <c r="F320" s="513"/>
      <c r="G320" s="1012"/>
      <c r="H320" s="1012"/>
      <c r="I320" s="506"/>
      <c r="J320" s="507"/>
      <c r="P320" s="505"/>
      <c r="Q320" s="598"/>
      <c r="R320" s="506"/>
      <c r="S320" s="506"/>
      <c r="T320" s="507"/>
      <c r="U320" s="506"/>
      <c r="V320" s="508"/>
      <c r="W320" s="508"/>
      <c r="X320" s="506"/>
      <c r="Y320" s="819"/>
    </row>
    <row r="321" spans="1:25" x14ac:dyDescent="0.25">
      <c r="A321" s="505"/>
      <c r="B321" s="598"/>
      <c r="C321" s="506"/>
      <c r="D321" s="506"/>
      <c r="E321" s="1014"/>
      <c r="F321" s="513"/>
      <c r="G321" s="1012"/>
      <c r="H321" s="1012"/>
      <c r="I321" s="506"/>
      <c r="J321" s="507"/>
      <c r="P321" s="505"/>
      <c r="Q321" s="598"/>
      <c r="R321" s="506"/>
      <c r="S321" s="506"/>
      <c r="T321" s="507"/>
      <c r="U321" s="506"/>
      <c r="V321" s="508"/>
      <c r="W321" s="508"/>
      <c r="X321" s="506"/>
      <c r="Y321" s="819"/>
    </row>
    <row r="322" spans="1:25" x14ac:dyDescent="0.25">
      <c r="A322" s="505"/>
      <c r="B322" s="598"/>
      <c r="C322" s="506"/>
      <c r="D322" s="506"/>
      <c r="E322" s="1014"/>
      <c r="F322" s="513"/>
      <c r="G322" s="1012"/>
      <c r="H322" s="1012"/>
      <c r="I322" s="506"/>
      <c r="J322" s="507"/>
      <c r="P322" s="505"/>
      <c r="Q322" s="598"/>
      <c r="R322" s="506"/>
      <c r="S322" s="506"/>
      <c r="T322" s="507"/>
      <c r="U322" s="506"/>
      <c r="V322" s="508"/>
      <c r="W322" s="508"/>
      <c r="X322" s="506"/>
      <c r="Y322" s="819"/>
    </row>
    <row r="323" spans="1:25" x14ac:dyDescent="0.25">
      <c r="A323" s="505"/>
      <c r="B323" s="598"/>
      <c r="C323" s="506"/>
      <c r="D323" s="506"/>
      <c r="E323" s="1014"/>
      <c r="F323" s="513"/>
      <c r="G323" s="1012"/>
      <c r="H323" s="1012"/>
      <c r="I323" s="506"/>
      <c r="J323" s="507"/>
      <c r="P323" s="505"/>
      <c r="Q323" s="598"/>
      <c r="R323" s="506"/>
      <c r="S323" s="506"/>
      <c r="T323" s="507"/>
      <c r="U323" s="506"/>
      <c r="V323" s="508"/>
      <c r="W323" s="508"/>
      <c r="X323" s="506"/>
      <c r="Y323" s="819"/>
    </row>
    <row r="324" spans="1:25" x14ac:dyDescent="0.25">
      <c r="A324" s="505"/>
      <c r="B324" s="598"/>
      <c r="C324" s="506"/>
      <c r="D324" s="506"/>
      <c r="E324" s="1014"/>
      <c r="F324" s="513"/>
      <c r="G324" s="1012"/>
      <c r="H324" s="1012"/>
      <c r="I324" s="506"/>
      <c r="J324" s="507"/>
      <c r="P324" s="505"/>
      <c r="Q324" s="598"/>
      <c r="R324" s="506"/>
      <c r="S324" s="506"/>
      <c r="T324" s="507"/>
      <c r="U324" s="506"/>
      <c r="V324" s="508"/>
      <c r="W324" s="508"/>
      <c r="X324" s="506"/>
      <c r="Y324" s="819"/>
    </row>
    <row r="325" spans="1:25" x14ac:dyDescent="0.25">
      <c r="A325" s="505"/>
      <c r="B325" s="598"/>
      <c r="C325" s="506"/>
      <c r="D325" s="506"/>
      <c r="E325" s="1014"/>
      <c r="F325" s="513"/>
      <c r="G325" s="1012"/>
      <c r="H325" s="1012"/>
      <c r="I325" s="506"/>
      <c r="J325" s="507"/>
      <c r="P325" s="505"/>
      <c r="Q325" s="598"/>
      <c r="R325" s="506"/>
      <c r="S325" s="506"/>
      <c r="T325" s="507"/>
      <c r="U325" s="506"/>
      <c r="V325" s="508"/>
      <c r="W325" s="508"/>
      <c r="X325" s="506"/>
      <c r="Y325" s="819"/>
    </row>
    <row r="326" spans="1:25" x14ac:dyDescent="0.25">
      <c r="A326" s="505"/>
      <c r="B326" s="598"/>
      <c r="C326" s="506"/>
      <c r="D326" s="506"/>
      <c r="E326" s="1014"/>
      <c r="F326" s="513"/>
      <c r="G326" s="1012"/>
      <c r="H326" s="1012"/>
      <c r="I326" s="506"/>
      <c r="J326" s="507"/>
      <c r="P326" s="505"/>
      <c r="Q326" s="598"/>
      <c r="R326" s="506"/>
      <c r="S326" s="506"/>
      <c r="T326" s="507"/>
      <c r="U326" s="506"/>
      <c r="V326" s="508"/>
      <c r="W326" s="508"/>
      <c r="X326" s="506"/>
      <c r="Y326" s="819"/>
    </row>
    <row r="327" spans="1:25" x14ac:dyDescent="0.25">
      <c r="A327" s="505"/>
      <c r="B327" s="598"/>
      <c r="C327" s="506"/>
      <c r="D327" s="506"/>
      <c r="E327" s="1014"/>
      <c r="F327" s="513"/>
      <c r="G327" s="1012"/>
      <c r="H327" s="1012"/>
      <c r="I327" s="506"/>
      <c r="J327" s="507"/>
      <c r="P327" s="505"/>
      <c r="Q327" s="598"/>
      <c r="R327" s="506"/>
      <c r="S327" s="506"/>
      <c r="T327" s="507"/>
      <c r="U327" s="506"/>
      <c r="V327" s="508"/>
      <c r="W327" s="508"/>
      <c r="X327" s="506"/>
      <c r="Y327" s="819"/>
    </row>
    <row r="328" spans="1:25" x14ac:dyDescent="0.25">
      <c r="A328" s="505"/>
      <c r="B328" s="598"/>
      <c r="C328" s="506"/>
      <c r="D328" s="506"/>
      <c r="E328" s="1014"/>
      <c r="F328" s="513"/>
      <c r="G328" s="1012"/>
      <c r="H328" s="1012"/>
      <c r="I328" s="506"/>
      <c r="J328" s="507"/>
      <c r="P328" s="505"/>
      <c r="Q328" s="598"/>
      <c r="R328" s="506"/>
      <c r="S328" s="506"/>
      <c r="T328" s="507"/>
      <c r="U328" s="506"/>
      <c r="V328" s="508"/>
      <c r="W328" s="508"/>
      <c r="X328" s="506"/>
      <c r="Y328" s="819"/>
    </row>
    <row r="329" spans="1:25" x14ac:dyDescent="0.25">
      <c r="A329" s="505"/>
      <c r="B329" s="598"/>
      <c r="C329" s="506"/>
      <c r="D329" s="506"/>
      <c r="E329" s="1014"/>
      <c r="F329" s="513"/>
      <c r="G329" s="1012"/>
      <c r="H329" s="1012"/>
      <c r="I329" s="506"/>
      <c r="J329" s="507"/>
      <c r="P329" s="505"/>
      <c r="Q329" s="598"/>
      <c r="R329" s="506"/>
      <c r="S329" s="506"/>
      <c r="T329" s="507"/>
      <c r="U329" s="506"/>
      <c r="V329" s="508"/>
      <c r="W329" s="508"/>
      <c r="X329" s="506"/>
      <c r="Y329" s="819"/>
    </row>
    <row r="330" spans="1:25" x14ac:dyDescent="0.25">
      <c r="A330" s="505"/>
      <c r="B330" s="598"/>
      <c r="C330" s="506"/>
      <c r="D330" s="506"/>
      <c r="E330" s="1014"/>
      <c r="F330" s="513"/>
      <c r="G330" s="1012"/>
      <c r="H330" s="1012"/>
      <c r="I330" s="506"/>
      <c r="J330" s="507"/>
      <c r="P330" s="505"/>
      <c r="Q330" s="598"/>
      <c r="R330" s="506"/>
      <c r="S330" s="506"/>
      <c r="T330" s="507"/>
      <c r="U330" s="506"/>
      <c r="V330" s="508"/>
      <c r="W330" s="508"/>
      <c r="X330" s="506"/>
      <c r="Y330" s="819"/>
    </row>
    <row r="331" spans="1:25" x14ac:dyDescent="0.25">
      <c r="A331" s="505"/>
      <c r="B331" s="598"/>
      <c r="C331" s="506"/>
      <c r="D331" s="506"/>
      <c r="E331" s="1014"/>
      <c r="F331" s="513"/>
      <c r="G331" s="1012"/>
      <c r="H331" s="1012"/>
      <c r="I331" s="506"/>
      <c r="J331" s="507"/>
      <c r="P331" s="505"/>
      <c r="Q331" s="598"/>
      <c r="R331" s="506"/>
      <c r="S331" s="506"/>
      <c r="T331" s="507"/>
      <c r="U331" s="506"/>
      <c r="V331" s="508"/>
      <c r="W331" s="508"/>
      <c r="X331" s="506"/>
      <c r="Y331" s="819"/>
    </row>
    <row r="332" spans="1:25" x14ac:dyDescent="0.25">
      <c r="A332" s="505"/>
      <c r="B332" s="598"/>
      <c r="C332" s="506"/>
      <c r="D332" s="506"/>
      <c r="E332" s="1014"/>
      <c r="F332" s="513"/>
      <c r="G332" s="1012"/>
      <c r="H332" s="1012"/>
      <c r="I332" s="506"/>
      <c r="J332" s="507"/>
      <c r="P332" s="505"/>
      <c r="Q332" s="598"/>
      <c r="R332" s="506"/>
      <c r="S332" s="506"/>
      <c r="T332" s="507"/>
      <c r="U332" s="506"/>
      <c r="V332" s="508"/>
      <c r="W332" s="508"/>
      <c r="X332" s="506"/>
      <c r="Y332" s="819"/>
    </row>
    <row r="333" spans="1:25" x14ac:dyDescent="0.25">
      <c r="A333" s="505"/>
      <c r="B333" s="598"/>
      <c r="C333" s="506"/>
      <c r="D333" s="506"/>
      <c r="E333" s="1014"/>
      <c r="F333" s="513"/>
      <c r="G333" s="1012"/>
      <c r="H333" s="1012"/>
      <c r="I333" s="506"/>
      <c r="J333" s="507"/>
      <c r="P333" s="505"/>
      <c r="Q333" s="598"/>
      <c r="R333" s="506"/>
      <c r="S333" s="506"/>
      <c r="T333" s="507"/>
      <c r="U333" s="506"/>
      <c r="V333" s="508"/>
      <c r="W333" s="508"/>
      <c r="X333" s="506"/>
      <c r="Y333" s="819"/>
    </row>
    <row r="334" spans="1:25" x14ac:dyDescent="0.25">
      <c r="A334" s="505"/>
      <c r="B334" s="598"/>
      <c r="C334" s="506"/>
      <c r="D334" s="506"/>
      <c r="E334" s="1014"/>
      <c r="F334" s="513"/>
      <c r="G334" s="1012"/>
      <c r="H334" s="1012"/>
      <c r="I334" s="506"/>
      <c r="J334" s="507"/>
      <c r="P334" s="505"/>
      <c r="Q334" s="598"/>
      <c r="R334" s="506"/>
      <c r="S334" s="506"/>
      <c r="T334" s="507"/>
      <c r="U334" s="506"/>
      <c r="V334" s="508"/>
      <c r="W334" s="508"/>
      <c r="X334" s="506"/>
      <c r="Y334" s="819"/>
    </row>
    <row r="335" spans="1:25" x14ac:dyDescent="0.25">
      <c r="A335" s="505"/>
      <c r="B335" s="598"/>
      <c r="C335" s="506"/>
      <c r="D335" s="506"/>
      <c r="E335" s="1014"/>
      <c r="F335" s="513"/>
      <c r="G335" s="1012"/>
      <c r="H335" s="1012"/>
      <c r="I335" s="506"/>
      <c r="J335" s="507"/>
      <c r="P335" s="505"/>
      <c r="Q335" s="598"/>
      <c r="R335" s="506"/>
      <c r="S335" s="506"/>
      <c r="T335" s="507"/>
      <c r="U335" s="506"/>
      <c r="V335" s="508"/>
      <c r="W335" s="508"/>
      <c r="X335" s="506"/>
      <c r="Y335" s="819"/>
    </row>
    <row r="336" spans="1:25" x14ac:dyDescent="0.25">
      <c r="A336" s="505"/>
      <c r="B336" s="598"/>
      <c r="C336" s="506"/>
      <c r="D336" s="506"/>
      <c r="E336" s="1014"/>
      <c r="F336" s="513"/>
      <c r="G336" s="1012"/>
      <c r="H336" s="1012"/>
      <c r="I336" s="506"/>
      <c r="J336" s="507"/>
      <c r="P336" s="505"/>
      <c r="Q336" s="598"/>
      <c r="R336" s="506"/>
      <c r="S336" s="506"/>
      <c r="T336" s="507"/>
      <c r="U336" s="506"/>
      <c r="V336" s="508"/>
      <c r="W336" s="508"/>
      <c r="X336" s="506"/>
      <c r="Y336" s="819"/>
    </row>
    <row r="337" spans="1:25" x14ac:dyDescent="0.25">
      <c r="A337" s="505"/>
      <c r="B337" s="598"/>
      <c r="C337" s="506"/>
      <c r="D337" s="506"/>
      <c r="E337" s="1014"/>
      <c r="F337" s="513"/>
      <c r="G337" s="1012"/>
      <c r="H337" s="1012"/>
      <c r="I337" s="506"/>
      <c r="J337" s="507"/>
      <c r="P337" s="505"/>
      <c r="Q337" s="598"/>
      <c r="R337" s="506"/>
      <c r="S337" s="506"/>
      <c r="T337" s="507"/>
      <c r="U337" s="506"/>
      <c r="V337" s="508"/>
      <c r="W337" s="508"/>
      <c r="X337" s="506"/>
      <c r="Y337" s="819"/>
    </row>
    <row r="338" spans="1:25" x14ac:dyDescent="0.25">
      <c r="A338" s="505"/>
      <c r="B338" s="598"/>
      <c r="C338" s="506"/>
      <c r="D338" s="506"/>
      <c r="E338" s="1014"/>
      <c r="F338" s="513"/>
      <c r="G338" s="1012"/>
      <c r="H338" s="1012"/>
      <c r="I338" s="506"/>
      <c r="J338" s="507"/>
      <c r="P338" s="505"/>
      <c r="Q338" s="598"/>
      <c r="R338" s="506"/>
      <c r="S338" s="506"/>
      <c r="T338" s="507"/>
      <c r="U338" s="506"/>
      <c r="V338" s="508"/>
      <c r="W338" s="508"/>
      <c r="X338" s="506"/>
      <c r="Y338" s="819"/>
    </row>
    <row r="339" spans="1:25" x14ac:dyDescent="0.25">
      <c r="A339" s="505"/>
      <c r="B339" s="598"/>
      <c r="C339" s="506"/>
      <c r="D339" s="506"/>
      <c r="E339" s="1014"/>
      <c r="F339" s="513"/>
      <c r="G339" s="1012"/>
      <c r="H339" s="1012"/>
      <c r="I339" s="506"/>
      <c r="J339" s="507"/>
      <c r="P339" s="505"/>
      <c r="Q339" s="598"/>
      <c r="R339" s="506"/>
      <c r="S339" s="506"/>
      <c r="T339" s="507"/>
      <c r="U339" s="506"/>
      <c r="V339" s="508"/>
      <c r="W339" s="508"/>
      <c r="X339" s="506"/>
      <c r="Y339" s="819"/>
    </row>
    <row r="340" spans="1:25" x14ac:dyDescent="0.25">
      <c r="A340" s="505"/>
      <c r="B340" s="598"/>
      <c r="C340" s="506"/>
      <c r="D340" s="506"/>
      <c r="E340" s="1014"/>
      <c r="F340" s="513"/>
      <c r="G340" s="1012"/>
      <c r="H340" s="1012"/>
      <c r="I340" s="506"/>
      <c r="J340" s="507"/>
      <c r="P340" s="505"/>
      <c r="Q340" s="598"/>
      <c r="R340" s="506"/>
      <c r="S340" s="506"/>
      <c r="T340" s="507"/>
      <c r="U340" s="506"/>
      <c r="V340" s="508"/>
      <c r="W340" s="508"/>
      <c r="X340" s="506"/>
      <c r="Y340" s="819"/>
    </row>
    <row r="341" spans="1:25" x14ac:dyDescent="0.25">
      <c r="A341" s="505"/>
      <c r="B341" s="598"/>
      <c r="C341" s="506"/>
      <c r="D341" s="506"/>
      <c r="E341" s="1014"/>
      <c r="F341" s="513"/>
      <c r="G341" s="1012"/>
      <c r="H341" s="1012"/>
      <c r="I341" s="506"/>
      <c r="J341" s="507"/>
      <c r="P341" s="505"/>
      <c r="Q341" s="598"/>
      <c r="R341" s="506"/>
      <c r="S341" s="506"/>
      <c r="T341" s="507"/>
      <c r="U341" s="506"/>
      <c r="V341" s="508"/>
      <c r="W341" s="508"/>
      <c r="X341" s="506"/>
      <c r="Y341" s="819"/>
    </row>
    <row r="342" spans="1:25" x14ac:dyDescent="0.25">
      <c r="A342" s="505"/>
      <c r="B342" s="598"/>
      <c r="C342" s="506"/>
      <c r="D342" s="506"/>
      <c r="E342" s="1014"/>
      <c r="F342" s="513"/>
      <c r="G342" s="1012"/>
      <c r="H342" s="1012"/>
      <c r="I342" s="506"/>
      <c r="J342" s="507"/>
      <c r="P342" s="505"/>
      <c r="Q342" s="598"/>
      <c r="R342" s="506"/>
      <c r="S342" s="506"/>
      <c r="T342" s="507"/>
      <c r="U342" s="506"/>
      <c r="V342" s="508"/>
      <c r="W342" s="508"/>
      <c r="X342" s="506"/>
      <c r="Y342" s="819"/>
    </row>
    <row r="343" spans="1:25" x14ac:dyDescent="0.25">
      <c r="A343" s="505"/>
      <c r="B343" s="598"/>
      <c r="C343" s="506"/>
      <c r="D343" s="506"/>
      <c r="E343" s="1014"/>
      <c r="F343" s="513"/>
      <c r="G343" s="1012"/>
      <c r="H343" s="1012"/>
      <c r="I343" s="506"/>
      <c r="J343" s="507"/>
      <c r="P343" s="505"/>
      <c r="Q343" s="598"/>
      <c r="R343" s="506"/>
      <c r="S343" s="506"/>
      <c r="T343" s="507"/>
      <c r="U343" s="506"/>
      <c r="V343" s="508"/>
      <c r="W343" s="508"/>
      <c r="X343" s="506"/>
      <c r="Y343" s="819"/>
    </row>
    <row r="344" spans="1:25" x14ac:dyDescent="0.25">
      <c r="A344" s="505"/>
      <c r="B344" s="598"/>
      <c r="C344" s="506"/>
      <c r="D344" s="506"/>
      <c r="E344" s="1014"/>
      <c r="F344" s="513"/>
      <c r="G344" s="1012"/>
      <c r="H344" s="1012"/>
      <c r="I344" s="506"/>
      <c r="J344" s="507"/>
      <c r="P344" s="505"/>
      <c r="Q344" s="598"/>
      <c r="R344" s="506"/>
      <c r="S344" s="506"/>
      <c r="T344" s="507"/>
      <c r="U344" s="506"/>
      <c r="V344" s="508"/>
      <c r="W344" s="508"/>
      <c r="X344" s="506"/>
      <c r="Y344" s="819"/>
    </row>
    <row r="345" spans="1:25" x14ac:dyDescent="0.25">
      <c r="A345" s="505"/>
      <c r="B345" s="598"/>
      <c r="C345" s="506"/>
      <c r="D345" s="506"/>
      <c r="E345" s="1014"/>
      <c r="F345" s="513"/>
      <c r="G345" s="1012"/>
      <c r="H345" s="1012"/>
      <c r="I345" s="506"/>
      <c r="J345" s="507"/>
      <c r="P345" s="505"/>
      <c r="Q345" s="598"/>
      <c r="R345" s="506"/>
      <c r="S345" s="506"/>
      <c r="T345" s="507"/>
      <c r="U345" s="506"/>
      <c r="V345" s="508"/>
      <c r="W345" s="508"/>
      <c r="X345" s="506"/>
      <c r="Y345" s="819"/>
    </row>
    <row r="346" spans="1:25" x14ac:dyDescent="0.25">
      <c r="A346" s="505"/>
      <c r="B346" s="598"/>
      <c r="C346" s="506"/>
      <c r="D346" s="506"/>
      <c r="E346" s="1014"/>
      <c r="F346" s="513"/>
      <c r="G346" s="1012"/>
      <c r="H346" s="1012"/>
      <c r="I346" s="506"/>
      <c r="J346" s="507"/>
      <c r="P346" s="505"/>
      <c r="Q346" s="598"/>
      <c r="R346" s="506"/>
      <c r="S346" s="506"/>
      <c r="T346" s="507"/>
      <c r="U346" s="506"/>
      <c r="V346" s="508"/>
      <c r="W346" s="508"/>
      <c r="X346" s="506"/>
      <c r="Y346" s="819"/>
    </row>
    <row r="347" spans="1:25" x14ac:dyDescent="0.25">
      <c r="A347" s="505"/>
      <c r="B347" s="598"/>
      <c r="C347" s="506"/>
      <c r="D347" s="506"/>
      <c r="E347" s="1014"/>
      <c r="F347" s="513"/>
      <c r="G347" s="1012"/>
      <c r="H347" s="1012"/>
      <c r="I347" s="506"/>
      <c r="J347" s="507"/>
      <c r="P347" s="505"/>
      <c r="Q347" s="598"/>
      <c r="R347" s="506"/>
      <c r="S347" s="506"/>
      <c r="T347" s="507"/>
      <c r="U347" s="506"/>
      <c r="V347" s="508"/>
      <c r="W347" s="508"/>
      <c r="X347" s="506"/>
      <c r="Y347" s="819"/>
    </row>
    <row r="348" spans="1:25" x14ac:dyDescent="0.25">
      <c r="A348" s="505"/>
      <c r="B348" s="598"/>
      <c r="C348" s="506"/>
      <c r="D348" s="506"/>
      <c r="E348" s="1014"/>
      <c r="F348" s="513"/>
      <c r="G348" s="1012"/>
      <c r="H348" s="1012"/>
      <c r="I348" s="506"/>
      <c r="J348" s="507"/>
      <c r="P348" s="505"/>
      <c r="Q348" s="598"/>
      <c r="R348" s="506"/>
      <c r="S348" s="506"/>
      <c r="T348" s="507"/>
      <c r="U348" s="506"/>
      <c r="V348" s="508"/>
      <c r="W348" s="508"/>
      <c r="X348" s="506"/>
      <c r="Y348" s="819"/>
    </row>
    <row r="349" spans="1:25" x14ac:dyDescent="0.25">
      <c r="A349" s="505"/>
      <c r="B349" s="598"/>
      <c r="C349" s="506"/>
      <c r="D349" s="506"/>
      <c r="E349" s="1014"/>
      <c r="F349" s="513"/>
      <c r="G349" s="1012"/>
      <c r="H349" s="1012"/>
      <c r="I349" s="506"/>
      <c r="J349" s="507"/>
      <c r="P349" s="505"/>
      <c r="Q349" s="598"/>
      <c r="R349" s="506"/>
      <c r="S349" s="506"/>
      <c r="T349" s="507"/>
      <c r="U349" s="506"/>
      <c r="V349" s="508"/>
      <c r="W349" s="508"/>
      <c r="X349" s="506"/>
      <c r="Y349" s="819"/>
    </row>
    <row r="350" spans="1:25" x14ac:dyDescent="0.25">
      <c r="A350" s="505"/>
      <c r="B350" s="598"/>
      <c r="C350" s="506"/>
      <c r="D350" s="506"/>
      <c r="E350" s="1014"/>
      <c r="F350" s="513"/>
      <c r="G350" s="1012"/>
      <c r="H350" s="1012"/>
      <c r="I350" s="506"/>
      <c r="J350" s="507"/>
      <c r="P350" s="505"/>
      <c r="Q350" s="598"/>
      <c r="R350" s="506"/>
      <c r="S350" s="506"/>
      <c r="T350" s="505"/>
      <c r="U350" s="506"/>
      <c r="V350" s="508"/>
      <c r="W350" s="508"/>
      <c r="X350" s="506"/>
      <c r="Y350" s="819"/>
    </row>
    <row r="351" spans="1:25" x14ac:dyDescent="0.25">
      <c r="A351" s="505"/>
      <c r="B351" s="598"/>
      <c r="C351" s="506"/>
      <c r="D351" s="506"/>
      <c r="E351" s="1014"/>
      <c r="F351" s="513"/>
      <c r="G351" s="1012"/>
      <c r="H351" s="1012"/>
      <c r="I351" s="506"/>
      <c r="J351" s="507"/>
      <c r="P351" s="505"/>
      <c r="Q351" s="598"/>
      <c r="R351" s="506"/>
      <c r="S351" s="506"/>
      <c r="T351" s="505"/>
      <c r="U351" s="506"/>
      <c r="V351" s="508"/>
      <c r="W351" s="508"/>
      <c r="X351" s="506"/>
      <c r="Y351" s="819"/>
    </row>
    <row r="352" spans="1:25" x14ac:dyDescent="0.25">
      <c r="A352" s="505"/>
      <c r="B352" s="598"/>
      <c r="C352" s="506"/>
      <c r="D352" s="506"/>
      <c r="E352" s="1014"/>
      <c r="F352" s="513"/>
      <c r="G352" s="1012"/>
      <c r="H352" s="1012"/>
      <c r="I352" s="506"/>
      <c r="J352" s="507"/>
      <c r="P352" s="505"/>
      <c r="Q352" s="598"/>
      <c r="R352" s="506"/>
      <c r="S352" s="506"/>
      <c r="T352" s="505"/>
      <c r="U352" s="506"/>
      <c r="V352" s="508"/>
      <c r="W352" s="508"/>
      <c r="X352" s="506"/>
      <c r="Y352" s="819"/>
    </row>
    <row r="353" spans="1:25" x14ac:dyDescent="0.25">
      <c r="A353" s="505"/>
      <c r="B353" s="598"/>
      <c r="C353" s="506"/>
      <c r="D353" s="506"/>
      <c r="E353" s="1014"/>
      <c r="F353" s="513"/>
      <c r="G353" s="1012"/>
      <c r="H353" s="1012"/>
      <c r="I353" s="506"/>
      <c r="J353" s="507"/>
      <c r="P353" s="505"/>
      <c r="Q353" s="598"/>
      <c r="R353" s="506"/>
      <c r="S353" s="506"/>
      <c r="T353" s="507"/>
      <c r="U353" s="506"/>
      <c r="V353" s="508"/>
      <c r="W353" s="508"/>
      <c r="X353" s="506"/>
      <c r="Y353" s="819"/>
    </row>
    <row r="354" spans="1:25" x14ac:dyDescent="0.25">
      <c r="A354" s="505"/>
      <c r="B354" s="598"/>
      <c r="C354" s="506"/>
      <c r="D354" s="506"/>
      <c r="E354" s="1014"/>
      <c r="F354" s="513"/>
      <c r="G354" s="1012"/>
      <c r="H354" s="1012"/>
      <c r="I354" s="506"/>
      <c r="J354" s="507"/>
      <c r="P354" s="505"/>
      <c r="Q354" s="598"/>
      <c r="R354" s="506"/>
      <c r="S354" s="506"/>
      <c r="T354" s="507"/>
      <c r="U354" s="506"/>
      <c r="V354" s="508"/>
      <c r="W354" s="508"/>
      <c r="X354" s="506"/>
      <c r="Y354" s="819"/>
    </row>
    <row r="355" spans="1:25" x14ac:dyDescent="0.25">
      <c r="A355" s="505"/>
      <c r="B355" s="598"/>
      <c r="C355" s="506"/>
      <c r="D355" s="506"/>
      <c r="E355" s="1014"/>
      <c r="F355" s="513"/>
      <c r="G355" s="1012"/>
      <c r="H355" s="1012"/>
      <c r="I355" s="506"/>
      <c r="J355" s="507"/>
      <c r="P355" s="505"/>
      <c r="Q355" s="598"/>
      <c r="R355" s="506"/>
      <c r="S355" s="506"/>
      <c r="T355" s="507"/>
      <c r="U355" s="506"/>
      <c r="V355" s="508"/>
      <c r="W355" s="508"/>
      <c r="X355" s="506"/>
      <c r="Y355" s="819"/>
    </row>
    <row r="356" spans="1:25" x14ac:dyDescent="0.25">
      <c r="A356" s="505"/>
      <c r="B356" s="598"/>
      <c r="C356" s="506"/>
      <c r="D356" s="506"/>
      <c r="E356" s="1014"/>
      <c r="F356" s="513"/>
      <c r="G356" s="1012"/>
      <c r="H356" s="1012"/>
      <c r="I356" s="506"/>
      <c r="J356" s="507"/>
      <c r="P356" s="505"/>
      <c r="Q356" s="598"/>
      <c r="R356" s="506"/>
      <c r="S356" s="506"/>
      <c r="T356" s="507"/>
      <c r="U356" s="506"/>
      <c r="V356" s="508"/>
      <c r="W356" s="508"/>
      <c r="X356" s="506"/>
      <c r="Y356" s="819"/>
    </row>
    <row r="357" spans="1:25" x14ac:dyDescent="0.25">
      <c r="A357" s="505"/>
      <c r="B357" s="598"/>
      <c r="C357" s="506"/>
      <c r="D357" s="506"/>
      <c r="E357" s="1014"/>
      <c r="F357" s="513"/>
      <c r="G357" s="1012"/>
      <c r="H357" s="1012"/>
      <c r="I357" s="506"/>
      <c r="J357" s="507"/>
      <c r="P357" s="505"/>
      <c r="Q357" s="598"/>
      <c r="R357" s="506"/>
      <c r="S357" s="506"/>
      <c r="T357" s="507"/>
      <c r="U357" s="506"/>
      <c r="V357" s="508"/>
      <c r="W357" s="508"/>
      <c r="X357" s="506"/>
      <c r="Y357" s="819"/>
    </row>
    <row r="358" spans="1:25" x14ac:dyDescent="0.25">
      <c r="A358" s="505"/>
      <c r="B358" s="598"/>
      <c r="C358" s="506"/>
      <c r="D358" s="506"/>
      <c r="E358" s="1014"/>
      <c r="F358" s="513"/>
      <c r="G358" s="1012"/>
      <c r="H358" s="1012"/>
      <c r="I358" s="506"/>
      <c r="J358" s="507"/>
      <c r="P358" s="505"/>
      <c r="Q358" s="598"/>
      <c r="R358" s="506"/>
      <c r="S358" s="506"/>
      <c r="T358" s="507"/>
      <c r="U358" s="506"/>
      <c r="V358" s="508"/>
      <c r="W358" s="508"/>
      <c r="X358" s="506"/>
      <c r="Y358" s="819"/>
    </row>
    <row r="359" spans="1:25" x14ac:dyDescent="0.25">
      <c r="A359" s="505"/>
      <c r="B359" s="598"/>
      <c r="C359" s="506"/>
      <c r="D359" s="506"/>
      <c r="E359" s="1014"/>
      <c r="F359" s="513"/>
      <c r="G359" s="1012"/>
      <c r="H359" s="1012"/>
      <c r="I359" s="506"/>
      <c r="J359" s="507"/>
      <c r="P359" s="505"/>
      <c r="Q359" s="598"/>
      <c r="R359" s="506"/>
      <c r="S359" s="506"/>
      <c r="T359" s="507"/>
      <c r="U359" s="506"/>
      <c r="V359" s="508"/>
      <c r="W359" s="508"/>
      <c r="X359" s="506"/>
      <c r="Y359" s="819"/>
    </row>
    <row r="360" spans="1:25" x14ac:dyDescent="0.25">
      <c r="A360" s="505"/>
      <c r="B360" s="598"/>
      <c r="C360" s="506"/>
      <c r="D360" s="506"/>
      <c r="E360" s="1014"/>
      <c r="F360" s="513"/>
      <c r="G360" s="1012"/>
      <c r="H360" s="1012"/>
      <c r="I360" s="506"/>
      <c r="J360" s="507"/>
      <c r="P360" s="505"/>
      <c r="Q360" s="598"/>
      <c r="R360" s="506"/>
      <c r="S360" s="506"/>
      <c r="T360" s="507"/>
      <c r="U360" s="506"/>
      <c r="V360" s="508"/>
      <c r="W360" s="508"/>
      <c r="X360" s="506"/>
      <c r="Y360" s="819"/>
    </row>
    <row r="361" spans="1:25" x14ac:dyDescent="0.25">
      <c r="A361" s="505"/>
      <c r="B361" s="598"/>
      <c r="C361" s="506"/>
      <c r="D361" s="506"/>
      <c r="E361" s="1014"/>
      <c r="F361" s="513"/>
      <c r="G361" s="1012"/>
      <c r="H361" s="1012"/>
      <c r="I361" s="506"/>
      <c r="J361" s="507"/>
      <c r="P361" s="505"/>
      <c r="Q361" s="598"/>
      <c r="R361" s="506"/>
      <c r="S361" s="506"/>
      <c r="T361" s="507"/>
      <c r="U361" s="506"/>
      <c r="V361" s="508"/>
      <c r="W361" s="508"/>
      <c r="X361" s="506"/>
      <c r="Y361" s="819"/>
    </row>
    <row r="362" spans="1:25" x14ac:dyDescent="0.25">
      <c r="A362" s="505"/>
      <c r="B362" s="598"/>
      <c r="C362" s="506"/>
      <c r="D362" s="506"/>
      <c r="E362" s="1014"/>
      <c r="F362" s="513"/>
      <c r="G362" s="1012"/>
      <c r="H362" s="1012"/>
      <c r="I362" s="506"/>
      <c r="J362" s="507"/>
      <c r="P362" s="505"/>
      <c r="Q362" s="598"/>
      <c r="R362" s="506"/>
      <c r="S362" s="506"/>
      <c r="T362" s="507"/>
      <c r="U362" s="506"/>
      <c r="V362" s="508"/>
      <c r="W362" s="508"/>
      <c r="X362" s="506"/>
      <c r="Y362" s="819"/>
    </row>
    <row r="363" spans="1:25" x14ac:dyDescent="0.25">
      <c r="A363" s="505"/>
      <c r="B363" s="598"/>
      <c r="C363" s="506"/>
      <c r="D363" s="506"/>
      <c r="E363" s="1014"/>
      <c r="F363" s="513"/>
      <c r="G363" s="1012"/>
      <c r="H363" s="1012"/>
      <c r="I363" s="506"/>
      <c r="J363" s="507"/>
      <c r="P363" s="505"/>
      <c r="Q363" s="598"/>
      <c r="R363" s="506"/>
      <c r="S363" s="506"/>
      <c r="T363" s="507"/>
      <c r="U363" s="506"/>
      <c r="V363" s="508"/>
      <c r="W363" s="508"/>
      <c r="X363" s="506"/>
      <c r="Y363" s="819"/>
    </row>
    <row r="364" spans="1:25" x14ac:dyDescent="0.25">
      <c r="A364" s="505"/>
      <c r="B364" s="598"/>
      <c r="C364" s="506"/>
      <c r="D364" s="506"/>
      <c r="E364" s="1014"/>
      <c r="F364" s="513"/>
      <c r="G364" s="1012"/>
      <c r="H364" s="1012"/>
      <c r="I364" s="506"/>
      <c r="J364" s="507"/>
      <c r="P364" s="505"/>
      <c r="Q364" s="598"/>
      <c r="R364" s="506"/>
      <c r="S364" s="506"/>
      <c r="T364" s="507"/>
      <c r="U364" s="506"/>
      <c r="V364" s="508"/>
      <c r="W364" s="508"/>
      <c r="X364" s="506"/>
      <c r="Y364" s="819"/>
    </row>
    <row r="365" spans="1:25" x14ac:dyDescent="0.25">
      <c r="A365" s="505"/>
      <c r="B365" s="598"/>
      <c r="C365" s="506"/>
      <c r="D365" s="506"/>
      <c r="E365" s="1014"/>
      <c r="F365" s="513"/>
      <c r="G365" s="1012"/>
      <c r="H365" s="1012"/>
      <c r="I365" s="506"/>
      <c r="J365" s="507"/>
      <c r="P365" s="505"/>
      <c r="Q365" s="598"/>
      <c r="R365" s="506"/>
      <c r="S365" s="506"/>
      <c r="T365" s="507"/>
      <c r="U365" s="506"/>
      <c r="V365" s="508"/>
      <c r="W365" s="508"/>
      <c r="X365" s="506"/>
      <c r="Y365" s="819"/>
    </row>
    <row r="366" spans="1:25" x14ac:dyDescent="0.25">
      <c r="A366" s="505"/>
      <c r="B366" s="598"/>
      <c r="C366" s="506"/>
      <c r="D366" s="506"/>
      <c r="E366" s="1014"/>
      <c r="F366" s="513"/>
      <c r="G366" s="1012"/>
      <c r="H366" s="1012"/>
      <c r="I366" s="597"/>
      <c r="J366" s="507"/>
      <c r="P366" s="505"/>
      <c r="Q366" s="598"/>
      <c r="R366" s="506"/>
      <c r="S366" s="506"/>
      <c r="T366" s="507"/>
      <c r="U366" s="506"/>
      <c r="V366" s="508"/>
      <c r="W366" s="508"/>
      <c r="X366" s="506"/>
      <c r="Y366" s="819"/>
    </row>
    <row r="367" spans="1:25" x14ac:dyDescent="0.25">
      <c r="A367" s="505"/>
      <c r="B367" s="598"/>
      <c r="C367" s="506"/>
      <c r="D367" s="506"/>
      <c r="E367" s="1014"/>
      <c r="F367" s="513"/>
      <c r="G367" s="1012"/>
      <c r="H367" s="1012"/>
      <c r="I367" s="597"/>
      <c r="J367" s="507"/>
      <c r="P367" s="505"/>
      <c r="Q367" s="598"/>
      <c r="R367" s="506"/>
      <c r="S367" s="506"/>
      <c r="T367" s="507"/>
      <c r="U367" s="506"/>
      <c r="V367" s="508"/>
      <c r="W367" s="508"/>
      <c r="X367" s="506"/>
      <c r="Y367" s="819"/>
    </row>
    <row r="368" spans="1:25" x14ac:dyDescent="0.25">
      <c r="A368" s="505"/>
      <c r="B368" s="598"/>
      <c r="C368" s="506"/>
      <c r="D368" s="506"/>
      <c r="E368" s="1014"/>
      <c r="F368" s="513"/>
      <c r="G368" s="1012"/>
      <c r="H368" s="1012"/>
      <c r="I368" s="597"/>
      <c r="J368" s="507"/>
      <c r="P368" s="505"/>
      <c r="Q368" s="598"/>
      <c r="R368" s="506"/>
      <c r="S368" s="506"/>
      <c r="T368" s="507"/>
      <c r="U368" s="506"/>
      <c r="V368" s="508"/>
      <c r="W368" s="508"/>
      <c r="X368" s="506"/>
      <c r="Y368" s="819"/>
    </row>
    <row r="369" spans="1:25" x14ac:dyDescent="0.25">
      <c r="A369" s="505"/>
      <c r="B369" s="598"/>
      <c r="C369" s="506"/>
      <c r="D369" s="506"/>
      <c r="E369" s="1014"/>
      <c r="F369" s="513"/>
      <c r="G369" s="1012"/>
      <c r="H369" s="1012"/>
      <c r="I369" s="597"/>
      <c r="J369" s="507"/>
      <c r="P369" s="505"/>
      <c r="Q369" s="598"/>
      <c r="R369" s="506"/>
      <c r="S369" s="506"/>
      <c r="T369" s="507"/>
      <c r="U369" s="506"/>
      <c r="V369" s="508"/>
      <c r="W369" s="508"/>
      <c r="X369" s="506"/>
      <c r="Y369" s="819"/>
    </row>
    <row r="370" spans="1:25" x14ac:dyDescent="0.25">
      <c r="A370" s="505"/>
      <c r="B370" s="598"/>
      <c r="C370" s="506"/>
      <c r="D370" s="506"/>
      <c r="E370" s="1014"/>
      <c r="F370" s="513"/>
      <c r="G370" s="1012"/>
      <c r="H370" s="1012"/>
      <c r="I370" s="597"/>
      <c r="J370" s="507"/>
      <c r="P370" s="505"/>
      <c r="Q370" s="598"/>
      <c r="R370" s="506"/>
      <c r="S370" s="506"/>
      <c r="T370" s="507"/>
      <c r="U370" s="506"/>
      <c r="V370" s="508"/>
      <c r="W370" s="508"/>
      <c r="X370" s="506"/>
      <c r="Y370" s="819"/>
    </row>
    <row r="371" spans="1:25" x14ac:dyDescent="0.25">
      <c r="A371" s="505"/>
      <c r="B371" s="598"/>
      <c r="C371" s="506"/>
      <c r="D371" s="506"/>
      <c r="E371" s="1014"/>
      <c r="F371" s="513"/>
      <c r="G371" s="1012"/>
      <c r="H371" s="1012"/>
      <c r="I371" s="597"/>
      <c r="J371" s="507"/>
      <c r="P371" s="505"/>
      <c r="Q371" s="598"/>
      <c r="R371" s="506"/>
      <c r="S371" s="506"/>
      <c r="T371" s="507"/>
      <c r="U371" s="506"/>
      <c r="V371" s="508"/>
      <c r="W371" s="508"/>
      <c r="X371" s="506"/>
      <c r="Y371" s="819"/>
    </row>
    <row r="372" spans="1:25" x14ac:dyDescent="0.25">
      <c r="A372" s="505"/>
      <c r="B372" s="598"/>
      <c r="C372" s="506"/>
      <c r="D372" s="506"/>
      <c r="E372" s="1014"/>
      <c r="F372" s="513"/>
      <c r="G372" s="1012"/>
      <c r="H372" s="1012"/>
      <c r="I372" s="597"/>
      <c r="J372" s="507"/>
      <c r="P372" s="505"/>
      <c r="Q372" s="598"/>
      <c r="R372" s="506"/>
      <c r="S372" s="506"/>
      <c r="T372" s="507"/>
      <c r="U372" s="506"/>
      <c r="V372" s="508"/>
      <c r="W372" s="508"/>
      <c r="X372" s="506"/>
      <c r="Y372" s="819"/>
    </row>
    <row r="373" spans="1:25" x14ac:dyDescent="0.25">
      <c r="A373" s="505"/>
      <c r="B373" s="598"/>
      <c r="C373" s="506"/>
      <c r="D373" s="506"/>
      <c r="E373" s="1014"/>
      <c r="F373" s="513"/>
      <c r="G373" s="1012"/>
      <c r="H373" s="1012"/>
      <c r="I373" s="597"/>
      <c r="J373" s="507"/>
      <c r="P373" s="505"/>
      <c r="Q373" s="598"/>
      <c r="R373" s="506"/>
      <c r="S373" s="506"/>
      <c r="T373" s="507"/>
      <c r="U373" s="506"/>
      <c r="V373" s="508"/>
      <c r="W373" s="508"/>
      <c r="X373" s="506"/>
      <c r="Y373" s="819"/>
    </row>
    <row r="374" spans="1:25" x14ac:dyDescent="0.25">
      <c r="A374" s="505"/>
      <c r="B374" s="598"/>
      <c r="C374" s="506"/>
      <c r="D374" s="506"/>
      <c r="E374" s="1014"/>
      <c r="F374" s="513"/>
      <c r="G374" s="1012"/>
      <c r="H374" s="1012"/>
      <c r="I374" s="597"/>
      <c r="J374" s="507"/>
      <c r="P374" s="505"/>
      <c r="Q374" s="598"/>
      <c r="R374" s="506"/>
      <c r="S374" s="506"/>
      <c r="T374" s="507"/>
      <c r="U374" s="506"/>
      <c r="V374" s="508"/>
      <c r="W374" s="508"/>
      <c r="X374" s="506"/>
      <c r="Y374" s="819"/>
    </row>
    <row r="375" spans="1:25" x14ac:dyDescent="0.25">
      <c r="A375" s="505"/>
      <c r="B375" s="598"/>
      <c r="C375" s="506"/>
      <c r="D375" s="506"/>
      <c r="E375" s="1014"/>
      <c r="F375" s="513"/>
      <c r="G375" s="1012"/>
      <c r="H375" s="1012"/>
      <c r="I375" s="597"/>
      <c r="J375" s="507"/>
      <c r="P375" s="505"/>
      <c r="Q375" s="598"/>
      <c r="R375" s="506"/>
      <c r="S375" s="506"/>
      <c r="T375" s="507"/>
      <c r="U375" s="506"/>
      <c r="V375" s="508"/>
      <c r="W375" s="508"/>
      <c r="X375" s="506"/>
      <c r="Y375" s="819"/>
    </row>
    <row r="376" spans="1:25" x14ac:dyDescent="0.25">
      <c r="A376" s="505"/>
      <c r="B376" s="598"/>
      <c r="C376" s="506"/>
      <c r="D376" s="506"/>
      <c r="E376" s="1014"/>
      <c r="F376" s="513"/>
      <c r="G376" s="1012"/>
      <c r="H376" s="1012"/>
      <c r="I376" s="597"/>
      <c r="J376" s="507"/>
      <c r="P376" s="505"/>
      <c r="Q376" s="598"/>
      <c r="R376" s="506"/>
      <c r="S376" s="506"/>
      <c r="T376" s="507"/>
      <c r="U376" s="506"/>
      <c r="V376" s="508"/>
      <c r="W376" s="508"/>
      <c r="X376" s="506"/>
      <c r="Y376" s="819"/>
    </row>
    <row r="377" spans="1:25" x14ac:dyDescent="0.25">
      <c r="A377" s="505"/>
      <c r="B377" s="598"/>
      <c r="C377" s="506"/>
      <c r="D377" s="506"/>
      <c r="E377" s="1014"/>
      <c r="F377" s="513"/>
      <c r="G377" s="1012"/>
      <c r="H377" s="1012"/>
      <c r="I377" s="597"/>
      <c r="J377" s="507"/>
      <c r="P377" s="505"/>
      <c r="Q377" s="598"/>
      <c r="R377" s="506"/>
      <c r="S377" s="506"/>
      <c r="T377" s="507"/>
      <c r="U377" s="506"/>
      <c r="V377" s="508"/>
      <c r="W377" s="508"/>
      <c r="X377" s="506"/>
      <c r="Y377" s="819"/>
    </row>
    <row r="378" spans="1:25" x14ac:dyDescent="0.25">
      <c r="A378" s="505"/>
      <c r="B378" s="598"/>
      <c r="C378" s="506"/>
      <c r="D378" s="506"/>
      <c r="E378" s="1014"/>
      <c r="F378" s="513"/>
      <c r="G378" s="1012"/>
      <c r="H378" s="1012"/>
      <c r="I378" s="597"/>
      <c r="J378" s="507"/>
      <c r="P378" s="505"/>
      <c r="Q378" s="598"/>
      <c r="R378" s="506"/>
      <c r="S378" s="506"/>
      <c r="T378" s="507"/>
      <c r="U378" s="506"/>
      <c r="V378" s="508"/>
      <c r="W378" s="508"/>
      <c r="X378" s="506"/>
      <c r="Y378" s="819"/>
    </row>
    <row r="379" spans="1:25" x14ac:dyDescent="0.25">
      <c r="A379" s="505"/>
      <c r="B379" s="598"/>
      <c r="C379" s="506"/>
      <c r="D379" s="506"/>
      <c r="E379" s="1014"/>
      <c r="F379" s="513"/>
      <c r="G379" s="1012"/>
      <c r="H379" s="1012"/>
      <c r="I379" s="597"/>
      <c r="J379" s="507"/>
      <c r="P379" s="505"/>
      <c r="Q379" s="598"/>
      <c r="R379" s="506"/>
      <c r="S379" s="506"/>
      <c r="T379" s="507"/>
      <c r="U379" s="506"/>
      <c r="V379" s="508"/>
      <c r="W379" s="508"/>
      <c r="X379" s="506"/>
      <c r="Y379" s="819"/>
    </row>
    <row r="380" spans="1:25" x14ac:dyDescent="0.25">
      <c r="A380" s="505"/>
      <c r="B380" s="598"/>
      <c r="C380" s="506"/>
      <c r="D380" s="506"/>
      <c r="E380" s="507"/>
      <c r="F380" s="506"/>
      <c r="G380" s="1012"/>
      <c r="H380" s="1012"/>
      <c r="I380" s="597"/>
      <c r="J380" s="507"/>
      <c r="P380" s="505"/>
      <c r="Q380" s="598"/>
      <c r="R380" s="506"/>
      <c r="S380" s="506"/>
      <c r="T380" s="507"/>
      <c r="U380" s="506"/>
      <c r="V380" s="508"/>
      <c r="W380" s="508"/>
      <c r="X380" s="506"/>
      <c r="Y380" s="819"/>
    </row>
    <row r="381" spans="1:25" x14ac:dyDescent="0.25">
      <c r="A381" s="505"/>
      <c r="B381" s="598"/>
      <c r="C381" s="506"/>
      <c r="D381" s="506"/>
      <c r="E381" s="1014"/>
      <c r="F381" s="513"/>
      <c r="G381" s="1012"/>
      <c r="H381" s="1012"/>
      <c r="I381" s="597"/>
      <c r="J381" s="507"/>
      <c r="P381" s="505"/>
      <c r="Q381" s="598"/>
      <c r="R381" s="506"/>
      <c r="S381" s="506"/>
      <c r="T381" s="507"/>
      <c r="U381" s="506"/>
      <c r="V381" s="508"/>
      <c r="W381" s="508"/>
      <c r="X381" s="506"/>
      <c r="Y381" s="819"/>
    </row>
    <row r="382" spans="1:25" x14ac:dyDescent="0.25">
      <c r="A382" s="505"/>
      <c r="B382" s="598"/>
      <c r="C382" s="506"/>
      <c r="D382" s="506"/>
      <c r="E382" s="1014"/>
      <c r="F382" s="513"/>
      <c r="G382" s="1012"/>
      <c r="H382" s="1012"/>
      <c r="I382" s="597"/>
      <c r="J382" s="507"/>
      <c r="P382" s="505"/>
      <c r="Q382" s="598"/>
      <c r="R382" s="506"/>
      <c r="S382" s="506"/>
      <c r="T382" s="507"/>
      <c r="U382" s="506"/>
      <c r="V382" s="508"/>
      <c r="W382" s="508"/>
      <c r="X382" s="506"/>
      <c r="Y382" s="819"/>
    </row>
    <row r="383" spans="1:25" x14ac:dyDescent="0.25">
      <c r="A383" s="505"/>
      <c r="B383" s="598"/>
      <c r="C383" s="506"/>
      <c r="D383" s="506"/>
      <c r="E383" s="1014"/>
      <c r="F383" s="513"/>
      <c r="G383" s="1012"/>
      <c r="H383" s="1012"/>
      <c r="I383" s="597"/>
      <c r="J383" s="507"/>
      <c r="P383" s="505"/>
      <c r="Q383" s="598"/>
      <c r="R383" s="506"/>
      <c r="S383" s="506"/>
      <c r="T383" s="505"/>
      <c r="U383" s="506"/>
      <c r="V383" s="508"/>
      <c r="W383" s="508"/>
      <c r="X383" s="506"/>
      <c r="Y383" s="819"/>
    </row>
    <row r="384" spans="1:25" x14ac:dyDescent="0.25">
      <c r="A384" s="505"/>
      <c r="B384" s="598"/>
      <c r="C384" s="506"/>
      <c r="D384" s="506"/>
      <c r="E384" s="1014"/>
      <c r="F384" s="513"/>
      <c r="G384" s="1012"/>
      <c r="H384" s="1012"/>
      <c r="I384" s="597"/>
      <c r="J384" s="507"/>
      <c r="P384" s="505"/>
      <c r="Q384" s="598"/>
      <c r="R384" s="506"/>
      <c r="S384" s="506"/>
      <c r="T384" s="505"/>
      <c r="U384" s="506"/>
      <c r="V384" s="508"/>
      <c r="W384" s="508"/>
      <c r="X384" s="506"/>
      <c r="Y384" s="819"/>
    </row>
    <row r="385" spans="1:25" x14ac:dyDescent="0.25">
      <c r="A385" s="505"/>
      <c r="B385" s="598"/>
      <c r="C385" s="506"/>
      <c r="D385" s="506"/>
      <c r="E385" s="1014"/>
      <c r="F385" s="513"/>
      <c r="G385" s="1012"/>
      <c r="H385" s="1012"/>
      <c r="I385" s="597"/>
      <c r="J385" s="507"/>
      <c r="P385" s="505"/>
      <c r="Q385" s="598"/>
      <c r="R385" s="506"/>
      <c r="S385" s="506"/>
      <c r="T385" s="505"/>
      <c r="U385" s="506"/>
      <c r="V385" s="508"/>
      <c r="W385" s="508"/>
      <c r="X385" s="506"/>
      <c r="Y385" s="819"/>
    </row>
    <row r="386" spans="1:25" x14ac:dyDescent="0.25">
      <c r="A386" s="505"/>
      <c r="B386" s="598"/>
      <c r="C386" s="506"/>
      <c r="D386" s="506"/>
      <c r="E386" s="1014"/>
      <c r="F386" s="513"/>
      <c r="G386" s="1012"/>
      <c r="H386" s="1012"/>
      <c r="I386" s="597"/>
      <c r="J386" s="507"/>
      <c r="P386" s="505"/>
      <c r="Q386" s="598"/>
      <c r="R386" s="506"/>
      <c r="S386" s="506"/>
      <c r="T386" s="512"/>
      <c r="U386" s="513"/>
      <c r="V386" s="508"/>
      <c r="W386" s="508"/>
      <c r="X386" s="506"/>
      <c r="Y386" s="819"/>
    </row>
    <row r="387" spans="1:25" x14ac:dyDescent="0.25">
      <c r="A387" s="505"/>
      <c r="B387" s="598"/>
      <c r="C387" s="506"/>
      <c r="D387" s="506"/>
      <c r="E387" s="1014"/>
      <c r="F387" s="513"/>
      <c r="G387" s="1012"/>
      <c r="H387" s="1012"/>
      <c r="I387" s="597"/>
      <c r="J387" s="507"/>
      <c r="P387" s="505"/>
      <c r="Q387" s="598"/>
      <c r="R387" s="506"/>
      <c r="S387" s="506"/>
      <c r="T387" s="507"/>
      <c r="U387" s="506"/>
      <c r="V387" s="508"/>
      <c r="W387" s="508"/>
      <c r="X387" s="506"/>
      <c r="Y387" s="819"/>
    </row>
    <row r="388" spans="1:25" x14ac:dyDescent="0.25">
      <c r="A388" s="505"/>
      <c r="B388" s="598"/>
      <c r="C388" s="506"/>
      <c r="D388" s="506"/>
      <c r="E388" s="507"/>
      <c r="F388" s="506"/>
      <c r="G388" s="1012"/>
      <c r="H388" s="1012"/>
      <c r="I388" s="597"/>
      <c r="J388" s="507"/>
      <c r="P388" s="505"/>
      <c r="Q388" s="598"/>
      <c r="R388" s="506"/>
      <c r="S388" s="506"/>
      <c r="T388" s="507"/>
      <c r="U388" s="506"/>
      <c r="V388" s="508"/>
      <c r="W388" s="508"/>
      <c r="X388" s="506"/>
      <c r="Y388" s="819"/>
    </row>
    <row r="389" spans="1:25" x14ac:dyDescent="0.25">
      <c r="A389" s="505"/>
      <c r="B389" s="598"/>
      <c r="C389" s="506"/>
      <c r="D389" s="506"/>
      <c r="E389" s="507"/>
      <c r="F389" s="506"/>
      <c r="G389" s="1012"/>
      <c r="H389" s="1012"/>
      <c r="I389" s="597"/>
      <c r="J389" s="507"/>
      <c r="P389" s="505"/>
      <c r="Q389" s="598"/>
      <c r="R389" s="506"/>
      <c r="S389" s="506"/>
      <c r="T389" s="507"/>
      <c r="U389" s="506"/>
      <c r="V389" s="508"/>
      <c r="W389" s="508"/>
      <c r="X389" s="506"/>
      <c r="Y389" s="819"/>
    </row>
    <row r="390" spans="1:25" x14ac:dyDescent="0.25">
      <c r="A390" s="505"/>
      <c r="B390" s="598"/>
      <c r="C390" s="506"/>
      <c r="D390" s="506"/>
      <c r="E390" s="507"/>
      <c r="F390" s="506"/>
      <c r="G390" s="1012"/>
      <c r="H390" s="1012"/>
      <c r="I390" s="597"/>
      <c r="J390" s="507"/>
      <c r="P390" s="505"/>
      <c r="Q390" s="598"/>
      <c r="R390" s="506"/>
      <c r="S390" s="506"/>
      <c r="T390" s="507"/>
      <c r="U390" s="506"/>
      <c r="V390" s="508"/>
      <c r="W390" s="508"/>
      <c r="X390" s="506"/>
      <c r="Y390" s="819"/>
    </row>
    <row r="391" spans="1:25" x14ac:dyDescent="0.25">
      <c r="A391" s="505"/>
      <c r="B391" s="598"/>
      <c r="C391" s="506"/>
      <c r="D391" s="506"/>
      <c r="E391" s="507"/>
      <c r="F391" s="506"/>
      <c r="G391" s="1012"/>
      <c r="H391" s="1012"/>
      <c r="I391" s="597"/>
      <c r="J391" s="507"/>
      <c r="P391" s="505"/>
      <c r="Q391" s="598"/>
      <c r="R391" s="506"/>
      <c r="S391" s="506"/>
      <c r="T391" s="507"/>
      <c r="U391" s="506"/>
      <c r="V391" s="508"/>
      <c r="W391" s="508"/>
      <c r="X391" s="506"/>
      <c r="Y391" s="819"/>
    </row>
    <row r="392" spans="1:25" x14ac:dyDescent="0.25">
      <c r="A392" s="505"/>
      <c r="B392" s="598"/>
      <c r="C392" s="506"/>
      <c r="D392" s="506"/>
      <c r="E392" s="507"/>
      <c r="F392" s="506"/>
      <c r="G392" s="1012"/>
      <c r="H392" s="1012"/>
      <c r="I392" s="597"/>
      <c r="J392" s="507"/>
      <c r="P392" s="505"/>
      <c r="Q392" s="598"/>
      <c r="R392" s="506"/>
      <c r="S392" s="506"/>
      <c r="T392" s="507"/>
      <c r="U392" s="506"/>
      <c r="V392" s="508"/>
      <c r="W392" s="508"/>
      <c r="X392" s="506"/>
      <c r="Y392" s="819"/>
    </row>
    <row r="393" spans="1:25" x14ac:dyDescent="0.25">
      <c r="A393" s="505"/>
      <c r="B393" s="598"/>
      <c r="C393" s="506"/>
      <c r="D393" s="506"/>
      <c r="E393" s="507"/>
      <c r="F393" s="506"/>
      <c r="G393" s="1012"/>
      <c r="H393" s="1012"/>
      <c r="I393" s="597"/>
      <c r="J393" s="507"/>
      <c r="P393" s="505"/>
      <c r="Q393" s="598"/>
      <c r="R393" s="506"/>
      <c r="S393" s="506"/>
      <c r="T393" s="507"/>
      <c r="U393" s="506"/>
      <c r="V393" s="508"/>
      <c r="W393" s="508"/>
      <c r="X393" s="506"/>
      <c r="Y393" s="819"/>
    </row>
    <row r="394" spans="1:25" x14ac:dyDescent="0.25">
      <c r="A394" s="505"/>
      <c r="B394" s="598"/>
      <c r="C394" s="506"/>
      <c r="D394" s="506"/>
      <c r="E394" s="507"/>
      <c r="F394" s="506"/>
      <c r="G394" s="1012"/>
      <c r="H394" s="1012"/>
      <c r="I394" s="597"/>
      <c r="J394" s="507"/>
      <c r="P394" s="505"/>
      <c r="Q394" s="598"/>
      <c r="R394" s="506"/>
      <c r="S394" s="506"/>
      <c r="T394" s="507"/>
      <c r="U394" s="506"/>
      <c r="V394" s="508"/>
      <c r="W394" s="508"/>
      <c r="X394" s="506"/>
      <c r="Y394" s="819"/>
    </row>
    <row r="395" spans="1:25" x14ac:dyDescent="0.25">
      <c r="A395" s="505"/>
      <c r="B395" s="598"/>
      <c r="C395" s="506"/>
      <c r="D395" s="506"/>
      <c r="E395" s="507"/>
      <c r="F395" s="506"/>
      <c r="G395" s="1012"/>
      <c r="H395" s="1012"/>
      <c r="I395" s="597"/>
      <c r="J395" s="507"/>
      <c r="P395" s="505"/>
      <c r="Q395" s="598"/>
      <c r="R395" s="506"/>
      <c r="S395" s="506"/>
      <c r="T395" s="507"/>
      <c r="U395" s="506"/>
      <c r="V395" s="508"/>
      <c r="W395" s="508"/>
      <c r="X395" s="506"/>
      <c r="Y395" s="819"/>
    </row>
    <row r="396" spans="1:25" x14ac:dyDescent="0.25">
      <c r="A396" s="505"/>
      <c r="B396" s="598"/>
      <c r="C396" s="506"/>
      <c r="D396" s="506"/>
      <c r="E396" s="507"/>
      <c r="F396" s="506"/>
      <c r="G396" s="1012"/>
      <c r="H396" s="1012"/>
      <c r="I396" s="506"/>
      <c r="J396" s="507"/>
      <c r="P396" s="505"/>
      <c r="Q396" s="598"/>
      <c r="R396" s="506"/>
      <c r="S396" s="506"/>
      <c r="T396" s="507"/>
      <c r="U396" s="506"/>
      <c r="V396" s="508"/>
      <c r="W396" s="508"/>
      <c r="X396" s="506"/>
      <c r="Y396" s="819"/>
    </row>
    <row r="397" spans="1:25" x14ac:dyDescent="0.25">
      <c r="A397" s="505"/>
      <c r="B397" s="598"/>
      <c r="C397" s="506"/>
      <c r="D397" s="506"/>
      <c r="E397" s="507"/>
      <c r="F397" s="506"/>
      <c r="G397" s="1012"/>
      <c r="H397" s="1012"/>
      <c r="I397" s="506"/>
      <c r="J397" s="507"/>
      <c r="P397" s="505"/>
      <c r="Q397" s="598"/>
      <c r="R397" s="506"/>
      <c r="S397" s="506"/>
      <c r="T397" s="507"/>
      <c r="U397" s="506"/>
      <c r="V397" s="508"/>
      <c r="W397" s="508"/>
      <c r="X397" s="506"/>
      <c r="Y397" s="819"/>
    </row>
    <row r="398" spans="1:25" x14ac:dyDescent="0.25">
      <c r="A398" s="505"/>
      <c r="B398" s="598"/>
      <c r="C398" s="506"/>
      <c r="D398" s="506"/>
      <c r="E398" s="507"/>
      <c r="F398" s="506"/>
      <c r="G398" s="1012"/>
      <c r="H398" s="1012"/>
      <c r="I398" s="506"/>
      <c r="J398" s="507"/>
      <c r="P398" s="505"/>
      <c r="Q398" s="598"/>
      <c r="R398" s="506"/>
      <c r="S398" s="506"/>
      <c r="T398" s="507"/>
      <c r="U398" s="506"/>
      <c r="V398" s="508"/>
      <c r="W398" s="508"/>
      <c r="X398" s="506"/>
      <c r="Y398" s="819"/>
    </row>
    <row r="399" spans="1:25" x14ac:dyDescent="0.25">
      <c r="A399" s="505"/>
      <c r="B399" s="598"/>
      <c r="C399" s="506"/>
      <c r="D399" s="506"/>
      <c r="E399" s="507"/>
      <c r="F399" s="506"/>
      <c r="G399" s="1012"/>
      <c r="H399" s="1012"/>
      <c r="I399" s="506"/>
      <c r="J399" s="507"/>
      <c r="P399" s="505"/>
      <c r="Q399" s="598"/>
      <c r="R399" s="506"/>
      <c r="S399" s="506"/>
      <c r="T399" s="507"/>
      <c r="U399" s="506"/>
      <c r="V399" s="508"/>
      <c r="W399" s="508"/>
      <c r="X399" s="506"/>
      <c r="Y399" s="819"/>
    </row>
    <row r="400" spans="1:25" x14ac:dyDescent="0.25">
      <c r="A400" s="505"/>
      <c r="B400" s="598"/>
      <c r="C400" s="506"/>
      <c r="D400" s="506"/>
      <c r="E400" s="507"/>
      <c r="F400" s="506"/>
      <c r="G400" s="1012"/>
      <c r="H400" s="1012"/>
      <c r="I400" s="506"/>
      <c r="J400" s="507"/>
      <c r="P400" s="505"/>
      <c r="Q400" s="598"/>
      <c r="R400" s="506"/>
      <c r="S400" s="506"/>
      <c r="T400" s="507"/>
      <c r="U400" s="506"/>
      <c r="V400" s="508"/>
      <c r="W400" s="508"/>
      <c r="X400" s="506"/>
      <c r="Y400" s="819"/>
    </row>
    <row r="401" spans="1:25" x14ac:dyDescent="0.25">
      <c r="A401" s="505"/>
      <c r="B401" s="598"/>
      <c r="C401" s="506"/>
      <c r="D401" s="506"/>
      <c r="E401" s="507"/>
      <c r="F401" s="506"/>
      <c r="G401" s="1012"/>
      <c r="H401" s="1012"/>
      <c r="I401" s="506"/>
      <c r="J401" s="507"/>
      <c r="P401" s="505"/>
      <c r="Q401" s="598"/>
      <c r="R401" s="506"/>
      <c r="S401" s="506"/>
      <c r="T401" s="507"/>
      <c r="U401" s="506"/>
      <c r="V401" s="508"/>
      <c r="W401" s="508"/>
      <c r="X401" s="506"/>
      <c r="Y401" s="819"/>
    </row>
    <row r="402" spans="1:25" x14ac:dyDescent="0.25">
      <c r="A402" s="505"/>
      <c r="B402" s="598"/>
      <c r="C402" s="506"/>
      <c r="D402" s="506"/>
      <c r="E402" s="507"/>
      <c r="F402" s="506"/>
      <c r="G402" s="1012"/>
      <c r="H402" s="1012"/>
      <c r="I402" s="506"/>
      <c r="J402" s="507"/>
      <c r="P402" s="505"/>
      <c r="Q402" s="598"/>
      <c r="R402" s="506"/>
      <c r="S402" s="506"/>
      <c r="T402" s="507"/>
      <c r="U402" s="506"/>
      <c r="V402" s="508"/>
      <c r="W402" s="508"/>
      <c r="X402" s="506"/>
      <c r="Y402" s="819"/>
    </row>
    <row r="403" spans="1:25" x14ac:dyDescent="0.25">
      <c r="A403" s="505"/>
      <c r="B403" s="598"/>
      <c r="C403" s="506"/>
      <c r="D403" s="506"/>
      <c r="E403" s="507"/>
      <c r="F403" s="506"/>
      <c r="G403" s="1012"/>
      <c r="H403" s="1012"/>
      <c r="I403" s="506"/>
      <c r="J403" s="507"/>
      <c r="P403" s="505"/>
      <c r="Q403" s="598"/>
      <c r="R403" s="506"/>
      <c r="S403" s="506"/>
      <c r="T403" s="507"/>
      <c r="U403" s="506"/>
      <c r="V403" s="508"/>
      <c r="W403" s="508"/>
      <c r="X403" s="506"/>
      <c r="Y403" s="819"/>
    </row>
    <row r="404" spans="1:25" x14ac:dyDescent="0.25">
      <c r="A404" s="505"/>
      <c r="B404" s="598"/>
      <c r="C404" s="506"/>
      <c r="D404" s="506"/>
      <c r="E404" s="507"/>
      <c r="F404" s="506"/>
      <c r="G404" s="1012"/>
      <c r="H404" s="1012"/>
      <c r="I404" s="506"/>
      <c r="J404" s="507"/>
      <c r="P404" s="505"/>
      <c r="Q404" s="598"/>
      <c r="R404" s="506"/>
      <c r="S404" s="506"/>
      <c r="T404" s="507"/>
      <c r="U404" s="506"/>
      <c r="V404" s="508"/>
      <c r="W404" s="508"/>
      <c r="X404" s="506"/>
      <c r="Y404" s="819"/>
    </row>
    <row r="405" spans="1:25" x14ac:dyDescent="0.25">
      <c r="A405" s="505"/>
      <c r="B405" s="598"/>
      <c r="C405" s="506"/>
      <c r="D405" s="506"/>
      <c r="E405" s="507"/>
      <c r="F405" s="506"/>
      <c r="G405" s="1012"/>
      <c r="H405" s="1012"/>
      <c r="I405" s="506"/>
      <c r="J405" s="507"/>
      <c r="P405" s="505"/>
      <c r="Q405" s="598"/>
      <c r="R405" s="506"/>
      <c r="S405" s="506"/>
      <c r="T405" s="507"/>
      <c r="U405" s="506"/>
      <c r="V405" s="508"/>
      <c r="W405" s="508"/>
      <c r="X405" s="506"/>
      <c r="Y405" s="819"/>
    </row>
    <row r="406" spans="1:25" x14ac:dyDescent="0.25">
      <c r="A406" s="505"/>
      <c r="B406" s="598"/>
      <c r="C406" s="506"/>
      <c r="D406" s="506"/>
      <c r="E406" s="507"/>
      <c r="F406" s="506"/>
      <c r="G406" s="1012"/>
      <c r="H406" s="1012"/>
      <c r="I406" s="506"/>
      <c r="J406" s="507"/>
      <c r="P406" s="505"/>
      <c r="Q406" s="598"/>
      <c r="R406" s="506"/>
      <c r="S406" s="506"/>
      <c r="T406" s="507"/>
      <c r="U406" s="506"/>
      <c r="V406" s="508"/>
      <c r="W406" s="508"/>
      <c r="X406" s="506"/>
      <c r="Y406" s="819"/>
    </row>
    <row r="407" spans="1:25" x14ac:dyDescent="0.25">
      <c r="A407" s="505"/>
      <c r="B407" s="598"/>
      <c r="C407" s="506"/>
      <c r="D407" s="506"/>
      <c r="E407" s="507"/>
      <c r="F407" s="506"/>
      <c r="G407" s="1012"/>
      <c r="H407" s="1012"/>
      <c r="I407" s="506"/>
      <c r="J407" s="507"/>
      <c r="P407" s="505"/>
      <c r="Q407" s="598"/>
      <c r="R407" s="506"/>
      <c r="S407" s="506"/>
      <c r="T407" s="512"/>
      <c r="U407" s="513"/>
      <c r="V407" s="508"/>
      <c r="W407" s="508"/>
      <c r="X407" s="506"/>
      <c r="Y407" s="819"/>
    </row>
    <row r="408" spans="1:25" x14ac:dyDescent="0.25">
      <c r="A408" s="505"/>
      <c r="B408" s="598"/>
      <c r="C408" s="506"/>
      <c r="D408" s="506"/>
      <c r="E408" s="507"/>
      <c r="F408" s="506"/>
      <c r="G408" s="1012"/>
      <c r="H408" s="1012"/>
      <c r="I408" s="506"/>
      <c r="J408" s="507"/>
      <c r="P408" s="505"/>
      <c r="Q408" s="598"/>
      <c r="R408" s="506"/>
      <c r="S408" s="506"/>
      <c r="T408" s="507"/>
      <c r="U408" s="506"/>
      <c r="V408" s="508"/>
      <c r="W408" s="508"/>
      <c r="X408" s="506"/>
      <c r="Y408" s="819"/>
    </row>
    <row r="409" spans="1:25" x14ac:dyDescent="0.25">
      <c r="A409" s="505"/>
      <c r="B409" s="598"/>
      <c r="C409" s="506"/>
      <c r="D409" s="506"/>
      <c r="E409" s="507"/>
      <c r="F409" s="506"/>
      <c r="G409" s="1012"/>
      <c r="H409" s="1012"/>
      <c r="I409" s="506"/>
      <c r="J409" s="507"/>
      <c r="P409" s="505"/>
      <c r="Q409" s="598"/>
      <c r="R409" s="506"/>
      <c r="S409" s="506"/>
      <c r="T409" s="507"/>
      <c r="U409" s="506"/>
      <c r="V409" s="508"/>
      <c r="W409" s="508"/>
      <c r="X409" s="506"/>
      <c r="Y409" s="819"/>
    </row>
    <row r="410" spans="1:25" x14ac:dyDescent="0.25">
      <c r="A410" s="505"/>
      <c r="B410" s="598"/>
      <c r="C410" s="506"/>
      <c r="D410" s="506"/>
      <c r="E410" s="507"/>
      <c r="F410" s="506"/>
      <c r="G410" s="1012"/>
      <c r="H410" s="1012"/>
      <c r="I410" s="506"/>
      <c r="J410" s="507"/>
      <c r="P410" s="505"/>
      <c r="Q410" s="598"/>
      <c r="R410" s="506"/>
      <c r="S410" s="506"/>
      <c r="T410" s="507"/>
      <c r="U410" s="506"/>
      <c r="V410" s="508"/>
      <c r="W410" s="508"/>
      <c r="X410" s="506"/>
      <c r="Y410" s="819"/>
    </row>
    <row r="411" spans="1:25" x14ac:dyDescent="0.25">
      <c r="A411" s="505"/>
      <c r="B411" s="598"/>
      <c r="C411" s="506"/>
      <c r="D411" s="506"/>
      <c r="E411" s="507"/>
      <c r="F411" s="506"/>
      <c r="G411" s="1012"/>
      <c r="H411" s="1012"/>
      <c r="I411" s="506"/>
      <c r="J411" s="507"/>
      <c r="P411" s="505"/>
      <c r="Q411" s="598"/>
      <c r="R411" s="506"/>
      <c r="S411" s="506"/>
      <c r="T411" s="507"/>
      <c r="U411" s="506"/>
      <c r="V411" s="508"/>
      <c r="W411" s="508"/>
      <c r="X411" s="506"/>
      <c r="Y411" s="819"/>
    </row>
    <row r="412" spans="1:25" x14ac:dyDescent="0.25">
      <c r="A412" s="505"/>
      <c r="B412" s="598"/>
      <c r="C412" s="506"/>
      <c r="D412" s="506"/>
      <c r="E412" s="507"/>
      <c r="F412" s="506"/>
      <c r="G412" s="1012"/>
      <c r="H412" s="1012"/>
      <c r="I412" s="506"/>
      <c r="J412" s="507"/>
      <c r="P412" s="505"/>
      <c r="Q412" s="598"/>
      <c r="R412" s="506"/>
      <c r="S412" s="506"/>
      <c r="T412" s="507"/>
      <c r="U412" s="506"/>
      <c r="V412" s="508"/>
      <c r="W412" s="508"/>
      <c r="X412" s="506"/>
      <c r="Y412" s="819"/>
    </row>
    <row r="413" spans="1:25" x14ac:dyDescent="0.25">
      <c r="A413" s="505"/>
      <c r="B413" s="598"/>
      <c r="C413" s="506"/>
      <c r="D413" s="506"/>
      <c r="E413" s="507"/>
      <c r="F413" s="506"/>
      <c r="G413" s="1012"/>
      <c r="H413" s="1012"/>
      <c r="I413" s="506"/>
      <c r="J413" s="507"/>
      <c r="P413" s="505"/>
      <c r="Q413" s="598"/>
      <c r="R413" s="506"/>
      <c r="S413" s="506"/>
      <c r="T413" s="507"/>
      <c r="U413" s="506"/>
      <c r="V413" s="508"/>
      <c r="W413" s="508"/>
      <c r="X413" s="506"/>
      <c r="Y413" s="819"/>
    </row>
    <row r="414" spans="1:25" x14ac:dyDescent="0.25">
      <c r="A414" s="505"/>
      <c r="B414" s="598"/>
      <c r="C414" s="506"/>
      <c r="D414" s="506"/>
      <c r="E414" s="507"/>
      <c r="F414" s="506"/>
      <c r="G414" s="1012"/>
      <c r="H414" s="1012"/>
      <c r="I414" s="506"/>
      <c r="J414" s="507"/>
      <c r="P414" s="505"/>
      <c r="Q414" s="598"/>
      <c r="R414" s="506"/>
      <c r="S414" s="506"/>
      <c r="T414" s="507"/>
      <c r="U414" s="506"/>
      <c r="V414" s="508"/>
      <c r="W414" s="508"/>
      <c r="X414" s="506"/>
      <c r="Y414" s="819"/>
    </row>
    <row r="415" spans="1:25" x14ac:dyDescent="0.25">
      <c r="A415" s="505"/>
      <c r="B415" s="598"/>
      <c r="C415" s="506"/>
      <c r="D415" s="506"/>
      <c r="E415" s="507"/>
      <c r="F415" s="506"/>
      <c r="G415" s="1012"/>
      <c r="H415" s="1012"/>
      <c r="I415" s="506"/>
      <c r="J415" s="507"/>
      <c r="P415" s="505"/>
      <c r="Q415" s="598"/>
      <c r="R415" s="506"/>
      <c r="S415" s="506"/>
      <c r="T415" s="507"/>
      <c r="U415" s="506"/>
      <c r="V415" s="508"/>
      <c r="W415" s="508"/>
      <c r="X415" s="506"/>
      <c r="Y415" s="819"/>
    </row>
    <row r="416" spans="1:25" x14ac:dyDescent="0.25">
      <c r="A416" s="505"/>
      <c r="B416" s="598"/>
      <c r="C416" s="506"/>
      <c r="D416" s="506"/>
      <c r="E416" s="507"/>
      <c r="F416" s="506"/>
      <c r="G416" s="1012"/>
      <c r="H416" s="1012"/>
      <c r="I416" s="506"/>
      <c r="J416" s="507"/>
      <c r="P416" s="505"/>
      <c r="Q416" s="598"/>
      <c r="R416" s="506"/>
      <c r="S416" s="506"/>
      <c r="T416" s="507"/>
      <c r="U416" s="506"/>
      <c r="V416" s="508"/>
      <c r="W416" s="508"/>
      <c r="X416" s="506"/>
      <c r="Y416" s="819"/>
    </row>
    <row r="417" spans="1:25" x14ac:dyDescent="0.25">
      <c r="A417" s="505"/>
      <c r="B417" s="598"/>
      <c r="C417" s="506"/>
      <c r="D417" s="506"/>
      <c r="E417" s="507"/>
      <c r="F417" s="506"/>
      <c r="G417" s="1012"/>
      <c r="H417" s="1012"/>
      <c r="I417" s="506"/>
      <c r="J417" s="507"/>
      <c r="P417" s="505"/>
      <c r="Q417" s="598"/>
      <c r="R417" s="506"/>
      <c r="S417" s="506"/>
      <c r="T417" s="507"/>
      <c r="U417" s="506"/>
      <c r="V417" s="508"/>
      <c r="W417" s="508"/>
      <c r="X417" s="506"/>
      <c r="Y417" s="819"/>
    </row>
    <row r="418" spans="1:25" x14ac:dyDescent="0.25">
      <c r="A418" s="505"/>
      <c r="B418" s="598"/>
      <c r="C418" s="506"/>
      <c r="D418" s="506"/>
      <c r="E418" s="507"/>
      <c r="F418" s="506"/>
      <c r="G418" s="1012"/>
      <c r="H418" s="1012"/>
      <c r="I418" s="506"/>
      <c r="J418" s="507"/>
      <c r="P418" s="505"/>
      <c r="Q418" s="598"/>
      <c r="R418" s="506"/>
      <c r="S418" s="506"/>
      <c r="T418" s="507"/>
      <c r="U418" s="506"/>
      <c r="V418" s="508"/>
      <c r="W418" s="508"/>
      <c r="X418" s="506"/>
      <c r="Y418" s="819"/>
    </row>
    <row r="419" spans="1:25" x14ac:dyDescent="0.25">
      <c r="A419" s="505"/>
      <c r="B419" s="598"/>
      <c r="C419" s="506"/>
      <c r="D419" s="506"/>
      <c r="E419" s="507"/>
      <c r="F419" s="506"/>
      <c r="G419" s="1012"/>
      <c r="H419" s="1012"/>
      <c r="I419" s="506"/>
      <c r="J419" s="507"/>
      <c r="P419" s="505"/>
      <c r="Q419" s="598"/>
      <c r="R419" s="506"/>
      <c r="S419" s="506"/>
      <c r="T419" s="505"/>
      <c r="U419" s="506"/>
      <c r="V419" s="508"/>
      <c r="W419" s="508"/>
      <c r="X419" s="506"/>
      <c r="Y419" s="819"/>
    </row>
    <row r="420" spans="1:25" x14ac:dyDescent="0.25">
      <c r="A420" s="505"/>
      <c r="B420" s="598"/>
      <c r="C420" s="506"/>
      <c r="D420" s="506"/>
      <c r="E420" s="507"/>
      <c r="F420" s="506"/>
      <c r="G420" s="1012"/>
      <c r="H420" s="1012"/>
      <c r="I420" s="506"/>
      <c r="J420" s="507"/>
      <c r="P420" s="505"/>
      <c r="Q420" s="598"/>
      <c r="R420" s="506"/>
      <c r="S420" s="506"/>
      <c r="T420" s="507"/>
      <c r="U420" s="506"/>
      <c r="V420" s="508"/>
      <c r="W420" s="508"/>
      <c r="X420" s="506"/>
      <c r="Y420" s="819"/>
    </row>
    <row r="421" spans="1:25" x14ac:dyDescent="0.25">
      <c r="A421" s="505"/>
      <c r="B421" s="598"/>
      <c r="C421" s="506"/>
      <c r="D421" s="506"/>
      <c r="E421" s="507"/>
      <c r="F421" s="506"/>
      <c r="G421" s="1012"/>
      <c r="H421" s="1012"/>
      <c r="I421" s="506"/>
      <c r="J421" s="507"/>
      <c r="P421" s="505"/>
      <c r="Q421" s="598"/>
      <c r="R421" s="506"/>
      <c r="S421" s="506"/>
      <c r="T421" s="507"/>
      <c r="U421" s="506"/>
      <c r="V421" s="508"/>
      <c r="W421" s="508"/>
      <c r="X421" s="506"/>
      <c r="Y421" s="819"/>
    </row>
    <row r="422" spans="1:25" x14ac:dyDescent="0.25">
      <c r="A422" s="505"/>
      <c r="B422" s="598"/>
      <c r="C422" s="506"/>
      <c r="D422" s="506"/>
      <c r="E422" s="507"/>
      <c r="F422" s="506"/>
      <c r="G422" s="1012"/>
      <c r="H422" s="1012"/>
      <c r="I422" s="506"/>
      <c r="J422" s="507"/>
      <c r="P422" s="505"/>
      <c r="Q422" s="598"/>
      <c r="R422" s="506"/>
      <c r="S422" s="506"/>
      <c r="T422" s="507"/>
      <c r="U422" s="506"/>
      <c r="V422" s="508"/>
      <c r="W422" s="508"/>
      <c r="X422" s="506"/>
      <c r="Y422" s="819"/>
    </row>
    <row r="423" spans="1:25" x14ac:dyDescent="0.25">
      <c r="A423" s="505"/>
      <c r="B423" s="598"/>
      <c r="C423" s="506"/>
      <c r="D423" s="506"/>
      <c r="E423" s="507"/>
      <c r="F423" s="506"/>
      <c r="G423" s="1012"/>
      <c r="H423" s="1012"/>
      <c r="I423" s="506"/>
      <c r="J423" s="507"/>
      <c r="P423" s="505"/>
      <c r="Q423" s="598"/>
      <c r="R423" s="506"/>
      <c r="S423" s="506"/>
      <c r="T423" s="507"/>
      <c r="U423" s="506"/>
      <c r="V423" s="508"/>
      <c r="W423" s="508"/>
      <c r="X423" s="506"/>
      <c r="Y423" s="819"/>
    </row>
    <row r="424" spans="1:25" x14ac:dyDescent="0.25">
      <c r="A424" s="505"/>
      <c r="B424" s="598"/>
      <c r="C424" s="506"/>
      <c r="D424" s="506"/>
      <c r="E424" s="507"/>
      <c r="F424" s="506"/>
      <c r="G424" s="1012"/>
      <c r="H424" s="1012"/>
      <c r="I424" s="506"/>
      <c r="J424" s="507"/>
      <c r="P424" s="505"/>
      <c r="Q424" s="598"/>
      <c r="R424" s="506"/>
      <c r="S424" s="506"/>
      <c r="T424" s="507"/>
      <c r="U424" s="506"/>
      <c r="V424" s="508"/>
      <c r="W424" s="508"/>
      <c r="X424" s="506"/>
      <c r="Y424" s="819"/>
    </row>
    <row r="425" spans="1:25" x14ac:dyDescent="0.25">
      <c r="A425" s="505"/>
      <c r="B425" s="598"/>
      <c r="C425" s="506"/>
      <c r="D425" s="506"/>
      <c r="E425" s="507"/>
      <c r="F425" s="506"/>
      <c r="G425" s="1012"/>
      <c r="H425" s="1012"/>
      <c r="I425" s="506"/>
      <c r="J425" s="507"/>
      <c r="P425" s="505"/>
      <c r="Q425" s="598"/>
      <c r="R425" s="506"/>
      <c r="S425" s="506"/>
      <c r="T425" s="507"/>
      <c r="U425" s="506"/>
      <c r="V425" s="508"/>
      <c r="W425" s="508"/>
      <c r="X425" s="506"/>
      <c r="Y425" s="819"/>
    </row>
    <row r="426" spans="1:25" x14ac:dyDescent="0.25">
      <c r="A426" s="505"/>
      <c r="B426" s="598"/>
      <c r="C426" s="506"/>
      <c r="D426" s="506"/>
      <c r="E426" s="507"/>
      <c r="F426" s="506"/>
      <c r="G426" s="1012"/>
      <c r="H426" s="1012"/>
      <c r="I426" s="506"/>
      <c r="J426" s="507"/>
      <c r="P426" s="505"/>
      <c r="Q426" s="598"/>
      <c r="R426" s="506"/>
      <c r="S426" s="506"/>
      <c r="T426" s="507"/>
      <c r="U426" s="506"/>
      <c r="V426" s="508"/>
      <c r="W426" s="508"/>
      <c r="X426" s="506"/>
      <c r="Y426" s="819"/>
    </row>
    <row r="427" spans="1:25" x14ac:dyDescent="0.25">
      <c r="A427" s="505"/>
      <c r="B427" s="598"/>
      <c r="C427" s="506"/>
      <c r="D427" s="506"/>
      <c r="E427" s="507"/>
      <c r="F427" s="506"/>
      <c r="G427" s="1012"/>
      <c r="H427" s="1012"/>
      <c r="I427" s="506"/>
      <c r="J427" s="507"/>
      <c r="P427" s="505"/>
      <c r="Q427" s="598"/>
      <c r="R427" s="506"/>
      <c r="S427" s="506"/>
      <c r="T427" s="507"/>
      <c r="U427" s="506"/>
      <c r="V427" s="508"/>
      <c r="W427" s="508"/>
      <c r="X427" s="506"/>
      <c r="Y427" s="819"/>
    </row>
    <row r="428" spans="1:25" x14ac:dyDescent="0.25">
      <c r="A428" s="505"/>
      <c r="B428" s="598"/>
      <c r="C428" s="506"/>
      <c r="D428" s="506"/>
      <c r="E428" s="507"/>
      <c r="F428" s="506"/>
      <c r="G428" s="1012"/>
      <c r="H428" s="1012"/>
      <c r="I428" s="506"/>
      <c r="J428" s="507"/>
      <c r="P428" s="505"/>
      <c r="Q428" s="598"/>
      <c r="R428" s="506"/>
      <c r="S428" s="506"/>
      <c r="T428" s="507"/>
      <c r="U428" s="506"/>
      <c r="V428" s="508"/>
      <c r="W428" s="508"/>
      <c r="X428" s="506"/>
      <c r="Y428" s="819"/>
    </row>
    <row r="429" spans="1:25" x14ac:dyDescent="0.25">
      <c r="A429" s="505"/>
      <c r="B429" s="598"/>
      <c r="C429" s="506"/>
      <c r="D429" s="506"/>
      <c r="E429" s="507"/>
      <c r="F429" s="506"/>
      <c r="G429" s="1012"/>
      <c r="H429" s="1012"/>
      <c r="I429" s="506"/>
      <c r="J429" s="507"/>
      <c r="P429" s="505"/>
      <c r="Q429" s="598"/>
      <c r="R429" s="506"/>
      <c r="S429" s="506"/>
      <c r="T429" s="507"/>
      <c r="U429" s="506"/>
      <c r="V429" s="508"/>
      <c r="W429" s="508"/>
      <c r="X429" s="506"/>
      <c r="Y429" s="819"/>
    </row>
    <row r="430" spans="1:25" x14ac:dyDescent="0.25">
      <c r="A430" s="505"/>
      <c r="B430" s="598"/>
      <c r="C430" s="506"/>
      <c r="D430" s="506"/>
      <c r="E430" s="507"/>
      <c r="F430" s="506"/>
      <c r="G430" s="1012"/>
      <c r="H430" s="1012"/>
      <c r="I430" s="506"/>
      <c r="J430" s="507"/>
      <c r="P430" s="505"/>
      <c r="Q430" s="598"/>
      <c r="R430" s="506"/>
      <c r="S430" s="506"/>
      <c r="T430" s="507"/>
      <c r="U430" s="506"/>
      <c r="V430" s="508"/>
      <c r="W430" s="508"/>
      <c r="X430" s="506"/>
      <c r="Y430" s="819"/>
    </row>
    <row r="431" spans="1:25" x14ac:dyDescent="0.25">
      <c r="A431" s="505"/>
      <c r="B431" s="598"/>
      <c r="C431" s="506"/>
      <c r="D431" s="506"/>
      <c r="E431" s="507"/>
      <c r="F431" s="506"/>
      <c r="G431" s="1012"/>
      <c r="H431" s="1012"/>
      <c r="I431" s="506"/>
      <c r="J431" s="507"/>
      <c r="P431" s="505"/>
      <c r="Q431" s="598"/>
      <c r="R431" s="506"/>
      <c r="S431" s="506"/>
      <c r="T431" s="505"/>
      <c r="U431" s="506"/>
      <c r="V431" s="508"/>
      <c r="W431" s="508"/>
      <c r="X431" s="506"/>
      <c r="Y431" s="819"/>
    </row>
    <row r="432" spans="1:25" x14ac:dyDescent="0.25">
      <c r="A432" s="505"/>
      <c r="B432" s="598"/>
      <c r="C432" s="506"/>
      <c r="D432" s="506"/>
      <c r="E432" s="507"/>
      <c r="F432" s="506"/>
      <c r="G432" s="1012"/>
      <c r="H432" s="1012"/>
      <c r="I432" s="506"/>
      <c r="J432" s="507"/>
      <c r="P432" s="505"/>
      <c r="Q432" s="598"/>
      <c r="R432" s="506"/>
      <c r="S432" s="506"/>
      <c r="T432" s="512"/>
      <c r="U432" s="506"/>
      <c r="V432" s="508"/>
      <c r="W432" s="508"/>
      <c r="X432" s="506"/>
      <c r="Y432" s="819"/>
    </row>
    <row r="433" spans="1:25" x14ac:dyDescent="0.25">
      <c r="A433" s="505"/>
      <c r="B433" s="598"/>
      <c r="C433" s="506"/>
      <c r="D433" s="506"/>
      <c r="E433" s="507"/>
      <c r="F433" s="506"/>
      <c r="G433" s="1012"/>
      <c r="H433" s="1012"/>
      <c r="I433" s="506"/>
      <c r="J433" s="507"/>
      <c r="P433" s="505"/>
      <c r="Q433" s="598"/>
      <c r="R433" s="506"/>
      <c r="S433" s="506"/>
      <c r="T433" s="512"/>
      <c r="U433" s="506"/>
      <c r="V433" s="508"/>
      <c r="W433" s="508"/>
      <c r="X433" s="506"/>
      <c r="Y433" s="819"/>
    </row>
    <row r="434" spans="1:25" x14ac:dyDescent="0.25">
      <c r="A434" s="505"/>
      <c r="B434" s="598"/>
      <c r="C434" s="506"/>
      <c r="D434" s="506"/>
      <c r="E434" s="507"/>
      <c r="F434" s="506"/>
      <c r="G434" s="1012"/>
      <c r="H434" s="1012"/>
      <c r="I434" s="506"/>
      <c r="J434" s="507"/>
      <c r="P434" s="505"/>
      <c r="Q434" s="598"/>
      <c r="R434" s="506"/>
      <c r="S434" s="506"/>
      <c r="T434" s="507"/>
      <c r="U434" s="506"/>
      <c r="V434" s="508"/>
      <c r="W434" s="508"/>
      <c r="X434" s="506"/>
      <c r="Y434" s="819"/>
    </row>
    <row r="435" spans="1:25" x14ac:dyDescent="0.25">
      <c r="A435" s="505"/>
      <c r="B435" s="598"/>
      <c r="C435" s="506"/>
      <c r="D435" s="506"/>
      <c r="E435" s="507"/>
      <c r="F435" s="506"/>
      <c r="G435" s="1012"/>
      <c r="H435" s="1012"/>
      <c r="I435" s="506"/>
      <c r="J435" s="507"/>
      <c r="P435" s="505"/>
      <c r="Q435" s="598"/>
      <c r="R435" s="506"/>
      <c r="S435" s="506"/>
      <c r="T435" s="507"/>
      <c r="U435" s="506"/>
      <c r="V435" s="508"/>
      <c r="W435" s="508"/>
      <c r="X435" s="597"/>
      <c r="Y435" s="819"/>
    </row>
    <row r="436" spans="1:25" x14ac:dyDescent="0.25">
      <c r="A436" s="505"/>
      <c r="B436" s="598"/>
      <c r="C436" s="506"/>
      <c r="D436" s="506"/>
      <c r="E436" s="507"/>
      <c r="F436" s="506"/>
      <c r="G436" s="1012"/>
      <c r="H436" s="1012"/>
      <c r="I436" s="506"/>
      <c r="J436" s="507"/>
      <c r="P436" s="505"/>
      <c r="Q436" s="598"/>
      <c r="R436" s="506"/>
      <c r="S436" s="506"/>
      <c r="T436" s="507"/>
      <c r="U436" s="506"/>
      <c r="V436" s="508"/>
      <c r="W436" s="508"/>
      <c r="X436" s="597"/>
      <c r="Y436" s="819"/>
    </row>
    <row r="437" spans="1:25" x14ac:dyDescent="0.25">
      <c r="A437" s="505"/>
      <c r="B437" s="598"/>
      <c r="C437" s="506"/>
      <c r="D437" s="506"/>
      <c r="E437" s="507"/>
      <c r="F437" s="506"/>
      <c r="G437" s="1012"/>
      <c r="H437" s="1012"/>
      <c r="I437" s="506"/>
      <c r="J437" s="507"/>
      <c r="P437" s="505"/>
      <c r="Q437" s="598"/>
      <c r="R437" s="506"/>
      <c r="S437" s="506"/>
      <c r="T437" s="507"/>
      <c r="U437" s="506"/>
      <c r="V437" s="508"/>
      <c r="W437" s="508"/>
      <c r="X437" s="597"/>
      <c r="Y437" s="819"/>
    </row>
    <row r="438" spans="1:25" x14ac:dyDescent="0.25">
      <c r="A438" s="505"/>
      <c r="B438" s="598"/>
      <c r="C438" s="506"/>
      <c r="D438" s="506"/>
      <c r="E438" s="507"/>
      <c r="F438" s="506"/>
      <c r="G438" s="1012"/>
      <c r="H438" s="1012"/>
      <c r="I438" s="506"/>
      <c r="J438" s="507"/>
      <c r="P438" s="505"/>
      <c r="Q438" s="598"/>
      <c r="R438" s="506"/>
      <c r="S438" s="506"/>
      <c r="T438" s="507"/>
      <c r="U438" s="506"/>
      <c r="V438" s="508"/>
      <c r="W438" s="508"/>
      <c r="X438" s="506"/>
      <c r="Y438" s="819"/>
    </row>
    <row r="439" spans="1:25" x14ac:dyDescent="0.25">
      <c r="A439" s="505"/>
      <c r="B439" s="598"/>
      <c r="C439" s="506"/>
      <c r="D439" s="506"/>
      <c r="E439" s="507"/>
      <c r="F439" s="506"/>
      <c r="G439" s="1012"/>
      <c r="H439" s="1012"/>
      <c r="I439" s="506"/>
      <c r="J439" s="507"/>
      <c r="P439" s="505"/>
      <c r="Q439" s="598"/>
      <c r="R439" s="506"/>
      <c r="S439" s="506"/>
      <c r="T439" s="507"/>
      <c r="U439" s="506"/>
      <c r="V439" s="508"/>
      <c r="W439" s="508"/>
      <c r="X439" s="506"/>
      <c r="Y439" s="819"/>
    </row>
    <row r="440" spans="1:25" x14ac:dyDescent="0.25">
      <c r="A440" s="505"/>
      <c r="B440" s="598"/>
      <c r="C440" s="506"/>
      <c r="D440" s="506"/>
      <c r="E440" s="507"/>
      <c r="F440" s="506"/>
      <c r="G440" s="1012"/>
      <c r="H440" s="1012"/>
      <c r="I440" s="506"/>
      <c r="J440" s="507"/>
      <c r="P440" s="505"/>
      <c r="Q440" s="598"/>
      <c r="R440" s="506"/>
      <c r="S440" s="506"/>
      <c r="T440" s="507"/>
      <c r="U440" s="506"/>
      <c r="V440" s="508"/>
      <c r="W440" s="508"/>
      <c r="X440" s="506"/>
      <c r="Y440" s="819"/>
    </row>
    <row r="441" spans="1:25" x14ac:dyDescent="0.25">
      <c r="A441" s="505"/>
      <c r="B441" s="598"/>
      <c r="C441" s="506"/>
      <c r="D441" s="506"/>
      <c r="E441" s="507"/>
      <c r="F441" s="506"/>
      <c r="G441" s="1012"/>
      <c r="H441" s="1012"/>
      <c r="I441" s="506"/>
      <c r="J441" s="507"/>
      <c r="P441" s="505"/>
      <c r="Q441" s="598"/>
      <c r="R441" s="506"/>
      <c r="S441" s="506"/>
      <c r="T441" s="507"/>
      <c r="U441" s="506"/>
      <c r="V441" s="508"/>
      <c r="W441" s="508"/>
      <c r="X441" s="506"/>
      <c r="Y441" s="819"/>
    </row>
    <row r="442" spans="1:25" x14ac:dyDescent="0.25">
      <c r="A442" s="505"/>
      <c r="B442" s="598"/>
      <c r="C442" s="506"/>
      <c r="D442" s="506"/>
      <c r="E442" s="507"/>
      <c r="F442" s="506"/>
      <c r="G442" s="1012"/>
      <c r="H442" s="1012"/>
      <c r="I442" s="506"/>
      <c r="J442" s="507"/>
      <c r="P442" s="505"/>
      <c r="Q442" s="598"/>
      <c r="R442" s="506"/>
      <c r="S442" s="506"/>
      <c r="T442" s="507"/>
      <c r="U442" s="506"/>
      <c r="V442" s="508"/>
      <c r="W442" s="508"/>
      <c r="X442" s="506"/>
      <c r="Y442" s="819"/>
    </row>
    <row r="443" spans="1:25" x14ac:dyDescent="0.25">
      <c r="A443" s="505"/>
      <c r="B443" s="598"/>
      <c r="C443" s="506"/>
      <c r="D443" s="506"/>
      <c r="E443" s="507"/>
      <c r="F443" s="506"/>
      <c r="G443" s="1012"/>
      <c r="H443" s="1012"/>
      <c r="I443" s="506"/>
      <c r="J443" s="507"/>
      <c r="P443" s="505"/>
      <c r="Q443" s="598"/>
      <c r="R443" s="506"/>
      <c r="S443" s="506"/>
      <c r="T443" s="507"/>
      <c r="U443" s="506"/>
      <c r="V443" s="508"/>
      <c r="W443" s="508"/>
      <c r="X443" s="506"/>
      <c r="Y443" s="819"/>
    </row>
    <row r="444" spans="1:25" x14ac:dyDescent="0.25">
      <c r="A444" s="505"/>
      <c r="B444" s="598"/>
      <c r="C444" s="506"/>
      <c r="D444" s="506"/>
      <c r="E444" s="507"/>
      <c r="F444" s="506"/>
      <c r="G444" s="1012"/>
      <c r="H444" s="1012"/>
      <c r="I444" s="506"/>
      <c r="J444" s="507"/>
      <c r="P444" s="505"/>
      <c r="Q444" s="598"/>
      <c r="R444" s="506"/>
      <c r="S444" s="506"/>
      <c r="T444" s="507"/>
      <c r="U444" s="506"/>
      <c r="V444" s="508"/>
      <c r="W444" s="508"/>
      <c r="X444" s="506"/>
      <c r="Y444" s="819"/>
    </row>
    <row r="445" spans="1:25" x14ac:dyDescent="0.25">
      <c r="A445" s="505"/>
      <c r="B445" s="598"/>
      <c r="C445" s="506"/>
      <c r="D445" s="506"/>
      <c r="E445" s="507"/>
      <c r="F445" s="506"/>
      <c r="G445" s="1012"/>
      <c r="H445" s="1012"/>
      <c r="I445" s="506"/>
      <c r="J445" s="507"/>
      <c r="P445" s="505"/>
      <c r="Q445" s="598"/>
      <c r="R445" s="506"/>
      <c r="S445" s="506"/>
      <c r="T445" s="507"/>
      <c r="U445" s="506"/>
      <c r="V445" s="508"/>
      <c r="W445" s="508"/>
      <c r="X445" s="506"/>
      <c r="Y445" s="819"/>
    </row>
    <row r="446" spans="1:25" x14ac:dyDescent="0.25">
      <c r="A446" s="505"/>
      <c r="B446" s="598"/>
      <c r="C446" s="506"/>
      <c r="D446" s="506"/>
      <c r="E446" s="507"/>
      <c r="F446" s="506"/>
      <c r="G446" s="1012"/>
      <c r="H446" s="1012"/>
      <c r="I446" s="506"/>
      <c r="J446" s="507"/>
      <c r="P446" s="505"/>
      <c r="Q446" s="598"/>
      <c r="R446" s="506"/>
      <c r="S446" s="506"/>
      <c r="T446" s="507"/>
      <c r="U446" s="506"/>
      <c r="V446" s="508"/>
      <c r="W446" s="508"/>
      <c r="X446" s="506"/>
      <c r="Y446" s="819"/>
    </row>
    <row r="447" spans="1:25" x14ac:dyDescent="0.25">
      <c r="A447" s="505"/>
      <c r="B447" s="598"/>
      <c r="C447" s="506"/>
      <c r="D447" s="506"/>
      <c r="E447" s="507"/>
      <c r="F447" s="506"/>
      <c r="G447" s="1012"/>
      <c r="H447" s="1012"/>
      <c r="I447" s="506"/>
      <c r="J447" s="507"/>
      <c r="P447" s="505"/>
      <c r="Q447" s="598"/>
      <c r="R447" s="506"/>
      <c r="S447" s="506"/>
      <c r="T447" s="507"/>
      <c r="U447" s="506"/>
      <c r="V447" s="508"/>
      <c r="W447" s="508"/>
      <c r="X447" s="506"/>
      <c r="Y447" s="819"/>
    </row>
    <row r="448" spans="1:25" x14ac:dyDescent="0.25">
      <c r="A448" s="505"/>
      <c r="B448" s="598"/>
      <c r="C448" s="506"/>
      <c r="D448" s="506"/>
      <c r="E448" s="507"/>
      <c r="F448" s="506"/>
      <c r="G448" s="1012"/>
      <c r="H448" s="1012"/>
      <c r="I448" s="506"/>
      <c r="J448" s="507"/>
      <c r="P448" s="505"/>
      <c r="Q448" s="598"/>
      <c r="R448" s="506"/>
      <c r="S448" s="506"/>
      <c r="T448" s="507"/>
      <c r="U448" s="506"/>
      <c r="V448" s="508"/>
      <c r="W448" s="508"/>
      <c r="X448" s="506"/>
      <c r="Y448" s="819"/>
    </row>
    <row r="449" spans="1:25" x14ac:dyDescent="0.25">
      <c r="A449" s="505"/>
      <c r="B449" s="598"/>
      <c r="C449" s="506"/>
      <c r="D449" s="506"/>
      <c r="E449" s="507"/>
      <c r="F449" s="506"/>
      <c r="G449" s="1012"/>
      <c r="H449" s="1012"/>
      <c r="I449" s="506"/>
      <c r="J449" s="507"/>
      <c r="P449" s="505"/>
      <c r="Q449" s="598"/>
      <c r="R449" s="506"/>
      <c r="S449" s="506"/>
      <c r="T449" s="507"/>
      <c r="U449" s="506"/>
      <c r="V449" s="508"/>
      <c r="W449" s="508"/>
      <c r="X449" s="506"/>
      <c r="Y449" s="819"/>
    </row>
    <row r="450" spans="1:25" x14ac:dyDescent="0.25">
      <c r="A450" s="505"/>
      <c r="B450" s="598"/>
      <c r="C450" s="506"/>
      <c r="D450" s="506"/>
      <c r="E450" s="507"/>
      <c r="F450" s="506"/>
      <c r="G450" s="1012"/>
      <c r="H450" s="1012"/>
      <c r="I450" s="506"/>
      <c r="J450" s="507"/>
      <c r="P450" s="505"/>
      <c r="Q450" s="598"/>
      <c r="R450" s="506"/>
      <c r="S450" s="506"/>
      <c r="T450" s="507"/>
      <c r="U450" s="506"/>
      <c r="V450" s="508"/>
      <c r="W450" s="508"/>
      <c r="X450" s="506"/>
      <c r="Y450" s="819"/>
    </row>
    <row r="451" spans="1:25" x14ac:dyDescent="0.25">
      <c r="A451" s="505"/>
      <c r="B451" s="598"/>
      <c r="C451" s="506"/>
      <c r="D451" s="506"/>
      <c r="E451" s="507"/>
      <c r="F451" s="506"/>
      <c r="G451" s="1012"/>
      <c r="H451" s="1012"/>
      <c r="I451" s="506"/>
      <c r="J451" s="507"/>
      <c r="P451" s="505"/>
      <c r="Q451" s="598"/>
      <c r="R451" s="506"/>
      <c r="S451" s="506"/>
      <c r="T451" s="507"/>
      <c r="U451" s="506"/>
      <c r="V451" s="508"/>
      <c r="W451" s="508"/>
      <c r="X451" s="506"/>
      <c r="Y451" s="819"/>
    </row>
    <row r="452" spans="1:25" x14ac:dyDescent="0.25">
      <c r="A452" s="505"/>
      <c r="B452" s="598"/>
      <c r="C452" s="506"/>
      <c r="D452" s="506"/>
      <c r="E452" s="507"/>
      <c r="F452" s="506"/>
      <c r="G452" s="1012"/>
      <c r="H452" s="1012"/>
      <c r="I452" s="506"/>
      <c r="J452" s="507"/>
      <c r="P452" s="505"/>
      <c r="Q452" s="598"/>
      <c r="R452" s="506"/>
      <c r="S452" s="506"/>
      <c r="T452" s="507"/>
      <c r="U452" s="506"/>
      <c r="V452" s="508"/>
      <c r="W452" s="508"/>
      <c r="X452" s="506"/>
      <c r="Y452" s="819"/>
    </row>
    <row r="453" spans="1:25" x14ac:dyDescent="0.25">
      <c r="A453" s="505"/>
      <c r="B453" s="598"/>
      <c r="C453" s="506"/>
      <c r="D453" s="506"/>
      <c r="E453" s="507"/>
      <c r="F453" s="506"/>
      <c r="G453" s="1012"/>
      <c r="H453" s="1012"/>
      <c r="I453" s="506"/>
      <c r="J453" s="507"/>
      <c r="P453" s="505"/>
      <c r="Q453" s="598"/>
      <c r="R453" s="506"/>
      <c r="S453" s="506"/>
      <c r="T453" s="507"/>
      <c r="U453" s="506"/>
      <c r="V453" s="508"/>
      <c r="W453" s="508"/>
      <c r="X453" s="506"/>
      <c r="Y453" s="819"/>
    </row>
    <row r="454" spans="1:25" x14ac:dyDescent="0.25">
      <c r="A454" s="505"/>
      <c r="B454" s="598"/>
      <c r="C454" s="506"/>
      <c r="D454" s="506"/>
      <c r="E454" s="507"/>
      <c r="F454" s="506"/>
      <c r="G454" s="1012"/>
      <c r="H454" s="1012"/>
      <c r="I454" s="506"/>
      <c r="J454" s="507"/>
      <c r="P454" s="505"/>
      <c r="Q454" s="598"/>
      <c r="R454" s="506"/>
      <c r="S454" s="506"/>
      <c r="T454" s="507"/>
      <c r="U454" s="506"/>
      <c r="V454" s="508"/>
      <c r="W454" s="508"/>
      <c r="X454" s="506"/>
      <c r="Y454" s="819"/>
    </row>
    <row r="455" spans="1:25" x14ac:dyDescent="0.25">
      <c r="A455" s="505"/>
      <c r="B455" s="598"/>
      <c r="C455" s="506"/>
      <c r="D455" s="506"/>
      <c r="E455" s="507"/>
      <c r="F455" s="506"/>
      <c r="G455" s="1012"/>
      <c r="H455" s="1012"/>
      <c r="I455" s="506"/>
      <c r="J455" s="507"/>
      <c r="P455" s="505"/>
      <c r="Q455" s="598"/>
      <c r="R455" s="506"/>
      <c r="S455" s="506"/>
      <c r="T455" s="507"/>
      <c r="U455" s="506"/>
      <c r="V455" s="508"/>
      <c r="W455" s="508"/>
      <c r="X455" s="506"/>
      <c r="Y455" s="819"/>
    </row>
    <row r="456" spans="1:25" x14ac:dyDescent="0.25">
      <c r="A456" s="505"/>
      <c r="B456" s="598"/>
      <c r="C456" s="506"/>
      <c r="D456" s="506"/>
      <c r="E456" s="507"/>
      <c r="F456" s="506"/>
      <c r="G456" s="1012"/>
      <c r="H456" s="1012"/>
      <c r="I456" s="506"/>
      <c r="J456" s="507"/>
      <c r="P456" s="505"/>
      <c r="Q456" s="598"/>
      <c r="R456" s="506"/>
      <c r="S456" s="506"/>
      <c r="T456" s="507"/>
      <c r="U456" s="506"/>
      <c r="V456" s="508"/>
      <c r="W456" s="508"/>
      <c r="X456" s="506"/>
      <c r="Y456" s="819"/>
    </row>
    <row r="457" spans="1:25" x14ac:dyDescent="0.25">
      <c r="A457" s="505"/>
      <c r="B457" s="598"/>
      <c r="C457" s="506"/>
      <c r="D457" s="506"/>
      <c r="E457" s="507"/>
      <c r="F457" s="506"/>
      <c r="G457" s="1012"/>
      <c r="H457" s="1012"/>
      <c r="I457" s="506"/>
      <c r="J457" s="507"/>
      <c r="P457" s="505"/>
      <c r="Q457" s="598"/>
      <c r="R457" s="506"/>
      <c r="S457" s="506"/>
      <c r="T457" s="507"/>
      <c r="U457" s="506"/>
      <c r="V457" s="508"/>
      <c r="W457" s="508"/>
      <c r="X457" s="506"/>
      <c r="Y457" s="819"/>
    </row>
    <row r="458" spans="1:25" x14ac:dyDescent="0.25">
      <c r="A458" s="505"/>
      <c r="B458" s="598"/>
      <c r="C458" s="506"/>
      <c r="D458" s="506"/>
      <c r="E458" s="507"/>
      <c r="F458" s="506"/>
      <c r="G458" s="1012"/>
      <c r="H458" s="1012"/>
      <c r="I458" s="506"/>
      <c r="J458" s="507"/>
      <c r="P458" s="505"/>
      <c r="Q458" s="598"/>
      <c r="R458" s="506"/>
      <c r="S458" s="506"/>
      <c r="T458" s="507"/>
      <c r="U458" s="506"/>
      <c r="V458" s="508"/>
      <c r="W458" s="508"/>
      <c r="X458" s="506"/>
      <c r="Y458" s="819"/>
    </row>
    <row r="459" spans="1:25" x14ac:dyDescent="0.25">
      <c r="A459" s="505"/>
      <c r="B459" s="598"/>
      <c r="C459" s="506"/>
      <c r="D459" s="506"/>
      <c r="E459" s="507"/>
      <c r="F459" s="506"/>
      <c r="G459" s="1012"/>
      <c r="H459" s="1012"/>
      <c r="I459" s="506"/>
      <c r="J459" s="507"/>
      <c r="P459" s="505"/>
      <c r="Q459" s="598"/>
      <c r="R459" s="506"/>
      <c r="S459" s="506"/>
      <c r="T459" s="505"/>
      <c r="U459" s="506"/>
      <c r="V459" s="508"/>
      <c r="W459" s="508"/>
      <c r="X459" s="506"/>
      <c r="Y459" s="819"/>
    </row>
    <row r="460" spans="1:25" x14ac:dyDescent="0.25">
      <c r="A460" s="505"/>
      <c r="B460" s="598"/>
      <c r="C460" s="506"/>
      <c r="D460" s="506"/>
      <c r="E460" s="507"/>
      <c r="F460" s="506"/>
      <c r="G460" s="1012"/>
      <c r="H460" s="1012"/>
      <c r="I460" s="506"/>
      <c r="J460" s="507"/>
      <c r="P460" s="505"/>
      <c r="Q460" s="598"/>
      <c r="R460" s="506"/>
      <c r="S460" s="506"/>
      <c r="T460" s="505"/>
      <c r="U460" s="506"/>
      <c r="V460" s="508"/>
      <c r="W460" s="508"/>
      <c r="X460" s="506"/>
      <c r="Y460" s="819"/>
    </row>
    <row r="461" spans="1:25" x14ac:dyDescent="0.25">
      <c r="A461" s="505"/>
      <c r="B461" s="598"/>
      <c r="C461" s="506"/>
      <c r="D461" s="506"/>
      <c r="E461" s="507"/>
      <c r="F461" s="506"/>
      <c r="G461" s="1012"/>
      <c r="H461" s="1012"/>
      <c r="I461" s="506"/>
      <c r="J461" s="507"/>
      <c r="P461" s="505"/>
      <c r="Q461" s="598"/>
      <c r="R461" s="506"/>
      <c r="S461" s="506"/>
      <c r="T461" s="507"/>
      <c r="U461" s="506"/>
      <c r="V461" s="508"/>
      <c r="W461" s="508"/>
      <c r="X461" s="506"/>
      <c r="Y461" s="819"/>
    </row>
    <row r="462" spans="1:25" x14ac:dyDescent="0.25">
      <c r="A462" s="505"/>
      <c r="B462" s="598"/>
      <c r="C462" s="506"/>
      <c r="D462" s="506"/>
      <c r="E462" s="507"/>
      <c r="F462" s="506"/>
      <c r="G462" s="1012"/>
      <c r="H462" s="1012"/>
      <c r="I462" s="506"/>
      <c r="J462" s="507"/>
      <c r="P462" s="505"/>
      <c r="Q462" s="598"/>
      <c r="R462" s="506"/>
      <c r="S462" s="506"/>
      <c r="T462" s="507"/>
      <c r="U462" s="506"/>
      <c r="V462" s="508"/>
      <c r="W462" s="508"/>
      <c r="X462" s="506"/>
      <c r="Y462" s="819"/>
    </row>
    <row r="463" spans="1:25" x14ac:dyDescent="0.25">
      <c r="A463" s="505"/>
      <c r="B463" s="598"/>
      <c r="C463" s="506"/>
      <c r="D463" s="506"/>
      <c r="E463" s="507"/>
      <c r="F463" s="506"/>
      <c r="G463" s="1012"/>
      <c r="H463" s="1012"/>
      <c r="I463" s="506"/>
      <c r="J463" s="507"/>
      <c r="P463" s="505"/>
      <c r="Q463" s="598"/>
      <c r="R463" s="506"/>
      <c r="S463" s="506"/>
      <c r="T463" s="505"/>
      <c r="U463" s="506"/>
      <c r="V463" s="508"/>
      <c r="W463" s="508"/>
      <c r="X463" s="506"/>
      <c r="Y463" s="819"/>
    </row>
    <row r="464" spans="1:25" x14ac:dyDescent="0.25">
      <c r="A464" s="505"/>
      <c r="B464" s="598"/>
      <c r="C464" s="506"/>
      <c r="D464" s="506"/>
      <c r="E464" s="507"/>
      <c r="F464" s="506"/>
      <c r="G464" s="1012"/>
      <c r="H464" s="1012"/>
      <c r="I464" s="506"/>
      <c r="J464" s="507"/>
      <c r="P464" s="505"/>
      <c r="Q464" s="598"/>
      <c r="R464" s="506"/>
      <c r="S464" s="506"/>
      <c r="T464" s="507"/>
      <c r="U464" s="506"/>
      <c r="V464" s="508"/>
      <c r="W464" s="508"/>
      <c r="X464" s="506"/>
      <c r="Y464" s="819"/>
    </row>
    <row r="465" spans="1:25" x14ac:dyDescent="0.25">
      <c r="A465" s="505"/>
      <c r="B465" s="598"/>
      <c r="C465" s="506"/>
      <c r="D465" s="506"/>
      <c r="E465" s="507"/>
      <c r="F465" s="506"/>
      <c r="G465" s="1012"/>
      <c r="H465" s="1012"/>
      <c r="I465" s="506"/>
      <c r="J465" s="507"/>
      <c r="P465" s="505"/>
      <c r="Q465" s="598"/>
      <c r="R465" s="506"/>
      <c r="S465" s="506"/>
      <c r="T465" s="505"/>
      <c r="U465" s="506"/>
      <c r="V465" s="508"/>
      <c r="W465" s="508"/>
      <c r="X465" s="506"/>
      <c r="Y465" s="819"/>
    </row>
    <row r="466" spans="1:25" x14ac:dyDescent="0.25">
      <c r="A466" s="505"/>
      <c r="B466" s="598"/>
      <c r="C466" s="506"/>
      <c r="D466" s="506"/>
      <c r="E466" s="507"/>
      <c r="F466" s="506"/>
      <c r="G466" s="1012"/>
      <c r="H466" s="1012"/>
      <c r="I466" s="506"/>
      <c r="J466" s="507"/>
      <c r="P466" s="505"/>
      <c r="Q466" s="598"/>
      <c r="R466" s="506"/>
      <c r="S466" s="506"/>
      <c r="T466" s="505"/>
      <c r="U466" s="506"/>
      <c r="V466" s="511"/>
      <c r="W466" s="511"/>
      <c r="X466" s="506"/>
      <c r="Y466" s="819"/>
    </row>
    <row r="467" spans="1:25" x14ac:dyDescent="0.25">
      <c r="A467" s="505"/>
      <c r="B467" s="598"/>
      <c r="C467" s="506"/>
      <c r="D467" s="506"/>
      <c r="E467" s="507"/>
      <c r="F467" s="506"/>
      <c r="G467" s="1012"/>
      <c r="H467" s="1012"/>
      <c r="I467" s="506"/>
      <c r="J467" s="507"/>
      <c r="P467" s="505"/>
      <c r="Q467" s="598"/>
      <c r="R467" s="506"/>
      <c r="S467" s="506"/>
      <c r="T467" s="505"/>
      <c r="U467" s="506"/>
      <c r="V467" s="508"/>
      <c r="W467" s="508"/>
      <c r="X467" s="506"/>
      <c r="Y467" s="819"/>
    </row>
    <row r="468" spans="1:25" x14ac:dyDescent="0.25">
      <c r="A468" s="505"/>
      <c r="B468" s="598"/>
      <c r="C468" s="506"/>
      <c r="D468" s="506"/>
      <c r="E468" s="507"/>
      <c r="F468" s="506"/>
      <c r="G468" s="1012"/>
      <c r="H468" s="1012"/>
      <c r="I468" s="506"/>
      <c r="J468" s="507"/>
      <c r="P468" s="505"/>
      <c r="Q468" s="598"/>
      <c r="R468" s="506"/>
      <c r="S468" s="506"/>
      <c r="T468" s="505"/>
      <c r="U468" s="506"/>
      <c r="V468" s="508"/>
      <c r="W468" s="508"/>
      <c r="X468" s="506"/>
      <c r="Y468" s="819"/>
    </row>
    <row r="469" spans="1:25" x14ac:dyDescent="0.25">
      <c r="A469" s="505"/>
      <c r="B469" s="598"/>
      <c r="C469" s="506"/>
      <c r="D469" s="506"/>
      <c r="E469" s="507"/>
      <c r="F469" s="506"/>
      <c r="G469" s="1012"/>
      <c r="H469" s="1012"/>
      <c r="I469" s="506"/>
      <c r="J469" s="507"/>
      <c r="P469" s="505"/>
      <c r="Q469" s="598"/>
      <c r="R469" s="506"/>
      <c r="S469" s="506"/>
      <c r="T469" s="505"/>
      <c r="U469" s="506"/>
      <c r="V469" s="508"/>
      <c r="W469" s="508"/>
      <c r="X469" s="506"/>
      <c r="Y469" s="819"/>
    </row>
    <row r="470" spans="1:25" x14ac:dyDescent="0.25">
      <c r="A470" s="505"/>
      <c r="B470" s="598"/>
      <c r="C470" s="506"/>
      <c r="D470" s="506"/>
      <c r="E470" s="507"/>
      <c r="F470" s="506"/>
      <c r="G470" s="1012"/>
      <c r="H470" s="1012"/>
      <c r="I470" s="506"/>
      <c r="J470" s="507"/>
      <c r="P470" s="505"/>
      <c r="Q470" s="598"/>
      <c r="R470" s="506"/>
      <c r="S470" s="506"/>
      <c r="T470" s="507"/>
      <c r="U470" s="506"/>
      <c r="V470" s="508"/>
      <c r="W470" s="508"/>
      <c r="X470" s="506"/>
      <c r="Y470" s="819"/>
    </row>
    <row r="471" spans="1:25" x14ac:dyDescent="0.25">
      <c r="A471" s="505"/>
      <c r="B471" s="598"/>
      <c r="C471" s="506"/>
      <c r="D471" s="506"/>
      <c r="E471" s="507"/>
      <c r="F471" s="506"/>
      <c r="G471" s="1012"/>
      <c r="H471" s="1012"/>
      <c r="I471" s="506"/>
      <c r="J471" s="507"/>
      <c r="P471" s="505"/>
      <c r="Q471" s="598"/>
      <c r="R471" s="506"/>
      <c r="S471" s="506"/>
      <c r="T471" s="512"/>
      <c r="U471" s="513"/>
      <c r="V471" s="508"/>
      <c r="W471" s="508"/>
      <c r="X471" s="597"/>
      <c r="Y471" s="819"/>
    </row>
    <row r="472" spans="1:25" x14ac:dyDescent="0.25">
      <c r="A472" s="505"/>
      <c r="B472" s="598"/>
      <c r="C472" s="506"/>
      <c r="D472" s="506"/>
      <c r="E472" s="507"/>
      <c r="F472" s="506"/>
      <c r="G472" s="1012"/>
      <c r="H472" s="1012"/>
      <c r="I472" s="506"/>
      <c r="J472" s="507"/>
      <c r="P472" s="505"/>
      <c r="Q472" s="598"/>
      <c r="R472" s="506"/>
      <c r="S472" s="506"/>
      <c r="T472" s="512"/>
      <c r="U472" s="513"/>
      <c r="V472" s="508"/>
      <c r="W472" s="508"/>
      <c r="X472" s="597"/>
      <c r="Y472" s="819"/>
    </row>
    <row r="473" spans="1:25" x14ac:dyDescent="0.25">
      <c r="A473" s="505"/>
      <c r="B473" s="598"/>
      <c r="C473" s="506"/>
      <c r="D473" s="506"/>
      <c r="E473" s="507"/>
      <c r="F473" s="506"/>
      <c r="G473" s="1012"/>
      <c r="H473" s="1012"/>
      <c r="I473" s="506"/>
      <c r="J473" s="507"/>
      <c r="P473" s="505"/>
      <c r="Q473" s="598"/>
      <c r="R473" s="506"/>
      <c r="S473" s="506"/>
      <c r="T473" s="512"/>
      <c r="U473" s="513"/>
      <c r="V473" s="508"/>
      <c r="W473" s="508"/>
      <c r="X473" s="597"/>
      <c r="Y473" s="819"/>
    </row>
    <row r="474" spans="1:25" x14ac:dyDescent="0.25">
      <c r="A474" s="505"/>
      <c r="B474" s="598"/>
      <c r="C474" s="506"/>
      <c r="D474" s="506"/>
      <c r="E474" s="507"/>
      <c r="F474" s="506"/>
      <c r="G474" s="1012"/>
      <c r="H474" s="1012"/>
      <c r="I474" s="506"/>
      <c r="J474" s="507"/>
      <c r="P474" s="505"/>
      <c r="Q474" s="598"/>
      <c r="R474" s="506"/>
      <c r="S474" s="506"/>
      <c r="T474" s="507"/>
      <c r="U474" s="506"/>
      <c r="V474" s="508"/>
      <c r="W474" s="508"/>
      <c r="X474" s="597"/>
      <c r="Y474" s="819"/>
    </row>
    <row r="475" spans="1:25" x14ac:dyDescent="0.25">
      <c r="A475" s="505"/>
      <c r="B475" s="598"/>
      <c r="C475" s="506"/>
      <c r="D475" s="506"/>
      <c r="E475" s="507"/>
      <c r="F475" s="506"/>
      <c r="G475" s="1012"/>
      <c r="H475" s="1012"/>
      <c r="I475" s="506"/>
      <c r="J475" s="507"/>
      <c r="P475" s="505"/>
      <c r="Q475" s="598"/>
      <c r="R475" s="506"/>
      <c r="S475" s="506"/>
      <c r="T475" s="507"/>
      <c r="U475" s="506"/>
      <c r="V475" s="508"/>
      <c r="W475" s="508"/>
      <c r="X475" s="506"/>
      <c r="Y475" s="819"/>
    </row>
    <row r="476" spans="1:25" x14ac:dyDescent="0.25">
      <c r="A476" s="505"/>
      <c r="B476" s="598"/>
      <c r="C476" s="506"/>
      <c r="D476" s="506"/>
      <c r="E476" s="507"/>
      <c r="F476" s="506"/>
      <c r="G476" s="1012"/>
      <c r="H476" s="1012"/>
      <c r="I476" s="506"/>
      <c r="J476" s="507"/>
      <c r="P476" s="505"/>
      <c r="Q476" s="598"/>
      <c r="R476" s="506"/>
      <c r="S476" s="506"/>
      <c r="T476" s="507"/>
      <c r="U476" s="506"/>
      <c r="V476" s="508"/>
      <c r="W476" s="508"/>
      <c r="X476" s="506"/>
      <c r="Y476" s="819"/>
    </row>
    <row r="477" spans="1:25" x14ac:dyDescent="0.25">
      <c r="A477" s="505"/>
      <c r="B477" s="598"/>
      <c r="C477" s="506"/>
      <c r="D477" s="506"/>
      <c r="E477" s="507"/>
      <c r="F477" s="506"/>
      <c r="G477" s="1012"/>
      <c r="H477" s="1012"/>
      <c r="I477" s="506"/>
      <c r="J477" s="507"/>
      <c r="P477" s="505"/>
      <c r="Q477" s="598"/>
      <c r="R477" s="506"/>
      <c r="S477" s="506"/>
      <c r="T477" s="507"/>
      <c r="U477" s="506"/>
      <c r="V477" s="508"/>
      <c r="W477" s="508"/>
      <c r="X477" s="506"/>
      <c r="Y477" s="819"/>
    </row>
    <row r="478" spans="1:25" x14ac:dyDescent="0.25">
      <c r="A478" s="505"/>
      <c r="B478" s="598"/>
      <c r="C478" s="506"/>
      <c r="D478" s="506"/>
      <c r="E478" s="507"/>
      <c r="F478" s="506"/>
      <c r="G478" s="1012"/>
      <c r="H478" s="1012"/>
      <c r="I478" s="506"/>
      <c r="J478" s="507"/>
      <c r="P478" s="505"/>
      <c r="Q478" s="598"/>
      <c r="R478" s="506"/>
      <c r="S478" s="506"/>
      <c r="T478" s="507"/>
      <c r="U478" s="506"/>
      <c r="V478" s="508"/>
      <c r="W478" s="508"/>
      <c r="X478" s="506"/>
      <c r="Y478" s="819"/>
    </row>
    <row r="479" spans="1:25" x14ac:dyDescent="0.25">
      <c r="A479" s="505"/>
      <c r="B479" s="598"/>
      <c r="C479" s="506"/>
      <c r="D479" s="506"/>
      <c r="E479" s="507"/>
      <c r="F479" s="506"/>
      <c r="G479" s="1012"/>
      <c r="H479" s="1012"/>
      <c r="I479" s="506"/>
      <c r="J479" s="507"/>
      <c r="P479" s="505"/>
      <c r="Q479" s="598"/>
      <c r="R479" s="506"/>
      <c r="S479" s="506"/>
      <c r="T479" s="507"/>
      <c r="U479" s="506"/>
      <c r="V479" s="508"/>
      <c r="W479" s="508"/>
      <c r="X479" s="506"/>
      <c r="Y479" s="819"/>
    </row>
    <row r="480" spans="1:25" x14ac:dyDescent="0.25">
      <c r="A480" s="505"/>
      <c r="B480" s="598"/>
      <c r="C480" s="506"/>
      <c r="D480" s="506"/>
      <c r="E480" s="507"/>
      <c r="F480" s="506"/>
      <c r="G480" s="1012"/>
      <c r="H480" s="1012"/>
      <c r="I480" s="506"/>
      <c r="J480" s="507"/>
      <c r="P480" s="505"/>
      <c r="Q480" s="598"/>
      <c r="R480" s="506"/>
      <c r="S480" s="506"/>
      <c r="T480" s="507"/>
      <c r="U480" s="506"/>
      <c r="V480" s="508"/>
      <c r="W480" s="508"/>
      <c r="X480" s="506"/>
      <c r="Y480" s="819"/>
    </row>
    <row r="481" spans="1:25" x14ac:dyDescent="0.25">
      <c r="A481" s="505"/>
      <c r="B481" s="598"/>
      <c r="C481" s="506"/>
      <c r="D481" s="506"/>
      <c r="E481" s="507"/>
      <c r="F481" s="506"/>
      <c r="G481" s="1012"/>
      <c r="H481" s="1012"/>
      <c r="I481" s="506"/>
      <c r="J481" s="507"/>
      <c r="P481" s="505"/>
      <c r="Q481" s="598"/>
      <c r="R481" s="506"/>
      <c r="S481" s="506"/>
      <c r="T481" s="507"/>
      <c r="U481" s="506"/>
      <c r="V481" s="508"/>
      <c r="W481" s="508"/>
      <c r="X481" s="506"/>
      <c r="Y481" s="819"/>
    </row>
    <row r="482" spans="1:25" x14ac:dyDescent="0.25">
      <c r="A482" s="505"/>
      <c r="B482" s="598"/>
      <c r="C482" s="506"/>
      <c r="D482" s="506"/>
      <c r="E482" s="507"/>
      <c r="F482" s="506"/>
      <c r="G482" s="1012"/>
      <c r="H482" s="1012"/>
      <c r="I482" s="506"/>
      <c r="J482" s="507"/>
      <c r="P482" s="505"/>
      <c r="Q482" s="598"/>
      <c r="R482" s="506"/>
      <c r="S482" s="506"/>
      <c r="T482" s="507"/>
      <c r="U482" s="506"/>
      <c r="V482" s="508"/>
      <c r="W482" s="508"/>
      <c r="X482" s="506"/>
      <c r="Y482" s="819"/>
    </row>
    <row r="483" spans="1:25" x14ac:dyDescent="0.25">
      <c r="A483" s="505"/>
      <c r="B483" s="598"/>
      <c r="C483" s="506"/>
      <c r="D483" s="506"/>
      <c r="E483" s="507"/>
      <c r="F483" s="506"/>
      <c r="G483" s="1012"/>
      <c r="H483" s="1012"/>
      <c r="I483" s="506"/>
      <c r="J483" s="507"/>
      <c r="P483" s="505"/>
      <c r="Q483" s="598"/>
      <c r="R483" s="506"/>
      <c r="S483" s="506"/>
      <c r="T483" s="507"/>
      <c r="U483" s="506"/>
      <c r="V483" s="508"/>
      <c r="W483" s="508"/>
      <c r="X483" s="506"/>
      <c r="Y483" s="819"/>
    </row>
    <row r="484" spans="1:25" x14ac:dyDescent="0.25">
      <c r="A484" s="505"/>
      <c r="B484" s="598"/>
      <c r="C484" s="506"/>
      <c r="D484" s="506"/>
      <c r="E484" s="507"/>
      <c r="F484" s="506"/>
      <c r="G484" s="1012"/>
      <c r="H484" s="1012"/>
      <c r="I484" s="506"/>
      <c r="J484" s="507"/>
      <c r="P484" s="505"/>
      <c r="Q484" s="598"/>
      <c r="R484" s="506"/>
      <c r="S484" s="506"/>
      <c r="T484" s="507"/>
      <c r="U484" s="506"/>
      <c r="V484" s="508"/>
      <c r="W484" s="508"/>
      <c r="X484" s="506"/>
      <c r="Y484" s="819"/>
    </row>
    <row r="485" spans="1:25" x14ac:dyDescent="0.25">
      <c r="A485" s="505"/>
      <c r="B485" s="598"/>
      <c r="C485" s="506"/>
      <c r="D485" s="506"/>
      <c r="E485" s="507"/>
      <c r="F485" s="506"/>
      <c r="G485" s="1012"/>
      <c r="H485" s="1012"/>
      <c r="I485" s="506"/>
      <c r="J485" s="507"/>
      <c r="P485" s="505"/>
      <c r="Q485" s="598"/>
      <c r="R485" s="506"/>
      <c r="S485" s="506"/>
      <c r="T485" s="507"/>
      <c r="U485" s="506"/>
      <c r="V485" s="508"/>
      <c r="W485" s="508"/>
      <c r="X485" s="506"/>
      <c r="Y485" s="819"/>
    </row>
    <row r="486" spans="1:25" x14ac:dyDescent="0.25">
      <c r="A486" s="505"/>
      <c r="B486" s="598"/>
      <c r="C486" s="506"/>
      <c r="D486" s="506"/>
      <c r="E486" s="507"/>
      <c r="F486" s="506"/>
      <c r="G486" s="1012"/>
      <c r="H486" s="1012"/>
      <c r="I486" s="506"/>
      <c r="J486" s="507"/>
      <c r="P486" s="505"/>
      <c r="Q486" s="598"/>
      <c r="R486" s="506"/>
      <c r="S486" s="506"/>
      <c r="T486" s="507"/>
      <c r="U486" s="506"/>
      <c r="V486" s="508"/>
      <c r="W486" s="508"/>
      <c r="X486" s="506"/>
      <c r="Y486" s="819"/>
    </row>
    <row r="487" spans="1:25" x14ac:dyDescent="0.25">
      <c r="A487" s="505"/>
      <c r="B487" s="598"/>
      <c r="C487" s="506"/>
      <c r="D487" s="506"/>
      <c r="E487" s="507"/>
      <c r="F487" s="506"/>
      <c r="G487" s="1012"/>
      <c r="H487" s="1012"/>
      <c r="I487" s="506"/>
      <c r="J487" s="507"/>
      <c r="P487" s="505"/>
      <c r="Q487" s="598"/>
      <c r="R487" s="506"/>
      <c r="S487" s="506"/>
      <c r="T487" s="507"/>
      <c r="U487" s="506"/>
      <c r="V487" s="508"/>
      <c r="W487" s="508"/>
      <c r="X487" s="506"/>
      <c r="Y487" s="819"/>
    </row>
    <row r="488" spans="1:25" x14ac:dyDescent="0.25">
      <c r="A488" s="505"/>
      <c r="B488" s="598"/>
      <c r="C488" s="506"/>
      <c r="D488" s="506"/>
      <c r="E488" s="507"/>
      <c r="F488" s="506"/>
      <c r="G488" s="1012"/>
      <c r="H488" s="1012"/>
      <c r="I488" s="506"/>
      <c r="J488" s="507"/>
      <c r="P488" s="505"/>
      <c r="Q488" s="598"/>
      <c r="R488" s="506"/>
      <c r="S488" s="506"/>
      <c r="T488" s="507"/>
      <c r="U488" s="506"/>
      <c r="V488" s="508"/>
      <c r="W488" s="508"/>
      <c r="X488" s="506"/>
      <c r="Y488" s="819"/>
    </row>
    <row r="489" spans="1:25" x14ac:dyDescent="0.25">
      <c r="A489" s="505"/>
      <c r="B489" s="598"/>
      <c r="C489" s="506"/>
      <c r="D489" s="506"/>
      <c r="E489" s="507"/>
      <c r="F489" s="506"/>
      <c r="G489" s="1012"/>
      <c r="H489" s="1012"/>
      <c r="I489" s="506"/>
      <c r="J489" s="507"/>
      <c r="P489" s="505"/>
      <c r="Q489" s="598"/>
      <c r="R489" s="506"/>
      <c r="S489" s="506"/>
      <c r="T489" s="507"/>
      <c r="U489" s="506"/>
      <c r="V489" s="508"/>
      <c r="W489" s="508"/>
      <c r="X489" s="506"/>
      <c r="Y489" s="819"/>
    </row>
    <row r="490" spans="1:25" x14ac:dyDescent="0.25">
      <c r="A490" s="505"/>
      <c r="B490" s="598"/>
      <c r="C490" s="506"/>
      <c r="D490" s="506"/>
      <c r="E490" s="507"/>
      <c r="F490" s="506"/>
      <c r="G490" s="1012"/>
      <c r="H490" s="1012"/>
      <c r="I490" s="506"/>
      <c r="J490" s="507"/>
      <c r="P490" s="505"/>
      <c r="Q490" s="598"/>
      <c r="R490" s="506"/>
      <c r="S490" s="506"/>
      <c r="T490" s="507"/>
      <c r="U490" s="506"/>
      <c r="V490" s="508"/>
      <c r="W490" s="508"/>
      <c r="X490" s="506"/>
      <c r="Y490" s="819"/>
    </row>
    <row r="491" spans="1:25" x14ac:dyDescent="0.25">
      <c r="A491" s="505"/>
      <c r="B491" s="598"/>
      <c r="C491" s="506"/>
      <c r="D491" s="506"/>
      <c r="E491" s="507"/>
      <c r="F491" s="506"/>
      <c r="G491" s="1012"/>
      <c r="H491" s="1012"/>
      <c r="I491" s="506"/>
      <c r="J491" s="507"/>
      <c r="P491" s="505"/>
      <c r="Q491" s="598"/>
      <c r="R491" s="506"/>
      <c r="S491" s="506"/>
      <c r="T491" s="507"/>
      <c r="U491" s="506"/>
      <c r="V491" s="508"/>
      <c r="W491" s="508"/>
      <c r="X491" s="506"/>
      <c r="Y491" s="819"/>
    </row>
    <row r="492" spans="1:25" x14ac:dyDescent="0.25">
      <c r="A492" s="505"/>
      <c r="B492" s="598"/>
      <c r="C492" s="506"/>
      <c r="D492" s="506"/>
      <c r="E492" s="507"/>
      <c r="F492" s="506"/>
      <c r="G492" s="1012"/>
      <c r="H492" s="1012"/>
      <c r="I492" s="506"/>
      <c r="J492" s="507"/>
      <c r="P492" s="505"/>
      <c r="Q492" s="598"/>
      <c r="R492" s="506"/>
      <c r="S492" s="506"/>
      <c r="T492" s="507"/>
      <c r="U492" s="506"/>
      <c r="V492" s="508"/>
      <c r="W492" s="508"/>
      <c r="X492" s="506"/>
      <c r="Y492" s="819"/>
    </row>
    <row r="493" spans="1:25" x14ac:dyDescent="0.25">
      <c r="A493" s="505"/>
      <c r="B493" s="598"/>
      <c r="C493" s="506"/>
      <c r="D493" s="506"/>
      <c r="E493" s="507"/>
      <c r="F493" s="506"/>
      <c r="G493" s="1012"/>
      <c r="H493" s="1012"/>
      <c r="I493" s="506"/>
      <c r="J493" s="507"/>
      <c r="P493" s="505"/>
      <c r="Q493" s="598"/>
      <c r="R493" s="506"/>
      <c r="S493" s="506"/>
      <c r="T493" s="507"/>
      <c r="U493" s="506"/>
      <c r="V493" s="508"/>
      <c r="W493" s="508"/>
      <c r="X493" s="506"/>
      <c r="Y493" s="819"/>
    </row>
    <row r="494" spans="1:25" x14ac:dyDescent="0.25">
      <c r="A494" s="505"/>
      <c r="B494" s="598"/>
      <c r="C494" s="506"/>
      <c r="D494" s="506"/>
      <c r="E494" s="507"/>
      <c r="F494" s="506"/>
      <c r="G494" s="1012"/>
      <c r="H494" s="1012"/>
      <c r="I494" s="506"/>
      <c r="J494" s="507"/>
      <c r="P494" s="505"/>
      <c r="Q494" s="598"/>
      <c r="R494" s="506"/>
      <c r="S494" s="506"/>
      <c r="T494" s="507"/>
      <c r="U494" s="506"/>
      <c r="V494" s="508"/>
      <c r="W494" s="508"/>
      <c r="X494" s="506"/>
      <c r="Y494" s="819"/>
    </row>
    <row r="495" spans="1:25" x14ac:dyDescent="0.25">
      <c r="A495" s="505"/>
      <c r="B495" s="598"/>
      <c r="C495" s="506"/>
      <c r="D495" s="506"/>
      <c r="E495" s="507"/>
      <c r="F495" s="506"/>
      <c r="G495" s="1012"/>
      <c r="H495" s="1012"/>
      <c r="I495" s="506"/>
      <c r="J495" s="507"/>
      <c r="P495" s="505"/>
      <c r="Q495" s="598"/>
      <c r="R495" s="506"/>
      <c r="S495" s="506"/>
      <c r="T495" s="507"/>
      <c r="U495" s="506"/>
      <c r="V495" s="508"/>
      <c r="W495" s="508"/>
      <c r="X495" s="506"/>
      <c r="Y495" s="819"/>
    </row>
    <row r="496" spans="1:25" x14ac:dyDescent="0.25">
      <c r="A496" s="505"/>
      <c r="B496" s="598"/>
      <c r="C496" s="506"/>
      <c r="D496" s="506"/>
      <c r="E496" s="507"/>
      <c r="F496" s="506"/>
      <c r="G496" s="1012"/>
      <c r="H496" s="1012"/>
      <c r="I496" s="506"/>
      <c r="J496" s="507"/>
      <c r="P496" s="505"/>
      <c r="Q496" s="598"/>
      <c r="R496" s="506"/>
      <c r="S496" s="506"/>
      <c r="T496" s="507"/>
      <c r="U496" s="506"/>
      <c r="V496" s="508"/>
      <c r="W496" s="508"/>
      <c r="X496" s="506"/>
      <c r="Y496" s="819"/>
    </row>
    <row r="497" spans="1:25" x14ac:dyDescent="0.25">
      <c r="A497" s="505"/>
      <c r="B497" s="598"/>
      <c r="C497" s="506"/>
      <c r="D497" s="506"/>
      <c r="E497" s="507"/>
      <c r="F497" s="506"/>
      <c r="G497" s="1012"/>
      <c r="H497" s="1012"/>
      <c r="I497" s="506"/>
      <c r="J497" s="507"/>
      <c r="P497" s="505"/>
      <c r="Q497" s="598"/>
      <c r="R497" s="506"/>
      <c r="S497" s="506"/>
      <c r="T497" s="507"/>
      <c r="U497" s="506"/>
      <c r="V497" s="508"/>
      <c r="W497" s="508"/>
      <c r="X497" s="506"/>
      <c r="Y497" s="819"/>
    </row>
    <row r="498" spans="1:25" x14ac:dyDescent="0.25">
      <c r="A498" s="505"/>
      <c r="B498" s="598"/>
      <c r="C498" s="506"/>
      <c r="D498" s="506"/>
      <c r="E498" s="507"/>
      <c r="F498" s="506"/>
      <c r="G498" s="1012"/>
      <c r="H498" s="1012"/>
      <c r="I498" s="506"/>
      <c r="J498" s="507"/>
      <c r="P498" s="505"/>
      <c r="Q498" s="598"/>
      <c r="R498" s="506"/>
      <c r="S498" s="506"/>
      <c r="T498" s="507"/>
      <c r="U498" s="506"/>
      <c r="V498" s="508"/>
      <c r="W498" s="508"/>
      <c r="X498" s="506"/>
      <c r="Y498" s="819"/>
    </row>
    <row r="499" spans="1:25" x14ac:dyDescent="0.25">
      <c r="A499" s="505"/>
      <c r="B499" s="598"/>
      <c r="C499" s="506"/>
      <c r="D499" s="506"/>
      <c r="E499" s="507"/>
      <c r="F499" s="506"/>
      <c r="G499" s="1012"/>
      <c r="H499" s="1012"/>
      <c r="I499" s="506"/>
      <c r="J499" s="507"/>
      <c r="P499" s="505"/>
      <c r="Q499" s="598"/>
      <c r="R499" s="506"/>
      <c r="S499" s="506"/>
      <c r="T499" s="507"/>
      <c r="U499" s="506"/>
      <c r="V499" s="508"/>
      <c r="W499" s="508"/>
      <c r="X499" s="506"/>
      <c r="Y499" s="819"/>
    </row>
    <row r="500" spans="1:25" x14ac:dyDescent="0.25">
      <c r="A500" s="505"/>
      <c r="B500" s="598"/>
      <c r="C500" s="506"/>
      <c r="D500" s="506"/>
      <c r="E500" s="507"/>
      <c r="F500" s="506"/>
      <c r="G500" s="1012"/>
      <c r="H500" s="1012"/>
      <c r="I500" s="506"/>
      <c r="J500" s="507"/>
      <c r="P500" s="505"/>
      <c r="Q500" s="598"/>
      <c r="R500" s="506"/>
      <c r="S500" s="506"/>
      <c r="T500" s="507"/>
      <c r="U500" s="506"/>
      <c r="V500" s="508"/>
      <c r="W500" s="508"/>
      <c r="X500" s="506"/>
      <c r="Y500" s="819"/>
    </row>
    <row r="501" spans="1:25" x14ac:dyDescent="0.25">
      <c r="A501" s="505"/>
      <c r="B501" s="598"/>
      <c r="C501" s="506"/>
      <c r="D501" s="506"/>
      <c r="E501" s="507"/>
      <c r="F501" s="506"/>
      <c r="G501" s="1012"/>
      <c r="H501" s="1012"/>
      <c r="I501" s="506"/>
      <c r="J501" s="507"/>
      <c r="P501" s="505"/>
      <c r="Q501" s="598"/>
      <c r="R501" s="506"/>
      <c r="S501" s="506"/>
      <c r="T501" s="507"/>
      <c r="U501" s="506"/>
      <c r="V501" s="508"/>
      <c r="W501" s="508"/>
      <c r="X501" s="506"/>
      <c r="Y501" s="819"/>
    </row>
    <row r="502" spans="1:25" x14ac:dyDescent="0.25">
      <c r="A502" s="505"/>
      <c r="B502" s="598"/>
      <c r="C502" s="506"/>
      <c r="D502" s="506"/>
      <c r="E502" s="507"/>
      <c r="F502" s="506"/>
      <c r="G502" s="1012"/>
      <c r="H502" s="1012"/>
      <c r="I502" s="506"/>
      <c r="J502" s="507"/>
      <c r="P502" s="505"/>
      <c r="Q502" s="598"/>
      <c r="R502" s="506"/>
      <c r="S502" s="506"/>
      <c r="T502" s="507"/>
      <c r="U502" s="506"/>
      <c r="V502" s="508"/>
      <c r="W502" s="508"/>
      <c r="X502" s="506"/>
      <c r="Y502" s="819"/>
    </row>
    <row r="503" spans="1:25" x14ac:dyDescent="0.25">
      <c r="A503" s="505"/>
      <c r="B503" s="598"/>
      <c r="C503" s="506"/>
      <c r="D503" s="506"/>
      <c r="E503" s="507"/>
      <c r="F503" s="506"/>
      <c r="G503" s="1012"/>
      <c r="H503" s="1012"/>
      <c r="I503" s="506"/>
      <c r="J503" s="507"/>
      <c r="P503" s="505"/>
      <c r="Q503" s="598"/>
      <c r="R503" s="506"/>
      <c r="S503" s="506"/>
      <c r="T503" s="507"/>
      <c r="U503" s="506"/>
      <c r="V503" s="508"/>
      <c r="W503" s="508"/>
      <c r="X503" s="506"/>
      <c r="Y503" s="819"/>
    </row>
    <row r="504" spans="1:25" x14ac:dyDescent="0.25">
      <c r="A504" s="505"/>
      <c r="B504" s="598"/>
      <c r="C504" s="506"/>
      <c r="D504" s="506"/>
      <c r="E504" s="507"/>
      <c r="F504" s="506"/>
      <c r="G504" s="1012"/>
      <c r="H504" s="1012"/>
      <c r="I504" s="506"/>
      <c r="J504" s="507"/>
      <c r="P504" s="505"/>
      <c r="Q504" s="598"/>
      <c r="R504" s="506"/>
      <c r="S504" s="506"/>
      <c r="T504" s="507"/>
      <c r="U504" s="506"/>
      <c r="V504" s="508"/>
      <c r="W504" s="508"/>
      <c r="X504" s="506"/>
      <c r="Y504" s="819"/>
    </row>
    <row r="505" spans="1:25" x14ac:dyDescent="0.25">
      <c r="A505" s="505"/>
      <c r="B505" s="598"/>
      <c r="C505" s="506"/>
      <c r="D505" s="506"/>
      <c r="E505" s="507"/>
      <c r="F505" s="506"/>
      <c r="G505" s="1012"/>
      <c r="H505" s="1012"/>
      <c r="I505" s="506"/>
      <c r="J505" s="507"/>
      <c r="P505" s="505"/>
      <c r="Q505" s="598"/>
      <c r="R505" s="506"/>
      <c r="S505" s="506"/>
      <c r="T505" s="507"/>
      <c r="U505" s="506"/>
      <c r="V505" s="508"/>
      <c r="W505" s="508"/>
      <c r="X505" s="506"/>
      <c r="Y505" s="819"/>
    </row>
    <row r="506" spans="1:25" x14ac:dyDescent="0.25">
      <c r="A506" s="505"/>
      <c r="B506" s="598"/>
      <c r="C506" s="506"/>
      <c r="D506" s="506"/>
      <c r="E506" s="507"/>
      <c r="F506" s="506"/>
      <c r="G506" s="1012"/>
      <c r="H506" s="1012"/>
      <c r="I506" s="506"/>
      <c r="J506" s="507"/>
      <c r="P506" s="505"/>
      <c r="Q506" s="598"/>
      <c r="R506" s="506"/>
      <c r="S506" s="506"/>
      <c r="T506" s="507"/>
      <c r="U506" s="506"/>
      <c r="V506" s="508"/>
      <c r="W506" s="508"/>
      <c r="X506" s="506"/>
      <c r="Y506" s="819"/>
    </row>
    <row r="507" spans="1:25" x14ac:dyDescent="0.25">
      <c r="A507" s="505"/>
      <c r="B507" s="598"/>
      <c r="C507" s="506"/>
      <c r="D507" s="506"/>
      <c r="E507" s="507"/>
      <c r="F507" s="506"/>
      <c r="G507" s="1012"/>
      <c r="H507" s="1012"/>
      <c r="I507" s="506"/>
      <c r="J507" s="507"/>
      <c r="P507" s="505"/>
      <c r="Q507" s="598"/>
      <c r="R507" s="506"/>
      <c r="S507" s="506"/>
      <c r="T507" s="507"/>
      <c r="U507" s="506"/>
      <c r="V507" s="508"/>
      <c r="W507" s="508"/>
      <c r="X507" s="506"/>
      <c r="Y507" s="819"/>
    </row>
    <row r="508" spans="1:25" x14ac:dyDescent="0.25">
      <c r="A508" s="505"/>
      <c r="B508" s="598"/>
      <c r="C508" s="506"/>
      <c r="D508" s="506"/>
      <c r="E508" s="507"/>
      <c r="F508" s="506"/>
      <c r="G508" s="1012"/>
      <c r="H508" s="1012"/>
      <c r="I508" s="506"/>
      <c r="J508" s="507"/>
      <c r="P508" s="505"/>
      <c r="Q508" s="598"/>
      <c r="R508" s="506"/>
      <c r="S508" s="506"/>
      <c r="T508" s="507"/>
      <c r="U508" s="506"/>
      <c r="V508" s="508"/>
      <c r="W508" s="508"/>
      <c r="X508" s="506"/>
      <c r="Y508" s="819"/>
    </row>
    <row r="509" spans="1:25" x14ac:dyDescent="0.25">
      <c r="A509" s="505"/>
      <c r="B509" s="598"/>
      <c r="C509" s="506"/>
      <c r="D509" s="506"/>
      <c r="E509" s="507"/>
      <c r="F509" s="506"/>
      <c r="G509" s="1012"/>
      <c r="H509" s="1012"/>
      <c r="I509" s="506"/>
      <c r="J509" s="507"/>
      <c r="P509" s="505"/>
      <c r="Q509" s="598"/>
      <c r="R509" s="506"/>
      <c r="S509" s="506"/>
      <c r="T509" s="507"/>
      <c r="U509" s="506"/>
      <c r="V509" s="508"/>
      <c r="W509" s="508"/>
      <c r="X509" s="506"/>
      <c r="Y509" s="819"/>
    </row>
    <row r="510" spans="1:25" x14ac:dyDescent="0.25">
      <c r="A510" s="505"/>
      <c r="B510" s="598"/>
      <c r="C510" s="506"/>
      <c r="D510" s="506"/>
      <c r="E510" s="507"/>
      <c r="F510" s="506"/>
      <c r="G510" s="1012"/>
      <c r="H510" s="1012"/>
      <c r="I510" s="506"/>
      <c r="J510" s="507"/>
      <c r="P510" s="505"/>
      <c r="Q510" s="598"/>
      <c r="R510" s="506"/>
      <c r="S510" s="506"/>
      <c r="T510" s="507"/>
      <c r="U510" s="506"/>
      <c r="V510" s="508"/>
      <c r="W510" s="508"/>
      <c r="X510" s="506"/>
      <c r="Y510" s="819"/>
    </row>
    <row r="511" spans="1:25" x14ac:dyDescent="0.25">
      <c r="A511" s="505"/>
      <c r="B511" s="598"/>
      <c r="C511" s="506"/>
      <c r="D511" s="506"/>
      <c r="E511" s="507"/>
      <c r="F511" s="506"/>
      <c r="G511" s="1012"/>
      <c r="H511" s="1012"/>
      <c r="I511" s="506"/>
      <c r="J511" s="507"/>
      <c r="P511" s="505"/>
      <c r="Q511" s="598"/>
      <c r="R511" s="506"/>
      <c r="S511" s="506"/>
      <c r="T511" s="507"/>
      <c r="U511" s="506"/>
      <c r="V511" s="508"/>
      <c r="W511" s="508"/>
      <c r="X511" s="506"/>
      <c r="Y511" s="819"/>
    </row>
    <row r="512" spans="1:25" x14ac:dyDescent="0.25">
      <c r="A512" s="505"/>
      <c r="B512" s="598"/>
      <c r="C512" s="506"/>
      <c r="D512" s="506"/>
      <c r="E512" s="507"/>
      <c r="F512" s="506"/>
      <c r="G512" s="1012"/>
      <c r="H512" s="1012"/>
      <c r="I512" s="506"/>
      <c r="J512" s="507"/>
      <c r="P512" s="505"/>
      <c r="Q512" s="598"/>
      <c r="R512" s="506"/>
      <c r="S512" s="506"/>
      <c r="T512" s="507"/>
      <c r="U512" s="506"/>
      <c r="V512" s="508"/>
      <c r="W512" s="508"/>
      <c r="X512" s="506"/>
      <c r="Y512" s="819"/>
    </row>
    <row r="513" spans="1:25" x14ac:dyDescent="0.25">
      <c r="A513" s="505"/>
      <c r="B513" s="598"/>
      <c r="C513" s="506"/>
      <c r="D513" s="506"/>
      <c r="E513" s="507"/>
      <c r="F513" s="506"/>
      <c r="G513" s="1012"/>
      <c r="H513" s="1012"/>
      <c r="I513" s="506"/>
      <c r="J513" s="507"/>
      <c r="P513" s="505"/>
      <c r="Q513" s="598"/>
      <c r="R513" s="506"/>
      <c r="S513" s="506"/>
      <c r="T513" s="507"/>
      <c r="U513" s="506"/>
      <c r="V513" s="508"/>
      <c r="W513" s="508"/>
      <c r="X513" s="506"/>
      <c r="Y513" s="819"/>
    </row>
    <row r="514" spans="1:25" x14ac:dyDescent="0.25">
      <c r="A514" s="505"/>
      <c r="B514" s="598"/>
      <c r="C514" s="506"/>
      <c r="D514" s="506"/>
      <c r="E514" s="507"/>
      <c r="F514" s="506"/>
      <c r="G514" s="1012"/>
      <c r="H514" s="1012"/>
      <c r="I514" s="506"/>
      <c r="J514" s="507"/>
      <c r="P514" s="505"/>
      <c r="Q514" s="598"/>
      <c r="R514" s="506"/>
      <c r="S514" s="506"/>
      <c r="T514" s="507"/>
      <c r="U514" s="506"/>
      <c r="V514" s="508"/>
      <c r="W514" s="508"/>
      <c r="X514" s="506"/>
      <c r="Y514" s="819"/>
    </row>
    <row r="515" spans="1:25" x14ac:dyDescent="0.25">
      <c r="A515" s="505"/>
      <c r="B515" s="598"/>
      <c r="C515" s="506"/>
      <c r="D515" s="506"/>
      <c r="E515" s="507"/>
      <c r="F515" s="506"/>
      <c r="G515" s="1012"/>
      <c r="H515" s="1012"/>
      <c r="I515" s="506"/>
      <c r="J515" s="507"/>
      <c r="P515" s="505"/>
      <c r="Q515" s="598"/>
      <c r="R515" s="506"/>
      <c r="S515" s="506"/>
      <c r="T515" s="507"/>
      <c r="U515" s="506"/>
      <c r="V515" s="508"/>
      <c r="W515" s="508"/>
      <c r="X515" s="506"/>
      <c r="Y515" s="819"/>
    </row>
    <row r="516" spans="1:25" x14ac:dyDescent="0.25">
      <c r="A516" s="505"/>
      <c r="B516" s="598"/>
      <c r="C516" s="506"/>
      <c r="D516" s="506"/>
      <c r="E516" s="507"/>
      <c r="F516" s="506"/>
      <c r="G516" s="1012"/>
      <c r="H516" s="1012"/>
      <c r="I516" s="506"/>
      <c r="J516" s="507"/>
      <c r="P516" s="505"/>
      <c r="Q516" s="598"/>
      <c r="R516" s="506"/>
      <c r="S516" s="506"/>
      <c r="T516" s="507"/>
      <c r="U516" s="506"/>
      <c r="V516" s="508"/>
      <c r="W516" s="508"/>
      <c r="X516" s="506"/>
      <c r="Y516" s="819"/>
    </row>
    <row r="517" spans="1:25" x14ac:dyDescent="0.25">
      <c r="A517" s="505"/>
      <c r="B517" s="598"/>
      <c r="C517" s="506"/>
      <c r="D517" s="506"/>
      <c r="E517" s="507"/>
      <c r="F517" s="506"/>
      <c r="G517" s="1012"/>
      <c r="H517" s="1012"/>
      <c r="I517" s="506"/>
      <c r="J517" s="507"/>
      <c r="P517" s="505"/>
      <c r="Q517" s="598"/>
      <c r="R517" s="506"/>
      <c r="S517" s="506"/>
      <c r="T517" s="507"/>
      <c r="U517" s="506"/>
      <c r="V517" s="508"/>
      <c r="W517" s="508"/>
      <c r="X517" s="506"/>
      <c r="Y517" s="819"/>
    </row>
    <row r="518" spans="1:25" x14ac:dyDescent="0.25">
      <c r="A518" s="505"/>
      <c r="B518" s="598"/>
      <c r="C518" s="506"/>
      <c r="D518" s="506"/>
      <c r="E518" s="507"/>
      <c r="F518" s="506"/>
      <c r="G518" s="1012"/>
      <c r="H518" s="1012"/>
      <c r="I518" s="506"/>
      <c r="J518" s="507"/>
      <c r="P518" s="505"/>
      <c r="Q518" s="598"/>
      <c r="R518" s="506"/>
      <c r="S518" s="506"/>
      <c r="T518" s="507"/>
      <c r="U518" s="506"/>
      <c r="V518" s="508"/>
      <c r="W518" s="508"/>
      <c r="X518" s="506"/>
      <c r="Y518" s="819"/>
    </row>
    <row r="519" spans="1:25" x14ac:dyDescent="0.25">
      <c r="A519" s="505"/>
      <c r="B519" s="598"/>
      <c r="C519" s="506"/>
      <c r="D519" s="506"/>
      <c r="E519" s="507"/>
      <c r="F519" s="506"/>
      <c r="G519" s="1012"/>
      <c r="H519" s="1012"/>
      <c r="I519" s="506"/>
      <c r="J519" s="507"/>
      <c r="P519" s="505"/>
      <c r="Q519" s="598"/>
      <c r="R519" s="506"/>
      <c r="S519" s="506"/>
      <c r="T519" s="507"/>
      <c r="U519" s="506"/>
      <c r="V519" s="508"/>
      <c r="W519" s="508"/>
      <c r="X519" s="506"/>
      <c r="Y519" s="819"/>
    </row>
    <row r="520" spans="1:25" x14ac:dyDescent="0.25">
      <c r="A520" s="505"/>
      <c r="B520" s="598"/>
      <c r="C520" s="506"/>
      <c r="D520" s="506"/>
      <c r="E520" s="507"/>
      <c r="F520" s="506"/>
      <c r="G520" s="1012"/>
      <c r="H520" s="1012"/>
      <c r="I520" s="506"/>
      <c r="J520" s="507"/>
      <c r="P520" s="505"/>
      <c r="Q520" s="598"/>
      <c r="R520" s="506"/>
      <c r="S520" s="506"/>
      <c r="T520" s="507"/>
      <c r="U520" s="506"/>
      <c r="V520" s="508"/>
      <c r="W520" s="508"/>
      <c r="X520" s="506"/>
      <c r="Y520" s="819"/>
    </row>
    <row r="521" spans="1:25" x14ac:dyDescent="0.25">
      <c r="A521" s="505"/>
      <c r="B521" s="598"/>
      <c r="C521" s="506"/>
      <c r="D521" s="506"/>
      <c r="E521" s="507"/>
      <c r="F521" s="506"/>
      <c r="G521" s="1012"/>
      <c r="H521" s="1012"/>
      <c r="I521" s="506"/>
      <c r="J521" s="507"/>
      <c r="P521" s="505"/>
      <c r="Q521" s="598"/>
      <c r="R521" s="506"/>
      <c r="S521" s="506"/>
      <c r="T521" s="507"/>
      <c r="U521" s="506"/>
      <c r="V521" s="508"/>
      <c r="W521" s="508"/>
      <c r="X521" s="506"/>
      <c r="Y521" s="819"/>
    </row>
    <row r="522" spans="1:25" x14ac:dyDescent="0.25">
      <c r="A522" s="505"/>
      <c r="B522" s="598"/>
      <c r="C522" s="506"/>
      <c r="D522" s="506"/>
      <c r="E522" s="507"/>
      <c r="F522" s="506"/>
      <c r="G522" s="1012"/>
      <c r="H522" s="1012"/>
      <c r="I522" s="506"/>
      <c r="J522" s="507"/>
      <c r="P522" s="505"/>
      <c r="Q522" s="598"/>
      <c r="R522" s="506"/>
      <c r="S522" s="506"/>
      <c r="T522" s="507"/>
      <c r="U522" s="506"/>
      <c r="V522" s="508"/>
      <c r="W522" s="508"/>
      <c r="X522" s="506"/>
      <c r="Y522" s="819"/>
    </row>
    <row r="523" spans="1:25" x14ac:dyDescent="0.25">
      <c r="A523" s="505"/>
      <c r="B523" s="598"/>
      <c r="C523" s="506"/>
      <c r="D523" s="506"/>
      <c r="E523" s="507"/>
      <c r="F523" s="506"/>
      <c r="G523" s="1012"/>
      <c r="H523" s="1012"/>
      <c r="I523" s="506"/>
      <c r="J523" s="507"/>
      <c r="P523" s="505"/>
      <c r="Q523" s="598"/>
      <c r="R523" s="506"/>
      <c r="S523" s="506"/>
      <c r="T523" s="507"/>
      <c r="U523" s="506"/>
      <c r="V523" s="508"/>
      <c r="W523" s="508"/>
      <c r="X523" s="506"/>
      <c r="Y523" s="819"/>
    </row>
    <row r="524" spans="1:25" x14ac:dyDescent="0.25">
      <c r="A524" s="505"/>
      <c r="B524" s="598"/>
      <c r="C524" s="506"/>
      <c r="D524" s="506"/>
      <c r="E524" s="507"/>
      <c r="F524" s="506"/>
      <c r="G524" s="1012"/>
      <c r="H524" s="1012"/>
      <c r="I524" s="506"/>
      <c r="J524" s="507"/>
      <c r="P524" s="505"/>
      <c r="Q524" s="598"/>
      <c r="R524" s="506"/>
      <c r="S524" s="506"/>
      <c r="T524" s="507"/>
      <c r="U524" s="506"/>
      <c r="V524" s="508"/>
      <c r="W524" s="508"/>
      <c r="X524" s="506"/>
      <c r="Y524" s="819"/>
    </row>
    <row r="525" spans="1:25" x14ac:dyDescent="0.25">
      <c r="A525" s="505"/>
      <c r="B525" s="598"/>
      <c r="C525" s="506"/>
      <c r="D525" s="506"/>
      <c r="E525" s="507"/>
      <c r="F525" s="506"/>
      <c r="G525" s="1012"/>
      <c r="H525" s="1012"/>
      <c r="I525" s="506"/>
      <c r="J525" s="507"/>
      <c r="P525" s="505"/>
      <c r="Q525" s="598"/>
      <c r="R525" s="506"/>
      <c r="S525" s="506"/>
      <c r="T525" s="507"/>
      <c r="U525" s="506"/>
      <c r="V525" s="508"/>
      <c r="W525" s="508"/>
      <c r="X525" s="506"/>
      <c r="Y525" s="819"/>
    </row>
    <row r="526" spans="1:25" x14ac:dyDescent="0.25">
      <c r="A526" s="505"/>
      <c r="B526" s="598"/>
      <c r="C526" s="506"/>
      <c r="D526" s="506"/>
      <c r="E526" s="507"/>
      <c r="F526" s="506"/>
      <c r="G526" s="1012"/>
      <c r="H526" s="1012"/>
      <c r="I526" s="506"/>
      <c r="J526" s="507"/>
      <c r="P526" s="505"/>
      <c r="Q526" s="598"/>
      <c r="R526" s="506"/>
      <c r="S526" s="506"/>
      <c r="T526" s="507"/>
      <c r="U526" s="506"/>
      <c r="V526" s="508"/>
      <c r="W526" s="508"/>
      <c r="X526" s="506"/>
      <c r="Y526" s="819"/>
    </row>
    <row r="527" spans="1:25" x14ac:dyDescent="0.25">
      <c r="A527" s="505"/>
      <c r="B527" s="598"/>
      <c r="C527" s="506"/>
      <c r="D527" s="506"/>
      <c r="E527" s="507"/>
      <c r="F527" s="506"/>
      <c r="G527" s="1012"/>
      <c r="H527" s="1012"/>
      <c r="I527" s="506"/>
      <c r="J527" s="507"/>
      <c r="P527" s="505"/>
      <c r="Q527" s="598"/>
      <c r="R527" s="506"/>
      <c r="S527" s="506"/>
      <c r="T527" s="507"/>
      <c r="U527" s="506"/>
      <c r="V527" s="508"/>
      <c r="W527" s="508"/>
      <c r="X527" s="506"/>
      <c r="Y527" s="819"/>
    </row>
    <row r="528" spans="1:25" x14ac:dyDescent="0.25">
      <c r="A528" s="505"/>
      <c r="B528" s="598"/>
      <c r="C528" s="506"/>
      <c r="D528" s="506"/>
      <c r="E528" s="507"/>
      <c r="F528" s="506"/>
      <c r="G528" s="1012"/>
      <c r="H528" s="1012"/>
      <c r="I528" s="506"/>
      <c r="J528" s="507"/>
      <c r="P528" s="505"/>
      <c r="Q528" s="598"/>
      <c r="R528" s="506"/>
      <c r="S528" s="506"/>
      <c r="T528" s="507"/>
      <c r="U528" s="506"/>
      <c r="V528" s="508"/>
      <c r="W528" s="508"/>
      <c r="X528" s="506"/>
      <c r="Y528" s="819"/>
    </row>
    <row r="529" spans="1:25" x14ac:dyDescent="0.25">
      <c r="A529" s="505"/>
      <c r="B529" s="598"/>
      <c r="C529" s="506"/>
      <c r="D529" s="506"/>
      <c r="E529" s="507"/>
      <c r="F529" s="506"/>
      <c r="G529" s="1012"/>
      <c r="H529" s="1012"/>
      <c r="I529" s="506"/>
      <c r="J529" s="507"/>
      <c r="P529" s="505"/>
      <c r="Q529" s="598"/>
      <c r="R529" s="506"/>
      <c r="S529" s="506"/>
      <c r="T529" s="507"/>
      <c r="U529" s="506"/>
      <c r="V529" s="508"/>
      <c r="W529" s="508"/>
      <c r="X529" s="506"/>
      <c r="Y529" s="819"/>
    </row>
    <row r="530" spans="1:25" x14ac:dyDescent="0.25">
      <c r="A530" s="505"/>
      <c r="B530" s="598"/>
      <c r="C530" s="506"/>
      <c r="D530" s="506"/>
      <c r="E530" s="507"/>
      <c r="F530" s="506"/>
      <c r="G530" s="1012"/>
      <c r="H530" s="1012"/>
      <c r="I530" s="506"/>
      <c r="J530" s="507"/>
      <c r="P530" s="505"/>
      <c r="Q530" s="598"/>
      <c r="R530" s="506"/>
      <c r="S530" s="506"/>
      <c r="T530" s="507"/>
      <c r="U530" s="506"/>
      <c r="V530" s="508"/>
      <c r="W530" s="508"/>
      <c r="X530" s="506"/>
      <c r="Y530" s="819"/>
    </row>
    <row r="531" spans="1:25" x14ac:dyDescent="0.25">
      <c r="A531" s="505"/>
      <c r="B531" s="598"/>
      <c r="C531" s="506"/>
      <c r="D531" s="506"/>
      <c r="E531" s="507"/>
      <c r="F531" s="506"/>
      <c r="G531" s="1012"/>
      <c r="H531" s="1012"/>
      <c r="I531" s="506"/>
      <c r="J531" s="507"/>
      <c r="P531" s="505"/>
      <c r="Q531" s="598"/>
      <c r="R531" s="506"/>
      <c r="S531" s="506"/>
      <c r="T531" s="507"/>
      <c r="U531" s="506"/>
      <c r="V531" s="508"/>
      <c r="W531" s="508"/>
      <c r="X531" s="506"/>
      <c r="Y531" s="819"/>
    </row>
    <row r="532" spans="1:25" x14ac:dyDescent="0.25">
      <c r="A532" s="505"/>
      <c r="B532" s="598"/>
      <c r="C532" s="506"/>
      <c r="D532" s="506"/>
      <c r="E532" s="507"/>
      <c r="F532" s="506"/>
      <c r="G532" s="1012"/>
      <c r="H532" s="1012"/>
      <c r="I532" s="506"/>
      <c r="J532" s="507"/>
      <c r="P532" s="505"/>
      <c r="Q532" s="598"/>
      <c r="R532" s="506"/>
      <c r="S532" s="506"/>
      <c r="T532" s="507"/>
      <c r="U532" s="506"/>
      <c r="V532" s="508"/>
      <c r="W532" s="508"/>
      <c r="X532" s="506"/>
      <c r="Y532" s="819"/>
    </row>
    <row r="533" spans="1:25" x14ac:dyDescent="0.25">
      <c r="A533" s="505"/>
      <c r="B533" s="598"/>
      <c r="C533" s="506"/>
      <c r="D533" s="506"/>
      <c r="E533" s="507"/>
      <c r="F533" s="506"/>
      <c r="G533" s="1012"/>
      <c r="H533" s="1012"/>
      <c r="I533" s="506"/>
      <c r="J533" s="507"/>
      <c r="P533" s="505"/>
      <c r="Q533" s="598"/>
      <c r="R533" s="506"/>
      <c r="S533" s="506"/>
      <c r="T533" s="507"/>
      <c r="U533" s="506"/>
      <c r="V533" s="508"/>
      <c r="W533" s="508"/>
      <c r="X533" s="506"/>
      <c r="Y533" s="819"/>
    </row>
    <row r="534" spans="1:25" x14ac:dyDescent="0.25">
      <c r="A534" s="505"/>
      <c r="B534" s="598"/>
      <c r="C534" s="506"/>
      <c r="D534" s="506"/>
      <c r="E534" s="507"/>
      <c r="F534" s="506"/>
      <c r="G534" s="1012"/>
      <c r="H534" s="1012"/>
      <c r="I534" s="506"/>
      <c r="J534" s="507"/>
      <c r="P534" s="505"/>
      <c r="Q534" s="598"/>
      <c r="R534" s="506"/>
      <c r="S534" s="506"/>
      <c r="T534" s="507"/>
      <c r="U534" s="506"/>
      <c r="V534" s="508"/>
      <c r="W534" s="508"/>
      <c r="X534" s="506"/>
      <c r="Y534" s="819"/>
    </row>
    <row r="535" spans="1:25" x14ac:dyDescent="0.25">
      <c r="A535" s="505"/>
      <c r="B535" s="598"/>
      <c r="C535" s="506"/>
      <c r="D535" s="506"/>
      <c r="E535" s="507"/>
      <c r="F535" s="506"/>
      <c r="G535" s="1012"/>
      <c r="H535" s="1012"/>
      <c r="I535" s="506"/>
      <c r="J535" s="507"/>
      <c r="P535" s="505"/>
      <c r="Q535" s="598"/>
      <c r="R535" s="506"/>
      <c r="S535" s="506"/>
      <c r="T535" s="507"/>
      <c r="U535" s="506"/>
      <c r="V535" s="508"/>
      <c r="W535" s="508"/>
      <c r="X535" s="506"/>
      <c r="Y535" s="819"/>
    </row>
    <row r="536" spans="1:25" x14ac:dyDescent="0.25">
      <c r="A536" s="505"/>
      <c r="B536" s="598"/>
      <c r="C536" s="506"/>
      <c r="D536" s="506"/>
      <c r="E536" s="507"/>
      <c r="F536" s="506"/>
      <c r="G536" s="1012"/>
      <c r="H536" s="1012"/>
      <c r="I536" s="506"/>
      <c r="J536" s="507"/>
      <c r="P536" s="505"/>
      <c r="Q536" s="598"/>
      <c r="R536" s="506"/>
      <c r="S536" s="506"/>
      <c r="T536" s="507"/>
      <c r="U536" s="506"/>
      <c r="V536" s="508"/>
      <c r="W536" s="508"/>
      <c r="X536" s="506"/>
      <c r="Y536" s="819"/>
    </row>
    <row r="537" spans="1:25" x14ac:dyDescent="0.25">
      <c r="A537" s="505"/>
      <c r="B537" s="598"/>
      <c r="C537" s="506"/>
      <c r="D537" s="506"/>
      <c r="E537" s="507"/>
      <c r="F537" s="506"/>
      <c r="G537" s="1012"/>
      <c r="H537" s="1012"/>
      <c r="I537" s="506"/>
      <c r="J537" s="507"/>
      <c r="P537" s="505"/>
      <c r="Q537" s="598"/>
      <c r="R537" s="506"/>
      <c r="S537" s="506"/>
      <c r="T537" s="507"/>
      <c r="U537" s="506"/>
      <c r="V537" s="508"/>
      <c r="W537" s="508"/>
      <c r="X537" s="506"/>
      <c r="Y537" s="819"/>
    </row>
    <row r="538" spans="1:25" x14ac:dyDescent="0.25">
      <c r="A538" s="505"/>
      <c r="B538" s="598"/>
      <c r="C538" s="506"/>
      <c r="D538" s="506"/>
      <c r="E538" s="507"/>
      <c r="F538" s="506"/>
      <c r="G538" s="1012"/>
      <c r="H538" s="1012"/>
      <c r="I538" s="506"/>
      <c r="J538" s="507"/>
      <c r="P538" s="505"/>
      <c r="Q538" s="598"/>
      <c r="R538" s="506"/>
      <c r="S538" s="506"/>
      <c r="T538" s="507"/>
      <c r="U538" s="506"/>
      <c r="V538" s="508"/>
      <c r="W538" s="508"/>
      <c r="X538" s="506"/>
      <c r="Y538" s="819"/>
    </row>
    <row r="539" spans="1:25" x14ac:dyDescent="0.25">
      <c r="A539" s="505"/>
      <c r="B539" s="598"/>
      <c r="C539" s="506"/>
      <c r="D539" s="506"/>
      <c r="E539" s="507"/>
      <c r="F539" s="506"/>
      <c r="G539" s="1012"/>
      <c r="H539" s="1012"/>
      <c r="I539" s="506"/>
      <c r="J539" s="507"/>
      <c r="P539" s="505"/>
      <c r="Q539" s="598"/>
      <c r="R539" s="506"/>
      <c r="S539" s="506"/>
      <c r="T539" s="507"/>
      <c r="U539" s="506"/>
      <c r="V539" s="508"/>
      <c r="W539" s="508"/>
      <c r="X539" s="506"/>
      <c r="Y539" s="819"/>
    </row>
    <row r="540" spans="1:25" x14ac:dyDescent="0.25">
      <c r="A540" s="505"/>
      <c r="B540" s="598"/>
      <c r="C540" s="506"/>
      <c r="D540" s="506"/>
      <c r="E540" s="507"/>
      <c r="F540" s="506"/>
      <c r="G540" s="1012"/>
      <c r="H540" s="1012"/>
      <c r="I540" s="506"/>
      <c r="J540" s="507"/>
      <c r="P540" s="505"/>
      <c r="Q540" s="598"/>
      <c r="R540" s="506"/>
      <c r="S540" s="506"/>
      <c r="T540" s="507"/>
      <c r="U540" s="506"/>
      <c r="V540" s="508"/>
      <c r="W540" s="508"/>
      <c r="X540" s="506"/>
      <c r="Y540" s="819"/>
    </row>
    <row r="541" spans="1:25" x14ac:dyDescent="0.25">
      <c r="A541" s="505"/>
      <c r="B541" s="598"/>
      <c r="C541" s="506"/>
      <c r="D541" s="506"/>
      <c r="E541" s="507"/>
      <c r="F541" s="506"/>
      <c r="G541" s="1012"/>
      <c r="H541" s="1012"/>
      <c r="I541" s="506"/>
      <c r="J541" s="507"/>
      <c r="P541" s="505"/>
      <c r="Q541" s="598"/>
      <c r="R541" s="506"/>
      <c r="S541" s="506"/>
      <c r="T541" s="507"/>
      <c r="U541" s="506"/>
      <c r="V541" s="508"/>
      <c r="W541" s="508"/>
      <c r="X541" s="506"/>
      <c r="Y541" s="819"/>
    </row>
    <row r="542" spans="1:25" x14ac:dyDescent="0.25">
      <c r="A542" s="505"/>
      <c r="B542" s="598"/>
      <c r="C542" s="506"/>
      <c r="D542" s="506"/>
      <c r="E542" s="507"/>
      <c r="F542" s="506"/>
      <c r="G542" s="1012"/>
      <c r="H542" s="1012"/>
      <c r="I542" s="506"/>
      <c r="J542" s="507"/>
      <c r="P542" s="505"/>
      <c r="Q542" s="598"/>
      <c r="R542" s="506"/>
      <c r="S542" s="506"/>
      <c r="T542" s="507"/>
      <c r="U542" s="506"/>
      <c r="V542" s="508"/>
      <c r="W542" s="508"/>
      <c r="X542" s="506"/>
      <c r="Y542" s="819"/>
    </row>
    <row r="543" spans="1:25" x14ac:dyDescent="0.25">
      <c r="A543" s="505"/>
      <c r="B543" s="598"/>
      <c r="C543" s="506"/>
      <c r="D543" s="506"/>
      <c r="E543" s="507"/>
      <c r="F543" s="506"/>
      <c r="G543" s="1012"/>
      <c r="H543" s="1012"/>
      <c r="I543" s="506"/>
      <c r="J543" s="507"/>
      <c r="P543" s="505"/>
      <c r="Q543" s="598"/>
      <c r="R543" s="506"/>
      <c r="S543" s="506"/>
      <c r="T543" s="507"/>
      <c r="U543" s="506"/>
      <c r="V543" s="508"/>
      <c r="W543" s="508"/>
      <c r="X543" s="506"/>
      <c r="Y543" s="819"/>
    </row>
    <row r="544" spans="1:25" x14ac:dyDescent="0.25">
      <c r="A544" s="505"/>
      <c r="B544" s="598"/>
      <c r="C544" s="506"/>
      <c r="D544" s="506"/>
      <c r="E544" s="507"/>
      <c r="F544" s="506"/>
      <c r="G544" s="1012"/>
      <c r="H544" s="1012"/>
      <c r="I544" s="506"/>
      <c r="J544" s="507"/>
      <c r="P544" s="505"/>
      <c r="Q544" s="598"/>
      <c r="R544" s="506"/>
      <c r="S544" s="506"/>
      <c r="T544" s="507"/>
      <c r="U544" s="506"/>
      <c r="V544" s="508"/>
      <c r="W544" s="508"/>
      <c r="X544" s="506"/>
      <c r="Y544" s="819"/>
    </row>
    <row r="545" spans="1:25" x14ac:dyDescent="0.25">
      <c r="A545" s="505"/>
      <c r="B545" s="598"/>
      <c r="C545" s="506"/>
      <c r="D545" s="506"/>
      <c r="E545" s="507"/>
      <c r="F545" s="506"/>
      <c r="G545" s="1012"/>
      <c r="H545" s="1012"/>
      <c r="I545" s="506"/>
      <c r="J545" s="507"/>
      <c r="P545" s="505"/>
      <c r="Q545" s="598"/>
      <c r="R545" s="506"/>
      <c r="S545" s="506"/>
      <c r="T545" s="507"/>
      <c r="U545" s="506"/>
      <c r="V545" s="508"/>
      <c r="W545" s="508"/>
      <c r="X545" s="506"/>
      <c r="Y545" s="819"/>
    </row>
    <row r="546" spans="1:25" x14ac:dyDescent="0.25">
      <c r="A546" s="505"/>
      <c r="B546" s="598"/>
      <c r="C546" s="506"/>
      <c r="D546" s="506"/>
      <c r="E546" s="507"/>
      <c r="F546" s="506"/>
      <c r="G546" s="1012"/>
      <c r="H546" s="1012"/>
      <c r="I546" s="506"/>
      <c r="J546" s="507"/>
      <c r="P546" s="505"/>
      <c r="Q546" s="598"/>
      <c r="R546" s="506"/>
      <c r="S546" s="506"/>
      <c r="T546" s="507"/>
      <c r="U546" s="506"/>
      <c r="V546" s="508"/>
      <c r="W546" s="508"/>
      <c r="X546" s="506"/>
      <c r="Y546" s="819"/>
    </row>
    <row r="547" spans="1:25" x14ac:dyDescent="0.25">
      <c r="A547" s="505"/>
      <c r="B547" s="598"/>
      <c r="C547" s="506"/>
      <c r="D547" s="506"/>
      <c r="E547" s="507"/>
      <c r="F547" s="506"/>
      <c r="G547" s="1012"/>
      <c r="H547" s="1012"/>
      <c r="I547" s="506"/>
      <c r="J547" s="507"/>
      <c r="P547" s="505"/>
      <c r="Q547" s="598"/>
      <c r="R547" s="506"/>
      <c r="S547" s="506"/>
      <c r="T547" s="507"/>
      <c r="U547" s="506"/>
      <c r="V547" s="508"/>
      <c r="W547" s="508"/>
      <c r="X547" s="506"/>
      <c r="Y547" s="819"/>
    </row>
    <row r="548" spans="1:25" x14ac:dyDescent="0.25">
      <c r="A548" s="505"/>
      <c r="B548" s="598"/>
      <c r="C548" s="506"/>
      <c r="D548" s="506"/>
      <c r="E548" s="507"/>
      <c r="F548" s="506"/>
      <c r="G548" s="1012"/>
      <c r="H548" s="1012"/>
      <c r="I548" s="506"/>
      <c r="J548" s="507"/>
      <c r="P548" s="505"/>
      <c r="Q548" s="598"/>
      <c r="R548" s="506"/>
      <c r="S548" s="506"/>
      <c r="T548" s="507"/>
      <c r="U548" s="506"/>
      <c r="V548" s="508"/>
      <c r="W548" s="508"/>
      <c r="X548" s="506"/>
      <c r="Y548" s="819"/>
    </row>
    <row r="549" spans="1:25" x14ac:dyDescent="0.25">
      <c r="A549" s="505"/>
      <c r="B549" s="598"/>
      <c r="C549" s="506"/>
      <c r="D549" s="506"/>
      <c r="E549" s="507"/>
      <c r="F549" s="506"/>
      <c r="G549" s="1012"/>
      <c r="H549" s="1012"/>
      <c r="I549" s="506"/>
      <c r="J549" s="507"/>
      <c r="P549" s="505"/>
      <c r="Q549" s="598"/>
      <c r="R549" s="506"/>
      <c r="S549" s="506"/>
      <c r="T549" s="507"/>
      <c r="U549" s="506"/>
      <c r="V549" s="508"/>
      <c r="W549" s="508"/>
      <c r="X549" s="506"/>
      <c r="Y549" s="819"/>
    </row>
    <row r="550" spans="1:25" x14ac:dyDescent="0.25">
      <c r="A550" s="505"/>
      <c r="B550" s="598"/>
      <c r="C550" s="506"/>
      <c r="D550" s="506"/>
      <c r="E550" s="507"/>
      <c r="F550" s="506"/>
      <c r="G550" s="1012"/>
      <c r="H550" s="1012"/>
      <c r="I550" s="506"/>
      <c r="J550" s="507"/>
      <c r="P550" s="505"/>
      <c r="Q550" s="598"/>
      <c r="R550" s="506"/>
      <c r="S550" s="506"/>
      <c r="T550" s="507"/>
      <c r="U550" s="506"/>
      <c r="V550" s="508"/>
      <c r="W550" s="508"/>
      <c r="X550" s="506"/>
      <c r="Y550" s="819"/>
    </row>
    <row r="551" spans="1:25" x14ac:dyDescent="0.25">
      <c r="A551" s="505"/>
      <c r="B551" s="598"/>
      <c r="C551" s="506"/>
      <c r="D551" s="506"/>
      <c r="E551" s="507"/>
      <c r="F551" s="506"/>
      <c r="G551" s="1012"/>
      <c r="H551" s="1012"/>
      <c r="I551" s="506"/>
      <c r="J551" s="507"/>
      <c r="P551" s="505"/>
      <c r="Q551" s="598"/>
      <c r="R551" s="506"/>
      <c r="S551" s="506"/>
      <c r="T551" s="507"/>
      <c r="U551" s="506"/>
      <c r="V551" s="508"/>
      <c r="W551" s="508"/>
      <c r="X551" s="506"/>
      <c r="Y551" s="819"/>
    </row>
    <row r="552" spans="1:25" x14ac:dyDescent="0.25">
      <c r="A552" s="505"/>
      <c r="B552" s="598"/>
      <c r="C552" s="506"/>
      <c r="D552" s="506"/>
      <c r="E552" s="507"/>
      <c r="F552" s="506"/>
      <c r="G552" s="1012"/>
      <c r="H552" s="1012"/>
      <c r="I552" s="506"/>
      <c r="J552" s="507"/>
      <c r="P552" s="505"/>
      <c r="Q552" s="598"/>
      <c r="R552" s="506"/>
      <c r="S552" s="506"/>
      <c r="T552" s="507"/>
      <c r="U552" s="506"/>
      <c r="V552" s="508"/>
      <c r="W552" s="508"/>
      <c r="X552" s="506"/>
      <c r="Y552" s="819"/>
    </row>
    <row r="553" spans="1:25" x14ac:dyDescent="0.25">
      <c r="A553" s="505"/>
      <c r="B553" s="598"/>
      <c r="C553" s="506"/>
      <c r="D553" s="506"/>
      <c r="E553" s="507"/>
      <c r="F553" s="506"/>
      <c r="G553" s="1012"/>
      <c r="H553" s="1012"/>
      <c r="I553" s="506"/>
      <c r="J553" s="507"/>
      <c r="P553" s="505"/>
      <c r="Q553" s="598"/>
      <c r="R553" s="506"/>
      <c r="S553" s="506"/>
      <c r="T553" s="507"/>
      <c r="U553" s="506"/>
      <c r="V553" s="508"/>
      <c r="W553" s="508"/>
      <c r="X553" s="506"/>
      <c r="Y553" s="819"/>
    </row>
    <row r="554" spans="1:25" x14ac:dyDescent="0.25">
      <c r="A554" s="505"/>
      <c r="B554" s="598"/>
      <c r="C554" s="506"/>
      <c r="D554" s="506"/>
      <c r="E554" s="507"/>
      <c r="F554" s="506"/>
      <c r="G554" s="1012"/>
      <c r="H554" s="1012"/>
      <c r="I554" s="506"/>
      <c r="J554" s="507"/>
      <c r="P554" s="505"/>
      <c r="Q554" s="598"/>
      <c r="R554" s="506"/>
      <c r="S554" s="506"/>
      <c r="T554" s="507"/>
      <c r="U554" s="506"/>
      <c r="V554" s="508"/>
      <c r="W554" s="508"/>
      <c r="X554" s="506"/>
      <c r="Y554" s="819"/>
    </row>
    <row r="555" spans="1:25" x14ac:dyDescent="0.25">
      <c r="A555" s="505"/>
      <c r="B555" s="598"/>
      <c r="C555" s="506"/>
      <c r="D555" s="506"/>
      <c r="E555" s="507"/>
      <c r="F555" s="506"/>
      <c r="G555" s="1012"/>
      <c r="H555" s="1012"/>
      <c r="I555" s="506"/>
      <c r="J555" s="507"/>
      <c r="P555" s="505"/>
      <c r="Q555" s="598"/>
      <c r="R555" s="506"/>
      <c r="S555" s="506"/>
      <c r="T555" s="507"/>
      <c r="U555" s="506"/>
      <c r="V555" s="508"/>
      <c r="W555" s="508"/>
      <c r="X555" s="506"/>
      <c r="Y555" s="819"/>
    </row>
    <row r="556" spans="1:25" x14ac:dyDescent="0.25">
      <c r="A556" s="505"/>
      <c r="B556" s="598"/>
      <c r="C556" s="506"/>
      <c r="D556" s="506"/>
      <c r="E556" s="507"/>
      <c r="F556" s="506"/>
      <c r="G556" s="1012"/>
      <c r="H556" s="1012"/>
      <c r="I556" s="506"/>
      <c r="J556" s="507"/>
      <c r="P556" s="505"/>
      <c r="Q556" s="598"/>
      <c r="R556" s="506"/>
      <c r="S556" s="506"/>
      <c r="T556" s="507"/>
      <c r="U556" s="506"/>
      <c r="V556" s="508"/>
      <c r="W556" s="508"/>
      <c r="X556" s="506"/>
      <c r="Y556" s="819"/>
    </row>
    <row r="557" spans="1:25" x14ac:dyDescent="0.25">
      <c r="A557" s="505"/>
      <c r="B557" s="598"/>
      <c r="C557" s="506"/>
      <c r="D557" s="506"/>
      <c r="E557" s="507"/>
      <c r="F557" s="506"/>
      <c r="G557" s="1012"/>
      <c r="H557" s="1012"/>
      <c r="I557" s="506"/>
      <c r="J557" s="507"/>
      <c r="P557" s="505"/>
      <c r="Q557" s="598"/>
      <c r="R557" s="506"/>
      <c r="S557" s="506"/>
      <c r="T557" s="507"/>
      <c r="U557" s="506"/>
      <c r="V557" s="508"/>
      <c r="W557" s="508"/>
      <c r="X557" s="506"/>
      <c r="Y557" s="819"/>
    </row>
    <row r="558" spans="1:25" x14ac:dyDescent="0.25">
      <c r="A558" s="505"/>
      <c r="B558" s="598"/>
      <c r="C558" s="506"/>
      <c r="D558" s="506"/>
      <c r="E558" s="507"/>
      <c r="F558" s="506"/>
      <c r="G558" s="1012"/>
      <c r="H558" s="1012"/>
      <c r="I558" s="506"/>
      <c r="J558" s="507"/>
      <c r="P558" s="505"/>
      <c r="Q558" s="598"/>
      <c r="R558" s="506"/>
      <c r="S558" s="506"/>
      <c r="T558" s="507"/>
      <c r="U558" s="506"/>
      <c r="V558" s="508"/>
      <c r="W558" s="508"/>
      <c r="X558" s="506"/>
      <c r="Y558" s="819"/>
    </row>
    <row r="559" spans="1:25" x14ac:dyDescent="0.25">
      <c r="A559" s="505"/>
      <c r="B559" s="598"/>
      <c r="C559" s="506"/>
      <c r="D559" s="506"/>
      <c r="E559" s="507"/>
      <c r="F559" s="506"/>
      <c r="G559" s="1012"/>
      <c r="H559" s="1012"/>
      <c r="I559" s="506"/>
      <c r="J559" s="507"/>
      <c r="P559" s="505"/>
      <c r="Q559" s="598"/>
      <c r="R559" s="506"/>
      <c r="S559" s="506"/>
      <c r="T559" s="507"/>
      <c r="U559" s="506"/>
      <c r="V559" s="508"/>
      <c r="W559" s="508"/>
      <c r="X559" s="506"/>
      <c r="Y559" s="819"/>
    </row>
    <row r="560" spans="1:25" x14ac:dyDescent="0.25">
      <c r="A560" s="505"/>
      <c r="B560" s="598"/>
      <c r="C560" s="506"/>
      <c r="D560" s="506"/>
      <c r="E560" s="507"/>
      <c r="F560" s="506"/>
      <c r="G560" s="1012"/>
      <c r="H560" s="1012"/>
      <c r="I560" s="506"/>
      <c r="J560" s="507"/>
      <c r="P560" s="505"/>
      <c r="Q560" s="598"/>
      <c r="R560" s="506"/>
      <c r="S560" s="506"/>
      <c r="T560" s="507"/>
      <c r="U560" s="506"/>
      <c r="V560" s="508"/>
      <c r="W560" s="508"/>
      <c r="X560" s="506"/>
      <c r="Y560" s="819"/>
    </row>
    <row r="561" spans="1:25" x14ac:dyDescent="0.25">
      <c r="A561" s="505"/>
      <c r="B561" s="598"/>
      <c r="C561" s="506"/>
      <c r="D561" s="506"/>
      <c r="E561" s="507"/>
      <c r="F561" s="506"/>
      <c r="G561" s="1012"/>
      <c r="H561" s="1012"/>
      <c r="I561" s="506"/>
      <c r="J561" s="507"/>
      <c r="P561" s="505"/>
      <c r="Q561" s="598"/>
      <c r="R561" s="506"/>
      <c r="S561" s="506"/>
      <c r="T561" s="507"/>
      <c r="U561" s="506"/>
      <c r="V561" s="508"/>
      <c r="W561" s="508"/>
      <c r="X561" s="506"/>
      <c r="Y561" s="819"/>
    </row>
    <row r="562" spans="1:25" x14ac:dyDescent="0.25">
      <c r="A562" s="505"/>
      <c r="B562" s="598"/>
      <c r="C562" s="506"/>
      <c r="D562" s="506"/>
      <c r="E562" s="507"/>
      <c r="F562" s="506"/>
      <c r="G562" s="1012"/>
      <c r="H562" s="1012"/>
      <c r="I562" s="506"/>
      <c r="J562" s="507"/>
      <c r="P562" s="505"/>
      <c r="Q562" s="598"/>
      <c r="R562" s="506"/>
      <c r="S562" s="506"/>
      <c r="T562" s="507"/>
      <c r="U562" s="506"/>
      <c r="V562" s="508"/>
      <c r="W562" s="508"/>
      <c r="X562" s="506"/>
      <c r="Y562" s="819"/>
    </row>
    <row r="563" spans="1:25" x14ac:dyDescent="0.25">
      <c r="A563" s="505"/>
      <c r="B563" s="598"/>
      <c r="C563" s="506"/>
      <c r="D563" s="506"/>
      <c r="E563" s="507"/>
      <c r="F563" s="506"/>
      <c r="G563" s="1012"/>
      <c r="H563" s="1012"/>
      <c r="I563" s="506"/>
      <c r="J563" s="507"/>
      <c r="P563" s="505"/>
      <c r="Q563" s="598"/>
      <c r="R563" s="506"/>
      <c r="S563" s="506"/>
      <c r="T563" s="507"/>
      <c r="U563" s="506"/>
      <c r="V563" s="508"/>
      <c r="W563" s="508"/>
      <c r="X563" s="506"/>
      <c r="Y563" s="819"/>
    </row>
    <row r="564" spans="1:25" x14ac:dyDescent="0.25">
      <c r="A564" s="505"/>
      <c r="B564" s="598"/>
      <c r="C564" s="506"/>
      <c r="D564" s="506"/>
      <c r="E564" s="507"/>
      <c r="F564" s="506"/>
      <c r="G564" s="1012"/>
      <c r="H564" s="1012"/>
      <c r="I564" s="506"/>
      <c r="J564" s="507"/>
      <c r="P564" s="505"/>
      <c r="Q564" s="598"/>
      <c r="R564" s="506"/>
      <c r="S564" s="506"/>
      <c r="T564" s="507"/>
      <c r="U564" s="506"/>
      <c r="V564" s="508"/>
      <c r="W564" s="508"/>
      <c r="X564" s="506"/>
      <c r="Y564" s="819"/>
    </row>
    <row r="565" spans="1:25" x14ac:dyDescent="0.25">
      <c r="A565" s="505"/>
      <c r="B565" s="598"/>
      <c r="C565" s="506"/>
      <c r="D565" s="506"/>
      <c r="E565" s="507"/>
      <c r="F565" s="506"/>
      <c r="G565" s="1012"/>
      <c r="H565" s="1012"/>
      <c r="I565" s="506"/>
      <c r="J565" s="507"/>
      <c r="P565" s="505"/>
      <c r="Q565" s="598"/>
      <c r="R565" s="506"/>
      <c r="S565" s="506"/>
      <c r="T565" s="507"/>
      <c r="U565" s="506"/>
      <c r="V565" s="508"/>
      <c r="W565" s="508"/>
      <c r="X565" s="506"/>
      <c r="Y565" s="819"/>
    </row>
    <row r="566" spans="1:25" x14ac:dyDescent="0.25">
      <c r="A566" s="505"/>
      <c r="B566" s="598"/>
      <c r="C566" s="506"/>
      <c r="D566" s="506"/>
      <c r="E566" s="507"/>
      <c r="F566" s="506"/>
      <c r="G566" s="1012"/>
      <c r="H566" s="1012"/>
      <c r="I566" s="506"/>
      <c r="J566" s="507"/>
      <c r="P566" s="505"/>
      <c r="Q566" s="598"/>
      <c r="R566" s="506"/>
      <c r="S566" s="506"/>
      <c r="T566" s="507"/>
      <c r="U566" s="506"/>
      <c r="V566" s="508"/>
      <c r="W566" s="508"/>
      <c r="X566" s="506"/>
      <c r="Y566" s="819"/>
    </row>
    <row r="567" spans="1:25" x14ac:dyDescent="0.25">
      <c r="A567" s="505"/>
      <c r="B567" s="598"/>
      <c r="C567" s="506"/>
      <c r="D567" s="506"/>
      <c r="E567" s="507"/>
      <c r="F567" s="506"/>
      <c r="G567" s="1012"/>
      <c r="H567" s="1012"/>
      <c r="I567" s="506"/>
      <c r="J567" s="507"/>
      <c r="P567" s="505"/>
      <c r="Q567" s="598"/>
      <c r="R567" s="506"/>
      <c r="S567" s="506"/>
      <c r="T567" s="507"/>
      <c r="U567" s="506"/>
      <c r="V567" s="508"/>
      <c r="W567" s="508"/>
      <c r="X567" s="506"/>
      <c r="Y567" s="819"/>
    </row>
    <row r="568" spans="1:25" x14ac:dyDescent="0.25">
      <c r="A568" s="505"/>
      <c r="B568" s="598"/>
      <c r="C568" s="506"/>
      <c r="D568" s="506"/>
      <c r="E568" s="507"/>
      <c r="F568" s="506"/>
      <c r="G568" s="1012"/>
      <c r="H568" s="1012"/>
      <c r="I568" s="506"/>
      <c r="J568" s="507"/>
      <c r="P568" s="505"/>
      <c r="Q568" s="598"/>
      <c r="R568" s="506"/>
      <c r="S568" s="506"/>
      <c r="T568" s="507"/>
      <c r="U568" s="506"/>
      <c r="V568" s="508"/>
      <c r="W568" s="508"/>
      <c r="X568" s="506"/>
      <c r="Y568" s="819"/>
    </row>
    <row r="569" spans="1:25" x14ac:dyDescent="0.25">
      <c r="A569" s="505"/>
      <c r="B569" s="598"/>
      <c r="C569" s="506"/>
      <c r="D569" s="506"/>
      <c r="E569" s="507"/>
      <c r="F569" s="506"/>
      <c r="G569" s="1012"/>
      <c r="H569" s="1012"/>
      <c r="I569" s="506"/>
      <c r="J569" s="507"/>
      <c r="P569" s="505"/>
      <c r="Q569" s="598"/>
      <c r="R569" s="506"/>
      <c r="S569" s="506"/>
      <c r="T569" s="507"/>
      <c r="U569" s="506"/>
      <c r="V569" s="508"/>
      <c r="W569" s="508"/>
      <c r="X569" s="506"/>
      <c r="Y569" s="819"/>
    </row>
    <row r="570" spans="1:25" x14ac:dyDescent="0.25">
      <c r="A570" s="505"/>
      <c r="B570" s="598"/>
      <c r="C570" s="506"/>
      <c r="D570" s="506"/>
      <c r="E570" s="507"/>
      <c r="F570" s="506"/>
      <c r="G570" s="1012"/>
      <c r="H570" s="1012"/>
      <c r="I570" s="506"/>
      <c r="J570" s="507"/>
      <c r="P570" s="505"/>
      <c r="Q570" s="598"/>
      <c r="R570" s="506"/>
      <c r="S570" s="506"/>
      <c r="T570" s="507"/>
      <c r="U570" s="506"/>
      <c r="V570" s="508"/>
      <c r="W570" s="508"/>
      <c r="X570" s="506"/>
      <c r="Y570" s="819"/>
    </row>
    <row r="571" spans="1:25" x14ac:dyDescent="0.25">
      <c r="A571" s="505"/>
      <c r="B571" s="598"/>
      <c r="C571" s="506"/>
      <c r="D571" s="506"/>
      <c r="E571" s="507"/>
      <c r="F571" s="506"/>
      <c r="G571" s="1012"/>
      <c r="H571" s="1012"/>
      <c r="I571" s="506"/>
      <c r="J571" s="507"/>
      <c r="P571" s="505"/>
      <c r="Q571" s="598"/>
      <c r="R571" s="506"/>
      <c r="S571" s="506"/>
      <c r="T571" s="507"/>
      <c r="U571" s="506"/>
      <c r="V571" s="508"/>
      <c r="W571" s="508"/>
      <c r="X571" s="506"/>
      <c r="Y571" s="819"/>
    </row>
    <row r="572" spans="1:25" x14ac:dyDescent="0.25">
      <c r="A572" s="505"/>
      <c r="B572" s="598"/>
      <c r="C572" s="506"/>
      <c r="D572" s="506"/>
      <c r="E572" s="507"/>
      <c r="F572" s="506"/>
      <c r="G572" s="1012"/>
      <c r="H572" s="1012"/>
      <c r="I572" s="506"/>
      <c r="J572" s="507"/>
      <c r="P572" s="505"/>
      <c r="Q572" s="598"/>
      <c r="R572" s="506"/>
      <c r="S572" s="506"/>
      <c r="T572" s="507"/>
      <c r="U572" s="506"/>
      <c r="V572" s="508"/>
      <c r="W572" s="508"/>
      <c r="X572" s="506"/>
      <c r="Y572" s="819"/>
    </row>
    <row r="573" spans="1:25" x14ac:dyDescent="0.25">
      <c r="A573" s="505"/>
      <c r="B573" s="598"/>
      <c r="C573" s="506"/>
      <c r="D573" s="506"/>
      <c r="E573" s="507"/>
      <c r="F573" s="506"/>
      <c r="G573" s="1012"/>
      <c r="H573" s="1012"/>
      <c r="I573" s="506"/>
      <c r="J573" s="507"/>
      <c r="P573" s="505"/>
      <c r="Q573" s="598"/>
      <c r="R573" s="506"/>
      <c r="S573" s="506"/>
      <c r="T573" s="507"/>
      <c r="U573" s="506"/>
      <c r="V573" s="508"/>
      <c r="W573" s="508"/>
      <c r="X573" s="506"/>
      <c r="Y573" s="819"/>
    </row>
    <row r="574" spans="1:25" x14ac:dyDescent="0.25">
      <c r="A574" s="505"/>
      <c r="B574" s="598"/>
      <c r="C574" s="506"/>
      <c r="D574" s="506"/>
      <c r="E574" s="507"/>
      <c r="F574" s="506"/>
      <c r="G574" s="1012"/>
      <c r="H574" s="1012"/>
      <c r="I574" s="506"/>
      <c r="J574" s="507"/>
      <c r="P574" s="505"/>
      <c r="Q574" s="598"/>
      <c r="R574" s="506"/>
      <c r="S574" s="506"/>
      <c r="T574" s="507"/>
      <c r="U574" s="506"/>
      <c r="V574" s="508"/>
      <c r="W574" s="508"/>
      <c r="X574" s="506"/>
      <c r="Y574" s="819"/>
    </row>
    <row r="575" spans="1:25" x14ac:dyDescent="0.25">
      <c r="A575" s="505"/>
      <c r="B575" s="598"/>
      <c r="C575" s="506"/>
      <c r="D575" s="506"/>
      <c r="E575" s="507"/>
      <c r="F575" s="506"/>
      <c r="G575" s="1012"/>
      <c r="H575" s="1012"/>
      <c r="I575" s="506"/>
      <c r="J575" s="507"/>
      <c r="P575" s="505"/>
      <c r="Q575" s="598"/>
      <c r="R575" s="506"/>
      <c r="S575" s="506"/>
      <c r="T575" s="505"/>
      <c r="U575" s="506"/>
      <c r="V575" s="508"/>
      <c r="W575" s="508"/>
      <c r="X575" s="506"/>
      <c r="Y575" s="819"/>
    </row>
    <row r="576" spans="1:25" x14ac:dyDescent="0.25">
      <c r="A576" s="505"/>
      <c r="B576" s="598"/>
      <c r="C576" s="506"/>
      <c r="D576" s="506"/>
      <c r="E576" s="507"/>
      <c r="F576" s="506"/>
      <c r="G576" s="1012"/>
      <c r="H576" s="1012"/>
      <c r="I576" s="506"/>
      <c r="J576" s="507"/>
      <c r="P576" s="505"/>
      <c r="Q576" s="598"/>
      <c r="R576" s="506"/>
      <c r="S576" s="506"/>
      <c r="T576" s="505"/>
      <c r="U576" s="506"/>
      <c r="V576" s="511"/>
      <c r="W576" s="511"/>
      <c r="X576" s="506"/>
      <c r="Y576" s="819"/>
    </row>
    <row r="577" spans="1:25" x14ac:dyDescent="0.25">
      <c r="A577" s="505"/>
      <c r="B577" s="598"/>
      <c r="C577" s="506"/>
      <c r="D577" s="506"/>
      <c r="E577" s="507"/>
      <c r="F577" s="506"/>
      <c r="G577" s="1012"/>
      <c r="H577" s="1012"/>
      <c r="I577" s="506"/>
      <c r="J577" s="507"/>
      <c r="P577" s="505"/>
      <c r="Q577" s="598"/>
      <c r="R577" s="506"/>
      <c r="S577" s="506"/>
      <c r="T577" s="505"/>
      <c r="U577" s="506"/>
      <c r="V577" s="508"/>
      <c r="W577" s="508"/>
      <c r="X577" s="506"/>
      <c r="Y577" s="819"/>
    </row>
    <row r="578" spans="1:25" x14ac:dyDescent="0.25">
      <c r="A578" s="505"/>
      <c r="B578" s="598"/>
      <c r="C578" s="506"/>
      <c r="D578" s="506"/>
      <c r="E578" s="507"/>
      <c r="F578" s="506"/>
      <c r="G578" s="1012"/>
      <c r="H578" s="1012"/>
      <c r="I578" s="506"/>
      <c r="J578" s="507"/>
      <c r="P578" s="505"/>
      <c r="Q578" s="598"/>
      <c r="R578" s="506"/>
      <c r="S578" s="506"/>
      <c r="T578" s="505"/>
      <c r="U578" s="506"/>
      <c r="V578" s="508"/>
      <c r="W578" s="508"/>
      <c r="X578" s="506"/>
      <c r="Y578" s="819"/>
    </row>
    <row r="579" spans="1:25" x14ac:dyDescent="0.25">
      <c r="A579" s="505"/>
      <c r="B579" s="598"/>
      <c r="C579" s="506"/>
      <c r="D579" s="506"/>
      <c r="E579" s="507"/>
      <c r="F579" s="506"/>
      <c r="G579" s="1012"/>
      <c r="H579" s="1012"/>
      <c r="I579" s="506"/>
      <c r="J579" s="507"/>
      <c r="P579" s="505"/>
      <c r="Q579" s="598"/>
      <c r="R579" s="506"/>
      <c r="S579" s="506"/>
      <c r="T579" s="505"/>
      <c r="U579" s="506"/>
      <c r="V579" s="508"/>
      <c r="W579" s="508"/>
      <c r="X579" s="506"/>
      <c r="Y579" s="819"/>
    </row>
    <row r="580" spans="1:25" x14ac:dyDescent="0.25">
      <c r="A580" s="505"/>
      <c r="B580" s="598"/>
      <c r="C580" s="506"/>
      <c r="D580" s="506"/>
      <c r="E580" s="507"/>
      <c r="F580" s="506"/>
      <c r="G580" s="1012"/>
      <c r="H580" s="1012"/>
      <c r="I580" s="506"/>
      <c r="J580" s="507"/>
      <c r="P580" s="505"/>
      <c r="Q580" s="598"/>
      <c r="R580" s="506"/>
      <c r="S580" s="506"/>
      <c r="T580" s="507"/>
      <c r="U580" s="506"/>
      <c r="V580" s="508"/>
      <c r="W580" s="508"/>
      <c r="X580" s="506"/>
      <c r="Y580" s="819"/>
    </row>
    <row r="581" spans="1:25" x14ac:dyDescent="0.25">
      <c r="A581" s="505"/>
      <c r="B581" s="598"/>
      <c r="C581" s="506"/>
      <c r="D581" s="506"/>
      <c r="E581" s="507"/>
      <c r="F581" s="506"/>
      <c r="G581" s="1012"/>
      <c r="H581" s="1012"/>
      <c r="I581" s="506"/>
      <c r="J581" s="507"/>
      <c r="P581" s="505"/>
      <c r="Q581" s="598"/>
      <c r="R581" s="506"/>
      <c r="S581" s="506"/>
      <c r="T581" s="512"/>
      <c r="U581" s="513"/>
      <c r="V581" s="508"/>
      <c r="W581" s="508"/>
      <c r="X581" s="597"/>
      <c r="Y581" s="819"/>
    </row>
    <row r="582" spans="1:25" x14ac:dyDescent="0.25">
      <c r="A582" s="505"/>
      <c r="B582" s="598"/>
      <c r="C582" s="506"/>
      <c r="D582" s="506"/>
      <c r="E582" s="507"/>
      <c r="F582" s="506"/>
      <c r="G582" s="1012"/>
      <c r="H582" s="1012"/>
      <c r="I582" s="506"/>
      <c r="J582" s="507"/>
      <c r="P582" s="505"/>
      <c r="Q582" s="598"/>
      <c r="R582" s="506"/>
      <c r="S582" s="506"/>
      <c r="T582" s="512"/>
      <c r="U582" s="513"/>
      <c r="V582" s="508"/>
      <c r="W582" s="508"/>
      <c r="X582" s="597"/>
      <c r="Y582" s="819"/>
    </row>
    <row r="583" spans="1:25" x14ac:dyDescent="0.25">
      <c r="A583" s="505"/>
      <c r="B583" s="598"/>
      <c r="C583" s="506"/>
      <c r="D583" s="506"/>
      <c r="E583" s="507"/>
      <c r="F583" s="506"/>
      <c r="G583" s="1012"/>
      <c r="H583" s="1012"/>
      <c r="I583" s="506"/>
      <c r="J583" s="507"/>
      <c r="P583" s="505"/>
      <c r="Q583" s="598"/>
      <c r="R583" s="506"/>
      <c r="S583" s="506"/>
      <c r="T583" s="512"/>
      <c r="U583" s="513"/>
      <c r="V583" s="508"/>
      <c r="W583" s="508"/>
      <c r="X583" s="597"/>
      <c r="Y583" s="819"/>
    </row>
    <row r="584" spans="1:25" x14ac:dyDescent="0.25">
      <c r="A584" s="505"/>
      <c r="B584" s="598"/>
      <c r="C584" s="506"/>
      <c r="D584" s="506"/>
      <c r="E584" s="507"/>
      <c r="F584" s="506"/>
      <c r="G584" s="1012"/>
      <c r="H584" s="1012"/>
      <c r="I584" s="506"/>
      <c r="J584" s="507"/>
      <c r="P584" s="505"/>
      <c r="Q584" s="598"/>
      <c r="R584" s="506"/>
      <c r="S584" s="506"/>
      <c r="T584" s="507"/>
      <c r="U584" s="506"/>
      <c r="V584" s="508"/>
      <c r="W584" s="508"/>
      <c r="X584" s="597"/>
      <c r="Y584" s="819"/>
    </row>
    <row r="585" spans="1:25" x14ac:dyDescent="0.25">
      <c r="A585" s="505"/>
      <c r="B585" s="598"/>
      <c r="C585" s="506"/>
      <c r="D585" s="506"/>
      <c r="E585" s="507"/>
      <c r="F585" s="506"/>
      <c r="G585" s="1012"/>
      <c r="H585" s="1012"/>
      <c r="I585" s="506"/>
      <c r="J585" s="507"/>
      <c r="P585" s="505"/>
      <c r="Q585" s="598"/>
      <c r="R585" s="506"/>
      <c r="S585" s="506"/>
      <c r="T585" s="507"/>
      <c r="U585" s="506"/>
      <c r="V585" s="508"/>
      <c r="W585" s="508"/>
      <c r="X585" s="506"/>
      <c r="Y585" s="819"/>
    </row>
    <row r="586" spans="1:25" x14ac:dyDescent="0.25">
      <c r="A586" s="505"/>
      <c r="B586" s="598"/>
      <c r="C586" s="506"/>
      <c r="D586" s="506"/>
      <c r="E586" s="507"/>
      <c r="F586" s="506"/>
      <c r="G586" s="1012"/>
      <c r="H586" s="1012"/>
      <c r="I586" s="506"/>
      <c r="J586" s="507"/>
      <c r="P586" s="505"/>
      <c r="Q586" s="598"/>
      <c r="R586" s="506"/>
      <c r="S586" s="506"/>
      <c r="T586" s="507"/>
      <c r="U586" s="506"/>
      <c r="V586" s="508"/>
      <c r="W586" s="508"/>
      <c r="X586" s="506"/>
      <c r="Y586" s="819"/>
    </row>
    <row r="587" spans="1:25" x14ac:dyDescent="0.25">
      <c r="A587" s="505"/>
      <c r="B587" s="598"/>
      <c r="C587" s="506"/>
      <c r="D587" s="506"/>
      <c r="E587" s="507"/>
      <c r="F587" s="506"/>
      <c r="G587" s="1012"/>
      <c r="H587" s="1012"/>
      <c r="I587" s="506"/>
      <c r="J587" s="507"/>
      <c r="P587" s="505"/>
      <c r="Q587" s="598"/>
      <c r="R587" s="506"/>
      <c r="S587" s="506"/>
      <c r="T587" s="507"/>
      <c r="U587" s="506"/>
      <c r="V587" s="508"/>
      <c r="W587" s="508"/>
      <c r="X587" s="506"/>
      <c r="Y587" s="819"/>
    </row>
    <row r="588" spans="1:25" x14ac:dyDescent="0.25">
      <c r="A588" s="505"/>
      <c r="B588" s="598"/>
      <c r="C588" s="506"/>
      <c r="D588" s="506"/>
      <c r="E588" s="507"/>
      <c r="F588" s="506"/>
      <c r="G588" s="1012"/>
      <c r="H588" s="1012"/>
      <c r="I588" s="506"/>
      <c r="J588" s="507"/>
      <c r="P588" s="505"/>
      <c r="Q588" s="598"/>
      <c r="R588" s="506"/>
      <c r="S588" s="506"/>
      <c r="T588" s="507"/>
      <c r="U588" s="506"/>
      <c r="V588" s="508"/>
      <c r="W588" s="508"/>
      <c r="X588" s="506"/>
      <c r="Y588" s="819"/>
    </row>
    <row r="589" spans="1:25" x14ac:dyDescent="0.25">
      <c r="A589" s="505"/>
      <c r="B589" s="598"/>
      <c r="C589" s="506"/>
      <c r="D589" s="506"/>
      <c r="E589" s="507"/>
      <c r="F589" s="506"/>
      <c r="G589" s="1012"/>
      <c r="H589" s="1012"/>
      <c r="I589" s="506"/>
      <c r="J589" s="507"/>
      <c r="P589" s="505"/>
      <c r="Q589" s="598"/>
      <c r="R589" s="506"/>
      <c r="S589" s="506"/>
      <c r="T589" s="507"/>
      <c r="U589" s="506"/>
      <c r="V589" s="508"/>
      <c r="W589" s="508"/>
      <c r="X589" s="506"/>
      <c r="Y589" s="819"/>
    </row>
    <row r="590" spans="1:25" x14ac:dyDescent="0.25">
      <c r="A590" s="505"/>
      <c r="B590" s="598"/>
      <c r="C590" s="506"/>
      <c r="D590" s="506"/>
      <c r="E590" s="507"/>
      <c r="F590" s="506"/>
      <c r="G590" s="1012"/>
      <c r="H590" s="1012"/>
      <c r="I590" s="506"/>
      <c r="J590" s="507"/>
      <c r="P590" s="505"/>
      <c r="Q590" s="598"/>
      <c r="R590" s="506"/>
      <c r="S590" s="506"/>
      <c r="T590" s="507"/>
      <c r="U590" s="506"/>
      <c r="V590" s="508"/>
      <c r="W590" s="508"/>
      <c r="X590" s="506"/>
      <c r="Y590" s="819"/>
    </row>
    <row r="591" spans="1:25" x14ac:dyDescent="0.25">
      <c r="A591" s="505"/>
      <c r="B591" s="598"/>
      <c r="C591" s="506"/>
      <c r="D591" s="506"/>
      <c r="E591" s="507"/>
      <c r="F591" s="506"/>
      <c r="G591" s="1012"/>
      <c r="H591" s="1012"/>
      <c r="I591" s="506"/>
      <c r="J591" s="507"/>
      <c r="P591" s="505"/>
      <c r="Q591" s="598"/>
      <c r="R591" s="506"/>
      <c r="S591" s="506"/>
      <c r="T591" s="507"/>
      <c r="U591" s="506"/>
      <c r="V591" s="508"/>
      <c r="W591" s="508"/>
      <c r="X591" s="506"/>
      <c r="Y591" s="819"/>
    </row>
    <row r="592" spans="1:25" x14ac:dyDescent="0.25">
      <c r="A592" s="505"/>
      <c r="B592" s="598"/>
      <c r="C592" s="506"/>
      <c r="D592" s="506"/>
      <c r="E592" s="507"/>
      <c r="F592" s="506"/>
      <c r="G592" s="1012"/>
      <c r="H592" s="1012"/>
      <c r="I592" s="506"/>
      <c r="J592" s="507"/>
      <c r="P592" s="505"/>
      <c r="Q592" s="598"/>
      <c r="R592" s="506"/>
      <c r="S592" s="506"/>
      <c r="T592" s="507"/>
      <c r="U592" s="506"/>
      <c r="V592" s="508"/>
      <c r="W592" s="508"/>
      <c r="X592" s="506"/>
      <c r="Y592" s="819"/>
    </row>
    <row r="593" spans="1:25" x14ac:dyDescent="0.25">
      <c r="A593" s="505"/>
      <c r="B593" s="598"/>
      <c r="C593" s="506"/>
      <c r="D593" s="506"/>
      <c r="E593" s="507"/>
      <c r="F593" s="506"/>
      <c r="G593" s="1012"/>
      <c r="H593" s="1012"/>
      <c r="I593" s="506"/>
      <c r="J593" s="507"/>
      <c r="P593" s="505"/>
      <c r="Q593" s="598"/>
      <c r="R593" s="506"/>
      <c r="S593" s="506"/>
      <c r="T593" s="507"/>
      <c r="U593" s="506"/>
      <c r="V593" s="508"/>
      <c r="W593" s="508"/>
      <c r="X593" s="506"/>
      <c r="Y593" s="819"/>
    </row>
    <row r="594" spans="1:25" x14ac:dyDescent="0.25">
      <c r="A594" s="505"/>
      <c r="B594" s="598"/>
      <c r="C594" s="506"/>
      <c r="D594" s="506"/>
      <c r="E594" s="507"/>
      <c r="F594" s="506"/>
      <c r="G594" s="1012"/>
      <c r="H594" s="1012"/>
      <c r="I594" s="506"/>
      <c r="J594" s="507"/>
      <c r="P594" s="505"/>
      <c r="Q594" s="598"/>
      <c r="R594" s="506"/>
      <c r="S594" s="506"/>
      <c r="T594" s="507"/>
      <c r="U594" s="506"/>
      <c r="V594" s="508"/>
      <c r="W594" s="508"/>
      <c r="X594" s="506"/>
      <c r="Y594" s="819"/>
    </row>
    <row r="595" spans="1:25" x14ac:dyDescent="0.25">
      <c r="A595" s="505"/>
      <c r="B595" s="598"/>
      <c r="C595" s="506"/>
      <c r="D595" s="506"/>
      <c r="E595" s="507"/>
      <c r="F595" s="506"/>
      <c r="G595" s="1012"/>
      <c r="H595" s="1012"/>
      <c r="I595" s="506"/>
      <c r="J595" s="507"/>
      <c r="P595" s="505"/>
      <c r="Q595" s="598"/>
      <c r="R595" s="506"/>
      <c r="S595" s="506"/>
      <c r="T595" s="507"/>
      <c r="U595" s="506"/>
      <c r="V595" s="508"/>
      <c r="W595" s="508"/>
      <c r="X595" s="506"/>
      <c r="Y595" s="819"/>
    </row>
    <row r="596" spans="1:25" x14ac:dyDescent="0.25">
      <c r="A596" s="505"/>
      <c r="B596" s="598"/>
      <c r="C596" s="506"/>
      <c r="D596" s="506"/>
      <c r="E596" s="507"/>
      <c r="F596" s="506"/>
      <c r="G596" s="1012"/>
      <c r="H596" s="1012"/>
      <c r="I596" s="506"/>
      <c r="J596" s="507"/>
      <c r="P596" s="505"/>
      <c r="Q596" s="598"/>
      <c r="R596" s="506"/>
      <c r="S596" s="506"/>
      <c r="T596" s="507"/>
      <c r="U596" s="506"/>
      <c r="V596" s="508"/>
      <c r="W596" s="508"/>
      <c r="X596" s="506"/>
      <c r="Y596" s="819"/>
    </row>
    <row r="597" spans="1:25" x14ac:dyDescent="0.25">
      <c r="A597" s="505"/>
      <c r="B597" s="598"/>
      <c r="C597" s="506"/>
      <c r="D597" s="506"/>
      <c r="E597" s="507"/>
      <c r="F597" s="506"/>
      <c r="G597" s="1012"/>
      <c r="H597" s="1012"/>
      <c r="I597" s="506"/>
      <c r="J597" s="507"/>
      <c r="P597" s="505"/>
      <c r="Q597" s="598"/>
      <c r="R597" s="506"/>
      <c r="S597" s="506"/>
      <c r="T597" s="507"/>
      <c r="U597" s="506"/>
      <c r="V597" s="508"/>
      <c r="W597" s="508"/>
      <c r="X597" s="506"/>
      <c r="Y597" s="819"/>
    </row>
    <row r="598" spans="1:25" x14ac:dyDescent="0.25">
      <c r="A598" s="505"/>
      <c r="B598" s="598"/>
      <c r="C598" s="506"/>
      <c r="D598" s="506"/>
      <c r="E598" s="507"/>
      <c r="F598" s="506"/>
      <c r="G598" s="1012"/>
      <c r="H598" s="1012"/>
      <c r="I598" s="506"/>
      <c r="J598" s="507"/>
      <c r="P598" s="505"/>
      <c r="Q598" s="598"/>
      <c r="R598" s="506"/>
      <c r="S598" s="506"/>
      <c r="T598" s="507"/>
      <c r="U598" s="506"/>
      <c r="V598" s="508"/>
      <c r="W598" s="508"/>
      <c r="X598" s="506"/>
      <c r="Y598" s="819"/>
    </row>
    <row r="599" spans="1:25" x14ac:dyDescent="0.25">
      <c r="A599" s="505"/>
      <c r="B599" s="598"/>
      <c r="C599" s="506"/>
      <c r="D599" s="506"/>
      <c r="E599" s="507"/>
      <c r="F599" s="506"/>
      <c r="G599" s="1012"/>
      <c r="H599" s="1012"/>
      <c r="I599" s="506"/>
      <c r="J599" s="507"/>
      <c r="P599" s="505"/>
      <c r="Q599" s="598"/>
      <c r="R599" s="506"/>
      <c r="S599" s="506"/>
      <c r="T599" s="507"/>
      <c r="U599" s="506"/>
      <c r="V599" s="508"/>
      <c r="W599" s="508"/>
      <c r="X599" s="506"/>
      <c r="Y599" s="819"/>
    </row>
    <row r="600" spans="1:25" x14ac:dyDescent="0.25">
      <c r="A600" s="505"/>
      <c r="B600" s="598"/>
      <c r="C600" s="506"/>
      <c r="D600" s="506"/>
      <c r="E600" s="507"/>
      <c r="F600" s="506"/>
      <c r="G600" s="1012"/>
      <c r="H600" s="1012"/>
      <c r="I600" s="506"/>
      <c r="J600" s="507"/>
      <c r="P600" s="505"/>
      <c r="Q600" s="598"/>
      <c r="R600" s="506"/>
      <c r="S600" s="506"/>
      <c r="T600" s="507"/>
      <c r="U600" s="506"/>
      <c r="V600" s="508"/>
      <c r="W600" s="508"/>
      <c r="X600" s="506"/>
      <c r="Y600" s="819"/>
    </row>
    <row r="601" spans="1:25" x14ac:dyDescent="0.25">
      <c r="A601" s="505"/>
      <c r="B601" s="598"/>
      <c r="C601" s="506"/>
      <c r="D601" s="506"/>
      <c r="E601" s="507"/>
      <c r="F601" s="506"/>
      <c r="G601" s="1012"/>
      <c r="H601" s="1012"/>
      <c r="I601" s="506"/>
      <c r="J601" s="507"/>
      <c r="P601" s="505"/>
      <c r="Q601" s="598"/>
      <c r="R601" s="506"/>
      <c r="S601" s="506"/>
      <c r="T601" s="507"/>
      <c r="U601" s="506"/>
      <c r="V601" s="508"/>
      <c r="W601" s="508"/>
      <c r="X601" s="506"/>
      <c r="Y601" s="819"/>
    </row>
    <row r="602" spans="1:25" x14ac:dyDescent="0.25">
      <c r="A602" s="505"/>
      <c r="B602" s="598"/>
      <c r="C602" s="506"/>
      <c r="D602" s="506"/>
      <c r="E602" s="507"/>
      <c r="F602" s="506"/>
      <c r="G602" s="1012"/>
      <c r="H602" s="1012"/>
      <c r="I602" s="506"/>
      <c r="J602" s="507"/>
      <c r="P602" s="505"/>
      <c r="Q602" s="598"/>
      <c r="R602" s="506"/>
      <c r="S602" s="506"/>
      <c r="T602" s="507"/>
      <c r="U602" s="506"/>
      <c r="V602" s="508"/>
      <c r="W602" s="508"/>
      <c r="X602" s="506"/>
      <c r="Y602" s="819"/>
    </row>
    <row r="603" spans="1:25" x14ac:dyDescent="0.25">
      <c r="A603" s="505"/>
      <c r="B603" s="598"/>
      <c r="C603" s="506"/>
      <c r="D603" s="506"/>
      <c r="E603" s="507"/>
      <c r="F603" s="506"/>
      <c r="G603" s="1012"/>
      <c r="H603" s="1012"/>
      <c r="I603" s="506"/>
      <c r="J603" s="507"/>
      <c r="P603" s="505"/>
      <c r="Q603" s="598"/>
      <c r="R603" s="506"/>
      <c r="S603" s="506"/>
      <c r="T603" s="507"/>
      <c r="U603" s="506"/>
      <c r="V603" s="508"/>
      <c r="W603" s="508"/>
      <c r="X603" s="506"/>
      <c r="Y603" s="819"/>
    </row>
    <row r="604" spans="1:25" x14ac:dyDescent="0.25">
      <c r="A604" s="505"/>
      <c r="B604" s="598"/>
      <c r="C604" s="506"/>
      <c r="D604" s="506"/>
      <c r="E604" s="507"/>
      <c r="F604" s="506"/>
      <c r="G604" s="1012"/>
      <c r="H604" s="1012"/>
      <c r="I604" s="506"/>
      <c r="J604" s="507"/>
      <c r="P604" s="505"/>
      <c r="Q604" s="598"/>
      <c r="R604" s="506"/>
      <c r="S604" s="506"/>
      <c r="T604" s="507"/>
      <c r="U604" s="506"/>
      <c r="V604" s="508"/>
      <c r="W604" s="508"/>
      <c r="X604" s="506"/>
      <c r="Y604" s="819"/>
    </row>
    <row r="605" spans="1:25" x14ac:dyDescent="0.25">
      <c r="A605" s="505"/>
      <c r="B605" s="598"/>
      <c r="C605" s="506"/>
      <c r="D605" s="506"/>
      <c r="E605" s="507"/>
      <c r="F605" s="506"/>
      <c r="G605" s="1012"/>
      <c r="H605" s="1012"/>
      <c r="I605" s="506"/>
      <c r="J605" s="507"/>
      <c r="P605" s="505"/>
      <c r="Q605" s="598"/>
      <c r="R605" s="506"/>
      <c r="S605" s="506"/>
      <c r="T605" s="507"/>
      <c r="U605" s="506"/>
      <c r="V605" s="508"/>
      <c r="W605" s="508"/>
      <c r="X605" s="506"/>
      <c r="Y605" s="819"/>
    </row>
    <row r="606" spans="1:25" x14ac:dyDescent="0.25">
      <c r="A606" s="505"/>
      <c r="B606" s="598"/>
      <c r="C606" s="506"/>
      <c r="D606" s="506"/>
      <c r="E606" s="507"/>
      <c r="F606" s="506"/>
      <c r="G606" s="1012"/>
      <c r="H606" s="1012"/>
      <c r="I606" s="506"/>
      <c r="J606" s="507"/>
      <c r="P606" s="505"/>
      <c r="Q606" s="598"/>
      <c r="R606" s="506"/>
      <c r="S606" s="506"/>
      <c r="T606" s="507"/>
      <c r="U606" s="506"/>
      <c r="V606" s="508"/>
      <c r="W606" s="508"/>
      <c r="X606" s="506"/>
      <c r="Y606" s="819"/>
    </row>
    <row r="607" spans="1:25" x14ac:dyDescent="0.25">
      <c r="A607" s="505"/>
      <c r="B607" s="598"/>
      <c r="C607" s="506"/>
      <c r="D607" s="506"/>
      <c r="E607" s="507"/>
      <c r="F607" s="506"/>
      <c r="G607" s="1012"/>
      <c r="H607" s="1012"/>
      <c r="I607" s="506"/>
      <c r="J607" s="507"/>
      <c r="P607" s="505"/>
      <c r="Q607" s="598"/>
      <c r="R607" s="506"/>
      <c r="S607" s="506"/>
      <c r="T607" s="507"/>
      <c r="U607" s="506"/>
      <c r="V607" s="508"/>
      <c r="W607" s="508"/>
      <c r="X607" s="506"/>
      <c r="Y607" s="819"/>
    </row>
    <row r="608" spans="1:25" x14ac:dyDescent="0.25">
      <c r="A608" s="505"/>
      <c r="B608" s="598"/>
      <c r="C608" s="506"/>
      <c r="D608" s="506"/>
      <c r="E608" s="507"/>
      <c r="F608" s="506"/>
      <c r="G608" s="1012"/>
      <c r="H608" s="1012"/>
      <c r="I608" s="506"/>
      <c r="J608" s="507"/>
      <c r="P608" s="505"/>
      <c r="Q608" s="598"/>
      <c r="R608" s="506"/>
      <c r="S608" s="506"/>
      <c r="T608" s="507"/>
      <c r="U608" s="506"/>
      <c r="V608" s="508"/>
      <c r="W608" s="508"/>
      <c r="X608" s="506"/>
      <c r="Y608" s="819"/>
    </row>
    <row r="609" spans="1:25" x14ac:dyDescent="0.25">
      <c r="A609" s="505"/>
      <c r="B609" s="598"/>
      <c r="C609" s="506"/>
      <c r="D609" s="506"/>
      <c r="E609" s="507"/>
      <c r="F609" s="506"/>
      <c r="G609" s="1012"/>
      <c r="H609" s="1012"/>
      <c r="I609" s="506"/>
      <c r="J609" s="507"/>
      <c r="P609" s="505"/>
      <c r="Q609" s="598"/>
      <c r="R609" s="506"/>
      <c r="S609" s="506"/>
      <c r="T609" s="507"/>
      <c r="U609" s="506"/>
      <c r="V609" s="508"/>
      <c r="W609" s="508"/>
      <c r="X609" s="506"/>
      <c r="Y609" s="819"/>
    </row>
    <row r="610" spans="1:25" x14ac:dyDescent="0.25">
      <c r="A610" s="505"/>
      <c r="B610" s="598"/>
      <c r="C610" s="506"/>
      <c r="D610" s="506"/>
      <c r="E610" s="507"/>
      <c r="F610" s="506"/>
      <c r="G610" s="1012"/>
      <c r="H610" s="1012"/>
      <c r="I610" s="506"/>
      <c r="J610" s="507"/>
      <c r="P610" s="505"/>
      <c r="Q610" s="598"/>
      <c r="R610" s="506"/>
      <c r="S610" s="506"/>
      <c r="T610" s="507"/>
      <c r="U610" s="506"/>
      <c r="V610" s="508"/>
      <c r="W610" s="508"/>
      <c r="X610" s="506"/>
      <c r="Y610" s="819"/>
    </row>
    <row r="611" spans="1:25" x14ac:dyDescent="0.25">
      <c r="A611" s="505"/>
      <c r="B611" s="598"/>
      <c r="C611" s="506"/>
      <c r="D611" s="506"/>
      <c r="E611" s="507"/>
      <c r="F611" s="506"/>
      <c r="G611" s="1012"/>
      <c r="H611" s="1012"/>
      <c r="I611" s="506"/>
      <c r="J611" s="507"/>
      <c r="P611" s="505"/>
      <c r="Q611" s="598"/>
      <c r="R611" s="506"/>
      <c r="S611" s="506"/>
      <c r="T611" s="507"/>
      <c r="U611" s="506"/>
      <c r="V611" s="508"/>
      <c r="W611" s="508"/>
      <c r="X611" s="506"/>
      <c r="Y611" s="819"/>
    </row>
    <row r="612" spans="1:25" x14ac:dyDescent="0.25">
      <c r="A612" s="505"/>
      <c r="B612" s="598"/>
      <c r="C612" s="506"/>
      <c r="D612" s="506"/>
      <c r="E612" s="507"/>
      <c r="F612" s="506"/>
      <c r="G612" s="1012"/>
      <c r="H612" s="1012"/>
      <c r="I612" s="506"/>
      <c r="J612" s="507"/>
      <c r="P612" s="505"/>
      <c r="Q612" s="598"/>
      <c r="R612" s="506"/>
      <c r="S612" s="506"/>
      <c r="T612" s="507"/>
      <c r="U612" s="506"/>
      <c r="V612" s="508"/>
      <c r="W612" s="508"/>
      <c r="X612" s="506"/>
      <c r="Y612" s="819"/>
    </row>
    <row r="613" spans="1:25" x14ac:dyDescent="0.25">
      <c r="A613" s="505"/>
      <c r="B613" s="598"/>
      <c r="C613" s="506"/>
      <c r="D613" s="506"/>
      <c r="E613" s="507"/>
      <c r="F613" s="506"/>
      <c r="G613" s="1012"/>
      <c r="H613" s="1012"/>
      <c r="I613" s="506"/>
      <c r="J613" s="507"/>
      <c r="P613" s="505"/>
      <c r="Q613" s="598"/>
      <c r="R613" s="506"/>
      <c r="S613" s="506"/>
      <c r="T613" s="507"/>
      <c r="U613" s="506"/>
      <c r="V613" s="508"/>
      <c r="W613" s="508"/>
      <c r="X613" s="506"/>
      <c r="Y613" s="819"/>
    </row>
    <row r="614" spans="1:25" x14ac:dyDescent="0.25">
      <c r="A614" s="505"/>
      <c r="B614" s="598"/>
      <c r="C614" s="506"/>
      <c r="D614" s="506"/>
      <c r="E614" s="507"/>
      <c r="F614" s="506"/>
      <c r="G614" s="1012"/>
      <c r="H614" s="1012"/>
      <c r="I614" s="506"/>
      <c r="J614" s="507"/>
      <c r="P614" s="505"/>
      <c r="Q614" s="598"/>
      <c r="R614" s="506"/>
      <c r="S614" s="506"/>
      <c r="T614" s="507"/>
      <c r="U614" s="506"/>
      <c r="V614" s="508"/>
      <c r="W614" s="508"/>
      <c r="X614" s="506"/>
      <c r="Y614" s="819"/>
    </row>
    <row r="615" spans="1:25" x14ac:dyDescent="0.25">
      <c r="A615" s="505"/>
      <c r="B615" s="598"/>
      <c r="C615" s="506"/>
      <c r="D615" s="506"/>
      <c r="E615" s="507"/>
      <c r="F615" s="506"/>
      <c r="G615" s="1012"/>
      <c r="H615" s="1012"/>
      <c r="I615" s="506"/>
      <c r="J615" s="507"/>
      <c r="P615" s="505"/>
      <c r="Q615" s="598"/>
      <c r="R615" s="506"/>
      <c r="S615" s="506"/>
      <c r="T615" s="507"/>
      <c r="U615" s="506"/>
      <c r="V615" s="508"/>
      <c r="W615" s="508"/>
      <c r="X615" s="506"/>
      <c r="Y615" s="819"/>
    </row>
    <row r="616" spans="1:25" x14ac:dyDescent="0.25">
      <c r="A616" s="505"/>
      <c r="B616" s="598"/>
      <c r="C616" s="506"/>
      <c r="D616" s="506"/>
      <c r="E616" s="507"/>
      <c r="F616" s="506"/>
      <c r="G616" s="1012"/>
      <c r="H616" s="1012"/>
      <c r="I616" s="506"/>
      <c r="J616" s="507"/>
      <c r="P616" s="505"/>
      <c r="Q616" s="598"/>
      <c r="R616" s="506"/>
      <c r="S616" s="506"/>
      <c r="T616" s="507"/>
      <c r="U616" s="506"/>
      <c r="V616" s="508"/>
      <c r="W616" s="508"/>
      <c r="X616" s="506"/>
      <c r="Y616" s="819"/>
    </row>
    <row r="617" spans="1:25" x14ac:dyDescent="0.25">
      <c r="A617" s="505"/>
      <c r="B617" s="598"/>
      <c r="C617" s="506"/>
      <c r="D617" s="506"/>
      <c r="E617" s="507"/>
      <c r="F617" s="506"/>
      <c r="G617" s="1012"/>
      <c r="H617" s="1012"/>
      <c r="I617" s="506"/>
      <c r="J617" s="507"/>
      <c r="P617" s="505"/>
      <c r="Q617" s="598"/>
      <c r="R617" s="506"/>
      <c r="S617" s="506"/>
      <c r="T617" s="507"/>
      <c r="U617" s="506"/>
      <c r="V617" s="508"/>
      <c r="W617" s="508"/>
      <c r="X617" s="506"/>
      <c r="Y617" s="819"/>
    </row>
    <row r="618" spans="1:25" x14ac:dyDescent="0.25">
      <c r="A618" s="505"/>
      <c r="B618" s="598"/>
      <c r="C618" s="506"/>
      <c r="D618" s="506"/>
      <c r="E618" s="507"/>
      <c r="F618" s="506"/>
      <c r="G618" s="1012"/>
      <c r="H618" s="1012"/>
      <c r="I618" s="506"/>
      <c r="J618" s="507"/>
      <c r="P618" s="505"/>
      <c r="Q618" s="598"/>
      <c r="R618" s="506"/>
      <c r="S618" s="506"/>
      <c r="T618" s="507"/>
      <c r="U618" s="506"/>
      <c r="V618" s="508"/>
      <c r="W618" s="508"/>
      <c r="X618" s="506"/>
      <c r="Y618" s="819"/>
    </row>
    <row r="619" spans="1:25" x14ac:dyDescent="0.25">
      <c r="A619" s="505"/>
      <c r="B619" s="598"/>
      <c r="C619" s="506"/>
      <c r="D619" s="506"/>
      <c r="E619" s="507"/>
      <c r="F619" s="506"/>
      <c r="G619" s="1012"/>
      <c r="H619" s="1012"/>
      <c r="I619" s="506"/>
      <c r="J619" s="507"/>
      <c r="P619" s="505"/>
      <c r="Q619" s="598"/>
      <c r="R619" s="506"/>
      <c r="S619" s="506"/>
      <c r="T619" s="507"/>
      <c r="U619" s="506"/>
      <c r="V619" s="508"/>
      <c r="W619" s="508"/>
      <c r="X619" s="506"/>
      <c r="Y619" s="819"/>
    </row>
    <row r="620" spans="1:25" x14ac:dyDescent="0.25">
      <c r="A620" s="505"/>
      <c r="B620" s="598"/>
      <c r="C620" s="506"/>
      <c r="D620" s="506"/>
      <c r="E620" s="507"/>
      <c r="F620" s="506"/>
      <c r="G620" s="1012"/>
      <c r="H620" s="1012"/>
      <c r="I620" s="506"/>
      <c r="J620" s="507"/>
      <c r="P620" s="505"/>
      <c r="Q620" s="598"/>
      <c r="R620" s="506"/>
      <c r="S620" s="506"/>
      <c r="T620" s="507"/>
      <c r="U620" s="506"/>
      <c r="V620" s="508"/>
      <c r="W620" s="508"/>
      <c r="X620" s="506"/>
      <c r="Y620" s="819"/>
    </row>
    <row r="621" spans="1:25" x14ac:dyDescent="0.25">
      <c r="A621" s="505"/>
      <c r="B621" s="598"/>
      <c r="C621" s="506"/>
      <c r="D621" s="506"/>
      <c r="E621" s="507"/>
      <c r="F621" s="506"/>
      <c r="G621" s="1012"/>
      <c r="H621" s="1012"/>
      <c r="I621" s="506"/>
      <c r="J621" s="507"/>
      <c r="P621" s="505"/>
      <c r="Q621" s="598"/>
      <c r="R621" s="506"/>
      <c r="S621" s="506"/>
      <c r="T621" s="507"/>
      <c r="U621" s="506"/>
      <c r="V621" s="508"/>
      <c r="W621" s="508"/>
      <c r="X621" s="506"/>
      <c r="Y621" s="819"/>
    </row>
    <row r="622" spans="1:25" x14ac:dyDescent="0.25">
      <c r="A622" s="505"/>
      <c r="B622" s="598"/>
      <c r="C622" s="506"/>
      <c r="D622" s="506"/>
      <c r="E622" s="507"/>
      <c r="F622" s="506"/>
      <c r="G622" s="1012"/>
      <c r="H622" s="1012"/>
      <c r="I622" s="506"/>
      <c r="J622" s="507"/>
      <c r="P622" s="505"/>
      <c r="Q622" s="598"/>
      <c r="R622" s="506"/>
      <c r="S622" s="506"/>
      <c r="T622" s="507"/>
      <c r="U622" s="506"/>
      <c r="V622" s="508"/>
      <c r="W622" s="508"/>
      <c r="X622" s="506"/>
      <c r="Y622" s="819"/>
    </row>
    <row r="623" spans="1:25" x14ac:dyDescent="0.25">
      <c r="A623" s="505"/>
      <c r="B623" s="598"/>
      <c r="C623" s="506"/>
      <c r="D623" s="506"/>
      <c r="E623" s="507"/>
      <c r="F623" s="506"/>
      <c r="G623" s="1012"/>
      <c r="H623" s="1012"/>
      <c r="I623" s="506"/>
      <c r="J623" s="507"/>
      <c r="P623" s="505"/>
      <c r="Q623" s="598"/>
      <c r="R623" s="506"/>
      <c r="S623" s="506"/>
      <c r="T623" s="507"/>
      <c r="U623" s="506"/>
      <c r="V623" s="508"/>
      <c r="W623" s="508"/>
      <c r="X623" s="506"/>
      <c r="Y623" s="819"/>
    </row>
    <row r="624" spans="1:25" x14ac:dyDescent="0.25">
      <c r="A624" s="505"/>
      <c r="B624" s="598"/>
      <c r="C624" s="506"/>
      <c r="D624" s="506"/>
      <c r="E624" s="507"/>
      <c r="F624" s="506"/>
      <c r="G624" s="1012"/>
      <c r="H624" s="1012"/>
      <c r="I624" s="506"/>
      <c r="J624" s="507"/>
      <c r="P624" s="505"/>
      <c r="Q624" s="598"/>
      <c r="R624" s="506"/>
      <c r="S624" s="506"/>
      <c r="T624" s="507"/>
      <c r="U624" s="506"/>
      <c r="V624" s="508"/>
      <c r="W624" s="508"/>
      <c r="X624" s="506"/>
      <c r="Y624" s="819"/>
    </row>
    <row r="625" spans="1:25" x14ac:dyDescent="0.25">
      <c r="A625" s="505"/>
      <c r="B625" s="598"/>
      <c r="C625" s="506"/>
      <c r="D625" s="506"/>
      <c r="E625" s="507"/>
      <c r="F625" s="506"/>
      <c r="G625" s="1012"/>
      <c r="H625" s="1012"/>
      <c r="I625" s="506"/>
      <c r="J625" s="507"/>
      <c r="P625" s="505"/>
      <c r="Q625" s="598"/>
      <c r="R625" s="506"/>
      <c r="S625" s="506"/>
      <c r="T625" s="507"/>
      <c r="U625" s="506"/>
      <c r="V625" s="508"/>
      <c r="W625" s="508"/>
      <c r="X625" s="506"/>
      <c r="Y625" s="819"/>
    </row>
    <row r="626" spans="1:25" x14ac:dyDescent="0.25">
      <c r="A626" s="505"/>
      <c r="B626" s="598"/>
      <c r="C626" s="506"/>
      <c r="D626" s="506"/>
      <c r="E626" s="507"/>
      <c r="F626" s="506"/>
      <c r="G626" s="1012"/>
      <c r="H626" s="1012"/>
      <c r="I626" s="506"/>
      <c r="J626" s="507"/>
      <c r="P626" s="505"/>
      <c r="Q626" s="598"/>
      <c r="R626" s="506"/>
      <c r="S626" s="506"/>
      <c r="T626" s="507"/>
      <c r="U626" s="506"/>
      <c r="V626" s="508"/>
      <c r="W626" s="508"/>
      <c r="X626" s="506"/>
      <c r="Y626" s="819"/>
    </row>
    <row r="627" spans="1:25" x14ac:dyDescent="0.25">
      <c r="A627" s="505"/>
      <c r="B627" s="598"/>
      <c r="C627" s="506"/>
      <c r="D627" s="506"/>
      <c r="E627" s="507"/>
      <c r="F627" s="506"/>
      <c r="G627" s="1012"/>
      <c r="H627" s="1012"/>
      <c r="I627" s="506"/>
      <c r="J627" s="507"/>
      <c r="P627" s="505"/>
      <c r="Q627" s="598"/>
      <c r="R627" s="506"/>
      <c r="S627" s="506"/>
      <c r="T627" s="507"/>
      <c r="U627" s="506"/>
      <c r="V627" s="508"/>
      <c r="W627" s="508"/>
      <c r="X627" s="506"/>
      <c r="Y627" s="819"/>
    </row>
    <row r="628" spans="1:25" x14ac:dyDescent="0.25">
      <c r="A628" s="505"/>
      <c r="B628" s="598"/>
      <c r="C628" s="506"/>
      <c r="D628" s="506"/>
      <c r="E628" s="507"/>
      <c r="F628" s="506"/>
      <c r="G628" s="1012"/>
      <c r="H628" s="1012"/>
      <c r="I628" s="506"/>
      <c r="J628" s="507"/>
      <c r="P628" s="505"/>
      <c r="Q628" s="598"/>
      <c r="R628" s="506"/>
      <c r="S628" s="506"/>
      <c r="T628" s="507"/>
      <c r="U628" s="506"/>
      <c r="V628" s="508"/>
      <c r="W628" s="508"/>
      <c r="X628" s="506"/>
      <c r="Y628" s="819"/>
    </row>
    <row r="629" spans="1:25" x14ac:dyDescent="0.25">
      <c r="A629" s="505"/>
      <c r="B629" s="598"/>
      <c r="C629" s="506"/>
      <c r="D629" s="506"/>
      <c r="E629" s="507"/>
      <c r="F629" s="506"/>
      <c r="G629" s="1012"/>
      <c r="H629" s="1012"/>
      <c r="I629" s="506"/>
      <c r="J629" s="507"/>
      <c r="P629" s="505"/>
      <c r="Q629" s="598"/>
      <c r="R629" s="506"/>
      <c r="S629" s="506"/>
      <c r="T629" s="507"/>
      <c r="U629" s="506"/>
      <c r="V629" s="508"/>
      <c r="W629" s="508"/>
      <c r="X629" s="506"/>
      <c r="Y629" s="819"/>
    </row>
    <row r="630" spans="1:25" x14ac:dyDescent="0.25">
      <c r="A630" s="505"/>
      <c r="B630" s="598"/>
      <c r="C630" s="506"/>
      <c r="D630" s="506"/>
      <c r="E630" s="507"/>
      <c r="F630" s="506"/>
      <c r="G630" s="1012"/>
      <c r="H630" s="1012"/>
      <c r="I630" s="506"/>
      <c r="J630" s="507"/>
      <c r="P630" s="505"/>
      <c r="Q630" s="598"/>
      <c r="R630" s="506"/>
      <c r="S630" s="506"/>
      <c r="T630" s="507"/>
      <c r="U630" s="506"/>
      <c r="V630" s="508"/>
      <c r="W630" s="508"/>
      <c r="X630" s="506"/>
      <c r="Y630" s="819"/>
    </row>
    <row r="631" spans="1:25" x14ac:dyDescent="0.25">
      <c r="A631" s="505"/>
      <c r="B631" s="598"/>
      <c r="C631" s="506"/>
      <c r="D631" s="506"/>
      <c r="E631" s="507"/>
      <c r="F631" s="506"/>
      <c r="G631" s="1012"/>
      <c r="H631" s="1012"/>
      <c r="I631" s="506"/>
      <c r="J631" s="507"/>
      <c r="P631" s="505"/>
      <c r="Q631" s="598"/>
      <c r="R631" s="506"/>
      <c r="S631" s="506"/>
      <c r="T631" s="507"/>
      <c r="U631" s="506"/>
      <c r="V631" s="508"/>
      <c r="W631" s="508"/>
      <c r="X631" s="506"/>
      <c r="Y631" s="819"/>
    </row>
    <row r="632" spans="1:25" x14ac:dyDescent="0.25">
      <c r="A632" s="505"/>
      <c r="B632" s="598"/>
      <c r="C632" s="506"/>
      <c r="D632" s="506"/>
      <c r="E632" s="507"/>
      <c r="F632" s="506"/>
      <c r="G632" s="1012"/>
      <c r="H632" s="1012"/>
      <c r="I632" s="506"/>
      <c r="J632" s="507"/>
      <c r="P632" s="505"/>
      <c r="Q632" s="598"/>
      <c r="R632" s="506"/>
      <c r="S632" s="506"/>
      <c r="T632" s="507"/>
      <c r="U632" s="506"/>
      <c r="V632" s="508"/>
      <c r="W632" s="508"/>
      <c r="X632" s="506"/>
      <c r="Y632" s="819"/>
    </row>
    <row r="633" spans="1:25" x14ac:dyDescent="0.25">
      <c r="A633" s="505"/>
      <c r="B633" s="598"/>
      <c r="C633" s="506"/>
      <c r="D633" s="506"/>
      <c r="E633" s="507"/>
      <c r="F633" s="506"/>
      <c r="G633" s="1012"/>
      <c r="H633" s="1012"/>
      <c r="I633" s="506"/>
      <c r="J633" s="507"/>
      <c r="P633" s="505"/>
      <c r="Q633" s="598"/>
      <c r="R633" s="506"/>
      <c r="S633" s="506"/>
      <c r="T633" s="507"/>
      <c r="U633" s="506"/>
      <c r="V633" s="508"/>
      <c r="W633" s="508"/>
      <c r="X633" s="506"/>
      <c r="Y633" s="819"/>
    </row>
    <row r="634" spans="1:25" x14ac:dyDescent="0.25">
      <c r="A634" s="505"/>
      <c r="B634" s="598"/>
      <c r="C634" s="506"/>
      <c r="D634" s="506"/>
      <c r="E634" s="507"/>
      <c r="F634" s="506"/>
      <c r="G634" s="1012"/>
      <c r="H634" s="1012"/>
      <c r="I634" s="506"/>
      <c r="J634" s="507"/>
      <c r="P634" s="505"/>
      <c r="Q634" s="598"/>
      <c r="R634" s="506"/>
      <c r="S634" s="506"/>
      <c r="T634" s="507"/>
      <c r="U634" s="506"/>
      <c r="V634" s="508"/>
      <c r="W634" s="508"/>
      <c r="X634" s="506"/>
      <c r="Y634" s="819"/>
    </row>
    <row r="635" spans="1:25" x14ac:dyDescent="0.25">
      <c r="A635" s="505"/>
      <c r="B635" s="598"/>
      <c r="C635" s="506"/>
      <c r="D635" s="506"/>
      <c r="E635" s="507"/>
      <c r="F635" s="506"/>
      <c r="G635" s="1012"/>
      <c r="H635" s="1012"/>
      <c r="I635" s="506"/>
      <c r="J635" s="507"/>
      <c r="P635" s="505"/>
      <c r="Q635" s="598"/>
      <c r="R635" s="506"/>
      <c r="S635" s="506"/>
      <c r="T635" s="507"/>
      <c r="U635" s="506"/>
      <c r="V635" s="508"/>
      <c r="W635" s="508"/>
      <c r="X635" s="506"/>
      <c r="Y635" s="819"/>
    </row>
    <row r="636" spans="1:25" x14ac:dyDescent="0.25">
      <c r="A636" s="505"/>
      <c r="B636" s="598"/>
      <c r="C636" s="506"/>
      <c r="D636" s="506"/>
      <c r="E636" s="507"/>
      <c r="F636" s="506"/>
      <c r="G636" s="1012"/>
      <c r="H636" s="1012"/>
      <c r="I636" s="506"/>
      <c r="J636" s="507"/>
      <c r="P636" s="505"/>
      <c r="Q636" s="598"/>
      <c r="R636" s="506"/>
      <c r="S636" s="506"/>
      <c r="T636" s="507"/>
      <c r="U636" s="506"/>
      <c r="V636" s="508"/>
      <c r="W636" s="508"/>
      <c r="X636" s="506"/>
      <c r="Y636" s="819"/>
    </row>
    <row r="637" spans="1:25" x14ac:dyDescent="0.25">
      <c r="A637" s="505"/>
      <c r="B637" s="598"/>
      <c r="C637" s="506"/>
      <c r="D637" s="506"/>
      <c r="E637" s="507"/>
      <c r="F637" s="506"/>
      <c r="G637" s="1012"/>
      <c r="H637" s="1012"/>
      <c r="I637" s="506"/>
      <c r="J637" s="507"/>
      <c r="P637" s="505"/>
      <c r="Q637" s="598"/>
      <c r="R637" s="506"/>
      <c r="S637" s="506"/>
      <c r="T637" s="507"/>
      <c r="U637" s="506"/>
      <c r="V637" s="508"/>
      <c r="W637" s="508"/>
      <c r="X637" s="506"/>
      <c r="Y637" s="819"/>
    </row>
    <row r="638" spans="1:25" x14ac:dyDescent="0.25">
      <c r="A638" s="505"/>
      <c r="B638" s="598"/>
      <c r="C638" s="506"/>
      <c r="D638" s="506"/>
      <c r="E638" s="507"/>
      <c r="F638" s="506"/>
      <c r="G638" s="1012"/>
      <c r="H638" s="1012"/>
      <c r="I638" s="506"/>
      <c r="J638" s="507"/>
      <c r="P638" s="505"/>
      <c r="Q638" s="598"/>
      <c r="R638" s="506"/>
      <c r="S638" s="506"/>
      <c r="T638" s="507"/>
      <c r="U638" s="506"/>
      <c r="V638" s="508"/>
      <c r="W638" s="508"/>
      <c r="X638" s="506"/>
      <c r="Y638" s="819"/>
    </row>
    <row r="639" spans="1:25" x14ac:dyDescent="0.25">
      <c r="A639" s="505"/>
      <c r="B639" s="598"/>
      <c r="C639" s="506"/>
      <c r="D639" s="506"/>
      <c r="E639" s="507"/>
      <c r="F639" s="506"/>
      <c r="G639" s="1012"/>
      <c r="H639" s="1012"/>
      <c r="I639" s="506"/>
      <c r="J639" s="507"/>
      <c r="P639" s="505"/>
      <c r="Q639" s="598"/>
      <c r="R639" s="506"/>
      <c r="S639" s="506"/>
      <c r="T639" s="507"/>
      <c r="U639" s="506"/>
      <c r="V639" s="508"/>
      <c r="W639" s="508"/>
      <c r="X639" s="506"/>
      <c r="Y639" s="819"/>
    </row>
    <row r="640" spans="1:25" x14ac:dyDescent="0.25">
      <c r="A640" s="505"/>
      <c r="B640" s="598"/>
      <c r="C640" s="506"/>
      <c r="D640" s="506"/>
      <c r="E640" s="507"/>
      <c r="F640" s="506"/>
      <c r="G640" s="1012"/>
      <c r="H640" s="1012"/>
      <c r="I640" s="506"/>
      <c r="J640" s="507"/>
      <c r="P640" s="505"/>
      <c r="Q640" s="598"/>
      <c r="R640" s="506"/>
      <c r="S640" s="506"/>
      <c r="T640" s="507"/>
      <c r="U640" s="506"/>
      <c r="V640" s="508"/>
      <c r="W640" s="508"/>
      <c r="X640" s="506"/>
      <c r="Y640" s="819"/>
    </row>
    <row r="641" spans="1:25" x14ac:dyDescent="0.25">
      <c r="A641" s="505"/>
      <c r="B641" s="598"/>
      <c r="C641" s="506"/>
      <c r="D641" s="506"/>
      <c r="E641" s="507"/>
      <c r="F641" s="506"/>
      <c r="G641" s="1012"/>
      <c r="H641" s="1012"/>
      <c r="I641" s="506"/>
      <c r="J641" s="507"/>
      <c r="P641" s="505"/>
      <c r="Q641" s="598"/>
      <c r="R641" s="506"/>
      <c r="S641" s="506"/>
      <c r="T641" s="507"/>
      <c r="U641" s="506"/>
      <c r="V641" s="508"/>
      <c r="W641" s="508"/>
      <c r="X641" s="506"/>
      <c r="Y641" s="819"/>
    </row>
    <row r="642" spans="1:25" x14ac:dyDescent="0.25">
      <c r="A642" s="505"/>
      <c r="B642" s="598"/>
      <c r="C642" s="506"/>
      <c r="D642" s="506"/>
      <c r="E642" s="507"/>
      <c r="F642" s="506"/>
      <c r="G642" s="1012"/>
      <c r="H642" s="1012"/>
      <c r="I642" s="506"/>
      <c r="J642" s="507"/>
      <c r="P642" s="505"/>
      <c r="Q642" s="598"/>
      <c r="R642" s="506"/>
      <c r="S642" s="506"/>
      <c r="T642" s="507"/>
      <c r="U642" s="506"/>
      <c r="V642" s="508"/>
      <c r="W642" s="508"/>
      <c r="X642" s="506"/>
      <c r="Y642" s="819"/>
    </row>
    <row r="643" spans="1:25" x14ac:dyDescent="0.25">
      <c r="A643" s="505"/>
      <c r="B643" s="598"/>
      <c r="C643" s="506"/>
      <c r="D643" s="506"/>
      <c r="E643" s="507"/>
      <c r="F643" s="506"/>
      <c r="G643" s="1012"/>
      <c r="H643" s="1012"/>
      <c r="I643" s="506"/>
      <c r="J643" s="507"/>
      <c r="P643" s="505"/>
      <c r="Q643" s="598"/>
      <c r="R643" s="506"/>
      <c r="S643" s="506"/>
      <c r="T643" s="507"/>
      <c r="U643" s="506"/>
      <c r="V643" s="508"/>
      <c r="W643" s="508"/>
      <c r="X643" s="506"/>
      <c r="Y643" s="819"/>
    </row>
    <row r="644" spans="1:25" x14ac:dyDescent="0.25">
      <c r="A644" s="505"/>
      <c r="B644" s="598"/>
      <c r="C644" s="506"/>
      <c r="D644" s="506"/>
      <c r="E644" s="507"/>
      <c r="F644" s="506"/>
      <c r="G644" s="1012"/>
      <c r="H644" s="1012"/>
      <c r="I644" s="506"/>
      <c r="J644" s="507"/>
      <c r="P644" s="505"/>
      <c r="Q644" s="598"/>
      <c r="R644" s="506"/>
      <c r="S644" s="506"/>
      <c r="T644" s="507"/>
      <c r="U644" s="506"/>
      <c r="V644" s="508"/>
      <c r="W644" s="508"/>
      <c r="X644" s="506"/>
      <c r="Y644" s="819"/>
    </row>
    <row r="645" spans="1:25" x14ac:dyDescent="0.25">
      <c r="A645" s="505"/>
      <c r="B645" s="598"/>
      <c r="C645" s="506"/>
      <c r="D645" s="506"/>
      <c r="E645" s="507"/>
      <c r="F645" s="506"/>
      <c r="G645" s="1012"/>
      <c r="H645" s="1012"/>
      <c r="I645" s="506"/>
      <c r="J645" s="507"/>
      <c r="P645" s="505"/>
      <c r="Q645" s="598"/>
      <c r="R645" s="506"/>
      <c r="S645" s="506"/>
      <c r="T645" s="507"/>
      <c r="U645" s="506"/>
      <c r="V645" s="508"/>
      <c r="W645" s="508"/>
      <c r="X645" s="506"/>
      <c r="Y645" s="819"/>
    </row>
    <row r="646" spans="1:25" x14ac:dyDescent="0.25">
      <c r="A646" s="505"/>
      <c r="B646" s="598"/>
      <c r="C646" s="506"/>
      <c r="D646" s="506"/>
      <c r="E646" s="507"/>
      <c r="F646" s="506"/>
      <c r="G646" s="1012"/>
      <c r="H646" s="1012"/>
      <c r="I646" s="506"/>
      <c r="J646" s="507"/>
      <c r="P646" s="505"/>
      <c r="Q646" s="598"/>
      <c r="R646" s="506"/>
      <c r="S646" s="506"/>
      <c r="T646" s="507"/>
      <c r="U646" s="506"/>
      <c r="V646" s="508"/>
      <c r="W646" s="508"/>
      <c r="X646" s="506"/>
      <c r="Y646" s="819"/>
    </row>
    <row r="647" spans="1:25" x14ac:dyDescent="0.25">
      <c r="A647" s="505"/>
      <c r="B647" s="598"/>
      <c r="C647" s="506"/>
      <c r="D647" s="506"/>
      <c r="E647" s="507"/>
      <c r="F647" s="506"/>
      <c r="G647" s="1012"/>
      <c r="H647" s="1012"/>
      <c r="I647" s="506"/>
      <c r="J647" s="507"/>
      <c r="P647" s="505"/>
      <c r="Q647" s="598"/>
      <c r="R647" s="506"/>
      <c r="S647" s="506"/>
      <c r="T647" s="507"/>
      <c r="U647" s="506"/>
      <c r="V647" s="508"/>
      <c r="W647" s="508"/>
      <c r="X647" s="506"/>
      <c r="Y647" s="819"/>
    </row>
    <row r="648" spans="1:25" x14ac:dyDescent="0.25">
      <c r="A648" s="505"/>
      <c r="B648" s="598"/>
      <c r="C648" s="506"/>
      <c r="D648" s="506"/>
      <c r="E648" s="507"/>
      <c r="F648" s="506"/>
      <c r="G648" s="1012"/>
      <c r="H648" s="1012"/>
      <c r="I648" s="506"/>
      <c r="J648" s="507"/>
      <c r="P648" s="505"/>
      <c r="Q648" s="598"/>
      <c r="R648" s="506"/>
      <c r="S648" s="506"/>
      <c r="T648" s="507"/>
      <c r="U648" s="506"/>
      <c r="V648" s="508"/>
      <c r="W648" s="508"/>
      <c r="X648" s="506"/>
      <c r="Y648" s="819"/>
    </row>
    <row r="649" spans="1:25" x14ac:dyDescent="0.25">
      <c r="A649" s="505"/>
      <c r="B649" s="598"/>
      <c r="C649" s="506"/>
      <c r="D649" s="506"/>
      <c r="E649" s="507"/>
      <c r="F649" s="506"/>
      <c r="G649" s="1012"/>
      <c r="H649" s="1012"/>
      <c r="I649" s="506"/>
      <c r="J649" s="507"/>
      <c r="P649" s="505"/>
      <c r="Q649" s="598"/>
      <c r="R649" s="506"/>
      <c r="S649" s="506"/>
      <c r="T649" s="507"/>
      <c r="U649" s="506"/>
      <c r="V649" s="508"/>
      <c r="W649" s="508"/>
      <c r="X649" s="506"/>
      <c r="Y649" s="819"/>
    </row>
    <row r="650" spans="1:25" x14ac:dyDescent="0.25">
      <c r="A650" s="505"/>
      <c r="B650" s="598"/>
      <c r="C650" s="506"/>
      <c r="D650" s="506"/>
      <c r="E650" s="507"/>
      <c r="F650" s="506"/>
      <c r="G650" s="1012"/>
      <c r="H650" s="1012"/>
      <c r="I650" s="506"/>
      <c r="J650" s="507"/>
      <c r="P650" s="505"/>
      <c r="Q650" s="598"/>
      <c r="R650" s="506"/>
      <c r="S650" s="506"/>
      <c r="T650" s="507"/>
      <c r="U650" s="506"/>
      <c r="V650" s="508"/>
      <c r="W650" s="508"/>
      <c r="X650" s="506"/>
      <c r="Y650" s="819"/>
    </row>
    <row r="651" spans="1:25" x14ac:dyDescent="0.25">
      <c r="A651" s="505"/>
      <c r="B651" s="598"/>
      <c r="C651" s="506"/>
      <c r="D651" s="506"/>
      <c r="E651" s="507"/>
      <c r="F651" s="506"/>
      <c r="G651" s="1012"/>
      <c r="H651" s="1012"/>
      <c r="I651" s="506"/>
      <c r="J651" s="507"/>
      <c r="P651" s="505"/>
      <c r="Q651" s="598"/>
      <c r="R651" s="506"/>
      <c r="S651" s="506"/>
      <c r="T651" s="507"/>
      <c r="U651" s="506"/>
      <c r="V651" s="508"/>
      <c r="W651" s="508"/>
      <c r="X651" s="506"/>
      <c r="Y651" s="819"/>
    </row>
    <row r="652" spans="1:25" x14ac:dyDescent="0.25">
      <c r="A652" s="505"/>
      <c r="B652" s="598"/>
      <c r="C652" s="506"/>
      <c r="D652" s="506"/>
      <c r="E652" s="507"/>
      <c r="F652" s="506"/>
      <c r="G652" s="1012"/>
      <c r="H652" s="1012"/>
      <c r="I652" s="506"/>
      <c r="J652" s="507"/>
      <c r="P652" s="505"/>
      <c r="Q652" s="598"/>
      <c r="R652" s="506"/>
      <c r="S652" s="506"/>
      <c r="T652" s="507"/>
      <c r="U652" s="506"/>
      <c r="V652" s="508"/>
      <c r="W652" s="508"/>
      <c r="X652" s="506"/>
      <c r="Y652" s="819"/>
    </row>
    <row r="653" spans="1:25" x14ac:dyDescent="0.25">
      <c r="A653" s="505"/>
      <c r="B653" s="598"/>
      <c r="C653" s="506"/>
      <c r="D653" s="506"/>
      <c r="E653" s="507"/>
      <c r="F653" s="506"/>
      <c r="G653" s="1012"/>
      <c r="H653" s="1012"/>
      <c r="I653" s="506"/>
      <c r="J653" s="507"/>
      <c r="P653" s="505"/>
      <c r="Q653" s="598"/>
      <c r="R653" s="506"/>
      <c r="S653" s="506"/>
      <c r="T653" s="507"/>
      <c r="U653" s="506"/>
      <c r="V653" s="508"/>
      <c r="W653" s="508"/>
      <c r="X653" s="506"/>
      <c r="Y653" s="819"/>
    </row>
    <row r="654" spans="1:25" x14ac:dyDescent="0.25">
      <c r="A654" s="505"/>
      <c r="B654" s="598"/>
      <c r="C654" s="506"/>
      <c r="D654" s="506"/>
      <c r="E654" s="507"/>
      <c r="F654" s="506"/>
      <c r="G654" s="1012"/>
      <c r="H654" s="1012"/>
      <c r="I654" s="506"/>
      <c r="J654" s="507"/>
      <c r="P654" s="505"/>
      <c r="Q654" s="598"/>
      <c r="R654" s="506"/>
      <c r="S654" s="506"/>
      <c r="T654" s="507"/>
      <c r="U654" s="506"/>
      <c r="V654" s="508"/>
      <c r="W654" s="508"/>
      <c r="X654" s="506"/>
      <c r="Y654" s="819"/>
    </row>
    <row r="655" spans="1:25" x14ac:dyDescent="0.25">
      <c r="A655" s="505"/>
      <c r="B655" s="598"/>
      <c r="C655" s="506"/>
      <c r="D655" s="506"/>
      <c r="E655" s="507"/>
      <c r="F655" s="506"/>
      <c r="G655" s="1012"/>
      <c r="H655" s="1012"/>
      <c r="I655" s="506"/>
      <c r="J655" s="507"/>
      <c r="P655" s="505"/>
      <c r="Q655" s="598"/>
      <c r="R655" s="506"/>
      <c r="S655" s="506"/>
      <c r="T655" s="507"/>
      <c r="U655" s="506"/>
      <c r="V655" s="508"/>
      <c r="W655" s="508"/>
      <c r="X655" s="506"/>
      <c r="Y655" s="819"/>
    </row>
    <row r="656" spans="1:25" x14ac:dyDescent="0.25">
      <c r="A656" s="505"/>
      <c r="B656" s="598"/>
      <c r="C656" s="506"/>
      <c r="D656" s="506"/>
      <c r="E656" s="507"/>
      <c r="F656" s="506"/>
      <c r="G656" s="1012"/>
      <c r="H656" s="1012"/>
      <c r="I656" s="506"/>
      <c r="J656" s="507"/>
      <c r="P656" s="505"/>
      <c r="Q656" s="598"/>
      <c r="R656" s="506"/>
      <c r="S656" s="506"/>
      <c r="T656" s="507"/>
      <c r="U656" s="506"/>
      <c r="V656" s="508"/>
      <c r="W656" s="508"/>
      <c r="X656" s="506"/>
      <c r="Y656" s="819"/>
    </row>
    <row r="657" spans="1:25" x14ac:dyDescent="0.25">
      <c r="A657" s="505"/>
      <c r="B657" s="598"/>
      <c r="C657" s="506"/>
      <c r="D657" s="506"/>
      <c r="E657" s="507"/>
      <c r="F657" s="506"/>
      <c r="G657" s="1012"/>
      <c r="H657" s="1012"/>
      <c r="I657" s="506"/>
      <c r="J657" s="507"/>
      <c r="P657" s="505"/>
      <c r="Q657" s="598"/>
      <c r="R657" s="506"/>
      <c r="S657" s="506"/>
      <c r="T657" s="507"/>
      <c r="U657" s="506"/>
      <c r="V657" s="508"/>
      <c r="W657" s="508"/>
      <c r="X657" s="506"/>
      <c r="Y657" s="819"/>
    </row>
    <row r="658" spans="1:25" x14ac:dyDescent="0.25">
      <c r="A658" s="505"/>
      <c r="B658" s="598"/>
      <c r="C658" s="506"/>
      <c r="D658" s="506"/>
      <c r="E658" s="507"/>
      <c r="F658" s="506"/>
      <c r="G658" s="1012"/>
      <c r="H658" s="1012"/>
      <c r="I658" s="506"/>
      <c r="J658" s="507"/>
      <c r="P658" s="505"/>
      <c r="Q658" s="598"/>
      <c r="R658" s="506"/>
      <c r="S658" s="506"/>
      <c r="T658" s="507"/>
      <c r="U658" s="506"/>
      <c r="V658" s="508"/>
      <c r="W658" s="508"/>
      <c r="X658" s="506"/>
      <c r="Y658" s="819"/>
    </row>
    <row r="659" spans="1:25" x14ac:dyDescent="0.25">
      <c r="A659" s="505"/>
      <c r="B659" s="598"/>
      <c r="C659" s="506"/>
      <c r="D659" s="506"/>
      <c r="E659" s="507"/>
      <c r="F659" s="506"/>
      <c r="G659" s="1012"/>
      <c r="H659" s="1012"/>
      <c r="I659" s="506"/>
      <c r="J659" s="507"/>
      <c r="P659" s="505"/>
      <c r="Q659" s="598"/>
      <c r="R659" s="506"/>
      <c r="S659" s="506"/>
      <c r="T659" s="507"/>
      <c r="U659" s="506"/>
      <c r="V659" s="508"/>
      <c r="W659" s="508"/>
      <c r="X659" s="506"/>
      <c r="Y659" s="819"/>
    </row>
    <row r="660" spans="1:25" x14ac:dyDescent="0.25">
      <c r="A660" s="505"/>
      <c r="B660" s="598"/>
      <c r="C660" s="506"/>
      <c r="D660" s="506"/>
      <c r="E660" s="507"/>
      <c r="F660" s="506"/>
      <c r="G660" s="1012"/>
      <c r="H660" s="1012"/>
      <c r="I660" s="506"/>
      <c r="J660" s="507"/>
      <c r="P660" s="505"/>
      <c r="Q660" s="598"/>
      <c r="R660" s="506"/>
      <c r="S660" s="506"/>
      <c r="T660" s="507"/>
      <c r="U660" s="506"/>
      <c r="V660" s="508"/>
      <c r="W660" s="508"/>
      <c r="X660" s="506"/>
      <c r="Y660" s="819"/>
    </row>
    <row r="661" spans="1:25" x14ac:dyDescent="0.25">
      <c r="A661" s="505"/>
      <c r="B661" s="598"/>
      <c r="C661" s="506"/>
      <c r="D661" s="506"/>
      <c r="E661" s="507"/>
      <c r="F661" s="506"/>
      <c r="G661" s="1012"/>
      <c r="H661" s="1012"/>
      <c r="I661" s="506"/>
      <c r="J661" s="507"/>
      <c r="P661" s="505"/>
      <c r="Q661" s="598"/>
      <c r="R661" s="506"/>
      <c r="S661" s="506"/>
      <c r="T661" s="507"/>
      <c r="U661" s="506"/>
      <c r="V661" s="508"/>
      <c r="W661" s="508"/>
      <c r="X661" s="506"/>
      <c r="Y661" s="819"/>
    </row>
    <row r="662" spans="1:25" x14ac:dyDescent="0.25">
      <c r="A662" s="505"/>
      <c r="B662" s="598"/>
      <c r="C662" s="506"/>
      <c r="D662" s="506"/>
      <c r="E662" s="507"/>
      <c r="F662" s="506"/>
      <c r="G662" s="1012"/>
      <c r="H662" s="1012"/>
      <c r="I662" s="506"/>
      <c r="J662" s="507"/>
      <c r="P662" s="505"/>
      <c r="Q662" s="598"/>
      <c r="R662" s="506"/>
      <c r="S662" s="506"/>
      <c r="T662" s="507"/>
      <c r="U662" s="506"/>
      <c r="V662" s="508"/>
      <c r="W662" s="508"/>
      <c r="X662" s="506"/>
      <c r="Y662" s="819"/>
    </row>
    <row r="663" spans="1:25" x14ac:dyDescent="0.25">
      <c r="A663" s="505"/>
      <c r="B663" s="598"/>
      <c r="C663" s="506"/>
      <c r="D663" s="506"/>
      <c r="E663" s="507"/>
      <c r="F663" s="506"/>
      <c r="G663" s="1012"/>
      <c r="H663" s="1012"/>
      <c r="I663" s="506"/>
      <c r="J663" s="507"/>
      <c r="P663" s="505"/>
      <c r="Q663" s="598"/>
      <c r="R663" s="506"/>
      <c r="S663" s="506"/>
      <c r="T663" s="507"/>
      <c r="U663" s="506"/>
      <c r="V663" s="508"/>
      <c r="W663" s="508"/>
      <c r="X663" s="506"/>
      <c r="Y663" s="819"/>
    </row>
    <row r="664" spans="1:25" x14ac:dyDescent="0.25">
      <c r="A664" s="505"/>
      <c r="B664" s="598"/>
      <c r="C664" s="506"/>
      <c r="D664" s="506"/>
      <c r="E664" s="507"/>
      <c r="F664" s="506"/>
      <c r="G664" s="1012"/>
      <c r="H664" s="1012"/>
      <c r="I664" s="506"/>
      <c r="J664" s="507"/>
      <c r="P664" s="505"/>
      <c r="Q664" s="598"/>
      <c r="R664" s="506"/>
      <c r="S664" s="506"/>
      <c r="T664" s="507"/>
      <c r="U664" s="506"/>
      <c r="V664" s="508"/>
      <c r="W664" s="508"/>
      <c r="X664" s="506"/>
      <c r="Y664" s="819"/>
    </row>
    <row r="665" spans="1:25" x14ac:dyDescent="0.25">
      <c r="A665" s="505"/>
      <c r="B665" s="598"/>
      <c r="C665" s="506"/>
      <c r="D665" s="506"/>
      <c r="E665" s="507"/>
      <c r="F665" s="506"/>
      <c r="G665" s="1012"/>
      <c r="H665" s="1012"/>
      <c r="I665" s="506"/>
      <c r="J665" s="507"/>
      <c r="P665" s="505"/>
      <c r="Q665" s="598"/>
      <c r="R665" s="506"/>
      <c r="S665" s="506"/>
      <c r="T665" s="507"/>
      <c r="U665" s="506"/>
      <c r="V665" s="508"/>
      <c r="W665" s="508"/>
      <c r="X665" s="506"/>
      <c r="Y665" s="819"/>
    </row>
    <row r="666" spans="1:25" x14ac:dyDescent="0.25">
      <c r="A666" s="505"/>
      <c r="B666" s="598"/>
      <c r="C666" s="506"/>
      <c r="D666" s="506"/>
      <c r="E666" s="507"/>
      <c r="F666" s="506"/>
      <c r="G666" s="1012"/>
      <c r="H666" s="1012"/>
      <c r="I666" s="506"/>
      <c r="J666" s="507"/>
      <c r="P666" s="505"/>
      <c r="Q666" s="598"/>
      <c r="R666" s="506"/>
      <c r="S666" s="506"/>
      <c r="T666" s="507"/>
      <c r="U666" s="506"/>
      <c r="V666" s="508"/>
      <c r="W666" s="508"/>
      <c r="X666" s="506"/>
      <c r="Y666" s="819"/>
    </row>
    <row r="667" spans="1:25" x14ac:dyDescent="0.25">
      <c r="A667" s="505"/>
      <c r="B667" s="598"/>
      <c r="C667" s="506"/>
      <c r="D667" s="506"/>
      <c r="E667" s="507"/>
      <c r="F667" s="506"/>
      <c r="G667" s="1012"/>
      <c r="H667" s="1012"/>
      <c r="I667" s="506"/>
      <c r="J667" s="507"/>
      <c r="P667" s="505"/>
      <c r="Q667" s="598"/>
      <c r="R667" s="506"/>
      <c r="S667" s="506"/>
      <c r="T667" s="507"/>
      <c r="U667" s="506"/>
      <c r="V667" s="508"/>
      <c r="W667" s="508"/>
      <c r="X667" s="506"/>
      <c r="Y667" s="819"/>
    </row>
    <row r="668" spans="1:25" x14ac:dyDescent="0.25">
      <c r="A668" s="505"/>
      <c r="B668" s="598"/>
      <c r="C668" s="506"/>
      <c r="D668" s="506"/>
      <c r="E668" s="507"/>
      <c r="F668" s="506"/>
      <c r="G668" s="1012"/>
      <c r="H668" s="1012"/>
      <c r="I668" s="506"/>
      <c r="J668" s="507"/>
      <c r="P668" s="505"/>
      <c r="Q668" s="598"/>
      <c r="R668" s="506"/>
      <c r="S668" s="506"/>
      <c r="T668" s="507"/>
      <c r="U668" s="506"/>
      <c r="V668" s="508"/>
      <c r="W668" s="508"/>
      <c r="X668" s="506"/>
      <c r="Y668" s="819"/>
    </row>
    <row r="669" spans="1:25" x14ac:dyDescent="0.25">
      <c r="A669" s="505"/>
      <c r="B669" s="598"/>
      <c r="C669" s="506"/>
      <c r="D669" s="506"/>
      <c r="E669" s="507"/>
      <c r="F669" s="506"/>
      <c r="G669" s="1012"/>
      <c r="H669" s="1012"/>
      <c r="I669" s="506"/>
      <c r="J669" s="507"/>
      <c r="P669" s="505"/>
      <c r="Q669" s="598"/>
      <c r="R669" s="506"/>
      <c r="S669" s="506"/>
      <c r="T669" s="507"/>
      <c r="U669" s="506"/>
      <c r="V669" s="508"/>
      <c r="W669" s="508"/>
      <c r="X669" s="506"/>
      <c r="Y669" s="819"/>
    </row>
    <row r="670" spans="1:25" x14ac:dyDescent="0.25">
      <c r="A670" s="505"/>
      <c r="B670" s="598"/>
      <c r="C670" s="506"/>
      <c r="D670" s="506"/>
      <c r="E670" s="507"/>
      <c r="F670" s="506"/>
      <c r="G670" s="1012"/>
      <c r="H670" s="1012"/>
      <c r="I670" s="506"/>
      <c r="J670" s="507"/>
      <c r="P670" s="505"/>
      <c r="Q670" s="598"/>
      <c r="R670" s="506"/>
      <c r="S670" s="506"/>
      <c r="T670" s="507"/>
      <c r="U670" s="506"/>
      <c r="V670" s="508"/>
      <c r="W670" s="508"/>
      <c r="X670" s="506"/>
      <c r="Y670" s="819"/>
    </row>
    <row r="671" spans="1:25" x14ac:dyDescent="0.25">
      <c r="A671" s="505"/>
      <c r="B671" s="598"/>
      <c r="C671" s="506"/>
      <c r="D671" s="506"/>
      <c r="E671" s="507"/>
      <c r="F671" s="506"/>
      <c r="G671" s="1012"/>
      <c r="H671" s="1012"/>
      <c r="I671" s="506"/>
      <c r="J671" s="507"/>
      <c r="P671" s="505"/>
      <c r="Q671" s="598"/>
      <c r="R671" s="506"/>
      <c r="S671" s="506"/>
      <c r="T671" s="507"/>
      <c r="U671" s="506"/>
      <c r="V671" s="508"/>
      <c r="W671" s="508"/>
      <c r="X671" s="506"/>
      <c r="Y671" s="819"/>
    </row>
    <row r="672" spans="1:25" x14ac:dyDescent="0.25">
      <c r="A672" s="505"/>
      <c r="B672" s="598"/>
      <c r="C672" s="506"/>
      <c r="D672" s="506"/>
      <c r="E672" s="507"/>
      <c r="F672" s="506"/>
      <c r="G672" s="1012"/>
      <c r="H672" s="1012"/>
      <c r="I672" s="506"/>
      <c r="J672" s="507"/>
      <c r="P672" s="505"/>
      <c r="Q672" s="598"/>
      <c r="R672" s="506"/>
      <c r="S672" s="506"/>
      <c r="T672" s="507"/>
      <c r="U672" s="506"/>
      <c r="V672" s="508"/>
      <c r="W672" s="508"/>
      <c r="X672" s="506"/>
      <c r="Y672" s="819"/>
    </row>
    <row r="673" spans="1:25" x14ac:dyDescent="0.25">
      <c r="A673" s="505"/>
      <c r="B673" s="598"/>
      <c r="C673" s="506"/>
      <c r="D673" s="506"/>
      <c r="E673" s="507"/>
      <c r="F673" s="506"/>
      <c r="G673" s="1012"/>
      <c r="H673" s="1012"/>
      <c r="I673" s="506"/>
      <c r="J673" s="507"/>
      <c r="P673" s="505"/>
      <c r="Q673" s="598"/>
      <c r="R673" s="506"/>
      <c r="S673" s="506"/>
      <c r="T673" s="507"/>
      <c r="U673" s="506"/>
      <c r="V673" s="508"/>
      <c r="W673" s="508"/>
      <c r="X673" s="506"/>
      <c r="Y673" s="819"/>
    </row>
    <row r="674" spans="1:25" x14ac:dyDescent="0.25">
      <c r="A674" s="505"/>
      <c r="B674" s="598"/>
      <c r="C674" s="506"/>
      <c r="D674" s="506"/>
      <c r="E674" s="507"/>
      <c r="F674" s="506"/>
      <c r="G674" s="1012"/>
      <c r="H674" s="1012"/>
      <c r="I674" s="506"/>
      <c r="J674" s="507"/>
      <c r="P674" s="505"/>
      <c r="Q674" s="598"/>
      <c r="R674" s="506"/>
      <c r="S674" s="506"/>
      <c r="T674" s="507"/>
      <c r="U674" s="506"/>
      <c r="V674" s="508"/>
      <c r="W674" s="508"/>
      <c r="X674" s="506"/>
      <c r="Y674" s="819"/>
    </row>
    <row r="675" spans="1:25" x14ac:dyDescent="0.25">
      <c r="A675" s="505"/>
      <c r="B675" s="598"/>
      <c r="C675" s="506"/>
      <c r="D675" s="506"/>
      <c r="E675" s="507"/>
      <c r="F675" s="506"/>
      <c r="G675" s="1012"/>
      <c r="H675" s="1012"/>
      <c r="I675" s="506"/>
      <c r="J675" s="507"/>
      <c r="P675" s="505"/>
      <c r="Q675" s="598"/>
      <c r="R675" s="506"/>
      <c r="S675" s="506"/>
      <c r="T675" s="507"/>
      <c r="U675" s="506"/>
      <c r="V675" s="508"/>
      <c r="W675" s="508"/>
      <c r="X675" s="506"/>
      <c r="Y675" s="819"/>
    </row>
    <row r="676" spans="1:25" x14ac:dyDescent="0.25">
      <c r="A676" s="505"/>
      <c r="B676" s="598"/>
      <c r="C676" s="506"/>
      <c r="D676" s="506"/>
      <c r="E676" s="507"/>
      <c r="F676" s="506"/>
      <c r="G676" s="1012"/>
      <c r="H676" s="1012"/>
      <c r="I676" s="506"/>
      <c r="J676" s="507"/>
      <c r="P676" s="505"/>
      <c r="Q676" s="598"/>
      <c r="R676" s="506"/>
      <c r="S676" s="506"/>
      <c r="T676" s="507"/>
      <c r="U676" s="506"/>
      <c r="V676" s="508"/>
      <c r="W676" s="508"/>
      <c r="X676" s="506"/>
      <c r="Y676" s="819"/>
    </row>
    <row r="677" spans="1:25" x14ac:dyDescent="0.25">
      <c r="A677" s="505"/>
      <c r="B677" s="598"/>
      <c r="C677" s="506"/>
      <c r="D677" s="506"/>
      <c r="E677" s="507"/>
      <c r="F677" s="506"/>
      <c r="G677" s="1012"/>
      <c r="H677" s="1012"/>
      <c r="I677" s="506"/>
      <c r="J677" s="507"/>
      <c r="P677" s="505"/>
      <c r="Q677" s="598"/>
      <c r="R677" s="506"/>
      <c r="S677" s="506"/>
      <c r="T677" s="507"/>
      <c r="U677" s="506"/>
      <c r="V677" s="508"/>
      <c r="W677" s="508"/>
      <c r="X677" s="506"/>
      <c r="Y677" s="819"/>
    </row>
    <row r="678" spans="1:25" x14ac:dyDescent="0.25">
      <c r="A678" s="505"/>
      <c r="B678" s="598"/>
      <c r="C678" s="506"/>
      <c r="D678" s="506"/>
      <c r="E678" s="507"/>
      <c r="F678" s="506"/>
      <c r="G678" s="1012"/>
      <c r="H678" s="1012"/>
      <c r="I678" s="506"/>
      <c r="J678" s="507"/>
      <c r="P678" s="505"/>
      <c r="Q678" s="598"/>
      <c r="R678" s="506"/>
      <c r="S678" s="506"/>
      <c r="T678" s="507"/>
      <c r="U678" s="506"/>
      <c r="V678" s="508"/>
      <c r="W678" s="508"/>
      <c r="X678" s="506"/>
      <c r="Y678" s="819"/>
    </row>
    <row r="679" spans="1:25" x14ac:dyDescent="0.25">
      <c r="A679" s="505"/>
      <c r="B679" s="598"/>
      <c r="C679" s="506"/>
      <c r="D679" s="506"/>
      <c r="E679" s="507"/>
      <c r="F679" s="506"/>
      <c r="G679" s="1012"/>
      <c r="H679" s="1012"/>
      <c r="I679" s="506"/>
      <c r="J679" s="507"/>
      <c r="P679" s="505"/>
      <c r="Q679" s="598"/>
      <c r="R679" s="506"/>
      <c r="S679" s="506"/>
      <c r="T679" s="507"/>
      <c r="U679" s="506"/>
      <c r="V679" s="508"/>
      <c r="W679" s="508"/>
      <c r="X679" s="506"/>
      <c r="Y679" s="819"/>
    </row>
    <row r="680" spans="1:25" x14ac:dyDescent="0.25">
      <c r="A680" s="505"/>
      <c r="B680" s="598"/>
      <c r="C680" s="506"/>
      <c r="D680" s="506"/>
      <c r="E680" s="507"/>
      <c r="F680" s="506"/>
      <c r="G680" s="1012"/>
      <c r="H680" s="1012"/>
      <c r="I680" s="506"/>
      <c r="J680" s="507"/>
      <c r="P680" s="505"/>
      <c r="Q680" s="598"/>
      <c r="R680" s="506"/>
      <c r="S680" s="506"/>
      <c r="T680" s="507"/>
      <c r="U680" s="506"/>
      <c r="V680" s="508"/>
      <c r="W680" s="508"/>
      <c r="X680" s="506"/>
      <c r="Y680" s="819"/>
    </row>
    <row r="681" spans="1:25" x14ac:dyDescent="0.25">
      <c r="A681" s="505"/>
      <c r="B681" s="598"/>
      <c r="C681" s="506"/>
      <c r="D681" s="506"/>
      <c r="E681" s="507"/>
      <c r="F681" s="506"/>
      <c r="G681" s="1012"/>
      <c r="H681" s="1012"/>
      <c r="I681" s="506"/>
      <c r="J681" s="507"/>
      <c r="P681" s="505"/>
      <c r="Q681" s="598"/>
      <c r="R681" s="506"/>
      <c r="S681" s="506"/>
      <c r="T681" s="507"/>
      <c r="U681" s="506"/>
      <c r="V681" s="508"/>
      <c r="W681" s="508"/>
      <c r="X681" s="506"/>
      <c r="Y681" s="819"/>
    </row>
    <row r="682" spans="1:25" x14ac:dyDescent="0.25">
      <c r="A682" s="505"/>
      <c r="B682" s="598"/>
      <c r="C682" s="506"/>
      <c r="D682" s="506"/>
      <c r="E682" s="507"/>
      <c r="F682" s="506"/>
      <c r="G682" s="1012"/>
      <c r="H682" s="1012"/>
      <c r="I682" s="506"/>
      <c r="J682" s="507"/>
      <c r="P682" s="505"/>
      <c r="Q682" s="598"/>
      <c r="R682" s="506"/>
      <c r="S682" s="506"/>
      <c r="T682" s="507"/>
      <c r="U682" s="506"/>
      <c r="V682" s="508"/>
      <c r="W682" s="508"/>
      <c r="X682" s="506"/>
      <c r="Y682" s="819"/>
    </row>
    <row r="683" spans="1:25" x14ac:dyDescent="0.25">
      <c r="A683" s="505"/>
      <c r="B683" s="598"/>
      <c r="C683" s="506"/>
      <c r="D683" s="506"/>
      <c r="E683" s="507"/>
      <c r="F683" s="506"/>
      <c r="G683" s="1012"/>
      <c r="H683" s="1012"/>
      <c r="I683" s="506"/>
      <c r="J683" s="507"/>
      <c r="P683" s="505"/>
      <c r="Q683" s="598"/>
      <c r="R683" s="506"/>
      <c r="S683" s="506"/>
      <c r="T683" s="507"/>
      <c r="U683" s="506"/>
      <c r="V683" s="508"/>
      <c r="W683" s="508"/>
      <c r="X683" s="506"/>
      <c r="Y683" s="819"/>
    </row>
    <row r="684" spans="1:25" x14ac:dyDescent="0.25">
      <c r="A684" s="505"/>
      <c r="B684" s="598"/>
      <c r="C684" s="506"/>
      <c r="D684" s="506"/>
      <c r="E684" s="507"/>
      <c r="F684" s="506"/>
      <c r="G684" s="1012"/>
      <c r="H684" s="1012"/>
      <c r="I684" s="506"/>
      <c r="J684" s="507"/>
      <c r="P684" s="505"/>
      <c r="Q684" s="598"/>
      <c r="R684" s="506"/>
      <c r="S684" s="506"/>
      <c r="T684" s="507"/>
      <c r="U684" s="506"/>
      <c r="V684" s="508"/>
      <c r="W684" s="508"/>
      <c r="X684" s="506"/>
      <c r="Y684" s="819"/>
    </row>
    <row r="685" spans="1:25" x14ac:dyDescent="0.25">
      <c r="A685" s="505"/>
      <c r="B685" s="598"/>
      <c r="C685" s="506"/>
      <c r="D685" s="506"/>
      <c r="E685" s="507"/>
      <c r="F685" s="506"/>
      <c r="G685" s="1012"/>
      <c r="H685" s="1012"/>
      <c r="I685" s="506"/>
      <c r="J685" s="507"/>
      <c r="P685" s="505"/>
      <c r="Q685" s="598"/>
      <c r="R685" s="506"/>
      <c r="S685" s="506"/>
      <c r="T685" s="507"/>
      <c r="U685" s="506"/>
      <c r="V685" s="508"/>
      <c r="W685" s="508"/>
      <c r="X685" s="506"/>
      <c r="Y685" s="819"/>
    </row>
    <row r="686" spans="1:25" x14ac:dyDescent="0.25">
      <c r="A686" s="505"/>
      <c r="B686" s="598"/>
      <c r="C686" s="506"/>
      <c r="D686" s="506"/>
      <c r="E686" s="507"/>
      <c r="F686" s="506"/>
      <c r="G686" s="1012"/>
      <c r="H686" s="1012"/>
      <c r="I686" s="506"/>
      <c r="J686" s="507"/>
      <c r="P686" s="505"/>
      <c r="Q686" s="598"/>
      <c r="R686" s="506"/>
      <c r="S686" s="506"/>
      <c r="T686" s="507"/>
      <c r="U686" s="506"/>
      <c r="V686" s="508"/>
      <c r="W686" s="508"/>
      <c r="X686" s="506"/>
      <c r="Y686" s="819"/>
    </row>
    <row r="687" spans="1:25" x14ac:dyDescent="0.25">
      <c r="A687" s="505"/>
      <c r="B687" s="598"/>
      <c r="C687" s="506"/>
      <c r="D687" s="506"/>
      <c r="E687" s="507"/>
      <c r="F687" s="506"/>
      <c r="G687" s="1012"/>
      <c r="H687" s="1012"/>
      <c r="I687" s="506"/>
      <c r="J687" s="507"/>
      <c r="P687" s="505"/>
      <c r="Q687" s="598"/>
      <c r="R687" s="506"/>
      <c r="S687" s="506"/>
      <c r="T687" s="507"/>
      <c r="U687" s="506"/>
      <c r="V687" s="508"/>
      <c r="W687" s="508"/>
      <c r="X687" s="506"/>
      <c r="Y687" s="819"/>
    </row>
    <row r="688" spans="1:25" x14ac:dyDescent="0.25">
      <c r="A688" s="505"/>
      <c r="B688" s="598"/>
      <c r="C688" s="506"/>
      <c r="D688" s="506"/>
      <c r="E688" s="507"/>
      <c r="F688" s="506"/>
      <c r="G688" s="1012"/>
      <c r="H688" s="1012"/>
      <c r="I688" s="506"/>
      <c r="J688" s="507"/>
      <c r="P688" s="505"/>
      <c r="Q688" s="598"/>
      <c r="R688" s="506"/>
      <c r="S688" s="506"/>
      <c r="T688" s="507"/>
      <c r="U688" s="506"/>
      <c r="V688" s="508"/>
      <c r="W688" s="508"/>
      <c r="X688" s="506"/>
      <c r="Y688" s="819"/>
    </row>
    <row r="689" spans="1:25" x14ac:dyDescent="0.25">
      <c r="A689" s="505"/>
      <c r="B689" s="598"/>
      <c r="C689" s="506"/>
      <c r="D689" s="506"/>
      <c r="E689" s="507"/>
      <c r="F689" s="506"/>
      <c r="G689" s="1012"/>
      <c r="H689" s="1012"/>
      <c r="I689" s="506"/>
      <c r="J689" s="507"/>
      <c r="P689" s="505"/>
      <c r="Q689" s="598"/>
      <c r="R689" s="506"/>
      <c r="S689" s="506"/>
      <c r="T689" s="507"/>
      <c r="U689" s="506"/>
      <c r="V689" s="508"/>
      <c r="W689" s="508"/>
      <c r="X689" s="506"/>
      <c r="Y689" s="819"/>
    </row>
    <row r="690" spans="1:25" x14ac:dyDescent="0.25">
      <c r="A690" s="505"/>
      <c r="B690" s="598"/>
      <c r="C690" s="506"/>
      <c r="D690" s="506"/>
      <c r="E690" s="507"/>
      <c r="F690" s="506"/>
      <c r="G690" s="1012"/>
      <c r="H690" s="1012"/>
      <c r="I690" s="506"/>
      <c r="J690" s="507"/>
      <c r="P690" s="505"/>
      <c r="Q690" s="598"/>
      <c r="R690" s="506"/>
      <c r="S690" s="506"/>
      <c r="T690" s="507"/>
      <c r="U690" s="506"/>
      <c r="V690" s="508"/>
      <c r="W690" s="508"/>
      <c r="X690" s="506"/>
      <c r="Y690" s="819"/>
    </row>
    <row r="691" spans="1:25" x14ac:dyDescent="0.25">
      <c r="A691" s="505"/>
      <c r="B691" s="598"/>
      <c r="C691" s="506"/>
      <c r="D691" s="506"/>
      <c r="E691" s="507"/>
      <c r="F691" s="506"/>
      <c r="G691" s="1012"/>
      <c r="H691" s="1012"/>
      <c r="I691" s="506"/>
      <c r="J691" s="507"/>
      <c r="P691" s="505"/>
      <c r="Q691" s="598"/>
      <c r="R691" s="506"/>
      <c r="S691" s="506"/>
      <c r="T691" s="507"/>
      <c r="U691" s="506"/>
      <c r="V691" s="508"/>
      <c r="W691" s="508"/>
      <c r="X691" s="506"/>
      <c r="Y691" s="819"/>
    </row>
    <row r="692" spans="1:25" x14ac:dyDescent="0.25">
      <c r="A692" s="505"/>
      <c r="B692" s="598"/>
      <c r="C692" s="506"/>
      <c r="D692" s="506"/>
      <c r="E692" s="507"/>
      <c r="F692" s="506"/>
      <c r="G692" s="1012"/>
      <c r="H692" s="1012"/>
      <c r="I692" s="506"/>
      <c r="J692" s="507"/>
      <c r="P692" s="505"/>
      <c r="Q692" s="598"/>
      <c r="R692" s="506"/>
      <c r="S692" s="506"/>
      <c r="T692" s="507"/>
      <c r="U692" s="506"/>
      <c r="V692" s="508"/>
      <c r="W692" s="508"/>
      <c r="X692" s="506"/>
      <c r="Y692" s="819"/>
    </row>
    <row r="693" spans="1:25" x14ac:dyDescent="0.25">
      <c r="A693" s="505"/>
      <c r="B693" s="598"/>
      <c r="C693" s="506"/>
      <c r="D693" s="506"/>
      <c r="E693" s="507"/>
      <c r="F693" s="506"/>
      <c r="G693" s="1012"/>
      <c r="H693" s="1012"/>
      <c r="I693" s="506"/>
      <c r="J693" s="507"/>
      <c r="P693" s="505"/>
      <c r="Q693" s="598"/>
      <c r="R693" s="506"/>
      <c r="S693" s="506"/>
      <c r="T693" s="507"/>
      <c r="U693" s="506"/>
      <c r="V693" s="508"/>
      <c r="W693" s="508"/>
      <c r="X693" s="506"/>
      <c r="Y693" s="819"/>
    </row>
    <row r="694" spans="1:25" x14ac:dyDescent="0.25">
      <c r="A694" s="505"/>
      <c r="B694" s="598"/>
      <c r="C694" s="506"/>
      <c r="D694" s="506"/>
      <c r="E694" s="507"/>
      <c r="F694" s="506"/>
      <c r="G694" s="1012"/>
      <c r="H694" s="1012"/>
      <c r="I694" s="506"/>
      <c r="J694" s="507"/>
      <c r="P694" s="505"/>
      <c r="Q694" s="598"/>
      <c r="R694" s="506"/>
      <c r="S694" s="506"/>
      <c r="T694" s="507"/>
      <c r="U694" s="506"/>
      <c r="V694" s="508"/>
      <c r="W694" s="508"/>
      <c r="X694" s="506"/>
      <c r="Y694" s="819"/>
    </row>
    <row r="695" spans="1:25" x14ac:dyDescent="0.25">
      <c r="A695" s="505"/>
      <c r="B695" s="598"/>
      <c r="C695" s="506"/>
      <c r="D695" s="506"/>
      <c r="E695" s="507"/>
      <c r="F695" s="506"/>
      <c r="G695" s="1012"/>
      <c r="H695" s="1012"/>
      <c r="I695" s="506"/>
      <c r="J695" s="507"/>
      <c r="P695" s="505"/>
      <c r="Q695" s="598"/>
      <c r="R695" s="506"/>
      <c r="S695" s="506"/>
      <c r="T695" s="507"/>
      <c r="U695" s="506"/>
      <c r="V695" s="508"/>
      <c r="W695" s="508"/>
      <c r="X695" s="506"/>
      <c r="Y695" s="819"/>
    </row>
    <row r="696" spans="1:25" x14ac:dyDescent="0.25">
      <c r="A696" s="505"/>
      <c r="B696" s="598"/>
      <c r="C696" s="506"/>
      <c r="D696" s="506"/>
      <c r="E696" s="507"/>
      <c r="F696" s="506"/>
      <c r="G696" s="1012"/>
      <c r="H696" s="1012"/>
      <c r="I696" s="506"/>
      <c r="J696" s="507"/>
      <c r="P696" s="505"/>
      <c r="Q696" s="598"/>
      <c r="R696" s="506"/>
      <c r="S696" s="506"/>
      <c r="T696" s="507"/>
      <c r="U696" s="506"/>
      <c r="V696" s="508"/>
      <c r="W696" s="508"/>
      <c r="X696" s="506"/>
      <c r="Y696" s="819"/>
    </row>
    <row r="697" spans="1:25" x14ac:dyDescent="0.25">
      <c r="A697" s="505"/>
      <c r="B697" s="598"/>
      <c r="C697" s="506"/>
      <c r="D697" s="506"/>
      <c r="E697" s="507"/>
      <c r="F697" s="506"/>
      <c r="G697" s="1012"/>
      <c r="H697" s="1012"/>
      <c r="I697" s="506"/>
      <c r="J697" s="507"/>
      <c r="P697" s="505"/>
      <c r="Q697" s="598"/>
      <c r="R697" s="506"/>
      <c r="S697" s="506"/>
      <c r="T697" s="507"/>
      <c r="U697" s="506"/>
      <c r="V697" s="508"/>
      <c r="W697" s="508"/>
      <c r="X697" s="506"/>
      <c r="Y697" s="819"/>
    </row>
    <row r="698" spans="1:25" x14ac:dyDescent="0.25">
      <c r="A698" s="505"/>
      <c r="B698" s="598"/>
      <c r="C698" s="506"/>
      <c r="D698" s="506"/>
      <c r="E698" s="507"/>
      <c r="F698" s="506"/>
      <c r="G698" s="1012"/>
      <c r="H698" s="1012"/>
      <c r="I698" s="506"/>
      <c r="J698" s="507"/>
      <c r="P698" s="505"/>
      <c r="Q698" s="598"/>
      <c r="R698" s="506"/>
      <c r="S698" s="506"/>
      <c r="T698" s="507"/>
      <c r="U698" s="506"/>
      <c r="V698" s="508"/>
      <c r="W698" s="508"/>
      <c r="X698" s="506"/>
      <c r="Y698" s="819"/>
    </row>
    <row r="699" spans="1:25" x14ac:dyDescent="0.25">
      <c r="A699" s="505"/>
      <c r="B699" s="598"/>
      <c r="C699" s="506"/>
      <c r="D699" s="506"/>
      <c r="E699" s="507"/>
      <c r="F699" s="506"/>
      <c r="G699" s="1012"/>
      <c r="H699" s="1012"/>
      <c r="I699" s="506"/>
      <c r="J699" s="507"/>
      <c r="P699" s="505"/>
      <c r="Q699" s="598"/>
      <c r="R699" s="506"/>
      <c r="S699" s="506"/>
      <c r="T699" s="507"/>
      <c r="U699" s="506"/>
      <c r="V699" s="508"/>
      <c r="W699" s="508"/>
      <c r="X699" s="506"/>
      <c r="Y699" s="819"/>
    </row>
    <row r="700" spans="1:25" x14ac:dyDescent="0.25">
      <c r="A700" s="505"/>
      <c r="B700" s="598"/>
      <c r="C700" s="506"/>
      <c r="D700" s="506"/>
      <c r="E700" s="507"/>
      <c r="F700" s="506"/>
      <c r="G700" s="1012"/>
      <c r="H700" s="1012"/>
      <c r="I700" s="506"/>
      <c r="J700" s="507"/>
      <c r="P700" s="505"/>
      <c r="Q700" s="598"/>
      <c r="R700" s="506"/>
      <c r="S700" s="506"/>
      <c r="T700" s="505"/>
      <c r="U700" s="506"/>
      <c r="V700" s="508"/>
      <c r="W700" s="508"/>
      <c r="X700" s="506"/>
      <c r="Y700" s="819"/>
    </row>
    <row r="701" spans="1:25" x14ac:dyDescent="0.25">
      <c r="A701" s="505"/>
      <c r="B701" s="598"/>
      <c r="C701" s="506"/>
      <c r="D701" s="506"/>
      <c r="E701" s="507"/>
      <c r="F701" s="506"/>
      <c r="G701" s="1012"/>
      <c r="H701" s="1012"/>
      <c r="I701" s="506"/>
      <c r="J701" s="507"/>
      <c r="P701" s="505"/>
      <c r="Q701" s="598"/>
      <c r="R701" s="506"/>
      <c r="S701" s="506"/>
      <c r="T701" s="505"/>
      <c r="U701" s="506"/>
      <c r="V701" s="511"/>
      <c r="W701" s="511"/>
      <c r="X701" s="506"/>
      <c r="Y701" s="819"/>
    </row>
    <row r="702" spans="1:25" x14ac:dyDescent="0.25">
      <c r="A702" s="505"/>
      <c r="B702" s="598"/>
      <c r="C702" s="506"/>
      <c r="D702" s="506"/>
      <c r="E702" s="507"/>
      <c r="F702" s="506"/>
      <c r="G702" s="1012"/>
      <c r="H702" s="1012"/>
      <c r="I702" s="506"/>
      <c r="J702" s="507"/>
      <c r="P702" s="505"/>
      <c r="Q702" s="598"/>
      <c r="R702" s="506"/>
      <c r="S702" s="506"/>
      <c r="T702" s="505"/>
      <c r="U702" s="506"/>
      <c r="V702" s="508"/>
      <c r="W702" s="508"/>
      <c r="X702" s="506"/>
      <c r="Y702" s="819"/>
    </row>
    <row r="703" spans="1:25" x14ac:dyDescent="0.25">
      <c r="A703" s="505"/>
      <c r="B703" s="598"/>
      <c r="C703" s="506"/>
      <c r="D703" s="506"/>
      <c r="E703" s="507"/>
      <c r="F703" s="506"/>
      <c r="G703" s="1012"/>
      <c r="H703" s="1012"/>
      <c r="I703" s="506"/>
      <c r="J703" s="507"/>
      <c r="P703" s="505"/>
      <c r="Q703" s="598"/>
      <c r="R703" s="506"/>
      <c r="S703" s="506"/>
      <c r="T703" s="505"/>
      <c r="U703" s="506"/>
      <c r="V703" s="508"/>
      <c r="W703" s="508"/>
      <c r="X703" s="506"/>
      <c r="Y703" s="819"/>
    </row>
    <row r="704" spans="1:25" x14ac:dyDescent="0.25">
      <c r="A704" s="505"/>
      <c r="B704" s="598"/>
      <c r="C704" s="506"/>
      <c r="D704" s="506"/>
      <c r="E704" s="507"/>
      <c r="F704" s="506"/>
      <c r="G704" s="1012"/>
      <c r="H704" s="1012"/>
      <c r="I704" s="506"/>
      <c r="J704" s="507"/>
      <c r="P704" s="505"/>
      <c r="Q704" s="598"/>
      <c r="R704" s="506"/>
      <c r="S704" s="506"/>
      <c r="T704" s="505"/>
      <c r="U704" s="506"/>
      <c r="V704" s="508"/>
      <c r="W704" s="508"/>
      <c r="X704" s="506"/>
      <c r="Y704" s="819"/>
    </row>
    <row r="705" spans="1:25" x14ac:dyDescent="0.25">
      <c r="A705" s="505"/>
      <c r="B705" s="598"/>
      <c r="C705" s="506"/>
      <c r="D705" s="506"/>
      <c r="E705" s="507"/>
      <c r="F705" s="506"/>
      <c r="G705" s="1012"/>
      <c r="H705" s="1012"/>
      <c r="I705" s="506"/>
      <c r="J705" s="507"/>
      <c r="P705" s="505"/>
      <c r="Q705" s="598"/>
      <c r="R705" s="506"/>
      <c r="S705" s="506"/>
      <c r="T705" s="512"/>
      <c r="U705" s="513"/>
      <c r="V705" s="508"/>
      <c r="W705" s="508"/>
      <c r="X705" s="506"/>
      <c r="Y705" s="819"/>
    </row>
    <row r="706" spans="1:25" x14ac:dyDescent="0.25">
      <c r="A706" s="505"/>
      <c r="B706" s="598"/>
      <c r="C706" s="506"/>
      <c r="D706" s="506"/>
      <c r="E706" s="507"/>
      <c r="F706" s="506"/>
      <c r="G706" s="1012"/>
      <c r="H706" s="1012"/>
      <c r="I706" s="506"/>
      <c r="J706" s="507"/>
      <c r="P706" s="505"/>
      <c r="Q706" s="598"/>
      <c r="R706" s="506"/>
      <c r="S706" s="506"/>
      <c r="T706" s="507"/>
      <c r="U706" s="506"/>
      <c r="V706" s="508"/>
      <c r="W706" s="508"/>
      <c r="X706" s="506"/>
      <c r="Y706" s="819"/>
    </row>
    <row r="707" spans="1:25" x14ac:dyDescent="0.25">
      <c r="A707" s="505"/>
      <c r="B707" s="598"/>
      <c r="C707" s="506"/>
      <c r="D707" s="506"/>
      <c r="E707" s="507"/>
      <c r="F707" s="506"/>
      <c r="G707" s="1012"/>
      <c r="H707" s="1012"/>
      <c r="I707" s="506"/>
      <c r="J707" s="507"/>
      <c r="P707" s="505"/>
      <c r="Q707" s="598"/>
      <c r="R707" s="506"/>
      <c r="S707" s="506"/>
      <c r="T707" s="512"/>
      <c r="U707" s="513"/>
      <c r="V707" s="508"/>
      <c r="W707" s="508"/>
      <c r="X707" s="597"/>
      <c r="Y707" s="819"/>
    </row>
    <row r="708" spans="1:25" x14ac:dyDescent="0.25">
      <c r="A708" s="505"/>
      <c r="B708" s="598"/>
      <c r="C708" s="506"/>
      <c r="D708" s="506"/>
      <c r="E708" s="507"/>
      <c r="F708" s="506"/>
      <c r="G708" s="1012"/>
      <c r="H708" s="1012"/>
      <c r="I708" s="506"/>
      <c r="J708" s="507"/>
      <c r="P708" s="505"/>
      <c r="Q708" s="598"/>
      <c r="R708" s="506"/>
      <c r="S708" s="506"/>
      <c r="T708" s="512"/>
      <c r="U708" s="513"/>
      <c r="V708" s="508"/>
      <c r="W708" s="508"/>
      <c r="X708" s="597"/>
      <c r="Y708" s="819"/>
    </row>
    <row r="709" spans="1:25" x14ac:dyDescent="0.25">
      <c r="A709" s="505"/>
      <c r="B709" s="598"/>
      <c r="C709" s="506"/>
      <c r="D709" s="506"/>
      <c r="E709" s="507"/>
      <c r="F709" s="506"/>
      <c r="G709" s="1012"/>
      <c r="H709" s="1012"/>
      <c r="I709" s="506"/>
      <c r="J709" s="507"/>
      <c r="P709" s="505"/>
      <c r="Q709" s="598"/>
      <c r="R709" s="506"/>
      <c r="S709" s="506"/>
      <c r="T709" s="512"/>
      <c r="U709" s="513"/>
      <c r="V709" s="508"/>
      <c r="W709" s="508"/>
      <c r="X709" s="597"/>
      <c r="Y709" s="819"/>
    </row>
    <row r="710" spans="1:25" x14ac:dyDescent="0.25">
      <c r="A710" s="505"/>
      <c r="B710" s="598"/>
      <c r="C710" s="506"/>
      <c r="D710" s="506"/>
      <c r="E710" s="507"/>
      <c r="F710" s="506"/>
      <c r="G710" s="1012"/>
      <c r="H710" s="1012"/>
      <c r="I710" s="506"/>
      <c r="J710" s="507"/>
      <c r="P710" s="505"/>
      <c r="Q710" s="598"/>
      <c r="R710" s="506"/>
      <c r="S710" s="506"/>
      <c r="T710" s="507"/>
      <c r="U710" s="506"/>
      <c r="V710" s="508"/>
      <c r="W710" s="508"/>
      <c r="X710" s="597"/>
      <c r="Y710" s="819"/>
    </row>
    <row r="711" spans="1:25" x14ac:dyDescent="0.25">
      <c r="A711" s="505"/>
      <c r="B711" s="598"/>
      <c r="C711" s="506"/>
      <c r="D711" s="506"/>
      <c r="E711" s="507"/>
      <c r="F711" s="506"/>
      <c r="G711" s="1012"/>
      <c r="H711" s="1012"/>
      <c r="I711" s="506"/>
      <c r="J711" s="507"/>
      <c r="P711" s="505"/>
      <c r="Q711" s="598"/>
      <c r="R711" s="506"/>
      <c r="S711" s="506"/>
      <c r="T711" s="507"/>
      <c r="U711" s="506"/>
      <c r="V711" s="508"/>
      <c r="W711" s="508"/>
      <c r="X711" s="506"/>
      <c r="Y711" s="819"/>
    </row>
    <row r="712" spans="1:25" x14ac:dyDescent="0.25">
      <c r="A712" s="505"/>
      <c r="B712" s="598"/>
      <c r="C712" s="506"/>
      <c r="D712" s="506"/>
      <c r="E712" s="507"/>
      <c r="F712" s="506"/>
      <c r="G712" s="1012"/>
      <c r="H712" s="1012"/>
      <c r="I712" s="506"/>
      <c r="J712" s="507"/>
      <c r="P712" s="505"/>
      <c r="Q712" s="598"/>
      <c r="R712" s="506"/>
      <c r="S712" s="506"/>
      <c r="T712" s="507"/>
      <c r="U712" s="506"/>
      <c r="V712" s="508"/>
      <c r="W712" s="508"/>
      <c r="X712" s="506"/>
      <c r="Y712" s="819"/>
    </row>
    <row r="713" spans="1:25" x14ac:dyDescent="0.25">
      <c r="A713" s="505"/>
      <c r="B713" s="598"/>
      <c r="C713" s="506"/>
      <c r="D713" s="506"/>
      <c r="E713" s="507"/>
      <c r="F713" s="506"/>
      <c r="G713" s="1012"/>
      <c r="H713" s="1012"/>
      <c r="I713" s="506"/>
      <c r="J713" s="507"/>
      <c r="P713" s="505"/>
      <c r="Q713" s="598"/>
      <c r="R713" s="506"/>
      <c r="S713" s="506"/>
      <c r="T713" s="507"/>
      <c r="U713" s="506"/>
      <c r="V713" s="508"/>
      <c r="W713" s="508"/>
      <c r="X713" s="506"/>
      <c r="Y713" s="819"/>
    </row>
    <row r="714" spans="1:25" x14ac:dyDescent="0.25">
      <c r="A714" s="505"/>
      <c r="B714" s="598"/>
      <c r="C714" s="506"/>
      <c r="D714" s="506"/>
      <c r="E714" s="507"/>
      <c r="F714" s="506"/>
      <c r="G714" s="1012"/>
      <c r="H714" s="1012"/>
      <c r="I714" s="506"/>
      <c r="J714" s="507"/>
      <c r="P714" s="505"/>
      <c r="Q714" s="598"/>
      <c r="R714" s="506"/>
      <c r="S714" s="506"/>
      <c r="T714" s="507"/>
      <c r="U714" s="506"/>
      <c r="V714" s="508"/>
      <c r="W714" s="508"/>
      <c r="X714" s="506"/>
      <c r="Y714" s="819"/>
    </row>
    <row r="715" spans="1:25" x14ac:dyDescent="0.25">
      <c r="A715" s="505"/>
      <c r="B715" s="598"/>
      <c r="C715" s="506"/>
      <c r="D715" s="506"/>
      <c r="E715" s="507"/>
      <c r="F715" s="506"/>
      <c r="G715" s="1012"/>
      <c r="H715" s="1012"/>
      <c r="I715" s="506"/>
      <c r="J715" s="507"/>
      <c r="P715" s="505"/>
      <c r="Q715" s="598"/>
      <c r="R715" s="506"/>
      <c r="S715" s="506"/>
      <c r="T715" s="507"/>
      <c r="U715" s="506"/>
      <c r="V715" s="508"/>
      <c r="W715" s="508"/>
      <c r="X715" s="506"/>
      <c r="Y715" s="819"/>
    </row>
    <row r="716" spans="1:25" x14ac:dyDescent="0.25">
      <c r="A716" s="505"/>
      <c r="B716" s="598"/>
      <c r="C716" s="506"/>
      <c r="D716" s="506"/>
      <c r="E716" s="507"/>
      <c r="F716" s="506"/>
      <c r="G716" s="1012"/>
      <c r="H716" s="1012"/>
      <c r="I716" s="506"/>
      <c r="J716" s="507"/>
      <c r="P716" s="505"/>
      <c r="Q716" s="598"/>
      <c r="R716" s="506"/>
      <c r="S716" s="506"/>
      <c r="T716" s="507"/>
      <c r="U716" s="506"/>
      <c r="V716" s="508"/>
      <c r="W716" s="508"/>
      <c r="X716" s="506"/>
      <c r="Y716" s="819"/>
    </row>
    <row r="717" spans="1:25" x14ac:dyDescent="0.25">
      <c r="A717" s="505"/>
      <c r="B717" s="598"/>
      <c r="C717" s="506"/>
      <c r="D717" s="506"/>
      <c r="E717" s="507"/>
      <c r="F717" s="506"/>
      <c r="G717" s="1012"/>
      <c r="H717" s="1012"/>
      <c r="I717" s="506"/>
      <c r="J717" s="507"/>
      <c r="P717" s="505"/>
      <c r="Q717" s="598"/>
      <c r="R717" s="506"/>
      <c r="S717" s="506"/>
      <c r="T717" s="507"/>
      <c r="U717" s="506"/>
      <c r="V717" s="508"/>
      <c r="W717" s="508"/>
      <c r="X717" s="506"/>
      <c r="Y717" s="819"/>
    </row>
    <row r="718" spans="1:25" x14ac:dyDescent="0.25">
      <c r="A718" s="505"/>
      <c r="B718" s="598"/>
      <c r="C718" s="506"/>
      <c r="D718" s="506"/>
      <c r="E718" s="507"/>
      <c r="F718" s="506"/>
      <c r="G718" s="1012"/>
      <c r="H718" s="1012"/>
      <c r="I718" s="506"/>
      <c r="J718" s="507"/>
      <c r="P718" s="505"/>
      <c r="Q718" s="598"/>
      <c r="R718" s="506"/>
      <c r="S718" s="506"/>
      <c r="T718" s="507"/>
      <c r="U718" s="506"/>
      <c r="V718" s="508"/>
      <c r="W718" s="508"/>
      <c r="X718" s="506"/>
      <c r="Y718" s="819"/>
    </row>
    <row r="719" spans="1:25" x14ac:dyDescent="0.25">
      <c r="A719" s="505"/>
      <c r="B719" s="598"/>
      <c r="C719" s="506"/>
      <c r="D719" s="506"/>
      <c r="E719" s="507"/>
      <c r="F719" s="506"/>
      <c r="G719" s="1012"/>
      <c r="H719" s="1012"/>
      <c r="I719" s="506"/>
      <c r="J719" s="507"/>
      <c r="P719" s="505"/>
      <c r="Q719" s="598"/>
      <c r="R719" s="506"/>
      <c r="S719" s="506"/>
      <c r="T719" s="507"/>
      <c r="U719" s="506"/>
      <c r="V719" s="508"/>
      <c r="W719" s="508"/>
      <c r="X719" s="506"/>
      <c r="Y719" s="819"/>
    </row>
    <row r="720" spans="1:25" x14ac:dyDescent="0.25">
      <c r="A720" s="505"/>
      <c r="B720" s="598"/>
      <c r="C720" s="506"/>
      <c r="D720" s="506"/>
      <c r="E720" s="507"/>
      <c r="F720" s="506"/>
      <c r="G720" s="1012"/>
      <c r="H720" s="1012"/>
      <c r="I720" s="506"/>
      <c r="J720" s="507"/>
      <c r="P720" s="505"/>
      <c r="Q720" s="598"/>
      <c r="R720" s="506"/>
      <c r="S720" s="506"/>
      <c r="T720" s="507"/>
      <c r="U720" s="506"/>
      <c r="V720" s="508"/>
      <c r="W720" s="508"/>
      <c r="X720" s="506"/>
      <c r="Y720" s="819"/>
    </row>
    <row r="721" spans="1:25" x14ac:dyDescent="0.25">
      <c r="A721" s="505"/>
      <c r="B721" s="598"/>
      <c r="C721" s="506"/>
      <c r="D721" s="506"/>
      <c r="E721" s="507"/>
      <c r="F721" s="506"/>
      <c r="G721" s="1012"/>
      <c r="H721" s="1012"/>
      <c r="I721" s="506"/>
      <c r="J721" s="507"/>
      <c r="P721" s="505"/>
      <c r="Q721" s="598"/>
      <c r="R721" s="506"/>
      <c r="S721" s="506"/>
      <c r="T721" s="507"/>
      <c r="U721" s="506"/>
      <c r="V721" s="508"/>
      <c r="W721" s="508"/>
      <c r="X721" s="506"/>
      <c r="Y721" s="819"/>
    </row>
    <row r="722" spans="1:25" x14ac:dyDescent="0.25">
      <c r="A722" s="505"/>
      <c r="B722" s="598"/>
      <c r="C722" s="506"/>
      <c r="D722" s="506"/>
      <c r="E722" s="507"/>
      <c r="F722" s="506"/>
      <c r="G722" s="1012"/>
      <c r="H722" s="1012"/>
      <c r="I722" s="506"/>
      <c r="J722" s="507"/>
      <c r="P722" s="505"/>
      <c r="Q722" s="598"/>
      <c r="R722" s="506"/>
      <c r="S722" s="506"/>
      <c r="T722" s="507"/>
      <c r="U722" s="506"/>
      <c r="V722" s="508"/>
      <c r="W722" s="508"/>
      <c r="X722" s="506"/>
      <c r="Y722" s="819"/>
    </row>
    <row r="723" spans="1:25" x14ac:dyDescent="0.25">
      <c r="A723" s="505"/>
      <c r="B723" s="598"/>
      <c r="C723" s="506"/>
      <c r="D723" s="506"/>
      <c r="E723" s="507"/>
      <c r="F723" s="506"/>
      <c r="G723" s="1012"/>
      <c r="H723" s="1012"/>
      <c r="I723" s="506"/>
      <c r="J723" s="507"/>
      <c r="P723" s="505"/>
      <c r="Q723" s="598"/>
      <c r="R723" s="506"/>
      <c r="S723" s="506"/>
      <c r="T723" s="507"/>
      <c r="U723" s="506"/>
      <c r="V723" s="508"/>
      <c r="W723" s="508"/>
      <c r="X723" s="506"/>
      <c r="Y723" s="819"/>
    </row>
    <row r="724" spans="1:25" x14ac:dyDescent="0.25">
      <c r="A724" s="505"/>
      <c r="B724" s="598"/>
      <c r="C724" s="506"/>
      <c r="D724" s="506"/>
      <c r="E724" s="507"/>
      <c r="F724" s="506"/>
      <c r="G724" s="1012"/>
      <c r="H724" s="1012"/>
      <c r="I724" s="506"/>
      <c r="J724" s="507"/>
      <c r="P724" s="505"/>
      <c r="Q724" s="598"/>
      <c r="R724" s="506"/>
      <c r="S724" s="506"/>
      <c r="T724" s="507"/>
      <c r="U724" s="506"/>
      <c r="V724" s="508"/>
      <c r="W724" s="508"/>
      <c r="X724" s="506"/>
      <c r="Y724" s="819"/>
    </row>
    <row r="725" spans="1:25" x14ac:dyDescent="0.25">
      <c r="A725" s="505"/>
      <c r="B725" s="598"/>
      <c r="C725" s="506"/>
      <c r="D725" s="506"/>
      <c r="E725" s="507"/>
      <c r="F725" s="506"/>
      <c r="G725" s="1012"/>
      <c r="H725" s="1012"/>
      <c r="I725" s="506"/>
      <c r="J725" s="507"/>
      <c r="P725" s="505"/>
      <c r="Q725" s="598"/>
      <c r="R725" s="506"/>
      <c r="S725" s="506"/>
      <c r="T725" s="507"/>
      <c r="U725" s="506"/>
      <c r="V725" s="508"/>
      <c r="W725" s="508"/>
      <c r="X725" s="506"/>
      <c r="Y725" s="819"/>
    </row>
    <row r="726" spans="1:25" x14ac:dyDescent="0.25">
      <c r="A726" s="505"/>
      <c r="B726" s="598"/>
      <c r="C726" s="506"/>
      <c r="D726" s="506"/>
      <c r="E726" s="507"/>
      <c r="F726" s="506"/>
      <c r="G726" s="1012"/>
      <c r="H726" s="1012"/>
      <c r="I726" s="506"/>
      <c r="J726" s="507"/>
      <c r="P726" s="505"/>
      <c r="Q726" s="598"/>
      <c r="R726" s="506"/>
      <c r="S726" s="506"/>
      <c r="T726" s="507"/>
      <c r="U726" s="506"/>
      <c r="V726" s="508"/>
      <c r="W726" s="508"/>
      <c r="X726" s="506"/>
      <c r="Y726" s="819"/>
    </row>
    <row r="727" spans="1:25" x14ac:dyDescent="0.25">
      <c r="A727" s="505"/>
      <c r="B727" s="598"/>
      <c r="C727" s="506"/>
      <c r="D727" s="506"/>
      <c r="E727" s="507"/>
      <c r="F727" s="506"/>
      <c r="G727" s="1012"/>
      <c r="H727" s="1012"/>
      <c r="I727" s="506"/>
      <c r="J727" s="507"/>
      <c r="P727" s="505"/>
      <c r="Q727" s="598"/>
      <c r="R727" s="506"/>
      <c r="S727" s="506"/>
      <c r="T727" s="507"/>
      <c r="U727" s="506"/>
      <c r="V727" s="508"/>
      <c r="W727" s="508"/>
      <c r="X727" s="506"/>
      <c r="Y727" s="819"/>
    </row>
    <row r="728" spans="1:25" x14ac:dyDescent="0.25">
      <c r="A728" s="505"/>
      <c r="B728" s="598"/>
      <c r="C728" s="506"/>
      <c r="D728" s="506"/>
      <c r="E728" s="507"/>
      <c r="F728" s="506"/>
      <c r="G728" s="1012"/>
      <c r="H728" s="1012"/>
      <c r="I728" s="506"/>
      <c r="J728" s="507"/>
      <c r="P728" s="505"/>
      <c r="Q728" s="598"/>
      <c r="R728" s="506"/>
      <c r="S728" s="506"/>
      <c r="T728" s="507"/>
      <c r="U728" s="506"/>
      <c r="V728" s="508"/>
      <c r="W728" s="508"/>
      <c r="X728" s="506"/>
      <c r="Y728" s="819"/>
    </row>
    <row r="729" spans="1:25" x14ac:dyDescent="0.25">
      <c r="A729" s="505"/>
      <c r="B729" s="598"/>
      <c r="C729" s="506"/>
      <c r="D729" s="506"/>
      <c r="E729" s="507"/>
      <c r="F729" s="506"/>
      <c r="G729" s="1012"/>
      <c r="H729" s="1012"/>
      <c r="I729" s="506"/>
      <c r="J729" s="507"/>
      <c r="P729" s="505"/>
      <c r="Q729" s="598"/>
      <c r="R729" s="506"/>
      <c r="S729" s="506"/>
      <c r="T729" s="507"/>
      <c r="U729" s="506"/>
      <c r="V729" s="508"/>
      <c r="W729" s="508"/>
      <c r="X729" s="506"/>
      <c r="Y729" s="819"/>
    </row>
    <row r="730" spans="1:25" x14ac:dyDescent="0.25">
      <c r="A730" s="505"/>
      <c r="B730" s="598"/>
      <c r="C730" s="506"/>
      <c r="D730" s="506"/>
      <c r="E730" s="507"/>
      <c r="F730" s="506"/>
      <c r="G730" s="1012"/>
      <c r="H730" s="1012"/>
      <c r="I730" s="506"/>
      <c r="J730" s="507"/>
      <c r="P730" s="505"/>
      <c r="Q730" s="598"/>
      <c r="R730" s="506"/>
      <c r="S730" s="506"/>
      <c r="T730" s="507"/>
      <c r="U730" s="506"/>
      <c r="V730" s="508"/>
      <c r="W730" s="508"/>
      <c r="X730" s="506"/>
      <c r="Y730" s="819"/>
    </row>
    <row r="731" spans="1:25" x14ac:dyDescent="0.25">
      <c r="A731" s="505"/>
      <c r="B731" s="598"/>
      <c r="C731" s="506"/>
      <c r="D731" s="506"/>
      <c r="E731" s="507"/>
      <c r="F731" s="506"/>
      <c r="G731" s="1012"/>
      <c r="H731" s="1012"/>
      <c r="I731" s="506"/>
      <c r="J731" s="507"/>
      <c r="P731" s="505"/>
      <c r="Q731" s="598"/>
      <c r="R731" s="506"/>
      <c r="S731" s="506"/>
      <c r="T731" s="507"/>
      <c r="U731" s="506"/>
      <c r="V731" s="508"/>
      <c r="W731" s="508"/>
      <c r="X731" s="506"/>
      <c r="Y731" s="819"/>
    </row>
    <row r="732" spans="1:25" x14ac:dyDescent="0.25">
      <c r="A732" s="505"/>
      <c r="B732" s="598"/>
      <c r="C732" s="506"/>
      <c r="D732" s="506"/>
      <c r="E732" s="507"/>
      <c r="F732" s="506"/>
      <c r="G732" s="1012"/>
      <c r="H732" s="1012"/>
      <c r="I732" s="506"/>
      <c r="J732" s="507"/>
      <c r="P732" s="505"/>
      <c r="Q732" s="598"/>
      <c r="R732" s="506"/>
      <c r="S732" s="506"/>
      <c r="T732" s="507"/>
      <c r="U732" s="506"/>
      <c r="V732" s="508"/>
      <c r="W732" s="508"/>
      <c r="X732" s="506"/>
      <c r="Y732" s="819"/>
    </row>
    <row r="733" spans="1:25" x14ac:dyDescent="0.25">
      <c r="A733" s="505"/>
      <c r="B733" s="598"/>
      <c r="C733" s="506"/>
      <c r="D733" s="506"/>
      <c r="E733" s="507"/>
      <c r="F733" s="506"/>
      <c r="G733" s="1012"/>
      <c r="H733" s="1012"/>
      <c r="I733" s="506"/>
      <c r="J733" s="507"/>
      <c r="P733" s="505"/>
      <c r="Q733" s="598"/>
      <c r="R733" s="506"/>
      <c r="S733" s="506"/>
      <c r="T733" s="507"/>
      <c r="U733" s="506"/>
      <c r="V733" s="508"/>
      <c r="W733" s="508"/>
      <c r="X733" s="506"/>
      <c r="Y733" s="819"/>
    </row>
    <row r="734" spans="1:25" x14ac:dyDescent="0.25">
      <c r="A734" s="505"/>
      <c r="B734" s="598"/>
      <c r="C734" s="506"/>
      <c r="D734" s="506"/>
      <c r="E734" s="507"/>
      <c r="F734" s="506"/>
      <c r="G734" s="1012"/>
      <c r="H734" s="1012"/>
      <c r="I734" s="506"/>
      <c r="J734" s="507"/>
      <c r="P734" s="505"/>
      <c r="Q734" s="598"/>
      <c r="R734" s="506"/>
      <c r="S734" s="506"/>
      <c r="T734" s="507"/>
      <c r="U734" s="506"/>
      <c r="V734" s="508"/>
      <c r="W734" s="508"/>
      <c r="X734" s="506"/>
      <c r="Y734" s="819"/>
    </row>
    <row r="735" spans="1:25" x14ac:dyDescent="0.25">
      <c r="A735" s="505"/>
      <c r="B735" s="598"/>
      <c r="C735" s="506"/>
      <c r="D735" s="506"/>
      <c r="E735" s="507"/>
      <c r="F735" s="506"/>
      <c r="G735" s="1012"/>
      <c r="H735" s="1012"/>
      <c r="I735" s="506"/>
      <c r="J735" s="507"/>
      <c r="P735" s="505"/>
      <c r="Q735" s="598"/>
      <c r="R735" s="506"/>
      <c r="S735" s="506"/>
      <c r="T735" s="507"/>
      <c r="U735" s="506"/>
      <c r="V735" s="508"/>
      <c r="W735" s="508"/>
      <c r="X735" s="506"/>
      <c r="Y735" s="819"/>
    </row>
    <row r="736" spans="1:25" x14ac:dyDescent="0.25">
      <c r="A736" s="505"/>
      <c r="B736" s="598"/>
      <c r="C736" s="506"/>
      <c r="D736" s="506"/>
      <c r="E736" s="507"/>
      <c r="F736" s="506"/>
      <c r="G736" s="1012"/>
      <c r="H736" s="1012"/>
      <c r="I736" s="506"/>
      <c r="J736" s="507"/>
      <c r="P736" s="505"/>
      <c r="Q736" s="598"/>
      <c r="R736" s="506"/>
      <c r="S736" s="506"/>
      <c r="T736" s="507"/>
      <c r="U736" s="506"/>
      <c r="V736" s="508"/>
      <c r="W736" s="508"/>
      <c r="X736" s="506"/>
      <c r="Y736" s="819"/>
    </row>
    <row r="737" spans="1:25" x14ac:dyDescent="0.25">
      <c r="A737" s="505"/>
      <c r="B737" s="598"/>
      <c r="C737" s="506"/>
      <c r="D737" s="506"/>
      <c r="E737" s="507"/>
      <c r="F737" s="506"/>
      <c r="G737" s="1012"/>
      <c r="H737" s="1012"/>
      <c r="I737" s="506"/>
      <c r="J737" s="507"/>
      <c r="P737" s="505"/>
      <c r="Q737" s="598"/>
      <c r="R737" s="506"/>
      <c r="S737" s="506"/>
      <c r="T737" s="507"/>
      <c r="U737" s="506"/>
      <c r="V737" s="508"/>
      <c r="W737" s="508"/>
      <c r="X737" s="506"/>
      <c r="Y737" s="819"/>
    </row>
    <row r="738" spans="1:25" x14ac:dyDescent="0.25">
      <c r="A738" s="505"/>
      <c r="B738" s="598"/>
      <c r="C738" s="506"/>
      <c r="D738" s="506"/>
      <c r="E738" s="507"/>
      <c r="F738" s="506"/>
      <c r="G738" s="1012"/>
      <c r="H738" s="1012"/>
      <c r="I738" s="506"/>
      <c r="J738" s="507"/>
      <c r="P738" s="505"/>
      <c r="Q738" s="598"/>
      <c r="R738" s="506"/>
      <c r="S738" s="506"/>
      <c r="T738" s="507"/>
      <c r="U738" s="506"/>
      <c r="V738" s="508"/>
      <c r="W738" s="508"/>
      <c r="X738" s="506"/>
      <c r="Y738" s="819"/>
    </row>
    <row r="739" spans="1:25" x14ac:dyDescent="0.25">
      <c r="A739" s="505"/>
      <c r="B739" s="598"/>
      <c r="C739" s="506"/>
      <c r="D739" s="506"/>
      <c r="E739" s="507"/>
      <c r="F739" s="506"/>
      <c r="G739" s="1012"/>
      <c r="H739" s="1012"/>
      <c r="I739" s="506"/>
      <c r="J739" s="507"/>
      <c r="P739" s="505"/>
      <c r="Q739" s="598"/>
      <c r="R739" s="506"/>
      <c r="S739" s="506"/>
      <c r="T739" s="507"/>
      <c r="U739" s="506"/>
      <c r="V739" s="508"/>
      <c r="W739" s="508"/>
      <c r="X739" s="506"/>
      <c r="Y739" s="819"/>
    </row>
    <row r="740" spans="1:25" x14ac:dyDescent="0.25">
      <c r="A740" s="505"/>
      <c r="B740" s="598"/>
      <c r="C740" s="506"/>
      <c r="D740" s="506"/>
      <c r="E740" s="507"/>
      <c r="F740" s="506"/>
      <c r="G740" s="1012"/>
      <c r="H740" s="1012"/>
      <c r="I740" s="506"/>
      <c r="J740" s="507"/>
      <c r="P740" s="505"/>
      <c r="Q740" s="598"/>
      <c r="R740" s="506"/>
      <c r="S740" s="506"/>
      <c r="T740" s="507"/>
      <c r="U740" s="506"/>
      <c r="V740" s="508"/>
      <c r="W740" s="508"/>
      <c r="X740" s="506"/>
      <c r="Y740" s="819"/>
    </row>
    <row r="741" spans="1:25" x14ac:dyDescent="0.25">
      <c r="A741" s="505"/>
      <c r="B741" s="598"/>
      <c r="C741" s="506"/>
      <c r="D741" s="506"/>
      <c r="E741" s="507"/>
      <c r="F741" s="506"/>
      <c r="G741" s="1012"/>
      <c r="H741" s="1012"/>
      <c r="I741" s="506"/>
      <c r="J741" s="507"/>
      <c r="P741" s="505"/>
      <c r="Q741" s="598"/>
      <c r="R741" s="506"/>
      <c r="S741" s="506"/>
      <c r="T741" s="507"/>
      <c r="U741" s="506"/>
      <c r="V741" s="508"/>
      <c r="W741" s="508"/>
      <c r="X741" s="506"/>
      <c r="Y741" s="819"/>
    </row>
    <row r="742" spans="1:25" x14ac:dyDescent="0.25">
      <c r="A742" s="505"/>
      <c r="B742" s="598"/>
      <c r="C742" s="506"/>
      <c r="D742" s="506"/>
      <c r="E742" s="507"/>
      <c r="F742" s="506"/>
      <c r="G742" s="1012"/>
      <c r="H742" s="1012"/>
      <c r="I742" s="506"/>
      <c r="J742" s="507"/>
      <c r="P742" s="505"/>
      <c r="Q742" s="598"/>
      <c r="R742" s="506"/>
      <c r="S742" s="506"/>
      <c r="T742" s="507"/>
      <c r="U742" s="506"/>
      <c r="V742" s="508"/>
      <c r="W742" s="508"/>
      <c r="X742" s="506"/>
      <c r="Y742" s="819"/>
    </row>
    <row r="743" spans="1:25" x14ac:dyDescent="0.25">
      <c r="A743" s="505"/>
      <c r="B743" s="598"/>
      <c r="C743" s="506"/>
      <c r="D743" s="506"/>
      <c r="E743" s="507"/>
      <c r="F743" s="506"/>
      <c r="G743" s="1012"/>
      <c r="H743" s="1012"/>
      <c r="I743" s="506"/>
      <c r="J743" s="507"/>
      <c r="P743" s="505"/>
      <c r="Q743" s="598"/>
      <c r="R743" s="506"/>
      <c r="S743" s="506"/>
      <c r="T743" s="507"/>
      <c r="U743" s="506"/>
      <c r="V743" s="508"/>
      <c r="W743" s="508"/>
      <c r="X743" s="506"/>
      <c r="Y743" s="819"/>
    </row>
    <row r="744" spans="1:25" x14ac:dyDescent="0.25">
      <c r="A744" s="505"/>
      <c r="B744" s="598"/>
      <c r="C744" s="506"/>
      <c r="D744" s="506"/>
      <c r="E744" s="507"/>
      <c r="F744" s="506"/>
      <c r="G744" s="1012"/>
      <c r="H744" s="1012"/>
      <c r="I744" s="506"/>
      <c r="J744" s="507"/>
      <c r="P744" s="505"/>
      <c r="Q744" s="598"/>
      <c r="R744" s="506"/>
      <c r="S744" s="506"/>
      <c r="T744" s="507"/>
      <c r="U744" s="506"/>
      <c r="V744" s="508"/>
      <c r="W744" s="508"/>
      <c r="X744" s="506"/>
      <c r="Y744" s="819"/>
    </row>
    <row r="745" spans="1:25" x14ac:dyDescent="0.25">
      <c r="A745" s="505"/>
      <c r="B745" s="598"/>
      <c r="C745" s="506"/>
      <c r="D745" s="506"/>
      <c r="E745" s="507"/>
      <c r="F745" s="506"/>
      <c r="G745" s="1012"/>
      <c r="H745" s="1012"/>
      <c r="I745" s="506"/>
      <c r="J745" s="507"/>
      <c r="P745" s="505"/>
      <c r="Q745" s="598"/>
      <c r="R745" s="506"/>
      <c r="S745" s="506"/>
      <c r="T745" s="507"/>
      <c r="U745" s="506"/>
      <c r="V745" s="508"/>
      <c r="W745" s="508"/>
      <c r="X745" s="506"/>
      <c r="Y745" s="819"/>
    </row>
    <row r="746" spans="1:25" x14ac:dyDescent="0.25">
      <c r="A746" s="505"/>
      <c r="B746" s="598"/>
      <c r="C746" s="506"/>
      <c r="D746" s="506"/>
      <c r="E746" s="507"/>
      <c r="F746" s="506"/>
      <c r="G746" s="1012"/>
      <c r="H746" s="1012"/>
      <c r="I746" s="506"/>
      <c r="J746" s="507"/>
      <c r="P746" s="505"/>
      <c r="Q746" s="598"/>
      <c r="R746" s="506"/>
      <c r="S746" s="506"/>
      <c r="T746" s="507"/>
      <c r="U746" s="506"/>
      <c r="V746" s="508"/>
      <c r="W746" s="508"/>
      <c r="X746" s="506"/>
      <c r="Y746" s="819"/>
    </row>
    <row r="747" spans="1:25" x14ac:dyDescent="0.25">
      <c r="A747" s="505"/>
      <c r="B747" s="598"/>
      <c r="C747" s="506"/>
      <c r="D747" s="506"/>
      <c r="E747" s="507"/>
      <c r="F747" s="506"/>
      <c r="G747" s="1012"/>
      <c r="H747" s="1012"/>
      <c r="I747" s="506"/>
      <c r="J747" s="507"/>
      <c r="P747" s="505"/>
      <c r="Q747" s="598"/>
      <c r="R747" s="506"/>
      <c r="S747" s="506"/>
      <c r="T747" s="507"/>
      <c r="U747" s="506"/>
      <c r="V747" s="508"/>
      <c r="W747" s="508"/>
      <c r="X747" s="506"/>
      <c r="Y747" s="819"/>
    </row>
    <row r="748" spans="1:25" x14ac:dyDescent="0.25">
      <c r="A748" s="505"/>
      <c r="B748" s="598"/>
      <c r="C748" s="506"/>
      <c r="D748" s="506"/>
      <c r="E748" s="507"/>
      <c r="F748" s="506"/>
      <c r="G748" s="1012"/>
      <c r="H748" s="1012"/>
      <c r="I748" s="506"/>
      <c r="J748" s="507"/>
      <c r="P748" s="505"/>
      <c r="Q748" s="598"/>
      <c r="R748" s="506"/>
      <c r="S748" s="506"/>
      <c r="T748" s="507"/>
      <c r="U748" s="506"/>
      <c r="V748" s="508"/>
      <c r="W748" s="508"/>
      <c r="X748" s="506"/>
      <c r="Y748" s="819"/>
    </row>
    <row r="749" spans="1:25" x14ac:dyDescent="0.25">
      <c r="A749" s="505"/>
      <c r="B749" s="598"/>
      <c r="C749" s="506"/>
      <c r="D749" s="506"/>
      <c r="E749" s="507"/>
      <c r="F749" s="506"/>
      <c r="G749" s="1012"/>
      <c r="H749" s="1012"/>
      <c r="I749" s="506"/>
      <c r="J749" s="507"/>
      <c r="P749" s="505"/>
      <c r="Q749" s="598"/>
      <c r="R749" s="506"/>
      <c r="S749" s="506"/>
      <c r="T749" s="507"/>
      <c r="U749" s="506"/>
      <c r="V749" s="508"/>
      <c r="W749" s="508"/>
      <c r="X749" s="506"/>
      <c r="Y749" s="819"/>
    </row>
    <row r="750" spans="1:25" x14ac:dyDescent="0.25">
      <c r="A750" s="505"/>
      <c r="B750" s="598"/>
      <c r="C750" s="506"/>
      <c r="D750" s="506"/>
      <c r="E750" s="507"/>
      <c r="F750" s="506"/>
      <c r="G750" s="1012"/>
      <c r="H750" s="1012"/>
      <c r="I750" s="506"/>
      <c r="J750" s="507"/>
      <c r="P750" s="505"/>
      <c r="Q750" s="598"/>
      <c r="R750" s="506"/>
      <c r="S750" s="506"/>
      <c r="T750" s="507"/>
      <c r="U750" s="506"/>
      <c r="V750" s="508"/>
      <c r="W750" s="508"/>
      <c r="X750" s="506"/>
      <c r="Y750" s="819"/>
    </row>
    <row r="751" spans="1:25" x14ac:dyDescent="0.25">
      <c r="A751" s="505"/>
      <c r="B751" s="598"/>
      <c r="C751" s="506"/>
      <c r="D751" s="506"/>
      <c r="E751" s="507"/>
      <c r="F751" s="506"/>
      <c r="G751" s="1012"/>
      <c r="H751" s="1012"/>
      <c r="I751" s="506"/>
      <c r="J751" s="507"/>
      <c r="P751" s="505"/>
      <c r="Q751" s="598"/>
      <c r="R751" s="506"/>
      <c r="S751" s="506"/>
      <c r="T751" s="507"/>
      <c r="U751" s="506"/>
      <c r="V751" s="508"/>
      <c r="W751" s="508"/>
      <c r="X751" s="506"/>
      <c r="Y751" s="819"/>
    </row>
    <row r="752" spans="1:25" x14ac:dyDescent="0.25">
      <c r="A752" s="505"/>
      <c r="B752" s="598"/>
      <c r="C752" s="506"/>
      <c r="D752" s="506"/>
      <c r="E752" s="507"/>
      <c r="F752" s="506"/>
      <c r="G752" s="1012"/>
      <c r="H752" s="1012"/>
      <c r="I752" s="506"/>
      <c r="J752" s="507"/>
      <c r="P752" s="505"/>
      <c r="Q752" s="598"/>
      <c r="R752" s="506"/>
      <c r="S752" s="506"/>
      <c r="T752" s="507"/>
      <c r="U752" s="506"/>
      <c r="V752" s="508"/>
      <c r="W752" s="508"/>
      <c r="X752" s="506"/>
      <c r="Y752" s="819"/>
    </row>
    <row r="753" spans="1:25" x14ac:dyDescent="0.25">
      <c r="A753" s="505"/>
      <c r="B753" s="598"/>
      <c r="C753" s="506"/>
      <c r="D753" s="506"/>
      <c r="E753" s="507"/>
      <c r="F753" s="506"/>
      <c r="G753" s="1012"/>
      <c r="H753" s="1012"/>
      <c r="I753" s="506"/>
      <c r="J753" s="507"/>
      <c r="P753" s="505"/>
      <c r="Q753" s="598"/>
      <c r="R753" s="506"/>
      <c r="S753" s="506"/>
      <c r="T753" s="507"/>
      <c r="U753" s="506"/>
      <c r="V753" s="508"/>
      <c r="W753" s="508"/>
      <c r="X753" s="506"/>
      <c r="Y753" s="819"/>
    </row>
    <row r="754" spans="1:25" x14ac:dyDescent="0.25">
      <c r="A754" s="505"/>
      <c r="B754" s="598"/>
      <c r="C754" s="506"/>
      <c r="D754" s="506"/>
      <c r="E754" s="507"/>
      <c r="F754" s="506"/>
      <c r="G754" s="1012"/>
      <c r="H754" s="1012"/>
      <c r="I754" s="506"/>
      <c r="J754" s="507"/>
      <c r="P754" s="505"/>
      <c r="Q754" s="598"/>
      <c r="R754" s="506"/>
      <c r="S754" s="506"/>
      <c r="T754" s="507"/>
      <c r="U754" s="506"/>
      <c r="V754" s="508"/>
      <c r="W754" s="508"/>
      <c r="X754" s="506"/>
      <c r="Y754" s="819"/>
    </row>
    <row r="755" spans="1:25" x14ac:dyDescent="0.25">
      <c r="A755" s="505"/>
      <c r="B755" s="598"/>
      <c r="C755" s="506"/>
      <c r="D755" s="506"/>
      <c r="E755" s="507"/>
      <c r="F755" s="506"/>
      <c r="G755" s="1012"/>
      <c r="H755" s="1012"/>
      <c r="I755" s="506"/>
      <c r="J755" s="507"/>
      <c r="P755" s="505"/>
      <c r="Q755" s="598"/>
      <c r="R755" s="506"/>
      <c r="S755" s="506"/>
      <c r="T755" s="507"/>
      <c r="U755" s="506"/>
      <c r="V755" s="508"/>
      <c r="W755" s="508"/>
      <c r="X755" s="506"/>
      <c r="Y755" s="819"/>
    </row>
    <row r="756" spans="1:25" x14ac:dyDescent="0.25">
      <c r="A756" s="505"/>
      <c r="B756" s="598"/>
      <c r="C756" s="506"/>
      <c r="D756" s="506"/>
      <c r="E756" s="507"/>
      <c r="F756" s="506"/>
      <c r="G756" s="1012"/>
      <c r="H756" s="1012"/>
      <c r="I756" s="506"/>
      <c r="J756" s="507"/>
      <c r="P756" s="505"/>
      <c r="Q756" s="598"/>
      <c r="R756" s="506"/>
      <c r="S756" s="506"/>
      <c r="T756" s="507"/>
      <c r="U756" s="506"/>
      <c r="V756" s="508"/>
      <c r="W756" s="508"/>
      <c r="X756" s="506"/>
      <c r="Y756" s="819"/>
    </row>
    <row r="757" spans="1:25" x14ac:dyDescent="0.25">
      <c r="A757" s="505"/>
      <c r="B757" s="598"/>
      <c r="C757" s="506"/>
      <c r="D757" s="506"/>
      <c r="E757" s="507"/>
      <c r="F757" s="506"/>
      <c r="G757" s="1012"/>
      <c r="H757" s="1012"/>
      <c r="I757" s="506"/>
      <c r="J757" s="507"/>
      <c r="P757" s="505"/>
      <c r="Q757" s="598"/>
      <c r="R757" s="506"/>
      <c r="S757" s="506"/>
      <c r="T757" s="507"/>
      <c r="U757" s="506"/>
      <c r="V757" s="508"/>
      <c r="W757" s="508"/>
      <c r="X757" s="506"/>
      <c r="Y757" s="819"/>
    </row>
    <row r="758" spans="1:25" x14ac:dyDescent="0.25">
      <c r="A758" s="505"/>
      <c r="B758" s="598"/>
      <c r="C758" s="506"/>
      <c r="D758" s="506"/>
      <c r="E758" s="507"/>
      <c r="F758" s="506"/>
      <c r="G758" s="1012"/>
      <c r="H758" s="1012"/>
      <c r="I758" s="506"/>
      <c r="J758" s="507"/>
      <c r="P758" s="505"/>
      <c r="Q758" s="598"/>
      <c r="R758" s="506"/>
      <c r="S758" s="506"/>
      <c r="T758" s="507"/>
      <c r="U758" s="506"/>
      <c r="V758" s="508"/>
      <c r="W758" s="508"/>
      <c r="X758" s="506"/>
      <c r="Y758" s="819"/>
    </row>
    <row r="759" spans="1:25" x14ac:dyDescent="0.25">
      <c r="A759" s="505"/>
      <c r="B759" s="598"/>
      <c r="C759" s="506"/>
      <c r="D759" s="506"/>
      <c r="E759" s="507"/>
      <c r="F759" s="506"/>
      <c r="G759" s="1012"/>
      <c r="H759" s="1012"/>
      <c r="I759" s="506"/>
      <c r="J759" s="507"/>
      <c r="P759" s="505"/>
      <c r="Q759" s="598"/>
      <c r="R759" s="506"/>
      <c r="S759" s="506"/>
      <c r="T759" s="507"/>
      <c r="U759" s="506"/>
      <c r="V759" s="508"/>
      <c r="W759" s="508"/>
      <c r="X759" s="506"/>
      <c r="Y759" s="819"/>
    </row>
    <row r="760" spans="1:25" x14ac:dyDescent="0.25">
      <c r="A760" s="505"/>
      <c r="B760" s="598"/>
      <c r="C760" s="506"/>
      <c r="D760" s="506"/>
      <c r="E760" s="507"/>
      <c r="F760" s="506"/>
      <c r="G760" s="1012"/>
      <c r="H760" s="1012"/>
      <c r="I760" s="506"/>
      <c r="J760" s="507"/>
      <c r="P760" s="505"/>
      <c r="Q760" s="598"/>
      <c r="R760" s="506"/>
      <c r="S760" s="506"/>
      <c r="T760" s="507"/>
      <c r="U760" s="506"/>
      <c r="V760" s="508"/>
      <c r="W760" s="508"/>
      <c r="X760" s="506"/>
      <c r="Y760" s="819"/>
    </row>
    <row r="761" spans="1:25" x14ac:dyDescent="0.25">
      <c r="A761" s="505"/>
      <c r="B761" s="598"/>
      <c r="C761" s="506"/>
      <c r="D761" s="506"/>
      <c r="E761" s="507"/>
      <c r="F761" s="506"/>
      <c r="G761" s="1012"/>
      <c r="H761" s="1012"/>
      <c r="I761" s="506"/>
      <c r="J761" s="507"/>
      <c r="P761" s="505"/>
      <c r="Q761" s="598"/>
      <c r="R761" s="506"/>
      <c r="S761" s="506"/>
      <c r="T761" s="507"/>
      <c r="U761" s="506"/>
      <c r="V761" s="508"/>
      <c r="W761" s="508"/>
      <c r="X761" s="506"/>
      <c r="Y761" s="819"/>
    </row>
    <row r="762" spans="1:25" x14ac:dyDescent="0.25">
      <c r="A762" s="505"/>
      <c r="B762" s="598"/>
      <c r="C762" s="506"/>
      <c r="D762" s="506"/>
      <c r="E762" s="507"/>
      <c r="F762" s="506"/>
      <c r="G762" s="1012"/>
      <c r="H762" s="1012"/>
      <c r="I762" s="506"/>
      <c r="J762" s="507"/>
      <c r="P762" s="505"/>
      <c r="Q762" s="598"/>
      <c r="R762" s="506"/>
      <c r="S762" s="506"/>
      <c r="T762" s="507"/>
      <c r="U762" s="506"/>
      <c r="V762" s="508"/>
      <c r="W762" s="508"/>
      <c r="X762" s="506"/>
      <c r="Y762" s="819"/>
    </row>
    <row r="763" spans="1:25" x14ac:dyDescent="0.25">
      <c r="A763" s="505"/>
      <c r="B763" s="598"/>
      <c r="C763" s="506"/>
      <c r="D763" s="506"/>
      <c r="E763" s="507"/>
      <c r="F763" s="506"/>
      <c r="G763" s="1012"/>
      <c r="H763" s="1012"/>
      <c r="I763" s="506"/>
      <c r="J763" s="507"/>
      <c r="P763" s="505"/>
      <c r="Q763" s="598"/>
      <c r="R763" s="506"/>
      <c r="S763" s="506"/>
      <c r="T763" s="507"/>
      <c r="U763" s="506"/>
      <c r="V763" s="508"/>
      <c r="W763" s="508"/>
      <c r="X763" s="506"/>
      <c r="Y763" s="819"/>
    </row>
    <row r="764" spans="1:25" x14ac:dyDescent="0.25">
      <c r="A764" s="505"/>
      <c r="B764" s="598"/>
      <c r="C764" s="506"/>
      <c r="D764" s="506"/>
      <c r="E764" s="507"/>
      <c r="F764" s="506"/>
      <c r="G764" s="1012"/>
      <c r="H764" s="1012"/>
      <c r="I764" s="506"/>
      <c r="J764" s="507"/>
      <c r="P764" s="505"/>
      <c r="Q764" s="598"/>
      <c r="R764" s="506"/>
      <c r="S764" s="506"/>
      <c r="T764" s="507"/>
      <c r="U764" s="506"/>
      <c r="V764" s="508"/>
      <c r="W764" s="508"/>
      <c r="X764" s="506"/>
      <c r="Y764" s="819"/>
    </row>
    <row r="765" spans="1:25" x14ac:dyDescent="0.25">
      <c r="A765" s="505"/>
      <c r="B765" s="598"/>
      <c r="C765" s="506"/>
      <c r="D765" s="506"/>
      <c r="E765" s="507"/>
      <c r="F765" s="506"/>
      <c r="G765" s="1012"/>
      <c r="H765" s="1012"/>
      <c r="I765" s="506"/>
      <c r="J765" s="507"/>
      <c r="P765" s="505"/>
      <c r="Q765" s="598"/>
      <c r="R765" s="506"/>
      <c r="S765" s="506"/>
      <c r="T765" s="507"/>
      <c r="U765" s="506"/>
      <c r="V765" s="508"/>
      <c r="W765" s="508"/>
      <c r="X765" s="506"/>
      <c r="Y765" s="819"/>
    </row>
    <row r="766" spans="1:25" x14ac:dyDescent="0.25">
      <c r="A766" s="505"/>
      <c r="B766" s="598"/>
      <c r="C766" s="506"/>
      <c r="D766" s="506"/>
      <c r="E766" s="507"/>
      <c r="F766" s="506"/>
      <c r="G766" s="1012"/>
      <c r="H766" s="1012"/>
      <c r="I766" s="506"/>
      <c r="J766" s="507"/>
      <c r="P766" s="505"/>
      <c r="Q766" s="598"/>
      <c r="R766" s="506"/>
      <c r="S766" s="506"/>
      <c r="T766" s="507"/>
      <c r="U766" s="506"/>
      <c r="V766" s="508"/>
      <c r="W766" s="508"/>
      <c r="X766" s="506"/>
      <c r="Y766" s="819"/>
    </row>
    <row r="767" spans="1:25" x14ac:dyDescent="0.25">
      <c r="A767" s="505"/>
      <c r="B767" s="598"/>
      <c r="C767" s="506"/>
      <c r="D767" s="506"/>
      <c r="E767" s="507"/>
      <c r="F767" s="506"/>
      <c r="G767" s="1012"/>
      <c r="H767" s="1012"/>
      <c r="I767" s="506"/>
      <c r="J767" s="507"/>
      <c r="P767" s="505"/>
      <c r="Q767" s="598"/>
      <c r="R767" s="506"/>
      <c r="S767" s="506"/>
      <c r="T767" s="507"/>
      <c r="U767" s="506"/>
      <c r="V767" s="508"/>
      <c r="W767" s="508"/>
      <c r="X767" s="506"/>
      <c r="Y767" s="819"/>
    </row>
    <row r="768" spans="1:25" x14ac:dyDescent="0.25">
      <c r="A768" s="505"/>
      <c r="B768" s="598"/>
      <c r="C768" s="506"/>
      <c r="D768" s="506"/>
      <c r="E768" s="507"/>
      <c r="F768" s="506"/>
      <c r="G768" s="1012"/>
      <c r="H768" s="1012"/>
      <c r="I768" s="506"/>
      <c r="J768" s="507"/>
      <c r="P768" s="505"/>
      <c r="Q768" s="598"/>
      <c r="R768" s="506"/>
      <c r="S768" s="506"/>
      <c r="T768" s="507"/>
      <c r="U768" s="506"/>
      <c r="V768" s="508"/>
      <c r="W768" s="508"/>
      <c r="X768" s="506"/>
      <c r="Y768" s="819"/>
    </row>
    <row r="769" spans="1:25" x14ac:dyDescent="0.25">
      <c r="A769" s="505"/>
      <c r="B769" s="598"/>
      <c r="C769" s="506"/>
      <c r="D769" s="506"/>
      <c r="E769" s="507"/>
      <c r="F769" s="506"/>
      <c r="G769" s="1012"/>
      <c r="H769" s="1012"/>
      <c r="I769" s="506"/>
      <c r="J769" s="507"/>
      <c r="P769" s="505"/>
      <c r="Q769" s="598"/>
      <c r="R769" s="506"/>
      <c r="S769" s="506"/>
      <c r="T769" s="507"/>
      <c r="U769" s="506"/>
      <c r="V769" s="508"/>
      <c r="W769" s="508"/>
      <c r="X769" s="506"/>
      <c r="Y769" s="819"/>
    </row>
    <row r="770" spans="1:25" x14ac:dyDescent="0.25">
      <c r="A770" s="505"/>
      <c r="B770" s="598"/>
      <c r="C770" s="506"/>
      <c r="D770" s="506"/>
      <c r="E770" s="507"/>
      <c r="F770" s="506"/>
      <c r="G770" s="1012"/>
      <c r="H770" s="1012"/>
      <c r="I770" s="506"/>
      <c r="J770" s="507"/>
      <c r="P770" s="505"/>
      <c r="Q770" s="598"/>
      <c r="R770" s="506"/>
      <c r="S770" s="506"/>
      <c r="T770" s="507"/>
      <c r="U770" s="506"/>
      <c r="V770" s="508"/>
      <c r="W770" s="508"/>
      <c r="X770" s="506"/>
      <c r="Y770" s="819"/>
    </row>
    <row r="771" spans="1:25" x14ac:dyDescent="0.25">
      <c r="A771" s="505"/>
      <c r="B771" s="598"/>
      <c r="C771" s="506"/>
      <c r="D771" s="506"/>
      <c r="E771" s="507"/>
      <c r="F771" s="506"/>
      <c r="G771" s="1012"/>
      <c r="H771" s="1012"/>
      <c r="I771" s="506"/>
      <c r="J771" s="507"/>
      <c r="P771" s="505"/>
      <c r="Q771" s="598"/>
      <c r="R771" s="506"/>
      <c r="S771" s="506"/>
      <c r="T771" s="507"/>
      <c r="U771" s="506"/>
      <c r="V771" s="508"/>
      <c r="W771" s="508"/>
      <c r="X771" s="506"/>
      <c r="Y771" s="819"/>
    </row>
    <row r="772" spans="1:25" x14ac:dyDescent="0.25">
      <c r="A772" s="505"/>
      <c r="B772" s="598"/>
      <c r="C772" s="506"/>
      <c r="D772" s="506"/>
      <c r="E772" s="507"/>
      <c r="F772" s="506"/>
      <c r="G772" s="1012"/>
      <c r="H772" s="1012"/>
      <c r="I772" s="506"/>
      <c r="J772" s="507"/>
      <c r="P772" s="505"/>
      <c r="Q772" s="598"/>
      <c r="R772" s="506"/>
      <c r="S772" s="506"/>
      <c r="T772" s="507"/>
      <c r="U772" s="506"/>
      <c r="V772" s="508"/>
      <c r="W772" s="508"/>
      <c r="X772" s="506"/>
      <c r="Y772" s="819"/>
    </row>
    <row r="773" spans="1:25" x14ac:dyDescent="0.25">
      <c r="A773" s="505"/>
      <c r="B773" s="598"/>
      <c r="C773" s="506"/>
      <c r="D773" s="506"/>
      <c r="E773" s="507"/>
      <c r="F773" s="506"/>
      <c r="G773" s="1012"/>
      <c r="H773" s="1012"/>
      <c r="I773" s="506"/>
      <c r="J773" s="507"/>
      <c r="P773" s="505"/>
      <c r="Q773" s="598"/>
      <c r="R773" s="506"/>
      <c r="S773" s="506"/>
      <c r="T773" s="507"/>
      <c r="U773" s="506"/>
      <c r="V773" s="508"/>
      <c r="W773" s="508"/>
      <c r="X773" s="506"/>
      <c r="Y773" s="819"/>
    </row>
    <row r="774" spans="1:25" x14ac:dyDescent="0.25">
      <c r="A774" s="505"/>
      <c r="B774" s="598"/>
      <c r="C774" s="506"/>
      <c r="D774" s="506"/>
      <c r="E774" s="507"/>
      <c r="F774" s="506"/>
      <c r="G774" s="1012"/>
      <c r="H774" s="1012"/>
      <c r="I774" s="506"/>
      <c r="J774" s="507"/>
      <c r="P774" s="505"/>
      <c r="Q774" s="598"/>
      <c r="R774" s="506"/>
      <c r="S774" s="506"/>
      <c r="T774" s="507"/>
      <c r="U774" s="506"/>
      <c r="V774" s="508"/>
      <c r="W774" s="508"/>
      <c r="X774" s="506"/>
      <c r="Y774" s="819"/>
    </row>
    <row r="775" spans="1:25" x14ac:dyDescent="0.25">
      <c r="A775" s="505"/>
      <c r="B775" s="598"/>
      <c r="C775" s="506"/>
      <c r="D775" s="506"/>
      <c r="E775" s="507"/>
      <c r="F775" s="506"/>
      <c r="G775" s="1012"/>
      <c r="H775" s="1012"/>
      <c r="I775" s="506"/>
      <c r="J775" s="507"/>
      <c r="P775" s="505"/>
      <c r="Q775" s="598"/>
      <c r="R775" s="506"/>
      <c r="S775" s="506"/>
      <c r="T775" s="507"/>
      <c r="U775" s="506"/>
      <c r="V775" s="508"/>
      <c r="W775" s="508"/>
      <c r="X775" s="506"/>
      <c r="Y775" s="819"/>
    </row>
    <row r="776" spans="1:25" x14ac:dyDescent="0.25">
      <c r="A776" s="505"/>
      <c r="B776" s="598"/>
      <c r="C776" s="506"/>
      <c r="D776" s="506"/>
      <c r="E776" s="507"/>
      <c r="F776" s="506"/>
      <c r="G776" s="1012"/>
      <c r="H776" s="1012"/>
      <c r="I776" s="506"/>
      <c r="J776" s="507"/>
      <c r="P776" s="505"/>
      <c r="Q776" s="598"/>
      <c r="R776" s="506"/>
      <c r="S776" s="506"/>
      <c r="T776" s="507"/>
      <c r="U776" s="506"/>
      <c r="V776" s="508"/>
      <c r="W776" s="508"/>
      <c r="X776" s="506"/>
      <c r="Y776" s="819"/>
    </row>
    <row r="777" spans="1:25" x14ac:dyDescent="0.25">
      <c r="A777" s="505"/>
      <c r="B777" s="598"/>
      <c r="C777" s="506"/>
      <c r="D777" s="506"/>
      <c r="E777" s="507"/>
      <c r="F777" s="506"/>
      <c r="G777" s="1012"/>
      <c r="H777" s="1012"/>
      <c r="I777" s="506"/>
      <c r="J777" s="507"/>
      <c r="P777" s="505"/>
      <c r="Q777" s="598"/>
      <c r="R777" s="506"/>
      <c r="S777" s="506"/>
      <c r="T777" s="507"/>
      <c r="U777" s="506"/>
      <c r="V777" s="508"/>
      <c r="W777" s="508"/>
      <c r="X777" s="506"/>
      <c r="Y777" s="819"/>
    </row>
    <row r="778" spans="1:25" x14ac:dyDescent="0.25">
      <c r="A778" s="505"/>
      <c r="B778" s="598"/>
      <c r="C778" s="506"/>
      <c r="D778" s="506"/>
      <c r="E778" s="507"/>
      <c r="F778" s="506"/>
      <c r="G778" s="1012"/>
      <c r="H778" s="1012"/>
      <c r="I778" s="506"/>
      <c r="J778" s="507"/>
      <c r="P778" s="505"/>
      <c r="Q778" s="598"/>
      <c r="R778" s="506"/>
      <c r="S778" s="506"/>
      <c r="T778" s="507"/>
      <c r="U778" s="506"/>
      <c r="V778" s="508"/>
      <c r="W778" s="508"/>
      <c r="X778" s="506"/>
      <c r="Y778" s="819"/>
    </row>
    <row r="779" spans="1:25" x14ac:dyDescent="0.25">
      <c r="A779" s="505"/>
      <c r="B779" s="598"/>
      <c r="C779" s="506"/>
      <c r="D779" s="506"/>
      <c r="E779" s="507"/>
      <c r="F779" s="506"/>
      <c r="G779" s="1012"/>
      <c r="H779" s="1012"/>
      <c r="I779" s="506"/>
      <c r="J779" s="507"/>
      <c r="P779" s="505"/>
      <c r="Q779" s="598"/>
      <c r="R779" s="506"/>
      <c r="S779" s="506"/>
      <c r="T779" s="507"/>
      <c r="U779" s="506"/>
      <c r="V779" s="508"/>
      <c r="W779" s="508"/>
      <c r="X779" s="506"/>
      <c r="Y779" s="819"/>
    </row>
    <row r="780" spans="1:25" x14ac:dyDescent="0.25">
      <c r="A780" s="505"/>
      <c r="B780" s="598"/>
      <c r="C780" s="506"/>
      <c r="D780" s="506"/>
      <c r="E780" s="507"/>
      <c r="F780" s="506"/>
      <c r="G780" s="1012"/>
      <c r="H780" s="1012"/>
      <c r="I780" s="506"/>
      <c r="J780" s="507"/>
      <c r="P780" s="505"/>
      <c r="Q780" s="598"/>
      <c r="R780" s="506"/>
      <c r="S780" s="506"/>
      <c r="T780" s="507"/>
      <c r="U780" s="506"/>
      <c r="V780" s="508"/>
      <c r="W780" s="508"/>
      <c r="X780" s="506"/>
      <c r="Y780" s="819"/>
    </row>
    <row r="781" spans="1:25" x14ac:dyDescent="0.25">
      <c r="A781" s="505"/>
      <c r="B781" s="598"/>
      <c r="C781" s="506"/>
      <c r="D781" s="506"/>
      <c r="E781" s="507"/>
      <c r="F781" s="506"/>
      <c r="G781" s="1012"/>
      <c r="H781" s="1012"/>
      <c r="I781" s="506"/>
      <c r="J781" s="507"/>
      <c r="P781" s="505"/>
      <c r="Q781" s="598"/>
      <c r="R781" s="506"/>
      <c r="S781" s="506"/>
      <c r="T781" s="507"/>
      <c r="U781" s="506"/>
      <c r="V781" s="508"/>
      <c r="W781" s="508"/>
      <c r="X781" s="506"/>
      <c r="Y781" s="819"/>
    </row>
    <row r="782" spans="1:25" x14ac:dyDescent="0.25">
      <c r="A782" s="505"/>
      <c r="B782" s="598"/>
      <c r="C782" s="506"/>
      <c r="D782" s="506"/>
      <c r="E782" s="507"/>
      <c r="F782" s="506"/>
      <c r="G782" s="1012"/>
      <c r="H782" s="1012"/>
      <c r="I782" s="506"/>
      <c r="J782" s="507"/>
      <c r="P782" s="505"/>
      <c r="Q782" s="598"/>
      <c r="R782" s="506"/>
      <c r="S782" s="506"/>
      <c r="T782" s="507"/>
      <c r="U782" s="506"/>
      <c r="V782" s="508"/>
      <c r="W782" s="508"/>
      <c r="X782" s="506"/>
      <c r="Y782" s="819"/>
    </row>
    <row r="783" spans="1:25" x14ac:dyDescent="0.25">
      <c r="A783" s="505"/>
      <c r="B783" s="598"/>
      <c r="C783" s="506"/>
      <c r="D783" s="506"/>
      <c r="E783" s="507"/>
      <c r="F783" s="506"/>
      <c r="G783" s="1012"/>
      <c r="H783" s="1012"/>
      <c r="I783" s="506"/>
      <c r="J783" s="507"/>
      <c r="P783" s="505"/>
      <c r="Q783" s="598"/>
      <c r="R783" s="506"/>
      <c r="S783" s="506"/>
      <c r="T783" s="507"/>
      <c r="U783" s="506"/>
      <c r="V783" s="508"/>
      <c r="W783" s="508"/>
      <c r="X783" s="506"/>
      <c r="Y783" s="819"/>
    </row>
    <row r="784" spans="1:25" x14ac:dyDescent="0.25">
      <c r="A784" s="505"/>
      <c r="B784" s="598"/>
      <c r="C784" s="506"/>
      <c r="D784" s="506"/>
      <c r="E784" s="507"/>
      <c r="F784" s="506"/>
      <c r="G784" s="1012"/>
      <c r="H784" s="1012"/>
      <c r="I784" s="506"/>
      <c r="J784" s="507"/>
      <c r="P784" s="505"/>
      <c r="Q784" s="598"/>
      <c r="R784" s="506"/>
      <c r="S784" s="506"/>
      <c r="T784" s="507"/>
      <c r="U784" s="506"/>
      <c r="V784" s="508"/>
      <c r="W784" s="508"/>
      <c r="X784" s="506"/>
      <c r="Y784" s="819"/>
    </row>
    <row r="785" spans="1:25" x14ac:dyDescent="0.25">
      <c r="A785" s="505"/>
      <c r="B785" s="598"/>
      <c r="C785" s="506"/>
      <c r="D785" s="506"/>
      <c r="E785" s="507"/>
      <c r="F785" s="506"/>
      <c r="G785" s="1012"/>
      <c r="H785" s="1012"/>
      <c r="I785" s="506"/>
      <c r="J785" s="507"/>
      <c r="P785" s="505"/>
      <c r="Q785" s="598"/>
      <c r="R785" s="506"/>
      <c r="S785" s="506"/>
      <c r="T785" s="507"/>
      <c r="U785" s="506"/>
      <c r="V785" s="508"/>
      <c r="W785" s="508"/>
      <c r="X785" s="506"/>
      <c r="Y785" s="819"/>
    </row>
    <row r="786" spans="1:25" x14ac:dyDescent="0.25">
      <c r="A786" s="505"/>
      <c r="B786" s="598"/>
      <c r="C786" s="506"/>
      <c r="D786" s="506"/>
      <c r="E786" s="507"/>
      <c r="F786" s="506"/>
      <c r="G786" s="1012"/>
      <c r="H786" s="1012"/>
      <c r="I786" s="506"/>
      <c r="J786" s="507"/>
      <c r="P786" s="505"/>
      <c r="Q786" s="598"/>
      <c r="R786" s="506"/>
      <c r="S786" s="506"/>
      <c r="T786" s="507"/>
      <c r="U786" s="506"/>
      <c r="V786" s="508"/>
      <c r="W786" s="508"/>
      <c r="X786" s="506"/>
      <c r="Y786" s="819"/>
    </row>
    <row r="787" spans="1:25" x14ac:dyDescent="0.25">
      <c r="A787" s="505"/>
      <c r="B787" s="598"/>
      <c r="C787" s="506"/>
      <c r="D787" s="506"/>
      <c r="E787" s="507"/>
      <c r="F787" s="506"/>
      <c r="G787" s="1012"/>
      <c r="H787" s="1012"/>
      <c r="I787" s="506"/>
      <c r="J787" s="507"/>
      <c r="P787" s="505"/>
      <c r="Q787" s="598"/>
      <c r="R787" s="506"/>
      <c r="S787" s="506"/>
      <c r="T787" s="507"/>
      <c r="U787" s="506"/>
      <c r="V787" s="508"/>
      <c r="W787" s="508"/>
      <c r="X787" s="506"/>
      <c r="Y787" s="819"/>
    </row>
    <row r="788" spans="1:25" x14ac:dyDescent="0.25">
      <c r="A788" s="505"/>
      <c r="B788" s="598"/>
      <c r="C788" s="506"/>
      <c r="D788" s="506"/>
      <c r="E788" s="507"/>
      <c r="F788" s="506"/>
      <c r="G788" s="1012"/>
      <c r="H788" s="1012"/>
      <c r="I788" s="506"/>
      <c r="J788" s="507"/>
      <c r="P788" s="505"/>
      <c r="Q788" s="598"/>
      <c r="R788" s="506"/>
      <c r="S788" s="506"/>
      <c r="T788" s="507"/>
      <c r="U788" s="506"/>
      <c r="V788" s="508"/>
      <c r="W788" s="508"/>
      <c r="X788" s="506"/>
      <c r="Y788" s="819"/>
    </row>
    <row r="789" spans="1:25" x14ac:dyDescent="0.25">
      <c r="A789" s="505"/>
      <c r="B789" s="598"/>
      <c r="C789" s="506"/>
      <c r="D789" s="506"/>
      <c r="E789" s="507"/>
      <c r="F789" s="506"/>
      <c r="G789" s="1012"/>
      <c r="H789" s="1012"/>
      <c r="I789" s="506"/>
      <c r="J789" s="507"/>
      <c r="P789" s="505"/>
      <c r="Q789" s="598"/>
      <c r="R789" s="506"/>
      <c r="S789" s="506"/>
      <c r="T789" s="507"/>
      <c r="U789" s="506"/>
      <c r="V789" s="508"/>
      <c r="W789" s="508"/>
      <c r="X789" s="506"/>
      <c r="Y789" s="819"/>
    </row>
    <row r="790" spans="1:25" x14ac:dyDescent="0.25">
      <c r="A790" s="505"/>
      <c r="B790" s="598"/>
      <c r="C790" s="506"/>
      <c r="D790" s="506"/>
      <c r="E790" s="507"/>
      <c r="F790" s="506"/>
      <c r="G790" s="1012"/>
      <c r="H790" s="1012"/>
      <c r="I790" s="506"/>
      <c r="J790" s="507"/>
      <c r="P790" s="505"/>
      <c r="Q790" s="598"/>
      <c r="R790" s="506"/>
      <c r="S790" s="506"/>
      <c r="T790" s="507"/>
      <c r="U790" s="506"/>
      <c r="V790" s="508"/>
      <c r="W790" s="508"/>
      <c r="X790" s="506"/>
      <c r="Y790" s="819"/>
    </row>
    <row r="791" spans="1:25" x14ac:dyDescent="0.25">
      <c r="A791" s="505"/>
      <c r="B791" s="598"/>
      <c r="C791" s="506"/>
      <c r="D791" s="506"/>
      <c r="E791" s="507"/>
      <c r="F791" s="506"/>
      <c r="G791" s="1012"/>
      <c r="H791" s="1012"/>
      <c r="I791" s="506"/>
      <c r="J791" s="507"/>
      <c r="P791" s="505"/>
      <c r="Q791" s="598"/>
      <c r="R791" s="506"/>
      <c r="S791" s="506"/>
      <c r="T791" s="507"/>
      <c r="U791" s="506"/>
      <c r="V791" s="508"/>
      <c r="W791" s="508"/>
      <c r="X791" s="506"/>
      <c r="Y791" s="819"/>
    </row>
    <row r="792" spans="1:25" x14ac:dyDescent="0.25">
      <c r="A792" s="505"/>
      <c r="B792" s="598"/>
      <c r="C792" s="506"/>
      <c r="D792" s="506"/>
      <c r="E792" s="507"/>
      <c r="F792" s="506"/>
      <c r="G792" s="1012"/>
      <c r="H792" s="1012"/>
      <c r="I792" s="506"/>
      <c r="J792" s="507"/>
      <c r="P792" s="505"/>
      <c r="Q792" s="598"/>
      <c r="R792" s="506"/>
      <c r="S792" s="506"/>
      <c r="T792" s="507"/>
      <c r="U792" s="506"/>
      <c r="V792" s="508"/>
      <c r="W792" s="508"/>
      <c r="X792" s="506"/>
      <c r="Y792" s="819"/>
    </row>
    <row r="793" spans="1:25" x14ac:dyDescent="0.25">
      <c r="A793" s="505"/>
      <c r="B793" s="598"/>
      <c r="C793" s="506"/>
      <c r="D793" s="506"/>
      <c r="E793" s="507"/>
      <c r="F793" s="506"/>
      <c r="G793" s="1012"/>
      <c r="H793" s="1012"/>
      <c r="I793" s="506"/>
      <c r="J793" s="507"/>
      <c r="P793" s="505"/>
      <c r="Q793" s="598"/>
      <c r="R793" s="506"/>
      <c r="S793" s="506"/>
      <c r="T793" s="507"/>
      <c r="U793" s="506"/>
      <c r="V793" s="508"/>
      <c r="W793" s="508"/>
      <c r="X793" s="506"/>
      <c r="Y793" s="819"/>
    </row>
    <row r="794" spans="1:25" x14ac:dyDescent="0.25">
      <c r="A794" s="505"/>
      <c r="B794" s="598"/>
      <c r="C794" s="506"/>
      <c r="D794" s="506"/>
      <c r="E794" s="507"/>
      <c r="F794" s="506"/>
      <c r="G794" s="1012"/>
      <c r="H794" s="1012"/>
      <c r="I794" s="506"/>
      <c r="J794" s="507"/>
      <c r="P794" s="505"/>
      <c r="Q794" s="598"/>
      <c r="R794" s="506"/>
      <c r="S794" s="506"/>
      <c r="T794" s="507"/>
      <c r="U794" s="506"/>
      <c r="V794" s="508"/>
      <c r="W794" s="508"/>
      <c r="X794" s="506"/>
      <c r="Y794" s="819"/>
    </row>
    <row r="795" spans="1:25" x14ac:dyDescent="0.25">
      <c r="A795" s="505"/>
      <c r="B795" s="598"/>
      <c r="C795" s="506"/>
      <c r="D795" s="506"/>
      <c r="E795" s="507"/>
      <c r="F795" s="506"/>
      <c r="G795" s="1012"/>
      <c r="H795" s="1012"/>
      <c r="I795" s="506"/>
      <c r="J795" s="507"/>
      <c r="P795" s="505"/>
      <c r="Q795" s="598"/>
      <c r="R795" s="506"/>
      <c r="S795" s="506"/>
      <c r="T795" s="507"/>
      <c r="U795" s="506"/>
      <c r="V795" s="508"/>
      <c r="W795" s="508"/>
      <c r="X795" s="506"/>
      <c r="Y795" s="819"/>
    </row>
    <row r="796" spans="1:25" x14ac:dyDescent="0.25">
      <c r="A796" s="505"/>
      <c r="B796" s="598"/>
      <c r="C796" s="506"/>
      <c r="D796" s="506"/>
      <c r="E796" s="507"/>
      <c r="F796" s="506"/>
      <c r="G796" s="1012"/>
      <c r="H796" s="1012"/>
      <c r="I796" s="506"/>
      <c r="J796" s="507"/>
      <c r="P796" s="505"/>
      <c r="Q796" s="598"/>
      <c r="R796" s="506"/>
      <c r="S796" s="506"/>
      <c r="T796" s="507"/>
      <c r="U796" s="506"/>
      <c r="V796" s="508"/>
      <c r="W796" s="508"/>
      <c r="X796" s="506"/>
      <c r="Y796" s="819"/>
    </row>
    <row r="797" spans="1:25" x14ac:dyDescent="0.25">
      <c r="A797" s="505"/>
      <c r="B797" s="598"/>
      <c r="C797" s="506"/>
      <c r="D797" s="506"/>
      <c r="E797" s="507"/>
      <c r="F797" s="506"/>
      <c r="G797" s="1012"/>
      <c r="H797" s="1012"/>
      <c r="I797" s="506"/>
      <c r="J797" s="507"/>
      <c r="P797" s="505"/>
      <c r="Q797" s="598"/>
      <c r="R797" s="506"/>
      <c r="S797" s="506"/>
      <c r="T797" s="507"/>
      <c r="U797" s="506"/>
      <c r="V797" s="508"/>
      <c r="W797" s="508"/>
      <c r="X797" s="506"/>
      <c r="Y797" s="819"/>
    </row>
    <row r="798" spans="1:25" x14ac:dyDescent="0.25">
      <c r="A798" s="505"/>
      <c r="B798" s="598"/>
      <c r="C798" s="506"/>
      <c r="D798" s="506"/>
      <c r="E798" s="507"/>
      <c r="F798" s="506"/>
      <c r="G798" s="1012"/>
      <c r="H798" s="1012"/>
      <c r="I798" s="506"/>
      <c r="J798" s="507"/>
      <c r="P798" s="505"/>
      <c r="Q798" s="598"/>
      <c r="R798" s="506"/>
      <c r="S798" s="506"/>
      <c r="T798" s="507"/>
      <c r="U798" s="506"/>
      <c r="V798" s="508"/>
      <c r="W798" s="508"/>
      <c r="X798" s="506"/>
      <c r="Y798" s="819"/>
    </row>
    <row r="799" spans="1:25" x14ac:dyDescent="0.25">
      <c r="A799" s="505"/>
      <c r="B799" s="598"/>
      <c r="C799" s="506"/>
      <c r="D799" s="506"/>
      <c r="E799" s="507"/>
      <c r="F799" s="506"/>
      <c r="G799" s="1012"/>
      <c r="H799" s="1012"/>
      <c r="I799" s="506"/>
      <c r="J799" s="507"/>
      <c r="P799" s="505"/>
      <c r="Q799" s="598"/>
      <c r="R799" s="506"/>
      <c r="S799" s="506"/>
      <c r="T799" s="507"/>
      <c r="U799" s="506"/>
      <c r="V799" s="508"/>
      <c r="W799" s="508"/>
      <c r="X799" s="506"/>
      <c r="Y799" s="819"/>
    </row>
    <row r="800" spans="1:25" x14ac:dyDescent="0.25">
      <c r="A800" s="505"/>
      <c r="B800" s="598"/>
      <c r="C800" s="506"/>
      <c r="D800" s="506"/>
      <c r="E800" s="507"/>
      <c r="F800" s="506"/>
      <c r="G800" s="1012"/>
      <c r="H800" s="1012"/>
      <c r="I800" s="506"/>
      <c r="J800" s="507"/>
      <c r="P800" s="505"/>
      <c r="Q800" s="598"/>
      <c r="R800" s="506"/>
      <c r="S800" s="506"/>
      <c r="T800" s="507"/>
      <c r="U800" s="506"/>
      <c r="V800" s="508"/>
      <c r="W800" s="508"/>
      <c r="X800" s="506"/>
      <c r="Y800" s="819"/>
    </row>
    <row r="801" spans="1:25" x14ac:dyDescent="0.25">
      <c r="A801" s="505"/>
      <c r="B801" s="598"/>
      <c r="C801" s="506"/>
      <c r="D801" s="506"/>
      <c r="E801" s="507"/>
      <c r="F801" s="506"/>
      <c r="G801" s="1012"/>
      <c r="H801" s="1012"/>
      <c r="I801" s="506"/>
      <c r="J801" s="507"/>
      <c r="P801" s="505"/>
      <c r="Q801" s="598"/>
      <c r="R801" s="506"/>
      <c r="S801" s="506"/>
      <c r="T801" s="507"/>
      <c r="U801" s="506"/>
      <c r="V801" s="508"/>
      <c r="W801" s="508"/>
      <c r="X801" s="506"/>
      <c r="Y801" s="819"/>
    </row>
    <row r="802" spans="1:25" x14ac:dyDescent="0.25">
      <c r="A802" s="505"/>
      <c r="B802" s="598"/>
      <c r="C802" s="506"/>
      <c r="D802" s="506"/>
      <c r="E802" s="507"/>
      <c r="F802" s="506"/>
      <c r="G802" s="1012"/>
      <c r="H802" s="1012"/>
      <c r="I802" s="506"/>
      <c r="J802" s="507"/>
      <c r="P802" s="505"/>
      <c r="Q802" s="598"/>
      <c r="R802" s="506"/>
      <c r="S802" s="506"/>
      <c r="T802" s="507"/>
      <c r="U802" s="506"/>
      <c r="V802" s="508"/>
      <c r="W802" s="508"/>
      <c r="X802" s="506"/>
      <c r="Y802" s="819"/>
    </row>
    <row r="803" spans="1:25" x14ac:dyDescent="0.25">
      <c r="A803" s="505"/>
      <c r="B803" s="598"/>
      <c r="C803" s="506"/>
      <c r="D803" s="506"/>
      <c r="E803" s="507"/>
      <c r="F803" s="506"/>
      <c r="G803" s="1012"/>
      <c r="H803" s="1012"/>
      <c r="I803" s="506"/>
      <c r="J803" s="507"/>
      <c r="P803" s="505"/>
      <c r="Q803" s="598"/>
      <c r="R803" s="506"/>
      <c r="S803" s="506"/>
      <c r="T803" s="507"/>
      <c r="U803" s="506"/>
      <c r="V803" s="508"/>
      <c r="W803" s="508"/>
      <c r="X803" s="506"/>
      <c r="Y803" s="819"/>
    </row>
    <row r="804" spans="1:25" x14ac:dyDescent="0.25">
      <c r="A804" s="505"/>
      <c r="B804" s="598"/>
      <c r="C804" s="506"/>
      <c r="D804" s="506"/>
      <c r="E804" s="507"/>
      <c r="F804" s="506"/>
      <c r="G804" s="1012"/>
      <c r="H804" s="1012"/>
      <c r="I804" s="506"/>
      <c r="J804" s="507"/>
      <c r="P804" s="505"/>
      <c r="Q804" s="598"/>
      <c r="R804" s="506"/>
      <c r="S804" s="506"/>
      <c r="T804" s="507"/>
      <c r="U804" s="506"/>
      <c r="V804" s="508"/>
      <c r="W804" s="508"/>
      <c r="X804" s="506"/>
      <c r="Y804" s="819"/>
    </row>
    <row r="805" spans="1:25" x14ac:dyDescent="0.25">
      <c r="A805" s="505"/>
      <c r="B805" s="598"/>
      <c r="C805" s="506"/>
      <c r="D805" s="506"/>
      <c r="E805" s="507"/>
      <c r="F805" s="506"/>
      <c r="G805" s="1012"/>
      <c r="H805" s="1012"/>
      <c r="I805" s="506"/>
      <c r="J805" s="507"/>
      <c r="P805" s="505"/>
      <c r="Q805" s="598"/>
      <c r="R805" s="506"/>
      <c r="S805" s="506"/>
      <c r="T805" s="507"/>
      <c r="U805" s="506"/>
      <c r="V805" s="508"/>
      <c r="W805" s="508"/>
      <c r="X805" s="506"/>
      <c r="Y805" s="819"/>
    </row>
    <row r="806" spans="1:25" x14ac:dyDescent="0.25">
      <c r="A806" s="505"/>
      <c r="B806" s="598"/>
      <c r="C806" s="506"/>
      <c r="D806" s="506"/>
      <c r="E806" s="507"/>
      <c r="F806" s="506"/>
      <c r="G806" s="1012"/>
      <c r="H806" s="1012"/>
      <c r="I806" s="506"/>
      <c r="J806" s="507"/>
      <c r="P806" s="505"/>
      <c r="Q806" s="598"/>
      <c r="R806" s="506"/>
      <c r="S806" s="506"/>
      <c r="T806" s="507"/>
      <c r="U806" s="506"/>
      <c r="V806" s="508"/>
      <c r="W806" s="508"/>
      <c r="X806" s="506"/>
      <c r="Y806" s="819"/>
    </row>
    <row r="807" spans="1:25" x14ac:dyDescent="0.25">
      <c r="A807" s="505"/>
      <c r="B807" s="598"/>
      <c r="C807" s="506"/>
      <c r="D807" s="506"/>
      <c r="E807" s="507"/>
      <c r="F807" s="506"/>
      <c r="G807" s="1012"/>
      <c r="H807" s="1012"/>
      <c r="I807" s="506"/>
      <c r="J807" s="507"/>
      <c r="P807" s="505"/>
      <c r="Q807" s="598"/>
      <c r="R807" s="506"/>
      <c r="S807" s="506"/>
      <c r="T807" s="507"/>
      <c r="U807" s="506"/>
      <c r="V807" s="508"/>
      <c r="W807" s="508"/>
      <c r="X807" s="506"/>
      <c r="Y807" s="819"/>
    </row>
    <row r="808" spans="1:25" x14ac:dyDescent="0.25">
      <c r="A808" s="505"/>
      <c r="B808" s="598"/>
      <c r="C808" s="506"/>
      <c r="D808" s="506"/>
      <c r="E808" s="507"/>
      <c r="F808" s="506"/>
      <c r="G808" s="1012"/>
      <c r="H808" s="1012"/>
      <c r="I808" s="506"/>
      <c r="J808" s="507"/>
      <c r="P808" s="505"/>
      <c r="Q808" s="598"/>
      <c r="R808" s="506"/>
      <c r="S808" s="506"/>
      <c r="T808" s="507"/>
      <c r="U808" s="506"/>
      <c r="V808" s="508"/>
      <c r="W808" s="508"/>
      <c r="X808" s="506"/>
      <c r="Y808" s="819"/>
    </row>
    <row r="809" spans="1:25" x14ac:dyDescent="0.25">
      <c r="A809" s="505"/>
      <c r="B809" s="598"/>
      <c r="C809" s="506"/>
      <c r="D809" s="506"/>
      <c r="E809" s="507"/>
      <c r="F809" s="506"/>
      <c r="G809" s="1012"/>
      <c r="H809" s="1012"/>
      <c r="I809" s="506"/>
      <c r="J809" s="507"/>
      <c r="P809" s="505"/>
      <c r="Q809" s="598"/>
      <c r="R809" s="506"/>
      <c r="S809" s="506"/>
      <c r="T809" s="507"/>
      <c r="U809" s="506"/>
      <c r="V809" s="508"/>
      <c r="W809" s="508"/>
      <c r="X809" s="506"/>
      <c r="Y809" s="819"/>
    </row>
    <row r="810" spans="1:25" x14ac:dyDescent="0.25">
      <c r="A810" s="505"/>
      <c r="B810" s="598"/>
      <c r="C810" s="506"/>
      <c r="D810" s="506"/>
      <c r="E810" s="507"/>
      <c r="F810" s="506"/>
      <c r="G810" s="1012"/>
      <c r="H810" s="1012"/>
      <c r="I810" s="506"/>
      <c r="J810" s="507"/>
      <c r="P810" s="505"/>
      <c r="Q810" s="598"/>
      <c r="R810" s="506"/>
      <c r="S810" s="506"/>
      <c r="T810" s="507"/>
      <c r="U810" s="506"/>
      <c r="V810" s="508"/>
      <c r="W810" s="508"/>
      <c r="X810" s="506"/>
      <c r="Y810" s="819"/>
    </row>
    <row r="811" spans="1:25" x14ac:dyDescent="0.25">
      <c r="A811" s="505"/>
      <c r="B811" s="598"/>
      <c r="C811" s="506"/>
      <c r="D811" s="506"/>
      <c r="E811" s="507"/>
      <c r="F811" s="506"/>
      <c r="G811" s="1012"/>
      <c r="H811" s="1012"/>
      <c r="I811" s="506"/>
      <c r="J811" s="507"/>
      <c r="P811" s="505"/>
      <c r="Q811" s="598"/>
      <c r="R811" s="506"/>
      <c r="S811" s="506"/>
      <c r="T811" s="507"/>
      <c r="U811" s="506"/>
      <c r="V811" s="508"/>
      <c r="W811" s="508"/>
      <c r="X811" s="506"/>
      <c r="Y811" s="819"/>
    </row>
    <row r="812" spans="1:25" x14ac:dyDescent="0.25">
      <c r="A812" s="505"/>
      <c r="B812" s="598"/>
      <c r="C812" s="506"/>
      <c r="D812" s="506"/>
      <c r="E812" s="507"/>
      <c r="F812" s="506"/>
      <c r="G812" s="1012"/>
      <c r="H812" s="1012"/>
      <c r="I812" s="506"/>
      <c r="J812" s="507"/>
      <c r="P812" s="505"/>
      <c r="Q812" s="598"/>
      <c r="R812" s="506"/>
      <c r="S812" s="506"/>
      <c r="T812" s="507"/>
      <c r="U812" s="506"/>
      <c r="V812" s="508"/>
      <c r="W812" s="508"/>
      <c r="X812" s="506"/>
      <c r="Y812" s="819"/>
    </row>
    <row r="813" spans="1:25" x14ac:dyDescent="0.25">
      <c r="A813" s="505"/>
      <c r="B813" s="598"/>
      <c r="C813" s="506"/>
      <c r="D813" s="506"/>
      <c r="E813" s="507"/>
      <c r="F813" s="506"/>
      <c r="G813" s="1012"/>
      <c r="H813" s="1012"/>
      <c r="I813" s="506"/>
      <c r="J813" s="507"/>
      <c r="P813" s="505"/>
      <c r="Q813" s="598"/>
      <c r="R813" s="506"/>
      <c r="S813" s="506"/>
      <c r="T813" s="505"/>
      <c r="U813" s="506"/>
      <c r="V813" s="511"/>
      <c r="W813" s="511"/>
      <c r="X813" s="506"/>
      <c r="Y813" s="819"/>
    </row>
    <row r="814" spans="1:25" x14ac:dyDescent="0.25">
      <c r="A814" s="505"/>
      <c r="B814" s="598"/>
      <c r="C814" s="506"/>
      <c r="D814" s="506"/>
      <c r="E814" s="507"/>
      <c r="F814" s="506"/>
      <c r="G814" s="1012"/>
      <c r="H814" s="1012"/>
      <c r="I814" s="506"/>
      <c r="J814" s="507"/>
      <c r="P814" s="505"/>
      <c r="Q814" s="598"/>
      <c r="R814" s="506"/>
      <c r="S814" s="506"/>
      <c r="T814" s="505"/>
      <c r="U814" s="506"/>
      <c r="V814" s="508"/>
      <c r="W814" s="508"/>
      <c r="X814" s="506"/>
      <c r="Y814" s="819"/>
    </row>
    <row r="815" spans="1:25" x14ac:dyDescent="0.25">
      <c r="A815" s="505"/>
      <c r="B815" s="598"/>
      <c r="C815" s="506"/>
      <c r="D815" s="506"/>
      <c r="E815" s="507"/>
      <c r="F815" s="506"/>
      <c r="G815" s="1012"/>
      <c r="H815" s="1012"/>
      <c r="I815" s="506"/>
      <c r="J815" s="507"/>
      <c r="P815" s="505"/>
      <c r="Q815" s="598"/>
      <c r="R815" s="506"/>
      <c r="S815" s="506"/>
      <c r="T815" s="505"/>
      <c r="U815" s="506"/>
      <c r="V815" s="508"/>
      <c r="W815" s="508"/>
      <c r="X815" s="506"/>
      <c r="Y815" s="819"/>
    </row>
    <row r="816" spans="1:25" x14ac:dyDescent="0.25">
      <c r="A816" s="505"/>
      <c r="B816" s="598"/>
      <c r="C816" s="506"/>
      <c r="D816" s="506"/>
      <c r="E816" s="507"/>
      <c r="F816" s="506"/>
      <c r="G816" s="1012"/>
      <c r="H816" s="1012"/>
      <c r="I816" s="506"/>
      <c r="J816" s="507"/>
      <c r="P816" s="505"/>
      <c r="Q816" s="598"/>
      <c r="R816" s="506"/>
      <c r="S816" s="506"/>
      <c r="T816" s="507"/>
      <c r="U816" s="506"/>
      <c r="V816" s="508"/>
      <c r="W816" s="508"/>
      <c r="X816" s="506"/>
      <c r="Y816" s="819"/>
    </row>
    <row r="817" spans="1:25" x14ac:dyDescent="0.25">
      <c r="A817" s="505"/>
      <c r="B817" s="598"/>
      <c r="C817" s="506"/>
      <c r="D817" s="506"/>
      <c r="E817" s="507"/>
      <c r="F817" s="506"/>
      <c r="G817" s="1012"/>
      <c r="H817" s="1012"/>
      <c r="I817" s="506"/>
      <c r="J817" s="507"/>
      <c r="P817" s="505"/>
      <c r="Q817" s="598"/>
      <c r="R817" s="506"/>
      <c r="S817" s="506"/>
      <c r="T817" s="512"/>
      <c r="U817" s="513"/>
      <c r="V817" s="508"/>
      <c r="W817" s="508"/>
      <c r="X817" s="597"/>
      <c r="Y817" s="819"/>
    </row>
    <row r="818" spans="1:25" x14ac:dyDescent="0.25">
      <c r="A818" s="505"/>
      <c r="B818" s="598"/>
      <c r="C818" s="506"/>
      <c r="D818" s="506"/>
      <c r="E818" s="507"/>
      <c r="F818" s="506"/>
      <c r="G818" s="1012"/>
      <c r="H818" s="1012"/>
      <c r="I818" s="506"/>
      <c r="J818" s="507"/>
      <c r="P818" s="505"/>
      <c r="Q818" s="598"/>
      <c r="R818" s="506"/>
      <c r="S818" s="506"/>
      <c r="T818" s="512"/>
      <c r="U818" s="513"/>
      <c r="V818" s="508"/>
      <c r="W818" s="508"/>
      <c r="X818" s="597"/>
      <c r="Y818" s="819"/>
    </row>
    <row r="819" spans="1:25" x14ac:dyDescent="0.25">
      <c r="A819" s="505"/>
      <c r="B819" s="598"/>
      <c r="C819" s="506"/>
      <c r="D819" s="506"/>
      <c r="E819" s="507"/>
      <c r="F819" s="506"/>
      <c r="G819" s="1012"/>
      <c r="H819" s="1012"/>
      <c r="I819" s="506"/>
      <c r="J819" s="507"/>
      <c r="P819" s="505"/>
      <c r="Q819" s="598"/>
      <c r="R819" s="506"/>
      <c r="S819" s="506"/>
      <c r="T819" s="512"/>
      <c r="U819" s="513"/>
      <c r="V819" s="508"/>
      <c r="W819" s="508"/>
      <c r="X819" s="597"/>
      <c r="Y819" s="819"/>
    </row>
    <row r="820" spans="1:25" x14ac:dyDescent="0.25">
      <c r="A820" s="505"/>
      <c r="B820" s="598"/>
      <c r="C820" s="506"/>
      <c r="D820" s="506"/>
      <c r="E820" s="507"/>
      <c r="F820" s="506"/>
      <c r="G820" s="1012"/>
      <c r="H820" s="1012"/>
      <c r="I820" s="506"/>
      <c r="J820" s="507"/>
      <c r="P820" s="505"/>
      <c r="Q820" s="598"/>
      <c r="R820" s="506"/>
      <c r="S820" s="506"/>
      <c r="T820" s="507"/>
      <c r="U820" s="506"/>
      <c r="V820" s="508"/>
      <c r="W820" s="508"/>
      <c r="X820" s="597"/>
      <c r="Y820" s="819"/>
    </row>
    <row r="821" spans="1:25" x14ac:dyDescent="0.25">
      <c r="A821" s="505"/>
      <c r="B821" s="598"/>
      <c r="C821" s="506"/>
      <c r="D821" s="506"/>
      <c r="E821" s="507"/>
      <c r="F821" s="506"/>
      <c r="G821" s="1012"/>
      <c r="H821" s="1012"/>
      <c r="I821" s="506"/>
      <c r="J821" s="507"/>
      <c r="P821" s="505"/>
      <c r="Q821" s="598"/>
      <c r="R821" s="506"/>
      <c r="S821" s="506"/>
      <c r="T821" s="507"/>
      <c r="U821" s="506"/>
      <c r="V821" s="508"/>
      <c r="W821" s="508"/>
      <c r="X821" s="506"/>
      <c r="Y821" s="819"/>
    </row>
    <row r="822" spans="1:25" x14ac:dyDescent="0.25">
      <c r="A822" s="505"/>
      <c r="B822" s="598"/>
      <c r="C822" s="506"/>
      <c r="D822" s="506"/>
      <c r="E822" s="507"/>
      <c r="F822" s="506"/>
      <c r="G822" s="1012"/>
      <c r="H822" s="1012"/>
      <c r="I822" s="506"/>
      <c r="J822" s="507"/>
      <c r="P822" s="505"/>
      <c r="Q822" s="598"/>
      <c r="R822" s="506"/>
      <c r="S822" s="506"/>
      <c r="T822" s="507"/>
      <c r="U822" s="506"/>
      <c r="V822" s="508"/>
      <c r="W822" s="508"/>
      <c r="X822" s="506"/>
      <c r="Y822" s="819"/>
    </row>
    <row r="823" spans="1:25" x14ac:dyDescent="0.25">
      <c r="A823" s="505"/>
      <c r="B823" s="598"/>
      <c r="C823" s="506"/>
      <c r="D823" s="506"/>
      <c r="E823" s="507"/>
      <c r="F823" s="506"/>
      <c r="G823" s="1012"/>
      <c r="H823" s="1012"/>
      <c r="I823" s="506"/>
      <c r="J823" s="507"/>
      <c r="P823" s="505"/>
      <c r="Q823" s="598"/>
      <c r="R823" s="506"/>
      <c r="S823" s="506"/>
      <c r="T823" s="507"/>
      <c r="U823" s="506"/>
      <c r="V823" s="508"/>
      <c r="W823" s="508"/>
      <c r="X823" s="506"/>
      <c r="Y823" s="819"/>
    </row>
    <row r="824" spans="1:25" x14ac:dyDescent="0.25">
      <c r="A824" s="505"/>
      <c r="B824" s="598"/>
      <c r="C824" s="506"/>
      <c r="D824" s="506"/>
      <c r="E824" s="507"/>
      <c r="F824" s="506"/>
      <c r="G824" s="1012"/>
      <c r="H824" s="1012"/>
      <c r="I824" s="506"/>
      <c r="J824" s="507"/>
      <c r="P824" s="505"/>
      <c r="Q824" s="598"/>
      <c r="R824" s="506"/>
      <c r="S824" s="506"/>
      <c r="T824" s="507"/>
      <c r="U824" s="506"/>
      <c r="V824" s="508"/>
      <c r="W824" s="508"/>
      <c r="X824" s="506"/>
      <c r="Y824" s="819"/>
    </row>
    <row r="825" spans="1:25" x14ac:dyDescent="0.25">
      <c r="A825" s="505"/>
      <c r="B825" s="598"/>
      <c r="C825" s="506"/>
      <c r="D825" s="506"/>
      <c r="E825" s="507"/>
      <c r="F825" s="506"/>
      <c r="G825" s="1012"/>
      <c r="H825" s="1012"/>
      <c r="I825" s="506"/>
      <c r="J825" s="507"/>
      <c r="P825" s="505"/>
      <c r="Q825" s="598"/>
      <c r="R825" s="506"/>
      <c r="S825" s="506"/>
      <c r="T825" s="507"/>
      <c r="U825" s="506"/>
      <c r="V825" s="508"/>
      <c r="W825" s="508"/>
      <c r="X825" s="506"/>
      <c r="Y825" s="819"/>
    </row>
    <row r="826" spans="1:25" x14ac:dyDescent="0.25">
      <c r="A826" s="505"/>
      <c r="B826" s="598"/>
      <c r="C826" s="506"/>
      <c r="D826" s="506"/>
      <c r="E826" s="507"/>
      <c r="F826" s="506"/>
      <c r="G826" s="1012"/>
      <c r="H826" s="1012"/>
      <c r="I826" s="506"/>
      <c r="J826" s="507"/>
      <c r="P826" s="505"/>
      <c r="Q826" s="598"/>
      <c r="R826" s="506"/>
      <c r="S826" s="506"/>
      <c r="T826" s="507"/>
      <c r="U826" s="506"/>
      <c r="V826" s="508"/>
      <c r="W826" s="508"/>
      <c r="X826" s="506"/>
      <c r="Y826" s="819"/>
    </row>
    <row r="827" spans="1:25" x14ac:dyDescent="0.25">
      <c r="A827" s="505"/>
      <c r="B827" s="598"/>
      <c r="C827" s="506"/>
      <c r="D827" s="506"/>
      <c r="E827" s="507"/>
      <c r="F827" s="506"/>
      <c r="G827" s="1012"/>
      <c r="H827" s="1012"/>
      <c r="I827" s="506"/>
      <c r="J827" s="507"/>
      <c r="P827" s="505"/>
      <c r="Q827" s="598"/>
      <c r="R827" s="506"/>
      <c r="S827" s="506"/>
      <c r="T827" s="507"/>
      <c r="U827" s="506"/>
      <c r="V827" s="508"/>
      <c r="W827" s="508"/>
      <c r="X827" s="506"/>
      <c r="Y827" s="819"/>
    </row>
    <row r="828" spans="1:25" x14ac:dyDescent="0.25">
      <c r="A828" s="505"/>
      <c r="B828" s="598"/>
      <c r="C828" s="506"/>
      <c r="D828" s="506"/>
      <c r="E828" s="507"/>
      <c r="F828" s="506"/>
      <c r="G828" s="1012"/>
      <c r="H828" s="1012"/>
      <c r="I828" s="506"/>
      <c r="J828" s="507"/>
      <c r="P828" s="505"/>
      <c r="Q828" s="598"/>
      <c r="R828" s="506"/>
      <c r="S828" s="506"/>
      <c r="T828" s="507"/>
      <c r="U828" s="506"/>
      <c r="V828" s="508"/>
      <c r="W828" s="508"/>
      <c r="X828" s="506"/>
      <c r="Y828" s="819"/>
    </row>
    <row r="829" spans="1:25" x14ac:dyDescent="0.25">
      <c r="A829" s="505"/>
      <c r="B829" s="598"/>
      <c r="C829" s="506"/>
      <c r="D829" s="506"/>
      <c r="E829" s="507"/>
      <c r="F829" s="506"/>
      <c r="G829" s="1012"/>
      <c r="H829" s="1012"/>
      <c r="I829" s="506"/>
      <c r="J829" s="507"/>
      <c r="P829" s="505"/>
      <c r="Q829" s="598"/>
      <c r="R829" s="506"/>
      <c r="S829" s="506"/>
      <c r="T829" s="507"/>
      <c r="U829" s="506"/>
      <c r="V829" s="508"/>
      <c r="W829" s="508"/>
      <c r="X829" s="506"/>
      <c r="Y829" s="819"/>
    </row>
    <row r="830" spans="1:25" x14ac:dyDescent="0.25">
      <c r="A830" s="505"/>
      <c r="B830" s="598"/>
      <c r="C830" s="506"/>
      <c r="D830" s="506"/>
      <c r="E830" s="507"/>
      <c r="F830" s="506"/>
      <c r="G830" s="1012"/>
      <c r="H830" s="1012"/>
      <c r="I830" s="506"/>
      <c r="J830" s="507"/>
      <c r="P830" s="505"/>
      <c r="Q830" s="598"/>
      <c r="R830" s="506"/>
      <c r="S830" s="506"/>
      <c r="T830" s="507"/>
      <c r="U830" s="506"/>
      <c r="V830" s="508"/>
      <c r="W830" s="508"/>
      <c r="X830" s="506"/>
      <c r="Y830" s="819"/>
    </row>
    <row r="831" spans="1:25" x14ac:dyDescent="0.25">
      <c r="A831" s="505"/>
      <c r="B831" s="598"/>
      <c r="C831" s="506"/>
      <c r="D831" s="506"/>
      <c r="E831" s="507"/>
      <c r="F831" s="506"/>
      <c r="G831" s="1012"/>
      <c r="H831" s="1012"/>
      <c r="I831" s="506"/>
      <c r="J831" s="507"/>
      <c r="P831" s="505"/>
      <c r="Q831" s="598"/>
      <c r="R831" s="506"/>
      <c r="S831" s="506"/>
      <c r="T831" s="507"/>
      <c r="U831" s="506"/>
      <c r="V831" s="508"/>
      <c r="W831" s="508"/>
      <c r="X831" s="506"/>
      <c r="Y831" s="819"/>
    </row>
    <row r="832" spans="1:25" x14ac:dyDescent="0.25">
      <c r="A832" s="505"/>
      <c r="B832" s="598"/>
      <c r="C832" s="506"/>
      <c r="D832" s="506"/>
      <c r="E832" s="507"/>
      <c r="F832" s="506"/>
      <c r="G832" s="1012"/>
      <c r="H832" s="1012"/>
      <c r="I832" s="506"/>
      <c r="J832" s="507"/>
      <c r="P832" s="505"/>
      <c r="Q832" s="598"/>
      <c r="R832" s="506"/>
      <c r="S832" s="506"/>
      <c r="T832" s="507"/>
      <c r="U832" s="506"/>
      <c r="V832" s="508"/>
      <c r="W832" s="508"/>
      <c r="X832" s="506"/>
      <c r="Y832" s="819"/>
    </row>
    <row r="833" spans="1:25" x14ac:dyDescent="0.25">
      <c r="A833" s="505"/>
      <c r="B833" s="598"/>
      <c r="C833" s="506"/>
      <c r="D833" s="506"/>
      <c r="E833" s="507"/>
      <c r="F833" s="506"/>
      <c r="G833" s="1012"/>
      <c r="H833" s="1012"/>
      <c r="I833" s="506"/>
      <c r="J833" s="507"/>
      <c r="P833" s="505"/>
      <c r="Q833" s="598"/>
      <c r="R833" s="506"/>
      <c r="S833" s="506"/>
      <c r="T833" s="507"/>
      <c r="U833" s="506"/>
      <c r="V833" s="508"/>
      <c r="W833" s="508"/>
      <c r="X833" s="506"/>
      <c r="Y833" s="819"/>
    </row>
    <row r="834" spans="1:25" x14ac:dyDescent="0.25">
      <c r="A834" s="505"/>
      <c r="B834" s="598"/>
      <c r="C834" s="506"/>
      <c r="D834" s="506"/>
      <c r="E834" s="507"/>
      <c r="F834" s="506"/>
      <c r="G834" s="1012"/>
      <c r="H834" s="1012"/>
      <c r="I834" s="506"/>
      <c r="J834" s="507"/>
      <c r="P834" s="505"/>
      <c r="Q834" s="598"/>
      <c r="R834" s="506"/>
      <c r="S834" s="506"/>
      <c r="T834" s="507"/>
      <c r="U834" s="506"/>
      <c r="V834" s="508"/>
      <c r="W834" s="508"/>
      <c r="X834" s="506"/>
      <c r="Y834" s="819"/>
    </row>
    <row r="835" spans="1:25" x14ac:dyDescent="0.25">
      <c r="A835" s="505"/>
      <c r="B835" s="598"/>
      <c r="C835" s="506"/>
      <c r="D835" s="506"/>
      <c r="E835" s="507"/>
      <c r="F835" s="506"/>
      <c r="G835" s="1012"/>
      <c r="H835" s="1012"/>
      <c r="I835" s="506"/>
      <c r="J835" s="507"/>
      <c r="P835" s="505"/>
      <c r="Q835" s="598"/>
      <c r="R835" s="506"/>
      <c r="S835" s="506"/>
      <c r="T835" s="507"/>
      <c r="U835" s="506"/>
      <c r="V835" s="508"/>
      <c r="W835" s="508"/>
      <c r="X835" s="506"/>
      <c r="Y835" s="819"/>
    </row>
    <row r="836" spans="1:25" x14ac:dyDescent="0.25">
      <c r="A836" s="505"/>
      <c r="B836" s="598"/>
      <c r="C836" s="506"/>
      <c r="D836" s="506"/>
      <c r="E836" s="507"/>
      <c r="F836" s="506"/>
      <c r="G836" s="1012"/>
      <c r="H836" s="1012"/>
      <c r="I836" s="506"/>
      <c r="J836" s="507"/>
      <c r="P836" s="505"/>
      <c r="Q836" s="598"/>
      <c r="R836" s="506"/>
      <c r="S836" s="506"/>
      <c r="T836" s="507"/>
      <c r="U836" s="506"/>
      <c r="V836" s="508"/>
      <c r="W836" s="508"/>
      <c r="X836" s="506"/>
      <c r="Y836" s="819"/>
    </row>
    <row r="837" spans="1:25" x14ac:dyDescent="0.25">
      <c r="A837" s="505"/>
      <c r="B837" s="598"/>
      <c r="C837" s="506"/>
      <c r="D837" s="506"/>
      <c r="E837" s="507"/>
      <c r="F837" s="506"/>
      <c r="G837" s="1012"/>
      <c r="H837" s="1012"/>
      <c r="I837" s="506"/>
      <c r="J837" s="507"/>
      <c r="P837" s="505"/>
      <c r="Q837" s="598"/>
      <c r="R837" s="506"/>
      <c r="S837" s="506"/>
      <c r="T837" s="507"/>
      <c r="U837" s="506"/>
      <c r="V837" s="508"/>
      <c r="W837" s="508"/>
      <c r="X837" s="506"/>
      <c r="Y837" s="819"/>
    </row>
    <row r="838" spans="1:25" x14ac:dyDescent="0.25">
      <c r="A838" s="505"/>
      <c r="B838" s="598"/>
      <c r="C838" s="506"/>
      <c r="D838" s="506"/>
      <c r="E838" s="507"/>
      <c r="F838" s="506"/>
      <c r="G838" s="1012"/>
      <c r="H838" s="1012"/>
      <c r="I838" s="506"/>
      <c r="J838" s="507"/>
      <c r="P838" s="505"/>
      <c r="Q838" s="598"/>
      <c r="R838" s="506"/>
      <c r="S838" s="506"/>
      <c r="T838" s="507"/>
      <c r="U838" s="506"/>
      <c r="V838" s="508"/>
      <c r="W838" s="508"/>
      <c r="X838" s="506"/>
      <c r="Y838" s="819"/>
    </row>
    <row r="839" spans="1:25" x14ac:dyDescent="0.25">
      <c r="A839" s="505"/>
      <c r="B839" s="598"/>
      <c r="C839" s="506"/>
      <c r="D839" s="506"/>
      <c r="E839" s="507"/>
      <c r="F839" s="506"/>
      <c r="G839" s="1012"/>
      <c r="H839" s="1012"/>
      <c r="I839" s="506"/>
      <c r="J839" s="507"/>
      <c r="P839" s="505"/>
      <c r="Q839" s="598"/>
      <c r="R839" s="506"/>
      <c r="S839" s="506"/>
      <c r="T839" s="507"/>
      <c r="U839" s="506"/>
      <c r="V839" s="508"/>
      <c r="W839" s="508"/>
      <c r="X839" s="506"/>
      <c r="Y839" s="819"/>
    </row>
    <row r="840" spans="1:25" x14ac:dyDescent="0.25">
      <c r="A840" s="505"/>
      <c r="B840" s="598"/>
      <c r="C840" s="506"/>
      <c r="D840" s="506"/>
      <c r="E840" s="507"/>
      <c r="F840" s="506"/>
      <c r="G840" s="1012"/>
      <c r="H840" s="1012"/>
      <c r="I840" s="506"/>
      <c r="J840" s="507"/>
      <c r="P840" s="505"/>
      <c r="Q840" s="598"/>
      <c r="R840" s="506"/>
      <c r="S840" s="506"/>
      <c r="T840" s="507"/>
      <c r="U840" s="506"/>
      <c r="V840" s="508"/>
      <c r="W840" s="508"/>
      <c r="X840" s="506"/>
      <c r="Y840" s="819"/>
    </row>
    <row r="841" spans="1:25" x14ac:dyDescent="0.25">
      <c r="A841" s="505"/>
      <c r="B841" s="598"/>
      <c r="C841" s="506"/>
      <c r="D841" s="506"/>
      <c r="E841" s="507"/>
      <c r="F841" s="506"/>
      <c r="G841" s="1012"/>
      <c r="H841" s="1012"/>
      <c r="I841" s="506"/>
      <c r="J841" s="507"/>
      <c r="P841" s="505"/>
      <c r="Q841" s="598"/>
      <c r="R841" s="506"/>
      <c r="S841" s="506"/>
      <c r="T841" s="507"/>
      <c r="U841" s="506"/>
      <c r="V841" s="508"/>
      <c r="W841" s="508"/>
      <c r="X841" s="506"/>
      <c r="Y841" s="819"/>
    </row>
    <row r="842" spans="1:25" x14ac:dyDescent="0.25">
      <c r="A842" s="505"/>
      <c r="B842" s="598"/>
      <c r="C842" s="506"/>
      <c r="D842" s="506"/>
      <c r="E842" s="507"/>
      <c r="F842" s="506"/>
      <c r="G842" s="1012"/>
      <c r="H842" s="1012"/>
      <c r="I842" s="506"/>
      <c r="J842" s="507"/>
      <c r="P842" s="505"/>
      <c r="Q842" s="598"/>
      <c r="R842" s="506"/>
      <c r="S842" s="506"/>
      <c r="T842" s="507"/>
      <c r="U842" s="506"/>
      <c r="V842" s="508"/>
      <c r="W842" s="508"/>
      <c r="X842" s="506"/>
      <c r="Y842" s="819"/>
    </row>
    <row r="843" spans="1:25" x14ac:dyDescent="0.25">
      <c r="A843" s="505"/>
      <c r="B843" s="598"/>
      <c r="C843" s="506"/>
      <c r="D843" s="506"/>
      <c r="E843" s="507"/>
      <c r="F843" s="506"/>
      <c r="G843" s="1012"/>
      <c r="H843" s="1012"/>
      <c r="I843" s="506"/>
      <c r="J843" s="507"/>
      <c r="P843" s="505"/>
      <c r="Q843" s="598"/>
      <c r="R843" s="506"/>
      <c r="S843" s="506"/>
      <c r="T843" s="507"/>
      <c r="U843" s="506"/>
      <c r="V843" s="508"/>
      <c r="W843" s="508"/>
      <c r="X843" s="506"/>
      <c r="Y843" s="819"/>
    </row>
    <row r="844" spans="1:25" x14ac:dyDescent="0.25">
      <c r="A844" s="505"/>
      <c r="B844" s="598"/>
      <c r="C844" s="506"/>
      <c r="D844" s="506"/>
      <c r="E844" s="507"/>
      <c r="F844" s="506"/>
      <c r="G844" s="1012"/>
      <c r="H844" s="1012"/>
      <c r="I844" s="506"/>
      <c r="J844" s="507"/>
      <c r="P844" s="505"/>
      <c r="Q844" s="598"/>
      <c r="R844" s="506"/>
      <c r="S844" s="506"/>
      <c r="T844" s="507"/>
      <c r="U844" s="506"/>
      <c r="V844" s="508"/>
      <c r="W844" s="508"/>
      <c r="X844" s="506"/>
      <c r="Y844" s="819"/>
    </row>
    <row r="845" spans="1:25" x14ac:dyDescent="0.25">
      <c r="A845" s="505"/>
      <c r="B845" s="598"/>
      <c r="C845" s="506"/>
      <c r="D845" s="506"/>
      <c r="E845" s="507"/>
      <c r="F845" s="506"/>
      <c r="G845" s="1012"/>
      <c r="H845" s="1012"/>
      <c r="I845" s="506"/>
      <c r="J845" s="507"/>
      <c r="P845" s="505"/>
      <c r="Q845" s="598"/>
      <c r="R845" s="506"/>
      <c r="S845" s="506"/>
      <c r="T845" s="507"/>
      <c r="U845" s="506"/>
      <c r="V845" s="508"/>
      <c r="W845" s="508"/>
      <c r="X845" s="506"/>
      <c r="Y845" s="819"/>
    </row>
    <row r="846" spans="1:25" x14ac:dyDescent="0.25">
      <c r="A846" s="505"/>
      <c r="B846" s="598"/>
      <c r="C846" s="506"/>
      <c r="D846" s="506"/>
      <c r="E846" s="507"/>
      <c r="F846" s="506"/>
      <c r="G846" s="1012"/>
      <c r="H846" s="1012"/>
      <c r="I846" s="506"/>
      <c r="J846" s="507"/>
      <c r="P846" s="505"/>
      <c r="Q846" s="598"/>
      <c r="R846" s="506"/>
      <c r="S846" s="506"/>
      <c r="T846" s="507"/>
      <c r="U846" s="506"/>
      <c r="V846" s="508"/>
      <c r="W846" s="508"/>
      <c r="X846" s="506"/>
      <c r="Y846" s="819"/>
    </row>
    <row r="847" spans="1:25" x14ac:dyDescent="0.25">
      <c r="A847" s="505"/>
      <c r="B847" s="598"/>
      <c r="C847" s="506"/>
      <c r="D847" s="506"/>
      <c r="E847" s="507"/>
      <c r="F847" s="506"/>
      <c r="G847" s="1012"/>
      <c r="H847" s="1012"/>
      <c r="I847" s="506"/>
      <c r="J847" s="507"/>
      <c r="P847" s="505"/>
      <c r="Q847" s="598"/>
      <c r="R847" s="506"/>
      <c r="S847" s="506"/>
      <c r="T847" s="507"/>
      <c r="U847" s="506"/>
      <c r="V847" s="508"/>
      <c r="W847" s="508"/>
      <c r="X847" s="506"/>
      <c r="Y847" s="819"/>
    </row>
    <row r="848" spans="1:25" x14ac:dyDescent="0.25">
      <c r="A848" s="505"/>
      <c r="B848" s="598"/>
      <c r="C848" s="506"/>
      <c r="D848" s="506"/>
      <c r="E848" s="507"/>
      <c r="F848" s="506"/>
      <c r="G848" s="1012"/>
      <c r="H848" s="1012"/>
      <c r="I848" s="506"/>
      <c r="J848" s="507"/>
      <c r="P848" s="505"/>
      <c r="Q848" s="598"/>
      <c r="R848" s="506"/>
      <c r="S848" s="506"/>
      <c r="T848" s="507"/>
      <c r="U848" s="506"/>
      <c r="V848" s="508"/>
      <c r="W848" s="508"/>
      <c r="X848" s="506"/>
      <c r="Y848" s="819"/>
    </row>
    <row r="849" spans="1:25" x14ac:dyDescent="0.25">
      <c r="A849" s="505"/>
      <c r="B849" s="598"/>
      <c r="C849" s="506"/>
      <c r="D849" s="506"/>
      <c r="E849" s="507"/>
      <c r="F849" s="506"/>
      <c r="G849" s="1012"/>
      <c r="H849" s="1012"/>
      <c r="I849" s="506"/>
      <c r="J849" s="507"/>
      <c r="P849" s="505"/>
      <c r="Q849" s="598"/>
      <c r="R849" s="506"/>
      <c r="S849" s="506"/>
      <c r="T849" s="507"/>
      <c r="U849" s="506"/>
      <c r="V849" s="508"/>
      <c r="W849" s="508"/>
      <c r="X849" s="506"/>
      <c r="Y849" s="819"/>
    </row>
    <row r="850" spans="1:25" x14ac:dyDescent="0.25">
      <c r="A850" s="505"/>
      <c r="B850" s="598"/>
      <c r="C850" s="506"/>
      <c r="D850" s="506"/>
      <c r="E850" s="507"/>
      <c r="F850" s="506"/>
      <c r="G850" s="1012"/>
      <c r="H850" s="1012"/>
      <c r="I850" s="506"/>
      <c r="J850" s="507"/>
      <c r="P850" s="505"/>
      <c r="Q850" s="598"/>
      <c r="R850" s="506"/>
      <c r="S850" s="506"/>
      <c r="T850" s="507"/>
      <c r="U850" s="506"/>
      <c r="V850" s="508"/>
      <c r="W850" s="508"/>
      <c r="X850" s="506"/>
      <c r="Y850" s="819"/>
    </row>
    <row r="851" spans="1:25" x14ac:dyDescent="0.25">
      <c r="A851" s="505"/>
      <c r="B851" s="598"/>
      <c r="C851" s="506"/>
      <c r="D851" s="506"/>
      <c r="E851" s="507"/>
      <c r="F851" s="506"/>
      <c r="G851" s="1012"/>
      <c r="H851" s="1012"/>
      <c r="I851" s="506"/>
      <c r="J851" s="507"/>
      <c r="P851" s="505"/>
      <c r="Q851" s="598"/>
      <c r="R851" s="506"/>
      <c r="S851" s="506"/>
      <c r="T851" s="507"/>
      <c r="U851" s="506"/>
      <c r="V851" s="508"/>
      <c r="W851" s="508"/>
      <c r="X851" s="506"/>
      <c r="Y851" s="819"/>
    </row>
    <row r="852" spans="1:25" x14ac:dyDescent="0.25">
      <c r="A852" s="505"/>
      <c r="B852" s="598"/>
      <c r="C852" s="506"/>
      <c r="D852" s="506"/>
      <c r="E852" s="507"/>
      <c r="F852" s="506"/>
      <c r="G852" s="1012"/>
      <c r="H852" s="1012"/>
      <c r="I852" s="506"/>
      <c r="J852" s="507"/>
      <c r="P852" s="505"/>
      <c r="Q852" s="598"/>
      <c r="R852" s="506"/>
      <c r="S852" s="506"/>
      <c r="T852" s="507"/>
      <c r="U852" s="506"/>
      <c r="V852" s="508"/>
      <c r="W852" s="508"/>
      <c r="X852" s="506"/>
      <c r="Y852" s="819"/>
    </row>
    <row r="853" spans="1:25" x14ac:dyDescent="0.25">
      <c r="A853" s="505"/>
      <c r="B853" s="598"/>
      <c r="C853" s="506"/>
      <c r="D853" s="506"/>
      <c r="E853" s="507"/>
      <c r="F853" s="506"/>
      <c r="G853" s="1012"/>
      <c r="H853" s="1012"/>
      <c r="I853" s="506"/>
      <c r="J853" s="507"/>
      <c r="P853" s="505"/>
      <c r="Q853" s="598"/>
      <c r="R853" s="506"/>
      <c r="S853" s="506"/>
      <c r="T853" s="507"/>
      <c r="U853" s="506"/>
      <c r="V853" s="508"/>
      <c r="W853" s="508"/>
      <c r="X853" s="506"/>
      <c r="Y853" s="819"/>
    </row>
    <row r="854" spans="1:25" x14ac:dyDescent="0.25">
      <c r="A854" s="505"/>
      <c r="B854" s="598"/>
      <c r="C854" s="506"/>
      <c r="D854" s="506"/>
      <c r="E854" s="507"/>
      <c r="F854" s="506"/>
      <c r="G854" s="1012"/>
      <c r="H854" s="1012"/>
      <c r="I854" s="506"/>
      <c r="J854" s="507"/>
      <c r="P854" s="505"/>
      <c r="Q854" s="598"/>
      <c r="R854" s="506"/>
      <c r="S854" s="506"/>
      <c r="T854" s="507"/>
      <c r="U854" s="506"/>
      <c r="V854" s="508"/>
      <c r="W854" s="508"/>
      <c r="X854" s="506"/>
      <c r="Y854" s="819"/>
    </row>
    <row r="855" spans="1:25" x14ac:dyDescent="0.25">
      <c r="A855" s="505"/>
      <c r="B855" s="598"/>
      <c r="C855" s="506"/>
      <c r="D855" s="506"/>
      <c r="E855" s="507"/>
      <c r="F855" s="506"/>
      <c r="G855" s="1012"/>
      <c r="H855" s="1012"/>
      <c r="I855" s="506"/>
      <c r="J855" s="507"/>
      <c r="P855" s="505"/>
      <c r="Q855" s="598"/>
      <c r="R855" s="506"/>
      <c r="S855" s="506"/>
      <c r="T855" s="507"/>
      <c r="U855" s="506"/>
      <c r="V855" s="508"/>
      <c r="W855" s="508"/>
      <c r="X855" s="506"/>
      <c r="Y855" s="819"/>
    </row>
    <row r="856" spans="1:25" x14ac:dyDescent="0.25">
      <c r="A856" s="505"/>
      <c r="B856" s="598"/>
      <c r="C856" s="506"/>
      <c r="D856" s="506"/>
      <c r="E856" s="507"/>
      <c r="F856" s="506"/>
      <c r="G856" s="1012"/>
      <c r="H856" s="1012"/>
      <c r="I856" s="506"/>
      <c r="J856" s="507"/>
      <c r="P856" s="505"/>
      <c r="Q856" s="598"/>
      <c r="R856" s="506"/>
      <c r="S856" s="506"/>
      <c r="T856" s="507"/>
      <c r="U856" s="506"/>
      <c r="V856" s="508"/>
      <c r="W856" s="508"/>
      <c r="X856" s="506"/>
      <c r="Y856" s="819"/>
    </row>
    <row r="857" spans="1:25" x14ac:dyDescent="0.25">
      <c r="A857" s="505"/>
      <c r="B857" s="598"/>
      <c r="C857" s="506"/>
      <c r="D857" s="506"/>
      <c r="E857" s="507"/>
      <c r="F857" s="506"/>
      <c r="G857" s="1012"/>
      <c r="H857" s="1012"/>
      <c r="I857" s="506"/>
      <c r="J857" s="507"/>
      <c r="P857" s="505"/>
      <c r="Q857" s="598"/>
      <c r="R857" s="506"/>
      <c r="S857" s="506"/>
      <c r="T857" s="507"/>
      <c r="U857" s="506"/>
      <c r="V857" s="508"/>
      <c r="W857" s="508"/>
      <c r="X857" s="506"/>
      <c r="Y857" s="819"/>
    </row>
    <row r="858" spans="1:25" x14ac:dyDescent="0.25">
      <c r="A858" s="505"/>
      <c r="B858" s="598"/>
      <c r="C858" s="506"/>
      <c r="D858" s="506"/>
      <c r="E858" s="507"/>
      <c r="F858" s="506"/>
      <c r="G858" s="1012"/>
      <c r="H858" s="1012"/>
      <c r="I858" s="506"/>
      <c r="J858" s="507"/>
      <c r="P858" s="505"/>
      <c r="Q858" s="598"/>
      <c r="R858" s="506"/>
      <c r="S858" s="506"/>
      <c r="T858" s="507"/>
      <c r="U858" s="506"/>
      <c r="V858" s="508"/>
      <c r="W858" s="508"/>
      <c r="X858" s="506"/>
      <c r="Y858" s="819"/>
    </row>
    <row r="859" spans="1:25" x14ac:dyDescent="0.25">
      <c r="A859" s="505"/>
      <c r="B859" s="598"/>
      <c r="C859" s="506"/>
      <c r="D859" s="506"/>
      <c r="E859" s="507"/>
      <c r="F859" s="506"/>
      <c r="G859" s="1012"/>
      <c r="H859" s="1012"/>
      <c r="I859" s="506"/>
      <c r="J859" s="507"/>
      <c r="P859" s="505"/>
      <c r="Q859" s="598"/>
      <c r="R859" s="506"/>
      <c r="S859" s="506"/>
      <c r="T859" s="507"/>
      <c r="U859" s="506"/>
      <c r="V859" s="508"/>
      <c r="W859" s="508"/>
      <c r="X859" s="506"/>
      <c r="Y859" s="819"/>
    </row>
    <row r="860" spans="1:25" x14ac:dyDescent="0.25">
      <c r="A860" s="505"/>
      <c r="B860" s="598"/>
      <c r="C860" s="506"/>
      <c r="D860" s="506"/>
      <c r="E860" s="507"/>
      <c r="F860" s="506"/>
      <c r="G860" s="1012"/>
      <c r="H860" s="1012"/>
      <c r="I860" s="506"/>
      <c r="J860" s="507"/>
      <c r="P860" s="505"/>
      <c r="Q860" s="598"/>
      <c r="R860" s="506"/>
      <c r="S860" s="506"/>
      <c r="T860" s="505"/>
      <c r="U860" s="506"/>
      <c r="V860" s="508"/>
      <c r="W860" s="508"/>
      <c r="X860" s="506"/>
      <c r="Y860" s="819"/>
    </row>
    <row r="861" spans="1:25" x14ac:dyDescent="0.25">
      <c r="A861" s="505"/>
      <c r="B861" s="598"/>
      <c r="C861" s="506"/>
      <c r="D861" s="506"/>
      <c r="E861" s="507"/>
      <c r="F861" s="506"/>
      <c r="G861" s="1012"/>
      <c r="H861" s="1012"/>
      <c r="I861" s="506"/>
      <c r="J861" s="507"/>
      <c r="P861" s="505"/>
      <c r="Q861" s="598"/>
      <c r="R861" s="506"/>
      <c r="S861" s="506"/>
      <c r="T861" s="507"/>
      <c r="U861" s="506"/>
      <c r="V861" s="508"/>
      <c r="W861" s="508"/>
      <c r="X861" s="506"/>
      <c r="Y861" s="819"/>
    </row>
    <row r="862" spans="1:25" x14ac:dyDescent="0.25">
      <c r="A862" s="505"/>
      <c r="B862" s="598"/>
      <c r="C862" s="506"/>
      <c r="D862" s="506"/>
      <c r="E862" s="507"/>
      <c r="F862" s="506"/>
      <c r="G862" s="1012"/>
      <c r="H862" s="1012"/>
      <c r="I862" s="506"/>
      <c r="J862" s="507"/>
      <c r="P862" s="505"/>
      <c r="Q862" s="598"/>
      <c r="R862" s="506"/>
      <c r="S862" s="506"/>
      <c r="T862" s="507"/>
      <c r="U862" s="506"/>
      <c r="V862" s="508"/>
      <c r="W862" s="508"/>
      <c r="X862" s="506"/>
      <c r="Y862" s="819"/>
    </row>
    <row r="863" spans="1:25" x14ac:dyDescent="0.25">
      <c r="A863" s="505"/>
      <c r="B863" s="598"/>
      <c r="C863" s="506"/>
      <c r="D863" s="506"/>
      <c r="E863" s="507"/>
      <c r="F863" s="506"/>
      <c r="G863" s="1012"/>
      <c r="H863" s="1012"/>
      <c r="I863" s="506"/>
      <c r="J863" s="507"/>
      <c r="P863" s="505"/>
      <c r="Q863" s="598"/>
      <c r="R863" s="506"/>
      <c r="S863" s="506"/>
      <c r="T863" s="507"/>
      <c r="U863" s="506"/>
      <c r="V863" s="508"/>
      <c r="W863" s="508"/>
      <c r="X863" s="506"/>
      <c r="Y863" s="819"/>
    </row>
    <row r="864" spans="1:25" x14ac:dyDescent="0.25">
      <c r="A864" s="505"/>
      <c r="B864" s="598"/>
      <c r="C864" s="506"/>
      <c r="D864" s="506"/>
      <c r="E864" s="507"/>
      <c r="F864" s="506"/>
      <c r="G864" s="1012"/>
      <c r="H864" s="1012"/>
      <c r="I864" s="506"/>
      <c r="J864" s="507"/>
      <c r="P864" s="505"/>
      <c r="Q864" s="598"/>
      <c r="R864" s="506"/>
      <c r="S864" s="506"/>
      <c r="T864" s="507"/>
      <c r="U864" s="506"/>
      <c r="V864" s="508"/>
      <c r="W864" s="508"/>
      <c r="X864" s="506"/>
      <c r="Y864" s="819"/>
    </row>
    <row r="865" spans="1:25" x14ac:dyDescent="0.25">
      <c r="A865" s="505"/>
      <c r="B865" s="598"/>
      <c r="C865" s="506"/>
      <c r="D865" s="506"/>
      <c r="E865" s="507"/>
      <c r="F865" s="506"/>
      <c r="G865" s="1012"/>
      <c r="H865" s="1012"/>
      <c r="I865" s="506"/>
      <c r="J865" s="507"/>
      <c r="P865" s="505"/>
      <c r="Q865" s="598"/>
      <c r="R865" s="506"/>
      <c r="S865" s="506"/>
      <c r="T865" s="507"/>
      <c r="U865" s="506"/>
      <c r="V865" s="508"/>
      <c r="W865" s="508"/>
      <c r="X865" s="506"/>
      <c r="Y865" s="819"/>
    </row>
    <row r="866" spans="1:25" x14ac:dyDescent="0.25">
      <c r="A866" s="505"/>
      <c r="B866" s="598"/>
      <c r="C866" s="506"/>
      <c r="D866" s="506"/>
      <c r="E866" s="507"/>
      <c r="F866" s="506"/>
      <c r="G866" s="1012"/>
      <c r="H866" s="1012"/>
      <c r="I866" s="506"/>
      <c r="J866" s="507"/>
      <c r="P866" s="505"/>
      <c r="Q866" s="598"/>
      <c r="R866" s="506"/>
      <c r="S866" s="506"/>
      <c r="T866" s="507"/>
      <c r="U866" s="506"/>
      <c r="V866" s="508"/>
      <c r="W866" s="508"/>
      <c r="X866" s="506"/>
      <c r="Y866" s="819"/>
    </row>
    <row r="867" spans="1:25" x14ac:dyDescent="0.25">
      <c r="A867" s="505"/>
      <c r="B867" s="598"/>
      <c r="C867" s="506"/>
      <c r="D867" s="506"/>
      <c r="E867" s="507"/>
      <c r="F867" s="506"/>
      <c r="G867" s="1012"/>
      <c r="H867" s="1012"/>
      <c r="I867" s="506"/>
      <c r="J867" s="507"/>
      <c r="P867" s="505"/>
      <c r="Q867" s="598"/>
      <c r="R867" s="506"/>
      <c r="S867" s="506"/>
      <c r="T867" s="507"/>
      <c r="U867" s="506"/>
      <c r="V867" s="508"/>
      <c r="W867" s="508"/>
      <c r="X867" s="506"/>
      <c r="Y867" s="819"/>
    </row>
    <row r="868" spans="1:25" x14ac:dyDescent="0.25">
      <c r="A868" s="505"/>
      <c r="B868" s="598"/>
      <c r="C868" s="506"/>
      <c r="D868" s="506"/>
      <c r="E868" s="507"/>
      <c r="F868" s="506"/>
      <c r="G868" s="1012"/>
      <c r="H868" s="1012"/>
      <c r="I868" s="506"/>
      <c r="J868" s="507"/>
      <c r="P868" s="505"/>
      <c r="Q868" s="598"/>
      <c r="R868" s="506"/>
      <c r="S868" s="506"/>
      <c r="T868" s="507"/>
      <c r="U868" s="506"/>
      <c r="V868" s="508"/>
      <c r="W868" s="508"/>
      <c r="X868" s="506"/>
      <c r="Y868" s="819"/>
    </row>
    <row r="869" spans="1:25" x14ac:dyDescent="0.25">
      <c r="A869" s="505"/>
      <c r="B869" s="598"/>
      <c r="C869" s="506"/>
      <c r="D869" s="506"/>
      <c r="E869" s="507"/>
      <c r="F869" s="506"/>
      <c r="G869" s="1012"/>
      <c r="H869" s="1012"/>
      <c r="I869" s="506"/>
      <c r="J869" s="507"/>
      <c r="P869" s="505"/>
      <c r="Q869" s="598"/>
      <c r="R869" s="506"/>
      <c r="S869" s="506"/>
      <c r="T869" s="507"/>
      <c r="U869" s="506"/>
      <c r="V869" s="508"/>
      <c r="W869" s="508"/>
      <c r="X869" s="506"/>
      <c r="Y869" s="819"/>
    </row>
    <row r="870" spans="1:25" x14ac:dyDescent="0.25">
      <c r="A870" s="505"/>
      <c r="B870" s="598"/>
      <c r="C870" s="506"/>
      <c r="D870" s="506"/>
      <c r="E870" s="507"/>
      <c r="F870" s="506"/>
      <c r="G870" s="1012"/>
      <c r="H870" s="1012"/>
      <c r="I870" s="506"/>
      <c r="J870" s="507"/>
      <c r="P870" s="505"/>
      <c r="Q870" s="598"/>
      <c r="R870" s="506"/>
      <c r="S870" s="506"/>
      <c r="T870" s="505"/>
      <c r="U870" s="506"/>
      <c r="V870" s="511"/>
      <c r="W870" s="511"/>
      <c r="X870" s="506"/>
      <c r="Y870" s="819"/>
    </row>
    <row r="871" spans="1:25" x14ac:dyDescent="0.25">
      <c r="A871" s="505"/>
      <c r="B871" s="598"/>
      <c r="C871" s="506"/>
      <c r="D871" s="506"/>
      <c r="E871" s="507"/>
      <c r="F871" s="506"/>
      <c r="G871" s="1012"/>
      <c r="H871" s="1012"/>
      <c r="I871" s="506"/>
      <c r="J871" s="507"/>
      <c r="P871" s="505"/>
      <c r="Q871" s="598"/>
      <c r="R871" s="506"/>
      <c r="S871" s="506"/>
      <c r="T871" s="505"/>
      <c r="U871" s="506"/>
      <c r="V871" s="508"/>
      <c r="W871" s="508"/>
      <c r="X871" s="506"/>
      <c r="Y871" s="819"/>
    </row>
    <row r="872" spans="1:25" x14ac:dyDescent="0.25">
      <c r="A872" s="505"/>
      <c r="B872" s="598"/>
      <c r="C872" s="506"/>
      <c r="D872" s="506"/>
      <c r="E872" s="507"/>
      <c r="F872" s="506"/>
      <c r="G872" s="1012"/>
      <c r="H872" s="1012"/>
      <c r="I872" s="506"/>
      <c r="J872" s="507"/>
      <c r="P872" s="505"/>
      <c r="Q872" s="598"/>
      <c r="R872" s="506"/>
      <c r="S872" s="506"/>
      <c r="T872" s="505"/>
      <c r="U872" s="506"/>
      <c r="V872" s="508"/>
      <c r="W872" s="508"/>
      <c r="X872" s="506"/>
      <c r="Y872" s="819"/>
    </row>
    <row r="873" spans="1:25" x14ac:dyDescent="0.25">
      <c r="A873" s="505"/>
      <c r="B873" s="598"/>
      <c r="C873" s="506"/>
      <c r="D873" s="506"/>
      <c r="E873" s="507"/>
      <c r="F873" s="506"/>
      <c r="G873" s="1012"/>
      <c r="H873" s="1012"/>
      <c r="I873" s="506"/>
      <c r="J873" s="507"/>
      <c r="P873" s="505"/>
      <c r="Q873" s="598"/>
      <c r="R873" s="506"/>
      <c r="S873" s="506"/>
      <c r="T873" s="505"/>
      <c r="U873" s="506"/>
      <c r="V873" s="508"/>
      <c r="W873" s="508"/>
      <c r="X873" s="506"/>
      <c r="Y873" s="819"/>
    </row>
    <row r="874" spans="1:25" x14ac:dyDescent="0.25">
      <c r="A874" s="505"/>
      <c r="B874" s="598"/>
      <c r="C874" s="506"/>
      <c r="D874" s="506"/>
      <c r="E874" s="507"/>
      <c r="F874" s="506"/>
      <c r="G874" s="1012"/>
      <c r="H874" s="1012"/>
      <c r="I874" s="506"/>
      <c r="J874" s="507"/>
      <c r="P874" s="505"/>
      <c r="Q874" s="598"/>
      <c r="R874" s="506"/>
      <c r="S874" s="506"/>
      <c r="T874" s="507"/>
      <c r="U874" s="506"/>
      <c r="V874" s="508"/>
      <c r="W874" s="508"/>
      <c r="X874" s="506"/>
      <c r="Y874" s="819"/>
    </row>
    <row r="875" spans="1:25" x14ac:dyDescent="0.25">
      <c r="A875" s="505"/>
      <c r="B875" s="598"/>
      <c r="C875" s="506"/>
      <c r="D875" s="506"/>
      <c r="E875" s="507"/>
      <c r="F875" s="506"/>
      <c r="G875" s="1012"/>
      <c r="H875" s="1012"/>
      <c r="I875" s="506"/>
      <c r="J875" s="507"/>
      <c r="P875" s="505"/>
      <c r="Q875" s="598"/>
      <c r="R875" s="506"/>
      <c r="S875" s="506"/>
      <c r="T875" s="512"/>
      <c r="U875" s="513"/>
      <c r="V875" s="508"/>
      <c r="W875" s="508"/>
      <c r="X875" s="597"/>
      <c r="Y875" s="819"/>
    </row>
    <row r="876" spans="1:25" x14ac:dyDescent="0.25">
      <c r="A876" s="505"/>
      <c r="B876" s="598"/>
      <c r="C876" s="506"/>
      <c r="D876" s="506"/>
      <c r="E876" s="507"/>
      <c r="F876" s="506"/>
      <c r="G876" s="1012"/>
      <c r="H876" s="1012"/>
      <c r="I876" s="506"/>
      <c r="J876" s="507"/>
      <c r="P876" s="505"/>
      <c r="Q876" s="598"/>
      <c r="R876" s="506"/>
      <c r="S876" s="506"/>
      <c r="T876" s="512"/>
      <c r="U876" s="513"/>
      <c r="V876" s="508"/>
      <c r="W876" s="508"/>
      <c r="X876" s="597"/>
      <c r="Y876" s="819"/>
    </row>
    <row r="877" spans="1:25" x14ac:dyDescent="0.25">
      <c r="A877" s="505"/>
      <c r="B877" s="598"/>
      <c r="C877" s="506"/>
      <c r="D877" s="506"/>
      <c r="E877" s="507"/>
      <c r="F877" s="506"/>
      <c r="G877" s="1012"/>
      <c r="H877" s="1012"/>
      <c r="I877" s="506"/>
      <c r="J877" s="507"/>
      <c r="P877" s="505"/>
      <c r="Q877" s="598"/>
      <c r="R877" s="506"/>
      <c r="S877" s="506"/>
      <c r="T877" s="512"/>
      <c r="U877" s="513"/>
      <c r="V877" s="508"/>
      <c r="W877" s="508"/>
      <c r="X877" s="597"/>
      <c r="Y877" s="819"/>
    </row>
    <row r="878" spans="1:25" x14ac:dyDescent="0.25">
      <c r="A878" s="505"/>
      <c r="B878" s="598"/>
      <c r="C878" s="506"/>
      <c r="D878" s="506"/>
      <c r="E878" s="507"/>
      <c r="F878" s="506"/>
      <c r="G878" s="1012"/>
      <c r="H878" s="1012"/>
      <c r="I878" s="506"/>
      <c r="J878" s="507"/>
      <c r="P878" s="505"/>
      <c r="Q878" s="598"/>
      <c r="R878" s="506"/>
      <c r="S878" s="506"/>
      <c r="T878" s="507"/>
      <c r="U878" s="506"/>
      <c r="V878" s="508"/>
      <c r="W878" s="508"/>
      <c r="X878" s="506"/>
      <c r="Y878" s="819"/>
    </row>
    <row r="879" spans="1:25" x14ac:dyDescent="0.25">
      <c r="A879" s="505"/>
      <c r="B879" s="598"/>
      <c r="C879" s="506"/>
      <c r="D879" s="506"/>
      <c r="E879" s="507"/>
      <c r="F879" s="506"/>
      <c r="G879" s="1012"/>
      <c r="H879" s="1012"/>
      <c r="I879" s="506"/>
      <c r="J879" s="507"/>
      <c r="P879" s="505"/>
      <c r="Q879" s="598"/>
      <c r="R879" s="506"/>
      <c r="S879" s="506"/>
      <c r="T879" s="507"/>
      <c r="U879" s="506"/>
      <c r="V879" s="508"/>
      <c r="W879" s="508"/>
      <c r="X879" s="506"/>
      <c r="Y879" s="819"/>
    </row>
    <row r="880" spans="1:25" x14ac:dyDescent="0.25">
      <c r="A880" s="505"/>
      <c r="B880" s="598"/>
      <c r="C880" s="506"/>
      <c r="D880" s="506"/>
      <c r="E880" s="507"/>
      <c r="F880" s="506"/>
      <c r="G880" s="1012"/>
      <c r="H880" s="1012"/>
      <c r="I880" s="506"/>
      <c r="J880" s="507"/>
      <c r="P880" s="505"/>
      <c r="Q880" s="598"/>
      <c r="R880" s="506"/>
      <c r="S880" s="506"/>
      <c r="T880" s="507"/>
      <c r="U880" s="506"/>
      <c r="V880" s="508"/>
      <c r="W880" s="508"/>
      <c r="X880" s="506"/>
      <c r="Y880" s="819"/>
    </row>
    <row r="881" spans="1:25" x14ac:dyDescent="0.25">
      <c r="A881" s="505"/>
      <c r="B881" s="598"/>
      <c r="C881" s="506"/>
      <c r="D881" s="506"/>
      <c r="E881" s="507"/>
      <c r="F881" s="506"/>
      <c r="G881" s="1012"/>
      <c r="H881" s="1012"/>
      <c r="I881" s="506"/>
      <c r="J881" s="507"/>
      <c r="P881" s="505"/>
      <c r="Q881" s="598"/>
      <c r="R881" s="506"/>
      <c r="S881" s="506"/>
      <c r="T881" s="507"/>
      <c r="U881" s="506"/>
      <c r="V881" s="508"/>
      <c r="W881" s="508"/>
      <c r="X881" s="506"/>
      <c r="Y881" s="819"/>
    </row>
    <row r="882" spans="1:25" x14ac:dyDescent="0.25">
      <c r="A882" s="505"/>
      <c r="B882" s="598"/>
      <c r="C882" s="506"/>
      <c r="D882" s="506"/>
      <c r="E882" s="507"/>
      <c r="F882" s="506"/>
      <c r="G882" s="1012"/>
      <c r="H882" s="1012"/>
      <c r="I882" s="506"/>
      <c r="J882" s="507"/>
      <c r="P882" s="505"/>
      <c r="Q882" s="598"/>
      <c r="R882" s="506"/>
      <c r="S882" s="506"/>
      <c r="T882" s="507"/>
      <c r="U882" s="506"/>
      <c r="V882" s="508"/>
      <c r="W882" s="508"/>
      <c r="X882" s="506"/>
      <c r="Y882" s="819"/>
    </row>
    <row r="883" spans="1:25" x14ac:dyDescent="0.25">
      <c r="A883" s="505"/>
      <c r="B883" s="598"/>
      <c r="C883" s="506"/>
      <c r="D883" s="506"/>
      <c r="E883" s="507"/>
      <c r="F883" s="506"/>
      <c r="G883" s="1012"/>
      <c r="H883" s="1012"/>
      <c r="I883" s="506"/>
      <c r="J883" s="507"/>
      <c r="P883" s="505"/>
      <c r="Q883" s="598"/>
      <c r="R883" s="506"/>
      <c r="S883" s="506"/>
      <c r="T883" s="507"/>
      <c r="U883" s="506"/>
      <c r="V883" s="508"/>
      <c r="W883" s="508"/>
      <c r="X883" s="506"/>
      <c r="Y883" s="819"/>
    </row>
    <row r="884" spans="1:25" x14ac:dyDescent="0.25">
      <c r="A884" s="505"/>
      <c r="B884" s="598"/>
      <c r="C884" s="506"/>
      <c r="D884" s="506"/>
      <c r="E884" s="507"/>
      <c r="F884" s="506"/>
      <c r="G884" s="1012"/>
      <c r="H884" s="1012"/>
      <c r="I884" s="506"/>
      <c r="J884" s="507"/>
      <c r="P884" s="505"/>
      <c r="Q884" s="598"/>
      <c r="R884" s="506"/>
      <c r="S884" s="506"/>
      <c r="T884" s="507"/>
      <c r="U884" s="506"/>
      <c r="V884" s="508"/>
      <c r="W884" s="508"/>
      <c r="X884" s="506"/>
      <c r="Y884" s="819"/>
    </row>
    <row r="885" spans="1:25" x14ac:dyDescent="0.25">
      <c r="A885" s="505"/>
      <c r="B885" s="598"/>
      <c r="C885" s="506"/>
      <c r="D885" s="506"/>
      <c r="E885" s="507"/>
      <c r="F885" s="506"/>
      <c r="G885" s="1012"/>
      <c r="H885" s="1012"/>
      <c r="I885" s="506"/>
      <c r="J885" s="507"/>
      <c r="P885" s="505"/>
      <c r="Q885" s="598"/>
      <c r="R885" s="506"/>
      <c r="S885" s="506"/>
      <c r="T885" s="507"/>
      <c r="U885" s="506"/>
      <c r="V885" s="508"/>
      <c r="W885" s="508"/>
      <c r="X885" s="506"/>
      <c r="Y885" s="819"/>
    </row>
    <row r="886" spans="1:25" x14ac:dyDescent="0.25">
      <c r="A886" s="505"/>
      <c r="B886" s="598"/>
      <c r="C886" s="506"/>
      <c r="D886" s="506"/>
      <c r="E886" s="507"/>
      <c r="F886" s="506"/>
      <c r="G886" s="1012"/>
      <c r="H886" s="1012"/>
      <c r="I886" s="506"/>
      <c r="J886" s="507"/>
      <c r="P886" s="505"/>
      <c r="Q886" s="598"/>
      <c r="R886" s="506"/>
      <c r="S886" s="506"/>
      <c r="T886" s="507"/>
      <c r="U886" s="506"/>
      <c r="V886" s="508"/>
      <c r="W886" s="508"/>
      <c r="X886" s="506"/>
      <c r="Y886" s="819"/>
    </row>
    <row r="887" spans="1:25" x14ac:dyDescent="0.25">
      <c r="A887" s="505"/>
      <c r="B887" s="598"/>
      <c r="C887" s="506"/>
      <c r="D887" s="506"/>
      <c r="E887" s="507"/>
      <c r="F887" s="506"/>
      <c r="G887" s="1012"/>
      <c r="H887" s="1012"/>
      <c r="I887" s="506"/>
      <c r="J887" s="507"/>
      <c r="P887" s="505"/>
      <c r="Q887" s="598"/>
      <c r="R887" s="506"/>
      <c r="S887" s="506"/>
      <c r="T887" s="507"/>
      <c r="U887" s="506"/>
      <c r="V887" s="508"/>
      <c r="W887" s="508"/>
      <c r="X887" s="506"/>
      <c r="Y887" s="819"/>
    </row>
    <row r="888" spans="1:25" x14ac:dyDescent="0.25">
      <c r="A888" s="505"/>
      <c r="B888" s="598"/>
      <c r="C888" s="506"/>
      <c r="D888" s="506"/>
      <c r="E888" s="507"/>
      <c r="F888" s="506"/>
      <c r="G888" s="1012"/>
      <c r="H888" s="1012"/>
      <c r="I888" s="506"/>
      <c r="J888" s="507"/>
      <c r="P888" s="505"/>
      <c r="Q888" s="598"/>
      <c r="R888" s="506"/>
      <c r="S888" s="506"/>
      <c r="T888" s="507"/>
      <c r="U888" s="506"/>
      <c r="V888" s="508"/>
      <c r="W888" s="508"/>
      <c r="X888" s="506"/>
      <c r="Y888" s="819"/>
    </row>
    <row r="889" spans="1:25" x14ac:dyDescent="0.25">
      <c r="A889" s="505"/>
      <c r="B889" s="598"/>
      <c r="C889" s="506"/>
      <c r="D889" s="506"/>
      <c r="E889" s="507"/>
      <c r="F889" s="506"/>
      <c r="G889" s="1012"/>
      <c r="H889" s="1012"/>
      <c r="I889" s="506"/>
      <c r="J889" s="507"/>
      <c r="P889" s="505"/>
      <c r="Q889" s="598"/>
      <c r="R889" s="506"/>
      <c r="S889" s="506"/>
      <c r="T889" s="507"/>
      <c r="U889" s="506"/>
      <c r="V889" s="508"/>
      <c r="W889" s="508"/>
      <c r="X889" s="506"/>
      <c r="Y889" s="819"/>
    </row>
    <row r="890" spans="1:25" x14ac:dyDescent="0.25">
      <c r="A890" s="505"/>
      <c r="B890" s="598"/>
      <c r="C890" s="506"/>
      <c r="D890" s="506"/>
      <c r="E890" s="507"/>
      <c r="F890" s="506"/>
      <c r="G890" s="1012"/>
      <c r="H890" s="1012"/>
      <c r="I890" s="506"/>
      <c r="J890" s="507"/>
      <c r="P890" s="505"/>
      <c r="Q890" s="598"/>
      <c r="R890" s="506"/>
      <c r="S890" s="506"/>
      <c r="T890" s="507"/>
      <c r="U890" s="506"/>
      <c r="V890" s="508"/>
      <c r="W890" s="508"/>
      <c r="X890" s="506"/>
      <c r="Y890" s="819"/>
    </row>
    <row r="891" spans="1:25" x14ac:dyDescent="0.25">
      <c r="A891" s="505"/>
      <c r="B891" s="598"/>
      <c r="C891" s="506"/>
      <c r="D891" s="506"/>
      <c r="E891" s="507"/>
      <c r="F891" s="506"/>
      <c r="G891" s="1012"/>
      <c r="H891" s="1012"/>
      <c r="I891" s="506"/>
      <c r="J891" s="507"/>
      <c r="P891" s="505"/>
      <c r="Q891" s="598"/>
      <c r="R891" s="506"/>
      <c r="S891" s="506"/>
      <c r="T891" s="507"/>
      <c r="U891" s="506"/>
      <c r="V891" s="508"/>
      <c r="W891" s="508"/>
      <c r="X891" s="506"/>
      <c r="Y891" s="819"/>
    </row>
    <row r="892" spans="1:25" x14ac:dyDescent="0.25">
      <c r="A892" s="505"/>
      <c r="B892" s="598"/>
      <c r="C892" s="506"/>
      <c r="D892" s="506"/>
      <c r="E892" s="507"/>
      <c r="F892" s="506"/>
      <c r="G892" s="1012"/>
      <c r="H892" s="1012"/>
      <c r="I892" s="506"/>
      <c r="J892" s="507"/>
      <c r="P892" s="505"/>
      <c r="Q892" s="598"/>
      <c r="R892" s="506"/>
      <c r="S892" s="506"/>
      <c r="T892" s="507"/>
      <c r="U892" s="506"/>
      <c r="V892" s="508"/>
      <c r="W892" s="508"/>
      <c r="X892" s="506"/>
      <c r="Y892" s="819"/>
    </row>
    <row r="893" spans="1:25" x14ac:dyDescent="0.25">
      <c r="A893" s="505"/>
      <c r="B893" s="598"/>
      <c r="C893" s="506"/>
      <c r="D893" s="506"/>
      <c r="E893" s="507"/>
      <c r="F893" s="506"/>
      <c r="G893" s="1012"/>
      <c r="H893" s="1012"/>
      <c r="I893" s="506"/>
      <c r="J893" s="507"/>
      <c r="P893" s="505"/>
      <c r="Q893" s="598"/>
      <c r="R893" s="506"/>
      <c r="S893" s="506"/>
      <c r="T893" s="507"/>
      <c r="U893" s="506"/>
      <c r="V893" s="508"/>
      <c r="W893" s="508"/>
      <c r="X893" s="506"/>
      <c r="Y893" s="819"/>
    </row>
    <row r="894" spans="1:25" x14ac:dyDescent="0.25">
      <c r="A894" s="505"/>
      <c r="B894" s="598"/>
      <c r="C894" s="506"/>
      <c r="D894" s="506"/>
      <c r="E894" s="507"/>
      <c r="F894" s="506"/>
      <c r="G894" s="1012"/>
      <c r="H894" s="1012"/>
      <c r="I894" s="506"/>
      <c r="J894" s="507"/>
      <c r="P894" s="505"/>
      <c r="Q894" s="598"/>
      <c r="R894" s="506"/>
      <c r="S894" s="506"/>
      <c r="T894" s="507"/>
      <c r="U894" s="506"/>
      <c r="V894" s="508"/>
      <c r="W894" s="508"/>
      <c r="X894" s="506"/>
      <c r="Y894" s="819"/>
    </row>
    <row r="895" spans="1:25" x14ac:dyDescent="0.25">
      <c r="A895" s="505"/>
      <c r="B895" s="598"/>
      <c r="C895" s="506"/>
      <c r="D895" s="506"/>
      <c r="E895" s="507"/>
      <c r="F895" s="506"/>
      <c r="G895" s="1012"/>
      <c r="H895" s="1012"/>
      <c r="I895" s="506"/>
      <c r="J895" s="507"/>
      <c r="P895" s="505"/>
      <c r="Q895" s="598"/>
      <c r="R895" s="506"/>
      <c r="S895" s="506"/>
      <c r="T895" s="507"/>
      <c r="U895" s="506"/>
      <c r="V895" s="508"/>
      <c r="W895" s="508"/>
      <c r="X895" s="506"/>
      <c r="Y895" s="819"/>
    </row>
    <row r="896" spans="1:25" x14ac:dyDescent="0.25">
      <c r="A896" s="505"/>
      <c r="B896" s="598"/>
      <c r="C896" s="506"/>
      <c r="D896" s="506"/>
      <c r="E896" s="507"/>
      <c r="F896" s="506"/>
      <c r="G896" s="1012"/>
      <c r="H896" s="1012"/>
      <c r="I896" s="506"/>
      <c r="J896" s="507"/>
      <c r="P896" s="505"/>
      <c r="Q896" s="598"/>
      <c r="R896" s="506"/>
      <c r="S896" s="506"/>
      <c r="T896" s="507"/>
      <c r="U896" s="506"/>
      <c r="V896" s="508"/>
      <c r="W896" s="508"/>
      <c r="X896" s="506"/>
      <c r="Y896" s="819"/>
    </row>
    <row r="897" spans="1:25" x14ac:dyDescent="0.25">
      <c r="A897" s="505"/>
      <c r="B897" s="598"/>
      <c r="C897" s="506"/>
      <c r="D897" s="506"/>
      <c r="E897" s="507"/>
      <c r="F897" s="506"/>
      <c r="G897" s="1012"/>
      <c r="H897" s="1012"/>
      <c r="I897" s="506"/>
      <c r="J897" s="507"/>
      <c r="P897" s="505"/>
      <c r="Q897" s="598"/>
      <c r="R897" s="506"/>
      <c r="S897" s="506"/>
      <c r="T897" s="507"/>
      <c r="U897" s="506"/>
      <c r="V897" s="508"/>
      <c r="W897" s="508"/>
      <c r="X897" s="506"/>
      <c r="Y897" s="819"/>
    </row>
    <row r="898" spans="1:25" x14ac:dyDescent="0.25">
      <c r="A898" s="505"/>
      <c r="B898" s="598"/>
      <c r="C898" s="506"/>
      <c r="D898" s="506"/>
      <c r="E898" s="507"/>
      <c r="F898" s="506"/>
      <c r="G898" s="1012"/>
      <c r="H898" s="1012"/>
      <c r="I898" s="506"/>
      <c r="J898" s="507"/>
      <c r="P898" s="505"/>
      <c r="Q898" s="598"/>
      <c r="R898" s="506"/>
      <c r="S898" s="506"/>
      <c r="T898" s="507"/>
      <c r="U898" s="506"/>
      <c r="V898" s="508"/>
      <c r="W898" s="508"/>
      <c r="X898" s="506"/>
      <c r="Y898" s="819"/>
    </row>
    <row r="899" spans="1:25" x14ac:dyDescent="0.25">
      <c r="A899" s="505"/>
      <c r="B899" s="598"/>
      <c r="C899" s="506"/>
      <c r="D899" s="506"/>
      <c r="E899" s="507"/>
      <c r="F899" s="506"/>
      <c r="G899" s="1012"/>
      <c r="H899" s="1012"/>
      <c r="I899" s="506"/>
      <c r="J899" s="507"/>
      <c r="P899" s="505"/>
      <c r="Q899" s="598"/>
      <c r="R899" s="506"/>
      <c r="S899" s="506"/>
      <c r="T899" s="507"/>
      <c r="U899" s="506"/>
      <c r="V899" s="508"/>
      <c r="W899" s="508"/>
      <c r="X899" s="506"/>
      <c r="Y899" s="819"/>
    </row>
    <row r="900" spans="1:25" x14ac:dyDescent="0.25">
      <c r="A900" s="505"/>
      <c r="B900" s="598"/>
      <c r="C900" s="506"/>
      <c r="D900" s="506"/>
      <c r="E900" s="507"/>
      <c r="F900" s="506"/>
      <c r="G900" s="1012"/>
      <c r="H900" s="1012"/>
      <c r="I900" s="506"/>
      <c r="J900" s="507"/>
      <c r="P900" s="505"/>
      <c r="Q900" s="598"/>
      <c r="R900" s="506"/>
      <c r="S900" s="506"/>
      <c r="T900" s="507"/>
      <c r="U900" s="506"/>
      <c r="V900" s="508"/>
      <c r="W900" s="508"/>
      <c r="X900" s="506"/>
      <c r="Y900" s="819"/>
    </row>
    <row r="901" spans="1:25" x14ac:dyDescent="0.25">
      <c r="A901" s="505"/>
      <c r="B901" s="598"/>
      <c r="C901" s="506"/>
      <c r="D901" s="506"/>
      <c r="E901" s="507"/>
      <c r="F901" s="506"/>
      <c r="G901" s="1012"/>
      <c r="H901" s="1012"/>
      <c r="I901" s="506"/>
      <c r="J901" s="507"/>
      <c r="P901" s="505"/>
      <c r="Q901" s="598"/>
      <c r="R901" s="506"/>
      <c r="S901" s="506"/>
      <c r="T901" s="507"/>
      <c r="U901" s="506"/>
      <c r="V901" s="508"/>
      <c r="W901" s="508"/>
      <c r="X901" s="506"/>
      <c r="Y901" s="819"/>
    </row>
    <row r="902" spans="1:25" x14ac:dyDescent="0.25">
      <c r="A902" s="505"/>
      <c r="B902" s="598"/>
      <c r="C902" s="506"/>
      <c r="D902" s="506"/>
      <c r="E902" s="507"/>
      <c r="F902" s="506"/>
      <c r="G902" s="1012"/>
      <c r="H902" s="1012"/>
      <c r="I902" s="506"/>
      <c r="J902" s="507"/>
      <c r="P902" s="505"/>
      <c r="Q902" s="598"/>
      <c r="R902" s="506"/>
      <c r="S902" s="506"/>
      <c r="T902" s="507"/>
      <c r="U902" s="506"/>
      <c r="V902" s="508"/>
      <c r="W902" s="508"/>
      <c r="X902" s="506"/>
      <c r="Y902" s="819"/>
    </row>
    <row r="903" spans="1:25" x14ac:dyDescent="0.25">
      <c r="A903" s="505"/>
      <c r="B903" s="598"/>
      <c r="C903" s="506"/>
      <c r="D903" s="506"/>
      <c r="E903" s="507"/>
      <c r="F903" s="506"/>
      <c r="G903" s="1012"/>
      <c r="H903" s="1012"/>
      <c r="I903" s="506"/>
      <c r="J903" s="507"/>
      <c r="P903" s="505"/>
      <c r="Q903" s="598"/>
      <c r="R903" s="506"/>
      <c r="S903" s="506"/>
      <c r="T903" s="507"/>
      <c r="U903" s="506"/>
      <c r="V903" s="508"/>
      <c r="W903" s="508"/>
      <c r="X903" s="506"/>
      <c r="Y903" s="819"/>
    </row>
    <row r="904" spans="1:25" x14ac:dyDescent="0.25">
      <c r="A904" s="505"/>
      <c r="B904" s="598"/>
      <c r="C904" s="506"/>
      <c r="D904" s="506"/>
      <c r="E904" s="507"/>
      <c r="F904" s="506"/>
      <c r="G904" s="1012"/>
      <c r="H904" s="1012"/>
      <c r="I904" s="506"/>
      <c r="J904" s="507"/>
      <c r="P904" s="505"/>
      <c r="Q904" s="598"/>
      <c r="R904" s="506"/>
      <c r="S904" s="506"/>
      <c r="T904" s="507"/>
      <c r="U904" s="506"/>
      <c r="V904" s="508"/>
      <c r="W904" s="508"/>
      <c r="X904" s="506"/>
      <c r="Y904" s="819"/>
    </row>
    <row r="905" spans="1:25" x14ac:dyDescent="0.25">
      <c r="A905" s="505"/>
      <c r="B905" s="598"/>
      <c r="C905" s="506"/>
      <c r="D905" s="506"/>
      <c r="E905" s="507"/>
      <c r="F905" s="506"/>
      <c r="G905" s="1012"/>
      <c r="H905" s="1012"/>
      <c r="I905" s="506"/>
      <c r="J905" s="507"/>
      <c r="P905" s="505"/>
      <c r="Q905" s="598"/>
      <c r="R905" s="506"/>
      <c r="S905" s="506"/>
      <c r="T905" s="507"/>
      <c r="U905" s="506"/>
      <c r="V905" s="508"/>
      <c r="W905" s="508"/>
      <c r="X905" s="506"/>
      <c r="Y905" s="819"/>
    </row>
    <row r="906" spans="1:25" x14ac:dyDescent="0.25">
      <c r="A906" s="505"/>
      <c r="B906" s="598"/>
      <c r="C906" s="506"/>
      <c r="D906" s="506"/>
      <c r="E906" s="507"/>
      <c r="F906" s="506"/>
      <c r="G906" s="1012"/>
      <c r="H906" s="1012"/>
      <c r="I906" s="506"/>
      <c r="J906" s="507"/>
      <c r="P906" s="505"/>
      <c r="Q906" s="598"/>
      <c r="R906" s="506"/>
      <c r="S906" s="506"/>
      <c r="T906" s="505"/>
      <c r="U906" s="506"/>
      <c r="V906" s="511"/>
      <c r="W906" s="511"/>
      <c r="X906" s="506"/>
      <c r="Y906" s="819"/>
    </row>
    <row r="907" spans="1:25" x14ac:dyDescent="0.25">
      <c r="A907" s="505"/>
      <c r="B907" s="598"/>
      <c r="C907" s="506"/>
      <c r="D907" s="506"/>
      <c r="E907" s="507"/>
      <c r="F907" s="506"/>
      <c r="G907" s="1012"/>
      <c r="H907" s="1012"/>
      <c r="I907" s="506"/>
      <c r="J907" s="507"/>
      <c r="P907" s="505"/>
      <c r="Q907" s="598"/>
      <c r="R907" s="506"/>
      <c r="S907" s="506"/>
      <c r="T907" s="505"/>
      <c r="U907" s="506"/>
      <c r="V907" s="508"/>
      <c r="W907" s="508"/>
      <c r="X907" s="506"/>
      <c r="Y907" s="819"/>
    </row>
    <row r="908" spans="1:25" x14ac:dyDescent="0.25">
      <c r="A908" s="505"/>
      <c r="B908" s="598"/>
      <c r="C908" s="506"/>
      <c r="D908" s="506"/>
      <c r="E908" s="507"/>
      <c r="F908" s="506"/>
      <c r="G908" s="1012"/>
      <c r="H908" s="1012"/>
      <c r="I908" s="506"/>
      <c r="J908" s="507"/>
      <c r="P908" s="505"/>
      <c r="Q908" s="598"/>
      <c r="R908" s="506"/>
      <c r="S908" s="506"/>
      <c r="T908" s="505"/>
      <c r="U908" s="506"/>
      <c r="V908" s="508"/>
      <c r="W908" s="508"/>
      <c r="X908" s="506"/>
      <c r="Y908" s="819"/>
    </row>
    <row r="909" spans="1:25" x14ac:dyDescent="0.25">
      <c r="A909" s="505"/>
      <c r="B909" s="598"/>
      <c r="C909" s="506"/>
      <c r="D909" s="506"/>
      <c r="E909" s="507"/>
      <c r="F909" s="506"/>
      <c r="G909" s="1012"/>
      <c r="H909" s="1012"/>
      <c r="I909" s="506"/>
      <c r="J909" s="507"/>
      <c r="P909" s="505"/>
      <c r="Q909" s="598"/>
      <c r="R909" s="506"/>
      <c r="S909" s="506"/>
      <c r="T909" s="507"/>
      <c r="U909" s="506"/>
      <c r="V909" s="508"/>
      <c r="W909" s="508"/>
      <c r="X909" s="506"/>
      <c r="Y909" s="819"/>
    </row>
    <row r="910" spans="1:25" x14ac:dyDescent="0.25">
      <c r="A910" s="505"/>
      <c r="B910" s="598"/>
      <c r="C910" s="506"/>
      <c r="D910" s="506"/>
      <c r="E910" s="507"/>
      <c r="F910" s="506"/>
      <c r="G910" s="1012"/>
      <c r="H910" s="1012"/>
      <c r="I910" s="506"/>
      <c r="J910" s="507"/>
      <c r="P910" s="505"/>
      <c r="Q910" s="598"/>
      <c r="R910" s="506"/>
      <c r="S910" s="506"/>
      <c r="T910" s="512"/>
      <c r="U910" s="513"/>
      <c r="V910" s="508"/>
      <c r="W910" s="508"/>
      <c r="X910" s="597"/>
      <c r="Y910" s="819"/>
    </row>
    <row r="911" spans="1:25" x14ac:dyDescent="0.25">
      <c r="A911" s="505"/>
      <c r="B911" s="598"/>
      <c r="C911" s="506"/>
      <c r="D911" s="506"/>
      <c r="E911" s="507"/>
      <c r="F911" s="506"/>
      <c r="G911" s="1012"/>
      <c r="H911" s="1012"/>
      <c r="I911" s="506"/>
      <c r="J911" s="507"/>
      <c r="P911" s="505"/>
      <c r="Q911" s="598"/>
      <c r="R911" s="506"/>
      <c r="S911" s="506"/>
      <c r="T911" s="512"/>
      <c r="U911" s="513"/>
      <c r="V911" s="508"/>
      <c r="W911" s="508"/>
      <c r="X911" s="597"/>
      <c r="Y911" s="819"/>
    </row>
    <row r="912" spans="1:25" x14ac:dyDescent="0.25">
      <c r="A912" s="505"/>
      <c r="B912" s="598"/>
      <c r="C912" s="506"/>
      <c r="D912" s="506"/>
      <c r="E912" s="507"/>
      <c r="F912" s="506"/>
      <c r="G912" s="1012"/>
      <c r="H912" s="1012"/>
      <c r="I912" s="506"/>
      <c r="J912" s="507"/>
      <c r="P912" s="505"/>
      <c r="Q912" s="598"/>
      <c r="R912" s="506"/>
      <c r="S912" s="506"/>
      <c r="T912" s="512"/>
      <c r="U912" s="513"/>
      <c r="V912" s="508"/>
      <c r="W912" s="508"/>
      <c r="X912" s="597"/>
      <c r="Y912" s="819"/>
    </row>
    <row r="913" spans="1:25" x14ac:dyDescent="0.25">
      <c r="A913" s="505"/>
      <c r="B913" s="598"/>
      <c r="C913" s="506"/>
      <c r="D913" s="506"/>
      <c r="E913" s="507"/>
      <c r="F913" s="506"/>
      <c r="G913" s="1012"/>
      <c r="H913" s="1012"/>
      <c r="I913" s="506"/>
      <c r="J913" s="507"/>
      <c r="P913" s="505"/>
      <c r="Q913" s="598"/>
      <c r="R913" s="506"/>
      <c r="S913" s="506"/>
      <c r="T913" s="507"/>
      <c r="U913" s="506"/>
      <c r="V913" s="508"/>
      <c r="W913" s="508"/>
      <c r="X913" s="597"/>
      <c r="Y913" s="819"/>
    </row>
    <row r="914" spans="1:25" x14ac:dyDescent="0.25">
      <c r="A914" s="505"/>
      <c r="B914" s="598"/>
      <c r="C914" s="506"/>
      <c r="D914" s="506"/>
      <c r="E914" s="507"/>
      <c r="F914" s="506"/>
      <c r="G914" s="1012"/>
      <c r="H914" s="1012"/>
      <c r="I914" s="506"/>
      <c r="J914" s="507"/>
      <c r="P914" s="505"/>
      <c r="Q914" s="598"/>
      <c r="R914" s="506"/>
      <c r="S914" s="506"/>
      <c r="T914" s="507"/>
      <c r="U914" s="506"/>
      <c r="V914" s="508"/>
      <c r="W914" s="508"/>
      <c r="X914" s="506"/>
      <c r="Y914" s="819"/>
    </row>
    <row r="915" spans="1:25" x14ac:dyDescent="0.25">
      <c r="A915" s="505"/>
      <c r="B915" s="598"/>
      <c r="C915" s="506"/>
      <c r="D915" s="506"/>
      <c r="E915" s="507"/>
      <c r="F915" s="506"/>
      <c r="G915" s="1012"/>
      <c r="H915" s="1012"/>
      <c r="I915" s="506"/>
      <c r="J915" s="507"/>
      <c r="P915" s="505"/>
      <c r="Q915" s="598"/>
      <c r="R915" s="506"/>
      <c r="S915" s="506"/>
      <c r="T915" s="507"/>
      <c r="U915" s="506"/>
      <c r="V915" s="508"/>
      <c r="W915" s="508"/>
      <c r="X915" s="506"/>
      <c r="Y915" s="819"/>
    </row>
    <row r="916" spans="1:25" x14ac:dyDescent="0.25">
      <c r="A916" s="505"/>
      <c r="B916" s="598"/>
      <c r="C916" s="506"/>
      <c r="D916" s="506"/>
      <c r="E916" s="507"/>
      <c r="F916" s="506"/>
      <c r="G916" s="1012"/>
      <c r="H916" s="1012"/>
      <c r="I916" s="506"/>
      <c r="J916" s="507"/>
      <c r="P916" s="505"/>
      <c r="Q916" s="598"/>
      <c r="R916" s="506"/>
      <c r="S916" s="506"/>
      <c r="T916" s="507"/>
      <c r="U916" s="506"/>
      <c r="V916" s="508"/>
      <c r="W916" s="508"/>
      <c r="X916" s="506"/>
      <c r="Y916" s="819"/>
    </row>
    <row r="917" spans="1:25" x14ac:dyDescent="0.25">
      <c r="A917" s="505"/>
      <c r="B917" s="598"/>
      <c r="C917" s="506"/>
      <c r="D917" s="506"/>
      <c r="E917" s="507"/>
      <c r="F917" s="506"/>
      <c r="G917" s="1012"/>
      <c r="H917" s="1012"/>
      <c r="I917" s="506"/>
      <c r="J917" s="507"/>
      <c r="P917" s="505"/>
      <c r="Q917" s="598"/>
      <c r="R917" s="506"/>
      <c r="S917" s="506"/>
      <c r="T917" s="507"/>
      <c r="U917" s="506"/>
      <c r="V917" s="508"/>
      <c r="W917" s="508"/>
      <c r="X917" s="506"/>
      <c r="Y917" s="819"/>
    </row>
    <row r="918" spans="1:25" x14ac:dyDescent="0.25">
      <c r="A918" s="505"/>
      <c r="B918" s="598"/>
      <c r="C918" s="506"/>
      <c r="D918" s="506"/>
      <c r="E918" s="507"/>
      <c r="F918" s="506"/>
      <c r="G918" s="1012"/>
      <c r="H918" s="1012"/>
      <c r="I918" s="506"/>
      <c r="J918" s="507"/>
      <c r="P918" s="505"/>
      <c r="Q918" s="598"/>
      <c r="R918" s="506"/>
      <c r="S918" s="506"/>
      <c r="T918" s="507"/>
      <c r="U918" s="506"/>
      <c r="V918" s="508"/>
      <c r="W918" s="508"/>
      <c r="X918" s="506"/>
      <c r="Y918" s="819"/>
    </row>
    <row r="919" spans="1:25" x14ac:dyDescent="0.25">
      <c r="A919" s="505"/>
      <c r="B919" s="598"/>
      <c r="C919" s="506"/>
      <c r="D919" s="506"/>
      <c r="E919" s="507"/>
      <c r="F919" s="506"/>
      <c r="G919" s="1012"/>
      <c r="H919" s="1012"/>
      <c r="I919" s="506"/>
      <c r="J919" s="507"/>
      <c r="P919" s="505"/>
      <c r="Q919" s="598"/>
      <c r="R919" s="506"/>
      <c r="S919" s="506"/>
      <c r="T919" s="507"/>
      <c r="U919" s="506"/>
      <c r="V919" s="508"/>
      <c r="W919" s="508"/>
      <c r="X919" s="506"/>
      <c r="Y919" s="819"/>
    </row>
    <row r="920" spans="1:25" x14ac:dyDescent="0.25">
      <c r="A920" s="505"/>
      <c r="B920" s="598"/>
      <c r="C920" s="506"/>
      <c r="D920" s="506"/>
      <c r="E920" s="507"/>
      <c r="F920" s="506"/>
      <c r="G920" s="1012"/>
      <c r="H920" s="1012"/>
      <c r="I920" s="506"/>
      <c r="J920" s="507"/>
      <c r="P920" s="505"/>
      <c r="Q920" s="598"/>
      <c r="R920" s="506"/>
      <c r="S920" s="506"/>
      <c r="T920" s="507"/>
      <c r="U920" s="506"/>
      <c r="V920" s="508"/>
      <c r="W920" s="508"/>
      <c r="X920" s="506"/>
      <c r="Y920" s="819"/>
    </row>
    <row r="921" spans="1:25" x14ac:dyDescent="0.25">
      <c r="A921" s="505"/>
      <c r="B921" s="598"/>
      <c r="C921" s="506"/>
      <c r="D921" s="506"/>
      <c r="E921" s="507"/>
      <c r="F921" s="506"/>
      <c r="G921" s="1012"/>
      <c r="H921" s="1012"/>
      <c r="I921" s="506"/>
      <c r="J921" s="507"/>
      <c r="P921" s="505"/>
      <c r="Q921" s="598"/>
      <c r="R921" s="506"/>
      <c r="S921" s="506"/>
      <c r="T921" s="507"/>
      <c r="U921" s="506"/>
      <c r="V921" s="508"/>
      <c r="W921" s="508"/>
      <c r="X921" s="506"/>
      <c r="Y921" s="819"/>
    </row>
    <row r="922" spans="1:25" x14ac:dyDescent="0.25">
      <c r="A922" s="505"/>
      <c r="B922" s="598"/>
      <c r="C922" s="506"/>
      <c r="D922" s="506"/>
      <c r="E922" s="507"/>
      <c r="F922" s="506"/>
      <c r="G922" s="1012"/>
      <c r="H922" s="1012"/>
      <c r="I922" s="506"/>
      <c r="J922" s="507"/>
      <c r="P922" s="505"/>
      <c r="Q922" s="598"/>
      <c r="R922" s="506"/>
      <c r="S922" s="506"/>
      <c r="T922" s="507"/>
      <c r="U922" s="506"/>
      <c r="V922" s="508"/>
      <c r="W922" s="508"/>
      <c r="X922" s="506"/>
      <c r="Y922" s="819"/>
    </row>
    <row r="923" spans="1:25" x14ac:dyDescent="0.25">
      <c r="A923" s="505"/>
      <c r="B923" s="598"/>
      <c r="C923" s="506"/>
      <c r="D923" s="506"/>
      <c r="E923" s="507"/>
      <c r="F923" s="506"/>
      <c r="G923" s="1012"/>
      <c r="H923" s="1012"/>
      <c r="I923" s="506"/>
      <c r="J923" s="507"/>
      <c r="P923" s="505"/>
      <c r="Q923" s="598"/>
      <c r="R923" s="506"/>
      <c r="S923" s="506"/>
      <c r="T923" s="507"/>
      <c r="U923" s="506"/>
      <c r="V923" s="508"/>
      <c r="W923" s="508"/>
      <c r="X923" s="506"/>
      <c r="Y923" s="819"/>
    </row>
    <row r="924" spans="1:25" x14ac:dyDescent="0.25">
      <c r="A924" s="505"/>
      <c r="B924" s="598"/>
      <c r="C924" s="506"/>
      <c r="D924" s="506"/>
      <c r="E924" s="507"/>
      <c r="F924" s="506"/>
      <c r="G924" s="1012"/>
      <c r="H924" s="1012"/>
      <c r="I924" s="506"/>
      <c r="J924" s="507"/>
      <c r="P924" s="505"/>
      <c r="Q924" s="598"/>
      <c r="R924" s="506"/>
      <c r="S924" s="506"/>
      <c r="T924" s="507"/>
      <c r="U924" s="506"/>
      <c r="V924" s="508"/>
      <c r="W924" s="508"/>
      <c r="X924" s="506"/>
      <c r="Y924" s="819"/>
    </row>
    <row r="925" spans="1:25" x14ac:dyDescent="0.25">
      <c r="A925" s="505"/>
      <c r="B925" s="598"/>
      <c r="C925" s="506"/>
      <c r="D925" s="506"/>
      <c r="E925" s="507"/>
      <c r="F925" s="506"/>
      <c r="G925" s="1012"/>
      <c r="H925" s="1012"/>
      <c r="I925" s="506"/>
      <c r="J925" s="507"/>
      <c r="P925" s="505"/>
      <c r="Q925" s="598"/>
      <c r="R925" s="506"/>
      <c r="S925" s="506"/>
      <c r="T925" s="507"/>
      <c r="U925" s="506"/>
      <c r="V925" s="508"/>
      <c r="W925" s="508"/>
      <c r="X925" s="506"/>
      <c r="Y925" s="819"/>
    </row>
    <row r="926" spans="1:25" x14ac:dyDescent="0.25">
      <c r="A926" s="505"/>
      <c r="B926" s="598"/>
      <c r="C926" s="506"/>
      <c r="D926" s="506"/>
      <c r="E926" s="507"/>
      <c r="F926" s="506"/>
      <c r="G926" s="1012"/>
      <c r="H926" s="1012"/>
      <c r="I926" s="506"/>
      <c r="J926" s="507"/>
      <c r="P926" s="505"/>
      <c r="Q926" s="598"/>
      <c r="R926" s="506"/>
      <c r="S926" s="506"/>
      <c r="T926" s="507"/>
      <c r="U926" s="506"/>
      <c r="V926" s="508"/>
      <c r="W926" s="508"/>
      <c r="X926" s="506"/>
      <c r="Y926" s="819"/>
    </row>
    <row r="927" spans="1:25" x14ac:dyDescent="0.25">
      <c r="A927" s="505"/>
      <c r="B927" s="598"/>
      <c r="C927" s="506"/>
      <c r="D927" s="506"/>
      <c r="E927" s="507"/>
      <c r="F927" s="506"/>
      <c r="G927" s="1012"/>
      <c r="H927" s="1012"/>
      <c r="I927" s="506"/>
      <c r="J927" s="507"/>
      <c r="P927" s="505"/>
      <c r="Q927" s="598"/>
      <c r="R927" s="506"/>
      <c r="S927" s="506"/>
      <c r="T927" s="507"/>
      <c r="U927" s="506"/>
      <c r="V927" s="508"/>
      <c r="W927" s="508"/>
      <c r="X927" s="506"/>
      <c r="Y927" s="819"/>
    </row>
    <row r="928" spans="1:25" x14ac:dyDescent="0.25">
      <c r="A928" s="505"/>
      <c r="B928" s="598"/>
      <c r="C928" s="506"/>
      <c r="D928" s="506"/>
      <c r="E928" s="507"/>
      <c r="F928" s="506"/>
      <c r="G928" s="1012"/>
      <c r="H928" s="1012"/>
      <c r="I928" s="506"/>
      <c r="J928" s="507"/>
      <c r="P928" s="505"/>
      <c r="Q928" s="598"/>
      <c r="R928" s="506"/>
      <c r="S928" s="506"/>
      <c r="T928" s="507"/>
      <c r="U928" s="506"/>
      <c r="V928" s="508"/>
      <c r="W928" s="508"/>
      <c r="X928" s="506"/>
      <c r="Y928" s="819"/>
    </row>
    <row r="929" spans="1:25" x14ac:dyDescent="0.25">
      <c r="A929" s="505"/>
      <c r="B929" s="598"/>
      <c r="C929" s="506"/>
      <c r="D929" s="506"/>
      <c r="E929" s="507"/>
      <c r="F929" s="506"/>
      <c r="G929" s="1012"/>
      <c r="H929" s="1012"/>
      <c r="I929" s="506"/>
      <c r="J929" s="507"/>
      <c r="P929" s="505"/>
      <c r="Q929" s="598"/>
      <c r="R929" s="506"/>
      <c r="S929" s="506"/>
      <c r="T929" s="507"/>
      <c r="U929" s="506"/>
      <c r="V929" s="508"/>
      <c r="W929" s="508"/>
      <c r="X929" s="506"/>
      <c r="Y929" s="819"/>
    </row>
    <row r="930" spans="1:25" x14ac:dyDescent="0.25">
      <c r="A930" s="505"/>
      <c r="B930" s="598"/>
      <c r="C930" s="506"/>
      <c r="D930" s="506"/>
      <c r="E930" s="507"/>
      <c r="F930" s="506"/>
      <c r="G930" s="1012"/>
      <c r="H930" s="1012"/>
      <c r="I930" s="506"/>
      <c r="J930" s="507"/>
      <c r="P930" s="505"/>
      <c r="Q930" s="598"/>
      <c r="R930" s="506"/>
      <c r="S930" s="506"/>
      <c r="T930" s="507"/>
      <c r="U930" s="506"/>
      <c r="V930" s="508"/>
      <c r="W930" s="508"/>
      <c r="X930" s="506"/>
      <c r="Y930" s="819"/>
    </row>
    <row r="931" spans="1:25" x14ac:dyDescent="0.25">
      <c r="A931" s="505"/>
      <c r="B931" s="598"/>
      <c r="C931" s="506"/>
      <c r="D931" s="506"/>
      <c r="E931" s="507"/>
      <c r="F931" s="506"/>
      <c r="G931" s="1012"/>
      <c r="H931" s="1012"/>
      <c r="I931" s="506"/>
      <c r="J931" s="507"/>
      <c r="P931" s="505"/>
      <c r="Q931" s="598"/>
      <c r="R931" s="506"/>
      <c r="S931" s="506"/>
      <c r="T931" s="507"/>
      <c r="U931" s="506"/>
      <c r="V931" s="508"/>
      <c r="W931" s="508"/>
      <c r="X931" s="506"/>
      <c r="Y931" s="819"/>
    </row>
    <row r="932" spans="1:25" x14ac:dyDescent="0.25">
      <c r="A932" s="505"/>
      <c r="B932" s="598"/>
      <c r="C932" s="506"/>
      <c r="D932" s="506"/>
      <c r="E932" s="507"/>
      <c r="F932" s="506"/>
      <c r="G932" s="1012"/>
      <c r="H932" s="1012"/>
      <c r="I932" s="506"/>
      <c r="J932" s="507"/>
      <c r="P932" s="505"/>
      <c r="Q932" s="598"/>
      <c r="R932" s="506"/>
      <c r="S932" s="506"/>
      <c r="T932" s="507"/>
      <c r="U932" s="506"/>
      <c r="V932" s="508"/>
      <c r="W932" s="508"/>
      <c r="X932" s="506"/>
      <c r="Y932" s="819"/>
    </row>
    <row r="933" spans="1:25" x14ac:dyDescent="0.25">
      <c r="A933" s="505"/>
      <c r="B933" s="598"/>
      <c r="C933" s="506"/>
      <c r="D933" s="506"/>
      <c r="E933" s="507"/>
      <c r="F933" s="506"/>
      <c r="G933" s="1012"/>
      <c r="H933" s="1012"/>
      <c r="I933" s="506"/>
      <c r="J933" s="507"/>
      <c r="P933" s="505"/>
      <c r="Q933" s="598"/>
      <c r="R933" s="506"/>
      <c r="S933" s="506"/>
      <c r="T933" s="507"/>
      <c r="U933" s="506"/>
      <c r="V933" s="508"/>
      <c r="W933" s="508"/>
      <c r="X933" s="506"/>
      <c r="Y933" s="819"/>
    </row>
    <row r="934" spans="1:25" x14ac:dyDescent="0.25">
      <c r="A934" s="505"/>
      <c r="B934" s="598"/>
      <c r="C934" s="506"/>
      <c r="D934" s="506"/>
      <c r="E934" s="507"/>
      <c r="F934" s="506"/>
      <c r="G934" s="1012"/>
      <c r="H934" s="1012"/>
      <c r="I934" s="506"/>
      <c r="J934" s="507"/>
      <c r="P934" s="505"/>
      <c r="Q934" s="598"/>
      <c r="R934" s="506"/>
      <c r="S934" s="506"/>
      <c r="T934" s="507"/>
      <c r="U934" s="506"/>
      <c r="V934" s="508"/>
      <c r="W934" s="508"/>
      <c r="X934" s="506"/>
      <c r="Y934" s="819"/>
    </row>
    <row r="935" spans="1:25" x14ac:dyDescent="0.25">
      <c r="A935" s="505"/>
      <c r="B935" s="598"/>
      <c r="C935" s="506"/>
      <c r="D935" s="506"/>
      <c r="E935" s="507"/>
      <c r="F935" s="506"/>
      <c r="G935" s="1012"/>
      <c r="H935" s="1012"/>
      <c r="I935" s="506"/>
      <c r="J935" s="507"/>
      <c r="P935" s="505"/>
      <c r="Q935" s="598"/>
      <c r="R935" s="506"/>
      <c r="S935" s="506"/>
      <c r="T935" s="507"/>
      <c r="U935" s="506"/>
      <c r="V935" s="508"/>
      <c r="W935" s="508"/>
      <c r="X935" s="506"/>
      <c r="Y935" s="819"/>
    </row>
    <row r="936" spans="1:25" x14ac:dyDescent="0.25">
      <c r="A936" s="505"/>
      <c r="B936" s="598"/>
      <c r="C936" s="506"/>
      <c r="D936" s="506"/>
      <c r="E936" s="507"/>
      <c r="F936" s="506"/>
      <c r="G936" s="1012"/>
      <c r="H936" s="1012"/>
      <c r="I936" s="506"/>
      <c r="J936" s="507"/>
      <c r="P936" s="505"/>
      <c r="Q936" s="598"/>
      <c r="R936" s="506"/>
      <c r="S936" s="506"/>
      <c r="T936" s="507"/>
      <c r="U936" s="506"/>
      <c r="V936" s="508"/>
      <c r="W936" s="508"/>
      <c r="X936" s="506"/>
      <c r="Y936" s="819"/>
    </row>
    <row r="937" spans="1:25" x14ac:dyDescent="0.25">
      <c r="A937" s="505"/>
      <c r="B937" s="598"/>
      <c r="C937" s="506"/>
      <c r="D937" s="506"/>
      <c r="E937" s="507"/>
      <c r="F937" s="506"/>
      <c r="G937" s="1012"/>
      <c r="H937" s="1012"/>
      <c r="I937" s="506"/>
      <c r="J937" s="507"/>
      <c r="P937" s="505"/>
      <c r="Q937" s="598"/>
      <c r="R937" s="506"/>
      <c r="S937" s="506"/>
      <c r="T937" s="507"/>
      <c r="U937" s="506"/>
      <c r="V937" s="508"/>
      <c r="W937" s="508"/>
      <c r="X937" s="506"/>
      <c r="Y937" s="819"/>
    </row>
    <row r="938" spans="1:25" x14ac:dyDescent="0.25">
      <c r="A938" s="505"/>
      <c r="B938" s="598"/>
      <c r="C938" s="506"/>
      <c r="D938" s="506"/>
      <c r="E938" s="507"/>
      <c r="F938" s="506"/>
      <c r="G938" s="1012"/>
      <c r="H938" s="1012"/>
      <c r="I938" s="506"/>
      <c r="J938" s="507"/>
      <c r="P938" s="505"/>
      <c r="Q938" s="598"/>
      <c r="R938" s="506"/>
      <c r="S938" s="506"/>
      <c r="T938" s="507"/>
      <c r="U938" s="506"/>
      <c r="V938" s="508"/>
      <c r="W938" s="508"/>
      <c r="X938" s="506"/>
      <c r="Y938" s="819"/>
    </row>
    <row r="939" spans="1:25" x14ac:dyDescent="0.25">
      <c r="A939" s="505"/>
      <c r="B939" s="598"/>
      <c r="C939" s="506"/>
      <c r="D939" s="506"/>
      <c r="E939" s="507"/>
      <c r="F939" s="506"/>
      <c r="G939" s="1012"/>
      <c r="H939" s="1012"/>
      <c r="I939" s="506"/>
      <c r="J939" s="507"/>
      <c r="P939" s="505"/>
      <c r="Q939" s="598"/>
      <c r="R939" s="506"/>
      <c r="S939" s="506"/>
      <c r="T939" s="507"/>
      <c r="U939" s="506"/>
      <c r="V939" s="508"/>
      <c r="W939" s="508"/>
      <c r="X939" s="506"/>
      <c r="Y939" s="819"/>
    </row>
    <row r="940" spans="1:25" x14ac:dyDescent="0.25">
      <c r="A940" s="505"/>
      <c r="B940" s="598"/>
      <c r="C940" s="506"/>
      <c r="D940" s="506"/>
      <c r="E940" s="507"/>
      <c r="F940" s="506"/>
      <c r="G940" s="1012"/>
      <c r="H940" s="1012"/>
      <c r="I940" s="506"/>
      <c r="J940" s="507"/>
      <c r="P940" s="505"/>
      <c r="Q940" s="598"/>
      <c r="R940" s="506"/>
      <c r="S940" s="506"/>
      <c r="T940" s="507"/>
      <c r="U940" s="506"/>
      <c r="V940" s="508"/>
      <c r="W940" s="508"/>
      <c r="X940" s="506"/>
      <c r="Y940" s="819"/>
    </row>
    <row r="941" spans="1:25" x14ac:dyDescent="0.25">
      <c r="A941" s="505"/>
      <c r="B941" s="598"/>
      <c r="C941" s="506"/>
      <c r="D941" s="506"/>
      <c r="E941" s="507"/>
      <c r="F941" s="506"/>
      <c r="G941" s="1012"/>
      <c r="H941" s="1012"/>
      <c r="I941" s="506"/>
      <c r="J941" s="507"/>
      <c r="P941" s="505"/>
      <c r="Q941" s="598"/>
      <c r="R941" s="506"/>
      <c r="S941" s="506"/>
      <c r="T941" s="507"/>
      <c r="U941" s="506"/>
      <c r="V941" s="508"/>
      <c r="W941" s="508"/>
      <c r="X941" s="506"/>
      <c r="Y941" s="819"/>
    </row>
    <row r="942" spans="1:25" x14ac:dyDescent="0.25">
      <c r="A942" s="505"/>
      <c r="B942" s="598"/>
      <c r="C942" s="506"/>
      <c r="D942" s="506"/>
      <c r="E942" s="507"/>
      <c r="F942" s="506"/>
      <c r="G942" s="1012"/>
      <c r="H942" s="1012"/>
      <c r="I942" s="506"/>
      <c r="J942" s="507"/>
      <c r="P942" s="505"/>
      <c r="Q942" s="598"/>
      <c r="R942" s="506"/>
      <c r="S942" s="506"/>
      <c r="T942" s="507"/>
      <c r="U942" s="506"/>
      <c r="V942" s="508"/>
      <c r="W942" s="508"/>
      <c r="X942" s="506"/>
      <c r="Y942" s="819"/>
    </row>
    <row r="943" spans="1:25" x14ac:dyDescent="0.25">
      <c r="A943" s="505"/>
      <c r="B943" s="598"/>
      <c r="C943" s="506"/>
      <c r="D943" s="506"/>
      <c r="E943" s="507"/>
      <c r="F943" s="506"/>
      <c r="G943" s="1012"/>
      <c r="H943" s="1012"/>
      <c r="I943" s="506"/>
      <c r="J943" s="507"/>
      <c r="P943" s="505"/>
      <c r="Q943" s="598"/>
      <c r="R943" s="506"/>
      <c r="S943" s="506"/>
      <c r="T943" s="507"/>
      <c r="U943" s="506"/>
      <c r="V943" s="508"/>
      <c r="W943" s="508"/>
      <c r="X943" s="506"/>
      <c r="Y943" s="819"/>
    </row>
    <row r="944" spans="1:25" x14ac:dyDescent="0.25">
      <c r="A944" s="505"/>
      <c r="B944" s="598"/>
      <c r="C944" s="506"/>
      <c r="D944" s="506"/>
      <c r="E944" s="507"/>
      <c r="F944" s="506"/>
      <c r="G944" s="1012"/>
      <c r="H944" s="1012"/>
      <c r="I944" s="506"/>
      <c r="J944" s="507"/>
      <c r="P944" s="505"/>
      <c r="Q944" s="598"/>
      <c r="R944" s="506"/>
      <c r="S944" s="506"/>
      <c r="T944" s="507"/>
      <c r="U944" s="506"/>
      <c r="V944" s="508"/>
      <c r="W944" s="508"/>
      <c r="X944" s="506"/>
      <c r="Y944" s="819"/>
    </row>
    <row r="945" spans="1:25" x14ac:dyDescent="0.25">
      <c r="A945" s="505"/>
      <c r="B945" s="598"/>
      <c r="C945" s="506"/>
      <c r="D945" s="506"/>
      <c r="E945" s="507"/>
      <c r="F945" s="506"/>
      <c r="G945" s="1012"/>
      <c r="H945" s="1012"/>
      <c r="I945" s="506"/>
      <c r="J945" s="507"/>
      <c r="P945" s="505"/>
      <c r="Q945" s="598"/>
      <c r="R945" s="506"/>
      <c r="S945" s="506"/>
      <c r="T945" s="507"/>
      <c r="U945" s="506"/>
      <c r="V945" s="508"/>
      <c r="W945" s="508"/>
      <c r="X945" s="506"/>
      <c r="Y945" s="819"/>
    </row>
    <row r="946" spans="1:25" x14ac:dyDescent="0.25">
      <c r="A946" s="505"/>
      <c r="B946" s="598"/>
      <c r="C946" s="506"/>
      <c r="D946" s="506"/>
      <c r="E946" s="507"/>
      <c r="F946" s="506"/>
      <c r="G946" s="1012"/>
      <c r="H946" s="1012"/>
      <c r="I946" s="506"/>
      <c r="J946" s="507"/>
      <c r="P946" s="505"/>
      <c r="Q946" s="598"/>
      <c r="R946" s="506"/>
      <c r="S946" s="506"/>
      <c r="T946" s="507"/>
      <c r="U946" s="506"/>
      <c r="V946" s="508"/>
      <c r="W946" s="508"/>
      <c r="X946" s="506"/>
      <c r="Y946" s="819"/>
    </row>
    <row r="947" spans="1:25" x14ac:dyDescent="0.25">
      <c r="A947" s="505"/>
      <c r="B947" s="598"/>
      <c r="C947" s="506"/>
      <c r="D947" s="506"/>
      <c r="E947" s="507"/>
      <c r="F947" s="506"/>
      <c r="G947" s="1012"/>
      <c r="H947" s="1012"/>
      <c r="I947" s="506"/>
      <c r="J947" s="507"/>
      <c r="P947" s="505"/>
      <c r="Q947" s="598"/>
      <c r="R947" s="506"/>
      <c r="S947" s="506"/>
      <c r="T947" s="507"/>
      <c r="U947" s="506"/>
      <c r="V947" s="508"/>
      <c r="W947" s="508"/>
      <c r="X947" s="506"/>
      <c r="Y947" s="819"/>
    </row>
    <row r="948" spans="1:25" x14ac:dyDescent="0.25">
      <c r="A948" s="505"/>
      <c r="B948" s="598"/>
      <c r="C948" s="506"/>
      <c r="D948" s="506"/>
      <c r="E948" s="507"/>
      <c r="F948" s="506"/>
      <c r="G948" s="1012"/>
      <c r="H948" s="1012"/>
      <c r="I948" s="506"/>
      <c r="J948" s="507"/>
      <c r="P948" s="505"/>
      <c r="Q948" s="598"/>
      <c r="R948" s="506"/>
      <c r="S948" s="506"/>
      <c r="T948" s="507"/>
      <c r="U948" s="506"/>
      <c r="V948" s="508"/>
      <c r="W948" s="508"/>
      <c r="X948" s="506"/>
      <c r="Y948" s="819"/>
    </row>
    <row r="949" spans="1:25" x14ac:dyDescent="0.25">
      <c r="A949" s="505"/>
      <c r="B949" s="598"/>
      <c r="C949" s="506"/>
      <c r="D949" s="506"/>
      <c r="E949" s="507"/>
      <c r="F949" s="506"/>
      <c r="G949" s="1012"/>
      <c r="H949" s="1012"/>
      <c r="I949" s="506"/>
      <c r="J949" s="507"/>
      <c r="P949" s="505"/>
      <c r="Q949" s="598"/>
      <c r="R949" s="506"/>
      <c r="S949" s="506"/>
      <c r="T949" s="507"/>
      <c r="U949" s="509"/>
      <c r="V949" s="508"/>
      <c r="W949" s="508"/>
      <c r="X949" s="510"/>
      <c r="Y949" s="819"/>
    </row>
    <row r="950" spans="1:25" x14ac:dyDescent="0.25">
      <c r="A950" s="505"/>
      <c r="B950" s="598"/>
      <c r="C950" s="506"/>
      <c r="D950" s="506"/>
      <c r="E950" s="507"/>
      <c r="F950" s="506"/>
      <c r="G950" s="1012"/>
      <c r="H950" s="1012"/>
      <c r="I950" s="506"/>
      <c r="J950" s="507"/>
      <c r="P950" s="505"/>
      <c r="Q950" s="598"/>
      <c r="R950" s="506"/>
      <c r="S950" s="506"/>
      <c r="T950" s="507"/>
      <c r="U950" s="506"/>
      <c r="V950" s="508"/>
      <c r="W950" s="508"/>
      <c r="X950" s="506"/>
      <c r="Y950" s="819"/>
    </row>
    <row r="951" spans="1:25" x14ac:dyDescent="0.25">
      <c r="A951" s="505"/>
      <c r="B951" s="598"/>
      <c r="C951" s="506"/>
      <c r="D951" s="506"/>
      <c r="E951" s="507"/>
      <c r="F951" s="506"/>
      <c r="G951" s="1012"/>
      <c r="H951" s="1012"/>
      <c r="I951" s="506"/>
      <c r="J951" s="507"/>
      <c r="P951" s="505"/>
      <c r="Q951" s="598"/>
      <c r="R951" s="506"/>
      <c r="S951" s="506"/>
      <c r="T951" s="507"/>
      <c r="U951" s="506"/>
      <c r="V951" s="508"/>
      <c r="W951" s="508"/>
      <c r="X951" s="506"/>
      <c r="Y951" s="819"/>
    </row>
    <row r="952" spans="1:25" x14ac:dyDescent="0.25">
      <c r="A952" s="505"/>
      <c r="B952" s="598"/>
      <c r="C952" s="506"/>
      <c r="D952" s="506"/>
      <c r="E952" s="507"/>
      <c r="F952" s="506"/>
      <c r="G952" s="1012"/>
      <c r="H952" s="1012"/>
      <c r="I952" s="506"/>
      <c r="J952" s="507"/>
      <c r="P952" s="505"/>
      <c r="Q952" s="598"/>
      <c r="R952" s="506"/>
      <c r="S952" s="506"/>
      <c r="T952" s="507"/>
      <c r="U952" s="506"/>
      <c r="V952" s="508"/>
      <c r="W952" s="508"/>
      <c r="X952" s="506"/>
      <c r="Y952" s="819"/>
    </row>
    <row r="953" spans="1:25" x14ac:dyDescent="0.25">
      <c r="A953" s="505"/>
      <c r="B953" s="598"/>
      <c r="C953" s="506"/>
      <c r="D953" s="506"/>
      <c r="E953" s="507"/>
      <c r="F953" s="506"/>
      <c r="G953" s="1012"/>
      <c r="H953" s="1012"/>
      <c r="I953" s="506"/>
      <c r="J953" s="507"/>
      <c r="P953" s="505"/>
      <c r="Q953" s="598"/>
      <c r="R953" s="506"/>
      <c r="S953" s="506"/>
      <c r="T953" s="507"/>
      <c r="U953" s="506"/>
      <c r="V953" s="508"/>
      <c r="W953" s="508"/>
      <c r="X953" s="506"/>
      <c r="Y953" s="819"/>
    </row>
    <row r="954" spans="1:25" x14ac:dyDescent="0.25">
      <c r="A954" s="505"/>
      <c r="B954" s="598"/>
      <c r="C954" s="506"/>
      <c r="D954" s="506"/>
      <c r="E954" s="507"/>
      <c r="F954" s="506"/>
      <c r="G954" s="1012"/>
      <c r="H954" s="1012"/>
      <c r="I954" s="506"/>
      <c r="J954" s="507"/>
      <c r="P954" s="505"/>
      <c r="Q954" s="598"/>
      <c r="R954" s="506"/>
      <c r="S954" s="506"/>
      <c r="T954" s="507"/>
      <c r="U954" s="506"/>
      <c r="V954" s="508"/>
      <c r="W954" s="508"/>
      <c r="X954" s="506"/>
      <c r="Y954" s="819"/>
    </row>
    <row r="955" spans="1:25" x14ac:dyDescent="0.25">
      <c r="A955" s="505"/>
      <c r="B955" s="598"/>
      <c r="C955" s="506"/>
      <c r="D955" s="506"/>
      <c r="E955" s="507"/>
      <c r="F955" s="506"/>
      <c r="G955" s="1012"/>
      <c r="H955" s="1012"/>
      <c r="I955" s="506"/>
      <c r="J955" s="507"/>
      <c r="P955" s="505"/>
      <c r="Q955" s="598"/>
      <c r="R955" s="506"/>
      <c r="S955" s="506"/>
      <c r="T955" s="507"/>
      <c r="U955" s="506"/>
      <c r="V955" s="508"/>
      <c r="W955" s="508"/>
      <c r="X955" s="506"/>
      <c r="Y955" s="819"/>
    </row>
    <row r="956" spans="1:25" x14ac:dyDescent="0.25">
      <c r="A956" s="505"/>
      <c r="B956" s="598"/>
      <c r="C956" s="506"/>
      <c r="D956" s="506"/>
      <c r="E956" s="507"/>
      <c r="F956" s="506"/>
      <c r="G956" s="1012"/>
      <c r="H956" s="1012"/>
      <c r="I956" s="506"/>
      <c r="J956" s="507"/>
      <c r="P956" s="505"/>
      <c r="Q956" s="598"/>
      <c r="R956" s="506"/>
      <c r="S956" s="506"/>
      <c r="T956" s="507"/>
      <c r="U956" s="506"/>
      <c r="V956" s="508"/>
      <c r="W956" s="508"/>
      <c r="X956" s="506"/>
      <c r="Y956" s="819"/>
    </row>
    <row r="957" spans="1:25" x14ac:dyDescent="0.25">
      <c r="A957" s="505"/>
      <c r="B957" s="598"/>
      <c r="C957" s="506"/>
      <c r="D957" s="506"/>
      <c r="E957" s="507"/>
      <c r="F957" s="506"/>
      <c r="G957" s="1012"/>
      <c r="H957" s="1012"/>
      <c r="I957" s="506"/>
      <c r="J957" s="507"/>
      <c r="P957" s="505"/>
      <c r="Q957" s="598"/>
      <c r="R957" s="506"/>
      <c r="S957" s="506"/>
      <c r="T957" s="507"/>
      <c r="U957" s="506"/>
      <c r="V957" s="508"/>
      <c r="W957" s="508"/>
      <c r="X957" s="506"/>
      <c r="Y957" s="819"/>
    </row>
    <row r="958" spans="1:25" x14ac:dyDescent="0.25">
      <c r="A958" s="505"/>
      <c r="B958" s="598"/>
      <c r="C958" s="506"/>
      <c r="D958" s="506"/>
      <c r="E958" s="507"/>
      <c r="F958" s="506"/>
      <c r="G958" s="1012"/>
      <c r="H958" s="1012"/>
      <c r="I958" s="506"/>
      <c r="J958" s="507"/>
      <c r="P958" s="505"/>
      <c r="Q958" s="598"/>
      <c r="R958" s="506"/>
      <c r="S958" s="506"/>
      <c r="T958" s="507"/>
      <c r="U958" s="506"/>
      <c r="V958" s="508"/>
      <c r="W958" s="508"/>
      <c r="X958" s="506"/>
      <c r="Y958" s="819"/>
    </row>
    <row r="959" spans="1:25" x14ac:dyDescent="0.25">
      <c r="A959" s="505"/>
      <c r="B959" s="598"/>
      <c r="C959" s="506"/>
      <c r="D959" s="506"/>
      <c r="E959" s="507"/>
      <c r="F959" s="506"/>
      <c r="G959" s="1012"/>
      <c r="H959" s="1012"/>
      <c r="I959" s="506"/>
      <c r="J959" s="507"/>
      <c r="P959" s="505"/>
      <c r="Q959" s="598"/>
      <c r="R959" s="506"/>
      <c r="S959" s="506"/>
      <c r="T959" s="507"/>
      <c r="U959" s="506"/>
      <c r="V959" s="508"/>
      <c r="W959" s="508"/>
      <c r="X959" s="506"/>
      <c r="Y959" s="819"/>
    </row>
    <row r="960" spans="1:25" x14ac:dyDescent="0.25">
      <c r="A960" s="505"/>
      <c r="B960" s="598"/>
      <c r="C960" s="506"/>
      <c r="D960" s="506"/>
      <c r="E960" s="507"/>
      <c r="F960" s="506"/>
      <c r="G960" s="1012"/>
      <c r="H960" s="1012"/>
      <c r="I960" s="506"/>
      <c r="J960" s="507"/>
      <c r="P960" s="505"/>
      <c r="Q960" s="598"/>
      <c r="R960" s="506"/>
      <c r="S960" s="506"/>
      <c r="T960" s="507"/>
      <c r="U960" s="506"/>
      <c r="V960" s="508"/>
      <c r="W960" s="508"/>
      <c r="X960" s="506"/>
      <c r="Y960" s="819"/>
    </row>
    <row r="961" spans="1:25" x14ac:dyDescent="0.25">
      <c r="A961" s="505"/>
      <c r="B961" s="598"/>
      <c r="C961" s="506"/>
      <c r="D961" s="506"/>
      <c r="E961" s="507"/>
      <c r="F961" s="506"/>
      <c r="G961" s="1012"/>
      <c r="H961" s="1012"/>
      <c r="I961" s="506"/>
      <c r="J961" s="507"/>
      <c r="P961" s="505"/>
      <c r="Q961" s="598"/>
      <c r="R961" s="506"/>
      <c r="S961" s="506"/>
      <c r="T961" s="507"/>
      <c r="U961" s="506"/>
      <c r="V961" s="508"/>
      <c r="W961" s="508"/>
      <c r="X961" s="506"/>
      <c r="Y961" s="819"/>
    </row>
    <row r="962" spans="1:25" x14ac:dyDescent="0.25">
      <c r="A962" s="505"/>
      <c r="B962" s="598"/>
      <c r="C962" s="506"/>
      <c r="D962" s="506"/>
      <c r="E962" s="507"/>
      <c r="F962" s="506"/>
      <c r="G962" s="1012"/>
      <c r="H962" s="1012"/>
      <c r="I962" s="506"/>
      <c r="J962" s="507"/>
      <c r="P962" s="505"/>
      <c r="Q962" s="598"/>
      <c r="R962" s="506"/>
      <c r="S962" s="506"/>
      <c r="T962" s="507"/>
      <c r="U962" s="506"/>
      <c r="V962" s="508"/>
      <c r="W962" s="508"/>
      <c r="X962" s="506"/>
      <c r="Y962" s="819"/>
    </row>
    <row r="963" spans="1:25" x14ac:dyDescent="0.25">
      <c r="A963" s="505"/>
      <c r="B963" s="598"/>
      <c r="C963" s="506"/>
      <c r="D963" s="506"/>
      <c r="E963" s="507"/>
      <c r="F963" s="506"/>
      <c r="G963" s="1012"/>
      <c r="H963" s="1012"/>
      <c r="I963" s="506"/>
      <c r="J963" s="507"/>
      <c r="P963" s="505"/>
      <c r="Q963" s="598"/>
      <c r="R963" s="506"/>
      <c r="S963" s="506"/>
      <c r="T963" s="507"/>
      <c r="U963" s="506"/>
      <c r="V963" s="508"/>
      <c r="W963" s="508"/>
      <c r="X963" s="506"/>
      <c r="Y963" s="819"/>
    </row>
    <row r="964" spans="1:25" x14ac:dyDescent="0.25">
      <c r="A964" s="505"/>
      <c r="B964" s="598"/>
      <c r="C964" s="506"/>
      <c r="D964" s="506"/>
      <c r="E964" s="507"/>
      <c r="F964" s="506"/>
      <c r="G964" s="1012"/>
      <c r="H964" s="1012"/>
      <c r="I964" s="506"/>
      <c r="J964" s="507"/>
      <c r="P964" s="505"/>
      <c r="Q964" s="598"/>
      <c r="R964" s="506"/>
      <c r="S964" s="506"/>
      <c r="T964" s="507"/>
      <c r="U964" s="506"/>
      <c r="V964" s="508"/>
      <c r="W964" s="508"/>
      <c r="X964" s="506"/>
      <c r="Y964" s="819"/>
    </row>
    <row r="965" spans="1:25" x14ac:dyDescent="0.25">
      <c r="A965" s="505"/>
      <c r="B965" s="598"/>
      <c r="C965" s="506"/>
      <c r="D965" s="506"/>
      <c r="E965" s="507"/>
      <c r="F965" s="506"/>
      <c r="G965" s="1012"/>
      <c r="H965" s="1012"/>
      <c r="I965" s="506"/>
      <c r="J965" s="507"/>
      <c r="P965" s="505"/>
      <c r="Q965" s="598"/>
      <c r="R965" s="506"/>
      <c r="S965" s="506"/>
      <c r="T965" s="507"/>
      <c r="U965" s="506"/>
      <c r="V965" s="508"/>
      <c r="W965" s="508"/>
      <c r="X965" s="506"/>
      <c r="Y965" s="819"/>
    </row>
    <row r="966" spans="1:25" x14ac:dyDescent="0.25">
      <c r="A966" s="505"/>
      <c r="B966" s="598"/>
      <c r="C966" s="506"/>
      <c r="D966" s="506"/>
      <c r="E966" s="507"/>
      <c r="F966" s="506"/>
      <c r="G966" s="1012"/>
      <c r="H966" s="1012"/>
      <c r="I966" s="506"/>
      <c r="J966" s="507"/>
      <c r="P966" s="505"/>
      <c r="Q966" s="598"/>
      <c r="R966" s="506"/>
      <c r="S966" s="506"/>
      <c r="T966" s="505"/>
      <c r="U966" s="506"/>
      <c r="V966" s="508"/>
      <c r="W966" s="508"/>
      <c r="X966" s="506"/>
      <c r="Y966" s="819"/>
    </row>
    <row r="967" spans="1:25" x14ac:dyDescent="0.25">
      <c r="A967" s="505"/>
      <c r="B967" s="598"/>
      <c r="C967" s="506"/>
      <c r="D967" s="506"/>
      <c r="E967" s="507"/>
      <c r="F967" s="506"/>
      <c r="G967" s="1012"/>
      <c r="H967" s="1012"/>
      <c r="I967" s="506"/>
      <c r="J967" s="507"/>
      <c r="P967" s="505"/>
      <c r="Q967" s="598"/>
      <c r="R967" s="506"/>
      <c r="S967" s="506"/>
      <c r="T967" s="505"/>
      <c r="U967" s="506"/>
      <c r="V967" s="508"/>
      <c r="W967" s="508"/>
      <c r="X967" s="506"/>
      <c r="Y967" s="819"/>
    </row>
    <row r="968" spans="1:25" x14ac:dyDescent="0.25">
      <c r="A968" s="505"/>
      <c r="B968" s="598"/>
      <c r="C968" s="506"/>
      <c r="D968" s="506"/>
      <c r="E968" s="507"/>
      <c r="F968" s="506"/>
      <c r="G968" s="1012"/>
      <c r="H968" s="1012"/>
      <c r="I968" s="506"/>
      <c r="J968" s="507"/>
      <c r="P968" s="505"/>
      <c r="Q968" s="598"/>
      <c r="R968" s="506"/>
      <c r="S968" s="506"/>
      <c r="T968" s="505"/>
      <c r="U968" s="506"/>
      <c r="V968" s="508"/>
      <c r="W968" s="508"/>
      <c r="X968" s="506"/>
      <c r="Y968" s="819"/>
    </row>
    <row r="969" spans="1:25" x14ac:dyDescent="0.25">
      <c r="A969" s="505"/>
      <c r="B969" s="598"/>
      <c r="C969" s="506"/>
      <c r="D969" s="506"/>
      <c r="E969" s="507"/>
      <c r="F969" s="506"/>
      <c r="G969" s="1012"/>
      <c r="H969" s="1012"/>
      <c r="I969" s="506"/>
      <c r="J969" s="507"/>
      <c r="P969" s="505"/>
      <c r="Q969" s="598"/>
      <c r="R969" s="506"/>
      <c r="S969" s="506"/>
      <c r="T969" s="505"/>
      <c r="U969" s="506"/>
      <c r="V969" s="508"/>
      <c r="W969" s="508"/>
      <c r="X969" s="506"/>
      <c r="Y969" s="819"/>
    </row>
    <row r="970" spans="1:25" x14ac:dyDescent="0.25">
      <c r="A970" s="505"/>
      <c r="B970" s="598"/>
      <c r="C970" s="506"/>
      <c r="D970" s="506"/>
      <c r="E970" s="507"/>
      <c r="F970" s="506"/>
      <c r="G970" s="1012"/>
      <c r="H970" s="1012"/>
      <c r="I970" s="506"/>
      <c r="J970" s="507"/>
      <c r="P970" s="505"/>
      <c r="Q970" s="598"/>
      <c r="R970" s="506"/>
      <c r="S970" s="506"/>
      <c r="T970" s="505"/>
      <c r="U970" s="506"/>
      <c r="V970" s="508"/>
      <c r="W970" s="508"/>
      <c r="X970" s="506"/>
      <c r="Y970" s="819"/>
    </row>
    <row r="971" spans="1:25" x14ac:dyDescent="0.25">
      <c r="A971" s="505"/>
      <c r="B971" s="598"/>
      <c r="C971" s="506"/>
      <c r="D971" s="506"/>
      <c r="E971" s="507"/>
      <c r="F971" s="506"/>
      <c r="G971" s="1012"/>
      <c r="H971" s="1012"/>
      <c r="I971" s="506"/>
      <c r="J971" s="507"/>
      <c r="P971" s="505"/>
      <c r="Q971" s="598"/>
      <c r="R971" s="506"/>
      <c r="S971" s="506"/>
      <c r="T971" s="505"/>
      <c r="U971" s="506"/>
      <c r="V971" s="508"/>
      <c r="W971" s="508"/>
      <c r="X971" s="506"/>
      <c r="Y971" s="819"/>
    </row>
    <row r="972" spans="1:25" x14ac:dyDescent="0.25">
      <c r="A972" s="505"/>
      <c r="B972" s="598"/>
      <c r="C972" s="506"/>
      <c r="D972" s="506"/>
      <c r="E972" s="507"/>
      <c r="F972" s="506"/>
      <c r="G972" s="1012"/>
      <c r="H972" s="1012"/>
      <c r="I972" s="506"/>
      <c r="J972" s="507"/>
      <c r="P972" s="505"/>
      <c r="Q972" s="598"/>
      <c r="R972" s="506"/>
      <c r="S972" s="506"/>
      <c r="T972" s="505"/>
      <c r="U972" s="506"/>
      <c r="V972" s="508"/>
      <c r="W972" s="508"/>
      <c r="X972" s="506"/>
      <c r="Y972" s="819"/>
    </row>
    <row r="973" spans="1:25" x14ac:dyDescent="0.25">
      <c r="A973" s="505"/>
      <c r="B973" s="598"/>
      <c r="C973" s="506"/>
      <c r="D973" s="506"/>
      <c r="E973" s="507"/>
      <c r="F973" s="506"/>
      <c r="G973" s="1012"/>
      <c r="H973" s="1012"/>
      <c r="I973" s="506"/>
      <c r="J973" s="507"/>
      <c r="P973" s="505"/>
      <c r="Q973" s="598"/>
      <c r="R973" s="506"/>
      <c r="S973" s="506"/>
      <c r="T973" s="505"/>
      <c r="U973" s="506"/>
      <c r="V973" s="508"/>
      <c r="W973" s="508"/>
      <c r="X973" s="506"/>
      <c r="Y973" s="819"/>
    </row>
    <row r="974" spans="1:25" x14ac:dyDescent="0.25">
      <c r="A974" s="505"/>
      <c r="B974" s="598"/>
      <c r="C974" s="506"/>
      <c r="D974" s="506"/>
      <c r="E974" s="507"/>
      <c r="F974" s="506"/>
      <c r="G974" s="1012"/>
      <c r="H974" s="1012"/>
      <c r="I974" s="506"/>
      <c r="J974" s="507"/>
      <c r="P974" s="505"/>
      <c r="Q974" s="598"/>
      <c r="R974" s="506"/>
      <c r="S974" s="506"/>
      <c r="T974" s="505"/>
      <c r="U974" s="506"/>
      <c r="V974" s="508"/>
      <c r="W974" s="508"/>
      <c r="X974" s="506"/>
      <c r="Y974" s="819"/>
    </row>
    <row r="975" spans="1:25" x14ac:dyDescent="0.25">
      <c r="A975" s="505"/>
      <c r="B975" s="598"/>
      <c r="C975" s="506"/>
      <c r="D975" s="506"/>
      <c r="E975" s="507"/>
      <c r="F975" s="506"/>
      <c r="G975" s="1012"/>
      <c r="H975" s="1012"/>
      <c r="I975" s="506"/>
      <c r="J975" s="507"/>
      <c r="P975" s="505"/>
      <c r="Q975" s="598"/>
      <c r="R975" s="506"/>
      <c r="S975" s="506"/>
      <c r="T975" s="505"/>
      <c r="U975" s="506"/>
      <c r="V975" s="508"/>
      <c r="W975" s="508"/>
      <c r="X975" s="506"/>
      <c r="Y975" s="819"/>
    </row>
    <row r="976" spans="1:25" x14ac:dyDescent="0.25">
      <c r="A976" s="505"/>
      <c r="B976" s="598"/>
      <c r="C976" s="506"/>
      <c r="D976" s="506"/>
      <c r="E976" s="507"/>
      <c r="F976" s="506"/>
      <c r="G976" s="1012"/>
      <c r="H976" s="1012"/>
      <c r="I976" s="506"/>
      <c r="J976" s="507"/>
      <c r="P976" s="505"/>
      <c r="Q976" s="598"/>
      <c r="R976" s="506"/>
      <c r="S976" s="506"/>
      <c r="T976" s="505"/>
      <c r="U976" s="506"/>
      <c r="V976" s="508"/>
      <c r="W976" s="508"/>
      <c r="X976" s="506"/>
      <c r="Y976" s="819"/>
    </row>
    <row r="977" spans="1:25" x14ac:dyDescent="0.25">
      <c r="A977" s="505"/>
      <c r="B977" s="598"/>
      <c r="C977" s="506"/>
      <c r="D977" s="506"/>
      <c r="E977" s="507"/>
      <c r="F977" s="506"/>
      <c r="G977" s="1012"/>
      <c r="H977" s="1012"/>
      <c r="I977" s="506"/>
      <c r="J977" s="507"/>
      <c r="P977" s="505"/>
      <c r="Q977" s="598"/>
      <c r="R977" s="506"/>
      <c r="S977" s="506"/>
      <c r="T977" s="505"/>
      <c r="U977" s="506"/>
      <c r="V977" s="508"/>
      <c r="W977" s="508"/>
      <c r="X977" s="506"/>
      <c r="Y977" s="819"/>
    </row>
    <row r="978" spans="1:25" x14ac:dyDescent="0.25">
      <c r="A978" s="505"/>
      <c r="B978" s="598"/>
      <c r="C978" s="506"/>
      <c r="D978" s="506"/>
      <c r="E978" s="507"/>
      <c r="F978" s="506"/>
      <c r="G978" s="1012"/>
      <c r="H978" s="1012"/>
      <c r="I978" s="506"/>
      <c r="J978" s="507"/>
      <c r="P978" s="505"/>
      <c r="Q978" s="598"/>
      <c r="R978" s="506"/>
      <c r="S978" s="506"/>
      <c r="T978" s="505"/>
      <c r="U978" s="506"/>
      <c r="V978" s="508"/>
      <c r="W978" s="508"/>
      <c r="X978" s="506"/>
      <c r="Y978" s="819"/>
    </row>
    <row r="979" spans="1:25" x14ac:dyDescent="0.25">
      <c r="A979" s="505"/>
      <c r="B979" s="598"/>
      <c r="C979" s="506"/>
      <c r="D979" s="506"/>
      <c r="E979" s="507"/>
      <c r="F979" s="506"/>
      <c r="G979" s="1012"/>
      <c r="H979" s="1012"/>
      <c r="I979" s="506"/>
      <c r="J979" s="507"/>
      <c r="P979" s="505"/>
      <c r="Q979" s="598"/>
      <c r="R979" s="506"/>
      <c r="S979" s="506"/>
      <c r="T979" s="505"/>
      <c r="U979" s="506"/>
      <c r="V979" s="508"/>
      <c r="W979" s="508"/>
      <c r="X979" s="506"/>
      <c r="Y979" s="819"/>
    </row>
    <row r="980" spans="1:25" x14ac:dyDescent="0.25">
      <c r="A980" s="505"/>
      <c r="B980" s="598"/>
      <c r="C980" s="506"/>
      <c r="D980" s="506"/>
      <c r="E980" s="507"/>
      <c r="F980" s="506"/>
      <c r="G980" s="1012"/>
      <c r="H980" s="1012"/>
      <c r="I980" s="506"/>
      <c r="J980" s="507"/>
      <c r="P980" s="505"/>
      <c r="Q980" s="598"/>
      <c r="R980" s="506"/>
      <c r="S980" s="506"/>
      <c r="T980" s="505"/>
      <c r="U980" s="506"/>
      <c r="V980" s="508"/>
      <c r="W980" s="508"/>
      <c r="X980" s="506"/>
      <c r="Y980" s="819"/>
    </row>
    <row r="981" spans="1:25" x14ac:dyDescent="0.25">
      <c r="A981" s="505"/>
      <c r="B981" s="598"/>
      <c r="C981" s="506"/>
      <c r="D981" s="506"/>
      <c r="E981" s="507"/>
      <c r="F981" s="506"/>
      <c r="G981" s="1012"/>
      <c r="H981" s="1012"/>
      <c r="I981" s="506"/>
      <c r="J981" s="507"/>
      <c r="P981" s="505"/>
      <c r="Q981" s="598"/>
      <c r="R981" s="506"/>
      <c r="S981" s="506"/>
      <c r="T981" s="505"/>
      <c r="U981" s="506"/>
      <c r="V981" s="508"/>
      <c r="W981" s="508"/>
      <c r="X981" s="506"/>
      <c r="Y981" s="819"/>
    </row>
    <row r="982" spans="1:25" x14ac:dyDescent="0.25">
      <c r="A982" s="505"/>
      <c r="B982" s="598"/>
      <c r="C982" s="506"/>
      <c r="D982" s="506"/>
      <c r="E982" s="507"/>
      <c r="F982" s="506"/>
      <c r="G982" s="1012"/>
      <c r="H982" s="1012"/>
      <c r="I982" s="506"/>
      <c r="J982" s="507"/>
      <c r="P982" s="505"/>
      <c r="Q982" s="598"/>
      <c r="R982" s="506"/>
      <c r="S982" s="506"/>
      <c r="T982" s="505"/>
      <c r="U982" s="506"/>
      <c r="V982" s="508"/>
      <c r="W982" s="508"/>
      <c r="X982" s="506"/>
      <c r="Y982" s="819"/>
    </row>
    <row r="983" spans="1:25" x14ac:dyDescent="0.25">
      <c r="A983" s="505"/>
      <c r="B983" s="598"/>
      <c r="C983" s="506"/>
      <c r="D983" s="506"/>
      <c r="E983" s="507"/>
      <c r="F983" s="506"/>
      <c r="G983" s="1012"/>
      <c r="H983" s="1012"/>
      <c r="I983" s="506"/>
      <c r="J983" s="507"/>
      <c r="P983" s="505"/>
      <c r="Q983" s="598"/>
      <c r="R983" s="506"/>
      <c r="S983" s="506"/>
      <c r="T983" s="512"/>
      <c r="U983" s="513"/>
      <c r="V983" s="508"/>
      <c r="W983" s="508"/>
      <c r="X983" s="506"/>
      <c r="Y983" s="819"/>
    </row>
    <row r="984" spans="1:25" x14ac:dyDescent="0.25">
      <c r="A984" s="505"/>
      <c r="B984" s="598"/>
      <c r="C984" s="506"/>
      <c r="D984" s="506"/>
      <c r="E984" s="507"/>
      <c r="F984" s="506"/>
      <c r="G984" s="1012"/>
      <c r="H984" s="1012"/>
      <c r="I984" s="506"/>
      <c r="J984" s="507"/>
      <c r="P984" s="505"/>
      <c r="Q984" s="598"/>
      <c r="R984" s="506"/>
      <c r="S984" s="506"/>
      <c r="T984" s="512"/>
      <c r="U984" s="513"/>
      <c r="V984" s="508"/>
      <c r="W984" s="508"/>
      <c r="X984" s="506"/>
      <c r="Y984" s="819"/>
    </row>
    <row r="985" spans="1:25" x14ac:dyDescent="0.25">
      <c r="A985" s="505"/>
      <c r="B985" s="598"/>
      <c r="C985" s="506"/>
      <c r="D985" s="506"/>
      <c r="E985" s="507"/>
      <c r="F985" s="506"/>
      <c r="G985" s="1012"/>
      <c r="H985" s="1012"/>
      <c r="I985" s="506"/>
      <c r="J985" s="507"/>
      <c r="P985" s="505"/>
      <c r="Q985" s="598"/>
      <c r="R985" s="506"/>
      <c r="S985" s="506"/>
      <c r="T985" s="512"/>
      <c r="U985" s="513"/>
      <c r="V985" s="508"/>
      <c r="W985" s="508"/>
      <c r="X985" s="506"/>
      <c r="Y985" s="819"/>
    </row>
    <row r="986" spans="1:25" x14ac:dyDescent="0.25">
      <c r="A986" s="505"/>
      <c r="B986" s="598"/>
      <c r="C986" s="506"/>
      <c r="D986" s="506"/>
      <c r="E986" s="507"/>
      <c r="F986" s="506"/>
      <c r="G986" s="1012"/>
      <c r="H986" s="1012"/>
      <c r="I986" s="506"/>
      <c r="J986" s="507"/>
      <c r="P986" s="505"/>
      <c r="Q986" s="598"/>
      <c r="R986" s="506"/>
      <c r="S986" s="506"/>
      <c r="T986" s="512"/>
      <c r="U986" s="513"/>
      <c r="V986" s="508"/>
      <c r="W986" s="508"/>
      <c r="X986" s="506"/>
      <c r="Y986" s="819"/>
    </row>
    <row r="987" spans="1:25" x14ac:dyDescent="0.25">
      <c r="A987" s="505"/>
      <c r="B987" s="598"/>
      <c r="C987" s="506"/>
      <c r="D987" s="506"/>
      <c r="E987" s="507"/>
      <c r="F987" s="506"/>
      <c r="G987" s="1012"/>
      <c r="H987" s="1012"/>
      <c r="I987" s="506"/>
      <c r="J987" s="507"/>
      <c r="P987" s="505"/>
      <c r="Q987" s="598"/>
      <c r="R987" s="506"/>
      <c r="S987" s="506"/>
      <c r="T987" s="512"/>
      <c r="U987" s="513"/>
      <c r="V987" s="508"/>
      <c r="W987" s="508"/>
      <c r="X987" s="506"/>
      <c r="Y987" s="819"/>
    </row>
    <row r="988" spans="1:25" x14ac:dyDescent="0.25">
      <c r="A988" s="505"/>
      <c r="B988" s="598"/>
      <c r="C988" s="506"/>
      <c r="D988" s="506"/>
      <c r="E988" s="507"/>
      <c r="F988" s="506"/>
      <c r="G988" s="1012"/>
      <c r="H988" s="1012"/>
      <c r="I988" s="506"/>
      <c r="J988" s="507"/>
      <c r="P988" s="505"/>
      <c r="Q988" s="598"/>
      <c r="R988" s="506"/>
      <c r="S988" s="506"/>
      <c r="T988" s="512"/>
      <c r="U988" s="513"/>
      <c r="V988" s="508"/>
      <c r="W988" s="508"/>
      <c r="X988" s="506"/>
      <c r="Y988" s="819"/>
    </row>
    <row r="989" spans="1:25" x14ac:dyDescent="0.25">
      <c r="A989" s="505"/>
      <c r="B989" s="598"/>
      <c r="C989" s="506"/>
      <c r="D989" s="506"/>
      <c r="E989" s="507"/>
      <c r="F989" s="506"/>
      <c r="G989" s="1012"/>
      <c r="H989" s="1012"/>
      <c r="I989" s="506"/>
      <c r="J989" s="507"/>
      <c r="P989" s="505"/>
      <c r="Q989" s="598"/>
      <c r="R989" s="506"/>
      <c r="S989" s="506"/>
      <c r="T989" s="512"/>
      <c r="U989" s="513"/>
      <c r="V989" s="508"/>
      <c r="W989" s="508"/>
      <c r="X989" s="506"/>
      <c r="Y989" s="819"/>
    </row>
    <row r="990" spans="1:25" x14ac:dyDescent="0.25">
      <c r="A990" s="505"/>
      <c r="B990" s="598"/>
      <c r="C990" s="506"/>
      <c r="D990" s="506"/>
      <c r="E990" s="507"/>
      <c r="F990" s="506"/>
      <c r="G990" s="1012"/>
      <c r="H990" s="1012"/>
      <c r="I990" s="506"/>
      <c r="J990" s="507"/>
      <c r="P990" s="505"/>
      <c r="Q990" s="598"/>
      <c r="R990" s="506"/>
      <c r="S990" s="506"/>
      <c r="T990" s="512"/>
      <c r="U990" s="513"/>
      <c r="V990" s="508"/>
      <c r="W990" s="508"/>
      <c r="X990" s="506"/>
      <c r="Y990" s="819"/>
    </row>
    <row r="991" spans="1:25" x14ac:dyDescent="0.25">
      <c r="A991" s="505"/>
      <c r="B991" s="598"/>
      <c r="C991" s="506"/>
      <c r="D991" s="506"/>
      <c r="E991" s="507"/>
      <c r="F991" s="506"/>
      <c r="G991" s="1012"/>
      <c r="H991" s="1012"/>
      <c r="I991" s="506"/>
      <c r="J991" s="507"/>
      <c r="P991" s="505"/>
      <c r="Q991" s="598"/>
      <c r="R991" s="506"/>
      <c r="S991" s="506"/>
      <c r="T991" s="507"/>
      <c r="U991" s="506"/>
      <c r="V991" s="508"/>
      <c r="W991" s="508"/>
      <c r="X991" s="506"/>
      <c r="Y991" s="819"/>
    </row>
    <row r="992" spans="1:25" x14ac:dyDescent="0.25">
      <c r="A992" s="505"/>
      <c r="B992" s="598"/>
      <c r="C992" s="506"/>
      <c r="D992" s="506"/>
      <c r="E992" s="507"/>
      <c r="F992" s="506"/>
      <c r="G992" s="1012"/>
      <c r="H992" s="1012"/>
      <c r="I992" s="506"/>
      <c r="J992" s="507"/>
      <c r="P992" s="505"/>
      <c r="Q992" s="598"/>
      <c r="R992" s="506"/>
      <c r="S992" s="506"/>
      <c r="T992" s="507"/>
      <c r="U992" s="506"/>
      <c r="V992" s="508"/>
      <c r="W992" s="508"/>
      <c r="X992" s="506"/>
      <c r="Y992" s="819"/>
    </row>
    <row r="993" spans="1:25" x14ac:dyDescent="0.25">
      <c r="A993" s="505"/>
      <c r="B993" s="598"/>
      <c r="C993" s="506"/>
      <c r="D993" s="506"/>
      <c r="E993" s="507"/>
      <c r="F993" s="506"/>
      <c r="G993" s="1012"/>
      <c r="H993" s="1012"/>
      <c r="I993" s="506"/>
      <c r="J993" s="507"/>
      <c r="P993" s="505"/>
      <c r="Q993" s="598"/>
      <c r="R993" s="506"/>
      <c r="S993" s="506"/>
      <c r="T993" s="507"/>
      <c r="U993" s="506"/>
      <c r="V993" s="508"/>
      <c r="W993" s="508"/>
      <c r="X993" s="506"/>
      <c r="Y993" s="819"/>
    </row>
    <row r="994" spans="1:25" x14ac:dyDescent="0.25">
      <c r="A994" s="505"/>
      <c r="B994" s="598"/>
      <c r="C994" s="506"/>
      <c r="D994" s="506"/>
      <c r="E994" s="507"/>
      <c r="F994" s="506"/>
      <c r="G994" s="1012"/>
      <c r="H994" s="1012"/>
      <c r="I994" s="506"/>
      <c r="J994" s="507"/>
      <c r="P994" s="505"/>
      <c r="Q994" s="598"/>
      <c r="R994" s="506"/>
      <c r="S994" s="506"/>
      <c r="T994" s="507"/>
      <c r="U994" s="506"/>
      <c r="V994" s="508"/>
      <c r="W994" s="508"/>
      <c r="X994" s="506"/>
      <c r="Y994" s="819"/>
    </row>
    <row r="995" spans="1:25" x14ac:dyDescent="0.25">
      <c r="A995" s="505"/>
      <c r="B995" s="598"/>
      <c r="C995" s="506"/>
      <c r="D995" s="506"/>
      <c r="E995" s="507"/>
      <c r="F995" s="506"/>
      <c r="G995" s="1012"/>
      <c r="H995" s="1012"/>
      <c r="I995" s="506"/>
      <c r="J995" s="507"/>
      <c r="P995" s="505"/>
      <c r="Q995" s="598"/>
      <c r="R995" s="506"/>
      <c r="S995" s="506"/>
      <c r="T995" s="507"/>
      <c r="U995" s="506"/>
      <c r="V995" s="508"/>
      <c r="W995" s="508"/>
      <c r="X995" s="506"/>
      <c r="Y995" s="819"/>
    </row>
    <row r="996" spans="1:25" x14ac:dyDescent="0.25">
      <c r="A996" s="505"/>
      <c r="B996" s="598"/>
      <c r="C996" s="506"/>
      <c r="D996" s="506"/>
      <c r="E996" s="507"/>
      <c r="F996" s="506"/>
      <c r="G996" s="1012"/>
      <c r="H996" s="1012"/>
      <c r="I996" s="506"/>
      <c r="J996" s="507"/>
      <c r="P996" s="505"/>
      <c r="Q996" s="598"/>
      <c r="R996" s="506"/>
      <c r="S996" s="506"/>
      <c r="T996" s="507"/>
      <c r="U996" s="506"/>
      <c r="V996" s="508"/>
      <c r="W996" s="508"/>
      <c r="X996" s="506"/>
      <c r="Y996" s="819"/>
    </row>
    <row r="997" spans="1:25" x14ac:dyDescent="0.25">
      <c r="A997" s="505"/>
      <c r="B997" s="598"/>
      <c r="C997" s="506"/>
      <c r="D997" s="506"/>
      <c r="E997" s="507"/>
      <c r="F997" s="506"/>
      <c r="G997" s="1012"/>
      <c r="H997" s="1012"/>
      <c r="I997" s="506"/>
      <c r="J997" s="507"/>
      <c r="P997" s="505"/>
      <c r="Q997" s="598"/>
      <c r="R997" s="506"/>
      <c r="S997" s="506"/>
      <c r="T997" s="507"/>
      <c r="U997" s="506"/>
      <c r="V997" s="508"/>
      <c r="W997" s="508"/>
      <c r="X997" s="506"/>
      <c r="Y997" s="819"/>
    </row>
    <row r="998" spans="1:25" x14ac:dyDescent="0.25">
      <c r="A998" s="505"/>
      <c r="B998" s="598"/>
      <c r="C998" s="506"/>
      <c r="D998" s="506"/>
      <c r="E998" s="507"/>
      <c r="F998" s="506"/>
      <c r="G998" s="1012"/>
      <c r="H998" s="1012"/>
      <c r="I998" s="506"/>
      <c r="J998" s="507"/>
      <c r="P998" s="505"/>
      <c r="Q998" s="598"/>
      <c r="R998" s="506"/>
      <c r="S998" s="506"/>
      <c r="T998" s="507"/>
      <c r="U998" s="506"/>
      <c r="V998" s="508"/>
      <c r="W998" s="508"/>
      <c r="X998" s="506"/>
      <c r="Y998" s="819"/>
    </row>
    <row r="999" spans="1:25" x14ac:dyDescent="0.25">
      <c r="A999" s="505"/>
      <c r="B999" s="598"/>
      <c r="C999" s="506"/>
      <c r="D999" s="506"/>
      <c r="E999" s="507"/>
      <c r="F999" s="506"/>
      <c r="G999" s="1012"/>
      <c r="H999" s="1012"/>
      <c r="I999" s="506"/>
      <c r="J999" s="507"/>
      <c r="P999" s="505"/>
      <c r="Q999" s="598"/>
      <c r="R999" s="506"/>
      <c r="S999" s="506"/>
      <c r="T999" s="507"/>
      <c r="U999" s="506"/>
      <c r="V999" s="508"/>
      <c r="W999" s="508"/>
      <c r="X999" s="506"/>
      <c r="Y999" s="819"/>
    </row>
    <row r="1000" spans="1:25" x14ac:dyDescent="0.25">
      <c r="A1000" s="505"/>
      <c r="B1000" s="598"/>
      <c r="C1000" s="506"/>
      <c r="D1000" s="506"/>
      <c r="E1000" s="507"/>
      <c r="F1000" s="506"/>
      <c r="G1000" s="1012"/>
      <c r="H1000" s="1012"/>
      <c r="I1000" s="506"/>
      <c r="J1000" s="507"/>
      <c r="P1000" s="505"/>
      <c r="Q1000" s="598"/>
      <c r="R1000" s="506"/>
      <c r="S1000" s="506"/>
      <c r="T1000" s="507"/>
      <c r="U1000" s="506"/>
      <c r="V1000" s="508"/>
      <c r="W1000" s="508"/>
      <c r="X1000" s="506"/>
      <c r="Y1000" s="819"/>
    </row>
    <row r="1001" spans="1:25" x14ac:dyDescent="0.25">
      <c r="A1001" s="505"/>
      <c r="B1001" s="598"/>
      <c r="C1001" s="506"/>
      <c r="D1001" s="506"/>
      <c r="E1001" s="507"/>
      <c r="F1001" s="506"/>
      <c r="G1001" s="1012"/>
      <c r="H1001" s="1012"/>
      <c r="I1001" s="506"/>
      <c r="J1001" s="507"/>
      <c r="P1001" s="505"/>
      <c r="Q1001" s="598"/>
      <c r="R1001" s="506"/>
      <c r="S1001" s="506"/>
      <c r="T1001" s="507"/>
      <c r="U1001" s="506"/>
      <c r="V1001" s="508"/>
      <c r="W1001" s="508"/>
      <c r="X1001" s="506"/>
      <c r="Y1001" s="819"/>
    </row>
    <row r="1002" spans="1:25" x14ac:dyDescent="0.25">
      <c r="A1002" s="505"/>
      <c r="B1002" s="598"/>
      <c r="C1002" s="506"/>
      <c r="D1002" s="506"/>
      <c r="E1002" s="507"/>
      <c r="F1002" s="506"/>
      <c r="G1002" s="1012"/>
      <c r="H1002" s="1012"/>
      <c r="I1002" s="506"/>
      <c r="J1002" s="507"/>
      <c r="P1002" s="505"/>
      <c r="Q1002" s="598"/>
      <c r="R1002" s="506"/>
      <c r="S1002" s="506"/>
      <c r="T1002" s="507"/>
      <c r="U1002" s="506"/>
      <c r="V1002" s="508"/>
      <c r="W1002" s="508"/>
      <c r="X1002" s="506"/>
      <c r="Y1002" s="819"/>
    </row>
    <row r="1003" spans="1:25" x14ac:dyDescent="0.25">
      <c r="A1003" s="505"/>
      <c r="B1003" s="598"/>
      <c r="C1003" s="506"/>
      <c r="D1003" s="506"/>
      <c r="E1003" s="507"/>
      <c r="F1003" s="506"/>
      <c r="G1003" s="1012"/>
      <c r="H1003" s="1012"/>
      <c r="I1003" s="506"/>
      <c r="J1003" s="507"/>
      <c r="P1003" s="505"/>
      <c r="Q1003" s="598"/>
      <c r="R1003" s="506"/>
      <c r="S1003" s="506"/>
      <c r="T1003" s="507"/>
      <c r="U1003" s="506"/>
      <c r="V1003" s="508"/>
      <c r="W1003" s="508"/>
      <c r="X1003" s="506"/>
      <c r="Y1003" s="819"/>
    </row>
    <row r="1004" spans="1:25" x14ac:dyDescent="0.25">
      <c r="A1004" s="505"/>
      <c r="B1004" s="598"/>
      <c r="C1004" s="506"/>
      <c r="D1004" s="506"/>
      <c r="E1004" s="507"/>
      <c r="F1004" s="506"/>
      <c r="G1004" s="1012"/>
      <c r="H1004" s="1012"/>
      <c r="I1004" s="506"/>
      <c r="J1004" s="507"/>
      <c r="P1004" s="505"/>
      <c r="Q1004" s="598"/>
      <c r="R1004" s="506"/>
      <c r="S1004" s="506"/>
      <c r="T1004" s="507"/>
      <c r="U1004" s="506"/>
      <c r="V1004" s="508"/>
      <c r="W1004" s="508"/>
      <c r="X1004" s="506"/>
      <c r="Y1004" s="819"/>
    </row>
    <row r="1005" spans="1:25" x14ac:dyDescent="0.25">
      <c r="A1005" s="505"/>
      <c r="B1005" s="598"/>
      <c r="C1005" s="506"/>
      <c r="D1005" s="506"/>
      <c r="E1005" s="507"/>
      <c r="F1005" s="506"/>
      <c r="G1005" s="1012"/>
      <c r="H1005" s="1012"/>
      <c r="I1005" s="506"/>
      <c r="J1005" s="507"/>
      <c r="P1005" s="505"/>
      <c r="Q1005" s="598"/>
      <c r="R1005" s="506"/>
      <c r="S1005" s="506"/>
      <c r="T1005" s="507"/>
      <c r="U1005" s="506"/>
      <c r="V1005" s="508"/>
      <c r="W1005" s="508"/>
      <c r="X1005" s="506"/>
      <c r="Y1005" s="819"/>
    </row>
    <row r="1006" spans="1:25" x14ac:dyDescent="0.25">
      <c r="A1006" s="505"/>
      <c r="B1006" s="598"/>
      <c r="C1006" s="506"/>
      <c r="D1006" s="506"/>
      <c r="E1006" s="507"/>
      <c r="F1006" s="506"/>
      <c r="G1006" s="1012"/>
      <c r="H1006" s="1012"/>
      <c r="I1006" s="506"/>
      <c r="J1006" s="507"/>
      <c r="P1006" s="505"/>
      <c r="Q1006" s="598"/>
      <c r="R1006" s="506"/>
      <c r="S1006" s="506"/>
      <c r="T1006" s="507"/>
      <c r="U1006" s="506"/>
      <c r="V1006" s="508"/>
      <c r="W1006" s="508"/>
      <c r="X1006" s="506"/>
      <c r="Y1006" s="819"/>
    </row>
    <row r="1007" spans="1:25" x14ac:dyDescent="0.25">
      <c r="A1007" s="505"/>
      <c r="B1007" s="598"/>
      <c r="C1007" s="506"/>
      <c r="D1007" s="506"/>
      <c r="E1007" s="507"/>
      <c r="F1007" s="506"/>
      <c r="G1007" s="1012"/>
      <c r="H1007" s="1012"/>
      <c r="I1007" s="506"/>
      <c r="J1007" s="507"/>
      <c r="P1007" s="505"/>
      <c r="Q1007" s="598"/>
      <c r="R1007" s="506"/>
      <c r="S1007" s="506"/>
      <c r="T1007" s="507"/>
      <c r="U1007" s="506"/>
      <c r="V1007" s="508"/>
      <c r="W1007" s="508"/>
      <c r="X1007" s="506"/>
      <c r="Y1007" s="819"/>
    </row>
    <row r="1008" spans="1:25" x14ac:dyDescent="0.25">
      <c r="A1008" s="505"/>
      <c r="B1008" s="598"/>
      <c r="C1008" s="506"/>
      <c r="D1008" s="506"/>
      <c r="E1008" s="507"/>
      <c r="F1008" s="506"/>
      <c r="G1008" s="1012"/>
      <c r="H1008" s="1012"/>
      <c r="I1008" s="506"/>
      <c r="J1008" s="507"/>
      <c r="P1008" s="505"/>
      <c r="Q1008" s="598"/>
      <c r="R1008" s="506"/>
      <c r="S1008" s="506"/>
      <c r="T1008" s="507"/>
      <c r="U1008" s="506"/>
      <c r="V1008" s="508"/>
      <c r="W1008" s="508"/>
      <c r="X1008" s="506"/>
      <c r="Y1008" s="819"/>
    </row>
    <row r="1009" spans="1:25" x14ac:dyDescent="0.25">
      <c r="A1009" s="505"/>
      <c r="B1009" s="598"/>
      <c r="C1009" s="506"/>
      <c r="D1009" s="506"/>
      <c r="E1009" s="507"/>
      <c r="F1009" s="506"/>
      <c r="G1009" s="1012"/>
      <c r="H1009" s="1012"/>
      <c r="I1009" s="506"/>
      <c r="J1009" s="507"/>
      <c r="P1009" s="505"/>
      <c r="Q1009" s="598"/>
      <c r="R1009" s="506"/>
      <c r="S1009" s="506"/>
      <c r="T1009" s="507"/>
      <c r="U1009" s="506"/>
      <c r="V1009" s="508"/>
      <c r="W1009" s="508"/>
      <c r="X1009" s="506"/>
      <c r="Y1009" s="819"/>
    </row>
    <row r="1010" spans="1:25" x14ac:dyDescent="0.25">
      <c r="A1010" s="505"/>
      <c r="B1010" s="598"/>
      <c r="C1010" s="506"/>
      <c r="D1010" s="506"/>
      <c r="E1010" s="507"/>
      <c r="F1010" s="506"/>
      <c r="G1010" s="1012"/>
      <c r="H1010" s="1012"/>
      <c r="I1010" s="506"/>
      <c r="J1010" s="507"/>
      <c r="P1010" s="505"/>
      <c r="Q1010" s="598"/>
      <c r="R1010" s="506"/>
      <c r="S1010" s="506"/>
      <c r="T1010" s="512"/>
      <c r="U1010" s="513"/>
      <c r="V1010" s="508"/>
      <c r="W1010" s="508"/>
      <c r="X1010" s="506"/>
      <c r="Y1010" s="819"/>
    </row>
    <row r="1011" spans="1:25" x14ac:dyDescent="0.25">
      <c r="A1011" s="505"/>
      <c r="B1011" s="598"/>
      <c r="C1011" s="506"/>
      <c r="D1011" s="506"/>
      <c r="E1011" s="507"/>
      <c r="F1011" s="506"/>
      <c r="G1011" s="1012"/>
      <c r="H1011" s="1012"/>
      <c r="I1011" s="506"/>
      <c r="J1011" s="507"/>
      <c r="P1011" s="505"/>
      <c r="Q1011" s="598"/>
      <c r="R1011" s="506"/>
      <c r="S1011" s="506"/>
      <c r="T1011" s="507"/>
      <c r="U1011" s="506"/>
      <c r="V1011" s="508"/>
      <c r="W1011" s="508"/>
      <c r="X1011" s="506"/>
      <c r="Y1011" s="819"/>
    </row>
    <row r="1012" spans="1:25" x14ac:dyDescent="0.25">
      <c r="A1012" s="505"/>
      <c r="B1012" s="598"/>
      <c r="C1012" s="506"/>
      <c r="D1012" s="506"/>
      <c r="E1012" s="507"/>
      <c r="F1012" s="506"/>
      <c r="G1012" s="1012"/>
      <c r="H1012" s="1012"/>
      <c r="I1012" s="506"/>
      <c r="J1012" s="507"/>
      <c r="P1012" s="505"/>
      <c r="Q1012" s="598"/>
      <c r="R1012" s="506"/>
      <c r="S1012" s="506"/>
      <c r="T1012" s="507"/>
      <c r="U1012" s="506"/>
      <c r="V1012" s="508"/>
      <c r="W1012" s="508"/>
      <c r="X1012" s="506"/>
      <c r="Y1012" s="819"/>
    </row>
    <row r="1013" spans="1:25" x14ac:dyDescent="0.25">
      <c r="A1013" s="505"/>
      <c r="B1013" s="598"/>
      <c r="C1013" s="506"/>
      <c r="D1013" s="506"/>
      <c r="E1013" s="507"/>
      <c r="F1013" s="506"/>
      <c r="G1013" s="1012"/>
      <c r="H1013" s="1012"/>
      <c r="I1013" s="506"/>
      <c r="J1013" s="507"/>
      <c r="P1013" s="505"/>
      <c r="Q1013" s="598"/>
      <c r="R1013" s="506"/>
      <c r="S1013" s="506"/>
      <c r="T1013" s="507"/>
      <c r="U1013" s="506"/>
      <c r="V1013" s="508"/>
      <c r="W1013" s="508"/>
      <c r="X1013" s="506"/>
      <c r="Y1013" s="819"/>
    </row>
    <row r="1014" spans="1:25" x14ac:dyDescent="0.25">
      <c r="A1014" s="505"/>
      <c r="B1014" s="598"/>
      <c r="C1014" s="506"/>
      <c r="D1014" s="506"/>
      <c r="E1014" s="507"/>
      <c r="F1014" s="506"/>
      <c r="G1014" s="1012"/>
      <c r="H1014" s="1012"/>
      <c r="I1014" s="506"/>
      <c r="J1014" s="507"/>
      <c r="P1014" s="505"/>
      <c r="Q1014" s="598"/>
      <c r="R1014" s="506"/>
      <c r="S1014" s="506"/>
      <c r="T1014" s="505"/>
      <c r="U1014" s="506"/>
      <c r="V1014" s="508"/>
      <c r="W1014" s="508"/>
      <c r="X1014" s="506"/>
      <c r="Y1014" s="819"/>
    </row>
    <row r="1015" spans="1:25" x14ac:dyDescent="0.25">
      <c r="A1015" s="505"/>
      <c r="B1015" s="598"/>
      <c r="C1015" s="506"/>
      <c r="D1015" s="506"/>
      <c r="E1015" s="507"/>
      <c r="F1015" s="506"/>
      <c r="G1015" s="1012"/>
      <c r="H1015" s="1012"/>
      <c r="I1015" s="506"/>
      <c r="J1015" s="507"/>
      <c r="P1015" s="505"/>
      <c r="Q1015" s="598"/>
      <c r="R1015" s="506"/>
      <c r="S1015" s="506"/>
      <c r="T1015" s="507"/>
      <c r="U1015" s="506"/>
      <c r="V1015" s="508"/>
      <c r="W1015" s="508"/>
      <c r="X1015" s="506"/>
      <c r="Y1015" s="819"/>
    </row>
    <row r="1016" spans="1:25" x14ac:dyDescent="0.25">
      <c r="A1016" s="505"/>
      <c r="B1016" s="598"/>
      <c r="C1016" s="506"/>
      <c r="D1016" s="506"/>
      <c r="E1016" s="507"/>
      <c r="F1016" s="506"/>
      <c r="G1016" s="1012"/>
      <c r="H1016" s="1012"/>
      <c r="I1016" s="506"/>
      <c r="J1016" s="507"/>
      <c r="P1016" s="505"/>
      <c r="Q1016" s="598"/>
      <c r="R1016" s="506"/>
      <c r="S1016" s="506"/>
      <c r="T1016" s="507"/>
      <c r="U1016" s="506"/>
      <c r="V1016" s="508"/>
      <c r="W1016" s="508"/>
      <c r="X1016" s="506"/>
      <c r="Y1016" s="819"/>
    </row>
    <row r="1017" spans="1:25" x14ac:dyDescent="0.25">
      <c r="A1017" s="505"/>
      <c r="B1017" s="598"/>
      <c r="C1017" s="506"/>
      <c r="D1017" s="506"/>
      <c r="E1017" s="507"/>
      <c r="F1017" s="506"/>
      <c r="G1017" s="1012"/>
      <c r="H1017" s="1012"/>
      <c r="I1017" s="506"/>
      <c r="J1017" s="507"/>
      <c r="P1017" s="505"/>
      <c r="Q1017" s="598"/>
      <c r="R1017" s="506"/>
      <c r="S1017" s="506"/>
      <c r="T1017" s="507"/>
      <c r="U1017" s="506"/>
      <c r="V1017" s="508"/>
      <c r="W1017" s="508"/>
      <c r="X1017" s="506"/>
      <c r="Y1017" s="819"/>
    </row>
    <row r="1018" spans="1:25" x14ac:dyDescent="0.25">
      <c r="A1018" s="505"/>
      <c r="B1018" s="598"/>
      <c r="C1018" s="506"/>
      <c r="D1018" s="506"/>
      <c r="E1018" s="507"/>
      <c r="F1018" s="506"/>
      <c r="G1018" s="1012"/>
      <c r="H1018" s="1012"/>
      <c r="I1018" s="506"/>
      <c r="J1018" s="507"/>
      <c r="P1018" s="505"/>
      <c r="Q1018" s="598"/>
      <c r="R1018" s="506"/>
      <c r="S1018" s="506"/>
      <c r="T1018" s="507"/>
      <c r="U1018" s="506"/>
      <c r="V1018" s="508"/>
      <c r="W1018" s="508"/>
      <c r="X1018" s="506"/>
      <c r="Y1018" s="819"/>
    </row>
    <row r="1019" spans="1:25" x14ac:dyDescent="0.25">
      <c r="A1019" s="505"/>
      <c r="B1019" s="598"/>
      <c r="C1019" s="506"/>
      <c r="D1019" s="506"/>
      <c r="E1019" s="507"/>
      <c r="F1019" s="506"/>
      <c r="G1019" s="1012"/>
      <c r="H1019" s="1012"/>
      <c r="I1019" s="506"/>
      <c r="J1019" s="507"/>
      <c r="P1019" s="505"/>
      <c r="Q1019" s="598"/>
      <c r="R1019" s="506"/>
      <c r="S1019" s="506"/>
      <c r="T1019" s="507"/>
      <c r="U1019" s="506"/>
      <c r="V1019" s="508"/>
      <c r="W1019" s="508"/>
      <c r="X1019" s="506"/>
      <c r="Y1019" s="819"/>
    </row>
    <row r="1020" spans="1:25" x14ac:dyDescent="0.25">
      <c r="A1020" s="505"/>
      <c r="B1020" s="598"/>
      <c r="C1020" s="506"/>
      <c r="D1020" s="506"/>
      <c r="E1020" s="507"/>
      <c r="F1020" s="506"/>
      <c r="G1020" s="1012"/>
      <c r="H1020" s="1012"/>
      <c r="I1020" s="506"/>
      <c r="J1020" s="507"/>
      <c r="P1020" s="505"/>
      <c r="Q1020" s="598"/>
      <c r="R1020" s="506"/>
      <c r="S1020" s="506"/>
      <c r="T1020" s="505"/>
      <c r="U1020" s="506"/>
      <c r="V1020" s="508"/>
      <c r="W1020" s="508"/>
      <c r="X1020" s="506"/>
      <c r="Y1020" s="819"/>
    </row>
    <row r="1021" spans="1:25" x14ac:dyDescent="0.25">
      <c r="A1021" s="505"/>
      <c r="B1021" s="598"/>
      <c r="C1021" s="506"/>
      <c r="D1021" s="506"/>
      <c r="E1021" s="507"/>
      <c r="F1021" s="506"/>
      <c r="G1021" s="1012"/>
      <c r="H1021" s="1012"/>
      <c r="I1021" s="506"/>
      <c r="J1021" s="507"/>
      <c r="P1021" s="505"/>
      <c r="Q1021" s="598"/>
      <c r="R1021" s="506"/>
      <c r="S1021" s="506"/>
      <c r="T1021" s="505"/>
      <c r="U1021" s="506"/>
      <c r="V1021" s="508"/>
      <c r="W1021" s="508"/>
      <c r="X1021" s="506"/>
      <c r="Y1021" s="819"/>
    </row>
    <row r="1022" spans="1:25" x14ac:dyDescent="0.25">
      <c r="A1022" s="505"/>
      <c r="B1022" s="598"/>
      <c r="C1022" s="506"/>
      <c r="D1022" s="506"/>
      <c r="E1022" s="507"/>
      <c r="F1022" s="506"/>
      <c r="G1022" s="1012"/>
      <c r="H1022" s="1012"/>
      <c r="I1022" s="506"/>
      <c r="J1022" s="507"/>
      <c r="P1022" s="505"/>
      <c r="Q1022" s="598"/>
      <c r="R1022" s="506"/>
      <c r="S1022" s="506"/>
      <c r="T1022" s="505"/>
      <c r="U1022" s="506"/>
      <c r="V1022" s="508"/>
      <c r="W1022" s="508"/>
      <c r="X1022" s="506"/>
      <c r="Y1022" s="819"/>
    </row>
    <row r="1023" spans="1:25" x14ac:dyDescent="0.25">
      <c r="A1023" s="505"/>
      <c r="B1023" s="598"/>
      <c r="C1023" s="506"/>
      <c r="D1023" s="506"/>
      <c r="E1023" s="507"/>
      <c r="F1023" s="506"/>
      <c r="G1023" s="1012"/>
      <c r="H1023" s="1012"/>
      <c r="I1023" s="506"/>
      <c r="J1023" s="507"/>
      <c r="P1023" s="505"/>
      <c r="Q1023" s="598"/>
      <c r="R1023" s="506"/>
      <c r="S1023" s="506"/>
      <c r="T1023" s="507"/>
      <c r="U1023" s="506"/>
      <c r="V1023" s="508"/>
      <c r="W1023" s="508"/>
      <c r="X1023" s="506"/>
      <c r="Y1023" s="819"/>
    </row>
    <row r="1024" spans="1:25" x14ac:dyDescent="0.25">
      <c r="A1024" s="505"/>
      <c r="B1024" s="598"/>
      <c r="C1024" s="506"/>
      <c r="D1024" s="506"/>
      <c r="E1024" s="507"/>
      <c r="F1024" s="506"/>
      <c r="G1024" s="1012"/>
      <c r="H1024" s="1012"/>
      <c r="I1024" s="506"/>
      <c r="J1024" s="507"/>
      <c r="P1024" s="505"/>
      <c r="Q1024" s="598"/>
      <c r="R1024" s="506"/>
      <c r="S1024" s="506"/>
      <c r="T1024" s="505"/>
      <c r="U1024" s="506"/>
      <c r="V1024" s="508"/>
      <c r="W1024" s="508"/>
      <c r="X1024" s="506"/>
      <c r="Y1024" s="819"/>
    </row>
    <row r="1025" spans="1:25" x14ac:dyDescent="0.25">
      <c r="A1025" s="505"/>
      <c r="B1025" s="598"/>
      <c r="C1025" s="506"/>
      <c r="D1025" s="506"/>
      <c r="E1025" s="507"/>
      <c r="F1025" s="506"/>
      <c r="G1025" s="1012"/>
      <c r="H1025" s="1012"/>
      <c r="I1025" s="506"/>
      <c r="J1025" s="507"/>
      <c r="P1025" s="505"/>
      <c r="Q1025" s="598"/>
      <c r="R1025" s="506"/>
      <c r="S1025" s="506"/>
      <c r="T1025" s="507"/>
      <c r="U1025" s="506"/>
      <c r="V1025" s="508"/>
      <c r="W1025" s="508"/>
      <c r="X1025" s="506"/>
      <c r="Y1025" s="595"/>
    </row>
    <row r="1026" spans="1:25" x14ac:dyDescent="0.25">
      <c r="A1026" s="505"/>
      <c r="B1026" s="598"/>
      <c r="C1026" s="506"/>
      <c r="D1026" s="506"/>
      <c r="E1026" s="507"/>
      <c r="F1026" s="506"/>
      <c r="G1026" s="1012"/>
      <c r="H1026" s="1012"/>
      <c r="I1026" s="506"/>
      <c r="J1026" s="507"/>
      <c r="P1026" s="505"/>
      <c r="Q1026" s="598"/>
      <c r="R1026" s="506"/>
      <c r="S1026" s="506"/>
      <c r="T1026" s="507"/>
      <c r="U1026" s="506"/>
      <c r="V1026" s="508"/>
      <c r="W1026" s="508"/>
      <c r="X1026" s="506"/>
      <c r="Y1026" s="595"/>
    </row>
    <row r="1027" spans="1:25" x14ac:dyDescent="0.25">
      <c r="A1027" s="505"/>
      <c r="B1027" s="598"/>
      <c r="C1027" s="506"/>
      <c r="D1027" s="506"/>
      <c r="E1027" s="507"/>
      <c r="F1027" s="506"/>
      <c r="G1027" s="1012"/>
      <c r="H1027" s="1012"/>
      <c r="I1027" s="506"/>
      <c r="J1027" s="507"/>
      <c r="P1027" s="505"/>
      <c r="Q1027" s="598"/>
      <c r="R1027" s="506"/>
      <c r="S1027" s="506"/>
      <c r="T1027" s="507"/>
      <c r="U1027" s="506"/>
      <c r="V1027" s="508"/>
      <c r="W1027" s="508"/>
      <c r="X1027" s="506"/>
      <c r="Y1027" s="595"/>
    </row>
    <row r="1028" spans="1:25" x14ac:dyDescent="0.25">
      <c r="A1028" s="505"/>
      <c r="B1028" s="598"/>
      <c r="C1028" s="506"/>
      <c r="D1028" s="506"/>
      <c r="E1028" s="507"/>
      <c r="F1028" s="506"/>
      <c r="G1028" s="1012"/>
      <c r="H1028" s="1012"/>
      <c r="I1028" s="506"/>
      <c r="J1028" s="507"/>
      <c r="P1028" s="505"/>
      <c r="Q1028" s="598"/>
      <c r="R1028" s="506"/>
      <c r="S1028" s="506"/>
      <c r="T1028" s="507"/>
      <c r="U1028" s="506"/>
      <c r="V1028" s="508"/>
      <c r="W1028" s="508"/>
      <c r="X1028" s="506"/>
      <c r="Y1028" s="595"/>
    </row>
    <row r="1029" spans="1:25" x14ac:dyDescent="0.25">
      <c r="A1029" s="505"/>
      <c r="B1029" s="598"/>
      <c r="C1029" s="506"/>
      <c r="D1029" s="506"/>
      <c r="E1029" s="507"/>
      <c r="F1029" s="506"/>
      <c r="G1029" s="1012"/>
      <c r="H1029" s="1012"/>
      <c r="I1029" s="506"/>
      <c r="J1029" s="507"/>
      <c r="P1029" s="505"/>
      <c r="Q1029" s="598"/>
      <c r="R1029" s="506"/>
      <c r="S1029" s="506"/>
      <c r="T1029" s="507"/>
      <c r="U1029" s="506"/>
      <c r="V1029" s="508"/>
      <c r="W1029" s="508"/>
      <c r="X1029" s="506"/>
      <c r="Y1029" s="595"/>
    </row>
    <row r="1030" spans="1:25" x14ac:dyDescent="0.25">
      <c r="A1030" s="505"/>
      <c r="B1030" s="598"/>
      <c r="C1030" s="506"/>
      <c r="D1030" s="506"/>
      <c r="E1030" s="507"/>
      <c r="F1030" s="506"/>
      <c r="G1030" s="1012"/>
      <c r="H1030" s="1012"/>
      <c r="I1030" s="506"/>
      <c r="J1030" s="507"/>
      <c r="P1030" s="505"/>
      <c r="Q1030" s="598"/>
      <c r="R1030" s="506"/>
      <c r="S1030" s="506"/>
      <c r="T1030" s="507"/>
      <c r="U1030" s="506"/>
      <c r="V1030" s="508"/>
      <c r="W1030" s="508"/>
      <c r="X1030" s="506"/>
      <c r="Y1030" s="595"/>
    </row>
    <row r="1031" spans="1:25" x14ac:dyDescent="0.25">
      <c r="A1031" s="505"/>
      <c r="B1031" s="598"/>
      <c r="C1031" s="506"/>
      <c r="D1031" s="506"/>
      <c r="E1031" s="507"/>
      <c r="F1031" s="506"/>
      <c r="G1031" s="1012"/>
      <c r="H1031" s="1012"/>
      <c r="I1031" s="506"/>
      <c r="J1031" s="507"/>
      <c r="P1031" s="505"/>
      <c r="Q1031" s="598"/>
      <c r="R1031" s="506"/>
      <c r="S1031" s="506"/>
      <c r="T1031" s="507"/>
      <c r="U1031" s="506"/>
      <c r="V1031" s="508"/>
      <c r="W1031" s="508"/>
      <c r="X1031" s="506"/>
      <c r="Y1031" s="595"/>
    </row>
    <row r="1032" spans="1:25" x14ac:dyDescent="0.25">
      <c r="A1032" s="505"/>
      <c r="B1032" s="598"/>
      <c r="C1032" s="506"/>
      <c r="D1032" s="506"/>
      <c r="E1032" s="507"/>
      <c r="F1032" s="506"/>
      <c r="G1032" s="1012"/>
      <c r="H1032" s="1012"/>
      <c r="I1032" s="506"/>
      <c r="J1032" s="507"/>
      <c r="P1032" s="505"/>
      <c r="Q1032" s="598"/>
      <c r="R1032" s="506"/>
      <c r="S1032" s="506"/>
      <c r="T1032" s="507"/>
      <c r="U1032" s="506"/>
      <c r="V1032" s="508"/>
      <c r="W1032" s="508"/>
      <c r="X1032" s="506"/>
      <c r="Y1032" s="595"/>
    </row>
    <row r="1033" spans="1:25" x14ac:dyDescent="0.25">
      <c r="A1033" s="505"/>
      <c r="B1033" s="598"/>
      <c r="C1033" s="506"/>
      <c r="D1033" s="506"/>
      <c r="E1033" s="507"/>
      <c r="F1033" s="506"/>
      <c r="G1033" s="1012"/>
      <c r="H1033" s="1012"/>
      <c r="I1033" s="506"/>
      <c r="J1033" s="507"/>
      <c r="P1033" s="505"/>
      <c r="Q1033" s="598"/>
      <c r="R1033" s="506"/>
      <c r="S1033" s="506"/>
      <c r="T1033" s="507"/>
      <c r="U1033" s="506"/>
      <c r="V1033" s="508"/>
      <c r="W1033" s="508"/>
      <c r="X1033" s="506"/>
      <c r="Y1033" s="595"/>
    </row>
    <row r="1034" spans="1:25" x14ac:dyDescent="0.25">
      <c r="A1034" s="505"/>
      <c r="B1034" s="598"/>
      <c r="C1034" s="506"/>
      <c r="D1034" s="506"/>
      <c r="E1034" s="507"/>
      <c r="F1034" s="506"/>
      <c r="G1034" s="1012"/>
      <c r="H1034" s="1012"/>
      <c r="I1034" s="506"/>
      <c r="J1034" s="507"/>
      <c r="P1034" s="505"/>
      <c r="Q1034" s="598"/>
      <c r="R1034" s="506"/>
      <c r="S1034" s="506"/>
      <c r="T1034" s="507"/>
      <c r="U1034" s="506"/>
      <c r="V1034" s="508"/>
      <c r="W1034" s="508"/>
      <c r="X1034" s="506"/>
      <c r="Y1034" s="595"/>
    </row>
    <row r="1035" spans="1:25" x14ac:dyDescent="0.25">
      <c r="A1035" s="505"/>
      <c r="B1035" s="598"/>
      <c r="C1035" s="506"/>
      <c r="D1035" s="506"/>
      <c r="E1035" s="507"/>
      <c r="F1035" s="506"/>
      <c r="G1035" s="1012"/>
      <c r="H1035" s="1012"/>
      <c r="I1035" s="506"/>
      <c r="J1035" s="507"/>
      <c r="P1035" s="505"/>
      <c r="Q1035" s="598"/>
      <c r="R1035" s="506"/>
      <c r="S1035" s="506"/>
      <c r="T1035" s="507"/>
      <c r="U1035" s="506"/>
      <c r="V1035" s="508"/>
      <c r="W1035" s="508"/>
      <c r="X1035" s="506"/>
      <c r="Y1035" s="595"/>
    </row>
    <row r="1036" spans="1:25" x14ac:dyDescent="0.25">
      <c r="A1036" s="505"/>
      <c r="B1036" s="598"/>
      <c r="C1036" s="506"/>
      <c r="D1036" s="506"/>
      <c r="E1036" s="507"/>
      <c r="F1036" s="506"/>
      <c r="G1036" s="1012"/>
      <c r="H1036" s="1012"/>
      <c r="I1036" s="506"/>
      <c r="J1036" s="507"/>
      <c r="P1036" s="505"/>
      <c r="Q1036" s="598"/>
      <c r="R1036" s="506"/>
      <c r="S1036" s="506"/>
      <c r="T1036" s="507"/>
      <c r="U1036" s="506"/>
      <c r="V1036" s="508"/>
      <c r="W1036" s="508"/>
      <c r="X1036" s="506"/>
      <c r="Y1036" s="595"/>
    </row>
    <row r="1037" spans="1:25" x14ac:dyDescent="0.25">
      <c r="A1037" s="505"/>
      <c r="B1037" s="598"/>
      <c r="C1037" s="506"/>
      <c r="D1037" s="506"/>
      <c r="E1037" s="507"/>
      <c r="F1037" s="506"/>
      <c r="G1037" s="1012"/>
      <c r="H1037" s="1012"/>
      <c r="I1037" s="506"/>
      <c r="J1037" s="507"/>
      <c r="P1037" s="505"/>
      <c r="Q1037" s="598"/>
      <c r="R1037" s="506"/>
      <c r="S1037" s="506"/>
      <c r="T1037" s="507"/>
      <c r="U1037" s="506"/>
      <c r="V1037" s="508"/>
      <c r="W1037" s="508"/>
      <c r="X1037" s="506"/>
      <c r="Y1037" s="595"/>
    </row>
    <row r="1038" spans="1:25" x14ac:dyDescent="0.25">
      <c r="A1038" s="505"/>
      <c r="B1038" s="598"/>
      <c r="C1038" s="506"/>
      <c r="D1038" s="506"/>
      <c r="E1038" s="507"/>
      <c r="F1038" s="506"/>
      <c r="G1038" s="1012"/>
      <c r="H1038" s="1012"/>
      <c r="I1038" s="506"/>
      <c r="J1038" s="507"/>
      <c r="P1038" s="505"/>
      <c r="Q1038" s="598"/>
      <c r="R1038" s="506"/>
      <c r="S1038" s="506"/>
      <c r="T1038" s="507"/>
      <c r="U1038" s="506"/>
      <c r="V1038" s="508"/>
      <c r="W1038" s="508"/>
      <c r="X1038" s="506"/>
      <c r="Y1038" s="595"/>
    </row>
    <row r="1039" spans="1:25" x14ac:dyDescent="0.25">
      <c r="A1039" s="505"/>
      <c r="B1039" s="598"/>
      <c r="C1039" s="506"/>
      <c r="D1039" s="506"/>
      <c r="E1039" s="507"/>
      <c r="F1039" s="506"/>
      <c r="G1039" s="1012"/>
      <c r="H1039" s="1012"/>
      <c r="I1039" s="506"/>
      <c r="J1039" s="507"/>
      <c r="P1039" s="505"/>
      <c r="Q1039" s="598"/>
      <c r="R1039" s="506"/>
      <c r="S1039" s="506"/>
      <c r="T1039" s="507"/>
      <c r="U1039" s="506"/>
      <c r="V1039" s="508"/>
      <c r="W1039" s="508"/>
      <c r="X1039" s="506"/>
      <c r="Y1039" s="595"/>
    </row>
    <row r="1040" spans="1:25" x14ac:dyDescent="0.25">
      <c r="A1040" s="505"/>
      <c r="B1040" s="598"/>
      <c r="C1040" s="506"/>
      <c r="D1040" s="506"/>
      <c r="E1040" s="507"/>
      <c r="F1040" s="506"/>
      <c r="G1040" s="1012"/>
      <c r="H1040" s="1012"/>
      <c r="I1040" s="506"/>
      <c r="J1040" s="507"/>
      <c r="P1040" s="505"/>
      <c r="Q1040" s="598"/>
      <c r="R1040" s="506"/>
      <c r="S1040" s="506"/>
      <c r="T1040" s="507"/>
      <c r="U1040" s="506"/>
      <c r="V1040" s="508"/>
      <c r="W1040" s="508"/>
      <c r="X1040" s="506"/>
      <c r="Y1040" s="595"/>
    </row>
    <row r="1041" spans="1:25" x14ac:dyDescent="0.25">
      <c r="A1041" s="505"/>
      <c r="B1041" s="598"/>
      <c r="C1041" s="506"/>
      <c r="D1041" s="506"/>
      <c r="E1041" s="507"/>
      <c r="F1041" s="506"/>
      <c r="G1041" s="1012"/>
      <c r="H1041" s="1012"/>
      <c r="I1041" s="506"/>
      <c r="J1041" s="507"/>
      <c r="P1041" s="505"/>
      <c r="Q1041" s="598"/>
      <c r="R1041" s="506"/>
      <c r="S1041" s="506"/>
      <c r="T1041" s="507"/>
      <c r="U1041" s="506"/>
      <c r="V1041" s="508"/>
      <c r="W1041" s="508"/>
      <c r="X1041" s="506"/>
      <c r="Y1041" s="595"/>
    </row>
    <row r="1042" spans="1:25" x14ac:dyDescent="0.25">
      <c r="A1042" s="505"/>
      <c r="B1042" s="598"/>
      <c r="C1042" s="506"/>
      <c r="D1042" s="506"/>
      <c r="E1042" s="507"/>
      <c r="F1042" s="506"/>
      <c r="G1042" s="1012"/>
      <c r="H1042" s="1012"/>
      <c r="I1042" s="506"/>
      <c r="J1042" s="507"/>
      <c r="P1042" s="505"/>
      <c r="Q1042" s="598"/>
      <c r="R1042" s="506"/>
      <c r="S1042" s="506"/>
      <c r="T1042" s="507"/>
      <c r="U1042" s="506"/>
      <c r="V1042" s="508"/>
      <c r="W1042" s="508"/>
      <c r="X1042" s="506"/>
      <c r="Y1042" s="595"/>
    </row>
    <row r="1043" spans="1:25" x14ac:dyDescent="0.25">
      <c r="A1043" s="505"/>
      <c r="B1043" s="598"/>
      <c r="C1043" s="506"/>
      <c r="D1043" s="506"/>
      <c r="E1043" s="507"/>
      <c r="F1043" s="506"/>
      <c r="G1043" s="1012"/>
      <c r="H1043" s="1012"/>
      <c r="I1043" s="506"/>
      <c r="J1043" s="507"/>
      <c r="P1043" s="505"/>
      <c r="Q1043" s="598"/>
      <c r="R1043" s="506"/>
      <c r="S1043" s="506"/>
      <c r="T1043" s="507"/>
      <c r="U1043" s="506"/>
      <c r="V1043" s="508"/>
      <c r="W1043" s="508"/>
      <c r="X1043" s="506"/>
      <c r="Y1043" s="595"/>
    </row>
    <row r="1044" spans="1:25" x14ac:dyDescent="0.25">
      <c r="A1044" s="505"/>
      <c r="B1044" s="598"/>
      <c r="C1044" s="506"/>
      <c r="D1044" s="506"/>
      <c r="E1044" s="507"/>
      <c r="F1044" s="506"/>
      <c r="G1044" s="1012"/>
      <c r="H1044" s="1012"/>
      <c r="I1044" s="506"/>
      <c r="J1044" s="507"/>
      <c r="P1044" s="505"/>
      <c r="Q1044" s="598"/>
      <c r="R1044" s="506"/>
      <c r="S1044" s="506"/>
      <c r="T1044" s="507"/>
      <c r="U1044" s="506"/>
      <c r="V1044" s="508"/>
      <c r="W1044" s="508"/>
      <c r="X1044" s="506"/>
      <c r="Y1044" s="595"/>
    </row>
    <row r="1045" spans="1:25" x14ac:dyDescent="0.25">
      <c r="A1045" s="505"/>
      <c r="B1045" s="598"/>
      <c r="C1045" s="506"/>
      <c r="D1045" s="506"/>
      <c r="E1045" s="507"/>
      <c r="F1045" s="506"/>
      <c r="G1045" s="1012"/>
      <c r="H1045" s="1012"/>
      <c r="I1045" s="506"/>
      <c r="J1045" s="507"/>
      <c r="P1045" s="505"/>
      <c r="Q1045" s="598"/>
      <c r="R1045" s="506"/>
      <c r="S1045" s="506"/>
      <c r="T1045" s="507"/>
      <c r="U1045" s="506"/>
      <c r="V1045" s="508"/>
      <c r="W1045" s="508"/>
      <c r="X1045" s="506"/>
      <c r="Y1045" s="595"/>
    </row>
    <row r="1046" spans="1:25" x14ac:dyDescent="0.25">
      <c r="A1046" s="505"/>
      <c r="B1046" s="598"/>
      <c r="C1046" s="506"/>
      <c r="D1046" s="506"/>
      <c r="E1046" s="507"/>
      <c r="F1046" s="506"/>
      <c r="G1046" s="1012"/>
      <c r="H1046" s="1012"/>
      <c r="I1046" s="506"/>
      <c r="J1046" s="507"/>
      <c r="P1046" s="505"/>
      <c r="Q1046" s="598"/>
      <c r="R1046" s="506"/>
      <c r="S1046" s="506"/>
      <c r="T1046" s="507"/>
      <c r="U1046" s="506"/>
      <c r="V1046" s="508"/>
      <c r="W1046" s="508"/>
      <c r="X1046" s="506"/>
      <c r="Y1046" s="595"/>
    </row>
    <row r="1047" spans="1:25" x14ac:dyDescent="0.25">
      <c r="A1047" s="505"/>
      <c r="B1047" s="598"/>
      <c r="C1047" s="506"/>
      <c r="D1047" s="506"/>
      <c r="E1047" s="507"/>
      <c r="F1047" s="506"/>
      <c r="G1047" s="1012"/>
      <c r="H1047" s="1012"/>
      <c r="I1047" s="506"/>
      <c r="J1047" s="507"/>
      <c r="P1047" s="505"/>
      <c r="Q1047" s="598"/>
      <c r="R1047" s="506"/>
      <c r="S1047" s="506"/>
      <c r="T1047" s="507"/>
      <c r="U1047" s="506"/>
      <c r="V1047" s="508"/>
      <c r="W1047" s="508"/>
      <c r="X1047" s="506"/>
      <c r="Y1047" s="595"/>
    </row>
    <row r="1048" spans="1:25" x14ac:dyDescent="0.25">
      <c r="A1048" s="505"/>
      <c r="B1048" s="598"/>
      <c r="C1048" s="506"/>
      <c r="D1048" s="506"/>
      <c r="E1048" s="507"/>
      <c r="F1048" s="506"/>
      <c r="G1048" s="1012"/>
      <c r="H1048" s="1012"/>
      <c r="I1048" s="506"/>
      <c r="J1048" s="507"/>
      <c r="P1048" s="505"/>
      <c r="Q1048" s="598"/>
      <c r="R1048" s="506"/>
      <c r="S1048" s="506"/>
      <c r="T1048" s="507"/>
      <c r="U1048" s="506"/>
      <c r="V1048" s="508"/>
      <c r="W1048" s="508"/>
      <c r="X1048" s="506"/>
      <c r="Y1048" s="595"/>
    </row>
    <row r="1049" spans="1:25" x14ac:dyDescent="0.25">
      <c r="A1049" s="505"/>
      <c r="B1049" s="598"/>
      <c r="C1049" s="506"/>
      <c r="D1049" s="506"/>
      <c r="E1049" s="507"/>
      <c r="F1049" s="506"/>
      <c r="G1049" s="1012"/>
      <c r="H1049" s="1012"/>
      <c r="I1049" s="506"/>
      <c r="J1049" s="507"/>
      <c r="P1049" s="505"/>
      <c r="Q1049" s="598"/>
      <c r="R1049" s="506"/>
      <c r="S1049" s="506"/>
      <c r="T1049" s="507"/>
      <c r="U1049" s="506"/>
      <c r="V1049" s="508"/>
      <c r="W1049" s="508"/>
      <c r="X1049" s="506"/>
      <c r="Y1049" s="595"/>
    </row>
    <row r="1050" spans="1:25" x14ac:dyDescent="0.25">
      <c r="A1050" s="505"/>
      <c r="B1050" s="598"/>
      <c r="C1050" s="506"/>
      <c r="D1050" s="506"/>
      <c r="E1050" s="507"/>
      <c r="F1050" s="506"/>
      <c r="G1050" s="1012"/>
      <c r="H1050" s="1012"/>
      <c r="I1050" s="506"/>
      <c r="J1050" s="507"/>
      <c r="P1050" s="505"/>
      <c r="Q1050" s="598"/>
      <c r="R1050" s="506"/>
      <c r="S1050" s="506"/>
      <c r="T1050" s="507"/>
      <c r="U1050" s="506"/>
      <c r="V1050" s="508"/>
      <c r="W1050" s="508"/>
      <c r="X1050" s="506"/>
      <c r="Y1050" s="595"/>
    </row>
    <row r="1051" spans="1:25" x14ac:dyDescent="0.25">
      <c r="A1051" s="505"/>
      <c r="B1051" s="598"/>
      <c r="C1051" s="506"/>
      <c r="D1051" s="506"/>
      <c r="E1051" s="507"/>
      <c r="F1051" s="506"/>
      <c r="G1051" s="1012"/>
      <c r="H1051" s="1012"/>
      <c r="I1051" s="506"/>
      <c r="J1051" s="507"/>
      <c r="P1051" s="505"/>
      <c r="Q1051" s="598"/>
      <c r="R1051" s="506"/>
      <c r="S1051" s="506"/>
      <c r="T1051" s="507"/>
      <c r="U1051" s="506"/>
      <c r="V1051" s="508"/>
      <c r="W1051" s="508"/>
      <c r="X1051" s="506"/>
      <c r="Y1051" s="595"/>
    </row>
    <row r="1052" spans="1:25" x14ac:dyDescent="0.25">
      <c r="A1052" s="505"/>
      <c r="B1052" s="598"/>
      <c r="C1052" s="506"/>
      <c r="D1052" s="506"/>
      <c r="E1052" s="507"/>
      <c r="F1052" s="506"/>
      <c r="G1052" s="1012"/>
      <c r="H1052" s="1012"/>
      <c r="I1052" s="506"/>
      <c r="J1052" s="507"/>
      <c r="P1052" s="505"/>
      <c r="Q1052" s="598"/>
      <c r="R1052" s="506"/>
      <c r="S1052" s="506"/>
      <c r="T1052" s="507"/>
      <c r="U1052" s="506"/>
      <c r="V1052" s="508"/>
      <c r="W1052" s="508"/>
      <c r="X1052" s="506"/>
      <c r="Y1052" s="595"/>
    </row>
    <row r="1053" spans="1:25" x14ac:dyDescent="0.25">
      <c r="A1053" s="505"/>
      <c r="B1053" s="598"/>
      <c r="C1053" s="506"/>
      <c r="D1053" s="506"/>
      <c r="E1053" s="507"/>
      <c r="F1053" s="506"/>
      <c r="G1053" s="1012"/>
      <c r="H1053" s="1012"/>
      <c r="I1053" s="506"/>
      <c r="J1053" s="507"/>
      <c r="P1053" s="505"/>
      <c r="Q1053" s="598"/>
      <c r="R1053" s="506"/>
      <c r="S1053" s="506"/>
      <c r="T1053" s="507"/>
      <c r="U1053" s="506"/>
      <c r="V1053" s="508"/>
      <c r="W1053" s="508"/>
      <c r="X1053" s="506"/>
      <c r="Y1053" s="595"/>
    </row>
    <row r="1054" spans="1:25" x14ac:dyDescent="0.25">
      <c r="A1054" s="505"/>
      <c r="B1054" s="598"/>
      <c r="C1054" s="506"/>
      <c r="D1054" s="506"/>
      <c r="E1054" s="507"/>
      <c r="F1054" s="506"/>
      <c r="G1054" s="1012"/>
      <c r="H1054" s="1012"/>
      <c r="I1054" s="506"/>
      <c r="J1054" s="507"/>
      <c r="P1054" s="505"/>
      <c r="Q1054" s="598"/>
      <c r="R1054" s="506"/>
      <c r="S1054" s="506"/>
      <c r="T1054" s="507"/>
      <c r="U1054" s="506"/>
      <c r="V1054" s="508"/>
      <c r="W1054" s="508"/>
      <c r="X1054" s="506"/>
      <c r="Y1054" s="595"/>
    </row>
    <row r="1055" spans="1:25" x14ac:dyDescent="0.25">
      <c r="A1055" s="505"/>
      <c r="B1055" s="598"/>
      <c r="C1055" s="506"/>
      <c r="D1055" s="506"/>
      <c r="E1055" s="507"/>
      <c r="F1055" s="506"/>
      <c r="G1055" s="1012"/>
      <c r="H1055" s="1012"/>
      <c r="I1055" s="506"/>
      <c r="J1055" s="507"/>
      <c r="P1055" s="505"/>
      <c r="Q1055" s="598"/>
      <c r="R1055" s="506"/>
      <c r="S1055" s="506"/>
      <c r="T1055" s="507"/>
      <c r="U1055" s="506"/>
      <c r="V1055" s="508"/>
      <c r="W1055" s="508"/>
      <c r="X1055" s="506"/>
      <c r="Y1055" s="595"/>
    </row>
    <row r="1056" spans="1:25" x14ac:dyDescent="0.25">
      <c r="A1056" s="505"/>
      <c r="B1056" s="598"/>
      <c r="C1056" s="506"/>
      <c r="D1056" s="506"/>
      <c r="E1056" s="507"/>
      <c r="F1056" s="506"/>
      <c r="G1056" s="1012"/>
      <c r="H1056" s="1012"/>
      <c r="I1056" s="506"/>
      <c r="J1056" s="507"/>
      <c r="P1056" s="505"/>
      <c r="Q1056" s="598"/>
      <c r="R1056" s="506"/>
      <c r="S1056" s="506"/>
      <c r="T1056" s="507"/>
      <c r="U1056" s="506"/>
      <c r="V1056" s="508"/>
      <c r="W1056" s="508"/>
      <c r="X1056" s="506"/>
      <c r="Y1056" s="595"/>
    </row>
    <row r="1057" spans="1:25" x14ac:dyDescent="0.25">
      <c r="A1057" s="505"/>
      <c r="B1057" s="598"/>
      <c r="C1057" s="506"/>
      <c r="D1057" s="506"/>
      <c r="E1057" s="507"/>
      <c r="F1057" s="506"/>
      <c r="G1057" s="1012"/>
      <c r="H1057" s="1012"/>
      <c r="I1057" s="506"/>
      <c r="J1057" s="507"/>
      <c r="P1057" s="505"/>
      <c r="Q1057" s="598"/>
      <c r="R1057" s="506"/>
      <c r="S1057" s="506"/>
      <c r="T1057" s="507"/>
      <c r="U1057" s="506"/>
      <c r="V1057" s="508"/>
      <c r="W1057" s="508"/>
      <c r="X1057" s="506"/>
      <c r="Y1057" s="595"/>
    </row>
    <row r="1058" spans="1:25" x14ac:dyDescent="0.25">
      <c r="A1058" s="505"/>
      <c r="B1058" s="598"/>
      <c r="C1058" s="506"/>
      <c r="D1058" s="506"/>
      <c r="E1058" s="507"/>
      <c r="F1058" s="506"/>
      <c r="G1058" s="1012"/>
      <c r="H1058" s="1012"/>
      <c r="I1058" s="506"/>
      <c r="J1058" s="507"/>
      <c r="P1058" s="505"/>
      <c r="Q1058" s="598"/>
      <c r="R1058" s="506"/>
      <c r="S1058" s="506"/>
      <c r="T1058" s="507"/>
      <c r="U1058" s="506"/>
      <c r="V1058" s="508"/>
      <c r="W1058" s="508"/>
      <c r="X1058" s="506"/>
      <c r="Y1058" s="595"/>
    </row>
    <row r="1059" spans="1:25" x14ac:dyDescent="0.25">
      <c r="A1059" s="505"/>
      <c r="B1059" s="598"/>
      <c r="C1059" s="506"/>
      <c r="D1059" s="506"/>
      <c r="E1059" s="507"/>
      <c r="F1059" s="506"/>
      <c r="G1059" s="1012"/>
      <c r="H1059" s="1012"/>
      <c r="I1059" s="506"/>
      <c r="J1059" s="507"/>
      <c r="P1059" s="505"/>
      <c r="Q1059" s="598"/>
      <c r="R1059" s="506"/>
      <c r="S1059" s="506"/>
      <c r="T1059" s="507"/>
      <c r="U1059" s="506"/>
      <c r="V1059" s="508"/>
      <c r="W1059" s="508"/>
      <c r="X1059" s="506"/>
      <c r="Y1059" s="595"/>
    </row>
    <row r="1060" spans="1:25" x14ac:dyDescent="0.25">
      <c r="A1060" s="505"/>
      <c r="B1060" s="598"/>
      <c r="C1060" s="506"/>
      <c r="D1060" s="506"/>
      <c r="E1060" s="507"/>
      <c r="F1060" s="506"/>
      <c r="G1060" s="1012"/>
      <c r="H1060" s="1012"/>
      <c r="I1060" s="506"/>
      <c r="J1060" s="507"/>
      <c r="P1060" s="505"/>
      <c r="Q1060" s="598"/>
      <c r="R1060" s="506"/>
      <c r="S1060" s="506"/>
      <c r="T1060" s="507"/>
      <c r="U1060" s="506"/>
      <c r="V1060" s="508"/>
      <c r="W1060" s="508"/>
      <c r="X1060" s="506"/>
      <c r="Y1060" s="595"/>
    </row>
    <row r="1061" spans="1:25" x14ac:dyDescent="0.25">
      <c r="A1061" s="505"/>
      <c r="B1061" s="598"/>
      <c r="C1061" s="506"/>
      <c r="D1061" s="506"/>
      <c r="E1061" s="507"/>
      <c r="F1061" s="506"/>
      <c r="G1061" s="1012"/>
      <c r="H1061" s="1012"/>
      <c r="I1061" s="506"/>
      <c r="J1061" s="507"/>
      <c r="P1061" s="505"/>
      <c r="Q1061" s="598"/>
      <c r="R1061" s="506"/>
      <c r="S1061" s="506"/>
      <c r="T1061" s="507"/>
      <c r="U1061" s="506"/>
      <c r="V1061" s="508"/>
      <c r="W1061" s="508"/>
      <c r="X1061" s="506"/>
      <c r="Y1061" s="595"/>
    </row>
    <row r="1062" spans="1:25" x14ac:dyDescent="0.25">
      <c r="A1062" s="505"/>
      <c r="B1062" s="598"/>
      <c r="C1062" s="506"/>
      <c r="D1062" s="506"/>
      <c r="E1062" s="507"/>
      <c r="F1062" s="506"/>
      <c r="G1062" s="1012"/>
      <c r="H1062" s="1012"/>
      <c r="I1062" s="506"/>
      <c r="J1062" s="507"/>
      <c r="P1062" s="505"/>
      <c r="Q1062" s="598"/>
      <c r="R1062" s="506"/>
      <c r="S1062" s="506"/>
      <c r="T1062" s="507"/>
      <c r="U1062" s="506"/>
      <c r="V1062" s="508"/>
      <c r="W1062" s="508"/>
      <c r="X1062" s="506"/>
      <c r="Y1062" s="595"/>
    </row>
    <row r="1063" spans="1:25" x14ac:dyDescent="0.25">
      <c r="A1063" s="505"/>
      <c r="B1063" s="598"/>
      <c r="C1063" s="506"/>
      <c r="D1063" s="506"/>
      <c r="E1063" s="507"/>
      <c r="F1063" s="506"/>
      <c r="G1063" s="1012"/>
      <c r="H1063" s="1012"/>
      <c r="I1063" s="506"/>
      <c r="J1063" s="507"/>
      <c r="P1063" s="505"/>
      <c r="Q1063" s="598"/>
      <c r="R1063" s="506"/>
      <c r="S1063" s="506"/>
      <c r="T1063" s="507"/>
      <c r="U1063" s="506"/>
      <c r="V1063" s="508"/>
      <c r="W1063" s="508"/>
      <c r="X1063" s="506"/>
      <c r="Y1063" s="595"/>
    </row>
    <row r="1064" spans="1:25" x14ac:dyDescent="0.25">
      <c r="A1064" s="505"/>
      <c r="B1064" s="598"/>
      <c r="C1064" s="506"/>
      <c r="D1064" s="506"/>
      <c r="E1064" s="507"/>
      <c r="F1064" s="506"/>
      <c r="G1064" s="1012"/>
      <c r="H1064" s="1012"/>
      <c r="I1064" s="506"/>
      <c r="J1064" s="507"/>
      <c r="P1064" s="505"/>
      <c r="Q1064" s="598"/>
      <c r="R1064" s="506"/>
      <c r="S1064" s="506"/>
      <c r="T1064" s="507"/>
      <c r="U1064" s="506"/>
      <c r="V1064" s="508"/>
      <c r="W1064" s="508"/>
      <c r="X1064" s="506"/>
      <c r="Y1064" s="595"/>
    </row>
    <row r="1065" spans="1:25" x14ac:dyDescent="0.25">
      <c r="A1065" s="505"/>
      <c r="B1065" s="598"/>
      <c r="C1065" s="506"/>
      <c r="D1065" s="506"/>
      <c r="E1065" s="507"/>
      <c r="F1065" s="506"/>
      <c r="G1065" s="1012"/>
      <c r="H1065" s="1012"/>
      <c r="I1065" s="506"/>
      <c r="J1065" s="507"/>
      <c r="P1065" s="505"/>
      <c r="Q1065" s="598"/>
      <c r="R1065" s="506"/>
      <c r="S1065" s="506"/>
      <c r="T1065" s="507"/>
      <c r="U1065" s="506"/>
      <c r="V1065" s="508"/>
      <c r="W1065" s="508"/>
      <c r="X1065" s="506"/>
      <c r="Y1065" s="595"/>
    </row>
    <row r="1066" spans="1:25" x14ac:dyDescent="0.25">
      <c r="A1066" s="505"/>
      <c r="B1066" s="598"/>
      <c r="C1066" s="506"/>
      <c r="D1066" s="506"/>
      <c r="E1066" s="507"/>
      <c r="F1066" s="506"/>
      <c r="G1066" s="1012"/>
      <c r="H1066" s="1012"/>
      <c r="I1066" s="506"/>
      <c r="J1066" s="507"/>
      <c r="P1066" s="505"/>
      <c r="Q1066" s="598"/>
      <c r="R1066" s="506"/>
      <c r="S1066" s="506"/>
      <c r="T1066" s="507"/>
      <c r="U1066" s="506"/>
      <c r="V1066" s="508"/>
      <c r="W1066" s="508"/>
      <c r="X1066" s="506"/>
      <c r="Y1066" s="595"/>
    </row>
    <row r="1067" spans="1:25" x14ac:dyDescent="0.25">
      <c r="A1067" s="505"/>
      <c r="B1067" s="598"/>
      <c r="C1067" s="506"/>
      <c r="D1067" s="506"/>
      <c r="E1067" s="507"/>
      <c r="F1067" s="506"/>
      <c r="G1067" s="1012"/>
      <c r="H1067" s="1012"/>
      <c r="I1067" s="506"/>
      <c r="J1067" s="507"/>
      <c r="P1067" s="505"/>
      <c r="Q1067" s="598"/>
      <c r="R1067" s="506"/>
      <c r="S1067" s="506"/>
      <c r="T1067" s="507"/>
      <c r="U1067" s="506"/>
      <c r="V1067" s="508"/>
      <c r="W1067" s="508"/>
      <c r="X1067" s="506"/>
      <c r="Y1067" s="595"/>
    </row>
    <row r="1068" spans="1:25" x14ac:dyDescent="0.25">
      <c r="A1068" s="505"/>
      <c r="B1068" s="598"/>
      <c r="C1068" s="506"/>
      <c r="D1068" s="506"/>
      <c r="E1068" s="507"/>
      <c r="F1068" s="506"/>
      <c r="G1068" s="1012"/>
      <c r="H1068" s="1012"/>
      <c r="I1068" s="506"/>
      <c r="J1068" s="507"/>
      <c r="P1068" s="505"/>
      <c r="Q1068" s="598"/>
      <c r="R1068" s="506"/>
      <c r="S1068" s="506"/>
      <c r="T1068" s="507"/>
      <c r="U1068" s="506"/>
      <c r="V1068" s="508"/>
      <c r="W1068" s="508"/>
      <c r="X1068" s="506"/>
      <c r="Y1068" s="595"/>
    </row>
    <row r="1069" spans="1:25" x14ac:dyDescent="0.25">
      <c r="A1069" s="505"/>
      <c r="B1069" s="598"/>
      <c r="C1069" s="506"/>
      <c r="D1069" s="506"/>
      <c r="E1069" s="507"/>
      <c r="F1069" s="506"/>
      <c r="G1069" s="1012"/>
      <c r="H1069" s="1012"/>
      <c r="I1069" s="506"/>
      <c r="J1069" s="507"/>
      <c r="P1069" s="505"/>
      <c r="Q1069" s="598"/>
      <c r="R1069" s="506"/>
      <c r="S1069" s="506"/>
      <c r="T1069" s="507"/>
      <c r="U1069" s="506"/>
      <c r="V1069" s="508"/>
      <c r="W1069" s="508"/>
      <c r="X1069" s="506"/>
      <c r="Y1069" s="595"/>
    </row>
    <row r="1070" spans="1:25" x14ac:dyDescent="0.25">
      <c r="A1070" s="505"/>
      <c r="B1070" s="598"/>
      <c r="C1070" s="506"/>
      <c r="D1070" s="506"/>
      <c r="E1070" s="507"/>
      <c r="F1070" s="506"/>
      <c r="G1070" s="1012"/>
      <c r="H1070" s="1012"/>
      <c r="I1070" s="506"/>
      <c r="J1070" s="507"/>
      <c r="P1070" s="1"/>
      <c r="Q1070" s="2"/>
      <c r="R1070" s="506"/>
      <c r="S1070" s="4"/>
      <c r="T1070" s="1"/>
      <c r="U1070" s="4"/>
      <c r="V1070" s="508"/>
      <c r="W1070" s="14"/>
      <c r="X1070" s="506"/>
      <c r="Y1070" s="596"/>
    </row>
    <row r="1071" spans="1:25" x14ac:dyDescent="0.25">
      <c r="A1071" s="505"/>
      <c r="B1071" s="598"/>
      <c r="C1071" s="506"/>
      <c r="D1071" s="506"/>
      <c r="E1071" s="507"/>
      <c r="F1071" s="506"/>
      <c r="G1071" s="1012"/>
      <c r="H1071" s="1012"/>
      <c r="I1071" s="506"/>
      <c r="J1071" s="507"/>
      <c r="P1071" s="1"/>
      <c r="Q1071" s="2"/>
      <c r="R1071" s="506"/>
      <c r="S1071" s="4"/>
      <c r="T1071" s="1"/>
      <c r="U1071" s="4"/>
      <c r="V1071" s="508"/>
      <c r="W1071" s="14"/>
      <c r="X1071" s="506"/>
      <c r="Y1071" s="596"/>
    </row>
    <row r="1072" spans="1:25" x14ac:dyDescent="0.25">
      <c r="A1072" s="505"/>
      <c r="B1072" s="598"/>
      <c r="C1072" s="506"/>
      <c r="D1072" s="506"/>
      <c r="E1072" s="507"/>
      <c r="F1072" s="506"/>
      <c r="G1072" s="1012"/>
      <c r="H1072" s="1012"/>
      <c r="I1072" s="506"/>
      <c r="J1072" s="507"/>
      <c r="P1072" s="1"/>
      <c r="Q1072" s="2"/>
      <c r="R1072" s="506"/>
      <c r="S1072" s="4"/>
      <c r="T1072" s="1"/>
      <c r="U1072" s="4"/>
      <c r="V1072" s="508"/>
      <c r="W1072" s="14"/>
      <c r="X1072" s="506"/>
      <c r="Y1072" s="596"/>
    </row>
    <row r="1073" spans="1:25" x14ac:dyDescent="0.25">
      <c r="A1073" s="505"/>
      <c r="B1073" s="598"/>
      <c r="C1073" s="506"/>
      <c r="D1073" s="506"/>
      <c r="E1073" s="507"/>
      <c r="F1073" s="506"/>
      <c r="G1073" s="1012"/>
      <c r="H1073" s="1012"/>
      <c r="I1073" s="506"/>
      <c r="J1073" s="507"/>
      <c r="P1073" s="505"/>
      <c r="Q1073" s="598"/>
      <c r="R1073" s="506"/>
      <c r="S1073" s="506"/>
      <c r="T1073" s="507"/>
      <c r="U1073" s="506"/>
      <c r="V1073" s="508"/>
      <c r="W1073" s="508"/>
      <c r="X1073" s="506"/>
      <c r="Y1073" s="595"/>
    </row>
    <row r="1074" spans="1:25" x14ac:dyDescent="0.25">
      <c r="A1074" s="505"/>
      <c r="B1074" s="598"/>
      <c r="C1074" s="506"/>
      <c r="D1074" s="506"/>
      <c r="E1074" s="507"/>
      <c r="F1074" s="506"/>
      <c r="G1074" s="1012"/>
      <c r="H1074" s="1012"/>
      <c r="I1074" s="506"/>
      <c r="J1074" s="507"/>
      <c r="P1074" s="505"/>
      <c r="Q1074" s="598"/>
      <c r="R1074" s="506"/>
      <c r="S1074" s="506"/>
      <c r="T1074" s="507"/>
      <c r="U1074" s="506"/>
      <c r="V1074" s="508"/>
      <c r="W1074" s="508"/>
      <c r="X1074" s="506"/>
      <c r="Y1074" s="595"/>
    </row>
    <row r="1075" spans="1:25" x14ac:dyDescent="0.25">
      <c r="A1075" s="505"/>
      <c r="B1075" s="598"/>
      <c r="C1075" s="506"/>
      <c r="D1075" s="506"/>
      <c r="E1075" s="507"/>
      <c r="F1075" s="506"/>
      <c r="G1075" s="1012"/>
      <c r="H1075" s="1012"/>
      <c r="I1075" s="506"/>
      <c r="J1075" s="507"/>
      <c r="P1075" s="505"/>
      <c r="Q1075" s="598"/>
      <c r="R1075" s="506"/>
      <c r="S1075" s="506"/>
      <c r="T1075" s="505"/>
      <c r="U1075" s="506"/>
      <c r="V1075" s="511"/>
      <c r="W1075" s="511"/>
      <c r="X1075" s="506"/>
      <c r="Y1075" s="595"/>
    </row>
    <row r="1076" spans="1:25" x14ac:dyDescent="0.25">
      <c r="A1076" s="505"/>
      <c r="B1076" s="598"/>
      <c r="C1076" s="506"/>
      <c r="D1076" s="506"/>
      <c r="E1076" s="507"/>
      <c r="F1076" s="506"/>
      <c r="G1076" s="1012"/>
      <c r="H1076" s="1012"/>
      <c r="I1076" s="506"/>
      <c r="J1076" s="507"/>
      <c r="P1076" s="505"/>
      <c r="Q1076" s="598"/>
      <c r="R1076" s="506"/>
      <c r="S1076" s="506"/>
      <c r="T1076" s="505"/>
      <c r="U1076" s="506"/>
      <c r="V1076" s="508"/>
      <c r="W1076" s="508"/>
      <c r="X1076" s="506"/>
      <c r="Y1076" s="595"/>
    </row>
    <row r="1077" spans="1:25" x14ac:dyDescent="0.25">
      <c r="A1077" s="505"/>
      <c r="B1077" s="598"/>
      <c r="C1077" s="506"/>
      <c r="D1077" s="506"/>
      <c r="E1077" s="507"/>
      <c r="F1077" s="506"/>
      <c r="G1077" s="1012"/>
      <c r="H1077" s="1012"/>
      <c r="I1077" s="506"/>
      <c r="J1077" s="507"/>
      <c r="P1077" s="505"/>
      <c r="Q1077" s="598"/>
      <c r="R1077" s="506"/>
      <c r="S1077" s="506"/>
      <c r="T1077" s="505"/>
      <c r="U1077" s="506"/>
      <c r="V1077" s="508"/>
      <c r="W1077" s="508"/>
      <c r="X1077" s="506"/>
      <c r="Y1077" s="595"/>
    </row>
    <row r="1078" spans="1:25" x14ac:dyDescent="0.25">
      <c r="A1078" s="505"/>
      <c r="B1078" s="598"/>
      <c r="C1078" s="506"/>
      <c r="D1078" s="506"/>
      <c r="E1078" s="507"/>
      <c r="F1078" s="506"/>
      <c r="G1078" s="1012"/>
      <c r="H1078" s="1012"/>
      <c r="I1078" s="506"/>
      <c r="J1078" s="507"/>
      <c r="P1078" s="505"/>
      <c r="Q1078" s="598"/>
      <c r="R1078" s="506"/>
      <c r="S1078" s="506"/>
      <c r="T1078" s="507"/>
      <c r="U1078" s="506"/>
      <c r="V1078" s="508"/>
      <c r="W1078" s="508"/>
      <c r="X1078" s="506"/>
      <c r="Y1078" s="595"/>
    </row>
    <row r="1079" spans="1:25" x14ac:dyDescent="0.25">
      <c r="A1079" s="505"/>
      <c r="B1079" s="598"/>
      <c r="C1079" s="506"/>
      <c r="D1079" s="506"/>
      <c r="E1079" s="507"/>
      <c r="F1079" s="506"/>
      <c r="G1079" s="1012"/>
      <c r="H1079" s="1012"/>
      <c r="I1079" s="506"/>
      <c r="J1079" s="507"/>
      <c r="P1079" s="505"/>
      <c r="Q1079" s="598"/>
      <c r="R1079" s="506"/>
      <c r="S1079" s="506"/>
      <c r="T1079" s="512"/>
      <c r="U1079" s="513"/>
      <c r="V1079" s="508"/>
      <c r="W1079" s="508"/>
      <c r="X1079" s="597"/>
      <c r="Y1079" s="595"/>
    </row>
    <row r="1080" spans="1:25" x14ac:dyDescent="0.25">
      <c r="A1080" s="505"/>
      <c r="B1080" s="598"/>
      <c r="C1080" s="506"/>
      <c r="D1080" s="506"/>
      <c r="E1080" s="507"/>
      <c r="F1080" s="506"/>
      <c r="G1080" s="1012"/>
      <c r="H1080" s="1012"/>
      <c r="I1080" s="506"/>
      <c r="J1080" s="507"/>
      <c r="P1080" s="505"/>
      <c r="Q1080" s="598"/>
      <c r="R1080" s="506"/>
      <c r="S1080" s="506"/>
      <c r="T1080" s="512"/>
      <c r="U1080" s="513"/>
      <c r="V1080" s="508"/>
      <c r="W1080" s="508"/>
      <c r="X1080" s="597"/>
      <c r="Y1080" s="595"/>
    </row>
    <row r="1081" spans="1:25" x14ac:dyDescent="0.25">
      <c r="A1081" s="505"/>
      <c r="B1081" s="598"/>
      <c r="C1081" s="506"/>
      <c r="D1081" s="506"/>
      <c r="E1081" s="507"/>
      <c r="F1081" s="506"/>
      <c r="G1081" s="1012"/>
      <c r="H1081" s="1012"/>
      <c r="I1081" s="506"/>
      <c r="J1081" s="507"/>
      <c r="P1081" s="505"/>
      <c r="Q1081" s="598"/>
      <c r="R1081" s="506"/>
      <c r="S1081" s="506"/>
      <c r="T1081" s="512"/>
      <c r="U1081" s="513"/>
      <c r="V1081" s="508"/>
      <c r="W1081" s="508"/>
      <c r="X1081" s="597"/>
      <c r="Y1081" s="595"/>
    </row>
    <row r="1082" spans="1:25" x14ac:dyDescent="0.25">
      <c r="A1082" s="505"/>
      <c r="B1082" s="598"/>
      <c r="C1082" s="506"/>
      <c r="D1082" s="506"/>
      <c r="E1082" s="507"/>
      <c r="F1082" s="506"/>
      <c r="G1082" s="1012"/>
      <c r="H1082" s="1012"/>
      <c r="I1082" s="506"/>
      <c r="J1082" s="507"/>
      <c r="P1082" s="505"/>
      <c r="Q1082" s="598"/>
      <c r="R1082" s="506"/>
      <c r="S1082" s="506"/>
      <c r="T1082" s="507"/>
      <c r="U1082" s="506"/>
      <c r="V1082" s="508"/>
      <c r="W1082" s="508"/>
      <c r="X1082" s="597"/>
      <c r="Y1082" s="595"/>
    </row>
    <row r="1083" spans="1:25" x14ac:dyDescent="0.25">
      <c r="A1083" s="505"/>
      <c r="B1083" s="598"/>
      <c r="C1083" s="506"/>
      <c r="D1083" s="506"/>
      <c r="E1083" s="507"/>
      <c r="F1083" s="506"/>
      <c r="G1083" s="1012"/>
      <c r="H1083" s="1012"/>
      <c r="I1083" s="506"/>
      <c r="J1083" s="507"/>
      <c r="P1083" s="505"/>
      <c r="Q1083" s="598"/>
      <c r="R1083" s="506"/>
      <c r="S1083" s="506"/>
      <c r="T1083" s="507"/>
      <c r="U1083" s="506"/>
      <c r="V1083" s="508"/>
      <c r="W1083" s="508"/>
      <c r="X1083" s="506"/>
      <c r="Y1083" s="595"/>
    </row>
    <row r="1084" spans="1:25" x14ac:dyDescent="0.25">
      <c r="A1084" s="505"/>
      <c r="B1084" s="598"/>
      <c r="C1084" s="506"/>
      <c r="D1084" s="506"/>
      <c r="E1084" s="507"/>
      <c r="F1084" s="506"/>
      <c r="G1084" s="1012"/>
      <c r="H1084" s="1012"/>
      <c r="I1084" s="506"/>
      <c r="J1084" s="507"/>
      <c r="P1084" s="505"/>
      <c r="Q1084" s="598"/>
      <c r="R1084" s="506"/>
      <c r="S1084" s="506"/>
      <c r="T1084" s="507"/>
      <c r="U1084" s="506"/>
      <c r="V1084" s="508"/>
      <c r="W1084" s="508"/>
      <c r="X1084" s="506"/>
      <c r="Y1084" s="595"/>
    </row>
    <row r="1085" spans="1:25" x14ac:dyDescent="0.25">
      <c r="A1085" s="505"/>
      <c r="B1085" s="598"/>
      <c r="C1085" s="506"/>
      <c r="D1085" s="506"/>
      <c r="E1085" s="507"/>
      <c r="F1085" s="506"/>
      <c r="G1085" s="1012"/>
      <c r="H1085" s="1012"/>
      <c r="I1085" s="506"/>
      <c r="J1085" s="507"/>
      <c r="P1085" s="505"/>
      <c r="Q1085" s="598"/>
      <c r="R1085" s="506"/>
      <c r="S1085" s="506"/>
      <c r="T1085" s="507"/>
      <c r="U1085" s="506"/>
      <c r="V1085" s="508"/>
      <c r="W1085" s="508"/>
      <c r="X1085" s="506"/>
      <c r="Y1085" s="595"/>
    </row>
    <row r="1086" spans="1:25" x14ac:dyDescent="0.25">
      <c r="A1086" s="505"/>
      <c r="B1086" s="598"/>
      <c r="C1086" s="506"/>
      <c r="D1086" s="506"/>
      <c r="E1086" s="507"/>
      <c r="F1086" s="506"/>
      <c r="G1086" s="1012"/>
      <c r="H1086" s="1012"/>
      <c r="I1086" s="506"/>
      <c r="J1086" s="507"/>
      <c r="P1086" s="505"/>
      <c r="Q1086" s="598"/>
      <c r="R1086" s="506"/>
      <c r="S1086" s="506"/>
      <c r="T1086" s="507"/>
      <c r="U1086" s="506"/>
      <c r="V1086" s="508"/>
      <c r="W1086" s="508"/>
      <c r="X1086" s="506"/>
      <c r="Y1086" s="595"/>
    </row>
    <row r="1087" spans="1:25" x14ac:dyDescent="0.25">
      <c r="A1087" s="505"/>
      <c r="B1087" s="598"/>
      <c r="C1087" s="506"/>
      <c r="D1087" s="506"/>
      <c r="E1087" s="507"/>
      <c r="F1087" s="506"/>
      <c r="G1087" s="1012"/>
      <c r="H1087" s="1012"/>
      <c r="I1087" s="506"/>
      <c r="J1087" s="507"/>
      <c r="P1087" s="505"/>
      <c r="Q1087" s="598"/>
      <c r="R1087" s="506"/>
      <c r="S1087" s="506"/>
      <c r="T1087" s="507"/>
      <c r="U1087" s="506"/>
      <c r="V1087" s="508"/>
      <c r="W1087" s="508"/>
      <c r="X1087" s="506"/>
      <c r="Y1087" s="595"/>
    </row>
    <row r="1088" spans="1:25" x14ac:dyDescent="0.25">
      <c r="A1088" s="505"/>
      <c r="B1088" s="598"/>
      <c r="C1088" s="506"/>
      <c r="D1088" s="506"/>
      <c r="E1088" s="507"/>
      <c r="F1088" s="506"/>
      <c r="G1088" s="1012"/>
      <c r="H1088" s="1012"/>
      <c r="I1088" s="506"/>
      <c r="J1088" s="507"/>
      <c r="P1088" s="505"/>
      <c r="Q1088" s="598"/>
      <c r="R1088" s="506"/>
      <c r="S1088" s="506"/>
      <c r="T1088" s="507"/>
      <c r="U1088" s="506"/>
      <c r="V1088" s="508"/>
      <c r="W1088" s="508"/>
      <c r="X1088" s="506"/>
      <c r="Y1088" s="595"/>
    </row>
    <row r="1089" spans="1:25" x14ac:dyDescent="0.25">
      <c r="A1089" s="505"/>
      <c r="B1089" s="598"/>
      <c r="C1089" s="506"/>
      <c r="D1089" s="506"/>
      <c r="E1089" s="507"/>
      <c r="F1089" s="506"/>
      <c r="G1089" s="1012"/>
      <c r="H1089" s="1012"/>
      <c r="I1089" s="506"/>
      <c r="J1089" s="507"/>
      <c r="P1089" s="505"/>
      <c r="Q1089" s="598"/>
      <c r="R1089" s="506"/>
      <c r="S1089" s="506"/>
      <c r="T1089" s="507"/>
      <c r="U1089" s="506"/>
      <c r="V1089" s="508"/>
      <c r="W1089" s="508"/>
      <c r="X1089" s="506"/>
      <c r="Y1089" s="595"/>
    </row>
    <row r="1090" spans="1:25" x14ac:dyDescent="0.25">
      <c r="A1090" s="505"/>
      <c r="B1090" s="598"/>
      <c r="C1090" s="506"/>
      <c r="D1090" s="506"/>
      <c r="E1090" s="507"/>
      <c r="F1090" s="506"/>
      <c r="G1090" s="1012"/>
      <c r="H1090" s="1012"/>
      <c r="I1090" s="506"/>
      <c r="J1090" s="507"/>
      <c r="P1090" s="505"/>
      <c r="Q1090" s="598"/>
      <c r="R1090" s="506"/>
      <c r="S1090" s="506"/>
      <c r="T1090" s="507"/>
      <c r="U1090" s="506"/>
      <c r="V1090" s="508"/>
      <c r="W1090" s="508"/>
      <c r="X1090" s="506"/>
      <c r="Y1090" s="595"/>
    </row>
    <row r="1091" spans="1:25" x14ac:dyDescent="0.25">
      <c r="A1091" s="505"/>
      <c r="B1091" s="598"/>
      <c r="C1091" s="506"/>
      <c r="D1091" s="506"/>
      <c r="E1091" s="507"/>
      <c r="F1091" s="506"/>
      <c r="G1091" s="1012"/>
      <c r="H1091" s="1012"/>
      <c r="I1091" s="506"/>
      <c r="J1091" s="507"/>
      <c r="P1091" s="505"/>
      <c r="Q1091" s="598"/>
      <c r="R1091" s="506"/>
      <c r="S1091" s="506"/>
      <c r="T1091" s="507"/>
      <c r="U1091" s="506"/>
      <c r="V1091" s="508"/>
      <c r="W1091" s="508"/>
      <c r="X1091" s="506"/>
      <c r="Y1091" s="595"/>
    </row>
    <row r="1092" spans="1:25" x14ac:dyDescent="0.25">
      <c r="A1092" s="505"/>
      <c r="B1092" s="598"/>
      <c r="C1092" s="506"/>
      <c r="D1092" s="506"/>
      <c r="E1092" s="507"/>
      <c r="F1092" s="506"/>
      <c r="G1092" s="1012"/>
      <c r="H1092" s="1012"/>
      <c r="I1092" s="506"/>
      <c r="J1092" s="507"/>
      <c r="P1092" s="505"/>
      <c r="Q1092" s="598"/>
      <c r="R1092" s="506"/>
      <c r="S1092" s="506"/>
      <c r="T1092" s="507"/>
      <c r="U1092" s="506"/>
      <c r="V1092" s="508"/>
      <c r="W1092" s="508"/>
      <c r="X1092" s="506"/>
      <c r="Y1092" s="595"/>
    </row>
    <row r="1093" spans="1:25" x14ac:dyDescent="0.25">
      <c r="A1093" s="505"/>
      <c r="B1093" s="598"/>
      <c r="C1093" s="506"/>
      <c r="D1093" s="506"/>
      <c r="E1093" s="507"/>
      <c r="F1093" s="506"/>
      <c r="G1093" s="1012"/>
      <c r="H1093" s="1012"/>
      <c r="I1093" s="506"/>
      <c r="J1093" s="507"/>
      <c r="P1093" s="505"/>
      <c r="Q1093" s="598"/>
      <c r="R1093" s="506"/>
      <c r="S1093" s="506"/>
      <c r="T1093" s="507"/>
      <c r="U1093" s="506"/>
      <c r="V1093" s="508"/>
      <c r="W1093" s="508"/>
      <c r="X1093" s="506"/>
      <c r="Y1093" s="595"/>
    </row>
    <row r="1094" spans="1:25" x14ac:dyDescent="0.25">
      <c r="A1094" s="505"/>
      <c r="B1094" s="598"/>
      <c r="C1094" s="506"/>
      <c r="D1094" s="506"/>
      <c r="E1094" s="507"/>
      <c r="F1094" s="506"/>
      <c r="G1094" s="1012"/>
      <c r="H1094" s="1012"/>
      <c r="I1094" s="506"/>
      <c r="J1094" s="507"/>
      <c r="P1094" s="505"/>
      <c r="Q1094" s="598"/>
      <c r="R1094" s="506"/>
      <c r="S1094" s="506"/>
      <c r="T1094" s="507"/>
      <c r="U1094" s="506"/>
      <c r="V1094" s="508"/>
      <c r="W1094" s="508"/>
      <c r="X1094" s="506"/>
      <c r="Y1094" s="595"/>
    </row>
    <row r="1095" spans="1:25" x14ac:dyDescent="0.25">
      <c r="A1095" s="505"/>
      <c r="B1095" s="598"/>
      <c r="C1095" s="506"/>
      <c r="D1095" s="506"/>
      <c r="E1095" s="507"/>
      <c r="F1095" s="506"/>
      <c r="G1095" s="1012"/>
      <c r="H1095" s="1012"/>
      <c r="I1095" s="506"/>
      <c r="J1095" s="507"/>
      <c r="P1095" s="505"/>
      <c r="Q1095" s="598"/>
      <c r="R1095" s="506"/>
      <c r="S1095" s="506"/>
      <c r="T1095" s="507"/>
      <c r="U1095" s="506"/>
      <c r="V1095" s="508"/>
      <c r="W1095" s="508"/>
      <c r="X1095" s="506"/>
      <c r="Y1095" s="595"/>
    </row>
    <row r="1096" spans="1:25" x14ac:dyDescent="0.25">
      <c r="A1096" s="505"/>
      <c r="B1096" s="598"/>
      <c r="C1096" s="506"/>
      <c r="D1096" s="506"/>
      <c r="E1096" s="507"/>
      <c r="F1096" s="506"/>
      <c r="G1096" s="1012"/>
      <c r="H1096" s="1012"/>
      <c r="I1096" s="506"/>
      <c r="J1096" s="507"/>
      <c r="P1096" s="505"/>
      <c r="Q1096" s="598"/>
      <c r="R1096" s="506"/>
      <c r="S1096" s="506"/>
      <c r="T1096" s="507"/>
      <c r="U1096" s="506"/>
      <c r="V1096" s="508"/>
      <c r="W1096" s="508"/>
      <c r="X1096" s="506"/>
      <c r="Y1096" s="595"/>
    </row>
    <row r="1097" spans="1:25" x14ac:dyDescent="0.25">
      <c r="A1097" s="505"/>
      <c r="B1097" s="598"/>
      <c r="C1097" s="506"/>
      <c r="D1097" s="506"/>
      <c r="E1097" s="507"/>
      <c r="F1097" s="506"/>
      <c r="G1097" s="1012"/>
      <c r="H1097" s="1012"/>
      <c r="I1097" s="506"/>
      <c r="J1097" s="507"/>
      <c r="P1097" s="505"/>
      <c r="Q1097" s="598"/>
      <c r="R1097" s="506"/>
      <c r="S1097" s="506"/>
      <c r="T1097" s="507"/>
      <c r="U1097" s="506"/>
      <c r="V1097" s="508"/>
      <c r="W1097" s="508"/>
      <c r="X1097" s="506"/>
      <c r="Y1097" s="595"/>
    </row>
    <row r="1098" spans="1:25" x14ac:dyDescent="0.25">
      <c r="A1098" s="505"/>
      <c r="B1098" s="598"/>
      <c r="C1098" s="506"/>
      <c r="D1098" s="506"/>
      <c r="E1098" s="507"/>
      <c r="F1098" s="506"/>
      <c r="G1098" s="1012"/>
      <c r="H1098" s="1012"/>
      <c r="I1098" s="506"/>
      <c r="J1098" s="507"/>
      <c r="P1098" s="505"/>
      <c r="Q1098" s="598"/>
      <c r="R1098" s="506"/>
      <c r="S1098" s="506"/>
      <c r="T1098" s="507"/>
      <c r="U1098" s="506"/>
      <c r="V1098" s="508"/>
      <c r="W1098" s="508"/>
      <c r="X1098" s="506"/>
      <c r="Y1098" s="595"/>
    </row>
    <row r="1099" spans="1:25" x14ac:dyDescent="0.25">
      <c r="A1099" s="505"/>
      <c r="B1099" s="598"/>
      <c r="C1099" s="506"/>
      <c r="D1099" s="506"/>
      <c r="E1099" s="507"/>
      <c r="F1099" s="506"/>
      <c r="G1099" s="1012"/>
      <c r="H1099" s="1012"/>
      <c r="I1099" s="506"/>
      <c r="J1099" s="507"/>
      <c r="P1099" s="505"/>
      <c r="Q1099" s="598"/>
      <c r="R1099" s="506"/>
      <c r="S1099" s="506"/>
      <c r="T1099" s="507"/>
      <c r="U1099" s="506"/>
      <c r="V1099" s="508"/>
      <c r="W1099" s="508"/>
      <c r="X1099" s="506"/>
      <c r="Y1099" s="595"/>
    </row>
    <row r="1100" spans="1:25" x14ac:dyDescent="0.25">
      <c r="A1100" s="505"/>
      <c r="B1100" s="598"/>
      <c r="C1100" s="506"/>
      <c r="D1100" s="506"/>
      <c r="E1100" s="507"/>
      <c r="F1100" s="506"/>
      <c r="G1100" s="1012"/>
      <c r="H1100" s="1012"/>
      <c r="I1100" s="506"/>
      <c r="J1100" s="507"/>
      <c r="P1100" s="505"/>
      <c r="Q1100" s="598"/>
      <c r="R1100" s="506"/>
      <c r="S1100" s="506"/>
      <c r="T1100" s="507"/>
      <c r="U1100" s="506"/>
      <c r="V1100" s="508"/>
      <c r="W1100" s="508"/>
      <c r="X1100" s="506"/>
      <c r="Y1100" s="595"/>
    </row>
    <row r="1101" spans="1:25" x14ac:dyDescent="0.25">
      <c r="A1101" s="505"/>
      <c r="B1101" s="598"/>
      <c r="C1101" s="506"/>
      <c r="D1101" s="506"/>
      <c r="E1101" s="507"/>
      <c r="F1101" s="506"/>
      <c r="G1101" s="1012"/>
      <c r="H1101" s="1012"/>
      <c r="I1101" s="506"/>
      <c r="J1101" s="507"/>
      <c r="P1101" s="505"/>
      <c r="Q1101" s="598"/>
      <c r="R1101" s="506"/>
      <c r="S1101" s="506"/>
      <c r="T1101" s="507"/>
      <c r="U1101" s="506"/>
      <c r="V1101" s="508"/>
      <c r="W1101" s="508"/>
      <c r="X1101" s="506"/>
      <c r="Y1101" s="595"/>
    </row>
    <row r="1102" spans="1:25" x14ac:dyDescent="0.25">
      <c r="A1102" s="505"/>
      <c r="B1102" s="598"/>
      <c r="C1102" s="506"/>
      <c r="D1102" s="506"/>
      <c r="E1102" s="507"/>
      <c r="F1102" s="506"/>
      <c r="G1102" s="1012"/>
      <c r="H1102" s="1012"/>
      <c r="I1102" s="506"/>
      <c r="J1102" s="507"/>
      <c r="P1102" s="505"/>
      <c r="Q1102" s="598"/>
      <c r="R1102" s="506"/>
      <c r="S1102" s="506"/>
      <c r="T1102" s="507"/>
      <c r="U1102" s="506"/>
      <c r="V1102" s="508"/>
      <c r="W1102" s="508"/>
      <c r="X1102" s="506"/>
      <c r="Y1102" s="595"/>
    </row>
    <row r="1103" spans="1:25" x14ac:dyDescent="0.25">
      <c r="A1103" s="505"/>
      <c r="B1103" s="598"/>
      <c r="C1103" s="506"/>
      <c r="D1103" s="506"/>
      <c r="E1103" s="507"/>
      <c r="F1103" s="506"/>
      <c r="G1103" s="1012"/>
      <c r="H1103" s="1012"/>
      <c r="I1103" s="506"/>
      <c r="J1103" s="507"/>
      <c r="P1103" s="505"/>
      <c r="Q1103" s="598"/>
      <c r="R1103" s="506"/>
      <c r="S1103" s="506"/>
      <c r="T1103" s="507"/>
      <c r="U1103" s="506"/>
      <c r="V1103" s="508"/>
      <c r="W1103" s="508"/>
      <c r="X1103" s="506"/>
      <c r="Y1103" s="595"/>
    </row>
    <row r="1104" spans="1:25" x14ac:dyDescent="0.25">
      <c r="A1104" s="505"/>
      <c r="B1104" s="598"/>
      <c r="C1104" s="506"/>
      <c r="D1104" s="506"/>
      <c r="E1104" s="507"/>
      <c r="F1104" s="506"/>
      <c r="G1104" s="1012"/>
      <c r="H1104" s="1012"/>
      <c r="I1104" s="506"/>
      <c r="J1104" s="507"/>
      <c r="P1104" s="505"/>
      <c r="Q1104" s="598"/>
      <c r="R1104" s="506"/>
      <c r="S1104" s="506"/>
      <c r="T1104" s="507"/>
      <c r="U1104" s="506"/>
      <c r="V1104" s="508"/>
      <c r="W1104" s="508"/>
      <c r="X1104" s="506"/>
      <c r="Y1104" s="595"/>
    </row>
    <row r="1105" spans="1:25" x14ac:dyDescent="0.25">
      <c r="A1105" s="505"/>
      <c r="B1105" s="598"/>
      <c r="C1105" s="506"/>
      <c r="D1105" s="506"/>
      <c r="E1105" s="507"/>
      <c r="F1105" s="506"/>
      <c r="G1105" s="1012"/>
      <c r="H1105" s="1012"/>
      <c r="I1105" s="506"/>
      <c r="J1105" s="507"/>
      <c r="P1105" s="505"/>
      <c r="Q1105" s="598"/>
      <c r="R1105" s="506"/>
      <c r="S1105" s="506"/>
      <c r="T1105" s="507"/>
      <c r="U1105" s="506"/>
      <c r="V1105" s="508"/>
      <c r="W1105" s="508"/>
      <c r="X1105" s="506"/>
      <c r="Y1105" s="595"/>
    </row>
    <row r="1106" spans="1:25" x14ac:dyDescent="0.25">
      <c r="A1106" s="505"/>
      <c r="B1106" s="598"/>
      <c r="C1106" s="506"/>
      <c r="D1106" s="506"/>
      <c r="E1106" s="507"/>
      <c r="F1106" s="506"/>
      <c r="G1106" s="1012"/>
      <c r="H1106" s="1012"/>
      <c r="I1106" s="506"/>
      <c r="J1106" s="507"/>
      <c r="P1106" s="505"/>
      <c r="Q1106" s="598"/>
      <c r="R1106" s="506"/>
      <c r="S1106" s="506"/>
      <c r="T1106" s="507"/>
      <c r="U1106" s="506"/>
      <c r="V1106" s="508"/>
      <c r="W1106" s="508"/>
      <c r="X1106" s="506"/>
      <c r="Y1106" s="595"/>
    </row>
    <row r="1107" spans="1:25" x14ac:dyDescent="0.25">
      <c r="A1107" s="505"/>
      <c r="B1107" s="598"/>
      <c r="C1107" s="506"/>
      <c r="D1107" s="506"/>
      <c r="E1107" s="507"/>
      <c r="F1107" s="506"/>
      <c r="G1107" s="1012"/>
      <c r="H1107" s="1012"/>
      <c r="I1107" s="506"/>
      <c r="J1107" s="507"/>
      <c r="P1107" s="505"/>
      <c r="Q1107" s="598"/>
      <c r="R1107" s="506"/>
      <c r="S1107" s="506"/>
      <c r="T1107" s="507"/>
      <c r="U1107" s="506"/>
      <c r="V1107" s="508"/>
      <c r="W1107" s="508"/>
      <c r="X1107" s="506"/>
      <c r="Y1107" s="595"/>
    </row>
    <row r="1108" spans="1:25" x14ac:dyDescent="0.25">
      <c r="A1108" s="505"/>
      <c r="B1108" s="598"/>
      <c r="C1108" s="506"/>
      <c r="D1108" s="506"/>
      <c r="E1108" s="507"/>
      <c r="F1108" s="506"/>
      <c r="G1108" s="1012"/>
      <c r="H1108" s="1012"/>
      <c r="I1108" s="506"/>
      <c r="J1108" s="507"/>
      <c r="P1108" s="505"/>
      <c r="Q1108" s="598"/>
      <c r="R1108" s="506"/>
      <c r="S1108" s="506"/>
      <c r="T1108" s="507"/>
      <c r="U1108" s="506"/>
      <c r="V1108" s="508"/>
      <c r="W1108" s="508"/>
      <c r="X1108" s="506"/>
      <c r="Y1108" s="595"/>
    </row>
    <row r="1109" spans="1:25" x14ac:dyDescent="0.25">
      <c r="A1109" s="505"/>
      <c r="B1109" s="598"/>
      <c r="C1109" s="506"/>
      <c r="D1109" s="506"/>
      <c r="E1109" s="507"/>
      <c r="F1109" s="506"/>
      <c r="G1109" s="1012"/>
      <c r="H1109" s="1012"/>
      <c r="I1109" s="506"/>
      <c r="J1109" s="507"/>
      <c r="P1109" s="505"/>
      <c r="Q1109" s="598"/>
      <c r="R1109" s="506"/>
      <c r="S1109" s="506"/>
      <c r="T1109" s="507"/>
      <c r="U1109" s="506"/>
      <c r="V1109" s="508"/>
      <c r="W1109" s="508"/>
      <c r="X1109" s="506"/>
      <c r="Y1109" s="595"/>
    </row>
    <row r="1110" spans="1:25" x14ac:dyDescent="0.25">
      <c r="A1110" s="505"/>
      <c r="B1110" s="598"/>
      <c r="C1110" s="506"/>
      <c r="D1110" s="506"/>
      <c r="E1110" s="507"/>
      <c r="F1110" s="506"/>
      <c r="G1110" s="1012"/>
      <c r="H1110" s="1012"/>
      <c r="I1110" s="506"/>
      <c r="J1110" s="507"/>
      <c r="P1110" s="505"/>
      <c r="Q1110" s="598"/>
      <c r="R1110" s="506"/>
      <c r="S1110" s="506"/>
      <c r="T1110" s="507"/>
      <c r="U1110" s="506"/>
      <c r="V1110" s="508"/>
      <c r="W1110" s="508"/>
      <c r="X1110" s="506"/>
      <c r="Y1110" s="595"/>
    </row>
    <row r="1111" spans="1:25" x14ac:dyDescent="0.25">
      <c r="A1111" s="505"/>
      <c r="B1111" s="598"/>
      <c r="C1111" s="506"/>
      <c r="D1111" s="506"/>
      <c r="E1111" s="507"/>
      <c r="F1111" s="506"/>
      <c r="G1111" s="1012"/>
      <c r="H1111" s="1012"/>
      <c r="I1111" s="506"/>
      <c r="J1111" s="507"/>
      <c r="P1111" s="505"/>
      <c r="Q1111" s="598"/>
      <c r="R1111" s="506"/>
      <c r="S1111" s="506"/>
      <c r="T1111" s="507"/>
      <c r="U1111" s="506"/>
      <c r="V1111" s="508"/>
      <c r="W1111" s="508"/>
      <c r="X1111" s="506"/>
      <c r="Y1111" s="595"/>
    </row>
    <row r="1112" spans="1:25" x14ac:dyDescent="0.25">
      <c r="A1112" s="505"/>
      <c r="B1112" s="598"/>
      <c r="C1112" s="506"/>
      <c r="D1112" s="506"/>
      <c r="E1112" s="507"/>
      <c r="F1112" s="506"/>
      <c r="G1112" s="1012"/>
      <c r="H1112" s="1012"/>
      <c r="I1112" s="506"/>
      <c r="J1112" s="507"/>
      <c r="P1112" s="505"/>
      <c r="Q1112" s="598"/>
      <c r="R1112" s="506"/>
      <c r="S1112" s="506"/>
      <c r="T1112" s="507"/>
      <c r="U1112" s="506"/>
      <c r="V1112" s="508"/>
      <c r="W1112" s="508"/>
      <c r="X1112" s="506"/>
      <c r="Y1112" s="595"/>
    </row>
    <row r="1113" spans="1:25" x14ac:dyDescent="0.25">
      <c r="A1113" s="505"/>
      <c r="B1113" s="598"/>
      <c r="C1113" s="506"/>
      <c r="D1113" s="506"/>
      <c r="E1113" s="507"/>
      <c r="F1113" s="506"/>
      <c r="G1113" s="1012"/>
      <c r="H1113" s="1012"/>
      <c r="I1113" s="506"/>
      <c r="J1113" s="507"/>
      <c r="P1113" s="505"/>
      <c r="Q1113" s="598"/>
      <c r="R1113" s="506"/>
      <c r="S1113" s="506"/>
      <c r="T1113" s="507"/>
      <c r="U1113" s="506"/>
      <c r="V1113" s="508"/>
      <c r="W1113" s="508"/>
      <c r="X1113" s="506"/>
      <c r="Y1113" s="595"/>
    </row>
    <row r="1114" spans="1:25" x14ac:dyDescent="0.25">
      <c r="A1114" s="505"/>
      <c r="B1114" s="598"/>
      <c r="C1114" s="506"/>
      <c r="D1114" s="506"/>
      <c r="E1114" s="507"/>
      <c r="F1114" s="506"/>
      <c r="G1114" s="1012"/>
      <c r="H1114" s="1012"/>
      <c r="I1114" s="506"/>
      <c r="J1114" s="507"/>
      <c r="P1114" s="505"/>
      <c r="Q1114" s="598"/>
      <c r="R1114" s="506"/>
      <c r="S1114" s="506"/>
      <c r="T1114" s="507"/>
      <c r="U1114" s="506"/>
      <c r="V1114" s="508"/>
      <c r="W1114" s="508"/>
      <c r="X1114" s="506"/>
      <c r="Y1114" s="595"/>
    </row>
    <row r="1115" spans="1:25" x14ac:dyDescent="0.25">
      <c r="A1115" s="505"/>
      <c r="B1115" s="598"/>
      <c r="C1115" s="506"/>
      <c r="D1115" s="506"/>
      <c r="E1115" s="507"/>
      <c r="F1115" s="506"/>
      <c r="G1115" s="1012"/>
      <c r="H1115" s="1012"/>
      <c r="I1115" s="506"/>
      <c r="J1115" s="507"/>
      <c r="P1115" s="1"/>
      <c r="Q1115" s="2"/>
      <c r="R1115" s="4"/>
      <c r="S1115" s="4"/>
      <c r="T1115" s="1"/>
      <c r="U1115" s="4"/>
      <c r="V1115" s="14"/>
      <c r="W1115" s="508"/>
      <c r="X1115" s="506"/>
      <c r="Y1115" s="596"/>
    </row>
    <row r="1116" spans="1:25" x14ac:dyDescent="0.25">
      <c r="A1116" s="505"/>
      <c r="B1116" s="598"/>
      <c r="C1116" s="506"/>
      <c r="D1116" s="506"/>
      <c r="E1116" s="507"/>
      <c r="F1116" s="506"/>
      <c r="G1116" s="1012"/>
      <c r="H1116" s="1012"/>
      <c r="I1116" s="506"/>
      <c r="J1116" s="507"/>
      <c r="P1116" s="1"/>
      <c r="Q1116" s="2"/>
      <c r="R1116" s="4"/>
      <c r="S1116" s="4"/>
      <c r="T1116" s="1"/>
      <c r="U1116" s="4"/>
      <c r="V1116" s="14"/>
      <c r="W1116" s="508"/>
      <c r="X1116" s="506"/>
      <c r="Y1116" s="596"/>
    </row>
    <row r="1117" spans="1:25" x14ac:dyDescent="0.25">
      <c r="A1117" s="505"/>
      <c r="B1117" s="598"/>
      <c r="C1117" s="506"/>
      <c r="D1117" s="506"/>
      <c r="E1117" s="507"/>
      <c r="F1117" s="506"/>
      <c r="G1117" s="1012"/>
      <c r="H1117" s="1012"/>
      <c r="I1117" s="506"/>
      <c r="J1117" s="507"/>
      <c r="P1117" s="1"/>
      <c r="Q1117" s="2"/>
      <c r="R1117" s="4"/>
      <c r="S1117" s="4"/>
      <c r="T1117" s="1"/>
      <c r="U1117" s="4"/>
      <c r="V1117" s="14"/>
      <c r="W1117" s="508"/>
      <c r="X1117" s="506"/>
      <c r="Y1117" s="596"/>
    </row>
    <row r="1118" spans="1:25" x14ac:dyDescent="0.25">
      <c r="A1118" s="505"/>
      <c r="B1118" s="598"/>
      <c r="C1118" s="506"/>
      <c r="D1118" s="506"/>
      <c r="E1118" s="507"/>
      <c r="F1118" s="506"/>
      <c r="G1118" s="1012"/>
      <c r="H1118" s="1012"/>
      <c r="I1118" s="506"/>
      <c r="J1118" s="507"/>
      <c r="P1118" s="505"/>
      <c r="Q1118" s="598"/>
      <c r="R1118" s="506"/>
      <c r="S1118" s="506"/>
      <c r="T1118" s="507"/>
      <c r="U1118" s="506"/>
      <c r="V1118" s="508"/>
      <c r="W1118" s="508"/>
      <c r="X1118" s="506"/>
      <c r="Y1118" s="595"/>
    </row>
    <row r="1119" spans="1:25" x14ac:dyDescent="0.25">
      <c r="A1119" s="505"/>
      <c r="B1119" s="598"/>
      <c r="C1119" s="506"/>
      <c r="D1119" s="506"/>
      <c r="E1119" s="507"/>
      <c r="F1119" s="506"/>
      <c r="G1119" s="1012"/>
      <c r="H1119" s="1012"/>
      <c r="I1119" s="506"/>
      <c r="J1119" s="507"/>
      <c r="P1119" s="505"/>
      <c r="Q1119" s="598"/>
      <c r="R1119" s="506"/>
      <c r="S1119" s="506"/>
      <c r="T1119" s="507"/>
      <c r="U1119" s="506"/>
      <c r="V1119" s="508"/>
      <c r="W1119" s="508"/>
      <c r="X1119" s="506"/>
      <c r="Y1119" s="595"/>
    </row>
    <row r="1120" spans="1:25" x14ac:dyDescent="0.25">
      <c r="A1120" s="505"/>
      <c r="B1120" s="598"/>
      <c r="C1120" s="506"/>
      <c r="D1120" s="506"/>
      <c r="E1120" s="507"/>
      <c r="F1120" s="506"/>
      <c r="G1120" s="1012"/>
      <c r="H1120" s="1012"/>
      <c r="I1120" s="506"/>
      <c r="J1120" s="507"/>
      <c r="P1120" s="505"/>
      <c r="Q1120" s="598"/>
      <c r="R1120" s="506"/>
      <c r="S1120" s="506"/>
      <c r="T1120" s="507"/>
      <c r="U1120" s="506"/>
      <c r="V1120" s="508"/>
      <c r="W1120" s="508"/>
      <c r="X1120" s="506"/>
      <c r="Y1120" s="595"/>
    </row>
    <row r="1121" spans="1:25" x14ac:dyDescent="0.25">
      <c r="A1121" s="505"/>
      <c r="B1121" s="598"/>
      <c r="C1121" s="506"/>
      <c r="D1121" s="506"/>
      <c r="E1121" s="507"/>
      <c r="F1121" s="506"/>
      <c r="G1121" s="1012"/>
      <c r="H1121" s="1012"/>
      <c r="I1121" s="506"/>
      <c r="J1121" s="507"/>
      <c r="P1121" s="505"/>
      <c r="Q1121" s="598"/>
      <c r="R1121" s="506"/>
      <c r="S1121" s="506"/>
      <c r="T1121" s="507"/>
      <c r="U1121" s="506"/>
      <c r="V1121" s="508"/>
      <c r="W1121" s="508"/>
      <c r="X1121" s="506"/>
      <c r="Y1121" s="595"/>
    </row>
    <row r="1122" spans="1:25" x14ac:dyDescent="0.25">
      <c r="A1122" s="505"/>
      <c r="B1122" s="598"/>
      <c r="C1122" s="506"/>
      <c r="D1122" s="506"/>
      <c r="E1122" s="507"/>
      <c r="F1122" s="506"/>
      <c r="G1122" s="1012"/>
      <c r="H1122" s="1012"/>
      <c r="I1122" s="506"/>
      <c r="J1122" s="507"/>
      <c r="P1122" s="505"/>
      <c r="Q1122" s="598"/>
      <c r="R1122" s="506"/>
      <c r="S1122" s="506"/>
      <c r="T1122" s="507"/>
      <c r="U1122" s="506"/>
      <c r="V1122" s="508"/>
      <c r="W1122" s="508"/>
      <c r="X1122" s="506"/>
      <c r="Y1122" s="595"/>
    </row>
    <row r="1123" spans="1:25" x14ac:dyDescent="0.25">
      <c r="A1123" s="505"/>
      <c r="B1123" s="598"/>
      <c r="C1123" s="506"/>
      <c r="D1123" s="506"/>
      <c r="E1123" s="507"/>
      <c r="F1123" s="506"/>
      <c r="G1123" s="1012"/>
      <c r="H1123" s="1012"/>
      <c r="I1123" s="506"/>
      <c r="J1123" s="507"/>
      <c r="P1123" s="505"/>
      <c r="Q1123" s="598"/>
      <c r="R1123" s="506"/>
      <c r="S1123" s="506"/>
      <c r="T1123" s="507"/>
      <c r="U1123" s="506"/>
      <c r="V1123" s="508"/>
      <c r="W1123" s="508"/>
      <c r="X1123" s="506"/>
      <c r="Y1123" s="595"/>
    </row>
    <row r="1124" spans="1:25" x14ac:dyDescent="0.25">
      <c r="A1124" s="505"/>
      <c r="B1124" s="598"/>
      <c r="C1124" s="506"/>
      <c r="D1124" s="506"/>
      <c r="E1124" s="507"/>
      <c r="F1124" s="506"/>
      <c r="G1124" s="1012"/>
      <c r="H1124" s="1012"/>
      <c r="I1124" s="506"/>
      <c r="J1124" s="507"/>
      <c r="P1124" s="505"/>
      <c r="Q1124" s="598"/>
      <c r="R1124" s="506"/>
      <c r="S1124" s="506"/>
      <c r="T1124" s="507"/>
      <c r="U1124" s="506"/>
      <c r="V1124" s="508"/>
      <c r="W1124" s="508"/>
      <c r="X1124" s="506"/>
      <c r="Y1124" s="595"/>
    </row>
    <row r="1125" spans="1:25" x14ac:dyDescent="0.25">
      <c r="A1125" s="505"/>
      <c r="B1125" s="598"/>
      <c r="C1125" s="506"/>
      <c r="D1125" s="506"/>
      <c r="E1125" s="507"/>
      <c r="F1125" s="506"/>
      <c r="G1125" s="1012"/>
      <c r="H1125" s="1012"/>
      <c r="I1125" s="506"/>
      <c r="J1125" s="507"/>
      <c r="P1125" s="505"/>
      <c r="Q1125" s="598"/>
      <c r="R1125" s="506"/>
      <c r="S1125" s="506"/>
      <c r="T1125" s="507"/>
      <c r="U1125" s="506"/>
      <c r="V1125" s="508"/>
      <c r="W1125" s="508"/>
      <c r="X1125" s="506"/>
      <c r="Y1125" s="595"/>
    </row>
    <row r="1126" spans="1:25" x14ac:dyDescent="0.25">
      <c r="A1126" s="505"/>
      <c r="B1126" s="598"/>
      <c r="C1126" s="506"/>
      <c r="D1126" s="506"/>
      <c r="E1126" s="507"/>
      <c r="F1126" s="506"/>
      <c r="G1126" s="1012"/>
      <c r="H1126" s="1012"/>
      <c r="I1126" s="506"/>
      <c r="J1126" s="507"/>
      <c r="P1126" s="505"/>
      <c r="Q1126" s="598"/>
      <c r="R1126" s="506"/>
      <c r="S1126" s="506"/>
      <c r="T1126" s="507"/>
      <c r="U1126" s="506"/>
      <c r="V1126" s="508"/>
      <c r="W1126" s="508"/>
      <c r="X1126" s="506"/>
      <c r="Y1126" s="595"/>
    </row>
    <row r="1127" spans="1:25" x14ac:dyDescent="0.25">
      <c r="A1127" s="505"/>
      <c r="B1127" s="598"/>
      <c r="C1127" s="506"/>
      <c r="D1127" s="506"/>
      <c r="E1127" s="507"/>
      <c r="F1127" s="506"/>
      <c r="G1127" s="1012"/>
      <c r="H1127" s="1012"/>
      <c r="I1127" s="506"/>
      <c r="J1127" s="507"/>
      <c r="P1127" s="505"/>
      <c r="Q1127" s="598"/>
      <c r="R1127" s="506"/>
      <c r="S1127" s="506"/>
      <c r="T1127" s="507"/>
      <c r="U1127" s="506"/>
      <c r="V1127" s="508"/>
      <c r="W1127" s="508"/>
      <c r="X1127" s="506"/>
      <c r="Y1127" s="595"/>
    </row>
    <row r="1128" spans="1:25" x14ac:dyDescent="0.25">
      <c r="A1128" s="505"/>
      <c r="B1128" s="598"/>
      <c r="C1128" s="506"/>
      <c r="D1128" s="506"/>
      <c r="E1128" s="507"/>
      <c r="F1128" s="506"/>
      <c r="G1128" s="1012"/>
      <c r="H1128" s="1012"/>
      <c r="I1128" s="506"/>
      <c r="J1128" s="507"/>
      <c r="P1128" s="505"/>
      <c r="Q1128" s="598"/>
      <c r="R1128" s="506"/>
      <c r="S1128" s="506"/>
      <c r="T1128" s="507"/>
      <c r="U1128" s="506"/>
      <c r="V1128" s="508"/>
      <c r="W1128" s="508"/>
      <c r="X1128" s="506"/>
      <c r="Y1128" s="595"/>
    </row>
    <row r="1129" spans="1:25" x14ac:dyDescent="0.25">
      <c r="A1129" s="505"/>
      <c r="B1129" s="598"/>
      <c r="C1129" s="506"/>
      <c r="D1129" s="506"/>
      <c r="E1129" s="507"/>
      <c r="F1129" s="506"/>
      <c r="G1129" s="1012"/>
      <c r="H1129" s="1012"/>
      <c r="I1129" s="506"/>
      <c r="J1129" s="507"/>
      <c r="P1129" s="1"/>
      <c r="Q1129" s="2"/>
      <c r="R1129" s="4"/>
      <c r="S1129" s="4"/>
      <c r="T1129" s="1"/>
      <c r="U1129" s="4"/>
      <c r="V1129" s="14"/>
      <c r="W1129" s="508"/>
      <c r="X1129" s="506"/>
      <c r="Y1129" s="596"/>
    </row>
    <row r="1130" spans="1:25" x14ac:dyDescent="0.25">
      <c r="A1130" s="505"/>
      <c r="B1130" s="598"/>
      <c r="C1130" s="506"/>
      <c r="D1130" s="506"/>
      <c r="E1130" s="507"/>
      <c r="F1130" s="506"/>
      <c r="G1130" s="1012"/>
      <c r="H1130" s="1012"/>
      <c r="I1130" s="506"/>
      <c r="J1130" s="507"/>
      <c r="P1130" s="1"/>
      <c r="Q1130" s="2"/>
      <c r="R1130" s="4"/>
      <c r="S1130" s="4"/>
      <c r="T1130" s="1"/>
      <c r="U1130" s="4"/>
      <c r="V1130" s="14"/>
      <c r="W1130" s="508"/>
      <c r="X1130" s="506"/>
      <c r="Y1130" s="596"/>
    </row>
    <row r="1131" spans="1:25" x14ac:dyDescent="0.25">
      <c r="A1131" s="505"/>
      <c r="B1131" s="598"/>
      <c r="C1131" s="506"/>
      <c r="D1131" s="506"/>
      <c r="E1131" s="507"/>
      <c r="F1131" s="506"/>
      <c r="G1131" s="1012"/>
      <c r="H1131" s="1012"/>
      <c r="I1131" s="506"/>
      <c r="J1131" s="507"/>
      <c r="P1131" s="1"/>
      <c r="Q1131" s="2"/>
      <c r="R1131" s="4"/>
      <c r="S1131" s="4"/>
      <c r="T1131" s="1"/>
      <c r="U1131" s="4"/>
      <c r="V1131" s="14"/>
      <c r="W1131" s="508"/>
      <c r="X1131" s="506"/>
      <c r="Y1131" s="596"/>
    </row>
    <row r="1132" spans="1:25" x14ac:dyDescent="0.25">
      <c r="A1132" s="505"/>
      <c r="B1132" s="598"/>
      <c r="C1132" s="506"/>
      <c r="D1132" s="506"/>
      <c r="E1132" s="507"/>
      <c r="F1132" s="506"/>
      <c r="G1132" s="1012"/>
      <c r="H1132" s="1012"/>
      <c r="I1132" s="506"/>
      <c r="J1132" s="507"/>
      <c r="P1132" s="1"/>
      <c r="Q1132" s="2"/>
      <c r="R1132" s="4"/>
      <c r="S1132" s="4"/>
      <c r="T1132" s="1"/>
      <c r="U1132" s="4"/>
      <c r="V1132" s="14"/>
      <c r="W1132" s="508"/>
      <c r="X1132" s="506"/>
      <c r="Y1132" s="596"/>
    </row>
    <row r="1133" spans="1:25" x14ac:dyDescent="0.25">
      <c r="A1133" s="505"/>
      <c r="B1133" s="598"/>
      <c r="C1133" s="506"/>
      <c r="D1133" s="506"/>
      <c r="E1133" s="507"/>
      <c r="F1133" s="506"/>
      <c r="G1133" s="1012"/>
      <c r="H1133" s="1012"/>
      <c r="I1133" s="506"/>
      <c r="J1133" s="507"/>
      <c r="P1133" s="1"/>
      <c r="Q1133" s="2"/>
      <c r="R1133" s="4"/>
      <c r="S1133" s="4"/>
      <c r="T1133" s="1"/>
      <c r="U1133" s="4"/>
      <c r="V1133" s="14"/>
      <c r="W1133" s="508"/>
      <c r="X1133" s="506"/>
      <c r="Y1133" s="596"/>
    </row>
    <row r="1134" spans="1:25" x14ac:dyDescent="0.25">
      <c r="A1134" s="505"/>
      <c r="B1134" s="598"/>
      <c r="C1134" s="506"/>
      <c r="D1134" s="506"/>
      <c r="E1134" s="507"/>
      <c r="F1134" s="506"/>
      <c r="G1134" s="1012"/>
      <c r="H1134" s="1012"/>
      <c r="I1134" s="506"/>
      <c r="J1134" s="507"/>
      <c r="P1134" s="505"/>
      <c r="Q1134" s="598"/>
      <c r="R1134" s="506"/>
      <c r="S1134" s="506"/>
      <c r="T1134" s="507"/>
      <c r="U1134" s="506"/>
      <c r="V1134" s="508"/>
      <c r="W1134" s="508"/>
      <c r="X1134" s="506"/>
      <c r="Y1134" s="595"/>
    </row>
    <row r="1135" spans="1:25" x14ac:dyDescent="0.25">
      <c r="A1135" s="505"/>
      <c r="B1135" s="598"/>
      <c r="C1135" s="506"/>
      <c r="D1135" s="506"/>
      <c r="E1135" s="507"/>
      <c r="F1135" s="506"/>
      <c r="G1135" s="1012"/>
      <c r="H1135" s="1012"/>
      <c r="I1135" s="506"/>
      <c r="J1135" s="507"/>
      <c r="P1135" s="505"/>
      <c r="Q1135" s="598"/>
      <c r="R1135" s="506"/>
      <c r="S1135" s="506"/>
      <c r="T1135" s="507"/>
      <c r="U1135" s="506"/>
      <c r="V1135" s="508"/>
      <c r="W1135" s="508"/>
      <c r="X1135" s="506"/>
      <c r="Y1135" s="595"/>
    </row>
    <row r="1136" spans="1:25" x14ac:dyDescent="0.25">
      <c r="A1136" s="505"/>
      <c r="B1136" s="598"/>
      <c r="C1136" s="506"/>
      <c r="D1136" s="506"/>
      <c r="E1136" s="507"/>
      <c r="F1136" s="506"/>
      <c r="G1136" s="1012"/>
      <c r="H1136" s="1012"/>
      <c r="I1136" s="506"/>
      <c r="J1136" s="507"/>
      <c r="P1136" s="505"/>
      <c r="Q1136" s="598"/>
      <c r="R1136" s="506"/>
      <c r="S1136" s="506"/>
      <c r="T1136" s="507"/>
      <c r="U1136" s="506"/>
      <c r="V1136" s="508"/>
      <c r="W1136" s="508"/>
      <c r="X1136" s="506"/>
      <c r="Y1136" s="595"/>
    </row>
    <row r="1137" spans="1:25" x14ac:dyDescent="0.25">
      <c r="A1137" s="505"/>
      <c r="B1137" s="598"/>
      <c r="C1137" s="506"/>
      <c r="D1137" s="506"/>
      <c r="E1137" s="507"/>
      <c r="F1137" s="506"/>
      <c r="G1137" s="1012"/>
      <c r="H1137" s="1012"/>
      <c r="I1137" s="506"/>
      <c r="J1137" s="507"/>
      <c r="P1137" s="505"/>
      <c r="Q1137" s="598"/>
      <c r="R1137" s="506"/>
      <c r="S1137" s="506"/>
      <c r="T1137" s="507"/>
      <c r="U1137" s="506"/>
      <c r="V1137" s="508"/>
      <c r="W1137" s="508"/>
      <c r="X1137" s="506"/>
      <c r="Y1137" s="595"/>
    </row>
    <row r="1138" spans="1:25" x14ac:dyDescent="0.25">
      <c r="A1138" s="505"/>
      <c r="B1138" s="598"/>
      <c r="C1138" s="506"/>
      <c r="D1138" s="506"/>
      <c r="E1138" s="507"/>
      <c r="F1138" s="506"/>
      <c r="G1138" s="1012"/>
      <c r="H1138" s="1012"/>
      <c r="I1138" s="506"/>
      <c r="J1138" s="507"/>
      <c r="P1138" s="505"/>
      <c r="Q1138" s="598"/>
      <c r="R1138" s="506"/>
      <c r="S1138" s="506"/>
      <c r="T1138" s="507"/>
      <c r="U1138" s="506"/>
      <c r="V1138" s="508"/>
      <c r="W1138" s="508"/>
      <c r="X1138" s="506"/>
      <c r="Y1138" s="595"/>
    </row>
    <row r="1139" spans="1:25" x14ac:dyDescent="0.25">
      <c r="A1139" s="505"/>
      <c r="B1139" s="598"/>
      <c r="C1139" s="506"/>
      <c r="D1139" s="506"/>
      <c r="E1139" s="507"/>
      <c r="F1139" s="506"/>
      <c r="G1139" s="1012"/>
      <c r="H1139" s="1012"/>
      <c r="I1139" s="506"/>
      <c r="J1139" s="507"/>
      <c r="P1139" s="505"/>
      <c r="Q1139" s="598"/>
      <c r="R1139" s="506"/>
      <c r="S1139" s="506"/>
      <c r="T1139" s="507"/>
      <c r="U1139" s="506"/>
      <c r="V1139" s="508"/>
      <c r="W1139" s="508"/>
      <c r="X1139" s="506"/>
      <c r="Y1139" s="595"/>
    </row>
    <row r="1140" spans="1:25" x14ac:dyDescent="0.25">
      <c r="A1140" s="505"/>
      <c r="B1140" s="598"/>
      <c r="C1140" s="506"/>
      <c r="D1140" s="506"/>
      <c r="E1140" s="507"/>
      <c r="F1140" s="506"/>
      <c r="G1140" s="1012"/>
      <c r="H1140" s="1012"/>
      <c r="I1140" s="506"/>
      <c r="J1140" s="507"/>
      <c r="P1140" s="505"/>
      <c r="Q1140" s="598"/>
      <c r="R1140" s="506"/>
      <c r="S1140" s="506"/>
      <c r="T1140" s="507"/>
      <c r="U1140" s="506"/>
      <c r="V1140" s="508"/>
      <c r="W1140" s="508"/>
      <c r="X1140" s="506"/>
      <c r="Y1140" s="595"/>
    </row>
    <row r="1141" spans="1:25" x14ac:dyDescent="0.25">
      <c r="A1141" s="505"/>
      <c r="B1141" s="598"/>
      <c r="C1141" s="506"/>
      <c r="D1141" s="506"/>
      <c r="E1141" s="507"/>
      <c r="F1141" s="506"/>
      <c r="G1141" s="1012"/>
      <c r="H1141" s="1012"/>
      <c r="I1141" s="506"/>
      <c r="J1141" s="507"/>
      <c r="P1141" s="505"/>
      <c r="Q1141" s="598"/>
      <c r="R1141" s="506"/>
      <c r="S1141" s="506"/>
      <c r="T1141" s="507"/>
      <c r="U1141" s="506"/>
      <c r="V1141" s="508"/>
      <c r="W1141" s="508"/>
      <c r="X1141" s="506"/>
      <c r="Y1141" s="595"/>
    </row>
    <row r="1142" spans="1:25" x14ac:dyDescent="0.25">
      <c r="A1142" s="505"/>
      <c r="B1142" s="598"/>
      <c r="C1142" s="506"/>
      <c r="D1142" s="506"/>
      <c r="E1142" s="507"/>
      <c r="F1142" s="506"/>
      <c r="G1142" s="1012"/>
      <c r="H1142" s="1012"/>
      <c r="I1142" s="506"/>
      <c r="J1142" s="507"/>
      <c r="P1142" s="505"/>
      <c r="Q1142" s="598"/>
      <c r="R1142" s="506"/>
      <c r="S1142" s="506"/>
      <c r="T1142" s="507"/>
      <c r="U1142" s="506"/>
      <c r="V1142" s="508"/>
      <c r="W1142" s="508"/>
      <c r="X1142" s="506"/>
      <c r="Y1142" s="595"/>
    </row>
    <row r="1143" spans="1:25" x14ac:dyDescent="0.25">
      <c r="A1143" s="505"/>
      <c r="B1143" s="598"/>
      <c r="C1143" s="506"/>
      <c r="D1143" s="506"/>
      <c r="E1143" s="507"/>
      <c r="F1143" s="506"/>
      <c r="G1143" s="1012"/>
      <c r="H1143" s="1012"/>
      <c r="I1143" s="506"/>
      <c r="J1143" s="507"/>
      <c r="P1143" s="505"/>
      <c r="Q1143" s="598"/>
      <c r="R1143" s="506"/>
      <c r="S1143" s="506"/>
      <c r="T1143" s="507"/>
      <c r="U1143" s="506"/>
      <c r="V1143" s="508"/>
      <c r="W1143" s="508"/>
      <c r="X1143" s="506"/>
      <c r="Y1143" s="595"/>
    </row>
    <row r="1144" spans="1:25" x14ac:dyDescent="0.25">
      <c r="A1144" s="505"/>
      <c r="B1144" s="598"/>
      <c r="C1144" s="506"/>
      <c r="D1144" s="506"/>
      <c r="E1144" s="507"/>
      <c r="F1144" s="506"/>
      <c r="G1144" s="1012"/>
      <c r="H1144" s="1012"/>
      <c r="I1144" s="506"/>
      <c r="J1144" s="507"/>
      <c r="P1144" s="505"/>
      <c r="Q1144" s="598"/>
      <c r="R1144" s="506"/>
      <c r="S1144" s="506"/>
      <c r="T1144" s="507"/>
      <c r="U1144" s="506"/>
      <c r="V1144" s="508"/>
      <c r="W1144" s="508"/>
      <c r="X1144" s="506"/>
      <c r="Y1144" s="595"/>
    </row>
    <row r="1145" spans="1:25" x14ac:dyDescent="0.25">
      <c r="A1145" s="505"/>
      <c r="B1145" s="598"/>
      <c r="C1145" s="506"/>
      <c r="D1145" s="506"/>
      <c r="E1145" s="507"/>
      <c r="F1145" s="506"/>
      <c r="G1145" s="1012"/>
      <c r="H1145" s="1012"/>
      <c r="I1145" s="506"/>
      <c r="J1145" s="507"/>
      <c r="P1145" s="505"/>
      <c r="Q1145" s="598"/>
      <c r="R1145" s="506"/>
      <c r="S1145" s="506"/>
      <c r="T1145" s="507"/>
      <c r="U1145" s="506"/>
      <c r="V1145" s="508"/>
      <c r="W1145" s="508"/>
      <c r="X1145" s="506"/>
      <c r="Y1145" s="595"/>
    </row>
    <row r="1146" spans="1:25" x14ac:dyDescent="0.25">
      <c r="A1146" s="505"/>
      <c r="B1146" s="598"/>
      <c r="C1146" s="506"/>
      <c r="D1146" s="506"/>
      <c r="E1146" s="507"/>
      <c r="F1146" s="506"/>
      <c r="G1146" s="1012"/>
      <c r="H1146" s="1012"/>
      <c r="I1146" s="506"/>
      <c r="J1146" s="507"/>
      <c r="P1146" s="505"/>
      <c r="Q1146" s="598"/>
      <c r="R1146" s="506"/>
      <c r="S1146" s="506"/>
      <c r="T1146" s="507"/>
      <c r="U1146" s="506"/>
      <c r="V1146" s="508"/>
      <c r="W1146" s="508"/>
      <c r="X1146" s="506"/>
      <c r="Y1146" s="595"/>
    </row>
    <row r="1147" spans="1:25" x14ac:dyDescent="0.25">
      <c r="A1147" s="505"/>
      <c r="B1147" s="598"/>
      <c r="C1147" s="506"/>
      <c r="D1147" s="506"/>
      <c r="E1147" s="507"/>
      <c r="F1147" s="506"/>
      <c r="G1147" s="1012"/>
      <c r="H1147" s="1012"/>
      <c r="I1147" s="506"/>
      <c r="J1147" s="507"/>
      <c r="P1147" s="505"/>
      <c r="Q1147" s="598"/>
      <c r="R1147" s="506"/>
      <c r="S1147" s="506"/>
      <c r="T1147" s="507"/>
      <c r="U1147" s="506"/>
      <c r="V1147" s="508"/>
      <c r="W1147" s="508"/>
      <c r="X1147" s="506"/>
      <c r="Y1147" s="595"/>
    </row>
    <row r="1148" spans="1:25" x14ac:dyDescent="0.25">
      <c r="A1148" s="505"/>
      <c r="B1148" s="598"/>
      <c r="C1148" s="506"/>
      <c r="D1148" s="506"/>
      <c r="E1148" s="507"/>
      <c r="F1148" s="506"/>
      <c r="G1148" s="1012"/>
      <c r="H1148" s="1012"/>
      <c r="I1148" s="506"/>
      <c r="J1148" s="507"/>
      <c r="P1148" s="505"/>
      <c r="Q1148" s="598"/>
      <c r="R1148" s="506"/>
      <c r="S1148" s="506"/>
      <c r="T1148" s="507"/>
      <c r="U1148" s="506"/>
      <c r="V1148" s="508"/>
      <c r="W1148" s="508"/>
      <c r="X1148" s="506"/>
      <c r="Y1148" s="595"/>
    </row>
    <row r="1149" spans="1:25" x14ac:dyDescent="0.25">
      <c r="A1149" s="505"/>
      <c r="B1149" s="598"/>
      <c r="C1149" s="506"/>
      <c r="D1149" s="506"/>
      <c r="E1149" s="507"/>
      <c r="F1149" s="506"/>
      <c r="G1149" s="1012"/>
      <c r="H1149" s="1012"/>
      <c r="I1149" s="506"/>
      <c r="J1149" s="507"/>
      <c r="P1149" s="505"/>
      <c r="Q1149" s="598"/>
      <c r="R1149" s="506"/>
      <c r="S1149" s="506"/>
      <c r="T1149" s="505"/>
      <c r="U1149" s="506"/>
      <c r="V1149" s="508"/>
      <c r="W1149" s="508"/>
      <c r="X1149" s="506"/>
      <c r="Y1149" s="595"/>
    </row>
    <row r="1150" spans="1:25" x14ac:dyDescent="0.25">
      <c r="A1150" s="505"/>
      <c r="B1150" s="598"/>
      <c r="C1150" s="506"/>
      <c r="D1150" s="506"/>
      <c r="E1150" s="507"/>
      <c r="F1150" s="506"/>
      <c r="G1150" s="1012"/>
      <c r="H1150" s="1012"/>
      <c r="I1150" s="506"/>
      <c r="J1150" s="507"/>
      <c r="P1150" s="505"/>
      <c r="Q1150" s="598"/>
      <c r="R1150" s="506"/>
      <c r="S1150" s="506"/>
      <c r="T1150" s="507"/>
      <c r="U1150" s="506"/>
      <c r="V1150" s="508"/>
      <c r="W1150" s="508"/>
      <c r="X1150" s="506"/>
      <c r="Y1150" s="595"/>
    </row>
    <row r="1151" spans="1:25" x14ac:dyDescent="0.25">
      <c r="A1151" s="505"/>
      <c r="B1151" s="598"/>
      <c r="C1151" s="506"/>
      <c r="D1151" s="506"/>
      <c r="E1151" s="507"/>
      <c r="F1151" s="506"/>
      <c r="G1151" s="1012"/>
      <c r="H1151" s="1012"/>
      <c r="I1151" s="506"/>
      <c r="J1151" s="507"/>
      <c r="P1151" s="505"/>
      <c r="Q1151" s="598"/>
      <c r="R1151" s="506"/>
      <c r="S1151" s="506"/>
      <c r="T1151" s="507"/>
      <c r="U1151" s="506"/>
      <c r="V1151" s="508"/>
      <c r="W1151" s="508"/>
      <c r="X1151" s="506"/>
      <c r="Y1151" s="595"/>
    </row>
    <row r="1152" spans="1:25" x14ac:dyDescent="0.25">
      <c r="A1152" s="505"/>
      <c r="B1152" s="598"/>
      <c r="C1152" s="506"/>
      <c r="D1152" s="506"/>
      <c r="E1152" s="507"/>
      <c r="F1152" s="506"/>
      <c r="G1152" s="1012"/>
      <c r="H1152" s="1012"/>
      <c r="I1152" s="506"/>
      <c r="J1152" s="507"/>
      <c r="P1152" s="505"/>
      <c r="Q1152" s="598"/>
      <c r="R1152" s="506"/>
      <c r="S1152" s="506"/>
      <c r="T1152" s="507"/>
      <c r="U1152" s="506"/>
      <c r="V1152" s="508"/>
      <c r="W1152" s="508"/>
      <c r="X1152" s="506"/>
      <c r="Y1152" s="595"/>
    </row>
    <row r="1153" spans="1:25" x14ac:dyDescent="0.25">
      <c r="A1153" s="505"/>
      <c r="B1153" s="598"/>
      <c r="C1153" s="506"/>
      <c r="D1153" s="506"/>
      <c r="E1153" s="507"/>
      <c r="F1153" s="506"/>
      <c r="G1153" s="1012"/>
      <c r="H1153" s="1012"/>
      <c r="I1153" s="506"/>
      <c r="J1153" s="507"/>
      <c r="P1153" s="505"/>
      <c r="Q1153" s="598"/>
      <c r="R1153" s="506"/>
      <c r="S1153" s="506"/>
      <c r="T1153" s="507"/>
      <c r="U1153" s="506"/>
      <c r="V1153" s="508"/>
      <c r="W1153" s="508"/>
      <c r="X1153" s="506"/>
      <c r="Y1153" s="595"/>
    </row>
    <row r="1154" spans="1:25" x14ac:dyDescent="0.25">
      <c r="A1154" s="505"/>
      <c r="B1154" s="598"/>
      <c r="C1154" s="506"/>
      <c r="D1154" s="506"/>
      <c r="E1154" s="507"/>
      <c r="F1154" s="506"/>
      <c r="G1154" s="1012"/>
      <c r="H1154" s="1012"/>
      <c r="I1154" s="506"/>
      <c r="J1154" s="507"/>
      <c r="P1154" s="505"/>
      <c r="Q1154" s="598"/>
      <c r="R1154" s="506"/>
      <c r="S1154" s="506"/>
      <c r="T1154" s="507"/>
      <c r="U1154" s="506"/>
      <c r="V1154" s="508"/>
      <c r="W1154" s="508"/>
      <c r="X1154" s="506"/>
      <c r="Y1154" s="595"/>
    </row>
    <row r="1155" spans="1:25" x14ac:dyDescent="0.25">
      <c r="A1155" s="505"/>
      <c r="B1155" s="598"/>
      <c r="C1155" s="506"/>
      <c r="D1155" s="506"/>
      <c r="E1155" s="507"/>
      <c r="F1155" s="506"/>
      <c r="G1155" s="1012"/>
      <c r="H1155" s="1012"/>
      <c r="I1155" s="506"/>
      <c r="J1155" s="507"/>
      <c r="P1155" s="505"/>
      <c r="Q1155" s="598"/>
      <c r="R1155" s="506"/>
      <c r="S1155" s="506"/>
      <c r="T1155" s="507"/>
      <c r="U1155" s="506"/>
      <c r="V1155" s="508"/>
      <c r="W1155" s="508"/>
      <c r="X1155" s="506"/>
      <c r="Y1155" s="595"/>
    </row>
    <row r="1156" spans="1:25" x14ac:dyDescent="0.25">
      <c r="A1156" s="505"/>
      <c r="B1156" s="598"/>
      <c r="C1156" s="506"/>
      <c r="D1156" s="506"/>
      <c r="E1156" s="507"/>
      <c r="F1156" s="506"/>
      <c r="G1156" s="1012"/>
      <c r="H1156" s="1012"/>
      <c r="I1156" s="506"/>
      <c r="J1156" s="507"/>
      <c r="P1156" s="505"/>
      <c r="Q1156" s="598"/>
      <c r="R1156" s="506"/>
      <c r="S1156" s="506"/>
      <c r="T1156" s="507"/>
      <c r="U1156" s="506"/>
      <c r="V1156" s="508"/>
      <c r="W1156" s="508"/>
      <c r="X1156" s="506"/>
      <c r="Y1156" s="595"/>
    </row>
    <row r="1157" spans="1:25" x14ac:dyDescent="0.25">
      <c r="A1157" s="505"/>
      <c r="B1157" s="598"/>
      <c r="C1157" s="506"/>
      <c r="D1157" s="506"/>
      <c r="E1157" s="507"/>
      <c r="F1157" s="506"/>
      <c r="G1157" s="1012"/>
      <c r="H1157" s="1012"/>
      <c r="I1157" s="506"/>
      <c r="J1157" s="507"/>
      <c r="P1157" s="505"/>
      <c r="Q1157" s="598"/>
      <c r="R1157" s="506"/>
      <c r="S1157" s="506"/>
      <c r="T1157" s="507"/>
      <c r="U1157" s="506"/>
      <c r="V1157" s="508"/>
      <c r="W1157" s="508"/>
      <c r="X1157" s="506"/>
      <c r="Y1157" s="595"/>
    </row>
    <row r="1158" spans="1:25" x14ac:dyDescent="0.25">
      <c r="A1158" s="505"/>
      <c r="B1158" s="598"/>
      <c r="C1158" s="506"/>
      <c r="D1158" s="506"/>
      <c r="E1158" s="507"/>
      <c r="F1158" s="506"/>
      <c r="G1158" s="1012"/>
      <c r="H1158" s="1012"/>
      <c r="I1158" s="506"/>
      <c r="J1158" s="507"/>
      <c r="P1158" s="505"/>
      <c r="Q1158" s="598"/>
      <c r="R1158" s="506"/>
      <c r="S1158" s="506"/>
      <c r="T1158" s="507"/>
      <c r="U1158" s="506"/>
      <c r="V1158" s="508"/>
      <c r="W1158" s="508"/>
      <c r="X1158" s="506"/>
      <c r="Y1158" s="595"/>
    </row>
    <row r="1159" spans="1:25" x14ac:dyDescent="0.25">
      <c r="A1159" s="505"/>
      <c r="B1159" s="598"/>
      <c r="C1159" s="506"/>
      <c r="D1159" s="506"/>
      <c r="E1159" s="507"/>
      <c r="F1159" s="506"/>
      <c r="G1159" s="1012"/>
      <c r="H1159" s="1012"/>
      <c r="I1159" s="506"/>
      <c r="J1159" s="507"/>
      <c r="P1159" s="505"/>
      <c r="Q1159" s="598"/>
      <c r="R1159" s="506"/>
      <c r="S1159" s="506"/>
      <c r="T1159" s="507"/>
      <c r="U1159" s="506"/>
      <c r="V1159" s="508"/>
      <c r="W1159" s="508"/>
      <c r="X1159" s="506"/>
      <c r="Y1159" s="595"/>
    </row>
    <row r="1160" spans="1:25" x14ac:dyDescent="0.25">
      <c r="A1160" s="505"/>
      <c r="B1160" s="598"/>
      <c r="C1160" s="506"/>
      <c r="D1160" s="506"/>
      <c r="E1160" s="507"/>
      <c r="F1160" s="506"/>
      <c r="G1160" s="1012"/>
      <c r="H1160" s="1012"/>
      <c r="I1160" s="506"/>
      <c r="J1160" s="507"/>
      <c r="P1160" s="505"/>
      <c r="Q1160" s="598"/>
      <c r="R1160" s="506"/>
      <c r="S1160" s="506"/>
      <c r="T1160" s="505"/>
      <c r="U1160" s="506"/>
      <c r="V1160" s="511"/>
      <c r="W1160" s="511"/>
      <c r="X1160" s="506"/>
      <c r="Y1160" s="595"/>
    </row>
    <row r="1161" spans="1:25" x14ac:dyDescent="0.25">
      <c r="A1161" s="505"/>
      <c r="B1161" s="598"/>
      <c r="C1161" s="506"/>
      <c r="D1161" s="506"/>
      <c r="E1161" s="507"/>
      <c r="F1161" s="506"/>
      <c r="G1161" s="1012"/>
      <c r="H1161" s="1012"/>
      <c r="I1161" s="506"/>
      <c r="J1161" s="507"/>
      <c r="P1161" s="505"/>
      <c r="Q1161" s="598"/>
      <c r="R1161" s="506"/>
      <c r="S1161" s="506"/>
      <c r="T1161" s="505"/>
      <c r="U1161" s="506"/>
      <c r="V1161" s="508"/>
      <c r="W1161" s="508"/>
      <c r="X1161" s="506"/>
      <c r="Y1161" s="595"/>
    </row>
    <row r="1162" spans="1:25" x14ac:dyDescent="0.25">
      <c r="A1162" s="505"/>
      <c r="B1162" s="598"/>
      <c r="C1162" s="506"/>
      <c r="D1162" s="506"/>
      <c r="E1162" s="507"/>
      <c r="F1162" s="506"/>
      <c r="G1162" s="1012"/>
      <c r="H1162" s="1012"/>
      <c r="I1162" s="506"/>
      <c r="J1162" s="507"/>
      <c r="P1162" s="505"/>
      <c r="Q1162" s="598"/>
      <c r="R1162" s="506"/>
      <c r="S1162" s="506"/>
      <c r="T1162" s="505"/>
      <c r="U1162" s="506"/>
      <c r="V1162" s="508"/>
      <c r="W1162" s="508"/>
      <c r="X1162" s="506"/>
      <c r="Y1162" s="595"/>
    </row>
    <row r="1163" spans="1:25" x14ac:dyDescent="0.25">
      <c r="A1163" s="505"/>
      <c r="B1163" s="598"/>
      <c r="C1163" s="506"/>
      <c r="D1163" s="506"/>
      <c r="E1163" s="507"/>
      <c r="F1163" s="506"/>
      <c r="G1163" s="1012"/>
      <c r="H1163" s="1012"/>
      <c r="I1163" s="506"/>
      <c r="J1163" s="507"/>
      <c r="P1163" s="505"/>
      <c r="Q1163" s="598"/>
      <c r="R1163" s="506"/>
      <c r="S1163" s="506"/>
      <c r="T1163" s="505"/>
      <c r="U1163" s="506"/>
      <c r="V1163" s="508"/>
      <c r="W1163" s="508"/>
      <c r="X1163" s="506"/>
      <c r="Y1163" s="595"/>
    </row>
    <row r="1164" spans="1:25" x14ac:dyDescent="0.25">
      <c r="A1164" s="505"/>
      <c r="B1164" s="598"/>
      <c r="C1164" s="506"/>
      <c r="D1164" s="506"/>
      <c r="E1164" s="507"/>
      <c r="F1164" s="506"/>
      <c r="G1164" s="1012"/>
      <c r="H1164" s="1012"/>
      <c r="I1164" s="506"/>
      <c r="J1164" s="507"/>
      <c r="P1164" s="505"/>
      <c r="Q1164" s="598"/>
      <c r="R1164" s="506"/>
      <c r="S1164" s="506"/>
      <c r="T1164" s="507"/>
      <c r="U1164" s="506"/>
      <c r="V1164" s="508"/>
      <c r="W1164" s="508"/>
      <c r="X1164" s="506"/>
      <c r="Y1164" s="595"/>
    </row>
    <row r="1165" spans="1:25" x14ac:dyDescent="0.25">
      <c r="A1165" s="505"/>
      <c r="B1165" s="598"/>
      <c r="C1165" s="506"/>
      <c r="D1165" s="506"/>
      <c r="E1165" s="507"/>
      <c r="F1165" s="506"/>
      <c r="G1165" s="1012"/>
      <c r="H1165" s="1012"/>
      <c r="I1165" s="506"/>
      <c r="J1165" s="507"/>
      <c r="P1165" s="505"/>
      <c r="Q1165" s="598"/>
      <c r="R1165" s="506"/>
      <c r="S1165" s="506"/>
      <c r="T1165" s="512"/>
      <c r="U1165" s="513"/>
      <c r="V1165" s="508"/>
      <c r="W1165" s="508"/>
      <c r="X1165" s="597"/>
      <c r="Y1165" s="595"/>
    </row>
    <row r="1166" spans="1:25" x14ac:dyDescent="0.25">
      <c r="A1166" s="505"/>
      <c r="B1166" s="598"/>
      <c r="C1166" s="506"/>
      <c r="D1166" s="506"/>
      <c r="E1166" s="507"/>
      <c r="F1166" s="506"/>
      <c r="G1166" s="1012"/>
      <c r="H1166" s="1012"/>
      <c r="I1166" s="506"/>
      <c r="J1166" s="507"/>
      <c r="P1166" s="505"/>
      <c r="Q1166" s="598"/>
      <c r="R1166" s="506"/>
      <c r="S1166" s="506"/>
      <c r="T1166" s="512"/>
      <c r="U1166" s="513"/>
      <c r="V1166" s="508"/>
      <c r="W1166" s="508"/>
      <c r="X1166" s="597"/>
      <c r="Y1166" s="595"/>
    </row>
    <row r="1167" spans="1:25" x14ac:dyDescent="0.25">
      <c r="A1167" s="505"/>
      <c r="B1167" s="598"/>
      <c r="C1167" s="506"/>
      <c r="D1167" s="506"/>
      <c r="E1167" s="507"/>
      <c r="F1167" s="506"/>
      <c r="G1167" s="1012"/>
      <c r="H1167" s="1012"/>
      <c r="I1167" s="506"/>
      <c r="J1167" s="507"/>
      <c r="P1167" s="505"/>
      <c r="Q1167" s="598"/>
      <c r="R1167" s="506"/>
      <c r="S1167" s="506"/>
      <c r="T1167" s="512"/>
      <c r="U1167" s="513"/>
      <c r="V1167" s="508"/>
      <c r="W1167" s="508"/>
      <c r="X1167" s="597"/>
      <c r="Y1167" s="595"/>
    </row>
    <row r="1168" spans="1:25" x14ac:dyDescent="0.25">
      <c r="A1168" s="505"/>
      <c r="B1168" s="598"/>
      <c r="C1168" s="506"/>
      <c r="D1168" s="506"/>
      <c r="E1168" s="507"/>
      <c r="F1168" s="506"/>
      <c r="G1168" s="1012"/>
      <c r="H1168" s="1012"/>
      <c r="I1168" s="506"/>
      <c r="J1168" s="507"/>
      <c r="P1168" s="505"/>
      <c r="Q1168" s="598"/>
      <c r="R1168" s="506"/>
      <c r="S1168" s="506"/>
      <c r="T1168" s="507"/>
      <c r="U1168" s="506"/>
      <c r="V1168" s="508"/>
      <c r="W1168" s="508"/>
      <c r="X1168" s="506"/>
      <c r="Y1168" s="595"/>
    </row>
    <row r="1169" spans="1:25" x14ac:dyDescent="0.25">
      <c r="A1169" s="505"/>
      <c r="B1169" s="598"/>
      <c r="C1169" s="506"/>
      <c r="D1169" s="506"/>
      <c r="E1169" s="507"/>
      <c r="F1169" s="506"/>
      <c r="G1169" s="1012"/>
      <c r="H1169" s="1012"/>
      <c r="I1169" s="506"/>
      <c r="J1169" s="507"/>
      <c r="P1169" s="505"/>
      <c r="Q1169" s="598"/>
      <c r="R1169" s="506"/>
      <c r="S1169" s="506"/>
      <c r="T1169" s="507"/>
      <c r="U1169" s="506"/>
      <c r="V1169" s="508"/>
      <c r="W1169" s="508"/>
      <c r="X1169" s="506"/>
      <c r="Y1169" s="595"/>
    </row>
    <row r="1170" spans="1:25" x14ac:dyDescent="0.25">
      <c r="A1170" s="505"/>
      <c r="B1170" s="598"/>
      <c r="C1170" s="506"/>
      <c r="D1170" s="506"/>
      <c r="E1170" s="507"/>
      <c r="F1170" s="506"/>
      <c r="G1170" s="1012"/>
      <c r="H1170" s="1012"/>
      <c r="I1170" s="506"/>
      <c r="J1170" s="507"/>
      <c r="P1170" s="505"/>
      <c r="Q1170" s="598"/>
      <c r="R1170" s="506"/>
      <c r="S1170" s="506"/>
      <c r="T1170" s="507"/>
      <c r="U1170" s="506"/>
      <c r="V1170" s="508"/>
      <c r="W1170" s="508"/>
      <c r="X1170" s="506"/>
      <c r="Y1170" s="595"/>
    </row>
    <row r="1171" spans="1:25" x14ac:dyDescent="0.25">
      <c r="A1171" s="505"/>
      <c r="B1171" s="598"/>
      <c r="C1171" s="506"/>
      <c r="D1171" s="506"/>
      <c r="E1171" s="507"/>
      <c r="F1171" s="506"/>
      <c r="G1171" s="1012"/>
      <c r="H1171" s="1012"/>
      <c r="I1171" s="506"/>
      <c r="J1171" s="507"/>
      <c r="P1171" s="505"/>
      <c r="Q1171" s="598"/>
      <c r="R1171" s="506"/>
      <c r="S1171" s="506"/>
      <c r="T1171" s="507"/>
      <c r="U1171" s="506"/>
      <c r="V1171" s="508"/>
      <c r="W1171" s="508"/>
      <c r="X1171" s="506"/>
      <c r="Y1171" s="595"/>
    </row>
    <row r="1172" spans="1:25" x14ac:dyDescent="0.25">
      <c r="A1172" s="505"/>
      <c r="B1172" s="598"/>
      <c r="C1172" s="506"/>
      <c r="D1172" s="506"/>
      <c r="E1172" s="507"/>
      <c r="F1172" s="506"/>
      <c r="G1172" s="1012"/>
      <c r="H1172" s="1012"/>
      <c r="I1172" s="506"/>
      <c r="J1172" s="507"/>
      <c r="P1172" s="505"/>
      <c r="Q1172" s="598"/>
      <c r="R1172" s="506"/>
      <c r="S1172" s="506"/>
      <c r="T1172" s="507"/>
      <c r="U1172" s="506"/>
      <c r="V1172" s="508"/>
      <c r="W1172" s="508"/>
      <c r="X1172" s="506"/>
      <c r="Y1172" s="595"/>
    </row>
    <row r="1173" spans="1:25" x14ac:dyDescent="0.25">
      <c r="A1173" s="505"/>
      <c r="B1173" s="598"/>
      <c r="C1173" s="506"/>
      <c r="D1173" s="506"/>
      <c r="E1173" s="507"/>
      <c r="F1173" s="506"/>
      <c r="G1173" s="1012"/>
      <c r="H1173" s="1012"/>
      <c r="I1173" s="506"/>
      <c r="J1173" s="507"/>
      <c r="P1173" s="505"/>
      <c r="Q1173" s="598"/>
      <c r="R1173" s="506"/>
      <c r="S1173" s="506"/>
      <c r="T1173" s="507"/>
      <c r="U1173" s="506"/>
      <c r="V1173" s="508"/>
      <c r="W1173" s="508"/>
      <c r="X1173" s="506"/>
      <c r="Y1173" s="595"/>
    </row>
    <row r="1174" spans="1:25" x14ac:dyDescent="0.25">
      <c r="A1174" s="505"/>
      <c r="B1174" s="598"/>
      <c r="C1174" s="506"/>
      <c r="D1174" s="506"/>
      <c r="E1174" s="507"/>
      <c r="F1174" s="506"/>
      <c r="G1174" s="1012"/>
      <c r="H1174" s="1012"/>
      <c r="I1174" s="506"/>
      <c r="J1174" s="507"/>
      <c r="P1174" s="505"/>
      <c r="Q1174" s="598"/>
      <c r="R1174" s="506"/>
      <c r="S1174" s="506"/>
      <c r="T1174" s="507"/>
      <c r="U1174" s="506"/>
      <c r="V1174" s="508"/>
      <c r="W1174" s="508"/>
      <c r="X1174" s="506"/>
      <c r="Y1174" s="595"/>
    </row>
    <row r="1175" spans="1:25" x14ac:dyDescent="0.25">
      <c r="A1175" s="505"/>
      <c r="B1175" s="598"/>
      <c r="C1175" s="506"/>
      <c r="D1175" s="506"/>
      <c r="E1175" s="507"/>
      <c r="F1175" s="506"/>
      <c r="G1175" s="1012"/>
      <c r="H1175" s="1012"/>
      <c r="I1175" s="506"/>
      <c r="J1175" s="507"/>
      <c r="P1175" s="505"/>
      <c r="Q1175" s="598"/>
      <c r="R1175" s="506"/>
      <c r="S1175" s="506"/>
      <c r="T1175" s="507"/>
      <c r="U1175" s="506"/>
      <c r="V1175" s="508"/>
      <c r="W1175" s="508"/>
      <c r="X1175" s="506"/>
      <c r="Y1175" s="595"/>
    </row>
    <row r="1176" spans="1:25" x14ac:dyDescent="0.25">
      <c r="A1176" s="505"/>
      <c r="B1176" s="598"/>
      <c r="C1176" s="506"/>
      <c r="D1176" s="506"/>
      <c r="E1176" s="507"/>
      <c r="F1176" s="506"/>
      <c r="G1176" s="1012"/>
      <c r="H1176" s="1012"/>
      <c r="I1176" s="506"/>
      <c r="J1176" s="507"/>
      <c r="P1176" s="505"/>
      <c r="Q1176" s="598"/>
      <c r="R1176" s="506"/>
      <c r="S1176" s="506"/>
      <c r="T1176" s="507"/>
      <c r="U1176" s="506"/>
      <c r="V1176" s="508"/>
      <c r="W1176" s="508"/>
      <c r="X1176" s="506"/>
      <c r="Y1176" s="595"/>
    </row>
    <row r="1177" spans="1:25" x14ac:dyDescent="0.25">
      <c r="A1177" s="505"/>
      <c r="B1177" s="598"/>
      <c r="C1177" s="506"/>
      <c r="D1177" s="506"/>
      <c r="E1177" s="507"/>
      <c r="F1177" s="506"/>
      <c r="G1177" s="1012"/>
      <c r="H1177" s="1012"/>
      <c r="I1177" s="506"/>
      <c r="J1177" s="507"/>
      <c r="P1177" s="505"/>
      <c r="Q1177" s="598"/>
      <c r="R1177" s="506"/>
      <c r="S1177" s="506"/>
      <c r="T1177" s="507"/>
      <c r="U1177" s="506"/>
      <c r="V1177" s="508"/>
      <c r="W1177" s="508"/>
      <c r="X1177" s="506"/>
      <c r="Y1177" s="595"/>
    </row>
    <row r="1178" spans="1:25" x14ac:dyDescent="0.25">
      <c r="A1178" s="505"/>
      <c r="B1178" s="598"/>
      <c r="C1178" s="506"/>
      <c r="D1178" s="506"/>
      <c r="E1178" s="507"/>
      <c r="F1178" s="506"/>
      <c r="G1178" s="1012"/>
      <c r="H1178" s="1012"/>
      <c r="I1178" s="506"/>
      <c r="J1178" s="507"/>
      <c r="P1178" s="505"/>
      <c r="Q1178" s="598"/>
      <c r="R1178" s="506"/>
      <c r="S1178" s="506"/>
      <c r="T1178" s="507"/>
      <c r="U1178" s="506"/>
      <c r="V1178" s="508"/>
      <c r="W1178" s="508"/>
      <c r="X1178" s="506"/>
      <c r="Y1178" s="595"/>
    </row>
    <row r="1179" spans="1:25" x14ac:dyDescent="0.25">
      <c r="A1179" s="505"/>
      <c r="B1179" s="598"/>
      <c r="C1179" s="506"/>
      <c r="D1179" s="506"/>
      <c r="E1179" s="507"/>
      <c r="F1179" s="506"/>
      <c r="G1179" s="1012"/>
      <c r="H1179" s="1012"/>
      <c r="I1179" s="506"/>
      <c r="J1179" s="507"/>
      <c r="P1179" s="505"/>
      <c r="Q1179" s="598"/>
      <c r="R1179" s="506"/>
      <c r="S1179" s="506"/>
      <c r="T1179" s="507"/>
      <c r="U1179" s="506"/>
      <c r="V1179" s="508"/>
      <c r="W1179" s="508"/>
      <c r="X1179" s="506"/>
      <c r="Y1179" s="595"/>
    </row>
    <row r="1180" spans="1:25" x14ac:dyDescent="0.25">
      <c r="A1180" s="505"/>
      <c r="B1180" s="598"/>
      <c r="C1180" s="506"/>
      <c r="D1180" s="506"/>
      <c r="E1180" s="507"/>
      <c r="F1180" s="506"/>
      <c r="G1180" s="1012"/>
      <c r="H1180" s="1012"/>
      <c r="I1180" s="506"/>
      <c r="J1180" s="507"/>
      <c r="P1180" s="505"/>
      <c r="Q1180" s="598"/>
      <c r="R1180" s="506"/>
      <c r="S1180" s="506"/>
      <c r="T1180" s="507"/>
      <c r="U1180" s="506"/>
      <c r="V1180" s="508"/>
      <c r="W1180" s="508"/>
      <c r="X1180" s="506"/>
      <c r="Y1180" s="595"/>
    </row>
    <row r="1181" spans="1:25" x14ac:dyDescent="0.25">
      <c r="A1181" s="505"/>
      <c r="B1181" s="598"/>
      <c r="C1181" s="506"/>
      <c r="D1181" s="506"/>
      <c r="E1181" s="507"/>
      <c r="F1181" s="506"/>
      <c r="G1181" s="1012"/>
      <c r="H1181" s="1012"/>
      <c r="I1181" s="506"/>
      <c r="J1181" s="507"/>
      <c r="P1181" s="505"/>
      <c r="Q1181" s="598"/>
      <c r="R1181" s="506"/>
      <c r="S1181" s="506"/>
      <c r="T1181" s="507"/>
      <c r="U1181" s="506"/>
      <c r="V1181" s="508"/>
      <c r="W1181" s="508"/>
      <c r="X1181" s="506"/>
      <c r="Y1181" s="595"/>
    </row>
    <row r="1182" spans="1:25" x14ac:dyDescent="0.25">
      <c r="A1182" s="505"/>
      <c r="B1182" s="598"/>
      <c r="C1182" s="506"/>
      <c r="D1182" s="506"/>
      <c r="E1182" s="507"/>
      <c r="F1182" s="506"/>
      <c r="G1182" s="1012"/>
      <c r="H1182" s="1012"/>
      <c r="I1182" s="506"/>
      <c r="J1182" s="507"/>
      <c r="P1182" s="505"/>
      <c r="Q1182" s="598"/>
      <c r="R1182" s="506"/>
      <c r="S1182" s="506"/>
      <c r="T1182" s="507"/>
      <c r="U1182" s="506"/>
      <c r="V1182" s="508"/>
      <c r="W1182" s="508"/>
      <c r="X1182" s="506"/>
      <c r="Y1182" s="595"/>
    </row>
    <row r="1183" spans="1:25" x14ac:dyDescent="0.25">
      <c r="A1183" s="505"/>
      <c r="B1183" s="598"/>
      <c r="C1183" s="506"/>
      <c r="D1183" s="506"/>
      <c r="E1183" s="507"/>
      <c r="F1183" s="506"/>
      <c r="G1183" s="1012"/>
      <c r="H1183" s="1012"/>
      <c r="I1183" s="506"/>
      <c r="J1183" s="507"/>
      <c r="P1183" s="505"/>
      <c r="Q1183" s="598"/>
      <c r="R1183" s="506"/>
      <c r="S1183" s="506"/>
      <c r="T1183" s="507"/>
      <c r="U1183" s="506"/>
      <c r="V1183" s="508"/>
      <c r="W1183" s="508"/>
      <c r="X1183" s="506"/>
      <c r="Y1183" s="595"/>
    </row>
    <row r="1184" spans="1:25" x14ac:dyDescent="0.25">
      <c r="A1184" s="505"/>
      <c r="B1184" s="598"/>
      <c r="C1184" s="506"/>
      <c r="D1184" s="506"/>
      <c r="E1184" s="507"/>
      <c r="F1184" s="506"/>
      <c r="G1184" s="1012"/>
      <c r="H1184" s="1012"/>
      <c r="I1184" s="506"/>
      <c r="J1184" s="507"/>
      <c r="P1184" s="505"/>
      <c r="Q1184" s="598"/>
      <c r="R1184" s="506"/>
      <c r="S1184" s="506"/>
      <c r="T1184" s="507"/>
      <c r="U1184" s="506"/>
      <c r="V1184" s="508"/>
      <c r="W1184" s="508"/>
      <c r="X1184" s="506"/>
      <c r="Y1184" s="595"/>
    </row>
    <row r="1185" spans="1:25" x14ac:dyDescent="0.25">
      <c r="A1185" s="505"/>
      <c r="B1185" s="598"/>
      <c r="C1185" s="506"/>
      <c r="D1185" s="506"/>
      <c r="E1185" s="507"/>
      <c r="F1185" s="506"/>
      <c r="G1185" s="1012"/>
      <c r="H1185" s="1012"/>
      <c r="I1185" s="506"/>
      <c r="J1185" s="507"/>
      <c r="P1185" s="505"/>
      <c r="Q1185" s="598"/>
      <c r="R1185" s="506"/>
      <c r="S1185" s="506"/>
      <c r="T1185" s="507"/>
      <c r="U1185" s="506"/>
      <c r="V1185" s="508"/>
      <c r="W1185" s="508"/>
      <c r="X1185" s="506"/>
      <c r="Y1185" s="595"/>
    </row>
    <row r="1186" spans="1:25" x14ac:dyDescent="0.25">
      <c r="A1186" s="505"/>
      <c r="B1186" s="598"/>
      <c r="C1186" s="506"/>
      <c r="D1186" s="506"/>
      <c r="E1186" s="507"/>
      <c r="F1186" s="506"/>
      <c r="G1186" s="1012"/>
      <c r="H1186" s="1012"/>
      <c r="I1186" s="506"/>
      <c r="J1186" s="507"/>
      <c r="P1186" s="505"/>
      <c r="Q1186" s="598"/>
      <c r="R1186" s="506"/>
      <c r="S1186" s="506"/>
      <c r="T1186" s="507"/>
      <c r="U1186" s="506"/>
      <c r="V1186" s="508"/>
      <c r="W1186" s="508"/>
      <c r="X1186" s="506"/>
      <c r="Y1186" s="595"/>
    </row>
    <row r="1187" spans="1:25" x14ac:dyDescent="0.25">
      <c r="A1187" s="505"/>
      <c r="B1187" s="598"/>
      <c r="C1187" s="506"/>
      <c r="D1187" s="506"/>
      <c r="E1187" s="507"/>
      <c r="F1187" s="506"/>
      <c r="G1187" s="1012"/>
      <c r="H1187" s="1012"/>
      <c r="I1187" s="506"/>
      <c r="J1187" s="507"/>
      <c r="P1187" s="505"/>
      <c r="Q1187" s="598"/>
      <c r="R1187" s="506"/>
      <c r="S1187" s="506"/>
      <c r="T1187" s="507"/>
      <c r="U1187" s="506"/>
      <c r="V1187" s="508"/>
      <c r="W1187" s="508"/>
      <c r="X1187" s="506"/>
      <c r="Y1187" s="595"/>
    </row>
    <row r="1188" spans="1:25" x14ac:dyDescent="0.25">
      <c r="A1188" s="505"/>
      <c r="B1188" s="598"/>
      <c r="C1188" s="506"/>
      <c r="D1188" s="506"/>
      <c r="E1188" s="507"/>
      <c r="F1188" s="506"/>
      <c r="G1188" s="1012"/>
      <c r="H1188" s="1012"/>
      <c r="I1188" s="506"/>
      <c r="J1188" s="507"/>
      <c r="P1188" s="505"/>
      <c r="Q1188" s="598"/>
      <c r="R1188" s="506"/>
      <c r="S1188" s="506"/>
      <c r="T1188" s="507"/>
      <c r="U1188" s="506"/>
      <c r="V1188" s="508"/>
      <c r="W1188" s="508"/>
      <c r="X1188" s="506"/>
      <c r="Y1188" s="595"/>
    </row>
    <row r="1189" spans="1:25" x14ac:dyDescent="0.25">
      <c r="A1189" s="505"/>
      <c r="B1189" s="598"/>
      <c r="C1189" s="506"/>
      <c r="D1189" s="506"/>
      <c r="E1189" s="507"/>
      <c r="F1189" s="506"/>
      <c r="G1189" s="1012"/>
      <c r="H1189" s="1012"/>
      <c r="I1189" s="506"/>
      <c r="J1189" s="507"/>
      <c r="P1189" s="505"/>
      <c r="Q1189" s="598"/>
      <c r="R1189" s="506"/>
      <c r="S1189" s="506"/>
      <c r="T1189" s="507"/>
      <c r="U1189" s="506"/>
      <c r="V1189" s="508"/>
      <c r="W1189" s="508"/>
      <c r="X1189" s="506"/>
      <c r="Y1189" s="595"/>
    </row>
    <row r="1190" spans="1:25" x14ac:dyDescent="0.25">
      <c r="A1190" s="505"/>
      <c r="B1190" s="598"/>
      <c r="C1190" s="506"/>
      <c r="D1190" s="506"/>
      <c r="E1190" s="507"/>
      <c r="F1190" s="506"/>
      <c r="G1190" s="1012"/>
      <c r="H1190" s="1012"/>
      <c r="I1190" s="506"/>
      <c r="J1190" s="507"/>
      <c r="P1190" s="505"/>
      <c r="Q1190" s="598"/>
      <c r="R1190" s="506"/>
      <c r="S1190" s="506"/>
      <c r="T1190" s="507"/>
      <c r="U1190" s="506"/>
      <c r="V1190" s="508"/>
      <c r="W1190" s="508"/>
      <c r="X1190" s="506"/>
      <c r="Y1190" s="595"/>
    </row>
    <row r="1191" spans="1:25" x14ac:dyDescent="0.25">
      <c r="A1191" s="505"/>
      <c r="B1191" s="598"/>
      <c r="C1191" s="506"/>
      <c r="D1191" s="506"/>
      <c r="E1191" s="507"/>
      <c r="F1191" s="506"/>
      <c r="G1191" s="1012"/>
      <c r="H1191" s="1012"/>
      <c r="I1191" s="506"/>
      <c r="J1191" s="507"/>
      <c r="P1191" s="505"/>
      <c r="Q1191" s="598"/>
      <c r="R1191" s="506"/>
      <c r="S1191" s="506"/>
      <c r="T1191" s="507"/>
      <c r="U1191" s="506"/>
      <c r="V1191" s="508"/>
      <c r="W1191" s="508"/>
      <c r="X1191" s="506"/>
      <c r="Y1191" s="595"/>
    </row>
    <row r="1192" spans="1:25" x14ac:dyDescent="0.25">
      <c r="A1192" s="505"/>
      <c r="B1192" s="598"/>
      <c r="C1192" s="506"/>
      <c r="D1192" s="506"/>
      <c r="E1192" s="507"/>
      <c r="F1192" s="506"/>
      <c r="G1192" s="1012"/>
      <c r="H1192" s="1012"/>
      <c r="I1192" s="506"/>
      <c r="J1192" s="507"/>
      <c r="P1192" s="505"/>
      <c r="Q1192" s="598"/>
      <c r="R1192" s="506"/>
      <c r="S1192" s="506"/>
      <c r="T1192" s="507"/>
      <c r="U1192" s="506"/>
      <c r="V1192" s="508"/>
      <c r="W1192" s="508"/>
      <c r="X1192" s="506"/>
      <c r="Y1192" s="595"/>
    </row>
    <row r="1193" spans="1:25" x14ac:dyDescent="0.25">
      <c r="A1193" s="505"/>
      <c r="B1193" s="598"/>
      <c r="C1193" s="506"/>
      <c r="D1193" s="506"/>
      <c r="E1193" s="507"/>
      <c r="F1193" s="506"/>
      <c r="G1193" s="1012"/>
      <c r="H1193" s="1012"/>
      <c r="I1193" s="506"/>
      <c r="J1193" s="507"/>
      <c r="P1193" s="505"/>
      <c r="Q1193" s="598"/>
      <c r="R1193" s="506"/>
      <c r="S1193" s="506"/>
      <c r="T1193" s="507"/>
      <c r="U1193" s="506"/>
      <c r="V1193" s="508"/>
      <c r="W1193" s="508"/>
      <c r="X1193" s="506"/>
      <c r="Y1193" s="595"/>
    </row>
    <row r="1194" spans="1:25" x14ac:dyDescent="0.25">
      <c r="A1194" s="505"/>
      <c r="B1194" s="598"/>
      <c r="C1194" s="506"/>
      <c r="D1194" s="506"/>
      <c r="E1194" s="507"/>
      <c r="F1194" s="506"/>
      <c r="G1194" s="1012"/>
      <c r="H1194" s="1012"/>
      <c r="I1194" s="506"/>
      <c r="J1194" s="507"/>
      <c r="P1194" s="505"/>
      <c r="Q1194" s="598"/>
      <c r="R1194" s="506"/>
      <c r="S1194" s="506"/>
      <c r="T1194" s="507"/>
      <c r="U1194" s="506"/>
      <c r="V1194" s="508"/>
      <c r="W1194" s="508"/>
      <c r="X1194" s="506"/>
      <c r="Y1194" s="595"/>
    </row>
    <row r="1195" spans="1:25" x14ac:dyDescent="0.25">
      <c r="A1195" s="505"/>
      <c r="B1195" s="598"/>
      <c r="C1195" s="506"/>
      <c r="D1195" s="506"/>
      <c r="E1195" s="507"/>
      <c r="F1195" s="506"/>
      <c r="G1195" s="1012"/>
      <c r="H1195" s="1012"/>
      <c r="I1195" s="506"/>
      <c r="J1195" s="507"/>
      <c r="P1195" s="505"/>
      <c r="Q1195" s="598"/>
      <c r="R1195" s="506"/>
      <c r="S1195" s="506"/>
      <c r="T1195" s="507"/>
      <c r="U1195" s="506"/>
      <c r="V1195" s="508"/>
      <c r="W1195" s="508"/>
      <c r="X1195" s="506"/>
      <c r="Y1195" s="595"/>
    </row>
    <row r="1196" spans="1:25" x14ac:dyDescent="0.25">
      <c r="A1196" s="505"/>
      <c r="B1196" s="598"/>
      <c r="C1196" s="506"/>
      <c r="D1196" s="506"/>
      <c r="E1196" s="507"/>
      <c r="F1196" s="506"/>
      <c r="G1196" s="1012"/>
      <c r="H1196" s="1012"/>
      <c r="I1196" s="506"/>
      <c r="J1196" s="507"/>
      <c r="P1196" s="505"/>
      <c r="Q1196" s="598"/>
      <c r="R1196" s="506"/>
      <c r="S1196" s="506"/>
      <c r="T1196" s="507"/>
      <c r="U1196" s="506"/>
      <c r="V1196" s="508"/>
      <c r="W1196" s="508"/>
      <c r="X1196" s="506"/>
      <c r="Y1196" s="595"/>
    </row>
    <row r="1197" spans="1:25" x14ac:dyDescent="0.25">
      <c r="A1197" s="505"/>
      <c r="B1197" s="598"/>
      <c r="C1197" s="506"/>
      <c r="D1197" s="506"/>
      <c r="E1197" s="507"/>
      <c r="F1197" s="506"/>
      <c r="G1197" s="1012"/>
      <c r="H1197" s="1012"/>
      <c r="I1197" s="506"/>
      <c r="J1197" s="507"/>
      <c r="P1197" s="505"/>
      <c r="Q1197" s="598"/>
      <c r="R1197" s="506"/>
      <c r="S1197" s="506"/>
      <c r="T1197" s="505"/>
      <c r="U1197" s="506"/>
      <c r="V1197" s="511"/>
      <c r="W1197" s="511"/>
      <c r="X1197" s="506"/>
      <c r="Y1197" s="595"/>
    </row>
    <row r="1198" spans="1:25" x14ac:dyDescent="0.25">
      <c r="A1198" s="505"/>
      <c r="B1198" s="598"/>
      <c r="C1198" s="506"/>
      <c r="D1198" s="506"/>
      <c r="E1198" s="507"/>
      <c r="F1198" s="506"/>
      <c r="G1198" s="1012"/>
      <c r="H1198" s="1012"/>
      <c r="I1198" s="506"/>
      <c r="J1198" s="507"/>
      <c r="P1198" s="505"/>
      <c r="Q1198" s="598"/>
      <c r="R1198" s="506"/>
      <c r="S1198" s="506"/>
      <c r="T1198" s="505"/>
      <c r="U1198" s="506"/>
      <c r="V1198" s="508"/>
      <c r="W1198" s="508"/>
      <c r="X1198" s="506"/>
      <c r="Y1198" s="595"/>
    </row>
    <row r="1199" spans="1:25" x14ac:dyDescent="0.25">
      <c r="A1199" s="505"/>
      <c r="B1199" s="598"/>
      <c r="C1199" s="506"/>
      <c r="D1199" s="506"/>
      <c r="E1199" s="507"/>
      <c r="F1199" s="506"/>
      <c r="G1199" s="1012"/>
      <c r="H1199" s="1012"/>
      <c r="I1199" s="506"/>
      <c r="J1199" s="507"/>
      <c r="P1199" s="505"/>
      <c r="Q1199" s="598"/>
      <c r="R1199" s="506"/>
      <c r="S1199" s="506"/>
      <c r="T1199" s="505"/>
      <c r="U1199" s="506"/>
      <c r="V1199" s="508"/>
      <c r="W1199" s="508"/>
      <c r="X1199" s="506"/>
      <c r="Y1199" s="595"/>
    </row>
    <row r="1200" spans="1:25" x14ac:dyDescent="0.25">
      <c r="A1200" s="505"/>
      <c r="B1200" s="598"/>
      <c r="C1200" s="506"/>
      <c r="D1200" s="506"/>
      <c r="E1200" s="507"/>
      <c r="F1200" s="506"/>
      <c r="G1200" s="1012"/>
      <c r="H1200" s="1012"/>
      <c r="I1200" s="506"/>
      <c r="J1200" s="507"/>
      <c r="P1200" s="505"/>
      <c r="Q1200" s="598"/>
      <c r="R1200" s="506"/>
      <c r="S1200" s="506"/>
      <c r="T1200" s="507"/>
      <c r="U1200" s="506"/>
      <c r="V1200" s="508"/>
      <c r="W1200" s="508"/>
      <c r="X1200" s="506"/>
      <c r="Y1200" s="595"/>
    </row>
    <row r="1201" spans="1:25" x14ac:dyDescent="0.25">
      <c r="A1201" s="505"/>
      <c r="B1201" s="598"/>
      <c r="C1201" s="506"/>
      <c r="D1201" s="506"/>
      <c r="E1201" s="507"/>
      <c r="F1201" s="506"/>
      <c r="G1201" s="1012"/>
      <c r="H1201" s="1012"/>
      <c r="I1201" s="506"/>
      <c r="J1201" s="507"/>
      <c r="P1201" s="505"/>
      <c r="Q1201" s="598"/>
      <c r="R1201" s="506"/>
      <c r="S1201" s="506"/>
      <c r="T1201" s="512"/>
      <c r="U1201" s="513"/>
      <c r="V1201" s="508"/>
      <c r="W1201" s="508"/>
      <c r="X1201" s="597"/>
      <c r="Y1201" s="595"/>
    </row>
    <row r="1202" spans="1:25" x14ac:dyDescent="0.25">
      <c r="A1202" s="505"/>
      <c r="B1202" s="598"/>
      <c r="C1202" s="506"/>
      <c r="D1202" s="506"/>
      <c r="E1202" s="507"/>
      <c r="F1202" s="506"/>
      <c r="G1202" s="1012"/>
      <c r="H1202" s="1012"/>
      <c r="I1202" s="506"/>
      <c r="J1202" s="507"/>
      <c r="P1202" s="505"/>
      <c r="Q1202" s="598"/>
      <c r="R1202" s="506"/>
      <c r="S1202" s="506"/>
      <c r="T1202" s="512"/>
      <c r="U1202" s="513"/>
      <c r="V1202" s="508"/>
      <c r="W1202" s="508"/>
      <c r="X1202" s="597"/>
      <c r="Y1202" s="595"/>
    </row>
    <row r="1203" spans="1:25" x14ac:dyDescent="0.25">
      <c r="A1203" s="505"/>
      <c r="B1203" s="598"/>
      <c r="C1203" s="506"/>
      <c r="D1203" s="506"/>
      <c r="E1203" s="507"/>
      <c r="F1203" s="506"/>
      <c r="G1203" s="1012"/>
      <c r="H1203" s="1012"/>
      <c r="I1203" s="506"/>
      <c r="J1203" s="507"/>
      <c r="P1203" s="505"/>
      <c r="Q1203" s="598"/>
      <c r="R1203" s="506"/>
      <c r="S1203" s="506"/>
      <c r="T1203" s="512"/>
      <c r="U1203" s="513"/>
      <c r="V1203" s="508"/>
      <c r="W1203" s="508"/>
      <c r="X1203" s="597"/>
      <c r="Y1203" s="595"/>
    </row>
    <row r="1204" spans="1:25" x14ac:dyDescent="0.25">
      <c r="A1204" s="505"/>
      <c r="B1204" s="598"/>
      <c r="C1204" s="506"/>
      <c r="D1204" s="506"/>
      <c r="E1204" s="507"/>
      <c r="F1204" s="506"/>
      <c r="G1204" s="1012"/>
      <c r="H1204" s="1012"/>
      <c r="I1204" s="506"/>
      <c r="J1204" s="507"/>
      <c r="P1204" s="505"/>
      <c r="Q1204" s="598"/>
      <c r="R1204" s="506"/>
      <c r="S1204" s="506"/>
      <c r="T1204" s="507"/>
      <c r="U1204" s="506"/>
      <c r="V1204" s="508"/>
      <c r="W1204" s="508"/>
      <c r="X1204" s="597"/>
      <c r="Y1204" s="595"/>
    </row>
    <row r="1205" spans="1:25" x14ac:dyDescent="0.25">
      <c r="A1205" s="505"/>
      <c r="B1205" s="598"/>
      <c r="C1205" s="506"/>
      <c r="D1205" s="506"/>
      <c r="E1205" s="507"/>
      <c r="F1205" s="506"/>
      <c r="G1205" s="1012"/>
      <c r="H1205" s="1012"/>
      <c r="I1205" s="506"/>
      <c r="J1205" s="507"/>
      <c r="P1205" s="505"/>
      <c r="Q1205" s="598"/>
      <c r="R1205" s="506"/>
      <c r="S1205" s="506"/>
      <c r="T1205" s="507"/>
      <c r="U1205" s="506"/>
      <c r="V1205" s="508"/>
      <c r="W1205" s="508"/>
      <c r="X1205" s="506"/>
      <c r="Y1205" s="595"/>
    </row>
    <row r="1206" spans="1:25" x14ac:dyDescent="0.25">
      <c r="A1206" s="505"/>
      <c r="B1206" s="598"/>
      <c r="C1206" s="506"/>
      <c r="D1206" s="506"/>
      <c r="E1206" s="507"/>
      <c r="F1206" s="506"/>
      <c r="G1206" s="1012"/>
      <c r="H1206" s="1012"/>
      <c r="I1206" s="506"/>
      <c r="J1206" s="507"/>
      <c r="P1206" s="505"/>
      <c r="Q1206" s="598"/>
      <c r="R1206" s="506"/>
      <c r="S1206" s="506"/>
      <c r="T1206" s="507"/>
      <c r="U1206" s="506"/>
      <c r="V1206" s="508"/>
      <c r="W1206" s="508"/>
      <c r="X1206" s="506"/>
      <c r="Y1206" s="595"/>
    </row>
    <row r="1207" spans="1:25" x14ac:dyDescent="0.25">
      <c r="A1207" s="505"/>
      <c r="B1207" s="598"/>
      <c r="C1207" s="506"/>
      <c r="D1207" s="506"/>
      <c r="E1207" s="507"/>
      <c r="F1207" s="506"/>
      <c r="G1207" s="1012"/>
      <c r="H1207" s="1012"/>
      <c r="I1207" s="506"/>
      <c r="J1207" s="507"/>
      <c r="P1207" s="505"/>
      <c r="Q1207" s="598"/>
      <c r="R1207" s="506"/>
      <c r="S1207" s="506"/>
      <c r="T1207" s="507"/>
      <c r="U1207" s="506"/>
      <c r="V1207" s="508"/>
      <c r="W1207" s="508"/>
      <c r="X1207" s="506"/>
      <c r="Y1207" s="595"/>
    </row>
    <row r="1208" spans="1:25" x14ac:dyDescent="0.25">
      <c r="A1208" s="505"/>
      <c r="B1208" s="598"/>
      <c r="C1208" s="506"/>
      <c r="D1208" s="506"/>
      <c r="E1208" s="507"/>
      <c r="F1208" s="506"/>
      <c r="G1208" s="1012"/>
      <c r="H1208" s="1012"/>
      <c r="I1208" s="506"/>
      <c r="J1208" s="507"/>
      <c r="P1208" s="505"/>
      <c r="Q1208" s="598"/>
      <c r="R1208" s="506"/>
      <c r="S1208" s="506"/>
      <c r="T1208" s="507"/>
      <c r="U1208" s="506"/>
      <c r="V1208" s="508"/>
      <c r="W1208" s="508"/>
      <c r="X1208" s="506"/>
      <c r="Y1208" s="595"/>
    </row>
    <row r="1209" spans="1:25" x14ac:dyDescent="0.25">
      <c r="A1209" s="505"/>
      <c r="B1209" s="598"/>
      <c r="C1209" s="506"/>
      <c r="D1209" s="506"/>
      <c r="E1209" s="507"/>
      <c r="F1209" s="506"/>
      <c r="G1209" s="1012"/>
      <c r="H1209" s="1012"/>
      <c r="I1209" s="506"/>
      <c r="J1209" s="507"/>
      <c r="P1209" s="505"/>
      <c r="Q1209" s="598"/>
      <c r="R1209" s="506"/>
      <c r="S1209" s="506"/>
      <c r="T1209" s="507"/>
      <c r="U1209" s="506"/>
      <c r="V1209" s="508"/>
      <c r="W1209" s="508"/>
      <c r="X1209" s="506"/>
      <c r="Y1209" s="595"/>
    </row>
    <row r="1210" spans="1:25" x14ac:dyDescent="0.25">
      <c r="A1210" s="505"/>
      <c r="B1210" s="598"/>
      <c r="C1210" s="506"/>
      <c r="D1210" s="506"/>
      <c r="E1210" s="507"/>
      <c r="F1210" s="506"/>
      <c r="G1210" s="1012"/>
      <c r="H1210" s="1012"/>
      <c r="I1210" s="506"/>
      <c r="J1210" s="507"/>
      <c r="P1210" s="505"/>
      <c r="Q1210" s="598"/>
      <c r="R1210" s="506"/>
      <c r="S1210" s="506"/>
      <c r="T1210" s="507"/>
      <c r="U1210" s="506"/>
      <c r="V1210" s="508"/>
      <c r="W1210" s="508"/>
      <c r="X1210" s="506"/>
      <c r="Y1210" s="595"/>
    </row>
    <row r="1211" spans="1:25" x14ac:dyDescent="0.25">
      <c r="A1211" s="505"/>
      <c r="B1211" s="598"/>
      <c r="C1211" s="506"/>
      <c r="D1211" s="506"/>
      <c r="E1211" s="507"/>
      <c r="F1211" s="506"/>
      <c r="G1211" s="1012"/>
      <c r="H1211" s="1012"/>
      <c r="I1211" s="506"/>
      <c r="J1211" s="507"/>
      <c r="P1211" s="505"/>
      <c r="Q1211" s="598"/>
      <c r="R1211" s="506"/>
      <c r="S1211" s="506"/>
      <c r="T1211" s="507"/>
      <c r="U1211" s="506"/>
      <c r="V1211" s="508"/>
      <c r="W1211" s="508"/>
      <c r="X1211" s="506"/>
      <c r="Y1211" s="595"/>
    </row>
    <row r="1212" spans="1:25" x14ac:dyDescent="0.25">
      <c r="A1212" s="505"/>
      <c r="B1212" s="598"/>
      <c r="C1212" s="506"/>
      <c r="D1212" s="506"/>
      <c r="E1212" s="507"/>
      <c r="F1212" s="506"/>
      <c r="G1212" s="1012"/>
      <c r="H1212" s="1012"/>
      <c r="I1212" s="506"/>
      <c r="J1212" s="507"/>
      <c r="P1212" s="505"/>
      <c r="Q1212" s="598"/>
      <c r="R1212" s="506"/>
      <c r="S1212" s="506"/>
      <c r="T1212" s="507"/>
      <c r="U1212" s="506"/>
      <c r="V1212" s="508"/>
      <c r="W1212" s="508"/>
      <c r="X1212" s="506"/>
      <c r="Y1212" s="595"/>
    </row>
    <row r="1213" spans="1:25" x14ac:dyDescent="0.25">
      <c r="A1213" s="505"/>
      <c r="B1213" s="598"/>
      <c r="C1213" s="506"/>
      <c r="D1213" s="506"/>
      <c r="E1213" s="507"/>
      <c r="F1213" s="506"/>
      <c r="G1213" s="1012"/>
      <c r="H1213" s="1012"/>
      <c r="I1213" s="506"/>
      <c r="J1213" s="507"/>
      <c r="P1213" s="505"/>
      <c r="Q1213" s="598"/>
      <c r="R1213" s="506"/>
      <c r="S1213" s="506"/>
      <c r="T1213" s="507"/>
      <c r="U1213" s="506"/>
      <c r="V1213" s="508"/>
      <c r="W1213" s="508"/>
      <c r="X1213" s="506"/>
      <c r="Y1213" s="595"/>
    </row>
    <row r="1214" spans="1:25" x14ac:dyDescent="0.25">
      <c r="A1214" s="505"/>
      <c r="B1214" s="598"/>
      <c r="C1214" s="506"/>
      <c r="D1214" s="506"/>
      <c r="E1214" s="507"/>
      <c r="F1214" s="506"/>
      <c r="G1214" s="1012"/>
      <c r="H1214" s="1012"/>
      <c r="I1214" s="506"/>
      <c r="J1214" s="507"/>
      <c r="P1214" s="505"/>
      <c r="Q1214" s="598"/>
      <c r="R1214" s="506"/>
      <c r="S1214" s="506"/>
      <c r="T1214" s="507"/>
      <c r="U1214" s="506"/>
      <c r="V1214" s="508"/>
      <c r="W1214" s="508"/>
      <c r="X1214" s="506"/>
      <c r="Y1214" s="595"/>
    </row>
    <row r="1215" spans="1:25" x14ac:dyDescent="0.25">
      <c r="A1215" s="505"/>
      <c r="B1215" s="598"/>
      <c r="C1215" s="506"/>
      <c r="D1215" s="506"/>
      <c r="E1215" s="507"/>
      <c r="F1215" s="506"/>
      <c r="G1215" s="1012"/>
      <c r="H1215" s="1012"/>
      <c r="I1215" s="506"/>
      <c r="J1215" s="507"/>
      <c r="P1215" s="505"/>
      <c r="Q1215" s="598"/>
      <c r="R1215" s="506"/>
      <c r="S1215" s="506"/>
      <c r="T1215" s="507"/>
      <c r="U1215" s="506"/>
      <c r="V1215" s="508"/>
      <c r="W1215" s="508"/>
      <c r="X1215" s="506"/>
      <c r="Y1215" s="595"/>
    </row>
    <row r="1216" spans="1:25" x14ac:dyDescent="0.25">
      <c r="A1216" s="505"/>
      <c r="B1216" s="598"/>
      <c r="C1216" s="506"/>
      <c r="D1216" s="506"/>
      <c r="E1216" s="507"/>
      <c r="F1216" s="506"/>
      <c r="G1216" s="1012"/>
      <c r="H1216" s="1012"/>
      <c r="I1216" s="506"/>
      <c r="J1216" s="507"/>
      <c r="P1216" s="505"/>
      <c r="Q1216" s="598"/>
      <c r="R1216" s="506"/>
      <c r="S1216" s="506"/>
      <c r="T1216" s="507"/>
      <c r="U1216" s="506"/>
      <c r="V1216" s="508"/>
      <c r="W1216" s="508"/>
      <c r="X1216" s="506"/>
      <c r="Y1216" s="595"/>
    </row>
    <row r="1217" spans="1:25" x14ac:dyDescent="0.25">
      <c r="A1217" s="505"/>
      <c r="B1217" s="598"/>
      <c r="C1217" s="506"/>
      <c r="D1217" s="506"/>
      <c r="E1217" s="507"/>
      <c r="F1217" s="506"/>
      <c r="G1217" s="1012"/>
      <c r="H1217" s="1012"/>
      <c r="I1217" s="506"/>
      <c r="J1217" s="507"/>
      <c r="P1217" s="505"/>
      <c r="Q1217" s="598"/>
      <c r="R1217" s="506"/>
      <c r="S1217" s="506"/>
      <c r="T1217" s="507"/>
      <c r="U1217" s="506"/>
      <c r="V1217" s="508"/>
      <c r="W1217" s="508"/>
      <c r="X1217" s="506"/>
      <c r="Y1217" s="595"/>
    </row>
    <row r="1218" spans="1:25" x14ac:dyDescent="0.25">
      <c r="A1218" s="505"/>
      <c r="B1218" s="598"/>
      <c r="C1218" s="506"/>
      <c r="D1218" s="506"/>
      <c r="E1218" s="507"/>
      <c r="F1218" s="506"/>
      <c r="G1218" s="1012"/>
      <c r="H1218" s="1012"/>
      <c r="I1218" s="506"/>
      <c r="J1218" s="507"/>
      <c r="P1218" s="505"/>
      <c r="Q1218" s="598"/>
      <c r="R1218" s="506"/>
      <c r="S1218" s="506"/>
      <c r="T1218" s="507"/>
      <c r="U1218" s="506"/>
      <c r="V1218" s="508"/>
      <c r="W1218" s="508"/>
      <c r="X1218" s="506"/>
      <c r="Y1218" s="595"/>
    </row>
    <row r="1219" spans="1:25" x14ac:dyDescent="0.25">
      <c r="A1219" s="505"/>
      <c r="B1219" s="598"/>
      <c r="C1219" s="506"/>
      <c r="D1219" s="506"/>
      <c r="E1219" s="507"/>
      <c r="F1219" s="506"/>
      <c r="G1219" s="1012"/>
      <c r="H1219" s="1012"/>
      <c r="I1219" s="506"/>
      <c r="J1219" s="507"/>
      <c r="P1219" s="505"/>
      <c r="Q1219" s="598"/>
      <c r="R1219" s="506"/>
      <c r="S1219" s="506"/>
      <c r="T1219" s="507"/>
      <c r="U1219" s="506"/>
      <c r="V1219" s="508"/>
      <c r="W1219" s="508"/>
      <c r="X1219" s="506"/>
      <c r="Y1219" s="595"/>
    </row>
    <row r="1220" spans="1:25" x14ac:dyDescent="0.25">
      <c r="A1220" s="505"/>
      <c r="B1220" s="598"/>
      <c r="C1220" s="506"/>
      <c r="D1220" s="506"/>
      <c r="E1220" s="507"/>
      <c r="F1220" s="506"/>
      <c r="G1220" s="1012"/>
      <c r="H1220" s="1012"/>
      <c r="I1220" s="506"/>
      <c r="J1220" s="507"/>
      <c r="P1220" s="505"/>
      <c r="Q1220" s="598"/>
      <c r="R1220" s="506"/>
      <c r="S1220" s="506"/>
      <c r="T1220" s="507"/>
      <c r="U1220" s="506"/>
      <c r="V1220" s="508"/>
      <c r="W1220" s="508"/>
      <c r="X1220" s="506"/>
      <c r="Y1220" s="595"/>
    </row>
    <row r="1221" spans="1:25" x14ac:dyDescent="0.25">
      <c r="A1221" s="505"/>
      <c r="B1221" s="598"/>
      <c r="C1221" s="506"/>
      <c r="D1221" s="506"/>
      <c r="E1221" s="507"/>
      <c r="F1221" s="506"/>
      <c r="G1221" s="1012"/>
      <c r="H1221" s="1012"/>
      <c r="I1221" s="506"/>
      <c r="J1221" s="507"/>
      <c r="P1221" s="505"/>
      <c r="Q1221" s="598"/>
      <c r="R1221" s="506"/>
      <c r="S1221" s="506"/>
      <c r="T1221" s="507"/>
      <c r="U1221" s="506"/>
      <c r="V1221" s="508"/>
      <c r="W1221" s="508"/>
      <c r="X1221" s="506"/>
      <c r="Y1221" s="595"/>
    </row>
    <row r="1222" spans="1:25" x14ac:dyDescent="0.25">
      <c r="A1222" s="505"/>
      <c r="B1222" s="598"/>
      <c r="C1222" s="506"/>
      <c r="D1222" s="506"/>
      <c r="E1222" s="507"/>
      <c r="F1222" s="506"/>
      <c r="G1222" s="1012"/>
      <c r="H1222" s="1012"/>
      <c r="I1222" s="506"/>
      <c r="J1222" s="507"/>
      <c r="P1222" s="505"/>
      <c r="Q1222" s="598"/>
      <c r="R1222" s="506"/>
      <c r="S1222" s="506"/>
      <c r="T1222" s="507"/>
      <c r="U1222" s="506"/>
      <c r="V1222" s="508"/>
      <c r="W1222" s="508"/>
      <c r="X1222" s="506"/>
      <c r="Y1222" s="595"/>
    </row>
    <row r="1223" spans="1:25" x14ac:dyDescent="0.25">
      <c r="A1223" s="505"/>
      <c r="B1223" s="598"/>
      <c r="C1223" s="506"/>
      <c r="D1223" s="506"/>
      <c r="E1223" s="507"/>
      <c r="F1223" s="506"/>
      <c r="G1223" s="1012"/>
      <c r="H1223" s="1012"/>
      <c r="I1223" s="506"/>
      <c r="J1223" s="507"/>
      <c r="P1223" s="505"/>
      <c r="Q1223" s="598"/>
      <c r="R1223" s="506"/>
      <c r="S1223" s="506"/>
      <c r="T1223" s="507"/>
      <c r="U1223" s="506"/>
      <c r="V1223" s="508"/>
      <c r="W1223" s="508"/>
      <c r="X1223" s="506"/>
      <c r="Y1223" s="595"/>
    </row>
    <row r="1224" spans="1:25" x14ac:dyDescent="0.25">
      <c r="A1224" s="505"/>
      <c r="B1224" s="598"/>
      <c r="C1224" s="506"/>
      <c r="D1224" s="506"/>
      <c r="E1224" s="507"/>
      <c r="F1224" s="506"/>
      <c r="G1224" s="1012"/>
      <c r="H1224" s="1012"/>
      <c r="I1224" s="506"/>
      <c r="J1224" s="507"/>
      <c r="P1224" s="505"/>
      <c r="Q1224" s="598"/>
      <c r="R1224" s="506"/>
      <c r="S1224" s="506"/>
      <c r="T1224" s="507"/>
      <c r="U1224" s="506"/>
      <c r="V1224" s="508"/>
      <c r="W1224" s="508"/>
      <c r="X1224" s="506"/>
      <c r="Y1224" s="595"/>
    </row>
    <row r="1225" spans="1:25" x14ac:dyDescent="0.25">
      <c r="A1225" s="505"/>
      <c r="B1225" s="598"/>
      <c r="C1225" s="506"/>
      <c r="D1225" s="506"/>
      <c r="E1225" s="507"/>
      <c r="F1225" s="506"/>
      <c r="G1225" s="1012"/>
      <c r="H1225" s="1012"/>
      <c r="I1225" s="506"/>
      <c r="J1225" s="507"/>
      <c r="P1225" s="505"/>
      <c r="Q1225" s="598"/>
      <c r="R1225" s="506"/>
      <c r="S1225" s="506"/>
      <c r="T1225" s="507"/>
      <c r="U1225" s="506"/>
      <c r="V1225" s="508"/>
      <c r="W1225" s="508"/>
      <c r="X1225" s="506"/>
      <c r="Y1225" s="595"/>
    </row>
    <row r="1226" spans="1:25" x14ac:dyDescent="0.25">
      <c r="A1226" s="505"/>
      <c r="B1226" s="598"/>
      <c r="C1226" s="506"/>
      <c r="D1226" s="506"/>
      <c r="E1226" s="507"/>
      <c r="F1226" s="506"/>
      <c r="G1226" s="1012"/>
      <c r="H1226" s="1012"/>
      <c r="I1226" s="506"/>
      <c r="J1226" s="507"/>
      <c r="P1226" s="505"/>
      <c r="Q1226" s="598"/>
      <c r="R1226" s="506"/>
      <c r="S1226" s="506"/>
      <c r="T1226" s="507"/>
      <c r="U1226" s="506"/>
      <c r="V1226" s="508"/>
      <c r="W1226" s="508"/>
      <c r="X1226" s="506"/>
      <c r="Y1226" s="595"/>
    </row>
    <row r="1227" spans="1:25" x14ac:dyDescent="0.25">
      <c r="A1227" s="505"/>
      <c r="B1227" s="598"/>
      <c r="C1227" s="506"/>
      <c r="D1227" s="506"/>
      <c r="E1227" s="507"/>
      <c r="F1227" s="506"/>
      <c r="G1227" s="1012"/>
      <c r="H1227" s="1012"/>
      <c r="I1227" s="506"/>
      <c r="J1227" s="507"/>
      <c r="P1227" s="505"/>
      <c r="Q1227" s="598"/>
      <c r="R1227" s="506"/>
      <c r="S1227" s="506"/>
      <c r="T1227" s="507"/>
      <c r="U1227" s="506"/>
      <c r="V1227" s="508"/>
      <c r="W1227" s="508"/>
      <c r="X1227" s="506"/>
      <c r="Y1227" s="595"/>
    </row>
    <row r="1228" spans="1:25" x14ac:dyDescent="0.25">
      <c r="A1228" s="505"/>
      <c r="B1228" s="598"/>
      <c r="C1228" s="506"/>
      <c r="D1228" s="506"/>
      <c r="E1228" s="507"/>
      <c r="F1228" s="506"/>
      <c r="G1228" s="1012"/>
      <c r="H1228" s="1012"/>
      <c r="I1228" s="506"/>
      <c r="J1228" s="507"/>
      <c r="P1228" s="505"/>
      <c r="Q1228" s="598"/>
      <c r="R1228" s="506"/>
      <c r="S1228" s="506"/>
      <c r="T1228" s="507"/>
      <c r="U1228" s="506"/>
      <c r="V1228" s="508"/>
      <c r="W1228" s="508"/>
      <c r="X1228" s="506"/>
      <c r="Y1228" s="595"/>
    </row>
    <row r="1229" spans="1:25" x14ac:dyDescent="0.25">
      <c r="A1229" s="505"/>
      <c r="B1229" s="598"/>
      <c r="C1229" s="506"/>
      <c r="D1229" s="506"/>
      <c r="E1229" s="507"/>
      <c r="F1229" s="506"/>
      <c r="G1229" s="1012"/>
      <c r="H1229" s="1012"/>
      <c r="I1229" s="506"/>
      <c r="J1229" s="507"/>
      <c r="P1229" s="505"/>
      <c r="Q1229" s="598"/>
      <c r="R1229" s="506"/>
      <c r="S1229" s="506"/>
      <c r="T1229" s="507"/>
      <c r="U1229" s="506"/>
      <c r="V1229" s="508"/>
      <c r="W1229" s="508"/>
      <c r="X1229" s="506"/>
      <c r="Y1229" s="595"/>
    </row>
    <row r="1230" spans="1:25" x14ac:dyDescent="0.25">
      <c r="A1230" s="505"/>
      <c r="B1230" s="598"/>
      <c r="C1230" s="506"/>
      <c r="D1230" s="506"/>
      <c r="E1230" s="507"/>
      <c r="F1230" s="506"/>
      <c r="G1230" s="1012"/>
      <c r="H1230" s="1012"/>
      <c r="I1230" s="506"/>
      <c r="J1230" s="507"/>
      <c r="P1230" s="505"/>
      <c r="Q1230" s="598"/>
      <c r="R1230" s="506"/>
      <c r="S1230" s="506"/>
      <c r="T1230" s="507"/>
      <c r="U1230" s="506"/>
      <c r="V1230" s="508"/>
      <c r="W1230" s="508"/>
      <c r="X1230" s="506"/>
      <c r="Y1230" s="595"/>
    </row>
    <row r="1231" spans="1:25" x14ac:dyDescent="0.25">
      <c r="A1231" s="505"/>
      <c r="B1231" s="598"/>
      <c r="C1231" s="506"/>
      <c r="D1231" s="506"/>
      <c r="E1231" s="507"/>
      <c r="F1231" s="506"/>
      <c r="G1231" s="1012"/>
      <c r="H1231" s="1012"/>
      <c r="I1231" s="506"/>
      <c r="J1231" s="507"/>
      <c r="P1231" s="505"/>
      <c r="Q1231" s="598"/>
      <c r="R1231" s="506"/>
      <c r="S1231" s="506"/>
      <c r="T1231" s="507"/>
      <c r="U1231" s="506"/>
      <c r="V1231" s="508"/>
      <c r="W1231" s="508"/>
      <c r="X1231" s="506"/>
      <c r="Y1231" s="595"/>
    </row>
    <row r="1232" spans="1:25" x14ac:dyDescent="0.25">
      <c r="A1232" s="505"/>
      <c r="B1232" s="598"/>
      <c r="C1232" s="506"/>
      <c r="D1232" s="506"/>
      <c r="E1232" s="507"/>
      <c r="F1232" s="506"/>
      <c r="G1232" s="1012"/>
      <c r="H1232" s="1012"/>
      <c r="I1232" s="506"/>
      <c r="J1232" s="507"/>
      <c r="P1232" s="505"/>
      <c r="Q1232" s="598"/>
      <c r="R1232" s="506"/>
      <c r="S1232" s="506"/>
      <c r="T1232" s="507"/>
      <c r="U1232" s="506"/>
      <c r="V1232" s="508"/>
      <c r="W1232" s="508"/>
      <c r="X1232" s="506"/>
      <c r="Y1232" s="595"/>
    </row>
    <row r="1233" spans="1:25" x14ac:dyDescent="0.25">
      <c r="A1233" s="505"/>
      <c r="B1233" s="598"/>
      <c r="C1233" s="506"/>
      <c r="D1233" s="506"/>
      <c r="E1233" s="507"/>
      <c r="F1233" s="506"/>
      <c r="G1233" s="1012"/>
      <c r="H1233" s="1012"/>
      <c r="I1233" s="506"/>
      <c r="J1233" s="507"/>
      <c r="P1233" s="505"/>
      <c r="Q1233" s="598"/>
      <c r="R1233" s="506"/>
      <c r="S1233" s="506"/>
      <c r="T1233" s="507"/>
      <c r="U1233" s="506"/>
      <c r="V1233" s="508"/>
      <c r="W1233" s="508"/>
      <c r="X1233" s="506"/>
      <c r="Y1233" s="595"/>
    </row>
    <row r="1234" spans="1:25" x14ac:dyDescent="0.25">
      <c r="A1234" s="505"/>
      <c r="B1234" s="598"/>
      <c r="C1234" s="506"/>
      <c r="D1234" s="506"/>
      <c r="E1234" s="507"/>
      <c r="F1234" s="506"/>
      <c r="G1234" s="1012"/>
      <c r="H1234" s="1012"/>
      <c r="I1234" s="506"/>
      <c r="J1234" s="507"/>
      <c r="P1234" s="505"/>
      <c r="Q1234" s="598"/>
      <c r="R1234" s="506"/>
      <c r="S1234" s="506"/>
      <c r="T1234" s="507"/>
      <c r="U1234" s="506"/>
      <c r="V1234" s="508"/>
      <c r="W1234" s="508"/>
      <c r="X1234" s="506"/>
      <c r="Y1234" s="595"/>
    </row>
    <row r="1235" spans="1:25" x14ac:dyDescent="0.25">
      <c r="A1235" s="505"/>
      <c r="B1235" s="598"/>
      <c r="C1235" s="506"/>
      <c r="D1235" s="506"/>
      <c r="E1235" s="507"/>
      <c r="F1235" s="506"/>
      <c r="G1235" s="1012"/>
      <c r="H1235" s="1012"/>
      <c r="I1235" s="506"/>
      <c r="J1235" s="507"/>
      <c r="P1235" s="505"/>
      <c r="Q1235" s="598"/>
      <c r="R1235" s="506"/>
      <c r="S1235" s="506"/>
      <c r="T1235" s="507"/>
      <c r="U1235" s="506"/>
      <c r="V1235" s="508"/>
      <c r="W1235" s="508"/>
      <c r="X1235" s="506"/>
      <c r="Y1235" s="595"/>
    </row>
    <row r="1236" spans="1:25" x14ac:dyDescent="0.25">
      <c r="A1236" s="505"/>
      <c r="B1236" s="598"/>
      <c r="C1236" s="506"/>
      <c r="D1236" s="506"/>
      <c r="E1236" s="507"/>
      <c r="F1236" s="506"/>
      <c r="G1236" s="1012"/>
      <c r="H1236" s="1012"/>
      <c r="I1236" s="506"/>
      <c r="J1236" s="507"/>
      <c r="P1236" s="505"/>
      <c r="Q1236" s="598"/>
      <c r="R1236" s="506"/>
      <c r="S1236" s="506"/>
      <c r="T1236" s="507"/>
      <c r="U1236" s="506"/>
      <c r="V1236" s="508"/>
      <c r="W1236" s="508"/>
      <c r="X1236" s="506"/>
      <c r="Y1236" s="595"/>
    </row>
    <row r="1237" spans="1:25" x14ac:dyDescent="0.25">
      <c r="A1237" s="505"/>
      <c r="B1237" s="598"/>
      <c r="C1237" s="506"/>
      <c r="D1237" s="506"/>
      <c r="E1237" s="507"/>
      <c r="F1237" s="506"/>
      <c r="G1237" s="1012"/>
      <c r="H1237" s="1012"/>
      <c r="I1237" s="506"/>
      <c r="J1237" s="507"/>
      <c r="P1237" s="505"/>
      <c r="Q1237" s="598"/>
      <c r="R1237" s="506"/>
      <c r="S1237" s="506"/>
      <c r="T1237" s="507"/>
      <c r="U1237" s="506"/>
      <c r="V1237" s="508"/>
      <c r="W1237" s="508"/>
      <c r="X1237" s="506"/>
      <c r="Y1237" s="595"/>
    </row>
    <row r="1238" spans="1:25" x14ac:dyDescent="0.25">
      <c r="A1238" s="505"/>
      <c r="B1238" s="598"/>
      <c r="C1238" s="506"/>
      <c r="D1238" s="506"/>
      <c r="E1238" s="507"/>
      <c r="F1238" s="506"/>
      <c r="G1238" s="1012"/>
      <c r="H1238" s="1012"/>
      <c r="I1238" s="506"/>
      <c r="J1238" s="507"/>
      <c r="P1238" s="505"/>
      <c r="Q1238" s="598"/>
      <c r="R1238" s="506"/>
      <c r="S1238" s="506"/>
      <c r="T1238" s="507"/>
      <c r="U1238" s="506"/>
      <c r="V1238" s="508"/>
      <c r="W1238" s="508"/>
      <c r="X1238" s="506"/>
      <c r="Y1238" s="595"/>
    </row>
    <row r="1239" spans="1:25" x14ac:dyDescent="0.25">
      <c r="A1239" s="505"/>
      <c r="B1239" s="598"/>
      <c r="C1239" s="506"/>
      <c r="D1239" s="506"/>
      <c r="E1239" s="507"/>
      <c r="F1239" s="506"/>
      <c r="G1239" s="1012"/>
      <c r="H1239" s="1012"/>
      <c r="I1239" s="506"/>
      <c r="J1239" s="507"/>
      <c r="P1239" s="505"/>
      <c r="Q1239" s="598"/>
      <c r="R1239" s="506"/>
      <c r="S1239" s="506"/>
      <c r="T1239" s="507"/>
      <c r="U1239" s="506"/>
      <c r="V1239" s="508"/>
      <c r="W1239" s="508"/>
      <c r="X1239" s="506"/>
      <c r="Y1239" s="595"/>
    </row>
    <row r="1240" spans="1:25" x14ac:dyDescent="0.25">
      <c r="A1240" s="505"/>
      <c r="B1240" s="598"/>
      <c r="C1240" s="506"/>
      <c r="D1240" s="506"/>
      <c r="E1240" s="507"/>
      <c r="F1240" s="506"/>
      <c r="G1240" s="1012"/>
      <c r="H1240" s="1012"/>
      <c r="I1240" s="506"/>
      <c r="J1240" s="507"/>
      <c r="P1240" s="505"/>
      <c r="Q1240" s="598"/>
      <c r="R1240" s="506"/>
      <c r="S1240" s="506"/>
      <c r="T1240" s="507"/>
      <c r="U1240" s="506"/>
      <c r="V1240" s="508"/>
      <c r="W1240" s="508"/>
      <c r="X1240" s="506"/>
      <c r="Y1240" s="595"/>
    </row>
    <row r="1241" spans="1:25" x14ac:dyDescent="0.25">
      <c r="A1241" s="505"/>
      <c r="B1241" s="598"/>
      <c r="C1241" s="506"/>
      <c r="D1241" s="506"/>
      <c r="E1241" s="507"/>
      <c r="F1241" s="506"/>
      <c r="G1241" s="1012"/>
      <c r="H1241" s="1012"/>
      <c r="I1241" s="506"/>
      <c r="J1241" s="507"/>
      <c r="P1241" s="505"/>
      <c r="Q1241" s="598"/>
      <c r="R1241" s="506"/>
      <c r="S1241" s="506"/>
      <c r="T1241" s="507"/>
      <c r="U1241" s="506"/>
      <c r="V1241" s="508"/>
      <c r="W1241" s="508"/>
      <c r="X1241" s="506"/>
      <c r="Y1241" s="595"/>
    </row>
    <row r="1242" spans="1:25" x14ac:dyDescent="0.25">
      <c r="A1242" s="505"/>
      <c r="B1242" s="598"/>
      <c r="C1242" s="506"/>
      <c r="D1242" s="506"/>
      <c r="E1242" s="507"/>
      <c r="F1242" s="506"/>
      <c r="G1242" s="1012"/>
      <c r="H1242" s="1012"/>
      <c r="I1242" s="506"/>
      <c r="J1242" s="507"/>
      <c r="P1242" s="505"/>
      <c r="Q1242" s="598"/>
      <c r="R1242" s="506"/>
      <c r="S1242" s="506"/>
      <c r="T1242" s="507"/>
      <c r="U1242" s="506"/>
      <c r="V1242" s="508"/>
      <c r="W1242" s="508"/>
      <c r="X1242" s="506"/>
      <c r="Y1242" s="595"/>
    </row>
    <row r="1243" spans="1:25" x14ac:dyDescent="0.25">
      <c r="A1243" s="505"/>
      <c r="B1243" s="598"/>
      <c r="C1243" s="506"/>
      <c r="D1243" s="506"/>
      <c r="E1243" s="507"/>
      <c r="F1243" s="506"/>
      <c r="G1243" s="1012"/>
      <c r="H1243" s="1012"/>
      <c r="I1243" s="506"/>
      <c r="J1243" s="507"/>
      <c r="P1243" s="505"/>
      <c r="Q1243" s="598"/>
      <c r="R1243" s="506"/>
      <c r="S1243" s="506"/>
      <c r="T1243" s="507"/>
      <c r="U1243" s="506"/>
      <c r="V1243" s="508"/>
      <c r="W1243" s="508"/>
      <c r="X1243" s="506"/>
      <c r="Y1243" s="595"/>
    </row>
    <row r="1244" spans="1:25" x14ac:dyDescent="0.25">
      <c r="A1244" s="505"/>
      <c r="B1244" s="598"/>
      <c r="C1244" s="506"/>
      <c r="D1244" s="506"/>
      <c r="E1244" s="507"/>
      <c r="F1244" s="506"/>
      <c r="G1244" s="1012"/>
      <c r="H1244" s="1012"/>
      <c r="I1244" s="506"/>
      <c r="J1244" s="507"/>
      <c r="P1244" s="505"/>
      <c r="Q1244" s="598"/>
      <c r="R1244" s="506"/>
      <c r="S1244" s="506"/>
      <c r="T1244" s="507"/>
      <c r="U1244" s="506"/>
      <c r="V1244" s="508"/>
      <c r="W1244" s="508"/>
      <c r="X1244" s="506"/>
      <c r="Y1244" s="595"/>
    </row>
    <row r="1245" spans="1:25" x14ac:dyDescent="0.25">
      <c r="A1245" s="505"/>
      <c r="B1245" s="598"/>
      <c r="C1245" s="506"/>
      <c r="D1245" s="506"/>
      <c r="E1245" s="507"/>
      <c r="F1245" s="506"/>
      <c r="G1245" s="1012"/>
      <c r="H1245" s="1012"/>
      <c r="I1245" s="506"/>
      <c r="J1245" s="507"/>
      <c r="P1245" s="505"/>
      <c r="Q1245" s="598"/>
      <c r="R1245" s="506"/>
      <c r="S1245" s="506"/>
      <c r="T1245" s="507"/>
      <c r="U1245" s="506"/>
      <c r="V1245" s="508"/>
      <c r="W1245" s="508"/>
      <c r="X1245" s="506"/>
      <c r="Y1245" s="595"/>
    </row>
    <row r="1246" spans="1:25" x14ac:dyDescent="0.25">
      <c r="A1246" s="505"/>
      <c r="B1246" s="598"/>
      <c r="C1246" s="506"/>
      <c r="D1246" s="506"/>
      <c r="E1246" s="507"/>
      <c r="F1246" s="506"/>
      <c r="G1246" s="1012"/>
      <c r="H1246" s="1012"/>
      <c r="I1246" s="506"/>
      <c r="J1246" s="507"/>
      <c r="P1246" s="505"/>
      <c r="Q1246" s="598"/>
      <c r="R1246" s="506"/>
      <c r="S1246" s="506"/>
      <c r="T1246" s="507"/>
      <c r="U1246" s="509"/>
      <c r="V1246" s="508"/>
      <c r="W1246" s="508"/>
      <c r="X1246" s="510"/>
      <c r="Y1246" s="595"/>
    </row>
    <row r="1247" spans="1:25" x14ac:dyDescent="0.25">
      <c r="A1247" s="505"/>
      <c r="B1247" s="598"/>
      <c r="C1247" s="506"/>
      <c r="D1247" s="506"/>
      <c r="E1247" s="507"/>
      <c r="F1247" s="506"/>
      <c r="G1247" s="1012"/>
      <c r="H1247" s="1012"/>
      <c r="I1247" s="506"/>
      <c r="J1247" s="507"/>
      <c r="P1247" s="505"/>
      <c r="Q1247" s="598"/>
      <c r="R1247" s="506"/>
      <c r="S1247" s="506"/>
      <c r="T1247" s="507"/>
      <c r="U1247" s="506"/>
      <c r="V1247" s="508"/>
      <c r="W1247" s="508"/>
      <c r="X1247" s="506"/>
      <c r="Y1247" s="595"/>
    </row>
    <row r="1248" spans="1:25" x14ac:dyDescent="0.25">
      <c r="A1248" s="505"/>
      <c r="B1248" s="598"/>
      <c r="C1248" s="506"/>
      <c r="D1248" s="506"/>
      <c r="E1248" s="507"/>
      <c r="F1248" s="506"/>
      <c r="G1248" s="1012"/>
      <c r="H1248" s="1012"/>
      <c r="I1248" s="506"/>
      <c r="J1248" s="507"/>
      <c r="P1248" s="505"/>
      <c r="Q1248" s="598"/>
      <c r="R1248" s="506"/>
      <c r="S1248" s="506"/>
      <c r="T1248" s="507"/>
      <c r="U1248" s="506"/>
      <c r="V1248" s="508"/>
      <c r="W1248" s="508"/>
      <c r="X1248" s="506"/>
      <c r="Y1248" s="595"/>
    </row>
    <row r="1249" spans="1:25" x14ac:dyDescent="0.25">
      <c r="A1249" s="505"/>
      <c r="B1249" s="598"/>
      <c r="C1249" s="506"/>
      <c r="D1249" s="506"/>
      <c r="E1249" s="507"/>
      <c r="F1249" s="506"/>
      <c r="G1249" s="1012"/>
      <c r="H1249" s="1012"/>
      <c r="I1249" s="506"/>
      <c r="J1249" s="507"/>
      <c r="P1249" s="505"/>
      <c r="Q1249" s="598"/>
      <c r="R1249" s="506"/>
      <c r="S1249" s="506"/>
      <c r="T1249" s="507"/>
      <c r="U1249" s="506"/>
      <c r="V1249" s="508"/>
      <c r="W1249" s="508"/>
      <c r="X1249" s="506"/>
      <c r="Y1249" s="595"/>
    </row>
    <row r="1250" spans="1:25" x14ac:dyDescent="0.25">
      <c r="A1250" s="505"/>
      <c r="B1250" s="598"/>
      <c r="C1250" s="506"/>
      <c r="D1250" s="506"/>
      <c r="E1250" s="507"/>
      <c r="F1250" s="506"/>
      <c r="G1250" s="1012"/>
      <c r="H1250" s="1012"/>
      <c r="I1250" s="506"/>
      <c r="J1250" s="507"/>
      <c r="P1250" s="505"/>
      <c r="Q1250" s="598"/>
      <c r="R1250" s="506"/>
      <c r="S1250" s="506"/>
      <c r="T1250" s="507"/>
      <c r="U1250" s="506"/>
      <c r="V1250" s="508"/>
      <c r="W1250" s="508"/>
      <c r="X1250" s="506"/>
      <c r="Y1250" s="595"/>
    </row>
    <row r="1251" spans="1:25" x14ac:dyDescent="0.25">
      <c r="A1251" s="505"/>
      <c r="B1251" s="598"/>
      <c r="C1251" s="506"/>
      <c r="D1251" s="506"/>
      <c r="E1251" s="507"/>
      <c r="F1251" s="506"/>
      <c r="G1251" s="1012"/>
      <c r="H1251" s="1012"/>
      <c r="I1251" s="506"/>
      <c r="J1251" s="507"/>
      <c r="P1251" s="505"/>
      <c r="Q1251" s="598"/>
      <c r="R1251" s="506"/>
      <c r="S1251" s="506"/>
      <c r="T1251" s="507"/>
      <c r="U1251" s="506"/>
      <c r="V1251" s="508"/>
      <c r="W1251" s="508"/>
      <c r="X1251" s="506"/>
      <c r="Y1251" s="595"/>
    </row>
    <row r="1252" spans="1:25" x14ac:dyDescent="0.25">
      <c r="A1252" s="505"/>
      <c r="B1252" s="598"/>
      <c r="C1252" s="506"/>
      <c r="D1252" s="506"/>
      <c r="E1252" s="507"/>
      <c r="F1252" s="506"/>
      <c r="G1252" s="1012"/>
      <c r="H1252" s="1012"/>
      <c r="I1252" s="506"/>
      <c r="J1252" s="507"/>
      <c r="P1252" s="505"/>
      <c r="Q1252" s="598"/>
      <c r="R1252" s="506"/>
      <c r="S1252" s="506"/>
      <c r="T1252" s="507"/>
      <c r="U1252" s="506"/>
      <c r="V1252" s="508"/>
      <c r="W1252" s="508"/>
      <c r="X1252" s="506"/>
      <c r="Y1252" s="595"/>
    </row>
    <row r="1253" spans="1:25" x14ac:dyDescent="0.25">
      <c r="A1253" s="505"/>
      <c r="B1253" s="598"/>
      <c r="C1253" s="506"/>
      <c r="D1253" s="506"/>
      <c r="E1253" s="507"/>
      <c r="F1253" s="506"/>
      <c r="G1253" s="1012"/>
      <c r="H1253" s="1012"/>
      <c r="I1253" s="506"/>
      <c r="J1253" s="507"/>
      <c r="P1253" s="505"/>
      <c r="Q1253" s="598"/>
      <c r="R1253" s="506"/>
      <c r="S1253" s="506"/>
      <c r="T1253" s="507"/>
      <c r="U1253" s="506"/>
      <c r="V1253" s="508"/>
      <c r="W1253" s="508"/>
      <c r="X1253" s="506"/>
      <c r="Y1253" s="595"/>
    </row>
    <row r="1254" spans="1:25" x14ac:dyDescent="0.25">
      <c r="A1254" s="505"/>
      <c r="B1254" s="598"/>
      <c r="C1254" s="506"/>
      <c r="D1254" s="506"/>
      <c r="E1254" s="507"/>
      <c r="F1254" s="506"/>
      <c r="G1254" s="1012"/>
      <c r="H1254" s="1012"/>
      <c r="I1254" s="506"/>
      <c r="J1254" s="507"/>
      <c r="P1254" s="505"/>
      <c r="Q1254" s="598"/>
      <c r="R1254" s="506"/>
      <c r="S1254" s="506"/>
      <c r="T1254" s="507"/>
      <c r="U1254" s="506"/>
      <c r="V1254" s="508"/>
      <c r="W1254" s="508"/>
      <c r="X1254" s="506"/>
      <c r="Y1254" s="595"/>
    </row>
    <row r="1255" spans="1:25" x14ac:dyDescent="0.25">
      <c r="A1255" s="505"/>
      <c r="B1255" s="598"/>
      <c r="C1255" s="506"/>
      <c r="D1255" s="506"/>
      <c r="E1255" s="507"/>
      <c r="F1255" s="506"/>
      <c r="G1255" s="1012"/>
      <c r="H1255" s="1012"/>
      <c r="I1255" s="506"/>
      <c r="J1255" s="507"/>
      <c r="P1255" s="505"/>
      <c r="Q1255" s="598"/>
      <c r="R1255" s="506"/>
      <c r="S1255" s="506"/>
      <c r="T1255" s="507"/>
      <c r="U1255" s="506"/>
      <c r="V1255" s="508"/>
      <c r="W1255" s="508"/>
      <c r="X1255" s="506"/>
      <c r="Y1255" s="595"/>
    </row>
    <row r="1256" spans="1:25" x14ac:dyDescent="0.25">
      <c r="A1256" s="505"/>
      <c r="B1256" s="598"/>
      <c r="C1256" s="506"/>
      <c r="D1256" s="506"/>
      <c r="E1256" s="507"/>
      <c r="F1256" s="506"/>
      <c r="G1256" s="1012"/>
      <c r="H1256" s="1012"/>
      <c r="I1256" s="506"/>
      <c r="J1256" s="507"/>
      <c r="P1256" s="505"/>
      <c r="Q1256" s="598"/>
      <c r="R1256" s="506"/>
      <c r="S1256" s="506"/>
      <c r="T1256" s="507"/>
      <c r="U1256" s="506"/>
      <c r="V1256" s="508"/>
      <c r="W1256" s="508"/>
      <c r="X1256" s="506"/>
      <c r="Y1256" s="595"/>
    </row>
    <row r="1257" spans="1:25" x14ac:dyDescent="0.25">
      <c r="A1257" s="505"/>
      <c r="B1257" s="598"/>
      <c r="C1257" s="506"/>
      <c r="D1257" s="506"/>
      <c r="E1257" s="507"/>
      <c r="F1257" s="506"/>
      <c r="G1257" s="1012"/>
      <c r="H1257" s="1012"/>
      <c r="I1257" s="506"/>
      <c r="J1257" s="507"/>
      <c r="P1257" s="505"/>
      <c r="Q1257" s="598"/>
      <c r="R1257" s="506"/>
      <c r="S1257" s="506"/>
      <c r="T1257" s="507"/>
      <c r="U1257" s="506"/>
      <c r="V1257" s="508"/>
      <c r="W1257" s="508"/>
      <c r="X1257" s="506"/>
      <c r="Y1257" s="595"/>
    </row>
    <row r="1258" spans="1:25" x14ac:dyDescent="0.25">
      <c r="A1258" s="505"/>
      <c r="B1258" s="598"/>
      <c r="C1258" s="506"/>
      <c r="D1258" s="506"/>
      <c r="E1258" s="507"/>
      <c r="F1258" s="506"/>
      <c r="G1258" s="1012"/>
      <c r="H1258" s="1012"/>
      <c r="I1258" s="506"/>
      <c r="J1258" s="507"/>
      <c r="P1258" s="505"/>
      <c r="Q1258" s="598"/>
      <c r="R1258" s="506"/>
      <c r="S1258" s="506"/>
      <c r="T1258" s="507"/>
      <c r="U1258" s="506"/>
      <c r="V1258" s="508"/>
      <c r="W1258" s="508"/>
      <c r="X1258" s="506"/>
      <c r="Y1258" s="595"/>
    </row>
    <row r="1259" spans="1:25" x14ac:dyDescent="0.25">
      <c r="A1259" s="505"/>
      <c r="B1259" s="598"/>
      <c r="C1259" s="506"/>
      <c r="D1259" s="506"/>
      <c r="E1259" s="507"/>
      <c r="F1259" s="506"/>
      <c r="G1259" s="1012"/>
      <c r="H1259" s="1012"/>
      <c r="I1259" s="506"/>
      <c r="J1259" s="507"/>
      <c r="P1259" s="505"/>
      <c r="Q1259" s="598"/>
      <c r="R1259" s="506"/>
      <c r="S1259" s="506"/>
      <c r="T1259" s="507"/>
      <c r="U1259" s="506"/>
      <c r="V1259" s="508"/>
      <c r="W1259" s="508"/>
      <c r="X1259" s="506"/>
      <c r="Y1259" s="595"/>
    </row>
    <row r="1260" spans="1:25" x14ac:dyDescent="0.25">
      <c r="A1260" s="505"/>
      <c r="B1260" s="598"/>
      <c r="C1260" s="506"/>
      <c r="D1260" s="506"/>
      <c r="E1260" s="507"/>
      <c r="F1260" s="506"/>
      <c r="G1260" s="1012"/>
      <c r="H1260" s="1012"/>
      <c r="I1260" s="506"/>
      <c r="J1260" s="507"/>
      <c r="P1260" s="505"/>
      <c r="Q1260" s="598"/>
      <c r="R1260" s="506"/>
      <c r="S1260" s="506"/>
      <c r="T1260" s="507"/>
      <c r="U1260" s="506"/>
      <c r="V1260" s="508"/>
      <c r="W1260" s="508"/>
      <c r="X1260" s="506"/>
      <c r="Y1260" s="595"/>
    </row>
    <row r="1261" spans="1:25" x14ac:dyDescent="0.25">
      <c r="A1261" s="505"/>
      <c r="B1261" s="598"/>
      <c r="C1261" s="506"/>
      <c r="D1261" s="506"/>
      <c r="E1261" s="507"/>
      <c r="F1261" s="506"/>
      <c r="G1261" s="1012"/>
      <c r="H1261" s="1012"/>
      <c r="I1261" s="506"/>
      <c r="J1261" s="507"/>
      <c r="P1261" s="505"/>
      <c r="Q1261" s="598"/>
      <c r="R1261" s="506"/>
      <c r="S1261" s="506"/>
      <c r="T1261" s="507"/>
      <c r="U1261" s="506"/>
      <c r="V1261" s="508"/>
      <c r="W1261" s="508"/>
      <c r="X1261" s="506"/>
      <c r="Y1261" s="595"/>
    </row>
    <row r="1262" spans="1:25" x14ac:dyDescent="0.25">
      <c r="A1262" s="505"/>
      <c r="B1262" s="598"/>
      <c r="C1262" s="506"/>
      <c r="D1262" s="506"/>
      <c r="E1262" s="507"/>
      <c r="F1262" s="506"/>
      <c r="G1262" s="1012"/>
      <c r="H1262" s="1012"/>
      <c r="I1262" s="506"/>
      <c r="J1262" s="507"/>
      <c r="P1262" s="505"/>
      <c r="Q1262" s="598"/>
      <c r="R1262" s="506"/>
      <c r="S1262" s="506"/>
      <c r="T1262" s="507"/>
      <c r="U1262" s="506"/>
      <c r="V1262" s="508"/>
      <c r="W1262" s="508"/>
      <c r="X1262" s="506"/>
      <c r="Y1262" s="595"/>
    </row>
    <row r="1263" spans="1:25" x14ac:dyDescent="0.25">
      <c r="A1263" s="505"/>
      <c r="B1263" s="598"/>
      <c r="C1263" s="506"/>
      <c r="D1263" s="506"/>
      <c r="E1263" s="507"/>
      <c r="F1263" s="506"/>
      <c r="G1263" s="1012"/>
      <c r="H1263" s="1012"/>
      <c r="I1263" s="506"/>
      <c r="J1263" s="507"/>
      <c r="P1263" s="505"/>
      <c r="Q1263" s="598"/>
      <c r="R1263" s="506"/>
      <c r="S1263" s="506"/>
      <c r="T1263" s="505"/>
      <c r="U1263" s="506"/>
      <c r="V1263" s="508"/>
      <c r="W1263" s="508"/>
      <c r="X1263" s="506"/>
      <c r="Y1263" s="595"/>
    </row>
    <row r="1264" spans="1:25" x14ac:dyDescent="0.25">
      <c r="A1264" s="505"/>
      <c r="B1264" s="598"/>
      <c r="C1264" s="506"/>
      <c r="D1264" s="506"/>
      <c r="E1264" s="507"/>
      <c r="F1264" s="506"/>
      <c r="G1264" s="1012"/>
      <c r="H1264" s="1012"/>
      <c r="I1264" s="506"/>
      <c r="J1264" s="507"/>
      <c r="P1264" s="505"/>
      <c r="Q1264" s="598"/>
      <c r="R1264" s="506"/>
      <c r="S1264" s="506"/>
      <c r="T1264" s="505"/>
      <c r="U1264" s="506"/>
      <c r="V1264" s="508"/>
      <c r="W1264" s="508"/>
      <c r="X1264" s="506"/>
      <c r="Y1264" s="595"/>
    </row>
    <row r="1265" spans="1:25" x14ac:dyDescent="0.25">
      <c r="A1265" s="505"/>
      <c r="B1265" s="598"/>
      <c r="C1265" s="506"/>
      <c r="D1265" s="506"/>
      <c r="E1265" s="507"/>
      <c r="F1265" s="506"/>
      <c r="G1265" s="1012"/>
      <c r="H1265" s="1012"/>
      <c r="I1265" s="506"/>
      <c r="J1265" s="507"/>
      <c r="P1265" s="505"/>
      <c r="Q1265" s="598"/>
      <c r="R1265" s="506"/>
      <c r="S1265" s="506"/>
      <c r="T1265" s="505"/>
      <c r="U1265" s="506"/>
      <c r="V1265" s="508"/>
      <c r="W1265" s="508"/>
      <c r="X1265" s="506"/>
      <c r="Y1265" s="595"/>
    </row>
    <row r="1266" spans="1:25" x14ac:dyDescent="0.25">
      <c r="A1266" s="505"/>
      <c r="B1266" s="598"/>
      <c r="C1266" s="506"/>
      <c r="D1266" s="506"/>
      <c r="E1266" s="507"/>
      <c r="F1266" s="506"/>
      <c r="G1266" s="1012"/>
      <c r="H1266" s="1012"/>
      <c r="I1266" s="506"/>
      <c r="J1266" s="507"/>
      <c r="P1266" s="505"/>
      <c r="Q1266" s="598"/>
      <c r="R1266" s="506"/>
      <c r="S1266" s="506"/>
      <c r="T1266" s="505"/>
      <c r="U1266" s="506"/>
      <c r="V1266" s="508"/>
      <c r="W1266" s="508"/>
      <c r="X1266" s="506"/>
      <c r="Y1266" s="595"/>
    </row>
    <row r="1267" spans="1:25" x14ac:dyDescent="0.25">
      <c r="A1267" s="505"/>
      <c r="B1267" s="598"/>
      <c r="C1267" s="506"/>
      <c r="D1267" s="506"/>
      <c r="E1267" s="507"/>
      <c r="F1267" s="506"/>
      <c r="G1267" s="1012"/>
      <c r="H1267" s="1012"/>
      <c r="I1267" s="506"/>
      <c r="J1267" s="507"/>
      <c r="P1267" s="505"/>
      <c r="Q1267" s="598"/>
      <c r="R1267" s="506"/>
      <c r="S1267" s="506"/>
      <c r="T1267" s="505"/>
      <c r="U1267" s="506"/>
      <c r="V1267" s="508"/>
      <c r="W1267" s="508"/>
      <c r="X1267" s="506"/>
      <c r="Y1267" s="595"/>
    </row>
    <row r="1268" spans="1:25" x14ac:dyDescent="0.25">
      <c r="A1268" s="505"/>
      <c r="B1268" s="598"/>
      <c r="C1268" s="506"/>
      <c r="D1268" s="506"/>
      <c r="E1268" s="507"/>
      <c r="F1268" s="506"/>
      <c r="G1268" s="1012"/>
      <c r="H1268" s="1012"/>
      <c r="I1268" s="506"/>
      <c r="J1268" s="507"/>
      <c r="P1268" s="505"/>
      <c r="Q1268" s="598"/>
      <c r="R1268" s="506"/>
      <c r="S1268" s="506"/>
      <c r="T1268" s="505"/>
      <c r="U1268" s="506"/>
      <c r="V1268" s="508"/>
      <c r="W1268" s="508"/>
      <c r="X1268" s="506"/>
      <c r="Y1268" s="595"/>
    </row>
    <row r="1269" spans="1:25" x14ac:dyDescent="0.25">
      <c r="A1269" s="505"/>
      <c r="B1269" s="598"/>
      <c r="C1269" s="506"/>
      <c r="D1269" s="506"/>
      <c r="E1269" s="507"/>
      <c r="F1269" s="506"/>
      <c r="G1269" s="1012"/>
      <c r="H1269" s="1012"/>
      <c r="I1269" s="506"/>
      <c r="J1269" s="507"/>
      <c r="P1269" s="505"/>
      <c r="Q1269" s="598"/>
      <c r="R1269" s="506"/>
      <c r="S1269" s="506"/>
      <c r="T1269" s="505"/>
      <c r="U1269" s="506"/>
      <c r="V1269" s="508"/>
      <c r="W1269" s="508"/>
      <c r="X1269" s="506"/>
      <c r="Y1269" s="595"/>
    </row>
    <row r="1270" spans="1:25" x14ac:dyDescent="0.25">
      <c r="A1270" s="505"/>
      <c r="B1270" s="598"/>
      <c r="C1270" s="506"/>
      <c r="D1270" s="506"/>
      <c r="E1270" s="507"/>
      <c r="F1270" s="506"/>
      <c r="G1270" s="1012"/>
      <c r="H1270" s="1012"/>
      <c r="I1270" s="506"/>
      <c r="J1270" s="507"/>
      <c r="P1270" s="505"/>
      <c r="Q1270" s="598"/>
      <c r="R1270" s="506"/>
      <c r="S1270" s="506"/>
      <c r="T1270" s="505"/>
      <c r="U1270" s="506"/>
      <c r="V1270" s="508"/>
      <c r="W1270" s="508"/>
      <c r="X1270" s="506"/>
      <c r="Y1270" s="595"/>
    </row>
    <row r="1271" spans="1:25" x14ac:dyDescent="0.25">
      <c r="A1271" s="505"/>
      <c r="B1271" s="598"/>
      <c r="C1271" s="506"/>
      <c r="D1271" s="506"/>
      <c r="E1271" s="507"/>
      <c r="F1271" s="506"/>
      <c r="G1271" s="1012"/>
      <c r="H1271" s="1012"/>
      <c r="I1271" s="506"/>
      <c r="J1271" s="507"/>
      <c r="P1271" s="505"/>
      <c r="Q1271" s="598"/>
      <c r="R1271" s="506"/>
      <c r="S1271" s="506"/>
      <c r="T1271" s="505"/>
      <c r="U1271" s="506"/>
      <c r="V1271" s="508"/>
      <c r="W1271" s="508"/>
      <c r="X1271" s="506"/>
      <c r="Y1271" s="595"/>
    </row>
    <row r="1272" spans="1:25" x14ac:dyDescent="0.25">
      <c r="A1272" s="505"/>
      <c r="B1272" s="598"/>
      <c r="C1272" s="506"/>
      <c r="D1272" s="506"/>
      <c r="E1272" s="507"/>
      <c r="F1272" s="506"/>
      <c r="G1272" s="1012"/>
      <c r="H1272" s="1012"/>
      <c r="I1272" s="506"/>
      <c r="J1272" s="507"/>
      <c r="P1272" s="505"/>
      <c r="Q1272" s="598"/>
      <c r="R1272" s="506"/>
      <c r="S1272" s="506"/>
      <c r="T1272" s="505"/>
      <c r="U1272" s="506"/>
      <c r="V1272" s="508"/>
      <c r="W1272" s="508"/>
      <c r="X1272" s="506"/>
      <c r="Y1272" s="595"/>
    </row>
    <row r="1273" spans="1:25" x14ac:dyDescent="0.25">
      <c r="A1273" s="505"/>
      <c r="B1273" s="598"/>
      <c r="C1273" s="506"/>
      <c r="D1273" s="506"/>
      <c r="E1273" s="507"/>
      <c r="F1273" s="506"/>
      <c r="G1273" s="1012"/>
      <c r="H1273" s="1012"/>
      <c r="I1273" s="506"/>
      <c r="J1273" s="507"/>
      <c r="P1273" s="505"/>
      <c r="Q1273" s="598"/>
      <c r="R1273" s="506"/>
      <c r="S1273" s="506"/>
      <c r="T1273" s="505"/>
      <c r="U1273" s="506"/>
      <c r="V1273" s="508"/>
      <c r="W1273" s="508"/>
      <c r="X1273" s="506"/>
      <c r="Y1273" s="595"/>
    </row>
    <row r="1274" spans="1:25" x14ac:dyDescent="0.25">
      <c r="A1274" s="505"/>
      <c r="B1274" s="598"/>
      <c r="C1274" s="506"/>
      <c r="D1274" s="506"/>
      <c r="E1274" s="507"/>
      <c r="F1274" s="506"/>
      <c r="G1274" s="1012"/>
      <c r="H1274" s="1012"/>
      <c r="I1274" s="506"/>
      <c r="J1274" s="507"/>
      <c r="P1274" s="505"/>
      <c r="Q1274" s="598"/>
      <c r="R1274" s="506"/>
      <c r="S1274" s="506"/>
      <c r="T1274" s="505"/>
      <c r="U1274" s="506"/>
      <c r="V1274" s="508"/>
      <c r="W1274" s="508"/>
      <c r="X1274" s="506"/>
      <c r="Y1274" s="595"/>
    </row>
    <row r="1275" spans="1:25" x14ac:dyDescent="0.25">
      <c r="A1275" s="505"/>
      <c r="B1275" s="598"/>
      <c r="C1275" s="506"/>
      <c r="D1275" s="506"/>
      <c r="E1275" s="507"/>
      <c r="F1275" s="506"/>
      <c r="G1275" s="1012"/>
      <c r="H1275" s="1012"/>
      <c r="I1275" s="506"/>
      <c r="J1275" s="507"/>
      <c r="P1275" s="505"/>
      <c r="Q1275" s="598"/>
      <c r="R1275" s="506"/>
      <c r="S1275" s="506"/>
      <c r="T1275" s="505"/>
      <c r="U1275" s="506"/>
      <c r="V1275" s="508"/>
      <c r="W1275" s="508"/>
      <c r="X1275" s="506"/>
      <c r="Y1275" s="595"/>
    </row>
    <row r="1276" spans="1:25" x14ac:dyDescent="0.25">
      <c r="A1276" s="505"/>
      <c r="B1276" s="598"/>
      <c r="C1276" s="506"/>
      <c r="D1276" s="506"/>
      <c r="E1276" s="507"/>
      <c r="F1276" s="506"/>
      <c r="G1276" s="1012"/>
      <c r="H1276" s="1012"/>
      <c r="I1276" s="506"/>
      <c r="J1276" s="507"/>
      <c r="P1276" s="505"/>
      <c r="Q1276" s="598"/>
      <c r="R1276" s="506"/>
      <c r="S1276" s="506"/>
      <c r="T1276" s="505"/>
      <c r="U1276" s="506"/>
      <c r="V1276" s="508"/>
      <c r="W1276" s="508"/>
      <c r="X1276" s="506"/>
      <c r="Y1276" s="595"/>
    </row>
    <row r="1277" spans="1:25" x14ac:dyDescent="0.25">
      <c r="A1277" s="505"/>
      <c r="B1277" s="598"/>
      <c r="C1277" s="506"/>
      <c r="D1277" s="506"/>
      <c r="E1277" s="507"/>
      <c r="F1277" s="506"/>
      <c r="G1277" s="1012"/>
      <c r="H1277" s="1012"/>
      <c r="I1277" s="506"/>
      <c r="J1277" s="507"/>
      <c r="P1277" s="505"/>
      <c r="Q1277" s="598"/>
      <c r="R1277" s="506"/>
      <c r="S1277" s="506"/>
      <c r="T1277" s="505"/>
      <c r="U1277" s="506"/>
      <c r="V1277" s="508"/>
      <c r="W1277" s="508"/>
      <c r="X1277" s="506"/>
      <c r="Y1277" s="595"/>
    </row>
    <row r="1278" spans="1:25" x14ac:dyDescent="0.25">
      <c r="A1278" s="505"/>
      <c r="B1278" s="598"/>
      <c r="C1278" s="506"/>
      <c r="D1278" s="506"/>
      <c r="E1278" s="507"/>
      <c r="F1278" s="506"/>
      <c r="G1278" s="1012"/>
      <c r="H1278" s="1012"/>
      <c r="I1278" s="506"/>
      <c r="J1278" s="507"/>
      <c r="P1278" s="505"/>
      <c r="Q1278" s="598"/>
      <c r="R1278" s="506"/>
      <c r="S1278" s="506"/>
      <c r="T1278" s="505"/>
      <c r="U1278" s="506"/>
      <c r="V1278" s="508"/>
      <c r="W1278" s="508"/>
      <c r="X1278" s="506"/>
      <c r="Y1278" s="595"/>
    </row>
    <row r="1279" spans="1:25" x14ac:dyDescent="0.25">
      <c r="A1279" s="505"/>
      <c r="B1279" s="598"/>
      <c r="C1279" s="506"/>
      <c r="D1279" s="506"/>
      <c r="E1279" s="507"/>
      <c r="F1279" s="506"/>
      <c r="G1279" s="1012"/>
      <c r="H1279" s="1012"/>
      <c r="I1279" s="506"/>
      <c r="J1279" s="507"/>
      <c r="P1279" s="505"/>
      <c r="Q1279" s="598"/>
      <c r="R1279" s="506"/>
      <c r="S1279" s="506"/>
      <c r="T1279" s="505"/>
      <c r="U1279" s="506"/>
      <c r="V1279" s="508"/>
      <c r="W1279" s="508"/>
      <c r="X1279" s="506"/>
      <c r="Y1279" s="595"/>
    </row>
    <row r="1280" spans="1:25" x14ac:dyDescent="0.25">
      <c r="A1280" s="505"/>
      <c r="B1280" s="598"/>
      <c r="C1280" s="506"/>
      <c r="D1280" s="506"/>
      <c r="E1280" s="507"/>
      <c r="F1280" s="506"/>
      <c r="G1280" s="1012"/>
      <c r="H1280" s="1012"/>
      <c r="I1280" s="506"/>
      <c r="J1280" s="507"/>
      <c r="P1280" s="505"/>
      <c r="Q1280" s="598"/>
      <c r="R1280" s="506"/>
      <c r="S1280" s="506"/>
      <c r="T1280" s="512"/>
      <c r="U1280" s="513"/>
      <c r="V1280" s="508"/>
      <c r="W1280" s="508"/>
      <c r="X1280" s="506"/>
      <c r="Y1280" s="595"/>
    </row>
    <row r="1281" spans="1:25" x14ac:dyDescent="0.25">
      <c r="A1281" s="505"/>
      <c r="B1281" s="598"/>
      <c r="C1281" s="506"/>
      <c r="D1281" s="506"/>
      <c r="E1281" s="507"/>
      <c r="F1281" s="506"/>
      <c r="G1281" s="1012"/>
      <c r="H1281" s="1012"/>
      <c r="I1281" s="506"/>
      <c r="J1281" s="507"/>
      <c r="P1281" s="505"/>
      <c r="Q1281" s="598"/>
      <c r="R1281" s="506"/>
      <c r="S1281" s="506"/>
      <c r="T1281" s="512"/>
      <c r="U1281" s="513"/>
      <c r="V1281" s="508"/>
      <c r="W1281" s="508"/>
      <c r="X1281" s="506"/>
      <c r="Y1281" s="595"/>
    </row>
    <row r="1282" spans="1:25" x14ac:dyDescent="0.25">
      <c r="A1282" s="505"/>
      <c r="B1282" s="598"/>
      <c r="C1282" s="506"/>
      <c r="D1282" s="506"/>
      <c r="E1282" s="507"/>
      <c r="F1282" s="506"/>
      <c r="G1282" s="1012"/>
      <c r="H1282" s="1012"/>
      <c r="I1282" s="506"/>
      <c r="J1282" s="507"/>
      <c r="P1282" s="505"/>
      <c r="Q1282" s="598"/>
      <c r="R1282" s="506"/>
      <c r="S1282" s="506"/>
      <c r="T1282" s="512"/>
      <c r="U1282" s="513"/>
      <c r="V1282" s="508"/>
      <c r="W1282" s="508"/>
      <c r="X1282" s="506"/>
      <c r="Y1282" s="595"/>
    </row>
    <row r="1283" spans="1:25" x14ac:dyDescent="0.25">
      <c r="A1283" s="505"/>
      <c r="B1283" s="598"/>
      <c r="C1283" s="506"/>
      <c r="D1283" s="506"/>
      <c r="E1283" s="507"/>
      <c r="F1283" s="506"/>
      <c r="G1283" s="1012"/>
      <c r="H1283" s="1012"/>
      <c r="I1283" s="506"/>
      <c r="J1283" s="507"/>
      <c r="P1283" s="505"/>
      <c r="Q1283" s="598"/>
      <c r="R1283" s="506"/>
      <c r="S1283" s="506"/>
      <c r="T1283" s="512"/>
      <c r="U1283" s="513"/>
      <c r="V1283" s="508"/>
      <c r="W1283" s="508"/>
      <c r="X1283" s="506"/>
      <c r="Y1283" s="595"/>
    </row>
    <row r="1284" spans="1:25" x14ac:dyDescent="0.25">
      <c r="A1284" s="505"/>
      <c r="B1284" s="598"/>
      <c r="C1284" s="506"/>
      <c r="D1284" s="506"/>
      <c r="E1284" s="507"/>
      <c r="F1284" s="506"/>
      <c r="G1284" s="1012"/>
      <c r="H1284" s="1012"/>
      <c r="I1284" s="506"/>
      <c r="J1284" s="507"/>
      <c r="P1284" s="505"/>
      <c r="Q1284" s="598"/>
      <c r="R1284" s="506"/>
      <c r="S1284" s="506"/>
      <c r="T1284" s="512"/>
      <c r="U1284" s="513"/>
      <c r="V1284" s="508"/>
      <c r="W1284" s="508"/>
      <c r="X1284" s="506"/>
      <c r="Y1284" s="595"/>
    </row>
    <row r="1285" spans="1:25" x14ac:dyDescent="0.25">
      <c r="A1285" s="505"/>
      <c r="B1285" s="598"/>
      <c r="C1285" s="506"/>
      <c r="D1285" s="506"/>
      <c r="E1285" s="507"/>
      <c r="F1285" s="506"/>
      <c r="G1285" s="1012"/>
      <c r="H1285" s="1012"/>
      <c r="I1285" s="506"/>
      <c r="J1285" s="507"/>
      <c r="P1285" s="505"/>
      <c r="Q1285" s="598"/>
      <c r="R1285" s="506"/>
      <c r="S1285" s="506"/>
      <c r="T1285" s="512"/>
      <c r="U1285" s="513"/>
      <c r="V1285" s="508"/>
      <c r="W1285" s="508"/>
      <c r="X1285" s="506"/>
      <c r="Y1285" s="595"/>
    </row>
    <row r="1286" spans="1:25" x14ac:dyDescent="0.25">
      <c r="A1286" s="505"/>
      <c r="B1286" s="598"/>
      <c r="C1286" s="506"/>
      <c r="D1286" s="506"/>
      <c r="E1286" s="507"/>
      <c r="F1286" s="506"/>
      <c r="G1286" s="1012"/>
      <c r="H1286" s="1012"/>
      <c r="I1286" s="506"/>
      <c r="J1286" s="507"/>
      <c r="P1286" s="505"/>
      <c r="Q1286" s="598"/>
      <c r="R1286" s="506"/>
      <c r="S1286" s="506"/>
      <c r="T1286" s="512"/>
      <c r="U1286" s="513"/>
      <c r="V1286" s="508"/>
      <c r="W1286" s="508"/>
      <c r="X1286" s="506"/>
      <c r="Y1286" s="595"/>
    </row>
    <row r="1287" spans="1:25" x14ac:dyDescent="0.25">
      <c r="A1287" s="505"/>
      <c r="B1287" s="598"/>
      <c r="C1287" s="506"/>
      <c r="D1287" s="506"/>
      <c r="E1287" s="507"/>
      <c r="F1287" s="506"/>
      <c r="G1287" s="1012"/>
      <c r="H1287" s="1012"/>
      <c r="I1287" s="506"/>
      <c r="J1287" s="507"/>
      <c r="P1287" s="505"/>
      <c r="Q1287" s="598"/>
      <c r="R1287" s="506"/>
      <c r="S1287" s="506"/>
      <c r="T1287" s="512"/>
      <c r="U1287" s="513"/>
      <c r="V1287" s="508"/>
      <c r="W1287" s="508"/>
      <c r="X1287" s="506"/>
      <c r="Y1287" s="595"/>
    </row>
    <row r="1288" spans="1:25" x14ac:dyDescent="0.25">
      <c r="A1288" s="505"/>
      <c r="B1288" s="598"/>
      <c r="C1288" s="506"/>
      <c r="D1288" s="506"/>
      <c r="E1288" s="507"/>
      <c r="F1288" s="506"/>
      <c r="G1288" s="1012"/>
      <c r="H1288" s="1012"/>
      <c r="I1288" s="506"/>
      <c r="J1288" s="507"/>
      <c r="P1288" s="505"/>
      <c r="Q1288" s="598"/>
      <c r="R1288" s="506"/>
      <c r="S1288" s="506"/>
      <c r="T1288" s="507"/>
      <c r="U1288" s="506"/>
      <c r="V1288" s="508"/>
      <c r="W1288" s="508"/>
      <c r="X1288" s="506"/>
      <c r="Y1288" s="595"/>
    </row>
    <row r="1289" spans="1:25" x14ac:dyDescent="0.25">
      <c r="A1289" s="505"/>
      <c r="B1289" s="598"/>
      <c r="C1289" s="506"/>
      <c r="D1289" s="506"/>
      <c r="E1289" s="507"/>
      <c r="F1289" s="506"/>
      <c r="G1289" s="1012"/>
      <c r="H1289" s="1012"/>
      <c r="I1289" s="506"/>
      <c r="J1289" s="507"/>
      <c r="P1289" s="505"/>
      <c r="Q1289" s="598"/>
      <c r="R1289" s="506"/>
      <c r="S1289" s="506"/>
      <c r="T1289" s="507"/>
      <c r="U1289" s="506"/>
      <c r="V1289" s="508"/>
      <c r="W1289" s="508"/>
      <c r="X1289" s="506"/>
      <c r="Y1289" s="595"/>
    </row>
    <row r="1290" spans="1:25" x14ac:dyDescent="0.25">
      <c r="A1290" s="505"/>
      <c r="B1290" s="598"/>
      <c r="C1290" s="506"/>
      <c r="D1290" s="506"/>
      <c r="E1290" s="507"/>
      <c r="F1290" s="506"/>
      <c r="G1290" s="1012"/>
      <c r="H1290" s="1012"/>
      <c r="I1290" s="506"/>
      <c r="J1290" s="507"/>
      <c r="P1290" s="505"/>
      <c r="Q1290" s="598"/>
      <c r="R1290" s="506"/>
      <c r="S1290" s="506"/>
      <c r="T1290" s="507"/>
      <c r="U1290" s="506"/>
      <c r="V1290" s="508"/>
      <c r="W1290" s="508"/>
      <c r="X1290" s="506"/>
      <c r="Y1290" s="595"/>
    </row>
    <row r="1291" spans="1:25" x14ac:dyDescent="0.25">
      <c r="A1291" s="505"/>
      <c r="B1291" s="598"/>
      <c r="C1291" s="506"/>
      <c r="D1291" s="506"/>
      <c r="E1291" s="507"/>
      <c r="F1291" s="506"/>
      <c r="G1291" s="1012"/>
      <c r="H1291" s="1012"/>
      <c r="I1291" s="506"/>
      <c r="J1291" s="507"/>
      <c r="P1291" s="505"/>
      <c r="Q1291" s="598"/>
      <c r="R1291" s="506"/>
      <c r="S1291" s="506"/>
      <c r="T1291" s="507"/>
      <c r="U1291" s="506"/>
      <c r="V1291" s="508"/>
      <c r="W1291" s="508"/>
      <c r="X1291" s="506"/>
      <c r="Y1291" s="595"/>
    </row>
    <row r="1292" spans="1:25" x14ac:dyDescent="0.25">
      <c r="A1292" s="505"/>
      <c r="B1292" s="598"/>
      <c r="C1292" s="506"/>
      <c r="D1292" s="506"/>
      <c r="E1292" s="507"/>
      <c r="F1292" s="506"/>
      <c r="G1292" s="1012"/>
      <c r="H1292" s="1012"/>
      <c r="I1292" s="506"/>
      <c r="J1292" s="507"/>
      <c r="P1292" s="505"/>
      <c r="Q1292" s="598"/>
      <c r="R1292" s="506"/>
      <c r="S1292" s="506"/>
      <c r="T1292" s="507"/>
      <c r="U1292" s="506"/>
      <c r="V1292" s="508"/>
      <c r="W1292" s="508"/>
      <c r="X1292" s="506"/>
      <c r="Y1292" s="595"/>
    </row>
    <row r="1293" spans="1:25" x14ac:dyDescent="0.25">
      <c r="A1293" s="505"/>
      <c r="B1293" s="598"/>
      <c r="C1293" s="506"/>
      <c r="D1293" s="506"/>
      <c r="E1293" s="507"/>
      <c r="F1293" s="506"/>
      <c r="G1293" s="1012"/>
      <c r="H1293" s="1012"/>
      <c r="I1293" s="506"/>
      <c r="J1293" s="507"/>
      <c r="P1293" s="505"/>
      <c r="Q1293" s="598"/>
      <c r="R1293" s="506"/>
      <c r="S1293" s="506"/>
      <c r="T1293" s="507"/>
      <c r="U1293" s="506"/>
      <c r="V1293" s="508"/>
      <c r="W1293" s="508"/>
      <c r="X1293" s="506"/>
      <c r="Y1293" s="595"/>
    </row>
    <row r="1294" spans="1:25" x14ac:dyDescent="0.25">
      <c r="A1294" s="505"/>
      <c r="B1294" s="598"/>
      <c r="C1294" s="506"/>
      <c r="D1294" s="506"/>
      <c r="E1294" s="507"/>
      <c r="F1294" s="506"/>
      <c r="G1294" s="1012"/>
      <c r="H1294" s="1012"/>
      <c r="I1294" s="506"/>
      <c r="J1294" s="507"/>
      <c r="P1294" s="505"/>
      <c r="Q1294" s="598"/>
      <c r="R1294" s="506"/>
      <c r="S1294" s="506"/>
      <c r="T1294" s="507"/>
      <c r="U1294" s="506"/>
      <c r="V1294" s="508"/>
      <c r="W1294" s="508"/>
      <c r="X1294" s="506"/>
      <c r="Y1294" s="595"/>
    </row>
    <row r="1295" spans="1:25" x14ac:dyDescent="0.25">
      <c r="A1295" s="505"/>
      <c r="B1295" s="598"/>
      <c r="C1295" s="506"/>
      <c r="D1295" s="506"/>
      <c r="E1295" s="507"/>
      <c r="F1295" s="506"/>
      <c r="G1295" s="1012"/>
      <c r="H1295" s="1012"/>
      <c r="I1295" s="506"/>
      <c r="J1295" s="507"/>
      <c r="P1295" s="505"/>
      <c r="Q1295" s="598"/>
      <c r="R1295" s="506"/>
      <c r="S1295" s="506"/>
      <c r="T1295" s="507"/>
      <c r="U1295" s="506"/>
      <c r="V1295" s="508"/>
      <c r="W1295" s="508"/>
      <c r="X1295" s="506"/>
      <c r="Y1295" s="595"/>
    </row>
    <row r="1296" spans="1:25" x14ac:dyDescent="0.25">
      <c r="A1296" s="505"/>
      <c r="B1296" s="598"/>
      <c r="C1296" s="506"/>
      <c r="D1296" s="506"/>
      <c r="E1296" s="507"/>
      <c r="F1296" s="506"/>
      <c r="G1296" s="1012"/>
      <c r="H1296" s="1012"/>
      <c r="I1296" s="506"/>
      <c r="J1296" s="507"/>
      <c r="P1296" s="505"/>
      <c r="Q1296" s="598"/>
      <c r="R1296" s="506"/>
      <c r="S1296" s="506"/>
      <c r="T1296" s="507"/>
      <c r="U1296" s="506"/>
      <c r="V1296" s="508"/>
      <c r="W1296" s="508"/>
      <c r="X1296" s="506"/>
      <c r="Y1296" s="595"/>
    </row>
    <row r="1297" spans="1:25" x14ac:dyDescent="0.25">
      <c r="A1297" s="505"/>
      <c r="B1297" s="598"/>
      <c r="C1297" s="506"/>
      <c r="D1297" s="506"/>
      <c r="E1297" s="507"/>
      <c r="F1297" s="506"/>
      <c r="G1297" s="1012"/>
      <c r="H1297" s="1012"/>
      <c r="I1297" s="506"/>
      <c r="J1297" s="507"/>
      <c r="P1297" s="505"/>
      <c r="Q1297" s="598"/>
      <c r="R1297" s="506"/>
      <c r="S1297" s="506"/>
      <c r="T1297" s="507"/>
      <c r="U1297" s="506"/>
      <c r="V1297" s="508"/>
      <c r="W1297" s="508"/>
      <c r="X1297" s="506"/>
      <c r="Y1297" s="595"/>
    </row>
    <row r="1298" spans="1:25" x14ac:dyDescent="0.25">
      <c r="A1298" s="505"/>
      <c r="B1298" s="598"/>
      <c r="C1298" s="506"/>
      <c r="D1298" s="506"/>
      <c r="E1298" s="507"/>
      <c r="F1298" s="506"/>
      <c r="G1298" s="1012"/>
      <c r="H1298" s="1012"/>
      <c r="I1298" s="506"/>
      <c r="J1298" s="507"/>
      <c r="P1298" s="505"/>
      <c r="Q1298" s="598"/>
      <c r="R1298" s="506"/>
      <c r="S1298" s="506"/>
      <c r="T1298" s="507"/>
      <c r="U1298" s="506"/>
      <c r="V1298" s="508"/>
      <c r="W1298" s="508"/>
      <c r="X1298" s="506"/>
      <c r="Y1298" s="595"/>
    </row>
    <row r="1299" spans="1:25" x14ac:dyDescent="0.25">
      <c r="A1299" s="505"/>
      <c r="B1299" s="598"/>
      <c r="C1299" s="506"/>
      <c r="D1299" s="506"/>
      <c r="E1299" s="507"/>
      <c r="F1299" s="506"/>
      <c r="G1299" s="1012"/>
      <c r="H1299" s="1012"/>
      <c r="I1299" s="506"/>
      <c r="J1299" s="507"/>
      <c r="P1299" s="505"/>
      <c r="Q1299" s="598"/>
      <c r="R1299" s="506"/>
      <c r="S1299" s="506"/>
      <c r="T1299" s="507"/>
      <c r="U1299" s="506"/>
      <c r="V1299" s="508"/>
      <c r="W1299" s="508"/>
      <c r="X1299" s="506"/>
      <c r="Y1299" s="595"/>
    </row>
    <row r="1300" spans="1:25" x14ac:dyDescent="0.25">
      <c r="A1300" s="505"/>
      <c r="B1300" s="598"/>
      <c r="C1300" s="506"/>
      <c r="D1300" s="506"/>
      <c r="E1300" s="507"/>
      <c r="F1300" s="506"/>
      <c r="G1300" s="1012"/>
      <c r="H1300" s="1012"/>
      <c r="I1300" s="506"/>
      <c r="J1300" s="507"/>
      <c r="P1300" s="505"/>
      <c r="Q1300" s="598"/>
      <c r="R1300" s="506"/>
      <c r="S1300" s="506"/>
      <c r="T1300" s="507"/>
      <c r="U1300" s="506"/>
      <c r="V1300" s="508"/>
      <c r="W1300" s="508"/>
      <c r="X1300" s="506"/>
      <c r="Y1300" s="595"/>
    </row>
    <row r="1301" spans="1:25" x14ac:dyDescent="0.25">
      <c r="A1301" s="505"/>
      <c r="B1301" s="598"/>
      <c r="C1301" s="506"/>
      <c r="D1301" s="506"/>
      <c r="E1301" s="507"/>
      <c r="F1301" s="506"/>
      <c r="G1301" s="1012"/>
      <c r="H1301" s="1012"/>
      <c r="I1301" s="506"/>
      <c r="J1301" s="507"/>
      <c r="P1301" s="505"/>
      <c r="Q1301" s="598"/>
      <c r="R1301" s="506"/>
      <c r="S1301" s="506"/>
      <c r="T1301" s="507"/>
      <c r="U1301" s="506"/>
      <c r="V1301" s="508"/>
      <c r="W1301" s="508"/>
      <c r="X1301" s="506"/>
      <c r="Y1301" s="595"/>
    </row>
    <row r="1302" spans="1:25" x14ac:dyDescent="0.25">
      <c r="A1302" s="505"/>
      <c r="B1302" s="598"/>
      <c r="C1302" s="506"/>
      <c r="D1302" s="506"/>
      <c r="E1302" s="507"/>
      <c r="F1302" s="506"/>
      <c r="G1302" s="1012"/>
      <c r="H1302" s="1012"/>
      <c r="I1302" s="506"/>
      <c r="J1302" s="507"/>
      <c r="P1302" s="505"/>
      <c r="Q1302" s="598"/>
      <c r="R1302" s="506"/>
      <c r="S1302" s="506"/>
      <c r="T1302" s="507"/>
      <c r="U1302" s="506"/>
      <c r="V1302" s="508"/>
      <c r="W1302" s="508"/>
      <c r="X1302" s="506"/>
      <c r="Y1302" s="595"/>
    </row>
    <row r="1303" spans="1:25" x14ac:dyDescent="0.25">
      <c r="A1303" s="505"/>
      <c r="B1303" s="598"/>
      <c r="C1303" s="506"/>
      <c r="D1303" s="506"/>
      <c r="E1303" s="507"/>
      <c r="F1303" s="506"/>
      <c r="G1303" s="1012"/>
      <c r="H1303" s="1012"/>
      <c r="I1303" s="506"/>
      <c r="J1303" s="507"/>
      <c r="P1303" s="505"/>
      <c r="Q1303" s="598"/>
      <c r="R1303" s="506"/>
      <c r="S1303" s="506"/>
      <c r="T1303" s="507"/>
      <c r="U1303" s="506"/>
      <c r="V1303" s="508"/>
      <c r="W1303" s="508"/>
      <c r="X1303" s="506"/>
      <c r="Y1303" s="595"/>
    </row>
    <row r="1304" spans="1:25" x14ac:dyDescent="0.25">
      <c r="A1304" s="505"/>
      <c r="B1304" s="598"/>
      <c r="C1304" s="506"/>
      <c r="D1304" s="506"/>
      <c r="E1304" s="507"/>
      <c r="F1304" s="506"/>
      <c r="G1304" s="1012"/>
      <c r="H1304" s="1012"/>
      <c r="I1304" s="506"/>
      <c r="J1304" s="507"/>
      <c r="P1304" s="505"/>
      <c r="Q1304" s="598"/>
      <c r="R1304" s="506"/>
      <c r="S1304" s="506"/>
      <c r="T1304" s="507"/>
      <c r="U1304" s="506"/>
      <c r="V1304" s="508"/>
      <c r="W1304" s="508"/>
      <c r="X1304" s="506"/>
      <c r="Y1304" s="595"/>
    </row>
    <row r="1305" spans="1:25" x14ac:dyDescent="0.25">
      <c r="A1305" s="505"/>
      <c r="B1305" s="598"/>
      <c r="C1305" s="506"/>
      <c r="D1305" s="506"/>
      <c r="E1305" s="507"/>
      <c r="F1305" s="506"/>
      <c r="G1305" s="1012"/>
      <c r="H1305" s="1012"/>
      <c r="I1305" s="506"/>
      <c r="J1305" s="507"/>
      <c r="P1305" s="505"/>
      <c r="Q1305" s="598"/>
      <c r="R1305" s="506"/>
      <c r="S1305" s="506"/>
      <c r="T1305" s="507"/>
      <c r="U1305" s="506"/>
      <c r="V1305" s="508"/>
      <c r="W1305" s="508"/>
      <c r="X1305" s="506"/>
      <c r="Y1305" s="595"/>
    </row>
    <row r="1306" spans="1:25" x14ac:dyDescent="0.25">
      <c r="A1306" s="505"/>
      <c r="B1306" s="598"/>
      <c r="C1306" s="506"/>
      <c r="D1306" s="506"/>
      <c r="E1306" s="507"/>
      <c r="F1306" s="506"/>
      <c r="G1306" s="1012"/>
      <c r="H1306" s="1012"/>
      <c r="I1306" s="506"/>
      <c r="J1306" s="507"/>
      <c r="P1306" s="1"/>
      <c r="Q1306" s="2"/>
      <c r="R1306" s="4"/>
      <c r="S1306" s="4"/>
      <c r="T1306" s="1"/>
      <c r="U1306" s="4"/>
      <c r="V1306" s="14"/>
      <c r="W1306" s="508"/>
      <c r="X1306" s="506"/>
      <c r="Y1306" s="596"/>
    </row>
    <row r="1307" spans="1:25" x14ac:dyDescent="0.25">
      <c r="A1307" s="505"/>
      <c r="B1307" s="598"/>
      <c r="C1307" s="506"/>
      <c r="D1307" s="506"/>
      <c r="E1307" s="507"/>
      <c r="F1307" s="506"/>
      <c r="G1307" s="1012"/>
      <c r="H1307" s="1012"/>
      <c r="I1307" s="506"/>
      <c r="J1307" s="507"/>
      <c r="P1307" s="1"/>
      <c r="Q1307" s="2"/>
      <c r="R1307" s="4"/>
      <c r="S1307" s="4"/>
      <c r="T1307" s="1"/>
      <c r="U1307" s="4"/>
      <c r="V1307" s="14"/>
      <c r="W1307" s="508"/>
      <c r="X1307" s="506"/>
      <c r="Y1307" s="596"/>
    </row>
    <row r="1308" spans="1:25" x14ac:dyDescent="0.25">
      <c r="A1308" s="505"/>
      <c r="B1308" s="598"/>
      <c r="C1308" s="506"/>
      <c r="D1308" s="506"/>
      <c r="E1308" s="507"/>
      <c r="F1308" s="506"/>
      <c r="G1308" s="1012"/>
      <c r="H1308" s="1012"/>
      <c r="I1308" s="506"/>
      <c r="J1308" s="507"/>
      <c r="P1308" s="1"/>
      <c r="Q1308" s="2"/>
      <c r="R1308" s="4"/>
      <c r="S1308" s="4"/>
      <c r="T1308" s="1"/>
      <c r="U1308" s="4"/>
      <c r="V1308" s="14"/>
      <c r="W1308" s="508"/>
      <c r="X1308" s="506"/>
      <c r="Y1308" s="596"/>
    </row>
    <row r="1309" spans="1:25" x14ac:dyDescent="0.25">
      <c r="A1309" s="505"/>
      <c r="B1309" s="598"/>
      <c r="C1309" s="506"/>
      <c r="D1309" s="506"/>
      <c r="E1309" s="507"/>
      <c r="F1309" s="506"/>
      <c r="G1309" s="1012"/>
      <c r="H1309" s="1012"/>
      <c r="I1309" s="506"/>
      <c r="J1309" s="507"/>
      <c r="P1309" s="505"/>
      <c r="Q1309" s="598"/>
      <c r="R1309" s="506"/>
      <c r="S1309" s="506"/>
      <c r="T1309" s="507"/>
      <c r="U1309" s="506"/>
      <c r="V1309" s="508"/>
      <c r="W1309" s="508"/>
      <c r="X1309" s="506"/>
      <c r="Y1309" s="595"/>
    </row>
    <row r="1310" spans="1:25" x14ac:dyDescent="0.25">
      <c r="A1310" s="505"/>
      <c r="B1310" s="598"/>
      <c r="C1310" s="506"/>
      <c r="D1310" s="506"/>
      <c r="E1310" s="507"/>
      <c r="F1310" s="506"/>
      <c r="G1310" s="1012"/>
      <c r="H1310" s="1012"/>
      <c r="I1310" s="506"/>
      <c r="J1310" s="507"/>
      <c r="P1310" s="505"/>
      <c r="Q1310" s="598"/>
      <c r="R1310" s="506"/>
      <c r="S1310" s="506"/>
      <c r="T1310" s="507"/>
      <c r="U1310" s="506"/>
      <c r="V1310" s="508"/>
      <c r="W1310" s="508"/>
      <c r="X1310" s="506"/>
      <c r="Y1310" s="595"/>
    </row>
    <row r="1311" spans="1:25" x14ac:dyDescent="0.25">
      <c r="A1311" s="505"/>
      <c r="B1311" s="598"/>
      <c r="C1311" s="506"/>
      <c r="D1311" s="506"/>
      <c r="E1311" s="507"/>
      <c r="F1311" s="506"/>
      <c r="G1311" s="1012"/>
      <c r="H1311" s="1012"/>
      <c r="I1311" s="506"/>
      <c r="J1311" s="507"/>
      <c r="P1311" s="505"/>
      <c r="Q1311" s="598"/>
      <c r="R1311" s="506"/>
      <c r="S1311" s="506"/>
      <c r="T1311" s="507"/>
      <c r="U1311" s="506"/>
      <c r="V1311" s="508"/>
      <c r="W1311" s="508"/>
      <c r="X1311" s="506"/>
      <c r="Y1311" s="595"/>
    </row>
    <row r="1312" spans="1:25" x14ac:dyDescent="0.25">
      <c r="A1312" s="505"/>
      <c r="B1312" s="598"/>
      <c r="C1312" s="506"/>
      <c r="D1312" s="506"/>
      <c r="E1312" s="507"/>
      <c r="F1312" s="506"/>
      <c r="G1312" s="1012"/>
      <c r="H1312" s="1012"/>
      <c r="I1312" s="506"/>
      <c r="J1312" s="507"/>
      <c r="P1312" s="505"/>
      <c r="Q1312" s="598"/>
      <c r="R1312" s="506"/>
      <c r="S1312" s="506"/>
      <c r="T1312" s="512"/>
      <c r="U1312" s="513"/>
      <c r="V1312" s="508"/>
      <c r="W1312" s="508"/>
      <c r="X1312" s="506"/>
      <c r="Y1312" s="595"/>
    </row>
    <row r="1313" spans="1:25" x14ac:dyDescent="0.25">
      <c r="A1313" s="505"/>
      <c r="B1313" s="598"/>
      <c r="C1313" s="506"/>
      <c r="D1313" s="506"/>
      <c r="E1313" s="507"/>
      <c r="F1313" s="506"/>
      <c r="G1313" s="1012"/>
      <c r="H1313" s="1012"/>
      <c r="I1313" s="506"/>
      <c r="J1313" s="507"/>
      <c r="P1313" s="505"/>
      <c r="Q1313" s="598"/>
      <c r="R1313" s="506"/>
      <c r="S1313" s="506"/>
      <c r="T1313" s="507"/>
      <c r="U1313" s="506"/>
      <c r="V1313" s="508"/>
      <c r="W1313" s="508"/>
      <c r="X1313" s="506"/>
      <c r="Y1313" s="595"/>
    </row>
    <row r="1314" spans="1:25" x14ac:dyDescent="0.25">
      <c r="A1314" s="505"/>
      <c r="B1314" s="598"/>
      <c r="C1314" s="506"/>
      <c r="D1314" s="506"/>
      <c r="E1314" s="507"/>
      <c r="F1314" s="506"/>
      <c r="G1314" s="1012"/>
      <c r="H1314" s="1012"/>
      <c r="I1314" s="506"/>
      <c r="J1314" s="507"/>
      <c r="P1314" s="505"/>
      <c r="Q1314" s="598"/>
      <c r="R1314" s="506"/>
      <c r="S1314" s="506"/>
      <c r="T1314" s="507"/>
      <c r="U1314" s="506"/>
      <c r="V1314" s="508"/>
      <c r="W1314" s="508"/>
      <c r="X1314" s="506"/>
      <c r="Y1314" s="595"/>
    </row>
    <row r="1315" spans="1:25" x14ac:dyDescent="0.25">
      <c r="A1315" s="505"/>
      <c r="B1315" s="598"/>
      <c r="C1315" s="506"/>
      <c r="D1315" s="506"/>
      <c r="E1315" s="507"/>
      <c r="F1315" s="506"/>
      <c r="G1315" s="1012"/>
      <c r="H1315" s="1012"/>
      <c r="I1315" s="506"/>
      <c r="J1315" s="507"/>
      <c r="P1315" s="505"/>
      <c r="Q1315" s="598"/>
      <c r="R1315" s="506"/>
      <c r="S1315" s="506"/>
      <c r="T1315" s="507"/>
      <c r="U1315" s="506"/>
      <c r="V1315" s="508"/>
      <c r="W1315" s="508"/>
      <c r="X1315" s="506"/>
      <c r="Y1315" s="595"/>
    </row>
    <row r="1316" spans="1:25" x14ac:dyDescent="0.25">
      <c r="A1316" s="505"/>
      <c r="B1316" s="598"/>
      <c r="C1316" s="506"/>
      <c r="D1316" s="506"/>
      <c r="E1316" s="507"/>
      <c r="F1316" s="506"/>
      <c r="G1316" s="1012"/>
      <c r="H1316" s="1012"/>
      <c r="I1316" s="506"/>
      <c r="J1316" s="507"/>
      <c r="P1316" s="505"/>
      <c r="Q1316" s="598"/>
      <c r="R1316" s="506"/>
      <c r="S1316" s="506"/>
      <c r="T1316" s="507"/>
      <c r="U1316" s="506"/>
      <c r="V1316" s="508"/>
      <c r="W1316" s="508"/>
      <c r="X1316" s="506"/>
      <c r="Y1316" s="595"/>
    </row>
    <row r="1317" spans="1:25" x14ac:dyDescent="0.25">
      <c r="A1317" s="505"/>
      <c r="B1317" s="598"/>
      <c r="C1317" s="506"/>
      <c r="D1317" s="506"/>
      <c r="E1317" s="507"/>
      <c r="F1317" s="506"/>
      <c r="G1317" s="1012"/>
      <c r="H1317" s="1012"/>
      <c r="I1317" s="506"/>
      <c r="J1317" s="507"/>
      <c r="P1317" s="505"/>
      <c r="Q1317" s="598"/>
      <c r="R1317" s="506"/>
      <c r="S1317" s="506"/>
      <c r="T1317" s="507"/>
      <c r="U1317" s="506"/>
      <c r="V1317" s="508"/>
      <c r="W1317" s="508"/>
      <c r="X1317" s="506"/>
      <c r="Y1317" s="595"/>
    </row>
    <row r="1318" spans="1:25" x14ac:dyDescent="0.25">
      <c r="A1318" s="505"/>
      <c r="B1318" s="598"/>
      <c r="C1318" s="506"/>
      <c r="D1318" s="506"/>
      <c r="E1318" s="507"/>
      <c r="F1318" s="506"/>
      <c r="G1318" s="1012"/>
      <c r="H1318" s="1012"/>
      <c r="I1318" s="506"/>
      <c r="J1318" s="507"/>
      <c r="P1318" s="505"/>
      <c r="Q1318" s="598"/>
      <c r="R1318" s="506"/>
      <c r="S1318" s="506"/>
      <c r="T1318" s="507"/>
      <c r="U1318" s="506"/>
      <c r="V1318" s="508"/>
      <c r="W1318" s="508"/>
      <c r="X1318" s="506"/>
      <c r="Y1318" s="595"/>
    </row>
    <row r="1319" spans="1:25" x14ac:dyDescent="0.25">
      <c r="A1319" s="505"/>
      <c r="B1319" s="598"/>
      <c r="C1319" s="506"/>
      <c r="D1319" s="506"/>
      <c r="E1319" s="507"/>
      <c r="F1319" s="506"/>
      <c r="G1319" s="1012"/>
      <c r="H1319" s="1012"/>
      <c r="I1319" s="506"/>
      <c r="J1319" s="507"/>
      <c r="P1319" s="505"/>
      <c r="Q1319" s="598"/>
      <c r="R1319" s="506"/>
      <c r="S1319" s="506"/>
      <c r="T1319" s="507"/>
      <c r="U1319" s="506"/>
      <c r="V1319" s="508"/>
      <c r="W1319" s="508"/>
      <c r="X1319" s="506"/>
      <c r="Y1319" s="595"/>
    </row>
    <row r="1320" spans="1:25" x14ac:dyDescent="0.25">
      <c r="A1320" s="505"/>
      <c r="B1320" s="598"/>
      <c r="C1320" s="506"/>
      <c r="D1320" s="506"/>
      <c r="E1320" s="507"/>
      <c r="F1320" s="506"/>
      <c r="G1320" s="1012"/>
      <c r="H1320" s="1012"/>
      <c r="I1320" s="506"/>
      <c r="J1320" s="507"/>
      <c r="P1320" s="505"/>
      <c r="Q1320" s="598"/>
      <c r="R1320" s="506"/>
      <c r="S1320" s="506"/>
      <c r="T1320" s="507"/>
      <c r="U1320" s="506"/>
      <c r="V1320" s="508"/>
      <c r="W1320" s="508"/>
      <c r="X1320" s="506"/>
      <c r="Y1320" s="595"/>
    </row>
    <row r="1321" spans="1:25" x14ac:dyDescent="0.25">
      <c r="A1321" s="505"/>
      <c r="B1321" s="598"/>
      <c r="C1321" s="506"/>
      <c r="D1321" s="506"/>
      <c r="E1321" s="507"/>
      <c r="F1321" s="506"/>
      <c r="G1321" s="1012"/>
      <c r="H1321" s="1012"/>
      <c r="I1321" s="506"/>
      <c r="J1321" s="507"/>
      <c r="P1321" s="505"/>
      <c r="Q1321" s="598"/>
      <c r="R1321" s="506"/>
      <c r="S1321" s="506"/>
      <c r="T1321" s="507"/>
      <c r="U1321" s="506"/>
      <c r="V1321" s="508"/>
      <c r="W1321" s="508"/>
      <c r="X1321" s="506"/>
      <c r="Y1321" s="595"/>
    </row>
    <row r="1322" spans="1:25" x14ac:dyDescent="0.25">
      <c r="A1322" s="505"/>
      <c r="B1322" s="598"/>
      <c r="C1322" s="506"/>
      <c r="D1322" s="506"/>
      <c r="E1322" s="507"/>
      <c r="F1322" s="506"/>
      <c r="G1322" s="1012"/>
      <c r="H1322" s="1012"/>
      <c r="I1322" s="506"/>
      <c r="J1322" s="507"/>
      <c r="P1322" s="505"/>
      <c r="Q1322" s="598"/>
      <c r="R1322" s="506"/>
      <c r="S1322" s="506"/>
      <c r="T1322" s="505"/>
      <c r="U1322" s="506"/>
      <c r="V1322" s="508"/>
      <c r="W1322" s="508"/>
      <c r="X1322" s="506"/>
      <c r="Y1322" s="595"/>
    </row>
    <row r="1323" spans="1:25" x14ac:dyDescent="0.25">
      <c r="A1323" s="505"/>
      <c r="B1323" s="598"/>
      <c r="C1323" s="506"/>
      <c r="D1323" s="506"/>
      <c r="E1323" s="507"/>
      <c r="F1323" s="506"/>
      <c r="G1323" s="1012"/>
      <c r="H1323" s="1012"/>
      <c r="I1323" s="506"/>
      <c r="J1323" s="507"/>
      <c r="P1323" s="505"/>
      <c r="Q1323" s="598"/>
      <c r="R1323" s="506"/>
      <c r="S1323" s="506"/>
      <c r="T1323" s="507"/>
      <c r="U1323" s="506"/>
      <c r="V1323" s="508"/>
      <c r="W1323" s="508"/>
      <c r="X1323" s="506"/>
      <c r="Y1323" s="595"/>
    </row>
    <row r="1324" spans="1:25" x14ac:dyDescent="0.25">
      <c r="A1324" s="505"/>
      <c r="B1324" s="598"/>
      <c r="C1324" s="506"/>
      <c r="D1324" s="506"/>
      <c r="E1324" s="507"/>
      <c r="F1324" s="506"/>
      <c r="G1324" s="1012"/>
      <c r="H1324" s="1012"/>
      <c r="I1324" s="506"/>
      <c r="J1324" s="507"/>
      <c r="P1324" s="505"/>
      <c r="Q1324" s="598"/>
      <c r="R1324" s="506"/>
      <c r="S1324" s="506"/>
      <c r="T1324" s="507"/>
      <c r="U1324" s="506"/>
      <c r="V1324" s="508"/>
      <c r="W1324" s="508"/>
      <c r="X1324" s="506"/>
      <c r="Y1324" s="595"/>
    </row>
    <row r="1325" spans="1:25" x14ac:dyDescent="0.25">
      <c r="A1325" s="505"/>
      <c r="B1325" s="598"/>
      <c r="C1325" s="506"/>
      <c r="D1325" s="506"/>
      <c r="E1325" s="507"/>
      <c r="F1325" s="506"/>
      <c r="G1325" s="1012"/>
      <c r="H1325" s="1012"/>
      <c r="I1325" s="506"/>
      <c r="J1325" s="507"/>
      <c r="P1325" s="505"/>
      <c r="Q1325" s="598"/>
      <c r="R1325" s="506"/>
      <c r="S1325" s="506"/>
      <c r="T1325" s="507"/>
      <c r="U1325" s="506"/>
      <c r="V1325" s="508"/>
      <c r="W1325" s="508"/>
      <c r="X1325" s="506"/>
      <c r="Y1325" s="595"/>
    </row>
    <row r="1326" spans="1:25" x14ac:dyDescent="0.25">
      <c r="A1326" s="505"/>
      <c r="B1326" s="598"/>
      <c r="C1326" s="506"/>
      <c r="D1326" s="506"/>
      <c r="E1326" s="507"/>
      <c r="F1326" s="506"/>
      <c r="G1326" s="1012"/>
      <c r="H1326" s="1012"/>
      <c r="I1326" s="506"/>
      <c r="J1326" s="507"/>
      <c r="P1326" s="505"/>
      <c r="Q1326" s="598"/>
      <c r="R1326" s="506"/>
      <c r="S1326" s="506"/>
      <c r="T1326" s="507"/>
      <c r="U1326" s="506"/>
      <c r="V1326" s="508"/>
      <c r="W1326" s="508"/>
      <c r="X1326" s="506"/>
      <c r="Y1326" s="595"/>
    </row>
    <row r="1327" spans="1:25" x14ac:dyDescent="0.25">
      <c r="A1327" s="505"/>
      <c r="B1327" s="598"/>
      <c r="C1327" s="506"/>
      <c r="D1327" s="506"/>
      <c r="E1327" s="507"/>
      <c r="F1327" s="506"/>
      <c r="G1327" s="1012"/>
      <c r="H1327" s="1012"/>
      <c r="I1327" s="506"/>
      <c r="J1327" s="507"/>
      <c r="P1327" s="505"/>
      <c r="Q1327" s="598"/>
      <c r="R1327" s="506"/>
      <c r="S1327" s="506"/>
      <c r="T1327" s="507"/>
      <c r="U1327" s="506"/>
      <c r="V1327" s="508"/>
      <c r="W1327" s="508"/>
      <c r="X1327" s="506"/>
      <c r="Y1327" s="595"/>
    </row>
    <row r="1328" spans="1:25" x14ac:dyDescent="0.25">
      <c r="A1328" s="505"/>
      <c r="B1328" s="598"/>
      <c r="C1328" s="506"/>
      <c r="D1328" s="506"/>
      <c r="E1328" s="507"/>
      <c r="F1328" s="506"/>
      <c r="G1328" s="1012"/>
      <c r="H1328" s="1012"/>
      <c r="I1328" s="506"/>
      <c r="J1328" s="507"/>
      <c r="P1328" s="505"/>
      <c r="Q1328" s="598"/>
      <c r="R1328" s="506"/>
      <c r="S1328" s="506"/>
      <c r="T1328" s="505"/>
      <c r="U1328" s="506"/>
      <c r="V1328" s="508"/>
      <c r="W1328" s="508"/>
      <c r="X1328" s="506"/>
      <c r="Y1328" s="595"/>
    </row>
    <row r="1329" spans="1:25" x14ac:dyDescent="0.25">
      <c r="A1329" s="505"/>
      <c r="B1329" s="598"/>
      <c r="C1329" s="506"/>
      <c r="D1329" s="506"/>
      <c r="E1329" s="507"/>
      <c r="F1329" s="506"/>
      <c r="G1329" s="1012"/>
      <c r="H1329" s="1012"/>
      <c r="I1329" s="506"/>
      <c r="J1329" s="507"/>
      <c r="P1329" s="505"/>
      <c r="Q1329" s="598"/>
      <c r="R1329" s="506"/>
      <c r="S1329" s="506"/>
      <c r="T1329" s="505"/>
      <c r="U1329" s="506"/>
      <c r="V1329" s="508"/>
      <c r="W1329" s="508"/>
      <c r="X1329" s="506"/>
      <c r="Y1329" s="595"/>
    </row>
    <row r="1330" spans="1:25" x14ac:dyDescent="0.25">
      <c r="A1330" s="505"/>
      <c r="B1330" s="598"/>
      <c r="C1330" s="506"/>
      <c r="D1330" s="506"/>
      <c r="E1330" s="507"/>
      <c r="F1330" s="506"/>
      <c r="G1330" s="1012"/>
      <c r="H1330" s="1012"/>
      <c r="I1330" s="506"/>
      <c r="J1330" s="507"/>
      <c r="P1330" s="505"/>
      <c r="Q1330" s="598"/>
      <c r="R1330" s="506"/>
      <c r="S1330" s="506"/>
      <c r="T1330" s="505"/>
      <c r="U1330" s="506"/>
      <c r="V1330" s="508"/>
      <c r="W1330" s="508"/>
      <c r="X1330" s="506"/>
      <c r="Y1330" s="595"/>
    </row>
    <row r="1331" spans="1:25" x14ac:dyDescent="0.25">
      <c r="A1331" s="505"/>
      <c r="B1331" s="598"/>
      <c r="C1331" s="506"/>
      <c r="D1331" s="506"/>
      <c r="E1331" s="507"/>
      <c r="F1331" s="506"/>
      <c r="G1331" s="1012"/>
      <c r="H1331" s="1012"/>
      <c r="I1331" s="506"/>
      <c r="J1331" s="507"/>
      <c r="P1331" s="505"/>
      <c r="Q1331" s="598"/>
      <c r="R1331" s="506"/>
      <c r="S1331" s="506"/>
      <c r="T1331" s="507"/>
      <c r="U1331" s="506"/>
      <c r="V1331" s="508"/>
      <c r="W1331" s="508"/>
      <c r="X1331" s="506"/>
      <c r="Y1331" s="595"/>
    </row>
    <row r="1332" spans="1:25" x14ac:dyDescent="0.25">
      <c r="A1332" s="505"/>
      <c r="B1332" s="598"/>
      <c r="C1332" s="506"/>
      <c r="D1332" s="506"/>
      <c r="E1332" s="507"/>
      <c r="F1332" s="506"/>
      <c r="G1332" s="1012"/>
      <c r="H1332" s="1012"/>
      <c r="I1332" s="506"/>
      <c r="J1332" s="507"/>
      <c r="P1332" s="505"/>
      <c r="Q1332" s="598"/>
      <c r="R1332" s="506"/>
      <c r="S1332" s="506"/>
      <c r="T1332" s="507"/>
      <c r="U1332" s="506"/>
      <c r="V1332" s="508"/>
      <c r="W1332" s="508"/>
      <c r="X1332" s="506"/>
      <c r="Y1332" s="595"/>
    </row>
    <row r="1333" spans="1:25" x14ac:dyDescent="0.25">
      <c r="A1333" s="505"/>
      <c r="B1333" s="598"/>
      <c r="C1333" s="506"/>
      <c r="D1333" s="506"/>
      <c r="E1333" s="507"/>
      <c r="F1333" s="506"/>
      <c r="G1333" s="1012"/>
      <c r="H1333" s="1012"/>
      <c r="I1333" s="506"/>
      <c r="J1333" s="507"/>
      <c r="P1333" s="505"/>
      <c r="Q1333" s="598"/>
      <c r="R1333" s="506"/>
      <c r="S1333" s="506"/>
      <c r="T1333" s="507"/>
      <c r="U1333" s="506"/>
      <c r="V1333" s="508"/>
      <c r="W1333" s="508"/>
      <c r="X1333" s="506"/>
      <c r="Y1333" s="595"/>
    </row>
    <row r="1334" spans="1:25" x14ac:dyDescent="0.25">
      <c r="A1334" s="505"/>
      <c r="B1334" s="598"/>
      <c r="C1334" s="506"/>
      <c r="D1334" s="506"/>
      <c r="E1334" s="507"/>
      <c r="F1334" s="506"/>
      <c r="G1334" s="1012"/>
      <c r="H1334" s="1012"/>
      <c r="I1334" s="506"/>
      <c r="J1334" s="507"/>
      <c r="P1334" s="505"/>
      <c r="Q1334" s="598"/>
      <c r="R1334" s="506"/>
      <c r="S1334" s="506"/>
      <c r="T1334" s="507"/>
      <c r="U1334" s="506"/>
      <c r="V1334" s="508"/>
      <c r="W1334" s="508"/>
      <c r="X1334" s="506"/>
      <c r="Y1334" s="595"/>
    </row>
    <row r="1335" spans="1:25" x14ac:dyDescent="0.25">
      <c r="A1335" s="505"/>
      <c r="B1335" s="598"/>
      <c r="C1335" s="506"/>
      <c r="D1335" s="506"/>
      <c r="E1335" s="507"/>
      <c r="F1335" s="506"/>
      <c r="G1335" s="1012"/>
      <c r="H1335" s="1012"/>
      <c r="I1335" s="506"/>
      <c r="J1335" s="507"/>
      <c r="P1335" s="505"/>
      <c r="Q1335" s="598"/>
      <c r="R1335" s="506"/>
      <c r="S1335" s="506"/>
      <c r="T1335" s="505"/>
      <c r="U1335" s="506"/>
      <c r="V1335" s="508"/>
      <c r="W1335" s="508"/>
      <c r="X1335" s="506"/>
      <c r="Y1335" s="595"/>
    </row>
    <row r="1336" spans="1:25" x14ac:dyDescent="0.25">
      <c r="A1336" s="505"/>
      <c r="B1336" s="598"/>
      <c r="C1336" s="506"/>
      <c r="D1336" s="506"/>
      <c r="E1336" s="507"/>
      <c r="F1336" s="506"/>
      <c r="G1336" s="1012"/>
      <c r="H1336" s="1012"/>
      <c r="I1336" s="506"/>
      <c r="J1336" s="507"/>
      <c r="P1336" s="505"/>
      <c r="Q1336" s="598"/>
      <c r="R1336" s="506"/>
      <c r="S1336" s="506"/>
      <c r="T1336" s="507"/>
      <c r="U1336" s="506"/>
      <c r="V1336" s="508"/>
      <c r="W1336" s="508"/>
      <c r="X1336" s="506"/>
      <c r="Y1336" s="595"/>
    </row>
    <row r="1337" spans="1:25" x14ac:dyDescent="0.25">
      <c r="A1337" s="505"/>
      <c r="B1337" s="598"/>
      <c r="C1337" s="506"/>
      <c r="D1337" s="506"/>
      <c r="E1337" s="507"/>
      <c r="F1337" s="506"/>
      <c r="G1337" s="1012"/>
      <c r="H1337" s="1012"/>
      <c r="I1337" s="506"/>
      <c r="J1337" s="507"/>
      <c r="P1337" s="505"/>
      <c r="Q1337" s="598"/>
      <c r="R1337" s="506"/>
      <c r="S1337" s="506"/>
      <c r="T1337" s="507"/>
      <c r="U1337" s="506"/>
      <c r="V1337" s="508"/>
      <c r="W1337" s="508"/>
      <c r="X1337" s="506"/>
      <c r="Y1337" s="595"/>
    </row>
    <row r="1338" spans="1:25" x14ac:dyDescent="0.25">
      <c r="A1338" s="505"/>
      <c r="B1338" s="598"/>
      <c r="C1338" s="506"/>
      <c r="D1338" s="506"/>
      <c r="E1338" s="507"/>
      <c r="F1338" s="506"/>
      <c r="G1338" s="1012"/>
      <c r="H1338" s="1012"/>
      <c r="I1338" s="506"/>
      <c r="J1338" s="507"/>
      <c r="P1338" s="505"/>
      <c r="Q1338" s="598"/>
      <c r="R1338" s="506"/>
      <c r="S1338" s="506"/>
      <c r="T1338" s="507"/>
      <c r="U1338" s="506"/>
      <c r="V1338" s="508"/>
      <c r="W1338" s="508"/>
      <c r="X1338" s="506"/>
      <c r="Y1338" s="595"/>
    </row>
    <row r="1339" spans="1:25" x14ac:dyDescent="0.25">
      <c r="A1339" s="505"/>
      <c r="B1339" s="598"/>
      <c r="C1339" s="506"/>
      <c r="D1339" s="506"/>
      <c r="E1339" s="507"/>
      <c r="F1339" s="506"/>
      <c r="G1339" s="1012"/>
      <c r="H1339" s="1012"/>
      <c r="I1339" s="506"/>
      <c r="J1339" s="507"/>
      <c r="P1339" s="505"/>
      <c r="Q1339" s="598"/>
      <c r="R1339" s="506"/>
      <c r="S1339" s="506"/>
      <c r="T1339" s="507"/>
      <c r="U1339" s="506"/>
      <c r="V1339" s="508"/>
      <c r="W1339" s="508"/>
      <c r="X1339" s="506"/>
      <c r="Y1339" s="595"/>
    </row>
    <row r="1340" spans="1:25" x14ac:dyDescent="0.25">
      <c r="A1340" s="505"/>
      <c r="B1340" s="598"/>
      <c r="C1340" s="506"/>
      <c r="D1340" s="506"/>
      <c r="E1340" s="507"/>
      <c r="F1340" s="506"/>
      <c r="G1340" s="1012"/>
      <c r="H1340" s="1012"/>
      <c r="I1340" s="506"/>
      <c r="J1340" s="507"/>
      <c r="P1340" s="505"/>
      <c r="Q1340" s="598"/>
      <c r="R1340" s="506"/>
      <c r="S1340" s="506"/>
      <c r="T1340" s="507"/>
      <c r="U1340" s="506"/>
      <c r="V1340" s="508"/>
      <c r="W1340" s="508"/>
      <c r="X1340" s="506"/>
      <c r="Y1340" s="595"/>
    </row>
    <row r="1341" spans="1:25" x14ac:dyDescent="0.25">
      <c r="A1341" s="505"/>
      <c r="B1341" s="598"/>
      <c r="C1341" s="506"/>
      <c r="D1341" s="506"/>
      <c r="E1341" s="507"/>
      <c r="F1341" s="506"/>
      <c r="G1341" s="1012"/>
      <c r="H1341" s="1012"/>
      <c r="I1341" s="506"/>
      <c r="J1341" s="507"/>
      <c r="P1341" s="505"/>
      <c r="Q1341" s="598"/>
      <c r="R1341" s="506"/>
      <c r="S1341" s="506"/>
      <c r="T1341" s="507"/>
      <c r="U1341" s="506"/>
      <c r="V1341" s="508"/>
      <c r="W1341" s="508"/>
      <c r="X1341" s="506"/>
      <c r="Y1341" s="595"/>
    </row>
    <row r="1342" spans="1:25" x14ac:dyDescent="0.25">
      <c r="A1342" s="505"/>
      <c r="B1342" s="598"/>
      <c r="C1342" s="506"/>
      <c r="D1342" s="506"/>
      <c r="E1342" s="507"/>
      <c r="F1342" s="506"/>
      <c r="G1342" s="1012"/>
      <c r="H1342" s="1012"/>
      <c r="I1342" s="506"/>
      <c r="J1342" s="507"/>
      <c r="P1342" s="505"/>
      <c r="Q1342" s="598"/>
      <c r="R1342" s="506"/>
      <c r="S1342" s="506"/>
      <c r="T1342" s="507"/>
      <c r="U1342" s="506"/>
      <c r="V1342" s="508"/>
      <c r="W1342" s="508"/>
      <c r="X1342" s="506"/>
      <c r="Y1342" s="595"/>
    </row>
    <row r="1343" spans="1:25" x14ac:dyDescent="0.25">
      <c r="A1343" s="505"/>
      <c r="B1343" s="598"/>
      <c r="C1343" s="506"/>
      <c r="D1343" s="506"/>
      <c r="E1343" s="507"/>
      <c r="F1343" s="506"/>
      <c r="G1343" s="1012"/>
      <c r="H1343" s="1012"/>
      <c r="I1343" s="506"/>
      <c r="J1343" s="507"/>
      <c r="P1343" s="505"/>
      <c r="Q1343" s="598"/>
      <c r="R1343" s="506"/>
      <c r="S1343" s="506"/>
      <c r="T1343" s="507"/>
      <c r="U1343" s="506"/>
      <c r="V1343" s="508"/>
      <c r="W1343" s="508"/>
      <c r="X1343" s="506"/>
      <c r="Y1343" s="595"/>
    </row>
    <row r="1344" spans="1:25" x14ac:dyDescent="0.25">
      <c r="A1344" s="505"/>
      <c r="B1344" s="598"/>
      <c r="C1344" s="506"/>
      <c r="D1344" s="506"/>
      <c r="E1344" s="507"/>
      <c r="F1344" s="506"/>
      <c r="G1344" s="1012"/>
      <c r="H1344" s="1012"/>
      <c r="I1344" s="506"/>
      <c r="J1344" s="507"/>
      <c r="P1344" s="505"/>
      <c r="Q1344" s="598"/>
      <c r="R1344" s="506"/>
      <c r="S1344" s="506"/>
      <c r="T1344" s="507"/>
      <c r="U1344" s="506"/>
      <c r="V1344" s="508"/>
      <c r="W1344" s="508"/>
      <c r="X1344" s="506"/>
      <c r="Y1344" s="595"/>
    </row>
    <row r="1345" spans="1:25" x14ac:dyDescent="0.25">
      <c r="A1345" s="505"/>
      <c r="B1345" s="598"/>
      <c r="C1345" s="506"/>
      <c r="D1345" s="506"/>
      <c r="E1345" s="507"/>
      <c r="F1345" s="506"/>
      <c r="G1345" s="1012"/>
      <c r="H1345" s="1012"/>
      <c r="I1345" s="506"/>
      <c r="J1345" s="507"/>
      <c r="P1345" s="505"/>
      <c r="Q1345" s="598"/>
      <c r="R1345" s="506"/>
      <c r="S1345" s="506"/>
      <c r="T1345" s="507"/>
      <c r="U1345" s="506"/>
      <c r="V1345" s="508"/>
      <c r="W1345" s="508"/>
      <c r="X1345" s="506"/>
      <c r="Y1345" s="595"/>
    </row>
    <row r="1346" spans="1:25" x14ac:dyDescent="0.25">
      <c r="A1346" s="505"/>
      <c r="B1346" s="598"/>
      <c r="C1346" s="506"/>
      <c r="D1346" s="506"/>
      <c r="E1346" s="507"/>
      <c r="F1346" s="506"/>
      <c r="G1346" s="1012"/>
      <c r="H1346" s="1012"/>
      <c r="I1346" s="506"/>
      <c r="J1346" s="507"/>
      <c r="P1346" s="505"/>
      <c r="Q1346" s="598"/>
      <c r="R1346" s="506"/>
      <c r="S1346" s="506"/>
      <c r="T1346" s="507"/>
      <c r="U1346" s="506"/>
      <c r="V1346" s="508"/>
      <c r="W1346" s="508"/>
      <c r="X1346" s="506"/>
      <c r="Y1346" s="595"/>
    </row>
    <row r="1347" spans="1:25" x14ac:dyDescent="0.25">
      <c r="A1347" s="505"/>
      <c r="B1347" s="598"/>
      <c r="C1347" s="506"/>
      <c r="D1347" s="506"/>
      <c r="E1347" s="507"/>
      <c r="F1347" s="506"/>
      <c r="G1347" s="1012"/>
      <c r="H1347" s="1012"/>
      <c r="I1347" s="506"/>
      <c r="J1347" s="507"/>
      <c r="P1347" s="505"/>
      <c r="Q1347" s="598"/>
      <c r="R1347" s="506"/>
      <c r="S1347" s="506"/>
      <c r="T1347" s="507"/>
      <c r="U1347" s="506"/>
      <c r="V1347" s="508"/>
      <c r="W1347" s="508"/>
      <c r="X1347" s="506"/>
      <c r="Y1347" s="595"/>
    </row>
    <row r="1348" spans="1:25" x14ac:dyDescent="0.25">
      <c r="A1348" s="505"/>
      <c r="B1348" s="598"/>
      <c r="C1348" s="506"/>
      <c r="D1348" s="506"/>
      <c r="E1348" s="507"/>
      <c r="F1348" s="506"/>
      <c r="G1348" s="1012"/>
      <c r="H1348" s="1012"/>
      <c r="I1348" s="506"/>
      <c r="J1348" s="507"/>
      <c r="P1348" s="505"/>
      <c r="Q1348" s="598"/>
      <c r="R1348" s="506"/>
      <c r="S1348" s="506"/>
      <c r="T1348" s="507"/>
      <c r="U1348" s="506"/>
      <c r="V1348" s="508"/>
      <c r="W1348" s="508"/>
      <c r="X1348" s="506"/>
      <c r="Y1348" s="595"/>
    </row>
    <row r="1349" spans="1:25" x14ac:dyDescent="0.25">
      <c r="A1349" s="505"/>
      <c r="B1349" s="598"/>
      <c r="C1349" s="506"/>
      <c r="D1349" s="506"/>
      <c r="E1349" s="507"/>
      <c r="F1349" s="506"/>
      <c r="G1349" s="1012"/>
      <c r="H1349" s="1012"/>
      <c r="I1349" s="506"/>
      <c r="J1349" s="507"/>
      <c r="P1349" s="505"/>
      <c r="Q1349" s="598"/>
      <c r="R1349" s="506"/>
      <c r="S1349" s="506"/>
      <c r="T1349" s="507"/>
      <c r="U1349" s="506"/>
      <c r="V1349" s="508"/>
      <c r="W1349" s="508"/>
      <c r="X1349" s="506"/>
      <c r="Y1349" s="595"/>
    </row>
    <row r="1350" spans="1:25" x14ac:dyDescent="0.25">
      <c r="A1350" s="505"/>
      <c r="B1350" s="598"/>
      <c r="C1350" s="506"/>
      <c r="D1350" s="506"/>
      <c r="E1350" s="507"/>
      <c r="F1350" s="506"/>
      <c r="G1350" s="1012"/>
      <c r="H1350" s="1012"/>
      <c r="I1350" s="506"/>
      <c r="J1350" s="507"/>
      <c r="P1350" s="505"/>
      <c r="Q1350" s="598"/>
      <c r="R1350" s="506"/>
      <c r="S1350" s="506"/>
      <c r="T1350" s="507"/>
      <c r="U1350" s="506"/>
      <c r="V1350" s="508"/>
      <c r="W1350" s="508"/>
      <c r="X1350" s="506"/>
      <c r="Y1350" s="595"/>
    </row>
    <row r="1351" spans="1:25" x14ac:dyDescent="0.25">
      <c r="A1351" s="505"/>
      <c r="B1351" s="598"/>
      <c r="C1351" s="506"/>
      <c r="D1351" s="506"/>
      <c r="E1351" s="507"/>
      <c r="F1351" s="506"/>
      <c r="G1351" s="1012"/>
      <c r="H1351" s="1012"/>
      <c r="I1351" s="506"/>
      <c r="J1351" s="507"/>
      <c r="P1351" s="505"/>
      <c r="Q1351" s="598"/>
      <c r="R1351" s="506"/>
      <c r="S1351" s="506"/>
      <c r="T1351" s="507"/>
      <c r="U1351" s="506"/>
      <c r="V1351" s="508"/>
      <c r="W1351" s="508"/>
      <c r="X1351" s="506"/>
      <c r="Y1351" s="595"/>
    </row>
    <row r="1352" spans="1:25" x14ac:dyDescent="0.25">
      <c r="A1352" s="505"/>
      <c r="B1352" s="598"/>
      <c r="C1352" s="506"/>
      <c r="D1352" s="506"/>
      <c r="E1352" s="507"/>
      <c r="F1352" s="506"/>
      <c r="G1352" s="1012"/>
      <c r="H1352" s="1012"/>
      <c r="I1352" s="506"/>
      <c r="J1352" s="507"/>
      <c r="P1352" s="505"/>
      <c r="Q1352" s="598"/>
      <c r="R1352" s="506"/>
      <c r="S1352" s="506"/>
      <c r="T1352" s="507"/>
      <c r="U1352" s="506"/>
      <c r="V1352" s="508"/>
      <c r="W1352" s="508"/>
      <c r="X1352" s="506"/>
      <c r="Y1352" s="595"/>
    </row>
    <row r="1353" spans="1:25" x14ac:dyDescent="0.25">
      <c r="A1353" s="505"/>
      <c r="B1353" s="598"/>
      <c r="C1353" s="506"/>
      <c r="D1353" s="506"/>
      <c r="E1353" s="507"/>
      <c r="F1353" s="506"/>
      <c r="G1353" s="1012"/>
      <c r="H1353" s="1012"/>
      <c r="I1353" s="506"/>
      <c r="J1353" s="507"/>
      <c r="P1353" s="505"/>
      <c r="Q1353" s="598"/>
      <c r="R1353" s="506"/>
      <c r="S1353" s="506"/>
      <c r="T1353" s="507"/>
      <c r="U1353" s="506"/>
      <c r="V1353" s="508"/>
      <c r="W1353" s="508"/>
      <c r="X1353" s="506"/>
      <c r="Y1353" s="595"/>
    </row>
    <row r="1354" spans="1:25" x14ac:dyDescent="0.25">
      <c r="A1354" s="505"/>
      <c r="B1354" s="598"/>
      <c r="C1354" s="506"/>
      <c r="D1354" s="506"/>
      <c r="E1354" s="507"/>
      <c r="F1354" s="506"/>
      <c r="G1354" s="1012"/>
      <c r="H1354" s="1012"/>
      <c r="I1354" s="506"/>
      <c r="J1354" s="507"/>
      <c r="P1354" s="505"/>
      <c r="Q1354" s="598"/>
      <c r="R1354" s="506"/>
      <c r="S1354" s="506"/>
      <c r="T1354" s="507"/>
      <c r="U1354" s="506"/>
      <c r="V1354" s="508"/>
      <c r="W1354" s="508"/>
      <c r="X1354" s="506"/>
      <c r="Y1354" s="595"/>
    </row>
    <row r="1355" spans="1:25" x14ac:dyDescent="0.25">
      <c r="A1355" s="505"/>
      <c r="B1355" s="598"/>
      <c r="C1355" s="506"/>
      <c r="D1355" s="506"/>
      <c r="E1355" s="507"/>
      <c r="F1355" s="506"/>
      <c r="G1355" s="1012"/>
      <c r="H1355" s="1012"/>
      <c r="I1355" s="506"/>
      <c r="J1355" s="507"/>
      <c r="P1355" s="505"/>
      <c r="Q1355" s="598"/>
      <c r="R1355" s="506"/>
      <c r="S1355" s="506"/>
      <c r="T1355" s="507"/>
      <c r="U1355" s="506"/>
      <c r="V1355" s="508"/>
      <c r="W1355" s="508"/>
      <c r="X1355" s="506"/>
      <c r="Y1355" s="595"/>
    </row>
    <row r="1356" spans="1:25" x14ac:dyDescent="0.25">
      <c r="A1356" s="505"/>
      <c r="B1356" s="598"/>
      <c r="C1356" s="506"/>
      <c r="D1356" s="506"/>
      <c r="E1356" s="507"/>
      <c r="F1356" s="506"/>
      <c r="G1356" s="1012"/>
      <c r="H1356" s="1012"/>
      <c r="I1356" s="506"/>
      <c r="J1356" s="507"/>
      <c r="P1356" s="505"/>
      <c r="Q1356" s="598"/>
      <c r="R1356" s="506"/>
      <c r="S1356" s="506"/>
      <c r="T1356" s="507"/>
      <c r="U1356" s="506"/>
      <c r="V1356" s="508"/>
      <c r="W1356" s="508"/>
      <c r="X1356" s="506"/>
      <c r="Y1356" s="595"/>
    </row>
    <row r="1357" spans="1:25" x14ac:dyDescent="0.25">
      <c r="A1357" s="505"/>
      <c r="B1357" s="598"/>
      <c r="C1357" s="506"/>
      <c r="D1357" s="506"/>
      <c r="E1357" s="507"/>
      <c r="F1357" s="506"/>
      <c r="G1357" s="1012"/>
      <c r="H1357" s="1012"/>
      <c r="I1357" s="506"/>
      <c r="J1357" s="507"/>
      <c r="P1357" s="505"/>
      <c r="Q1357" s="598"/>
      <c r="R1357" s="506"/>
      <c r="S1357" s="506"/>
      <c r="T1357" s="507"/>
      <c r="U1357" s="506"/>
      <c r="V1357" s="508"/>
      <c r="W1357" s="508"/>
      <c r="X1357" s="506"/>
      <c r="Y1357" s="595"/>
    </row>
    <row r="1358" spans="1:25" x14ac:dyDescent="0.25">
      <c r="A1358" s="505"/>
      <c r="B1358" s="598"/>
      <c r="C1358" s="506"/>
      <c r="D1358" s="506"/>
      <c r="E1358" s="507"/>
      <c r="F1358" s="506"/>
      <c r="G1358" s="1012"/>
      <c r="H1358" s="1012"/>
      <c r="I1358" s="506"/>
      <c r="J1358" s="507"/>
      <c r="P1358" s="505"/>
      <c r="Q1358" s="598"/>
      <c r="R1358" s="506"/>
      <c r="S1358" s="506"/>
      <c r="T1358" s="507"/>
      <c r="U1358" s="506"/>
      <c r="V1358" s="508"/>
      <c r="W1358" s="508"/>
      <c r="X1358" s="506"/>
      <c r="Y1358" s="595"/>
    </row>
    <row r="1359" spans="1:25" x14ac:dyDescent="0.25">
      <c r="A1359" s="505"/>
      <c r="B1359" s="598"/>
      <c r="C1359" s="506"/>
      <c r="D1359" s="506"/>
      <c r="E1359" s="507"/>
      <c r="F1359" s="506"/>
      <c r="G1359" s="1012"/>
      <c r="H1359" s="1012"/>
      <c r="I1359" s="506"/>
      <c r="J1359" s="507"/>
      <c r="P1359" s="505"/>
      <c r="Q1359" s="598"/>
      <c r="R1359" s="506"/>
      <c r="S1359" s="506"/>
      <c r="T1359" s="507"/>
      <c r="U1359" s="506"/>
      <c r="V1359" s="508"/>
      <c r="W1359" s="508"/>
      <c r="X1359" s="506"/>
      <c r="Y1359" s="595"/>
    </row>
    <row r="1360" spans="1:25" x14ac:dyDescent="0.25">
      <c r="A1360" s="505"/>
      <c r="B1360" s="598"/>
      <c r="C1360" s="506"/>
      <c r="D1360" s="506"/>
      <c r="E1360" s="507"/>
      <c r="F1360" s="506"/>
      <c r="G1360" s="1012"/>
      <c r="H1360" s="1012"/>
      <c r="I1360" s="506"/>
      <c r="J1360" s="507"/>
      <c r="P1360" s="505"/>
      <c r="Q1360" s="598"/>
      <c r="R1360" s="506"/>
      <c r="S1360" s="506"/>
      <c r="T1360" s="507"/>
      <c r="U1360" s="506"/>
      <c r="V1360" s="508"/>
      <c r="W1360" s="508"/>
      <c r="X1360" s="506"/>
      <c r="Y1360" s="595"/>
    </row>
    <row r="1361" spans="1:25" x14ac:dyDescent="0.25">
      <c r="A1361" s="505"/>
      <c r="B1361" s="598"/>
      <c r="C1361" s="506"/>
      <c r="D1361" s="506"/>
      <c r="E1361" s="507"/>
      <c r="F1361" s="506"/>
      <c r="G1361" s="1012"/>
      <c r="H1361" s="1012"/>
      <c r="I1361" s="506"/>
      <c r="J1361" s="507"/>
      <c r="P1361" s="505"/>
      <c r="Q1361" s="598"/>
      <c r="R1361" s="506"/>
      <c r="S1361" s="506"/>
      <c r="T1361" s="507"/>
      <c r="U1361" s="506"/>
      <c r="V1361" s="508"/>
      <c r="W1361" s="508"/>
      <c r="X1361" s="506"/>
      <c r="Y1361" s="595"/>
    </row>
    <row r="1362" spans="1:25" x14ac:dyDescent="0.25">
      <c r="A1362" s="505"/>
      <c r="B1362" s="598"/>
      <c r="C1362" s="506"/>
      <c r="D1362" s="506"/>
      <c r="E1362" s="507"/>
      <c r="F1362" s="506"/>
      <c r="G1362" s="1012"/>
      <c r="H1362" s="1012"/>
      <c r="I1362" s="506"/>
      <c r="J1362" s="507"/>
      <c r="P1362" s="505"/>
      <c r="Q1362" s="598"/>
      <c r="R1362" s="506"/>
      <c r="S1362" s="506"/>
      <c r="T1362" s="507"/>
      <c r="U1362" s="506"/>
      <c r="V1362" s="508"/>
      <c r="W1362" s="508"/>
      <c r="X1362" s="506"/>
      <c r="Y1362" s="595"/>
    </row>
    <row r="1363" spans="1:25" x14ac:dyDescent="0.25">
      <c r="A1363" s="1"/>
      <c r="B1363" s="2"/>
      <c r="C1363" s="4"/>
      <c r="D1363" s="4"/>
      <c r="E1363" s="11"/>
      <c r="F1363" s="4"/>
      <c r="G1363" s="553"/>
      <c r="H1363" s="553"/>
      <c r="I1363" s="4"/>
      <c r="J1363" s="11"/>
      <c r="P1363" s="505"/>
      <c r="Q1363" s="598"/>
      <c r="R1363" s="506"/>
      <c r="S1363" s="506"/>
      <c r="T1363" s="507"/>
      <c r="U1363" s="506"/>
      <c r="V1363" s="508"/>
      <c r="W1363" s="508"/>
      <c r="X1363" s="506"/>
      <c r="Y1363" s="595"/>
    </row>
    <row r="1364" spans="1:25" x14ac:dyDescent="0.25">
      <c r="A1364" s="1"/>
      <c r="B1364" s="2"/>
      <c r="C1364" s="4"/>
      <c r="D1364" s="4"/>
      <c r="E1364" s="11"/>
      <c r="F1364" s="4"/>
      <c r="G1364" s="553"/>
      <c r="H1364" s="553"/>
      <c r="I1364" s="4"/>
      <c r="J1364" s="11"/>
      <c r="P1364" s="505"/>
      <c r="Q1364" s="598"/>
      <c r="R1364" s="506"/>
      <c r="S1364" s="506"/>
      <c r="T1364" s="507"/>
      <c r="U1364" s="506"/>
      <c r="V1364" s="508"/>
      <c r="W1364" s="508"/>
      <c r="X1364" s="506"/>
      <c r="Y1364" s="595"/>
    </row>
    <row r="1365" spans="1:25" x14ac:dyDescent="0.25">
      <c r="A1365" s="1"/>
      <c r="B1365" s="2"/>
      <c r="C1365" s="4"/>
      <c r="D1365" s="4"/>
      <c r="E1365" s="11"/>
      <c r="F1365" s="4"/>
      <c r="G1365" s="553"/>
      <c r="H1365" s="553"/>
      <c r="I1365" s="4"/>
      <c r="J1365" s="11"/>
      <c r="P1365" s="505"/>
      <c r="Q1365" s="598"/>
      <c r="R1365" s="506"/>
      <c r="S1365" s="506"/>
      <c r="T1365" s="507"/>
      <c r="U1365" s="506"/>
      <c r="V1365" s="508"/>
      <c r="W1365" s="508"/>
      <c r="X1365" s="506"/>
      <c r="Y1365" s="595"/>
    </row>
    <row r="1366" spans="1:25" x14ac:dyDescent="0.25">
      <c r="A1366" s="1"/>
      <c r="B1366" s="2"/>
      <c r="C1366" s="4"/>
      <c r="D1366" s="4"/>
      <c r="E1366" s="11"/>
      <c r="F1366" s="4"/>
      <c r="G1366" s="553"/>
      <c r="H1366" s="553"/>
      <c r="I1366" s="4"/>
      <c r="J1366" s="11"/>
      <c r="P1366" s="505"/>
      <c r="Q1366" s="598"/>
      <c r="R1366" s="506"/>
      <c r="S1366" s="506"/>
      <c r="T1366" s="507"/>
      <c r="U1366" s="506"/>
      <c r="V1366" s="508"/>
      <c r="W1366" s="508"/>
      <c r="X1366" s="506"/>
      <c r="Y1366" s="595"/>
    </row>
    <row r="1367" spans="1:25" x14ac:dyDescent="0.25">
      <c r="A1367" s="1"/>
      <c r="B1367" s="2"/>
      <c r="C1367" s="4"/>
      <c r="D1367" s="4"/>
      <c r="E1367" s="11"/>
      <c r="F1367" s="4"/>
      <c r="G1367" s="553"/>
      <c r="H1367" s="553"/>
      <c r="I1367" s="4"/>
      <c r="J1367" s="11"/>
      <c r="P1367" s="505"/>
      <c r="Q1367" s="598"/>
      <c r="R1367" s="506"/>
      <c r="S1367" s="506"/>
      <c r="T1367" s="507"/>
      <c r="U1367" s="506"/>
      <c r="V1367" s="508"/>
      <c r="W1367" s="508"/>
      <c r="X1367" s="506"/>
      <c r="Y1367" s="595"/>
    </row>
    <row r="1368" spans="1:25" x14ac:dyDescent="0.25">
      <c r="A1368" s="1"/>
      <c r="B1368" s="2"/>
      <c r="C1368" s="4"/>
      <c r="D1368" s="4"/>
      <c r="E1368" s="11"/>
      <c r="F1368" s="4"/>
      <c r="G1368" s="553"/>
      <c r="H1368" s="553"/>
      <c r="I1368" s="4"/>
      <c r="J1368" s="11"/>
      <c r="P1368" s="505"/>
      <c r="Q1368" s="598"/>
      <c r="R1368" s="506"/>
      <c r="S1368" s="506"/>
      <c r="T1368" s="507"/>
      <c r="U1368" s="506"/>
      <c r="V1368" s="508"/>
      <c r="W1368" s="508"/>
      <c r="X1368" s="506"/>
      <c r="Y1368" s="595"/>
    </row>
    <row r="1369" spans="1:25" x14ac:dyDescent="0.25">
      <c r="A1369" s="1"/>
      <c r="B1369" s="2"/>
      <c r="C1369" s="4"/>
      <c r="D1369" s="4"/>
      <c r="E1369" s="11"/>
      <c r="F1369" s="4"/>
      <c r="G1369" s="553"/>
      <c r="H1369" s="553"/>
      <c r="I1369" s="4"/>
      <c r="J1369" s="11"/>
      <c r="P1369" s="505"/>
      <c r="Q1369" s="598"/>
      <c r="R1369" s="506"/>
      <c r="S1369" s="506"/>
      <c r="T1369" s="507"/>
      <c r="U1369" s="506"/>
      <c r="V1369" s="508"/>
      <c r="W1369" s="508"/>
      <c r="X1369" s="506"/>
      <c r="Y1369" s="595"/>
    </row>
    <row r="1370" spans="1:25" x14ac:dyDescent="0.25">
      <c r="A1370" s="1"/>
      <c r="B1370" s="2"/>
      <c r="C1370" s="4"/>
      <c r="D1370" s="4"/>
      <c r="E1370" s="11"/>
      <c r="F1370" s="4"/>
      <c r="G1370" s="553"/>
      <c r="H1370" s="553"/>
      <c r="I1370" s="4"/>
      <c r="J1370" s="11"/>
      <c r="P1370" s="505"/>
      <c r="Q1370" s="598"/>
      <c r="R1370" s="506"/>
      <c r="S1370" s="506"/>
      <c r="T1370" s="507"/>
      <c r="U1370" s="506"/>
      <c r="V1370" s="508"/>
      <c r="W1370" s="508"/>
      <c r="X1370" s="506"/>
      <c r="Y1370" s="595"/>
    </row>
    <row r="1371" spans="1:25" x14ac:dyDescent="0.25">
      <c r="A1371" s="1"/>
      <c r="B1371" s="2"/>
      <c r="C1371" s="4"/>
      <c r="D1371" s="4"/>
      <c r="E1371" s="11"/>
      <c r="F1371" s="4"/>
      <c r="G1371" s="553"/>
      <c r="H1371" s="553"/>
      <c r="I1371" s="4"/>
      <c r="J1371" s="11"/>
      <c r="P1371" s="505"/>
      <c r="Q1371" s="598"/>
      <c r="R1371" s="506"/>
      <c r="S1371" s="506"/>
      <c r="T1371" s="507"/>
      <c r="U1371" s="506"/>
      <c r="V1371" s="508"/>
      <c r="W1371" s="508"/>
      <c r="X1371" s="506"/>
      <c r="Y1371" s="595"/>
    </row>
    <row r="1372" spans="1:25" x14ac:dyDescent="0.25">
      <c r="A1372" s="1"/>
      <c r="B1372" s="2"/>
      <c r="C1372" s="4"/>
      <c r="D1372" s="4"/>
      <c r="E1372" s="11"/>
      <c r="F1372" s="4"/>
      <c r="G1372" s="553"/>
      <c r="H1372" s="553"/>
      <c r="I1372" s="4"/>
      <c r="J1372" s="11"/>
      <c r="P1372" s="505"/>
      <c r="Q1372" s="598"/>
      <c r="R1372" s="506"/>
      <c r="S1372" s="506"/>
      <c r="T1372" s="507"/>
      <c r="U1372" s="506"/>
      <c r="V1372" s="508"/>
      <c r="W1372" s="508"/>
      <c r="X1372" s="506"/>
      <c r="Y1372" s="595"/>
    </row>
    <row r="1373" spans="1:25" x14ac:dyDescent="0.25">
      <c r="A1373" s="1"/>
      <c r="B1373" s="2"/>
      <c r="C1373" s="4"/>
      <c r="D1373" s="4"/>
      <c r="E1373" s="11"/>
      <c r="F1373" s="4"/>
      <c r="G1373" s="553"/>
      <c r="H1373" s="553"/>
      <c r="I1373" s="4"/>
      <c r="J1373" s="11"/>
      <c r="P1373" s="505"/>
      <c r="Q1373" s="598"/>
      <c r="R1373" s="506"/>
      <c r="S1373" s="506"/>
      <c r="T1373" s="507"/>
      <c r="U1373" s="506"/>
      <c r="V1373" s="508"/>
      <c r="W1373" s="508"/>
      <c r="X1373" s="506"/>
      <c r="Y1373" s="595"/>
    </row>
    <row r="1374" spans="1:25" x14ac:dyDescent="0.25">
      <c r="A1374" s="1"/>
      <c r="B1374" s="2"/>
      <c r="C1374" s="4"/>
      <c r="D1374" s="4"/>
      <c r="E1374" s="11"/>
      <c r="F1374" s="4"/>
      <c r="G1374" s="553"/>
      <c r="H1374" s="553"/>
      <c r="I1374" s="4"/>
      <c r="J1374" s="11"/>
      <c r="P1374" s="505"/>
      <c r="Q1374" s="598"/>
      <c r="R1374" s="506"/>
      <c r="S1374" s="506"/>
      <c r="T1374" s="507"/>
      <c r="U1374" s="506"/>
      <c r="V1374" s="508"/>
      <c r="W1374" s="508"/>
      <c r="X1374" s="506"/>
      <c r="Y1374" s="595"/>
    </row>
    <row r="1375" spans="1:25" x14ac:dyDescent="0.25">
      <c r="A1375" s="1"/>
      <c r="B1375" s="2"/>
      <c r="C1375" s="4"/>
      <c r="D1375" s="4"/>
      <c r="E1375" s="11"/>
      <c r="F1375" s="4"/>
      <c r="G1375" s="553"/>
      <c r="H1375" s="553"/>
      <c r="I1375" s="4"/>
      <c r="J1375" s="11"/>
      <c r="P1375" s="505"/>
      <c r="Q1375" s="598"/>
      <c r="R1375" s="506"/>
      <c r="S1375" s="506"/>
      <c r="T1375" s="507"/>
      <c r="U1375" s="506"/>
      <c r="V1375" s="508"/>
      <c r="W1375" s="508"/>
      <c r="X1375" s="506"/>
      <c r="Y1375" s="595"/>
    </row>
    <row r="1376" spans="1:25" x14ac:dyDescent="0.25">
      <c r="A1376" s="1"/>
      <c r="B1376" s="2"/>
      <c r="C1376" s="4"/>
      <c r="D1376" s="4"/>
      <c r="E1376" s="11"/>
      <c r="F1376" s="4"/>
      <c r="G1376" s="553"/>
      <c r="H1376" s="553"/>
      <c r="I1376" s="4"/>
      <c r="J1376" s="11"/>
      <c r="P1376" s="505"/>
      <c r="Q1376" s="598"/>
      <c r="R1376" s="506"/>
      <c r="S1376" s="506"/>
      <c r="T1376" s="507"/>
      <c r="U1376" s="506"/>
      <c r="V1376" s="508"/>
      <c r="W1376" s="508"/>
      <c r="X1376" s="506"/>
      <c r="Y1376" s="595"/>
    </row>
    <row r="1377" spans="1:25" x14ac:dyDescent="0.25">
      <c r="A1377" s="1"/>
      <c r="B1377" s="2"/>
      <c r="C1377" s="4"/>
      <c r="D1377" s="4"/>
      <c r="E1377" s="11"/>
      <c r="F1377" s="4"/>
      <c r="G1377" s="553"/>
      <c r="H1377" s="553"/>
      <c r="I1377" s="4"/>
      <c r="J1377" s="11"/>
      <c r="P1377" s="505"/>
      <c r="Q1377" s="598"/>
      <c r="R1377" s="506"/>
      <c r="S1377" s="506"/>
      <c r="T1377" s="507"/>
      <c r="U1377" s="506"/>
      <c r="V1377" s="508"/>
      <c r="W1377" s="508"/>
      <c r="X1377" s="506"/>
      <c r="Y1377" s="595"/>
    </row>
    <row r="1378" spans="1:25" x14ac:dyDescent="0.25">
      <c r="A1378" s="1"/>
      <c r="B1378" s="2"/>
      <c r="C1378" s="4"/>
      <c r="D1378" s="4"/>
      <c r="E1378" s="11"/>
      <c r="F1378" s="4"/>
      <c r="G1378" s="553"/>
      <c r="H1378" s="553"/>
      <c r="I1378" s="4"/>
      <c r="J1378" s="11"/>
      <c r="P1378" s="505"/>
      <c r="Q1378" s="598"/>
      <c r="R1378" s="506"/>
      <c r="S1378" s="506"/>
      <c r="T1378" s="507"/>
      <c r="U1378" s="506"/>
      <c r="V1378" s="508"/>
      <c r="W1378" s="508"/>
      <c r="X1378" s="506"/>
      <c r="Y1378" s="595"/>
    </row>
    <row r="1379" spans="1:25" x14ac:dyDescent="0.25">
      <c r="A1379" s="1"/>
      <c r="B1379" s="2"/>
      <c r="C1379" s="4"/>
      <c r="D1379" s="4"/>
      <c r="E1379" s="11"/>
      <c r="F1379" s="4"/>
      <c r="G1379" s="553"/>
      <c r="H1379" s="553"/>
      <c r="I1379" s="4"/>
      <c r="J1379" s="11"/>
      <c r="P1379" s="505"/>
      <c r="Q1379" s="598"/>
      <c r="R1379" s="506"/>
      <c r="S1379" s="506"/>
      <c r="T1379" s="507"/>
      <c r="U1379" s="506"/>
      <c r="V1379" s="508"/>
      <c r="W1379" s="508"/>
      <c r="X1379" s="506"/>
      <c r="Y1379" s="595"/>
    </row>
    <row r="1380" spans="1:25" x14ac:dyDescent="0.25">
      <c r="A1380" s="1"/>
      <c r="B1380" s="2"/>
      <c r="C1380" s="4"/>
      <c r="D1380" s="4"/>
      <c r="E1380" s="11"/>
      <c r="F1380" s="4"/>
      <c r="G1380" s="553"/>
      <c r="H1380" s="553"/>
      <c r="I1380" s="4"/>
      <c r="J1380" s="11"/>
      <c r="P1380" s="505"/>
      <c r="Q1380" s="598"/>
      <c r="R1380" s="506"/>
      <c r="S1380" s="506"/>
      <c r="T1380" s="507"/>
      <c r="U1380" s="506"/>
      <c r="V1380" s="508"/>
      <c r="W1380" s="508"/>
      <c r="X1380" s="506"/>
      <c r="Y1380" s="595"/>
    </row>
    <row r="1381" spans="1:25" x14ac:dyDescent="0.25">
      <c r="A1381" s="1"/>
      <c r="B1381" s="2"/>
      <c r="C1381" s="4"/>
      <c r="D1381" s="4"/>
      <c r="E1381" s="11"/>
      <c r="F1381" s="4"/>
      <c r="G1381" s="553"/>
      <c r="H1381" s="553"/>
      <c r="I1381" s="4"/>
      <c r="J1381" s="11"/>
      <c r="P1381" s="505"/>
      <c r="Q1381" s="598"/>
      <c r="R1381" s="506"/>
      <c r="S1381" s="506"/>
      <c r="T1381" s="507"/>
      <c r="U1381" s="506"/>
      <c r="V1381" s="508"/>
      <c r="W1381" s="508"/>
      <c r="X1381" s="506"/>
      <c r="Y1381" s="595"/>
    </row>
    <row r="1382" spans="1:25" x14ac:dyDescent="0.25">
      <c r="A1382" s="1"/>
      <c r="B1382" s="2"/>
      <c r="C1382" s="4"/>
      <c r="D1382" s="4"/>
      <c r="E1382" s="11"/>
      <c r="F1382" s="4"/>
      <c r="G1382" s="553"/>
      <c r="H1382" s="553"/>
      <c r="I1382" s="4"/>
      <c r="J1382" s="11"/>
      <c r="P1382" s="505"/>
      <c r="Q1382" s="598"/>
      <c r="R1382" s="506"/>
      <c r="S1382" s="506"/>
      <c r="T1382" s="507"/>
      <c r="U1382" s="506"/>
      <c r="V1382" s="508"/>
      <c r="W1382" s="508"/>
      <c r="X1382" s="506"/>
      <c r="Y1382" s="595"/>
    </row>
    <row r="1383" spans="1:25" x14ac:dyDescent="0.25">
      <c r="A1383" s="1"/>
      <c r="B1383" s="2"/>
      <c r="C1383" s="4"/>
      <c r="D1383" s="4"/>
      <c r="E1383" s="11"/>
      <c r="F1383" s="4"/>
      <c r="G1383" s="553"/>
      <c r="H1383" s="553"/>
      <c r="I1383" s="4"/>
      <c r="J1383" s="11"/>
    </row>
    <row r="1384" spans="1:25" x14ac:dyDescent="0.25">
      <c r="A1384" s="1"/>
      <c r="B1384" s="2"/>
      <c r="C1384" s="4"/>
      <c r="D1384" s="4"/>
      <c r="E1384" s="11"/>
      <c r="F1384" s="4"/>
      <c r="G1384" s="553"/>
      <c r="H1384" s="553"/>
      <c r="I1384" s="4"/>
      <c r="J1384" s="11"/>
    </row>
    <row r="1385" spans="1:25" x14ac:dyDescent="0.25">
      <c r="A1385" s="1"/>
      <c r="B1385" s="2"/>
      <c r="C1385" s="4"/>
      <c r="D1385" s="4"/>
      <c r="E1385" s="11"/>
      <c r="F1385" s="4"/>
      <c r="G1385" s="553"/>
      <c r="H1385" s="553"/>
      <c r="I1385" s="4"/>
      <c r="J1385" s="11"/>
    </row>
    <row r="1386" spans="1:25" x14ac:dyDescent="0.25">
      <c r="A1386" s="1"/>
      <c r="B1386" s="2"/>
      <c r="C1386" s="4"/>
      <c r="D1386" s="4"/>
      <c r="E1386" s="11"/>
      <c r="F1386" s="4"/>
      <c r="G1386" s="553"/>
      <c r="H1386" s="553"/>
      <c r="I1386" s="4"/>
      <c r="J1386" s="11"/>
    </row>
    <row r="1387" spans="1:25" x14ac:dyDescent="0.25">
      <c r="A1387" s="1"/>
      <c r="B1387" s="2"/>
      <c r="C1387" s="4"/>
      <c r="D1387" s="4"/>
      <c r="E1387" s="11"/>
      <c r="F1387" s="4"/>
      <c r="G1387" s="553"/>
      <c r="H1387" s="553"/>
      <c r="I1387" s="4"/>
      <c r="J1387" s="11"/>
    </row>
    <row r="1388" spans="1:25" x14ac:dyDescent="0.25">
      <c r="A1388" s="1"/>
      <c r="B1388" s="2"/>
      <c r="C1388" s="4"/>
      <c r="D1388" s="4"/>
      <c r="E1388" s="11"/>
      <c r="F1388" s="4"/>
      <c r="G1388" s="553"/>
      <c r="H1388" s="553"/>
      <c r="I1388" s="4"/>
      <c r="J1388" s="11"/>
    </row>
    <row r="1389" spans="1:25" x14ac:dyDescent="0.25">
      <c r="A1389" s="1"/>
      <c r="B1389" s="2"/>
      <c r="C1389" s="4"/>
      <c r="D1389" s="4"/>
      <c r="E1389" s="11"/>
      <c r="F1389" s="4"/>
      <c r="G1389" s="553"/>
      <c r="H1389" s="553"/>
      <c r="I1389" s="4"/>
      <c r="J1389" s="11"/>
    </row>
    <row r="1390" spans="1:25" x14ac:dyDescent="0.25">
      <c r="A1390" s="1"/>
      <c r="B1390" s="2"/>
      <c r="C1390" s="4"/>
      <c r="D1390" s="4"/>
      <c r="E1390" s="11"/>
      <c r="F1390" s="4"/>
      <c r="G1390" s="553"/>
      <c r="H1390" s="553"/>
      <c r="I1390" s="4"/>
      <c r="J1390" s="11"/>
    </row>
    <row r="1391" spans="1:25" x14ac:dyDescent="0.25">
      <c r="A1391" s="1"/>
      <c r="B1391" s="2"/>
      <c r="C1391" s="4"/>
      <c r="D1391" s="4"/>
      <c r="E1391" s="11"/>
      <c r="F1391" s="4"/>
      <c r="G1391" s="553"/>
      <c r="H1391" s="553"/>
      <c r="I1391" s="4"/>
      <c r="J1391" s="11"/>
    </row>
    <row r="1392" spans="1:25" x14ac:dyDescent="0.25">
      <c r="A1392" s="1"/>
      <c r="B1392" s="2"/>
      <c r="C1392" s="4"/>
      <c r="D1392" s="4"/>
      <c r="E1392" s="11"/>
      <c r="F1392" s="4"/>
      <c r="G1392" s="553"/>
      <c r="H1392" s="553"/>
      <c r="I1392" s="4"/>
      <c r="J1392" s="11"/>
    </row>
    <row r="1393" spans="1:10" x14ac:dyDescent="0.25">
      <c r="A1393" s="1"/>
      <c r="B1393" s="2"/>
      <c r="C1393" s="4"/>
      <c r="D1393" s="4"/>
      <c r="E1393" s="11"/>
      <c r="F1393" s="4"/>
      <c r="G1393" s="553"/>
      <c r="H1393" s="553"/>
      <c r="I1393" s="4"/>
      <c r="J1393" s="11"/>
    </row>
    <row r="1394" spans="1:10" x14ac:dyDescent="0.25">
      <c r="A1394" s="1"/>
      <c r="B1394" s="2"/>
      <c r="C1394" s="4"/>
      <c r="D1394" s="4"/>
      <c r="E1394" s="11"/>
      <c r="F1394" s="4"/>
      <c r="G1394" s="553"/>
      <c r="H1394" s="553"/>
      <c r="I1394" s="4"/>
      <c r="J1394" s="11"/>
    </row>
    <row r="1395" spans="1:10" x14ac:dyDescent="0.25">
      <c r="A1395" s="1"/>
      <c r="B1395" s="2"/>
      <c r="C1395" s="4"/>
      <c r="D1395" s="4"/>
      <c r="E1395" s="11"/>
      <c r="F1395" s="4"/>
      <c r="G1395" s="553"/>
      <c r="H1395" s="553"/>
      <c r="I1395" s="4"/>
      <c r="J1395" s="11"/>
    </row>
    <row r="1396" spans="1:10" x14ac:dyDescent="0.25">
      <c r="A1396" s="1"/>
      <c r="B1396" s="2"/>
      <c r="C1396" s="4"/>
      <c r="D1396" s="4"/>
      <c r="E1396" s="11"/>
      <c r="F1396" s="4"/>
      <c r="G1396" s="553"/>
      <c r="H1396" s="553"/>
      <c r="I1396" s="4"/>
      <c r="J1396" s="11"/>
    </row>
    <row r="1397" spans="1:10" x14ac:dyDescent="0.25">
      <c r="A1397" s="1"/>
      <c r="B1397" s="2"/>
      <c r="C1397" s="4"/>
      <c r="D1397" s="4"/>
      <c r="E1397" s="11"/>
      <c r="F1397" s="4"/>
      <c r="G1397" s="553"/>
      <c r="H1397" s="553"/>
      <c r="I1397" s="4"/>
      <c r="J1397" s="11"/>
    </row>
    <row r="1398" spans="1:10" x14ac:dyDescent="0.25">
      <c r="A1398" s="1"/>
      <c r="B1398" s="2"/>
      <c r="C1398" s="4"/>
      <c r="D1398" s="4"/>
      <c r="E1398" s="11"/>
      <c r="F1398" s="4"/>
      <c r="G1398" s="553"/>
      <c r="H1398" s="553"/>
      <c r="I1398" s="4"/>
      <c r="J1398" s="11"/>
    </row>
    <row r="1399" spans="1:10" x14ac:dyDescent="0.25">
      <c r="A1399" s="1"/>
      <c r="B1399" s="2"/>
      <c r="C1399" s="4"/>
      <c r="D1399" s="4"/>
      <c r="E1399" s="11"/>
      <c r="F1399" s="4"/>
      <c r="G1399" s="553"/>
      <c r="H1399" s="553"/>
      <c r="I1399" s="4"/>
      <c r="J1399" s="11"/>
    </row>
    <row r="1400" spans="1:10" x14ac:dyDescent="0.25">
      <c r="A1400" s="1"/>
      <c r="B1400" s="2"/>
      <c r="C1400" s="4"/>
      <c r="D1400" s="4"/>
      <c r="E1400" s="11"/>
      <c r="F1400" s="4"/>
      <c r="G1400" s="553"/>
      <c r="H1400" s="553"/>
      <c r="I1400" s="4"/>
      <c r="J1400" s="11"/>
    </row>
    <row r="1401" spans="1:10" x14ac:dyDescent="0.25">
      <c r="A1401" s="1"/>
      <c r="B1401" s="2"/>
      <c r="C1401" s="4"/>
      <c r="D1401" s="4"/>
      <c r="E1401" s="11"/>
      <c r="F1401" s="4"/>
      <c r="G1401" s="553"/>
      <c r="H1401" s="553"/>
      <c r="I1401" s="4"/>
      <c r="J1401" s="11"/>
    </row>
    <row r="1402" spans="1:10" x14ac:dyDescent="0.25">
      <c r="A1402" s="1"/>
      <c r="B1402" s="2"/>
      <c r="C1402" s="4"/>
      <c r="D1402" s="4"/>
      <c r="E1402" s="11"/>
      <c r="F1402" s="4"/>
      <c r="G1402" s="553"/>
      <c r="H1402" s="553"/>
      <c r="I1402" s="4"/>
      <c r="J1402" s="11"/>
    </row>
    <row r="1403" spans="1:10" x14ac:dyDescent="0.25">
      <c r="A1403" s="1"/>
      <c r="B1403" s="2"/>
      <c r="C1403" s="4"/>
      <c r="D1403" s="4"/>
      <c r="E1403" s="11"/>
      <c r="F1403" s="4"/>
      <c r="G1403" s="553"/>
      <c r="H1403" s="553"/>
      <c r="I1403" s="4"/>
      <c r="J1403" s="11"/>
    </row>
    <row r="1404" spans="1:10" x14ac:dyDescent="0.25">
      <c r="A1404" s="1"/>
      <c r="B1404" s="2"/>
      <c r="C1404" s="4"/>
      <c r="D1404" s="4"/>
      <c r="E1404" s="11"/>
      <c r="F1404" s="4"/>
      <c r="G1404" s="553"/>
      <c r="H1404" s="553"/>
      <c r="I1404" s="4"/>
      <c r="J1404" s="11"/>
    </row>
    <row r="1405" spans="1:10" x14ac:dyDescent="0.25">
      <c r="A1405" s="1"/>
      <c r="B1405" s="2"/>
      <c r="C1405" s="4"/>
      <c r="D1405" s="4"/>
      <c r="E1405" s="11"/>
      <c r="F1405" s="4"/>
      <c r="G1405" s="553"/>
      <c r="H1405" s="553"/>
      <c r="I1405" s="4"/>
      <c r="J1405" s="11"/>
    </row>
    <row r="1406" spans="1:10" x14ac:dyDescent="0.25">
      <c r="A1406" s="1"/>
      <c r="B1406" s="2"/>
      <c r="C1406" s="4"/>
      <c r="D1406" s="4"/>
      <c r="E1406" s="11"/>
      <c r="F1406" s="4"/>
      <c r="G1406" s="553"/>
      <c r="H1406" s="553"/>
      <c r="I1406" s="4"/>
      <c r="J1406" s="11"/>
    </row>
    <row r="1407" spans="1:10" x14ac:dyDescent="0.25">
      <c r="A1407" s="1"/>
      <c r="B1407" s="2"/>
      <c r="C1407" s="4"/>
      <c r="D1407" s="4"/>
      <c r="E1407" s="11"/>
      <c r="F1407" s="4"/>
      <c r="G1407" s="553"/>
      <c r="H1407" s="553"/>
      <c r="I1407" s="4"/>
      <c r="J1407" s="11"/>
    </row>
    <row r="1408" spans="1:10" x14ac:dyDescent="0.25">
      <c r="A1408" s="1"/>
      <c r="B1408" s="2"/>
      <c r="C1408" s="4"/>
      <c r="D1408" s="4"/>
      <c r="E1408" s="11"/>
      <c r="F1408" s="4"/>
      <c r="G1408" s="553"/>
      <c r="H1408" s="553"/>
      <c r="I1408" s="4"/>
      <c r="J1408" s="11"/>
    </row>
    <row r="1409" spans="1:10" x14ac:dyDescent="0.25">
      <c r="A1409" s="1"/>
      <c r="B1409" s="2"/>
      <c r="C1409" s="4"/>
      <c r="D1409" s="4"/>
      <c r="E1409" s="11"/>
      <c r="F1409" s="4"/>
      <c r="G1409" s="553"/>
      <c r="H1409" s="553"/>
      <c r="I1409" s="4"/>
      <c r="J1409" s="11"/>
    </row>
    <row r="1410" spans="1:10" x14ac:dyDescent="0.25">
      <c r="A1410" s="1"/>
      <c r="B1410" s="2"/>
      <c r="C1410" s="4"/>
      <c r="D1410" s="4"/>
      <c r="E1410" s="11"/>
      <c r="F1410" s="4"/>
      <c r="G1410" s="553"/>
      <c r="H1410" s="553"/>
      <c r="I1410" s="4"/>
      <c r="J1410" s="11"/>
    </row>
    <row r="1411" spans="1:10" x14ac:dyDescent="0.25">
      <c r="A1411" s="1"/>
      <c r="B1411" s="2"/>
      <c r="C1411" s="4"/>
      <c r="D1411" s="4"/>
      <c r="E1411" s="11"/>
      <c r="F1411" s="4"/>
      <c r="G1411" s="553"/>
      <c r="H1411" s="553"/>
      <c r="I1411" s="4"/>
      <c r="J1411" s="11"/>
    </row>
    <row r="1412" spans="1:10" x14ac:dyDescent="0.25">
      <c r="A1412" s="1"/>
      <c r="B1412" s="2"/>
      <c r="C1412" s="4"/>
      <c r="D1412" s="4"/>
      <c r="E1412" s="11"/>
      <c r="F1412" s="4"/>
      <c r="G1412" s="553"/>
      <c r="H1412" s="553"/>
      <c r="I1412" s="4"/>
      <c r="J1412" s="11"/>
    </row>
    <row r="1413" spans="1:10" x14ac:dyDescent="0.25">
      <c r="A1413" s="1"/>
      <c r="B1413" s="2"/>
      <c r="C1413" s="4"/>
      <c r="D1413" s="4"/>
      <c r="E1413" s="11"/>
      <c r="F1413" s="4"/>
      <c r="G1413" s="553"/>
      <c r="H1413" s="553"/>
      <c r="I1413" s="4"/>
      <c r="J1413" s="11"/>
    </row>
    <row r="1414" spans="1:10" x14ac:dyDescent="0.25">
      <c r="A1414" s="1"/>
      <c r="B1414" s="2"/>
      <c r="C1414" s="4"/>
      <c r="D1414" s="4"/>
      <c r="E1414" s="11"/>
      <c r="F1414" s="4"/>
      <c r="G1414" s="553"/>
      <c r="H1414" s="553"/>
      <c r="I1414" s="4"/>
      <c r="J1414" s="11"/>
    </row>
    <row r="1415" spans="1:10" x14ac:dyDescent="0.25">
      <c r="A1415" s="1"/>
      <c r="B1415" s="2"/>
      <c r="C1415" s="4"/>
      <c r="D1415" s="4"/>
      <c r="E1415" s="11"/>
      <c r="F1415" s="4"/>
      <c r="G1415" s="553"/>
      <c r="H1415" s="553"/>
      <c r="I1415" s="4"/>
      <c r="J1415" s="11"/>
    </row>
    <row r="1416" spans="1:10" x14ac:dyDescent="0.25">
      <c r="A1416" s="1"/>
      <c r="B1416" s="2"/>
      <c r="C1416" s="4"/>
      <c r="D1416" s="4"/>
      <c r="E1416" s="11"/>
      <c r="F1416" s="4"/>
      <c r="G1416" s="553"/>
      <c r="H1416" s="553"/>
      <c r="I1416" s="4"/>
      <c r="J1416" s="11"/>
    </row>
    <row r="1417" spans="1:10" x14ac:dyDescent="0.25">
      <c r="A1417" s="1"/>
      <c r="B1417" s="2"/>
      <c r="C1417" s="4"/>
      <c r="D1417" s="4"/>
      <c r="E1417" s="11"/>
      <c r="F1417" s="4"/>
      <c r="G1417" s="553"/>
      <c r="H1417" s="553"/>
      <c r="I1417" s="4"/>
      <c r="J1417" s="11"/>
    </row>
    <row r="1418" spans="1:10" x14ac:dyDescent="0.25">
      <c r="A1418" s="1"/>
      <c r="B1418" s="2"/>
      <c r="C1418" s="4"/>
      <c r="D1418" s="4"/>
      <c r="E1418" s="11"/>
      <c r="F1418" s="4"/>
      <c r="G1418" s="553"/>
      <c r="H1418" s="553"/>
      <c r="I1418" s="4"/>
      <c r="J1418" s="11"/>
    </row>
    <row r="1419" spans="1:10" x14ac:dyDescent="0.25">
      <c r="A1419" s="1"/>
      <c r="B1419" s="2"/>
      <c r="C1419" s="4"/>
      <c r="D1419" s="4"/>
      <c r="E1419" s="11"/>
      <c r="F1419" s="4"/>
      <c r="G1419" s="553"/>
      <c r="H1419" s="553"/>
      <c r="I1419" s="4"/>
      <c r="J1419" s="11"/>
    </row>
    <row r="1420" spans="1:10" x14ac:dyDescent="0.25">
      <c r="A1420" s="1"/>
      <c r="B1420" s="2"/>
      <c r="C1420" s="4"/>
      <c r="D1420" s="4"/>
      <c r="E1420" s="11"/>
      <c r="F1420" s="4"/>
      <c r="G1420" s="553"/>
      <c r="H1420" s="553"/>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11" priority="114">
      <formula>AND($A21&lt;&gt;"",MOD(ROW(),2)=1)</formula>
    </cfRule>
  </conditionalFormatting>
  <conditionalFormatting sqref="A2:J20">
    <cfRule type="expression" dxfId="210"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25" t="s">
        <v>345</v>
      </c>
      <c r="B1" s="1425"/>
      <c r="C1" s="1425"/>
      <c r="D1" s="1425"/>
      <c r="E1" s="1425"/>
      <c r="F1" s="1425"/>
      <c r="G1" s="1426"/>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27" t="s">
        <v>348</v>
      </c>
      <c r="AC1" s="1428"/>
      <c r="AD1" s="1428"/>
      <c r="AE1" s="1428"/>
      <c r="AF1" s="1428"/>
      <c r="AG1" s="1428"/>
      <c r="AH1" s="1428"/>
      <c r="AI1" s="1428"/>
      <c r="AJ1" s="1428"/>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209" priority="9">
      <formula>AND($A3&lt;&gt;"",MOD(ROW(),2)=0)</formula>
    </cfRule>
    <cfRule type="expression" dxfId="208"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3" t="s">
        <v>232</v>
      </c>
      <c r="B1" s="47"/>
      <c r="D1"/>
      <c r="E1"/>
      <c r="F1"/>
      <c r="G1"/>
      <c r="H1"/>
      <c r="I1"/>
      <c r="J1"/>
    </row>
    <row r="2" spans="1:10" ht="15" customHeight="1" x14ac:dyDescent="0.25">
      <c r="A2" s="602"/>
      <c r="D2"/>
      <c r="E2"/>
      <c r="F2"/>
      <c r="G2"/>
      <c r="H2"/>
      <c r="I2"/>
      <c r="J2"/>
    </row>
    <row r="3" spans="1:10" x14ac:dyDescent="0.25">
      <c r="A3" s="602"/>
      <c r="D3"/>
      <c r="E3"/>
      <c r="F3"/>
      <c r="G3"/>
      <c r="H3"/>
      <c r="I3"/>
      <c r="J3"/>
    </row>
    <row r="4" spans="1:10" x14ac:dyDescent="0.25">
      <c r="A4" s="602" t="s">
        <v>22</v>
      </c>
      <c r="D4"/>
      <c r="E4"/>
      <c r="F4"/>
      <c r="G4"/>
      <c r="H4"/>
      <c r="I4"/>
      <c r="J4"/>
    </row>
    <row r="5" spans="1:10" x14ac:dyDescent="0.25">
      <c r="A5" s="602"/>
      <c r="D5"/>
      <c r="E5"/>
      <c r="F5"/>
      <c r="G5"/>
      <c r="H5"/>
      <c r="I5"/>
      <c r="J5"/>
    </row>
    <row r="6" spans="1:10" x14ac:dyDescent="0.25">
      <c r="A6" s="602"/>
      <c r="D6"/>
      <c r="E6"/>
      <c r="F6"/>
      <c r="G6"/>
      <c r="H6"/>
      <c r="I6"/>
      <c r="J6"/>
    </row>
    <row r="7" spans="1:10" x14ac:dyDescent="0.25">
      <c r="A7" s="602"/>
      <c r="D7"/>
      <c r="E7"/>
      <c r="F7"/>
      <c r="G7"/>
      <c r="H7"/>
      <c r="I7"/>
      <c r="J7"/>
    </row>
    <row r="8" spans="1:10" x14ac:dyDescent="0.25">
      <c r="A8" s="602"/>
      <c r="D8"/>
      <c r="E8"/>
      <c r="F8"/>
      <c r="G8"/>
      <c r="H8"/>
      <c r="I8"/>
      <c r="J8"/>
    </row>
    <row r="9" spans="1:10" x14ac:dyDescent="0.25">
      <c r="D9"/>
      <c r="E9"/>
      <c r="F9"/>
      <c r="G9"/>
      <c r="H9"/>
      <c r="I9"/>
      <c r="J9"/>
    </row>
    <row r="10" spans="1:10" x14ac:dyDescent="0.25">
      <c r="D10"/>
      <c r="E10"/>
      <c r="F10"/>
      <c r="G10"/>
      <c r="H10"/>
      <c r="I10"/>
      <c r="J10"/>
    </row>
  </sheetData>
  <sheetProtection sheet="1" objects="1" scenarios="1"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09" r:id="rId4" name="lblMinAll_Hover">
          <controlPr defaultSize="0" autoLine="0" r:id="rId5">
            <anchor moveWithCells="1">
              <from>
                <xdr:col>0</xdr:col>
                <xdr:colOff>0</xdr:colOff>
                <xdr:row>2</xdr:row>
                <xdr:rowOff>0</xdr:rowOff>
              </from>
              <to>
                <xdr:col>0</xdr:col>
                <xdr:colOff>2876550</xdr:colOff>
                <xdr:row>6</xdr:row>
                <xdr:rowOff>133350</xdr:rowOff>
              </to>
            </anchor>
          </controlPr>
        </control>
      </mc:Choice>
      <mc:Fallback>
        <control shapeId="43009" r:id="rId4" name="lblMinAll_Hover"/>
      </mc:Fallback>
    </mc:AlternateContent>
    <mc:AlternateContent xmlns:mc="http://schemas.openxmlformats.org/markup-compatibility/2006">
      <mc:Choice Requires="x14">
        <control shapeId="43010" r:id="rId6" name="lblPaiement_Hover">
          <controlPr defaultSize="0" autoLine="0" autoPict="0" r:id="rId7">
            <anchor moveWithCells="1">
              <from>
                <xdr:col>0</xdr:col>
                <xdr:colOff>0</xdr:colOff>
                <xdr:row>2</xdr:row>
                <xdr:rowOff>38100</xdr:rowOff>
              </from>
              <to>
                <xdr:col>0</xdr:col>
                <xdr:colOff>1800225</xdr:colOff>
                <xdr:row>6</xdr:row>
                <xdr:rowOff>171450</xdr:rowOff>
              </to>
            </anchor>
          </controlPr>
        </control>
      </mc:Choice>
      <mc:Fallback>
        <control shapeId="43010" r:id="rId6" name="lblPaiement_Hover"/>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599"/>
  </cols>
  <sheetData>
    <row r="1" spans="1:10" ht="39.950000000000003" customHeight="1" thickBot="1" x14ac:dyDescent="0.3">
      <c r="A1" s="600"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16" r:id="rId4"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4" name="lblFAC_Prep_Hover"/>
      </mc:Fallback>
    </mc:AlternateContent>
    <mc:AlternateContent xmlns:mc="http://schemas.openxmlformats.org/markup-compatibility/2006">
      <mc:Choice Requires="x14">
        <control shapeId="38917" r:id="rId6" name="lblMinAll_Hover">
          <controlPr defaultSize="0" autoLine="0" autoPict="0" r:id="rId7">
            <anchor moveWithCells="1">
              <from>
                <xdr:col>0</xdr:col>
                <xdr:colOff>0</xdr:colOff>
                <xdr:row>1</xdr:row>
                <xdr:rowOff>133350</xdr:rowOff>
              </from>
              <to>
                <xdr:col>0</xdr:col>
                <xdr:colOff>2876550</xdr:colOff>
                <xdr:row>27</xdr:row>
                <xdr:rowOff>66675</xdr:rowOff>
              </to>
            </anchor>
          </controlPr>
        </control>
      </mc:Choice>
      <mc:Fallback>
        <control shapeId="38917" r:id="rId6" name="lblMinAll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9" r:id="rId9"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9" name="lblFAC_Encaissement_Hover"/>
      </mc:Fallback>
    </mc:AlternateContent>
    <mc:AlternateContent xmlns:mc="http://schemas.openxmlformats.org/markup-compatibility/2006">
      <mc:Choice Requires="x14">
        <control shapeId="38920" r:id="rId10"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10" name="lblFAC_Historique_Hover"/>
      </mc:Fallback>
    </mc:AlternateContent>
    <mc:AlternateContent xmlns:mc="http://schemas.openxmlformats.org/markup-compatibility/2006">
      <mc:Choice Requires="x14">
        <control shapeId="38921" r:id="rId11" name="lblFAC_Confirm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11" name="lblFAC_Confirmation_Hover"/>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5" t="s">
        <v>233</v>
      </c>
    </row>
    <row r="2" spans="1:10" ht="15" customHeight="1" x14ac:dyDescent="0.25">
      <c r="A2" s="604"/>
      <c r="D2" s="1"/>
      <c r="E2" s="1"/>
      <c r="F2" s="1"/>
      <c r="G2" s="1"/>
      <c r="H2" s="1"/>
      <c r="I2" s="1"/>
      <c r="J2" s="1"/>
    </row>
    <row r="3" spans="1:10" x14ac:dyDescent="0.25">
      <c r="A3" s="604"/>
      <c r="D3" s="1"/>
      <c r="E3" s="4"/>
      <c r="F3" s="1"/>
      <c r="G3" s="10"/>
      <c r="H3" s="10"/>
      <c r="I3" s="10"/>
      <c r="J3" s="10"/>
    </row>
    <row r="4" spans="1:10" x14ac:dyDescent="0.25">
      <c r="A4" s="604" t="s">
        <v>22</v>
      </c>
      <c r="D4" s="1"/>
      <c r="E4" s="4"/>
      <c r="F4" s="1"/>
      <c r="G4" s="10"/>
      <c r="H4" s="10"/>
      <c r="I4" s="10"/>
      <c r="J4" s="10"/>
    </row>
    <row r="5" spans="1:10" x14ac:dyDescent="0.25">
      <c r="A5" s="604"/>
      <c r="D5" s="1"/>
      <c r="E5" s="4"/>
      <c r="F5" s="1"/>
      <c r="G5" s="10"/>
      <c r="H5" s="10"/>
      <c r="I5" s="10"/>
      <c r="J5" s="10"/>
    </row>
    <row r="6" spans="1:10" x14ac:dyDescent="0.25">
      <c r="A6" s="604"/>
      <c r="D6" s="1"/>
      <c r="E6" s="4"/>
      <c r="F6" s="1"/>
      <c r="G6" s="10"/>
      <c r="H6" s="10"/>
      <c r="I6" s="10"/>
      <c r="J6" s="10"/>
    </row>
    <row r="7" spans="1:10" x14ac:dyDescent="0.25">
      <c r="A7" s="604"/>
      <c r="D7" s="1"/>
      <c r="E7" s="4"/>
      <c r="F7" s="1"/>
      <c r="G7" s="10"/>
      <c r="H7" s="10"/>
      <c r="I7" s="10"/>
      <c r="J7" s="10"/>
    </row>
    <row r="8" spans="1:10" x14ac:dyDescent="0.25">
      <c r="A8" s="604"/>
      <c r="D8" s="1"/>
      <c r="E8" s="4"/>
      <c r="F8" s="1"/>
      <c r="G8" s="10"/>
      <c r="H8" s="10"/>
      <c r="I8" s="10"/>
      <c r="J8" s="10"/>
    </row>
    <row r="9" spans="1:10" x14ac:dyDescent="0.25">
      <c r="A9" s="604"/>
      <c r="D9" s="1"/>
      <c r="E9" s="4"/>
      <c r="F9" s="1"/>
      <c r="G9" s="10"/>
      <c r="H9" s="10"/>
      <c r="I9" s="10"/>
      <c r="J9" s="10"/>
    </row>
    <row r="10" spans="1:10" x14ac:dyDescent="0.25">
      <c r="A10" s="604"/>
      <c r="D10" s="1"/>
      <c r="E10" s="4"/>
      <c r="F10" s="1"/>
      <c r="G10" s="10"/>
      <c r="H10" s="10"/>
      <c r="I10" s="10"/>
      <c r="J10" s="10"/>
    </row>
    <row r="11" spans="1:10" x14ac:dyDescent="0.25">
      <c r="A11" s="604"/>
      <c r="D11" s="1"/>
      <c r="E11" s="4"/>
      <c r="F11" s="1"/>
      <c r="G11" s="10"/>
      <c r="H11" s="10"/>
      <c r="I11" s="10"/>
      <c r="J11" s="10"/>
    </row>
    <row r="12" spans="1:10" x14ac:dyDescent="0.25">
      <c r="A12" s="604"/>
      <c r="D12" s="1"/>
      <c r="E12" s="4"/>
      <c r="F12" s="1"/>
      <c r="G12" s="10"/>
      <c r="H12" s="10"/>
      <c r="I12" s="10"/>
      <c r="J12" s="10"/>
    </row>
    <row r="13" spans="1:10" x14ac:dyDescent="0.25">
      <c r="A13" s="604"/>
    </row>
    <row r="14" spans="1:10" x14ac:dyDescent="0.25">
      <c r="A14" s="604"/>
    </row>
    <row r="15" spans="1:10" x14ac:dyDescent="0.25">
      <c r="A15" s="604"/>
    </row>
    <row r="16" spans="1:10" x14ac:dyDescent="0.25">
      <c r="A16" s="604"/>
    </row>
    <row r="17" spans="1:1" x14ac:dyDescent="0.25">
      <c r="A17" s="604"/>
    </row>
    <row r="18" spans="1:1" x14ac:dyDescent="0.25">
      <c r="A18" s="604"/>
    </row>
    <row r="19" spans="1:1" x14ac:dyDescent="0.25">
      <c r="A19" s="604"/>
    </row>
    <row r="20" spans="1:1" x14ac:dyDescent="0.25">
      <c r="A20" s="604"/>
    </row>
    <row r="21" spans="1:1" x14ac:dyDescent="0.25">
      <c r="A21" s="604"/>
    </row>
    <row r="22" spans="1:1" x14ac:dyDescent="0.25">
      <c r="A22" s="604"/>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3" r:id="rId4" name="lblJE_Hover">
          <controlPr defaultSize="0" autoLine="0" autoPict="0" r:id="rId5">
            <anchor moveWithCells="1">
              <from>
                <xdr:col>0</xdr:col>
                <xdr:colOff>0</xdr:colOff>
                <xdr:row>2</xdr:row>
                <xdr:rowOff>47625</xdr:rowOff>
              </from>
              <to>
                <xdr:col>0</xdr:col>
                <xdr:colOff>1800225</xdr:colOff>
                <xdr:row>6</xdr:row>
                <xdr:rowOff>180975</xdr:rowOff>
              </to>
            </anchor>
          </controlPr>
        </control>
      </mc:Choice>
      <mc:Fallback>
        <control shapeId="44033" r:id="rId4" name="lblJE_Hover"/>
      </mc:Fallback>
    </mc:AlternateContent>
    <mc:AlternateContent xmlns:mc="http://schemas.openxmlformats.org/markup-compatibility/2006">
      <mc:Choice Requires="x14">
        <control shapeId="44034" r:id="rId6" name="lblBV_Hover">
          <controlPr defaultSize="0" autoLine="0" autoPict="0" r:id="rId5">
            <anchor moveWithCells="1">
              <from>
                <xdr:col>0</xdr:col>
                <xdr:colOff>0</xdr:colOff>
                <xdr:row>6</xdr:row>
                <xdr:rowOff>171450</xdr:rowOff>
              </from>
              <to>
                <xdr:col>0</xdr:col>
                <xdr:colOff>1800225</xdr:colOff>
                <xdr:row>11</xdr:row>
                <xdr:rowOff>114300</xdr:rowOff>
              </to>
            </anchor>
          </controlPr>
        </control>
      </mc:Choice>
      <mc:Fallback>
        <control shapeId="44034" r:id="rId6" name="lblBV_Hover"/>
      </mc:Fallback>
    </mc:AlternateContent>
    <mc:AlternateContent xmlns:mc="http://schemas.openxmlformats.org/markup-compatibility/2006">
      <mc:Choice Requires="x14">
        <control shapeId="44035" r:id="rId7" name="lblGL_Report_Hover">
          <controlPr defaultSize="0" autoLine="0" autoPict="0" r:id="rId5">
            <anchor moveWithCells="1">
              <from>
                <xdr:col>0</xdr:col>
                <xdr:colOff>0</xdr:colOff>
                <xdr:row>11</xdr:row>
                <xdr:rowOff>104775</xdr:rowOff>
              </from>
              <to>
                <xdr:col>0</xdr:col>
                <xdr:colOff>1800225</xdr:colOff>
                <xdr:row>16</xdr:row>
                <xdr:rowOff>47625</xdr:rowOff>
              </to>
            </anchor>
          </controlPr>
        </control>
      </mc:Choice>
      <mc:Fallback>
        <control shapeId="44035" r:id="rId7" name="lblGL_Report_Hover"/>
      </mc:Fallback>
    </mc:AlternateContent>
    <mc:AlternateContent xmlns:mc="http://schemas.openxmlformats.org/markup-compatibility/2006">
      <mc:Choice Requires="x14">
        <control shapeId="44036" r:id="rId8" name="lblEF_Hover">
          <controlPr defaultSize="0" autoLine="0" r:id="rId5">
            <anchor moveWithCells="1">
              <from>
                <xdr:col>0</xdr:col>
                <xdr:colOff>9525</xdr:colOff>
                <xdr:row>16</xdr:row>
                <xdr:rowOff>38100</xdr:rowOff>
              </from>
              <to>
                <xdr:col>0</xdr:col>
                <xdr:colOff>1809750</xdr:colOff>
                <xdr:row>20</xdr:row>
                <xdr:rowOff>171450</xdr:rowOff>
              </to>
            </anchor>
          </controlPr>
        </control>
      </mc:Choice>
      <mc:Fallback>
        <control shapeId="44036" r:id="rId8" name="lblEF_Hover"/>
      </mc:Fallback>
    </mc:AlternateContent>
    <mc:AlternateContent xmlns:mc="http://schemas.openxmlformats.org/markup-compatibility/2006">
      <mc:Choice Requires="x14">
        <control shapeId="44037" r:id="rId9" name="lblMinAll_Hover">
          <controlPr defaultSize="0" autoLine="0" autoPict="0" r:id="rId10">
            <anchor moveWithCells="1">
              <from>
                <xdr:col>0</xdr:col>
                <xdr:colOff>0</xdr:colOff>
                <xdr:row>1</xdr:row>
                <xdr:rowOff>133350</xdr:rowOff>
              </from>
              <to>
                <xdr:col>0</xdr:col>
                <xdr:colOff>2876550</xdr:colOff>
                <xdr:row>21</xdr:row>
                <xdr:rowOff>19050</xdr:rowOff>
              </to>
            </anchor>
          </controlPr>
        </control>
      </mc:Choice>
      <mc:Fallback>
        <control shapeId="44037" r:id="rId9" name="lblMinAll_Hover"/>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1" t="s">
        <v>122</v>
      </c>
    </row>
    <row r="2" spans="1:1" ht="15" customHeight="1" x14ac:dyDescent="0.25">
      <c r="A2" s="789"/>
    </row>
    <row r="3" spans="1:1" ht="15" customHeight="1" x14ac:dyDescent="0.25">
      <c r="A3" s="790" t="e" vm="1">
        <v>#VALUE!</v>
      </c>
    </row>
    <row r="4" spans="1:1" ht="15" customHeight="1" x14ac:dyDescent="0.25">
      <c r="A4" s="790"/>
    </row>
    <row r="5" spans="1:1" ht="15" customHeight="1" x14ac:dyDescent="0.25">
      <c r="A5" s="790"/>
    </row>
    <row r="6" spans="1:1" ht="15" customHeight="1" x14ac:dyDescent="0.25">
      <c r="A6" s="790"/>
    </row>
    <row r="7" spans="1:1" ht="15" customHeight="1" x14ac:dyDescent="0.25">
      <c r="A7" s="790"/>
    </row>
    <row r="8" spans="1:1" ht="15" customHeight="1" x14ac:dyDescent="0.25">
      <c r="A8" s="790"/>
    </row>
    <row r="9" spans="1:1" ht="15" customHeight="1" x14ac:dyDescent="0.25">
      <c r="A9" s="790"/>
    </row>
    <row r="10" spans="1:1" ht="15" customHeight="1" x14ac:dyDescent="0.25">
      <c r="A10" s="790"/>
    </row>
    <row r="11" spans="1:1" ht="15" customHeight="1" x14ac:dyDescent="0.25">
      <c r="A11" s="790"/>
    </row>
    <row r="12" spans="1:1" ht="15" customHeight="1" x14ac:dyDescent="0.25">
      <c r="A12" s="790"/>
    </row>
    <row r="13" spans="1:1" ht="15" customHeight="1" x14ac:dyDescent="0.25">
      <c r="A13" s="790"/>
    </row>
    <row r="14" spans="1:1" ht="15" customHeight="1" x14ac:dyDescent="0.25">
      <c r="A14" s="790"/>
    </row>
    <row r="15" spans="1:1" ht="15" customHeight="1" x14ac:dyDescent="0.25">
      <c r="A15" s="790"/>
    </row>
    <row r="16" spans="1:1" ht="15" customHeight="1" x14ac:dyDescent="0.25">
      <c r="A16" s="790"/>
    </row>
    <row r="17" spans="1:1" ht="15" customHeight="1" x14ac:dyDescent="0.25">
      <c r="A17" s="790"/>
    </row>
    <row r="18" spans="1:1" ht="15" customHeight="1" thickBot="1" x14ac:dyDescent="0.3">
      <c r="A18" s="791"/>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04" hidden="1" customWidth="1"/>
    <col min="2" max="2" width="7" style="599" hidden="1" customWidth="1"/>
    <col min="3" max="3" width="69.5703125" style="209" bestFit="1" customWidth="1"/>
    <col min="4" max="4" width="13.7109375" style="788"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00"/>
      <c r="B1" s="1098"/>
      <c r="C1" s="1092" t="s">
        <v>17268</v>
      </c>
      <c r="D1" s="1092"/>
      <c r="E1" s="1092"/>
      <c r="F1" s="1092"/>
      <c r="G1" s="1092"/>
      <c r="H1" s="1105"/>
      <c r="I1" s="1093"/>
      <c r="J1"/>
    </row>
    <row r="2" spans="1:10" x14ac:dyDescent="0.25">
      <c r="A2" s="1101"/>
      <c r="B2" s="810"/>
      <c r="C2" s="4"/>
      <c r="D2"/>
      <c r="E2"/>
      <c r="F2" s="1"/>
      <c r="G2"/>
      <c r="I2" s="1"/>
      <c r="J2"/>
    </row>
    <row r="3" spans="1:10" x14ac:dyDescent="0.25">
      <c r="A3" s="1101"/>
      <c r="B3" s="810"/>
      <c r="C3" s="4"/>
      <c r="D3"/>
      <c r="E3"/>
      <c r="F3" s="1"/>
      <c r="G3"/>
      <c r="H3" s="1106" t="s">
        <v>11452</v>
      </c>
      <c r="I3" s="1095">
        <v>45514</v>
      </c>
      <c r="J3"/>
    </row>
    <row r="4" spans="1:10" x14ac:dyDescent="0.25">
      <c r="A4" s="1101"/>
      <c r="B4" s="810"/>
      <c r="C4" s="4"/>
      <c r="D4"/>
      <c r="E4"/>
      <c r="F4" s="1"/>
      <c r="G4"/>
      <c r="I4" s="1"/>
      <c r="J4"/>
    </row>
    <row r="5" spans="1:10" x14ac:dyDescent="0.25">
      <c r="A5" s="1101"/>
      <c r="B5" s="810"/>
      <c r="C5" s="4"/>
      <c r="D5"/>
      <c r="E5"/>
      <c r="F5" s="1"/>
      <c r="G5"/>
      <c r="I5" s="2"/>
      <c r="J5"/>
    </row>
    <row r="6" spans="1:10" ht="15.75" x14ac:dyDescent="0.25">
      <c r="A6" s="1104">
        <v>1</v>
      </c>
      <c r="B6" s="599">
        <v>3</v>
      </c>
      <c r="C6" s="209" t="s">
        <v>17005</v>
      </c>
      <c r="D6" s="1091">
        <f>SUM(D7:D362)</f>
        <v>0</v>
      </c>
      <c r="E6" s="369">
        <v>45475</v>
      </c>
      <c r="F6" s="1097" t="s">
        <v>11829</v>
      </c>
      <c r="G6" s="5" t="s">
        <v>11835</v>
      </c>
      <c r="H6" s="1107">
        <v>0.25</v>
      </c>
      <c r="I6" s="1"/>
      <c r="J6"/>
    </row>
    <row r="7" spans="1:10" x14ac:dyDescent="0.25">
      <c r="C7" s="809" t="s">
        <v>366</v>
      </c>
      <c r="D7" s="6"/>
      <c r="E7" s="369"/>
      <c r="F7" s="1097"/>
      <c r="H7" s="191">
        <f>SUBTOTAL(9,H9:H362)</f>
        <v>319.29999999999995</v>
      </c>
      <c r="I7" s="1"/>
      <c r="J7"/>
    </row>
    <row r="8" spans="1:10" outlineLevel="1" collapsed="1" x14ac:dyDescent="0.25">
      <c r="C8" s="809" t="s">
        <v>17116</v>
      </c>
      <c r="D8" s="6"/>
      <c r="E8" s="369"/>
      <c r="F8" s="1097"/>
      <c r="H8" s="191">
        <f>SUBTOTAL(9,H9:H12)</f>
        <v>2.65</v>
      </c>
      <c r="I8" s="1"/>
      <c r="J8"/>
    </row>
    <row r="9" spans="1:10" hidden="1" outlineLevel="2" x14ac:dyDescent="0.25">
      <c r="A9" s="1104">
        <v>81</v>
      </c>
      <c r="B9" s="599">
        <v>1</v>
      </c>
      <c r="C9" s="209" t="s">
        <v>13155</v>
      </c>
      <c r="D9" s="6"/>
      <c r="E9" s="369">
        <v>45446</v>
      </c>
      <c r="F9" s="1097" t="s">
        <v>5</v>
      </c>
      <c r="G9" s="5" t="s">
        <v>11909</v>
      </c>
      <c r="H9" s="191">
        <v>1.5</v>
      </c>
      <c r="I9" s="1"/>
      <c r="J9"/>
    </row>
    <row r="10" spans="1:10" hidden="1" outlineLevel="2" x14ac:dyDescent="0.25">
      <c r="A10" s="1104">
        <v>89</v>
      </c>
      <c r="B10" s="599">
        <v>1</v>
      </c>
      <c r="C10" s="209" t="s">
        <v>13155</v>
      </c>
      <c r="D10" s="6"/>
      <c r="E10" s="369">
        <v>45454</v>
      </c>
      <c r="F10" s="1097" t="s">
        <v>5</v>
      </c>
      <c r="G10" s="5" t="s">
        <v>11917</v>
      </c>
      <c r="H10" s="191">
        <v>0.4</v>
      </c>
      <c r="I10" s="1"/>
      <c r="J10"/>
    </row>
    <row r="11" spans="1:10" hidden="1" outlineLevel="2" x14ac:dyDescent="0.25">
      <c r="A11" s="1104">
        <v>94</v>
      </c>
      <c r="B11" s="599">
        <v>1</v>
      </c>
      <c r="C11" s="209" t="s">
        <v>13155</v>
      </c>
      <c r="D11" s="6"/>
      <c r="E11" s="369">
        <v>45456</v>
      </c>
      <c r="F11" s="1097" t="s">
        <v>5</v>
      </c>
      <c r="G11" s="5" t="s">
        <v>11922</v>
      </c>
      <c r="H11" s="191">
        <v>0.5</v>
      </c>
      <c r="I11" s="1"/>
      <c r="J11"/>
    </row>
    <row r="12" spans="1:10" hidden="1" outlineLevel="2" x14ac:dyDescent="0.25">
      <c r="A12" s="1104">
        <v>96</v>
      </c>
      <c r="B12" s="599">
        <v>1</v>
      </c>
      <c r="C12" s="209" t="s">
        <v>13155</v>
      </c>
      <c r="D12" s="6"/>
      <c r="E12" s="369">
        <v>45457</v>
      </c>
      <c r="F12" s="1097" t="s">
        <v>5</v>
      </c>
      <c r="G12" s="5" t="s">
        <v>11924</v>
      </c>
      <c r="H12" s="191">
        <v>0.25</v>
      </c>
      <c r="I12" s="1"/>
      <c r="J12"/>
    </row>
    <row r="13" spans="1:10" outlineLevel="1" collapsed="1" x14ac:dyDescent="0.25">
      <c r="C13" s="809" t="s">
        <v>17267</v>
      </c>
      <c r="D13" s="6"/>
      <c r="E13" s="369"/>
      <c r="F13" s="1097"/>
      <c r="H13" s="191">
        <f>SUBTOTAL(9,H14:H14)</f>
        <v>2</v>
      </c>
      <c r="I13" s="1"/>
      <c r="J13"/>
    </row>
    <row r="14" spans="1:10" hidden="1" outlineLevel="2" x14ac:dyDescent="0.25">
      <c r="A14" s="1104">
        <v>266</v>
      </c>
      <c r="B14" s="599">
        <v>4</v>
      </c>
      <c r="C14" s="209" t="s">
        <v>15193</v>
      </c>
      <c r="D14" s="6"/>
      <c r="E14" s="369">
        <v>45509</v>
      </c>
      <c r="F14" s="1097" t="s">
        <v>11830</v>
      </c>
      <c r="G14" s="5" t="s">
        <v>17241</v>
      </c>
      <c r="H14" s="191">
        <v>2</v>
      </c>
      <c r="I14" s="1"/>
      <c r="J14"/>
    </row>
    <row r="15" spans="1:10" outlineLevel="1" collapsed="1" x14ac:dyDescent="0.25">
      <c r="C15" s="809" t="s">
        <v>17115</v>
      </c>
      <c r="D15" s="6"/>
      <c r="E15" s="369"/>
      <c r="F15" s="1097"/>
      <c r="H15" s="191">
        <f>SUBTOTAL(9,H16:H17)</f>
        <v>1.55</v>
      </c>
      <c r="I15" s="1"/>
      <c r="J15"/>
    </row>
    <row r="16" spans="1:10" hidden="1" outlineLevel="2" x14ac:dyDescent="0.25">
      <c r="A16" s="1104">
        <v>185</v>
      </c>
      <c r="B16" s="599">
        <v>1</v>
      </c>
      <c r="C16" s="209" t="s">
        <v>15217</v>
      </c>
      <c r="D16" s="6"/>
      <c r="E16" s="369">
        <v>45502</v>
      </c>
      <c r="F16" s="1097" t="s">
        <v>5</v>
      </c>
      <c r="G16" s="5" t="s">
        <v>12011</v>
      </c>
      <c r="H16" s="191">
        <v>0.75</v>
      </c>
      <c r="I16" s="1"/>
      <c r="J16"/>
    </row>
    <row r="17" spans="1:10" hidden="1" outlineLevel="2" x14ac:dyDescent="0.25">
      <c r="A17" s="1104">
        <v>250</v>
      </c>
      <c r="B17" s="599">
        <v>2</v>
      </c>
      <c r="C17" s="209" t="s">
        <v>15217</v>
      </c>
      <c r="D17" s="6"/>
      <c r="E17" s="369">
        <v>45502</v>
      </c>
      <c r="F17" s="1097" t="s">
        <v>150</v>
      </c>
      <c r="G17" s="5" t="s">
        <v>12076</v>
      </c>
      <c r="H17" s="191">
        <v>0.8</v>
      </c>
      <c r="I17" s="1"/>
      <c r="J17"/>
    </row>
    <row r="18" spans="1:10" outlineLevel="1" collapsed="1" x14ac:dyDescent="0.25">
      <c r="C18" s="809" t="s">
        <v>17114</v>
      </c>
      <c r="D18" s="6"/>
      <c r="E18" s="369"/>
      <c r="F18" s="1097"/>
      <c r="H18" s="191">
        <f>SUBTOTAL(9,H19:H21)</f>
        <v>2</v>
      </c>
      <c r="I18" s="1"/>
    </row>
    <row r="19" spans="1:10" hidden="1" outlineLevel="2" x14ac:dyDescent="0.25">
      <c r="A19" s="1104">
        <v>73</v>
      </c>
      <c r="B19" s="599">
        <v>1</v>
      </c>
      <c r="C19" s="209" t="s">
        <v>13845</v>
      </c>
      <c r="D19" s="6"/>
      <c r="E19" s="369">
        <v>45429</v>
      </c>
      <c r="F19" s="1097" t="s">
        <v>5</v>
      </c>
      <c r="G19" s="5" t="s">
        <v>11901</v>
      </c>
      <c r="H19" s="191">
        <v>0.5</v>
      </c>
      <c r="I19" s="1"/>
    </row>
    <row r="20" spans="1:10" hidden="1" outlineLevel="2" x14ac:dyDescent="0.25">
      <c r="A20" s="1104">
        <v>75</v>
      </c>
      <c r="B20" s="599">
        <v>1</v>
      </c>
      <c r="C20" s="209" t="s">
        <v>13845</v>
      </c>
      <c r="D20" s="6"/>
      <c r="E20" s="369">
        <v>45435</v>
      </c>
      <c r="F20" s="1097" t="s">
        <v>5</v>
      </c>
      <c r="G20" s="5" t="s">
        <v>11903</v>
      </c>
      <c r="H20" s="191">
        <v>0.75</v>
      </c>
      <c r="I20" s="1"/>
    </row>
    <row r="21" spans="1:10" hidden="1" outlineLevel="2" x14ac:dyDescent="0.25">
      <c r="A21" s="1104">
        <v>143</v>
      </c>
      <c r="B21" s="599">
        <v>1</v>
      </c>
      <c r="C21" s="209" t="s">
        <v>13845</v>
      </c>
      <c r="D21" s="6"/>
      <c r="E21" s="369">
        <v>45484</v>
      </c>
      <c r="F21" s="1097" t="s">
        <v>5</v>
      </c>
      <c r="G21" s="5" t="s">
        <v>11969</v>
      </c>
      <c r="H21" s="191">
        <v>0.75</v>
      </c>
      <c r="I21" s="1"/>
    </row>
    <row r="22" spans="1:10" outlineLevel="1" collapsed="1" x14ac:dyDescent="0.25">
      <c r="C22" s="809" t="s">
        <v>17113</v>
      </c>
      <c r="D22" s="6"/>
      <c r="E22" s="369"/>
      <c r="F22" s="1097"/>
      <c r="H22" s="191">
        <f>SUBTOTAL(9,H23:H26)</f>
        <v>2.65</v>
      </c>
      <c r="I22" s="1"/>
    </row>
    <row r="23" spans="1:10" hidden="1" outlineLevel="2" x14ac:dyDescent="0.25">
      <c r="A23" s="1104">
        <v>110</v>
      </c>
      <c r="B23" s="599">
        <v>1</v>
      </c>
      <c r="C23" s="209" t="s">
        <v>14751</v>
      </c>
      <c r="D23" s="6"/>
      <c r="E23" s="369">
        <v>45467</v>
      </c>
      <c r="F23" s="1097" t="s">
        <v>5</v>
      </c>
      <c r="G23" s="5" t="s">
        <v>11938</v>
      </c>
      <c r="H23" s="191">
        <v>0.75</v>
      </c>
      <c r="I23" s="1"/>
    </row>
    <row r="24" spans="1:10" hidden="1" outlineLevel="2" x14ac:dyDescent="0.25">
      <c r="A24" s="1104">
        <v>132</v>
      </c>
      <c r="B24" s="599">
        <v>1</v>
      </c>
      <c r="C24" s="209" t="s">
        <v>14751</v>
      </c>
      <c r="D24" s="6"/>
      <c r="E24" s="369">
        <v>45481</v>
      </c>
      <c r="F24" s="1097" t="s">
        <v>5</v>
      </c>
      <c r="G24" s="5" t="s">
        <v>11958</v>
      </c>
      <c r="H24" s="191">
        <v>0.5</v>
      </c>
      <c r="I24" s="1"/>
      <c r="J24"/>
    </row>
    <row r="25" spans="1:10" hidden="1" outlineLevel="2" x14ac:dyDescent="0.25">
      <c r="A25" s="1104">
        <v>141</v>
      </c>
      <c r="B25" s="599">
        <v>1</v>
      </c>
      <c r="C25" s="209" t="s">
        <v>14751</v>
      </c>
      <c r="D25" s="6"/>
      <c r="E25" s="369">
        <v>45483</v>
      </c>
      <c r="F25" s="1097" t="s">
        <v>5</v>
      </c>
      <c r="G25" s="5" t="s">
        <v>11967</v>
      </c>
      <c r="H25" s="191">
        <v>0.4</v>
      </c>
      <c r="I25" s="1"/>
      <c r="J25"/>
    </row>
    <row r="26" spans="1:10" hidden="1" outlineLevel="2" x14ac:dyDescent="0.25">
      <c r="A26" s="1101">
        <v>217</v>
      </c>
      <c r="B26" s="810">
        <v>1</v>
      </c>
      <c r="C26" s="4" t="s">
        <v>14751</v>
      </c>
      <c r="D26"/>
      <c r="E26" s="15">
        <v>45506</v>
      </c>
      <c r="F26" s="1" t="s">
        <v>5</v>
      </c>
      <c r="G26" t="s">
        <v>12044</v>
      </c>
      <c r="H26" s="191">
        <v>1</v>
      </c>
      <c r="I26" s="1"/>
      <c r="J26"/>
    </row>
    <row r="27" spans="1:10" outlineLevel="1" collapsed="1" x14ac:dyDescent="0.25">
      <c r="C27" s="809" t="s">
        <v>17112</v>
      </c>
      <c r="D27" s="6"/>
      <c r="E27" s="369"/>
      <c r="F27" s="1097"/>
      <c r="H27" s="191">
        <f>SUBTOTAL(9,H28:H28)</f>
        <v>0.4</v>
      </c>
      <c r="I27" s="1"/>
      <c r="J27"/>
    </row>
    <row r="28" spans="1:10" hidden="1" outlineLevel="2" x14ac:dyDescent="0.25">
      <c r="A28" s="1104">
        <v>184</v>
      </c>
      <c r="B28" s="599">
        <v>1</v>
      </c>
      <c r="C28" s="209" t="s">
        <v>15162</v>
      </c>
      <c r="D28" s="6"/>
      <c r="E28" s="369">
        <v>45502</v>
      </c>
      <c r="F28" s="1097" t="s">
        <v>5</v>
      </c>
      <c r="G28" s="5" t="s">
        <v>12010</v>
      </c>
      <c r="H28" s="191">
        <v>0.4</v>
      </c>
      <c r="I28" s="1"/>
      <c r="J28"/>
    </row>
    <row r="29" spans="1:10" outlineLevel="1" collapsed="1" x14ac:dyDescent="0.25">
      <c r="C29" s="809" t="s">
        <v>17111</v>
      </c>
      <c r="D29" s="6"/>
      <c r="E29" s="369"/>
      <c r="F29" s="1097"/>
      <c r="H29" s="191">
        <f>SUBTOTAL(9,H30:H30)</f>
        <v>0.2</v>
      </c>
      <c r="I29" s="1"/>
      <c r="J29"/>
    </row>
    <row r="30" spans="1:10" hidden="1" outlineLevel="2" x14ac:dyDescent="0.25">
      <c r="A30" s="1104">
        <v>252</v>
      </c>
      <c r="B30" s="599">
        <v>2</v>
      </c>
      <c r="C30" s="209" t="s">
        <v>15174</v>
      </c>
      <c r="D30" s="6"/>
      <c r="E30" s="369">
        <v>45503</v>
      </c>
      <c r="F30" s="1097" t="s">
        <v>150</v>
      </c>
      <c r="G30" s="5" t="s">
        <v>12078</v>
      </c>
      <c r="H30" s="191">
        <v>0.2</v>
      </c>
      <c r="I30" s="1"/>
      <c r="J30"/>
    </row>
    <row r="31" spans="1:10" outlineLevel="1" collapsed="1" x14ac:dyDescent="0.25">
      <c r="C31" s="809" t="s">
        <v>12124</v>
      </c>
      <c r="D31" s="6"/>
      <c r="E31" s="369"/>
      <c r="F31" s="1097"/>
      <c r="H31" s="191">
        <f>SUBTOTAL(9,H32:H32)</f>
        <v>0.4</v>
      </c>
      <c r="I31" s="1"/>
      <c r="J31"/>
    </row>
    <row r="32" spans="1:10" hidden="1" outlineLevel="2" x14ac:dyDescent="0.25">
      <c r="A32" s="1104">
        <v>145</v>
      </c>
      <c r="B32" s="599">
        <v>1</v>
      </c>
      <c r="C32" s="209" t="s">
        <v>11605</v>
      </c>
      <c r="D32" s="6"/>
      <c r="E32" s="369">
        <v>45484</v>
      </c>
      <c r="F32" s="1097" t="s">
        <v>5</v>
      </c>
      <c r="G32" s="5" t="s">
        <v>11971</v>
      </c>
      <c r="H32" s="191">
        <v>0.4</v>
      </c>
      <c r="I32" s="1"/>
      <c r="J32"/>
    </row>
    <row r="33" spans="1:10" outlineLevel="1" collapsed="1" x14ac:dyDescent="0.25">
      <c r="C33" s="809" t="s">
        <v>12123</v>
      </c>
      <c r="D33" s="6"/>
      <c r="E33" s="369"/>
      <c r="F33" s="1097"/>
      <c r="H33" s="191">
        <f>SUBTOTAL(9,H34:H37)</f>
        <v>2.4</v>
      </c>
      <c r="I33" s="1"/>
      <c r="J33"/>
    </row>
    <row r="34" spans="1:10" hidden="1" outlineLevel="2" x14ac:dyDescent="0.25">
      <c r="A34" s="1104">
        <v>106</v>
      </c>
      <c r="B34" s="599">
        <v>1</v>
      </c>
      <c r="C34" s="209" t="s">
        <v>11609</v>
      </c>
      <c r="D34" s="6"/>
      <c r="E34" s="369">
        <v>45463</v>
      </c>
      <c r="F34" s="1097" t="s">
        <v>5</v>
      </c>
      <c r="G34" s="5" t="s">
        <v>11934</v>
      </c>
      <c r="H34" s="191">
        <v>0.75</v>
      </c>
      <c r="I34" s="1"/>
      <c r="J34"/>
    </row>
    <row r="35" spans="1:10" hidden="1" outlineLevel="2" x14ac:dyDescent="0.25">
      <c r="A35" s="1104">
        <v>108</v>
      </c>
      <c r="B35" s="599">
        <v>1</v>
      </c>
      <c r="C35" s="209" t="s">
        <v>11609</v>
      </c>
      <c r="D35" s="6"/>
      <c r="E35" s="369">
        <v>45464</v>
      </c>
      <c r="F35" s="1097" t="s">
        <v>5</v>
      </c>
      <c r="G35" s="5" t="s">
        <v>11936</v>
      </c>
      <c r="H35" s="191">
        <v>0.5</v>
      </c>
      <c r="I35" s="1"/>
      <c r="J35"/>
    </row>
    <row r="36" spans="1:10" hidden="1" outlineLevel="2" x14ac:dyDescent="0.25">
      <c r="A36" s="1103">
        <v>134</v>
      </c>
      <c r="B36" s="10">
        <v>1</v>
      </c>
      <c r="C36" s="4" t="s">
        <v>11609</v>
      </c>
      <c r="D36" s="5"/>
      <c r="E36" s="369">
        <v>45482</v>
      </c>
      <c r="F36" s="6" t="s">
        <v>5</v>
      </c>
      <c r="G36" s="5" t="s">
        <v>11960</v>
      </c>
      <c r="H36" s="191">
        <v>0.75</v>
      </c>
      <c r="J36"/>
    </row>
    <row r="37" spans="1:10" hidden="1" outlineLevel="2" x14ac:dyDescent="0.25">
      <c r="A37" s="1104">
        <v>140</v>
      </c>
      <c r="B37" s="599">
        <v>1</v>
      </c>
      <c r="C37" s="209" t="s">
        <v>11609</v>
      </c>
      <c r="D37" s="6"/>
      <c r="E37" s="369">
        <v>45483</v>
      </c>
      <c r="F37" s="1097" t="s">
        <v>5</v>
      </c>
      <c r="G37" s="5" t="s">
        <v>11966</v>
      </c>
      <c r="H37" s="191">
        <v>0.4</v>
      </c>
      <c r="I37" s="1"/>
      <c r="J37"/>
    </row>
    <row r="38" spans="1:10" outlineLevel="1" collapsed="1" x14ac:dyDescent="0.25">
      <c r="C38" s="809" t="s">
        <v>17110</v>
      </c>
      <c r="D38" s="6"/>
      <c r="E38" s="369"/>
      <c r="F38" s="1097"/>
      <c r="H38" s="191">
        <f>SUBTOTAL(9,H39:H39)</f>
        <v>1</v>
      </c>
      <c r="I38" s="1"/>
      <c r="J38"/>
    </row>
    <row r="39" spans="1:10" hidden="1" outlineLevel="2" x14ac:dyDescent="0.25">
      <c r="A39" s="1104">
        <v>21</v>
      </c>
      <c r="B39" s="599">
        <v>3</v>
      </c>
      <c r="C39" s="209" t="s">
        <v>16930</v>
      </c>
      <c r="D39" s="6"/>
      <c r="E39" s="369">
        <v>45489</v>
      </c>
      <c r="F39" s="1097" t="s">
        <v>11829</v>
      </c>
      <c r="G39" s="5" t="s">
        <v>11855</v>
      </c>
      <c r="H39" s="191">
        <v>1</v>
      </c>
      <c r="I39" s="1"/>
      <c r="J39"/>
    </row>
    <row r="40" spans="1:10" outlineLevel="1" collapsed="1" x14ac:dyDescent="0.25">
      <c r="C40" s="809" t="s">
        <v>12122</v>
      </c>
      <c r="D40" s="6"/>
      <c r="E40" s="369"/>
      <c r="F40" s="1097"/>
      <c r="H40" s="191">
        <f>SUBTOTAL(9,H41:H42)</f>
        <v>0.9</v>
      </c>
      <c r="I40" s="1"/>
      <c r="J40"/>
    </row>
    <row r="41" spans="1:10" hidden="1" outlineLevel="2" x14ac:dyDescent="0.25">
      <c r="A41" s="1104">
        <v>72</v>
      </c>
      <c r="B41" s="599">
        <v>1</v>
      </c>
      <c r="C41" s="209" t="s">
        <v>11596</v>
      </c>
      <c r="D41" s="6"/>
      <c r="E41" s="369">
        <v>45429</v>
      </c>
      <c r="F41" s="1097" t="s">
        <v>5</v>
      </c>
      <c r="G41" s="5" t="s">
        <v>11900</v>
      </c>
      <c r="H41" s="191">
        <v>0.5</v>
      </c>
      <c r="I41" s="1"/>
      <c r="J41"/>
    </row>
    <row r="42" spans="1:10" hidden="1" outlineLevel="2" x14ac:dyDescent="0.25">
      <c r="A42" s="1104">
        <v>82</v>
      </c>
      <c r="B42" s="599">
        <v>1</v>
      </c>
      <c r="C42" s="209" t="s">
        <v>11596</v>
      </c>
      <c r="D42" s="6"/>
      <c r="E42" s="369">
        <v>45446</v>
      </c>
      <c r="F42" s="1097" t="s">
        <v>5</v>
      </c>
      <c r="G42" s="5" t="s">
        <v>11910</v>
      </c>
      <c r="H42" s="191">
        <v>0.4</v>
      </c>
      <c r="I42" s="1"/>
      <c r="J42"/>
    </row>
    <row r="43" spans="1:10" outlineLevel="1" collapsed="1" x14ac:dyDescent="0.25">
      <c r="C43" s="809" t="s">
        <v>17109</v>
      </c>
      <c r="D43" s="6"/>
      <c r="E43" s="369"/>
      <c r="F43" s="1097"/>
      <c r="H43" s="191">
        <f>SUBTOTAL(9,H44:H44)</f>
        <v>1</v>
      </c>
      <c r="I43" s="1"/>
      <c r="J43"/>
    </row>
    <row r="44" spans="1:10" hidden="1" outlineLevel="2" x14ac:dyDescent="0.25">
      <c r="A44" s="1104">
        <v>113</v>
      </c>
      <c r="B44" s="599">
        <v>1</v>
      </c>
      <c r="C44" s="209" t="s">
        <v>15072</v>
      </c>
      <c r="D44" s="6"/>
      <c r="E44" s="369">
        <v>45468</v>
      </c>
      <c r="F44" s="1097" t="s">
        <v>5</v>
      </c>
      <c r="G44" s="5" t="s">
        <v>11941</v>
      </c>
      <c r="H44" s="191">
        <v>1</v>
      </c>
      <c r="I44" s="1"/>
      <c r="J44"/>
    </row>
    <row r="45" spans="1:10" outlineLevel="1" collapsed="1" x14ac:dyDescent="0.25">
      <c r="C45" s="809" t="s">
        <v>17108</v>
      </c>
      <c r="D45" s="6"/>
      <c r="E45" s="369"/>
      <c r="F45" s="1097"/>
      <c r="H45" s="191">
        <f>SUBTOTAL(9,H46:H46)</f>
        <v>0.5</v>
      </c>
      <c r="I45" s="1"/>
      <c r="J45"/>
    </row>
    <row r="46" spans="1:10" hidden="1" outlineLevel="2" x14ac:dyDescent="0.25">
      <c r="A46" s="1104">
        <v>213</v>
      </c>
      <c r="B46" s="599">
        <v>1</v>
      </c>
      <c r="C46" s="209" t="s">
        <v>14503</v>
      </c>
      <c r="D46" s="6"/>
      <c r="E46" s="369">
        <v>45506</v>
      </c>
      <c r="F46" s="1097" t="s">
        <v>5</v>
      </c>
      <c r="G46" s="5" t="s">
        <v>12040</v>
      </c>
      <c r="H46" s="191">
        <v>0.5</v>
      </c>
      <c r="I46" s="1"/>
      <c r="J46"/>
    </row>
    <row r="47" spans="1:10" outlineLevel="1" collapsed="1" x14ac:dyDescent="0.25">
      <c r="C47" s="809" t="s">
        <v>12121</v>
      </c>
      <c r="D47" s="6"/>
      <c r="E47" s="369"/>
      <c r="F47" s="1097"/>
      <c r="H47" s="191">
        <f>SUBTOTAL(9,H48:H55)</f>
        <v>9.4500000000000011</v>
      </c>
      <c r="I47" s="1"/>
      <c r="J47"/>
    </row>
    <row r="48" spans="1:10" hidden="1" outlineLevel="2" x14ac:dyDescent="0.25">
      <c r="A48" s="1104">
        <v>69</v>
      </c>
      <c r="B48" s="599">
        <v>1</v>
      </c>
      <c r="C48" s="209" t="s">
        <v>11650</v>
      </c>
      <c r="D48" s="6"/>
      <c r="E48" s="369">
        <v>45428</v>
      </c>
      <c r="F48" s="1097" t="s">
        <v>5</v>
      </c>
      <c r="G48" s="5" t="s">
        <v>11897</v>
      </c>
      <c r="H48" s="191">
        <v>0.5</v>
      </c>
      <c r="I48" s="1"/>
      <c r="J48"/>
    </row>
    <row r="49" spans="1:10" hidden="1" outlineLevel="2" x14ac:dyDescent="0.25">
      <c r="A49" s="1104">
        <v>109</v>
      </c>
      <c r="B49" s="599">
        <v>1</v>
      </c>
      <c r="C49" s="209" t="s">
        <v>11650</v>
      </c>
      <c r="D49" s="6"/>
      <c r="E49" s="369">
        <v>45467</v>
      </c>
      <c r="F49" s="1097" t="s">
        <v>5</v>
      </c>
      <c r="G49" s="5" t="s">
        <v>11937</v>
      </c>
      <c r="H49" s="191">
        <v>1</v>
      </c>
      <c r="I49" s="1"/>
      <c r="J49"/>
    </row>
    <row r="50" spans="1:10" hidden="1" outlineLevel="2" x14ac:dyDescent="0.25">
      <c r="A50" s="1104">
        <v>235</v>
      </c>
      <c r="B50" s="599">
        <v>2</v>
      </c>
      <c r="C50" s="209" t="s">
        <v>11650</v>
      </c>
      <c r="D50" s="6"/>
      <c r="E50" s="369">
        <v>45489</v>
      </c>
      <c r="F50" s="1097" t="s">
        <v>150</v>
      </c>
      <c r="G50" s="5" t="s">
        <v>12061</v>
      </c>
      <c r="H50" s="191">
        <v>0.3</v>
      </c>
      <c r="I50" s="1"/>
      <c r="J50"/>
    </row>
    <row r="51" spans="1:10" hidden="1" outlineLevel="2" x14ac:dyDescent="0.25">
      <c r="A51" s="1104">
        <v>163</v>
      </c>
      <c r="B51" s="599">
        <v>1</v>
      </c>
      <c r="C51" s="209" t="s">
        <v>11650</v>
      </c>
      <c r="D51" s="6"/>
      <c r="E51" s="369">
        <v>45495</v>
      </c>
      <c r="F51" s="1097" t="s">
        <v>5</v>
      </c>
      <c r="G51" s="5" t="s">
        <v>11989</v>
      </c>
      <c r="H51" s="191">
        <v>0.5</v>
      </c>
      <c r="I51" s="1"/>
      <c r="J51"/>
    </row>
    <row r="52" spans="1:10" hidden="1" outlineLevel="2" x14ac:dyDescent="0.25">
      <c r="A52" s="1104">
        <v>169</v>
      </c>
      <c r="B52" s="599">
        <v>1</v>
      </c>
      <c r="C52" s="209" t="s">
        <v>11650</v>
      </c>
      <c r="D52" s="6"/>
      <c r="E52" s="369">
        <v>45496</v>
      </c>
      <c r="F52" s="1097" t="s">
        <v>5</v>
      </c>
      <c r="G52" s="5" t="s">
        <v>11995</v>
      </c>
      <c r="H52" s="191">
        <v>2</v>
      </c>
      <c r="I52" s="1"/>
      <c r="J52"/>
    </row>
    <row r="53" spans="1:10" hidden="1" outlineLevel="2" x14ac:dyDescent="0.25">
      <c r="A53" s="1104">
        <v>241</v>
      </c>
      <c r="B53" s="599">
        <v>2</v>
      </c>
      <c r="C53" s="209" t="s">
        <v>11650</v>
      </c>
      <c r="D53" s="6"/>
      <c r="E53" s="369">
        <v>45496</v>
      </c>
      <c r="F53" s="1097" t="s">
        <v>150</v>
      </c>
      <c r="G53" s="5" t="s">
        <v>12067</v>
      </c>
      <c r="H53" s="191">
        <v>3.6</v>
      </c>
      <c r="I53" s="1"/>
      <c r="J53"/>
    </row>
    <row r="54" spans="1:10" hidden="1" outlineLevel="2" x14ac:dyDescent="0.25">
      <c r="A54" s="1104">
        <v>172</v>
      </c>
      <c r="B54" s="599">
        <v>1</v>
      </c>
      <c r="C54" s="209" t="s">
        <v>11650</v>
      </c>
      <c r="D54" s="6"/>
      <c r="E54" s="369">
        <v>45497</v>
      </c>
      <c r="F54" s="1097" t="s">
        <v>5</v>
      </c>
      <c r="G54" s="5" t="s">
        <v>11998</v>
      </c>
      <c r="H54" s="191">
        <v>0.75</v>
      </c>
      <c r="I54" s="1"/>
      <c r="J54"/>
    </row>
    <row r="55" spans="1:10" hidden="1" outlineLevel="2" x14ac:dyDescent="0.25">
      <c r="A55" s="1104">
        <v>244</v>
      </c>
      <c r="B55" s="599">
        <v>2</v>
      </c>
      <c r="C55" s="209" t="s">
        <v>11650</v>
      </c>
      <c r="D55" s="6"/>
      <c r="E55" s="369">
        <v>45497</v>
      </c>
      <c r="F55" s="1097" t="s">
        <v>150</v>
      </c>
      <c r="G55" s="5" t="s">
        <v>12070</v>
      </c>
      <c r="H55" s="191">
        <v>0.8</v>
      </c>
      <c r="I55" s="1"/>
      <c r="J55"/>
    </row>
    <row r="56" spans="1:10" outlineLevel="1" collapsed="1" x14ac:dyDescent="0.25">
      <c r="C56" s="809" t="s">
        <v>12120</v>
      </c>
      <c r="D56" s="6"/>
      <c r="E56" s="369"/>
      <c r="F56" s="1097"/>
      <c r="H56" s="191">
        <f>SUBTOTAL(9,H57:H60)</f>
        <v>1.9</v>
      </c>
      <c r="I56" s="1"/>
      <c r="J56"/>
    </row>
    <row r="57" spans="1:10" hidden="1" outlineLevel="2" x14ac:dyDescent="0.25">
      <c r="A57" s="1104">
        <v>85</v>
      </c>
      <c r="B57" s="599">
        <v>1</v>
      </c>
      <c r="C57" s="209" t="s">
        <v>11600</v>
      </c>
      <c r="D57" s="6"/>
      <c r="E57" s="369">
        <v>45449</v>
      </c>
      <c r="F57" s="1097" t="s">
        <v>5</v>
      </c>
      <c r="G57" s="5" t="s">
        <v>11913</v>
      </c>
      <c r="H57" s="191">
        <v>0.5</v>
      </c>
      <c r="I57" s="1"/>
      <c r="J57"/>
    </row>
    <row r="58" spans="1:10" hidden="1" outlineLevel="2" x14ac:dyDescent="0.25">
      <c r="A58" s="1104">
        <v>98</v>
      </c>
      <c r="B58" s="599">
        <v>1</v>
      </c>
      <c r="C58" s="209" t="s">
        <v>11600</v>
      </c>
      <c r="D58" s="6"/>
      <c r="E58" s="369">
        <v>45460</v>
      </c>
      <c r="F58" s="1097" t="s">
        <v>5</v>
      </c>
      <c r="G58" s="5" t="s">
        <v>11926</v>
      </c>
      <c r="H58" s="191">
        <v>0.5</v>
      </c>
      <c r="I58" s="1"/>
      <c r="J58"/>
    </row>
    <row r="59" spans="1:10" hidden="1" outlineLevel="2" x14ac:dyDescent="0.25">
      <c r="A59" s="1104">
        <v>107</v>
      </c>
      <c r="B59" s="599">
        <v>1</v>
      </c>
      <c r="C59" s="209" t="s">
        <v>11600</v>
      </c>
      <c r="D59" s="6"/>
      <c r="E59" s="369">
        <v>45464</v>
      </c>
      <c r="F59" s="1097" t="s">
        <v>5</v>
      </c>
      <c r="G59" s="5" t="s">
        <v>11935</v>
      </c>
      <c r="H59" s="191">
        <v>0.4</v>
      </c>
      <c r="I59" s="1"/>
      <c r="J59"/>
    </row>
    <row r="60" spans="1:10" hidden="1" outlineLevel="2" x14ac:dyDescent="0.25">
      <c r="A60" s="1104">
        <v>166</v>
      </c>
      <c r="B60" s="599">
        <v>1</v>
      </c>
      <c r="C60" s="209" t="s">
        <v>11600</v>
      </c>
      <c r="D60" s="6"/>
      <c r="E60" s="369">
        <v>45496</v>
      </c>
      <c r="F60" s="1097" t="s">
        <v>5</v>
      </c>
      <c r="G60" s="5" t="s">
        <v>11992</v>
      </c>
      <c r="H60" s="191">
        <v>0.5</v>
      </c>
      <c r="I60" s="1"/>
      <c r="J60"/>
    </row>
    <row r="61" spans="1:10" outlineLevel="1" collapsed="1" x14ac:dyDescent="0.25">
      <c r="C61" s="809" t="s">
        <v>17107</v>
      </c>
      <c r="D61" s="6"/>
      <c r="E61" s="369"/>
      <c r="F61" s="1097"/>
      <c r="H61" s="191">
        <f>SUBTOTAL(9,H62:H64)</f>
        <v>1.4</v>
      </c>
      <c r="I61" s="1"/>
      <c r="J61"/>
    </row>
    <row r="62" spans="1:10" hidden="1" outlineLevel="2" x14ac:dyDescent="0.25">
      <c r="A62" s="1104">
        <v>17</v>
      </c>
      <c r="B62" s="599">
        <v>3</v>
      </c>
      <c r="C62" s="209" t="s">
        <v>13406</v>
      </c>
      <c r="D62" s="6"/>
      <c r="E62" s="369">
        <v>45488</v>
      </c>
      <c r="F62" s="1097" t="s">
        <v>11829</v>
      </c>
      <c r="G62" s="5" t="s">
        <v>11852</v>
      </c>
      <c r="H62" s="191">
        <v>0.5</v>
      </c>
      <c r="I62" s="1"/>
      <c r="J62"/>
    </row>
    <row r="63" spans="1:10" hidden="1" outlineLevel="2" x14ac:dyDescent="0.25">
      <c r="A63" s="1104">
        <v>186</v>
      </c>
      <c r="B63" s="599">
        <v>1</v>
      </c>
      <c r="C63" s="209" t="s">
        <v>13406</v>
      </c>
      <c r="D63" s="6"/>
      <c r="E63" s="369">
        <v>45503</v>
      </c>
      <c r="F63" s="1097" t="s">
        <v>5</v>
      </c>
      <c r="G63" s="5" t="s">
        <v>12012</v>
      </c>
      <c r="H63" s="191">
        <v>0.4</v>
      </c>
      <c r="I63" s="1"/>
      <c r="J63"/>
    </row>
    <row r="64" spans="1:10" hidden="1" outlineLevel="2" x14ac:dyDescent="0.25">
      <c r="A64" s="1104">
        <v>196</v>
      </c>
      <c r="B64" s="599">
        <v>1</v>
      </c>
      <c r="C64" s="209" t="s">
        <v>13406</v>
      </c>
      <c r="D64" s="6"/>
      <c r="E64" s="369">
        <v>45504</v>
      </c>
      <c r="F64" s="1097" t="s">
        <v>5</v>
      </c>
      <c r="G64" s="5" t="s">
        <v>12023</v>
      </c>
      <c r="H64" s="191">
        <v>0.5</v>
      </c>
      <c r="I64" s="1"/>
      <c r="J64"/>
    </row>
    <row r="65" spans="1:10" outlineLevel="1" collapsed="1" x14ac:dyDescent="0.25">
      <c r="C65" s="809" t="s">
        <v>12119</v>
      </c>
      <c r="D65" s="6"/>
      <c r="E65" s="369"/>
      <c r="F65" s="1097"/>
      <c r="H65" s="191">
        <f>SUBTOTAL(9,H66:H67)</f>
        <v>3.9</v>
      </c>
      <c r="I65" s="1"/>
      <c r="J65"/>
    </row>
    <row r="66" spans="1:10" hidden="1" outlineLevel="2" x14ac:dyDescent="0.25">
      <c r="A66" s="1104">
        <v>197</v>
      </c>
      <c r="B66" s="599">
        <v>1</v>
      </c>
      <c r="C66" s="209" t="s">
        <v>11606</v>
      </c>
      <c r="D66" s="6"/>
      <c r="E66" s="369">
        <v>45504</v>
      </c>
      <c r="F66" s="1097" t="s">
        <v>5</v>
      </c>
      <c r="G66" s="5" t="s">
        <v>12024</v>
      </c>
      <c r="H66" s="191">
        <v>3.5</v>
      </c>
      <c r="I66" s="1"/>
      <c r="J66"/>
    </row>
    <row r="67" spans="1:10" hidden="1" outlineLevel="2" x14ac:dyDescent="0.25">
      <c r="A67" s="1104">
        <v>206</v>
      </c>
      <c r="B67" s="599">
        <v>1</v>
      </c>
      <c r="C67" s="209" t="s">
        <v>11606</v>
      </c>
      <c r="D67" s="6"/>
      <c r="E67" s="369">
        <v>45506</v>
      </c>
      <c r="F67" s="1097" t="s">
        <v>5</v>
      </c>
      <c r="G67" s="5" t="s">
        <v>12033</v>
      </c>
      <c r="H67" s="191">
        <v>0.4</v>
      </c>
      <c r="I67" s="1"/>
      <c r="J67"/>
    </row>
    <row r="68" spans="1:10" outlineLevel="1" collapsed="1" x14ac:dyDescent="0.25">
      <c r="A68" s="1103"/>
      <c r="B68" s="10"/>
      <c r="C68" s="1108" t="s">
        <v>17106</v>
      </c>
      <c r="D68"/>
      <c r="E68" s="15"/>
      <c r="F68" s="1"/>
      <c r="G68"/>
      <c r="H68" s="191">
        <f>SUBTOTAL(9,H69:H70)</f>
        <v>2</v>
      </c>
      <c r="I68" s="1"/>
      <c r="J68"/>
    </row>
    <row r="69" spans="1:10" hidden="1" outlineLevel="2" x14ac:dyDescent="0.25">
      <c r="A69" s="1103">
        <v>194</v>
      </c>
      <c r="B69" s="10">
        <v>1</v>
      </c>
      <c r="C69" s="4" t="s">
        <v>14947</v>
      </c>
      <c r="D69"/>
      <c r="E69" s="15">
        <v>45503</v>
      </c>
      <c r="F69" s="1" t="s">
        <v>5</v>
      </c>
      <c r="G69" t="s">
        <v>12019</v>
      </c>
      <c r="H69" s="191">
        <v>1.25</v>
      </c>
      <c r="I69" s="1"/>
      <c r="J69"/>
    </row>
    <row r="70" spans="1:10" hidden="1" outlineLevel="2" x14ac:dyDescent="0.25">
      <c r="A70" s="1104">
        <v>218</v>
      </c>
      <c r="B70" s="599">
        <v>1</v>
      </c>
      <c r="C70" s="209" t="s">
        <v>14947</v>
      </c>
      <c r="D70" s="6"/>
      <c r="E70" s="369">
        <v>45506</v>
      </c>
      <c r="F70" s="1097" t="s">
        <v>5</v>
      </c>
      <c r="G70" s="5" t="s">
        <v>12045</v>
      </c>
      <c r="H70" s="191">
        <v>0.75</v>
      </c>
      <c r="I70" s="1"/>
      <c r="J70"/>
    </row>
    <row r="71" spans="1:10" outlineLevel="1" collapsed="1" x14ac:dyDescent="0.25">
      <c r="C71" s="809" t="s">
        <v>12118</v>
      </c>
      <c r="D71" s="6"/>
      <c r="E71" s="369"/>
      <c r="F71" s="1097"/>
      <c r="H71" s="191">
        <f>SUBTOTAL(9,H72:H84)</f>
        <v>36.449999999999996</v>
      </c>
      <c r="I71" s="1"/>
      <c r="J71"/>
    </row>
    <row r="72" spans="1:10" hidden="1" outlineLevel="2" x14ac:dyDescent="0.25">
      <c r="A72" s="1104">
        <v>6</v>
      </c>
      <c r="B72" s="599">
        <v>3</v>
      </c>
      <c r="C72" s="209" t="s">
        <v>11826</v>
      </c>
      <c r="D72" s="6"/>
      <c r="E72" s="369">
        <v>45476</v>
      </c>
      <c r="F72" s="1097" t="s">
        <v>11829</v>
      </c>
      <c r="G72" s="5" t="s">
        <v>11841</v>
      </c>
      <c r="H72" s="191">
        <v>1</v>
      </c>
      <c r="I72" s="1"/>
      <c r="J72"/>
    </row>
    <row r="73" spans="1:10" hidden="1" outlineLevel="2" x14ac:dyDescent="0.25">
      <c r="A73" s="1104">
        <v>12</v>
      </c>
      <c r="B73" s="599">
        <v>3</v>
      </c>
      <c r="C73" s="209" t="s">
        <v>11826</v>
      </c>
      <c r="D73" s="6"/>
      <c r="E73" s="369">
        <v>45483</v>
      </c>
      <c r="F73" s="1097" t="s">
        <v>11829</v>
      </c>
      <c r="G73" s="5" t="s">
        <v>11847</v>
      </c>
      <c r="H73" s="191">
        <v>0.25</v>
      </c>
      <c r="I73" s="1"/>
      <c r="J73"/>
    </row>
    <row r="74" spans="1:10" hidden="1" outlineLevel="2" x14ac:dyDescent="0.25">
      <c r="A74" s="1104">
        <v>14</v>
      </c>
      <c r="B74" s="599">
        <v>3</v>
      </c>
      <c r="C74" s="209" t="s">
        <v>11826</v>
      </c>
      <c r="D74" s="6"/>
      <c r="E74" s="369">
        <v>45484</v>
      </c>
      <c r="F74" s="1097" t="s">
        <v>11829</v>
      </c>
      <c r="G74" s="5" t="s">
        <v>11849</v>
      </c>
      <c r="H74" s="191">
        <v>0.5</v>
      </c>
      <c r="I74" s="1"/>
      <c r="J74"/>
    </row>
    <row r="75" spans="1:10" hidden="1" outlineLevel="2" x14ac:dyDescent="0.25">
      <c r="A75" s="1104">
        <v>16</v>
      </c>
      <c r="B75" s="599">
        <v>3</v>
      </c>
      <c r="C75" s="209" t="s">
        <v>11826</v>
      </c>
      <c r="D75" s="6"/>
      <c r="E75" s="369">
        <v>45485</v>
      </c>
      <c r="F75" s="1097" t="s">
        <v>11829</v>
      </c>
      <c r="G75" s="5" t="s">
        <v>11851</v>
      </c>
      <c r="H75" s="191">
        <v>0.75</v>
      </c>
      <c r="I75" s="1"/>
      <c r="J75"/>
    </row>
    <row r="76" spans="1:10" hidden="1" outlineLevel="2" x14ac:dyDescent="0.25">
      <c r="A76" s="1104">
        <v>35</v>
      </c>
      <c r="B76" s="599">
        <v>3</v>
      </c>
      <c r="C76" s="209" t="s">
        <v>11826</v>
      </c>
      <c r="D76" s="6"/>
      <c r="E76" s="369">
        <v>45502</v>
      </c>
      <c r="F76" s="1097" t="s">
        <v>11829</v>
      </c>
      <c r="G76" s="5" t="s">
        <v>11867</v>
      </c>
      <c r="H76" s="191">
        <v>1.75</v>
      </c>
      <c r="I76" s="1"/>
      <c r="J76"/>
    </row>
    <row r="77" spans="1:10" hidden="1" outlineLevel="2" x14ac:dyDescent="0.25">
      <c r="A77" s="1104">
        <v>36</v>
      </c>
      <c r="B77" s="599">
        <v>3</v>
      </c>
      <c r="C77" s="209" t="s">
        <v>11826</v>
      </c>
      <c r="D77" s="6"/>
      <c r="E77" s="369">
        <v>45502</v>
      </c>
      <c r="F77" s="1097" t="s">
        <v>11829</v>
      </c>
      <c r="G77" s="5" t="s">
        <v>11868</v>
      </c>
      <c r="H77" s="191">
        <v>1.75</v>
      </c>
      <c r="I77" s="1"/>
      <c r="J77"/>
    </row>
    <row r="78" spans="1:10" hidden="1" outlineLevel="2" x14ac:dyDescent="0.25">
      <c r="A78" s="1104">
        <v>37</v>
      </c>
      <c r="B78" s="599">
        <v>3</v>
      </c>
      <c r="C78" s="209" t="s">
        <v>11826</v>
      </c>
      <c r="D78" s="6"/>
      <c r="E78" s="369">
        <v>45503</v>
      </c>
      <c r="F78" s="1097" t="s">
        <v>11829</v>
      </c>
      <c r="G78" s="5" t="s">
        <v>11867</v>
      </c>
      <c r="H78" s="191">
        <v>7.75</v>
      </c>
      <c r="I78" s="1"/>
      <c r="J78"/>
    </row>
    <row r="79" spans="1:10" hidden="1" outlineLevel="2" x14ac:dyDescent="0.25">
      <c r="A79" s="1104">
        <v>39</v>
      </c>
      <c r="B79" s="599">
        <v>3</v>
      </c>
      <c r="C79" s="209" t="s">
        <v>11826</v>
      </c>
      <c r="D79" s="6"/>
      <c r="E79" s="369">
        <v>45504</v>
      </c>
      <c r="F79" s="1097" t="s">
        <v>11829</v>
      </c>
      <c r="G79" s="5" t="s">
        <v>11867</v>
      </c>
      <c r="H79" s="191">
        <v>1.5</v>
      </c>
      <c r="I79" s="1"/>
      <c r="J79"/>
    </row>
    <row r="80" spans="1:10" hidden="1" outlineLevel="2" x14ac:dyDescent="0.25">
      <c r="A80" s="1104">
        <v>258</v>
      </c>
      <c r="B80" s="599">
        <v>2</v>
      </c>
      <c r="C80" s="209" t="s">
        <v>11826</v>
      </c>
      <c r="D80" s="6"/>
      <c r="E80" s="369">
        <v>45505</v>
      </c>
      <c r="F80" s="1097" t="s">
        <v>150</v>
      </c>
      <c r="G80" s="5" t="s">
        <v>12084</v>
      </c>
      <c r="H80" s="191">
        <v>1.4</v>
      </c>
      <c r="I80" s="1"/>
      <c r="J80"/>
    </row>
    <row r="81" spans="1:10" hidden="1" outlineLevel="2" x14ac:dyDescent="0.25">
      <c r="A81" s="1104">
        <v>40</v>
      </c>
      <c r="B81" s="599">
        <v>3</v>
      </c>
      <c r="C81" s="209" t="s">
        <v>11826</v>
      </c>
      <c r="D81" s="6"/>
      <c r="E81" s="369">
        <v>45505</v>
      </c>
      <c r="F81" s="1097" t="s">
        <v>11829</v>
      </c>
      <c r="G81" s="5" t="s">
        <v>11867</v>
      </c>
      <c r="H81" s="191">
        <v>6.5</v>
      </c>
      <c r="I81" s="1"/>
      <c r="J81"/>
    </row>
    <row r="82" spans="1:10" hidden="1" outlineLevel="2" x14ac:dyDescent="0.25">
      <c r="A82" s="1104">
        <v>223</v>
      </c>
      <c r="B82" s="599">
        <v>4</v>
      </c>
      <c r="C82" s="209" t="s">
        <v>11826</v>
      </c>
      <c r="D82" s="6"/>
      <c r="E82" s="369">
        <v>45505</v>
      </c>
      <c r="F82" s="1097" t="s">
        <v>11830</v>
      </c>
      <c r="G82" s="5" t="s">
        <v>12050</v>
      </c>
      <c r="H82" s="191">
        <v>8.5</v>
      </c>
      <c r="I82" s="1"/>
      <c r="J82"/>
    </row>
    <row r="83" spans="1:10" hidden="1" outlineLevel="2" x14ac:dyDescent="0.25">
      <c r="A83" s="1104">
        <v>261</v>
      </c>
      <c r="B83" s="599">
        <v>2</v>
      </c>
      <c r="C83" s="209" t="s">
        <v>11826</v>
      </c>
      <c r="D83" s="6"/>
      <c r="E83" s="369">
        <v>45506</v>
      </c>
      <c r="F83" s="1097" t="s">
        <v>150</v>
      </c>
      <c r="G83" s="5" t="s">
        <v>12086</v>
      </c>
      <c r="H83" s="191">
        <v>0.8</v>
      </c>
      <c r="I83" s="1"/>
      <c r="J83"/>
    </row>
    <row r="84" spans="1:10" hidden="1" outlineLevel="2" x14ac:dyDescent="0.25">
      <c r="A84" s="1104">
        <v>41</v>
      </c>
      <c r="B84" s="599">
        <v>3</v>
      </c>
      <c r="C84" s="209" t="s">
        <v>11826</v>
      </c>
      <c r="D84" s="6"/>
      <c r="E84" s="369">
        <v>45506</v>
      </c>
      <c r="F84" s="1097" t="s">
        <v>11829</v>
      </c>
      <c r="G84" s="5" t="s">
        <v>11867</v>
      </c>
      <c r="H84" s="191">
        <v>4</v>
      </c>
      <c r="I84" s="1"/>
      <c r="J84"/>
    </row>
    <row r="85" spans="1:10" outlineLevel="1" collapsed="1" x14ac:dyDescent="0.25">
      <c r="C85" s="809" t="s">
        <v>12117</v>
      </c>
      <c r="D85" s="6"/>
      <c r="E85" s="369"/>
      <c r="F85" s="1097"/>
      <c r="H85" s="191">
        <f>SUBTOTAL(9,H86:H86)</f>
        <v>0.5</v>
      </c>
      <c r="I85" s="1"/>
      <c r="J85"/>
    </row>
    <row r="86" spans="1:10" hidden="1" outlineLevel="2" x14ac:dyDescent="0.25">
      <c r="A86" s="1104">
        <v>214</v>
      </c>
      <c r="B86" s="599">
        <v>1</v>
      </c>
      <c r="C86" s="209" t="s">
        <v>11646</v>
      </c>
      <c r="D86" s="6"/>
      <c r="E86" s="369">
        <v>45506</v>
      </c>
      <c r="F86" s="1097" t="s">
        <v>5</v>
      </c>
      <c r="G86" s="5" t="s">
        <v>12041</v>
      </c>
      <c r="H86" s="191">
        <v>0.5</v>
      </c>
      <c r="I86" s="1"/>
      <c r="J86"/>
    </row>
    <row r="87" spans="1:10" outlineLevel="1" collapsed="1" x14ac:dyDescent="0.25">
      <c r="C87" s="809" t="s">
        <v>17266</v>
      </c>
      <c r="D87" s="6"/>
      <c r="E87" s="369"/>
      <c r="F87" s="1097"/>
      <c r="H87" s="191">
        <f>SUBTOTAL(9,H88:H90)</f>
        <v>6</v>
      </c>
      <c r="I87" s="1"/>
      <c r="J87"/>
    </row>
    <row r="88" spans="1:10" hidden="1" outlineLevel="2" x14ac:dyDescent="0.25">
      <c r="A88" s="1104">
        <v>285</v>
      </c>
      <c r="B88" s="599">
        <v>2</v>
      </c>
      <c r="C88" s="209" t="s">
        <v>11621</v>
      </c>
      <c r="D88" s="6"/>
      <c r="E88" s="369">
        <v>45511</v>
      </c>
      <c r="F88" s="1097" t="s">
        <v>150</v>
      </c>
      <c r="G88" s="5" t="s">
        <v>8</v>
      </c>
      <c r="H88" s="191">
        <v>2</v>
      </c>
      <c r="I88" s="1"/>
      <c r="J88"/>
    </row>
    <row r="89" spans="1:10" hidden="1" outlineLevel="2" x14ac:dyDescent="0.25">
      <c r="A89" s="1104">
        <v>287</v>
      </c>
      <c r="B89" s="599">
        <v>1</v>
      </c>
      <c r="C89" s="209" t="s">
        <v>11621</v>
      </c>
      <c r="D89" s="6"/>
      <c r="E89" s="369">
        <v>45514</v>
      </c>
      <c r="F89" s="1097" t="s">
        <v>5</v>
      </c>
      <c r="G89" s="5" t="s">
        <v>17257</v>
      </c>
      <c r="H89" s="191">
        <v>2</v>
      </c>
      <c r="I89" s="1"/>
      <c r="J89"/>
    </row>
    <row r="90" spans="1:10" hidden="1" outlineLevel="2" x14ac:dyDescent="0.25">
      <c r="A90" s="1104">
        <v>280</v>
      </c>
      <c r="B90" s="599">
        <v>2</v>
      </c>
      <c r="C90" s="209" t="s">
        <v>11621</v>
      </c>
      <c r="D90" s="6"/>
      <c r="E90" s="369">
        <v>45514</v>
      </c>
      <c r="F90" s="1097" t="s">
        <v>150</v>
      </c>
      <c r="G90" s="5" t="s">
        <v>8</v>
      </c>
      <c r="H90" s="191">
        <v>2</v>
      </c>
      <c r="I90" s="1"/>
      <c r="J90"/>
    </row>
    <row r="91" spans="1:10" outlineLevel="1" collapsed="1" x14ac:dyDescent="0.25">
      <c r="C91" s="809" t="s">
        <v>17105</v>
      </c>
      <c r="D91" s="6"/>
      <c r="E91" s="369"/>
      <c r="F91" s="1097"/>
      <c r="H91" s="191">
        <f>SUBTOTAL(9,H92:H92)</f>
        <v>1</v>
      </c>
      <c r="I91" s="1"/>
      <c r="J91"/>
    </row>
    <row r="92" spans="1:10" hidden="1" outlineLevel="2" x14ac:dyDescent="0.25">
      <c r="A92" s="1104">
        <v>254</v>
      </c>
      <c r="B92" s="599">
        <v>2</v>
      </c>
      <c r="C92" s="209" t="s">
        <v>14162</v>
      </c>
      <c r="D92" s="6"/>
      <c r="E92" s="369">
        <v>45505</v>
      </c>
      <c r="F92" s="1097" t="s">
        <v>150</v>
      </c>
      <c r="G92" s="5" t="s">
        <v>12080</v>
      </c>
      <c r="H92" s="191">
        <v>1</v>
      </c>
      <c r="I92" s="1"/>
      <c r="J92"/>
    </row>
    <row r="93" spans="1:10" outlineLevel="1" collapsed="1" x14ac:dyDescent="0.25">
      <c r="C93" s="809" t="s">
        <v>17104</v>
      </c>
      <c r="D93" s="6"/>
      <c r="E93" s="369"/>
      <c r="F93" s="1097"/>
      <c r="H93" s="191">
        <f>SUBTOTAL(9,H94:H95)</f>
        <v>4.25</v>
      </c>
      <c r="I93" s="1"/>
      <c r="J93"/>
    </row>
    <row r="94" spans="1:10" hidden="1" outlineLevel="2" x14ac:dyDescent="0.25">
      <c r="A94" s="1104">
        <v>105</v>
      </c>
      <c r="B94" s="599">
        <v>1</v>
      </c>
      <c r="C94" s="209" t="s">
        <v>13768</v>
      </c>
      <c r="D94" s="6"/>
      <c r="E94" s="369">
        <v>45462</v>
      </c>
      <c r="F94" s="1097" t="s">
        <v>5</v>
      </c>
      <c r="G94" s="5" t="s">
        <v>11933</v>
      </c>
      <c r="H94" s="191">
        <v>1.5</v>
      </c>
      <c r="I94" s="1"/>
      <c r="J94"/>
    </row>
    <row r="95" spans="1:10" hidden="1" outlineLevel="2" x14ac:dyDescent="0.25">
      <c r="A95" s="1104">
        <v>139</v>
      </c>
      <c r="B95" s="599">
        <v>1</v>
      </c>
      <c r="C95" s="209" t="s">
        <v>13768</v>
      </c>
      <c r="D95" s="6"/>
      <c r="E95" s="369">
        <v>45483</v>
      </c>
      <c r="F95" s="1097" t="s">
        <v>5</v>
      </c>
      <c r="G95" s="5" t="s">
        <v>11965</v>
      </c>
      <c r="H95" s="191">
        <v>2.75</v>
      </c>
      <c r="I95" s="1"/>
      <c r="J95"/>
    </row>
    <row r="96" spans="1:10" outlineLevel="1" collapsed="1" x14ac:dyDescent="0.25">
      <c r="C96" s="809" t="s">
        <v>17103</v>
      </c>
      <c r="D96" s="6"/>
      <c r="E96" s="369"/>
      <c r="F96" s="1097"/>
      <c r="H96" s="191">
        <f>SUBTOTAL(9,H97:H103)</f>
        <v>3.65</v>
      </c>
      <c r="I96" s="1"/>
      <c r="J96"/>
    </row>
    <row r="97" spans="1:10" hidden="1" outlineLevel="2" x14ac:dyDescent="0.25">
      <c r="A97" s="1104">
        <v>45</v>
      </c>
      <c r="B97" s="599">
        <v>1</v>
      </c>
      <c r="C97" s="209" t="s">
        <v>13669</v>
      </c>
      <c r="D97" s="6"/>
      <c r="E97" s="369">
        <v>45334</v>
      </c>
      <c r="F97" s="1097" t="s">
        <v>5</v>
      </c>
      <c r="G97" s="5" t="s">
        <v>11873</v>
      </c>
      <c r="H97" s="191">
        <v>0.5</v>
      </c>
      <c r="I97" s="1"/>
      <c r="J97"/>
    </row>
    <row r="98" spans="1:10" hidden="1" outlineLevel="2" x14ac:dyDescent="0.25">
      <c r="A98" s="1104">
        <v>84</v>
      </c>
      <c r="B98" s="599">
        <v>1</v>
      </c>
      <c r="C98" s="209" t="s">
        <v>13669</v>
      </c>
      <c r="D98" s="6"/>
      <c r="E98" s="369">
        <v>45449</v>
      </c>
      <c r="F98" s="1097" t="s">
        <v>5</v>
      </c>
      <c r="G98" s="5" t="s">
        <v>11912</v>
      </c>
      <c r="H98" s="191">
        <v>0.75</v>
      </c>
      <c r="I98" s="1"/>
      <c r="J98"/>
    </row>
    <row r="99" spans="1:10" hidden="1" outlineLevel="2" x14ac:dyDescent="0.25">
      <c r="A99" s="1104">
        <v>103</v>
      </c>
      <c r="B99" s="599">
        <v>1</v>
      </c>
      <c r="C99" s="209" t="s">
        <v>13669</v>
      </c>
      <c r="D99" s="6"/>
      <c r="E99" s="369">
        <v>45462</v>
      </c>
      <c r="F99" s="1097" t="s">
        <v>5</v>
      </c>
      <c r="G99" s="5" t="s">
        <v>11931</v>
      </c>
      <c r="H99" s="191">
        <v>0.4</v>
      </c>
      <c r="I99" s="1"/>
      <c r="J99"/>
    </row>
    <row r="100" spans="1:10" hidden="1" outlineLevel="2" x14ac:dyDescent="0.25">
      <c r="A100" s="1104">
        <v>104</v>
      </c>
      <c r="B100" s="599">
        <v>1</v>
      </c>
      <c r="C100" s="209" t="s">
        <v>13669</v>
      </c>
      <c r="D100" s="6"/>
      <c r="E100" s="369">
        <v>45462</v>
      </c>
      <c r="F100" s="1097" t="s">
        <v>5</v>
      </c>
      <c r="G100" s="5" t="s">
        <v>11932</v>
      </c>
      <c r="H100" s="191">
        <v>0.5</v>
      </c>
      <c r="I100" s="1"/>
      <c r="J100"/>
    </row>
    <row r="101" spans="1:10" hidden="1" outlineLevel="2" x14ac:dyDescent="0.25">
      <c r="A101" s="1104">
        <v>153</v>
      </c>
      <c r="B101" s="599">
        <v>1</v>
      </c>
      <c r="C101" s="209" t="s">
        <v>13669</v>
      </c>
      <c r="D101" s="6"/>
      <c r="E101" s="369">
        <v>45493</v>
      </c>
      <c r="F101" s="1097" t="s">
        <v>5</v>
      </c>
      <c r="G101" s="5" t="s">
        <v>11979</v>
      </c>
      <c r="H101" s="191">
        <v>0.5</v>
      </c>
      <c r="I101" s="1"/>
      <c r="J101"/>
    </row>
    <row r="102" spans="1:10" hidden="1" outlineLevel="2" x14ac:dyDescent="0.25">
      <c r="A102" s="1104">
        <v>160</v>
      </c>
      <c r="B102" s="599">
        <v>1</v>
      </c>
      <c r="C102" s="209" t="s">
        <v>13669</v>
      </c>
      <c r="D102" s="6"/>
      <c r="E102" s="369">
        <v>45494</v>
      </c>
      <c r="F102" s="1097" t="s">
        <v>5</v>
      </c>
      <c r="G102" s="5" t="s">
        <v>11986</v>
      </c>
      <c r="H102" s="191">
        <v>0.5</v>
      </c>
      <c r="I102" s="1"/>
      <c r="J102"/>
    </row>
    <row r="103" spans="1:10" hidden="1" outlineLevel="2" x14ac:dyDescent="0.25">
      <c r="A103" s="1104">
        <v>170</v>
      </c>
      <c r="B103" s="599">
        <v>1</v>
      </c>
      <c r="C103" s="209" t="s">
        <v>13669</v>
      </c>
      <c r="D103" s="6"/>
      <c r="E103" s="369">
        <v>45497</v>
      </c>
      <c r="F103" s="1097" t="s">
        <v>5</v>
      </c>
      <c r="G103" s="5" t="s">
        <v>11996</v>
      </c>
      <c r="H103" s="191">
        <v>0.5</v>
      </c>
      <c r="I103" s="1"/>
      <c r="J103"/>
    </row>
    <row r="104" spans="1:10" outlineLevel="1" collapsed="1" x14ac:dyDescent="0.25">
      <c r="C104" s="809" t="s">
        <v>12116</v>
      </c>
      <c r="D104" s="6"/>
      <c r="E104" s="369"/>
      <c r="F104" s="1097"/>
      <c r="H104" s="191">
        <f>SUBTOTAL(9,H105:H106)</f>
        <v>3.8</v>
      </c>
      <c r="I104" s="1"/>
      <c r="J104"/>
    </row>
    <row r="105" spans="1:10" hidden="1" outlineLevel="2" x14ac:dyDescent="0.25">
      <c r="A105" s="1104">
        <v>188</v>
      </c>
      <c r="B105" s="599">
        <v>1</v>
      </c>
      <c r="C105" s="209" t="s">
        <v>11612</v>
      </c>
      <c r="D105" s="6"/>
      <c r="E105" s="369">
        <v>45503</v>
      </c>
      <c r="F105" s="1097" t="s">
        <v>5</v>
      </c>
      <c r="G105" s="5" t="s">
        <v>12015</v>
      </c>
      <c r="H105" s="191">
        <v>0.4</v>
      </c>
      <c r="I105" s="1"/>
      <c r="J105"/>
    </row>
    <row r="106" spans="1:10" hidden="1" outlineLevel="2" x14ac:dyDescent="0.25">
      <c r="A106" s="1104">
        <v>259</v>
      </c>
      <c r="B106" s="599">
        <v>2</v>
      </c>
      <c r="C106" s="209" t="s">
        <v>11612</v>
      </c>
      <c r="D106" s="6"/>
      <c r="E106" s="369">
        <v>45506</v>
      </c>
      <c r="F106" s="1097" t="s">
        <v>150</v>
      </c>
      <c r="G106" s="5" t="s">
        <v>12085</v>
      </c>
      <c r="H106" s="191">
        <v>3.4</v>
      </c>
      <c r="I106" s="1"/>
      <c r="J106"/>
    </row>
    <row r="107" spans="1:10" outlineLevel="1" collapsed="1" x14ac:dyDescent="0.25">
      <c r="C107" s="809" t="s">
        <v>12115</v>
      </c>
      <c r="D107" s="6"/>
      <c r="E107" s="369"/>
      <c r="F107" s="1097"/>
      <c r="H107" s="191">
        <f>SUBTOTAL(9,H108:H123)</f>
        <v>16.95</v>
      </c>
      <c r="I107" s="1"/>
      <c r="J107"/>
    </row>
    <row r="108" spans="1:10" hidden="1" outlineLevel="2" x14ac:dyDescent="0.25">
      <c r="A108" s="1104">
        <v>116</v>
      </c>
      <c r="B108" s="599">
        <v>1</v>
      </c>
      <c r="C108" s="209" t="s">
        <v>11616</v>
      </c>
      <c r="D108" s="6"/>
      <c r="E108" s="369">
        <v>45471</v>
      </c>
      <c r="F108" s="1097" t="s">
        <v>5</v>
      </c>
      <c r="G108" s="5" t="s">
        <v>11944</v>
      </c>
      <c r="H108" s="191">
        <v>0.5</v>
      </c>
      <c r="I108" s="1"/>
      <c r="J108"/>
    </row>
    <row r="109" spans="1:10" hidden="1" outlineLevel="2" x14ac:dyDescent="0.25">
      <c r="A109" s="1104">
        <v>123</v>
      </c>
      <c r="B109" s="599">
        <v>1</v>
      </c>
      <c r="C109" s="209" t="s">
        <v>11616</v>
      </c>
      <c r="D109" s="6"/>
      <c r="E109" s="369">
        <v>45478</v>
      </c>
      <c r="F109" s="1097" t="s">
        <v>5</v>
      </c>
      <c r="G109" s="5" t="s">
        <v>11949</v>
      </c>
      <c r="H109" s="191">
        <v>0.5</v>
      </c>
      <c r="I109" s="1"/>
      <c r="J109"/>
    </row>
    <row r="110" spans="1:10" hidden="1" outlineLevel="2" x14ac:dyDescent="0.25">
      <c r="A110" s="1104">
        <v>131</v>
      </c>
      <c r="B110" s="599">
        <v>1</v>
      </c>
      <c r="C110" s="209" t="s">
        <v>11616</v>
      </c>
      <c r="D110" s="6"/>
      <c r="E110" s="369">
        <v>45481</v>
      </c>
      <c r="F110" s="1097" t="s">
        <v>5</v>
      </c>
      <c r="G110" s="5" t="s">
        <v>11957</v>
      </c>
      <c r="H110" s="191">
        <v>0.4</v>
      </c>
      <c r="I110" s="1"/>
      <c r="J110"/>
    </row>
    <row r="111" spans="1:10" hidden="1" outlineLevel="2" x14ac:dyDescent="0.25">
      <c r="A111" s="1104">
        <v>135</v>
      </c>
      <c r="B111" s="599">
        <v>1</v>
      </c>
      <c r="C111" s="209" t="s">
        <v>11616</v>
      </c>
      <c r="D111" s="6"/>
      <c r="E111" s="369">
        <v>45482</v>
      </c>
      <c r="F111" s="1097" t="s">
        <v>5</v>
      </c>
      <c r="G111" s="5" t="s">
        <v>11961</v>
      </c>
      <c r="H111" s="191">
        <v>0.75</v>
      </c>
      <c r="I111" s="1"/>
      <c r="J111"/>
    </row>
    <row r="112" spans="1:10" hidden="1" outlineLevel="2" x14ac:dyDescent="0.25">
      <c r="A112" s="1104">
        <v>233</v>
      </c>
      <c r="B112" s="599">
        <v>2</v>
      </c>
      <c r="C112" s="209" t="s">
        <v>11616</v>
      </c>
      <c r="D112" s="6"/>
      <c r="E112" s="369">
        <v>45485</v>
      </c>
      <c r="F112" s="1097" t="s">
        <v>150</v>
      </c>
      <c r="G112" s="5" t="s">
        <v>12059</v>
      </c>
      <c r="H112" s="191">
        <v>1.8</v>
      </c>
      <c r="I112" s="1"/>
      <c r="J112"/>
    </row>
    <row r="113" spans="1:10" hidden="1" outlineLevel="2" x14ac:dyDescent="0.25">
      <c r="A113" s="1104">
        <v>234</v>
      </c>
      <c r="B113" s="599">
        <v>2</v>
      </c>
      <c r="C113" s="209" t="s">
        <v>11616</v>
      </c>
      <c r="D113" s="6"/>
      <c r="E113" s="369">
        <v>45488</v>
      </c>
      <c r="F113" s="1097" t="s">
        <v>150</v>
      </c>
      <c r="G113" s="5" t="s">
        <v>12060</v>
      </c>
      <c r="H113" s="191">
        <v>1.7</v>
      </c>
      <c r="I113" s="1"/>
      <c r="J113"/>
    </row>
    <row r="114" spans="1:10" hidden="1" outlineLevel="2" x14ac:dyDescent="0.25">
      <c r="A114" s="1104">
        <v>237</v>
      </c>
      <c r="B114" s="599">
        <v>2</v>
      </c>
      <c r="C114" s="209" t="s">
        <v>11616</v>
      </c>
      <c r="D114" s="6"/>
      <c r="E114" s="369">
        <v>45491</v>
      </c>
      <c r="F114" s="1097" t="s">
        <v>150</v>
      </c>
      <c r="G114" s="5" t="s">
        <v>12063</v>
      </c>
      <c r="H114" s="191">
        <v>1.2</v>
      </c>
      <c r="I114" s="1"/>
      <c r="J114"/>
    </row>
    <row r="115" spans="1:10" hidden="1" outlineLevel="2" x14ac:dyDescent="0.25">
      <c r="A115" s="1104">
        <v>154</v>
      </c>
      <c r="B115" s="599">
        <v>1</v>
      </c>
      <c r="C115" s="209" t="s">
        <v>11616</v>
      </c>
      <c r="D115" s="6"/>
      <c r="E115" s="369">
        <v>45493</v>
      </c>
      <c r="F115" s="1097" t="s">
        <v>5</v>
      </c>
      <c r="G115" s="5" t="s">
        <v>11980</v>
      </c>
      <c r="H115" s="191">
        <v>0.5</v>
      </c>
      <c r="I115" s="1"/>
      <c r="J115"/>
    </row>
    <row r="116" spans="1:10" hidden="1" outlineLevel="2" x14ac:dyDescent="0.25">
      <c r="A116" s="1104">
        <v>155</v>
      </c>
      <c r="B116" s="599">
        <v>1</v>
      </c>
      <c r="C116" s="209" t="s">
        <v>11616</v>
      </c>
      <c r="D116" s="6"/>
      <c r="E116" s="369">
        <v>45493</v>
      </c>
      <c r="F116" s="1097" t="s">
        <v>5</v>
      </c>
      <c r="G116" s="5" t="s">
        <v>11981</v>
      </c>
      <c r="H116" s="191">
        <v>0.4</v>
      </c>
      <c r="I116" s="1"/>
      <c r="J116"/>
    </row>
    <row r="117" spans="1:10" hidden="1" outlineLevel="2" x14ac:dyDescent="0.25">
      <c r="A117" s="1104">
        <v>162</v>
      </c>
      <c r="B117" s="599">
        <v>1</v>
      </c>
      <c r="C117" s="209" t="s">
        <v>11616</v>
      </c>
      <c r="D117" s="6"/>
      <c r="E117" s="369">
        <v>45495</v>
      </c>
      <c r="F117" s="1097" t="s">
        <v>5</v>
      </c>
      <c r="G117" s="5" t="s">
        <v>11988</v>
      </c>
      <c r="H117" s="191">
        <v>3.5</v>
      </c>
      <c r="I117" s="1"/>
      <c r="J117"/>
    </row>
    <row r="118" spans="1:10" hidden="1" outlineLevel="2" x14ac:dyDescent="0.25">
      <c r="A118" s="1104">
        <v>238</v>
      </c>
      <c r="B118" s="599">
        <v>2</v>
      </c>
      <c r="C118" s="209" t="s">
        <v>11616</v>
      </c>
      <c r="D118" s="6"/>
      <c r="E118" s="369">
        <v>45495</v>
      </c>
      <c r="F118" s="1097" t="s">
        <v>150</v>
      </c>
      <c r="G118" s="5" t="s">
        <v>12064</v>
      </c>
      <c r="H118" s="191">
        <v>2.4</v>
      </c>
      <c r="I118" s="1"/>
      <c r="J118"/>
    </row>
    <row r="119" spans="1:10" hidden="1" outlineLevel="2" x14ac:dyDescent="0.25">
      <c r="A119" s="1104">
        <v>243</v>
      </c>
      <c r="B119" s="599">
        <v>2</v>
      </c>
      <c r="C119" s="209" t="s">
        <v>11616</v>
      </c>
      <c r="D119" s="6"/>
      <c r="E119" s="369">
        <v>45497</v>
      </c>
      <c r="F119" s="1097" t="s">
        <v>150</v>
      </c>
      <c r="G119" s="5" t="s">
        <v>12069</v>
      </c>
      <c r="H119" s="191">
        <v>0.9</v>
      </c>
      <c r="I119" s="1"/>
      <c r="J119"/>
    </row>
    <row r="120" spans="1:10" hidden="1" outlineLevel="2" x14ac:dyDescent="0.25">
      <c r="A120" s="1104">
        <v>174</v>
      </c>
      <c r="B120" s="599">
        <v>1</v>
      </c>
      <c r="C120" s="209" t="s">
        <v>11616</v>
      </c>
      <c r="D120" s="6"/>
      <c r="E120" s="369">
        <v>45498</v>
      </c>
      <c r="F120" s="1097" t="s">
        <v>5</v>
      </c>
      <c r="G120" s="5" t="s">
        <v>12000</v>
      </c>
      <c r="H120" s="191">
        <v>0.5</v>
      </c>
      <c r="I120" s="1"/>
      <c r="J120"/>
    </row>
    <row r="121" spans="1:10" hidden="1" outlineLevel="2" x14ac:dyDescent="0.25">
      <c r="A121" s="1104">
        <v>245</v>
      </c>
      <c r="B121" s="599">
        <v>2</v>
      </c>
      <c r="C121" s="209" t="s">
        <v>11616</v>
      </c>
      <c r="D121" s="6"/>
      <c r="E121" s="369">
        <v>45498</v>
      </c>
      <c r="F121" s="1097" t="s">
        <v>150</v>
      </c>
      <c r="G121" s="5" t="s">
        <v>12071</v>
      </c>
      <c r="H121" s="191">
        <v>0.5</v>
      </c>
      <c r="I121" s="1"/>
      <c r="J121"/>
    </row>
    <row r="122" spans="1:10" hidden="1" outlineLevel="2" x14ac:dyDescent="0.25">
      <c r="A122" s="1104">
        <v>209</v>
      </c>
      <c r="B122" s="599">
        <v>1</v>
      </c>
      <c r="C122" s="209" t="s">
        <v>11616</v>
      </c>
      <c r="D122" s="6"/>
      <c r="E122" s="369">
        <v>45506</v>
      </c>
      <c r="F122" s="1097" t="s">
        <v>5</v>
      </c>
      <c r="G122" s="5" t="s">
        <v>12036</v>
      </c>
      <c r="H122" s="191">
        <v>1</v>
      </c>
      <c r="I122" s="1"/>
      <c r="J122"/>
    </row>
    <row r="123" spans="1:10" hidden="1" outlineLevel="2" x14ac:dyDescent="0.25">
      <c r="A123" s="1104">
        <v>210</v>
      </c>
      <c r="B123" s="599">
        <v>1</v>
      </c>
      <c r="C123" s="209" t="s">
        <v>11616</v>
      </c>
      <c r="D123" s="6"/>
      <c r="E123" s="369">
        <v>45506</v>
      </c>
      <c r="F123" s="1097" t="s">
        <v>5</v>
      </c>
      <c r="G123" s="5" t="s">
        <v>12037</v>
      </c>
      <c r="H123" s="191">
        <v>0.4</v>
      </c>
      <c r="I123" s="1"/>
      <c r="J123"/>
    </row>
    <row r="124" spans="1:10" outlineLevel="1" collapsed="1" x14ac:dyDescent="0.25">
      <c r="C124" s="809" t="s">
        <v>17102</v>
      </c>
      <c r="D124" s="6"/>
      <c r="E124" s="369"/>
      <c r="F124" s="1097"/>
      <c r="H124" s="191">
        <f>SUBTOTAL(9,H125:H127)</f>
        <v>1.3</v>
      </c>
      <c r="I124" s="1"/>
      <c r="J124"/>
    </row>
    <row r="125" spans="1:10" hidden="1" outlineLevel="2" x14ac:dyDescent="0.25">
      <c r="A125" s="1104">
        <v>70</v>
      </c>
      <c r="B125" s="599">
        <v>1</v>
      </c>
      <c r="C125" s="209" t="s">
        <v>14781</v>
      </c>
      <c r="D125" s="6"/>
      <c r="E125" s="369">
        <v>45428</v>
      </c>
      <c r="F125" s="1097" t="s">
        <v>5</v>
      </c>
      <c r="G125" s="5" t="s">
        <v>11898</v>
      </c>
      <c r="H125" s="191">
        <v>0.4</v>
      </c>
      <c r="I125" s="1"/>
      <c r="J125"/>
    </row>
    <row r="126" spans="1:10" hidden="1" outlineLevel="2" x14ac:dyDescent="0.25">
      <c r="A126" s="1104">
        <v>112</v>
      </c>
      <c r="B126" s="599">
        <v>1</v>
      </c>
      <c r="C126" s="209" t="s">
        <v>14781</v>
      </c>
      <c r="D126" s="6"/>
      <c r="E126" s="369">
        <v>45468</v>
      </c>
      <c r="F126" s="1097" t="s">
        <v>5</v>
      </c>
      <c r="G126" s="5" t="s">
        <v>11940</v>
      </c>
      <c r="H126" s="191">
        <v>0.4</v>
      </c>
      <c r="I126" s="1"/>
      <c r="J126"/>
    </row>
    <row r="127" spans="1:10" hidden="1" outlineLevel="2" x14ac:dyDescent="0.25">
      <c r="A127" s="1104">
        <v>126</v>
      </c>
      <c r="B127" s="599">
        <v>1</v>
      </c>
      <c r="C127" s="209" t="s">
        <v>14781</v>
      </c>
      <c r="D127" s="6"/>
      <c r="E127" s="369">
        <v>45479</v>
      </c>
      <c r="F127" s="1097" t="s">
        <v>5</v>
      </c>
      <c r="G127" s="5" t="s">
        <v>11952</v>
      </c>
      <c r="H127" s="191">
        <v>0.5</v>
      </c>
      <c r="I127" s="1"/>
      <c r="J127"/>
    </row>
    <row r="128" spans="1:10" outlineLevel="1" collapsed="1" x14ac:dyDescent="0.25">
      <c r="C128" s="809" t="s">
        <v>17101</v>
      </c>
      <c r="D128" s="6"/>
      <c r="E128" s="369"/>
      <c r="F128" s="1097"/>
      <c r="H128" s="191">
        <f>SUBTOTAL(9,H129:H129)</f>
        <v>3.6</v>
      </c>
      <c r="I128" s="1"/>
      <c r="J128"/>
    </row>
    <row r="129" spans="1:10" hidden="1" outlineLevel="2" x14ac:dyDescent="0.25">
      <c r="A129" s="1104">
        <v>256</v>
      </c>
      <c r="B129" s="599">
        <v>2</v>
      </c>
      <c r="C129" s="209" t="s">
        <v>14888</v>
      </c>
      <c r="D129" s="6"/>
      <c r="E129" s="369">
        <v>45505</v>
      </c>
      <c r="F129" s="1097" t="s">
        <v>150</v>
      </c>
      <c r="G129" s="5" t="s">
        <v>12082</v>
      </c>
      <c r="H129" s="191">
        <v>3.6</v>
      </c>
      <c r="I129" s="1"/>
      <c r="J129"/>
    </row>
    <row r="130" spans="1:10" outlineLevel="1" collapsed="1" x14ac:dyDescent="0.25">
      <c r="C130" s="809" t="s">
        <v>12114</v>
      </c>
      <c r="D130" s="6"/>
      <c r="E130" s="369"/>
      <c r="F130" s="1097"/>
      <c r="H130" s="191">
        <f>SUBTOTAL(9,H131:H132)</f>
        <v>1.5</v>
      </c>
      <c r="I130" s="1"/>
      <c r="J130"/>
    </row>
    <row r="131" spans="1:10" hidden="1" outlineLevel="2" x14ac:dyDescent="0.25">
      <c r="A131" s="1104">
        <v>124</v>
      </c>
      <c r="B131" s="599">
        <v>1</v>
      </c>
      <c r="C131" s="209" t="s">
        <v>11656</v>
      </c>
      <c r="D131" s="6"/>
      <c r="E131" s="369">
        <v>45478</v>
      </c>
      <c r="F131" s="1097" t="s">
        <v>5</v>
      </c>
      <c r="G131" s="5" t="s">
        <v>11950</v>
      </c>
      <c r="H131" s="191">
        <v>0.5</v>
      </c>
      <c r="I131" s="1"/>
      <c r="J131"/>
    </row>
    <row r="132" spans="1:10" hidden="1" outlineLevel="2" x14ac:dyDescent="0.25">
      <c r="A132" s="1104">
        <v>195</v>
      </c>
      <c r="B132" s="599">
        <v>1</v>
      </c>
      <c r="C132" s="209" t="s">
        <v>11656</v>
      </c>
      <c r="D132" s="6"/>
      <c r="E132" s="369">
        <v>45503</v>
      </c>
      <c r="F132" s="1097" t="s">
        <v>5</v>
      </c>
      <c r="G132" s="5" t="s">
        <v>12022</v>
      </c>
      <c r="H132" s="191">
        <v>1</v>
      </c>
      <c r="I132" s="1"/>
      <c r="J132"/>
    </row>
    <row r="133" spans="1:10" outlineLevel="1" collapsed="1" x14ac:dyDescent="0.25">
      <c r="C133" s="809" t="s">
        <v>17265</v>
      </c>
      <c r="D133" s="6"/>
      <c r="E133" s="369"/>
      <c r="F133" s="1097"/>
      <c r="H133" s="191">
        <f>SUBTOTAL(9,H134:H135)</f>
        <v>3.05</v>
      </c>
      <c r="I133" s="1"/>
      <c r="J133"/>
    </row>
    <row r="134" spans="1:10" hidden="1" outlineLevel="2" x14ac:dyDescent="0.25">
      <c r="A134" s="1104">
        <v>288</v>
      </c>
      <c r="B134" s="599">
        <v>1</v>
      </c>
      <c r="C134" s="209" t="s">
        <v>12519</v>
      </c>
      <c r="D134" s="6"/>
      <c r="E134" s="369">
        <v>45514</v>
      </c>
      <c r="F134" s="1097" t="s">
        <v>5</v>
      </c>
      <c r="G134" s="5" t="s">
        <v>17257</v>
      </c>
      <c r="H134" s="191">
        <v>1.3</v>
      </c>
      <c r="I134" s="1"/>
      <c r="J134"/>
    </row>
    <row r="135" spans="1:10" hidden="1" outlineLevel="2" x14ac:dyDescent="0.25">
      <c r="A135" s="1104">
        <v>283</v>
      </c>
      <c r="B135" s="599">
        <v>2</v>
      </c>
      <c r="C135" s="209" t="s">
        <v>12519</v>
      </c>
      <c r="D135" s="6"/>
      <c r="E135" s="369">
        <v>45514</v>
      </c>
      <c r="F135" s="1097" t="s">
        <v>150</v>
      </c>
      <c r="G135" s="5" t="s">
        <v>17255</v>
      </c>
      <c r="H135" s="191">
        <v>1.75</v>
      </c>
      <c r="I135" s="1"/>
      <c r="J135"/>
    </row>
    <row r="136" spans="1:10" outlineLevel="1" collapsed="1" x14ac:dyDescent="0.25">
      <c r="C136" s="809" t="s">
        <v>17100</v>
      </c>
      <c r="D136" s="6"/>
      <c r="E136" s="369"/>
      <c r="F136" s="1097"/>
      <c r="H136" s="191">
        <f>SUBTOTAL(9,H137:H137)</f>
        <v>0.5</v>
      </c>
      <c r="I136" s="1"/>
      <c r="J136"/>
    </row>
    <row r="137" spans="1:10" hidden="1" outlineLevel="2" x14ac:dyDescent="0.25">
      <c r="A137" s="1104">
        <v>130</v>
      </c>
      <c r="B137" s="599">
        <v>1</v>
      </c>
      <c r="C137" s="209" t="s">
        <v>15106</v>
      </c>
      <c r="D137" s="6"/>
      <c r="E137" s="369">
        <v>45480</v>
      </c>
      <c r="F137" s="1097" t="s">
        <v>5</v>
      </c>
      <c r="G137" s="5" t="s">
        <v>11956</v>
      </c>
      <c r="H137" s="191">
        <v>0.5</v>
      </c>
      <c r="I137" s="1"/>
      <c r="J137"/>
    </row>
    <row r="138" spans="1:10" outlineLevel="1" collapsed="1" x14ac:dyDescent="0.25">
      <c r="C138" s="809" t="s">
        <v>12113</v>
      </c>
      <c r="D138" s="6"/>
      <c r="E138" s="369"/>
      <c r="F138" s="1097"/>
      <c r="H138" s="191">
        <f>SUBTOTAL(9,H139:H139)</f>
        <v>0.5</v>
      </c>
      <c r="I138" s="1"/>
      <c r="J138"/>
    </row>
    <row r="139" spans="1:10" hidden="1" outlineLevel="2" x14ac:dyDescent="0.25">
      <c r="A139" s="1104">
        <v>179</v>
      </c>
      <c r="B139" s="599">
        <v>1</v>
      </c>
      <c r="C139" s="209" t="s">
        <v>11636</v>
      </c>
      <c r="D139" s="6"/>
      <c r="E139" s="369">
        <v>45502</v>
      </c>
      <c r="F139" s="1097" t="s">
        <v>5</v>
      </c>
      <c r="G139" s="5" t="s">
        <v>12005</v>
      </c>
      <c r="H139" s="191">
        <v>0.5</v>
      </c>
      <c r="I139" s="1"/>
      <c r="J139"/>
    </row>
    <row r="140" spans="1:10" outlineLevel="1" collapsed="1" x14ac:dyDescent="0.25">
      <c r="C140" s="809" t="s">
        <v>12112</v>
      </c>
      <c r="D140" s="6"/>
      <c r="E140" s="369"/>
      <c r="F140" s="1097"/>
      <c r="H140" s="191">
        <f>SUBTOTAL(9,H141:H141)</f>
        <v>0.4</v>
      </c>
      <c r="I140" s="1"/>
      <c r="J140"/>
    </row>
    <row r="141" spans="1:10" hidden="1" outlineLevel="2" x14ac:dyDescent="0.25">
      <c r="A141" s="1104">
        <v>78</v>
      </c>
      <c r="B141" s="599">
        <v>1</v>
      </c>
      <c r="C141" s="209" t="s">
        <v>11614</v>
      </c>
      <c r="D141" s="6"/>
      <c r="E141" s="369">
        <v>45441</v>
      </c>
      <c r="F141" s="1097" t="s">
        <v>5</v>
      </c>
      <c r="G141" s="5" t="s">
        <v>11906</v>
      </c>
      <c r="H141" s="191">
        <v>0.4</v>
      </c>
      <c r="I141" s="1"/>
      <c r="J141"/>
    </row>
    <row r="142" spans="1:10" outlineLevel="1" collapsed="1" x14ac:dyDescent="0.25">
      <c r="C142" s="809" t="s">
        <v>17099</v>
      </c>
      <c r="D142" s="6"/>
      <c r="E142" s="369"/>
      <c r="F142" s="1097"/>
      <c r="H142" s="191">
        <f>SUBTOTAL(9,H143:H144)</f>
        <v>1</v>
      </c>
      <c r="I142" s="1"/>
      <c r="J142"/>
    </row>
    <row r="143" spans="1:10" hidden="1" outlineLevel="2" x14ac:dyDescent="0.25">
      <c r="A143" s="1104">
        <v>147</v>
      </c>
      <c r="B143" s="599">
        <v>1</v>
      </c>
      <c r="C143" s="209" t="s">
        <v>14818</v>
      </c>
      <c r="D143" s="6"/>
      <c r="E143" s="369">
        <v>45484</v>
      </c>
      <c r="F143" s="1097" t="s">
        <v>5</v>
      </c>
      <c r="G143" s="5" t="s">
        <v>11973</v>
      </c>
      <c r="H143" s="191">
        <v>0.5</v>
      </c>
      <c r="I143" s="1"/>
      <c r="J143"/>
    </row>
    <row r="144" spans="1:10" hidden="1" outlineLevel="2" x14ac:dyDescent="0.25">
      <c r="A144" s="1104">
        <v>158</v>
      </c>
      <c r="B144" s="599">
        <v>1</v>
      </c>
      <c r="C144" s="209" t="s">
        <v>14818</v>
      </c>
      <c r="D144" s="6"/>
      <c r="E144" s="369">
        <v>45493</v>
      </c>
      <c r="F144" s="1097" t="s">
        <v>5</v>
      </c>
      <c r="G144" s="5" t="s">
        <v>11984</v>
      </c>
      <c r="H144" s="191">
        <v>0.5</v>
      </c>
      <c r="I144" s="1"/>
      <c r="J144"/>
    </row>
    <row r="145" spans="1:10" outlineLevel="1" collapsed="1" x14ac:dyDescent="0.25">
      <c r="C145" s="809" t="s">
        <v>17264</v>
      </c>
      <c r="D145" s="6"/>
      <c r="E145" s="369"/>
      <c r="F145" s="1097"/>
      <c r="H145" s="191">
        <f>SUBTOTAL(9,H146:H146)</f>
        <v>2</v>
      </c>
      <c r="I145" s="1"/>
      <c r="J145"/>
    </row>
    <row r="146" spans="1:10" hidden="1" outlineLevel="2" x14ac:dyDescent="0.25">
      <c r="A146" s="1104">
        <v>290</v>
      </c>
      <c r="B146" s="599">
        <v>1</v>
      </c>
      <c r="C146" s="209" t="s">
        <v>13957</v>
      </c>
      <c r="D146" s="6"/>
      <c r="E146" s="369">
        <v>45514</v>
      </c>
      <c r="F146" s="1097" t="s">
        <v>5</v>
      </c>
      <c r="G146" s="5" t="s">
        <v>8</v>
      </c>
      <c r="H146" s="191">
        <v>2</v>
      </c>
      <c r="I146" s="1"/>
      <c r="J146"/>
    </row>
    <row r="147" spans="1:10" outlineLevel="1" collapsed="1" x14ac:dyDescent="0.25">
      <c r="C147" s="809" t="s">
        <v>12111</v>
      </c>
      <c r="D147" s="6"/>
      <c r="E147" s="369"/>
      <c r="F147" s="1097"/>
      <c r="H147" s="191">
        <f>SUBTOTAL(9,H148:H148)</f>
        <v>0.75</v>
      </c>
      <c r="I147" s="1"/>
      <c r="J147"/>
    </row>
    <row r="148" spans="1:10" hidden="1" outlineLevel="2" x14ac:dyDescent="0.25">
      <c r="A148" s="1104">
        <v>149</v>
      </c>
      <c r="B148" s="599">
        <v>1</v>
      </c>
      <c r="C148" s="209" t="s">
        <v>11659</v>
      </c>
      <c r="D148" s="6"/>
      <c r="E148" s="369">
        <v>45484</v>
      </c>
      <c r="F148" s="1097" t="s">
        <v>5</v>
      </c>
      <c r="G148" s="5" t="s">
        <v>11975</v>
      </c>
      <c r="H148" s="191">
        <v>0.75</v>
      </c>
      <c r="I148" s="1"/>
      <c r="J148"/>
    </row>
    <row r="149" spans="1:10" outlineLevel="1" collapsed="1" x14ac:dyDescent="0.25">
      <c r="C149" s="809" t="s">
        <v>17098</v>
      </c>
      <c r="D149" s="6"/>
      <c r="E149" s="369"/>
      <c r="F149" s="1097"/>
      <c r="H149" s="191">
        <f>SUBTOTAL(9,H150:H151)</f>
        <v>3.5</v>
      </c>
      <c r="I149" s="1"/>
      <c r="J149"/>
    </row>
    <row r="150" spans="1:10" hidden="1" outlineLevel="2" x14ac:dyDescent="0.25">
      <c r="A150" s="1104">
        <v>91</v>
      </c>
      <c r="B150" s="599">
        <v>1</v>
      </c>
      <c r="C150" s="209" t="s">
        <v>15360</v>
      </c>
      <c r="D150" s="6"/>
      <c r="E150" s="369">
        <v>45454</v>
      </c>
      <c r="F150" s="1097" t="s">
        <v>5</v>
      </c>
      <c r="G150" s="5" t="s">
        <v>11919</v>
      </c>
      <c r="H150" s="191">
        <v>2</v>
      </c>
      <c r="I150" s="1"/>
      <c r="J150"/>
    </row>
    <row r="151" spans="1:10" hidden="1" outlineLevel="2" x14ac:dyDescent="0.25">
      <c r="A151" s="1103">
        <v>93</v>
      </c>
      <c r="B151" s="10">
        <v>1</v>
      </c>
      <c r="C151" s="4" t="s">
        <v>15360</v>
      </c>
      <c r="D151" s="5"/>
      <c r="E151" s="369">
        <v>45455</v>
      </c>
      <c r="F151" s="6" t="s">
        <v>5</v>
      </c>
      <c r="G151" s="5" t="s">
        <v>11921</v>
      </c>
      <c r="H151" s="191">
        <v>1.5</v>
      </c>
      <c r="J151"/>
    </row>
    <row r="152" spans="1:10" outlineLevel="1" collapsed="1" x14ac:dyDescent="0.25">
      <c r="C152" s="809" t="s">
        <v>12110</v>
      </c>
      <c r="D152" s="6"/>
      <c r="E152" s="369"/>
      <c r="F152" s="1097"/>
      <c r="H152" s="191">
        <f>SUBTOTAL(9,H153:H153)</f>
        <v>1</v>
      </c>
      <c r="I152" s="1"/>
      <c r="J152"/>
    </row>
    <row r="153" spans="1:10" hidden="1" outlineLevel="2" x14ac:dyDescent="0.25">
      <c r="A153" s="1104">
        <v>257</v>
      </c>
      <c r="B153" s="599">
        <v>2</v>
      </c>
      <c r="C153" s="209" t="s">
        <v>11824</v>
      </c>
      <c r="D153" s="6"/>
      <c r="E153" s="369">
        <v>45505</v>
      </c>
      <c r="F153" s="1097" t="s">
        <v>150</v>
      </c>
      <c r="G153" s="5" t="s">
        <v>12083</v>
      </c>
      <c r="H153" s="191">
        <v>1</v>
      </c>
      <c r="I153" s="1"/>
      <c r="J153"/>
    </row>
    <row r="154" spans="1:10" outlineLevel="1" collapsed="1" x14ac:dyDescent="0.25">
      <c r="C154" s="809" t="s">
        <v>12109</v>
      </c>
      <c r="D154" s="6"/>
      <c r="E154" s="369"/>
      <c r="F154" s="1097"/>
      <c r="H154" s="191">
        <f>SUBTOTAL(9,H155:H155)</f>
        <v>0.5</v>
      </c>
      <c r="I154" s="1"/>
      <c r="J154"/>
    </row>
    <row r="155" spans="1:10" hidden="1" outlineLevel="2" x14ac:dyDescent="0.25">
      <c r="A155" s="1104">
        <v>4</v>
      </c>
      <c r="B155" s="599">
        <v>3</v>
      </c>
      <c r="C155" s="209" t="s">
        <v>11668</v>
      </c>
      <c r="D155" s="6"/>
      <c r="E155" s="369">
        <v>45476</v>
      </c>
      <c r="F155" s="1097" t="s">
        <v>11829</v>
      </c>
      <c r="G155" s="5" t="s">
        <v>11839</v>
      </c>
      <c r="H155" s="191">
        <v>0.5</v>
      </c>
      <c r="I155" s="1"/>
      <c r="J155"/>
    </row>
    <row r="156" spans="1:10" outlineLevel="1" collapsed="1" x14ac:dyDescent="0.25">
      <c r="C156" s="809" t="s">
        <v>12108</v>
      </c>
      <c r="D156" s="6"/>
      <c r="E156" s="369"/>
      <c r="F156" s="1097"/>
      <c r="H156" s="191">
        <f>SUBTOTAL(9,H157:H159)</f>
        <v>4.4000000000000004</v>
      </c>
      <c r="I156" s="1"/>
      <c r="J156"/>
    </row>
    <row r="157" spans="1:10" hidden="1" outlineLevel="2" x14ac:dyDescent="0.25">
      <c r="A157" s="1104">
        <v>157</v>
      </c>
      <c r="B157" s="599">
        <v>1</v>
      </c>
      <c r="C157" s="209" t="s">
        <v>11644</v>
      </c>
      <c r="D157" s="6"/>
      <c r="E157" s="369">
        <v>45493</v>
      </c>
      <c r="F157" s="1097" t="s">
        <v>5</v>
      </c>
      <c r="G157" s="5" t="s">
        <v>11983</v>
      </c>
      <c r="H157" s="191">
        <v>0.5</v>
      </c>
      <c r="I157" s="1"/>
      <c r="J157"/>
    </row>
    <row r="158" spans="1:10" hidden="1" outlineLevel="2" x14ac:dyDescent="0.25">
      <c r="A158" s="1104">
        <v>239</v>
      </c>
      <c r="B158" s="599">
        <v>2</v>
      </c>
      <c r="C158" s="209" t="s">
        <v>11644</v>
      </c>
      <c r="D158" s="6"/>
      <c r="E158" s="369">
        <v>45495</v>
      </c>
      <c r="F158" s="1097" t="s">
        <v>150</v>
      </c>
      <c r="G158" s="5" t="s">
        <v>12065</v>
      </c>
      <c r="H158" s="191">
        <v>1.6</v>
      </c>
      <c r="I158" s="1"/>
      <c r="J158"/>
    </row>
    <row r="159" spans="1:10" hidden="1" outlineLevel="2" x14ac:dyDescent="0.25">
      <c r="A159" s="1104">
        <v>246</v>
      </c>
      <c r="B159" s="599">
        <v>2</v>
      </c>
      <c r="C159" s="209" t="s">
        <v>11644</v>
      </c>
      <c r="D159" s="6"/>
      <c r="E159" s="369">
        <v>45498</v>
      </c>
      <c r="F159" s="1097" t="s">
        <v>150</v>
      </c>
      <c r="G159" s="5" t="s">
        <v>12072</v>
      </c>
      <c r="H159" s="191">
        <v>2.2999999999999998</v>
      </c>
      <c r="I159" s="1"/>
      <c r="J159"/>
    </row>
    <row r="160" spans="1:10" outlineLevel="1" collapsed="1" x14ac:dyDescent="0.25">
      <c r="C160" s="809" t="s">
        <v>12107</v>
      </c>
      <c r="D160" s="6"/>
      <c r="E160" s="369"/>
      <c r="F160" s="1097"/>
      <c r="H160" s="191">
        <f>SUBTOTAL(9,H161:H161)</f>
        <v>0.75</v>
      </c>
      <c r="I160" s="1"/>
      <c r="J160"/>
    </row>
    <row r="161" spans="1:10" hidden="1" outlineLevel="2" x14ac:dyDescent="0.25">
      <c r="A161" s="1104">
        <v>68</v>
      </c>
      <c r="B161" s="599">
        <v>1</v>
      </c>
      <c r="C161" s="209" t="s">
        <v>11610</v>
      </c>
      <c r="D161" s="6"/>
      <c r="E161" s="369">
        <v>45428</v>
      </c>
      <c r="F161" s="1097" t="s">
        <v>5</v>
      </c>
      <c r="G161" s="5" t="s">
        <v>11896</v>
      </c>
      <c r="H161" s="191">
        <v>0.75</v>
      </c>
      <c r="I161" s="1"/>
      <c r="J161"/>
    </row>
    <row r="162" spans="1:10" outlineLevel="1" collapsed="1" x14ac:dyDescent="0.25">
      <c r="C162" s="809" t="s">
        <v>17097</v>
      </c>
      <c r="D162" s="6"/>
      <c r="E162" s="369"/>
      <c r="F162" s="1097"/>
      <c r="H162" s="191">
        <f>SUBTOTAL(9,H163:H168)</f>
        <v>2.8</v>
      </c>
      <c r="I162" s="1"/>
      <c r="J162"/>
    </row>
    <row r="163" spans="1:10" hidden="1" outlineLevel="2" x14ac:dyDescent="0.25">
      <c r="A163" s="1104">
        <v>159</v>
      </c>
      <c r="B163" s="599">
        <v>1</v>
      </c>
      <c r="C163" s="209" t="s">
        <v>13430</v>
      </c>
      <c r="D163" s="6"/>
      <c r="E163" s="369">
        <v>45494</v>
      </c>
      <c r="F163" s="1097" t="s">
        <v>5</v>
      </c>
      <c r="G163" s="5" t="s">
        <v>11985</v>
      </c>
      <c r="H163" s="191">
        <v>0.4</v>
      </c>
      <c r="I163" s="1"/>
      <c r="J163"/>
    </row>
    <row r="164" spans="1:10" hidden="1" outlineLevel="2" x14ac:dyDescent="0.25">
      <c r="A164" s="1104">
        <v>220</v>
      </c>
      <c r="B164" s="599">
        <v>4</v>
      </c>
      <c r="C164" s="209" t="s">
        <v>13430</v>
      </c>
      <c r="D164" s="6"/>
      <c r="E164" s="369">
        <v>45495</v>
      </c>
      <c r="F164" s="1097" t="s">
        <v>11830</v>
      </c>
      <c r="G164" s="5" t="s">
        <v>12047</v>
      </c>
      <c r="H164" s="191">
        <v>0.5</v>
      </c>
      <c r="I164" s="1"/>
      <c r="J164"/>
    </row>
    <row r="165" spans="1:10" hidden="1" outlineLevel="2" x14ac:dyDescent="0.25">
      <c r="A165" s="1104">
        <v>165</v>
      </c>
      <c r="B165" s="599">
        <v>1</v>
      </c>
      <c r="C165" s="209" t="s">
        <v>13430</v>
      </c>
      <c r="D165" s="6"/>
      <c r="E165" s="369">
        <v>45496</v>
      </c>
      <c r="F165" s="1097" t="s">
        <v>5</v>
      </c>
      <c r="G165" s="5" t="s">
        <v>11991</v>
      </c>
      <c r="H165" s="191">
        <v>0.5</v>
      </c>
      <c r="I165" s="1"/>
      <c r="J165"/>
    </row>
    <row r="166" spans="1:10" hidden="1" outlineLevel="2" x14ac:dyDescent="0.25">
      <c r="A166" s="1104">
        <v>221</v>
      </c>
      <c r="B166" s="599">
        <v>4</v>
      </c>
      <c r="C166" s="209" t="s">
        <v>13430</v>
      </c>
      <c r="D166" s="6"/>
      <c r="E166" s="369">
        <v>45496</v>
      </c>
      <c r="F166" s="1097" t="s">
        <v>11830</v>
      </c>
      <c r="G166" s="5" t="s">
        <v>12048</v>
      </c>
      <c r="H166" s="191">
        <v>0.75</v>
      </c>
      <c r="I166" s="1"/>
      <c r="J166"/>
    </row>
    <row r="167" spans="1:10" ht="15.75" hidden="1" outlineLevel="2" x14ac:dyDescent="0.25">
      <c r="A167" s="1102">
        <v>222</v>
      </c>
      <c r="B167" s="1099">
        <v>4</v>
      </c>
      <c r="C167" s="4" t="s">
        <v>13430</v>
      </c>
      <c r="D167"/>
      <c r="E167" s="15">
        <v>45497</v>
      </c>
      <c r="F167" s="1" t="s">
        <v>11830</v>
      </c>
      <c r="G167" t="s">
        <v>12049</v>
      </c>
      <c r="H167" s="191">
        <v>0.25</v>
      </c>
      <c r="I167" s="1"/>
      <c r="J167"/>
    </row>
    <row r="168" spans="1:10" hidden="1" outlineLevel="2" x14ac:dyDescent="0.25">
      <c r="A168" s="1104">
        <v>187</v>
      </c>
      <c r="B168" s="599">
        <v>1</v>
      </c>
      <c r="C168" s="209" t="s">
        <v>13430</v>
      </c>
      <c r="D168" s="6"/>
      <c r="E168" s="369">
        <v>45503</v>
      </c>
      <c r="F168" s="1097" t="s">
        <v>5</v>
      </c>
      <c r="G168" s="5" t="s">
        <v>12013</v>
      </c>
      <c r="H168" s="191">
        <v>0.4</v>
      </c>
      <c r="I168" s="1" t="s">
        <v>12014</v>
      </c>
      <c r="J168"/>
    </row>
    <row r="169" spans="1:10" outlineLevel="1" collapsed="1" x14ac:dyDescent="0.25">
      <c r="A169" s="1101"/>
      <c r="B169" s="810"/>
      <c r="C169" s="1108" t="s">
        <v>17096</v>
      </c>
      <c r="D169"/>
      <c r="E169" s="15"/>
      <c r="F169" s="1"/>
      <c r="G169"/>
      <c r="H169" s="191">
        <f>SUBTOTAL(9,H170:H170)</f>
        <v>0.4</v>
      </c>
      <c r="I169" s="1094"/>
      <c r="J169"/>
    </row>
    <row r="170" spans="1:10" hidden="1" outlineLevel="2" x14ac:dyDescent="0.25">
      <c r="A170" s="1101">
        <v>176</v>
      </c>
      <c r="B170" s="810">
        <v>1</v>
      </c>
      <c r="C170" s="4" t="s">
        <v>12487</v>
      </c>
      <c r="D170"/>
      <c r="E170" s="15">
        <v>45500</v>
      </c>
      <c r="F170" s="1" t="s">
        <v>5</v>
      </c>
      <c r="G170" t="s">
        <v>12002</v>
      </c>
      <c r="H170" s="191">
        <v>0.4</v>
      </c>
      <c r="I170" s="1094"/>
      <c r="J170"/>
    </row>
    <row r="171" spans="1:10" outlineLevel="1" collapsed="1" x14ac:dyDescent="0.25">
      <c r="C171" s="809" t="s">
        <v>12106</v>
      </c>
      <c r="D171" s="6"/>
      <c r="E171" s="369"/>
      <c r="F171" s="1097"/>
      <c r="H171" s="191">
        <f>SUBTOTAL(9,H172:H178)</f>
        <v>6.35</v>
      </c>
      <c r="I171" s="1"/>
      <c r="J171"/>
    </row>
    <row r="172" spans="1:10" hidden="1" outlineLevel="2" x14ac:dyDescent="0.25">
      <c r="A172" s="1104">
        <v>86</v>
      </c>
      <c r="B172" s="599">
        <v>1</v>
      </c>
      <c r="C172" s="209" t="s">
        <v>11623</v>
      </c>
      <c r="D172" s="6"/>
      <c r="E172" s="369">
        <v>45449</v>
      </c>
      <c r="F172" s="1097" t="s">
        <v>5</v>
      </c>
      <c r="G172" s="5" t="s">
        <v>11914</v>
      </c>
      <c r="H172" s="191">
        <v>0.5</v>
      </c>
      <c r="I172" s="1"/>
      <c r="J172"/>
    </row>
    <row r="173" spans="1:10" hidden="1" outlineLevel="2" x14ac:dyDescent="0.25">
      <c r="A173" s="1104">
        <v>99</v>
      </c>
      <c r="B173" s="599">
        <v>1</v>
      </c>
      <c r="C173" s="209" t="s">
        <v>11623</v>
      </c>
      <c r="D173" s="6"/>
      <c r="E173" s="369">
        <v>45460</v>
      </c>
      <c r="F173" s="1097" t="s">
        <v>5</v>
      </c>
      <c r="G173" s="5" t="s">
        <v>11927</v>
      </c>
      <c r="H173" s="191">
        <v>0.75</v>
      </c>
      <c r="I173" s="1"/>
      <c r="J173"/>
    </row>
    <row r="174" spans="1:10" hidden="1" outlineLevel="2" x14ac:dyDescent="0.25">
      <c r="A174" s="1104">
        <v>156</v>
      </c>
      <c r="B174" s="599">
        <v>1</v>
      </c>
      <c r="C174" s="209" t="s">
        <v>11623</v>
      </c>
      <c r="D174" s="6"/>
      <c r="E174" s="369">
        <v>45493</v>
      </c>
      <c r="F174" s="1097" t="s">
        <v>5</v>
      </c>
      <c r="G174" s="5" t="s">
        <v>11982</v>
      </c>
      <c r="H174" s="191">
        <v>0.75</v>
      </c>
      <c r="I174" s="1"/>
      <c r="J174"/>
    </row>
    <row r="175" spans="1:10" hidden="1" outlineLevel="2" x14ac:dyDescent="0.25">
      <c r="A175" s="1103">
        <v>167</v>
      </c>
      <c r="B175" s="10">
        <v>1</v>
      </c>
      <c r="C175" s="4" t="s">
        <v>11623</v>
      </c>
      <c r="D175" s="5"/>
      <c r="E175" s="369">
        <v>45496</v>
      </c>
      <c r="F175" s="6" t="s">
        <v>5</v>
      </c>
      <c r="G175" s="5" t="s">
        <v>11993</v>
      </c>
      <c r="H175" s="191">
        <v>1</v>
      </c>
      <c r="J175"/>
    </row>
    <row r="176" spans="1:10" hidden="1" outlineLevel="2" x14ac:dyDescent="0.25">
      <c r="A176" s="1104">
        <v>191</v>
      </c>
      <c r="B176" s="599">
        <v>1</v>
      </c>
      <c r="C176" s="209" t="s">
        <v>11623</v>
      </c>
      <c r="D176" s="6"/>
      <c r="E176" s="369">
        <v>45503</v>
      </c>
      <c r="F176" s="1097" t="s">
        <v>5</v>
      </c>
      <c r="G176" s="5" t="s">
        <v>12019</v>
      </c>
      <c r="H176" s="191">
        <v>1.25</v>
      </c>
      <c r="I176" s="1"/>
      <c r="J176"/>
    </row>
    <row r="177" spans="1:10" hidden="1" outlineLevel="2" x14ac:dyDescent="0.25">
      <c r="A177" s="1104">
        <v>286</v>
      </c>
      <c r="B177" s="599">
        <v>1</v>
      </c>
      <c r="C177" s="209" t="s">
        <v>11623</v>
      </c>
      <c r="D177" s="6"/>
      <c r="E177" s="369">
        <v>45514</v>
      </c>
      <c r="F177" s="1097" t="s">
        <v>5</v>
      </c>
      <c r="G177" s="5" t="s">
        <v>17257</v>
      </c>
      <c r="H177" s="191">
        <v>1.1000000000000001</v>
      </c>
      <c r="I177" s="1"/>
      <c r="J177"/>
    </row>
    <row r="178" spans="1:10" hidden="1" outlineLevel="2" x14ac:dyDescent="0.25">
      <c r="A178" s="1104">
        <v>277</v>
      </c>
      <c r="B178" s="599">
        <v>2</v>
      </c>
      <c r="C178" s="209" t="s">
        <v>11623</v>
      </c>
      <c r="D178" s="6"/>
      <c r="E178" s="369">
        <v>45514</v>
      </c>
      <c r="F178" s="1097" t="s">
        <v>150</v>
      </c>
      <c r="G178" s="5" t="s">
        <v>17253</v>
      </c>
      <c r="H178" s="191">
        <v>1</v>
      </c>
      <c r="I178" s="1"/>
      <c r="J178"/>
    </row>
    <row r="179" spans="1:10" outlineLevel="1" collapsed="1" x14ac:dyDescent="0.25">
      <c r="C179" s="809" t="s">
        <v>17095</v>
      </c>
      <c r="D179" s="6"/>
      <c r="E179" s="369"/>
      <c r="F179" s="1097"/>
      <c r="H179" s="191">
        <f>SUBTOTAL(9,H180:H181)</f>
        <v>2.4</v>
      </c>
      <c r="I179" s="1"/>
      <c r="J179"/>
    </row>
    <row r="180" spans="1:10" hidden="1" outlineLevel="2" x14ac:dyDescent="0.25">
      <c r="A180" s="1104">
        <v>43</v>
      </c>
      <c r="B180" s="599">
        <v>1</v>
      </c>
      <c r="C180" s="209" t="s">
        <v>14767</v>
      </c>
      <c r="D180" s="6"/>
      <c r="E180" s="369">
        <v>45323</v>
      </c>
      <c r="F180" s="1097" t="s">
        <v>5</v>
      </c>
      <c r="G180" s="5" t="s">
        <v>11871</v>
      </c>
      <c r="H180" s="191">
        <v>0.4</v>
      </c>
      <c r="I180" s="1"/>
      <c r="J180"/>
    </row>
    <row r="181" spans="1:10" hidden="1" outlineLevel="2" x14ac:dyDescent="0.25">
      <c r="A181" s="1104">
        <v>284</v>
      </c>
      <c r="B181" s="599">
        <v>2</v>
      </c>
      <c r="C181" s="209" t="s">
        <v>14767</v>
      </c>
      <c r="D181" s="6"/>
      <c r="E181" s="369">
        <v>45514</v>
      </c>
      <c r="F181" s="1097" t="s">
        <v>150</v>
      </c>
      <c r="G181" s="5" t="s">
        <v>8</v>
      </c>
      <c r="H181" s="191">
        <v>2</v>
      </c>
      <c r="I181" s="1"/>
      <c r="J181"/>
    </row>
    <row r="182" spans="1:10" outlineLevel="1" collapsed="1" x14ac:dyDescent="0.25">
      <c r="C182" s="809" t="s">
        <v>17094</v>
      </c>
      <c r="D182" s="6"/>
      <c r="E182" s="369"/>
      <c r="F182" s="1097"/>
      <c r="H182" s="191">
        <f>SUBTOTAL(9,H183:H188)</f>
        <v>3.3</v>
      </c>
      <c r="I182" s="1"/>
      <c r="J182"/>
    </row>
    <row r="183" spans="1:10" hidden="1" outlineLevel="2" x14ac:dyDescent="0.25">
      <c r="A183" s="1104">
        <v>125</v>
      </c>
      <c r="B183" s="599">
        <v>1</v>
      </c>
      <c r="C183" s="209" t="s">
        <v>14653</v>
      </c>
      <c r="D183" s="6"/>
      <c r="E183" s="369">
        <v>45479</v>
      </c>
      <c r="F183" s="1097" t="s">
        <v>5</v>
      </c>
      <c r="G183" s="5" t="s">
        <v>11951</v>
      </c>
      <c r="H183" s="191">
        <v>0.75</v>
      </c>
      <c r="I183" s="1"/>
      <c r="J183"/>
    </row>
    <row r="184" spans="1:10" hidden="1" outlineLevel="2" x14ac:dyDescent="0.25">
      <c r="A184" s="1104">
        <v>128</v>
      </c>
      <c r="B184" s="599">
        <v>1</v>
      </c>
      <c r="C184" s="209" t="s">
        <v>14653</v>
      </c>
      <c r="D184" s="6"/>
      <c r="E184" s="369">
        <v>45480</v>
      </c>
      <c r="F184" s="1097" t="s">
        <v>5</v>
      </c>
      <c r="G184" s="5" t="s">
        <v>11954</v>
      </c>
      <c r="H184" s="191">
        <v>0.25</v>
      </c>
      <c r="I184" s="1"/>
      <c r="J184"/>
    </row>
    <row r="185" spans="1:10" hidden="1" outlineLevel="2" x14ac:dyDescent="0.25">
      <c r="A185" s="1104">
        <v>137</v>
      </c>
      <c r="B185" s="599">
        <v>1</v>
      </c>
      <c r="C185" s="209" t="s">
        <v>14653</v>
      </c>
      <c r="D185" s="6"/>
      <c r="E185" s="369">
        <v>45482</v>
      </c>
      <c r="F185" s="1097" t="s">
        <v>5</v>
      </c>
      <c r="G185" s="5" t="s">
        <v>11963</v>
      </c>
      <c r="H185" s="191">
        <v>0.75</v>
      </c>
      <c r="I185" s="1"/>
      <c r="J185"/>
    </row>
    <row r="186" spans="1:10" hidden="1" outlineLevel="2" x14ac:dyDescent="0.25">
      <c r="A186" s="1104">
        <v>152</v>
      </c>
      <c r="B186" s="599">
        <v>1</v>
      </c>
      <c r="C186" s="209" t="s">
        <v>14653</v>
      </c>
      <c r="D186" s="6"/>
      <c r="E186" s="369">
        <v>45485</v>
      </c>
      <c r="F186" s="1097" t="s">
        <v>5</v>
      </c>
      <c r="G186" s="5" t="s">
        <v>11978</v>
      </c>
      <c r="H186" s="191">
        <v>0.75</v>
      </c>
      <c r="I186" s="1"/>
      <c r="J186"/>
    </row>
    <row r="187" spans="1:10" hidden="1" outlineLevel="2" x14ac:dyDescent="0.25">
      <c r="A187" s="1104">
        <v>180</v>
      </c>
      <c r="B187" s="599">
        <v>1</v>
      </c>
      <c r="C187" s="209" t="s">
        <v>14653</v>
      </c>
      <c r="D187" s="6"/>
      <c r="E187" s="369">
        <v>45502</v>
      </c>
      <c r="F187" s="1097" t="s">
        <v>5</v>
      </c>
      <c r="G187" s="5" t="s">
        <v>12006</v>
      </c>
      <c r="H187" s="191">
        <v>0.4</v>
      </c>
      <c r="I187" s="1"/>
      <c r="J187"/>
    </row>
    <row r="188" spans="1:10" hidden="1" outlineLevel="2" x14ac:dyDescent="0.25">
      <c r="A188" s="1104">
        <v>201</v>
      </c>
      <c r="B188" s="599">
        <v>1</v>
      </c>
      <c r="C188" s="209" t="s">
        <v>14653</v>
      </c>
      <c r="D188" s="6"/>
      <c r="E188" s="369">
        <v>45504</v>
      </c>
      <c r="F188" s="1097" t="s">
        <v>5</v>
      </c>
      <c r="G188" s="5" t="s">
        <v>12028</v>
      </c>
      <c r="H188" s="191">
        <v>0.4</v>
      </c>
      <c r="I188" s="1"/>
      <c r="J188"/>
    </row>
    <row r="189" spans="1:10" outlineLevel="1" collapsed="1" x14ac:dyDescent="0.25">
      <c r="C189" s="809" t="s">
        <v>17093</v>
      </c>
      <c r="D189" s="6"/>
      <c r="E189" s="369"/>
      <c r="F189" s="1097"/>
      <c r="H189" s="191">
        <f>SUBTOTAL(9,H190:H192)</f>
        <v>1.65</v>
      </c>
      <c r="I189" s="1"/>
      <c r="J189"/>
    </row>
    <row r="190" spans="1:10" hidden="1" outlineLevel="2" x14ac:dyDescent="0.25">
      <c r="A190" s="1104">
        <v>44</v>
      </c>
      <c r="B190" s="599">
        <v>1</v>
      </c>
      <c r="C190" s="209" t="s">
        <v>16791</v>
      </c>
      <c r="D190" s="6"/>
      <c r="E190" s="369">
        <v>45329</v>
      </c>
      <c r="F190" s="1097" t="s">
        <v>5</v>
      </c>
      <c r="G190" s="5" t="s">
        <v>11872</v>
      </c>
      <c r="H190" s="191">
        <v>0.4</v>
      </c>
      <c r="I190" s="1"/>
      <c r="J190"/>
    </row>
    <row r="191" spans="1:10" hidden="1" outlineLevel="2" x14ac:dyDescent="0.25">
      <c r="A191" s="1104">
        <v>71</v>
      </c>
      <c r="B191" s="599">
        <v>1</v>
      </c>
      <c r="C191" s="209" t="s">
        <v>16791</v>
      </c>
      <c r="D191" s="6"/>
      <c r="E191" s="369">
        <v>45428</v>
      </c>
      <c r="F191" s="1097" t="s">
        <v>5</v>
      </c>
      <c r="G191" s="5" t="s">
        <v>11899</v>
      </c>
      <c r="H191" s="191">
        <v>0.5</v>
      </c>
      <c r="I191" s="1"/>
      <c r="J191"/>
    </row>
    <row r="192" spans="1:10" hidden="1" outlineLevel="2" x14ac:dyDescent="0.25">
      <c r="A192" s="1104">
        <v>150</v>
      </c>
      <c r="B192" s="599">
        <v>1</v>
      </c>
      <c r="C192" s="209" t="s">
        <v>16791</v>
      </c>
      <c r="D192" s="6"/>
      <c r="E192" s="369">
        <v>45484</v>
      </c>
      <c r="F192" s="1097" t="s">
        <v>5</v>
      </c>
      <c r="G192" s="5" t="s">
        <v>11976</v>
      </c>
      <c r="H192" s="191">
        <v>0.75</v>
      </c>
      <c r="I192" s="1"/>
      <c r="J192"/>
    </row>
    <row r="193" spans="1:10" outlineLevel="1" collapsed="1" x14ac:dyDescent="0.25">
      <c r="C193" s="809" t="s">
        <v>12105</v>
      </c>
      <c r="D193" s="6"/>
      <c r="E193" s="369"/>
      <c r="F193" s="1097"/>
      <c r="H193" s="191">
        <f>SUBTOTAL(9,H194:H194)</f>
        <v>0.5</v>
      </c>
      <c r="I193" s="1"/>
      <c r="J193"/>
    </row>
    <row r="194" spans="1:10" hidden="1" outlineLevel="2" x14ac:dyDescent="0.25">
      <c r="A194" s="1104">
        <v>59</v>
      </c>
      <c r="B194" s="599">
        <v>1</v>
      </c>
      <c r="C194" s="209" t="s">
        <v>11592</v>
      </c>
      <c r="D194" s="6"/>
      <c r="E194" s="369">
        <v>45404</v>
      </c>
      <c r="F194" s="1097" t="s">
        <v>5</v>
      </c>
      <c r="G194" s="5" t="s">
        <v>11887</v>
      </c>
      <c r="H194" s="191">
        <v>0.5</v>
      </c>
      <c r="I194" s="1"/>
      <c r="J194"/>
    </row>
    <row r="195" spans="1:10" outlineLevel="1" collapsed="1" x14ac:dyDescent="0.25">
      <c r="C195" s="809" t="s">
        <v>12104</v>
      </c>
      <c r="D195" s="6"/>
      <c r="E195" s="369"/>
      <c r="F195" s="1097"/>
      <c r="H195" s="191">
        <f>SUBTOTAL(9,H196:H202)</f>
        <v>5.65</v>
      </c>
      <c r="I195" s="1"/>
      <c r="J195"/>
    </row>
    <row r="196" spans="1:10" hidden="1" outlineLevel="2" x14ac:dyDescent="0.25">
      <c r="A196" s="1104">
        <v>52</v>
      </c>
      <c r="B196" s="599">
        <v>1</v>
      </c>
      <c r="C196" s="209" t="s">
        <v>11599</v>
      </c>
      <c r="D196" s="6"/>
      <c r="E196" s="369">
        <v>45372</v>
      </c>
      <c r="F196" s="1097" t="s">
        <v>5</v>
      </c>
      <c r="G196" s="5" t="s">
        <v>11880</v>
      </c>
      <c r="H196" s="191">
        <v>2.5</v>
      </c>
      <c r="I196" s="1"/>
      <c r="J196"/>
    </row>
    <row r="197" spans="1:10" hidden="1" outlineLevel="2" x14ac:dyDescent="0.25">
      <c r="A197" s="1104">
        <v>53</v>
      </c>
      <c r="B197" s="599">
        <v>1</v>
      </c>
      <c r="C197" s="209" t="s">
        <v>11599</v>
      </c>
      <c r="D197" s="6"/>
      <c r="E197" s="369">
        <v>45373</v>
      </c>
      <c r="F197" s="1097" t="s">
        <v>5</v>
      </c>
      <c r="G197" s="5" t="s">
        <v>11881</v>
      </c>
      <c r="H197" s="191">
        <v>0.5</v>
      </c>
      <c r="I197" s="1"/>
      <c r="J197"/>
    </row>
    <row r="198" spans="1:10" hidden="1" outlineLevel="2" x14ac:dyDescent="0.25">
      <c r="A198" s="1104">
        <v>74</v>
      </c>
      <c r="B198" s="599">
        <v>1</v>
      </c>
      <c r="C198" s="209" t="s">
        <v>11599</v>
      </c>
      <c r="D198" s="6"/>
      <c r="E198" s="369">
        <v>45434</v>
      </c>
      <c r="F198" s="1097" t="s">
        <v>5</v>
      </c>
      <c r="G198" s="5" t="s">
        <v>11902</v>
      </c>
      <c r="H198" s="191">
        <v>1</v>
      </c>
      <c r="I198" s="1"/>
      <c r="J198"/>
    </row>
    <row r="199" spans="1:10" hidden="1" outlineLevel="2" x14ac:dyDescent="0.25">
      <c r="A199" s="1104">
        <v>76</v>
      </c>
      <c r="B199" s="599">
        <v>1</v>
      </c>
      <c r="C199" s="209" t="s">
        <v>11599</v>
      </c>
      <c r="D199" s="6"/>
      <c r="E199" s="369">
        <v>45440</v>
      </c>
      <c r="F199" s="1097" t="s">
        <v>5</v>
      </c>
      <c r="G199" s="5" t="s">
        <v>11904</v>
      </c>
      <c r="H199" s="191">
        <v>0.5</v>
      </c>
      <c r="I199" s="1"/>
      <c r="J199"/>
    </row>
    <row r="200" spans="1:10" hidden="1" outlineLevel="2" x14ac:dyDescent="0.25">
      <c r="A200" s="1104">
        <v>133</v>
      </c>
      <c r="B200" s="599">
        <v>1</v>
      </c>
      <c r="C200" s="209" t="s">
        <v>11599</v>
      </c>
      <c r="D200" s="6"/>
      <c r="E200" s="369">
        <v>45482</v>
      </c>
      <c r="F200" s="1097" t="s">
        <v>5</v>
      </c>
      <c r="G200" s="5" t="s">
        <v>11959</v>
      </c>
      <c r="H200" s="191">
        <v>0.25</v>
      </c>
      <c r="I200" s="1"/>
      <c r="J200"/>
    </row>
    <row r="201" spans="1:10" hidden="1" outlineLevel="2" x14ac:dyDescent="0.25">
      <c r="A201" s="1104">
        <v>144</v>
      </c>
      <c r="B201" s="599">
        <v>1</v>
      </c>
      <c r="C201" s="209" t="s">
        <v>11599</v>
      </c>
      <c r="D201" s="6"/>
      <c r="E201" s="369">
        <v>45484</v>
      </c>
      <c r="F201" s="1097" t="s">
        <v>5</v>
      </c>
      <c r="G201" s="5" t="s">
        <v>11970</v>
      </c>
      <c r="H201" s="191">
        <v>0.5</v>
      </c>
      <c r="I201" s="1"/>
      <c r="J201"/>
    </row>
    <row r="202" spans="1:10" hidden="1" outlineLevel="2" x14ac:dyDescent="0.25">
      <c r="A202" s="1104">
        <v>171</v>
      </c>
      <c r="B202" s="599">
        <v>1</v>
      </c>
      <c r="C202" s="209" t="s">
        <v>11599</v>
      </c>
      <c r="D202" s="6"/>
      <c r="E202" s="369">
        <v>45497</v>
      </c>
      <c r="F202" s="1097" t="s">
        <v>5</v>
      </c>
      <c r="G202" s="5" t="s">
        <v>11997</v>
      </c>
      <c r="H202" s="191">
        <v>0.4</v>
      </c>
      <c r="I202" s="1"/>
      <c r="J202"/>
    </row>
    <row r="203" spans="1:10" outlineLevel="1" collapsed="1" x14ac:dyDescent="0.25">
      <c r="C203" s="809" t="s">
        <v>17092</v>
      </c>
      <c r="D203" s="6"/>
      <c r="E203" s="369"/>
      <c r="F203" s="1097"/>
      <c r="H203" s="191">
        <f>SUBTOTAL(9,H204:H207)</f>
        <v>12.75</v>
      </c>
      <c r="I203" s="1"/>
      <c r="J203"/>
    </row>
    <row r="204" spans="1:10" hidden="1" outlineLevel="2" x14ac:dyDescent="0.25">
      <c r="A204" s="1104">
        <v>7</v>
      </c>
      <c r="B204" s="599">
        <v>3</v>
      </c>
      <c r="C204" s="209" t="s">
        <v>17000</v>
      </c>
      <c r="D204" s="6"/>
      <c r="E204" s="369">
        <v>45481</v>
      </c>
      <c r="F204" s="1097" t="s">
        <v>11829</v>
      </c>
      <c r="G204" s="5" t="s">
        <v>11842</v>
      </c>
      <c r="H204" s="191">
        <v>0.75</v>
      </c>
      <c r="I204" s="1"/>
      <c r="J204"/>
    </row>
    <row r="205" spans="1:10" hidden="1" outlineLevel="2" x14ac:dyDescent="0.25">
      <c r="A205" s="1104">
        <v>31</v>
      </c>
      <c r="B205" s="599">
        <v>3</v>
      </c>
      <c r="C205" s="209" t="s">
        <v>17000</v>
      </c>
      <c r="D205" s="6"/>
      <c r="E205" s="369">
        <v>45496</v>
      </c>
      <c r="F205" s="1097" t="s">
        <v>11829</v>
      </c>
      <c r="G205" s="5" t="s">
        <v>11864</v>
      </c>
      <c r="H205" s="191">
        <v>4.5</v>
      </c>
      <c r="I205" s="1"/>
      <c r="J205"/>
    </row>
    <row r="206" spans="1:10" hidden="1" outlineLevel="2" x14ac:dyDescent="0.25">
      <c r="A206" s="1104">
        <v>32</v>
      </c>
      <c r="B206" s="599">
        <v>3</v>
      </c>
      <c r="C206" s="209" t="s">
        <v>17000</v>
      </c>
      <c r="D206" s="6"/>
      <c r="E206" s="369">
        <v>45496</v>
      </c>
      <c r="F206" s="1097" t="s">
        <v>11829</v>
      </c>
      <c r="G206" s="5" t="s">
        <v>11864</v>
      </c>
      <c r="H206" s="191">
        <v>7.25</v>
      </c>
      <c r="I206" s="1"/>
      <c r="J206"/>
    </row>
    <row r="207" spans="1:10" hidden="1" outlineLevel="2" x14ac:dyDescent="0.25">
      <c r="A207" s="1104">
        <v>38</v>
      </c>
      <c r="B207" s="599">
        <v>3</v>
      </c>
      <c r="C207" s="209" t="s">
        <v>17000</v>
      </c>
      <c r="D207" s="6"/>
      <c r="E207" s="369">
        <v>45504</v>
      </c>
      <c r="F207" s="1097" t="s">
        <v>11829</v>
      </c>
      <c r="G207" s="5" t="s">
        <v>11869</v>
      </c>
      <c r="H207" s="191">
        <v>0.25</v>
      </c>
      <c r="I207" s="1"/>
      <c r="J207"/>
    </row>
    <row r="208" spans="1:10" outlineLevel="1" collapsed="1" x14ac:dyDescent="0.25">
      <c r="C208" s="809" t="s">
        <v>17091</v>
      </c>
      <c r="D208" s="6"/>
      <c r="E208" s="369"/>
      <c r="F208" s="1097"/>
      <c r="H208" s="191">
        <f>SUBTOTAL(9,H209:H213)</f>
        <v>5.8000000000000007</v>
      </c>
      <c r="I208" s="1"/>
      <c r="J208"/>
    </row>
    <row r="209" spans="1:10" hidden="1" outlineLevel="2" x14ac:dyDescent="0.25">
      <c r="A209" s="1104">
        <v>115</v>
      </c>
      <c r="B209" s="599">
        <v>1</v>
      </c>
      <c r="C209" s="209" t="s">
        <v>15148</v>
      </c>
      <c r="D209" s="6"/>
      <c r="E209" s="369">
        <v>45470</v>
      </c>
      <c r="F209" s="1097" t="s">
        <v>5</v>
      </c>
      <c r="G209" s="5" t="s">
        <v>11943</v>
      </c>
      <c r="H209" s="191">
        <v>0.75</v>
      </c>
      <c r="I209" s="1"/>
      <c r="J209"/>
    </row>
    <row r="210" spans="1:10" hidden="1" outlineLevel="2" x14ac:dyDescent="0.25">
      <c r="A210" s="1103">
        <v>127</v>
      </c>
      <c r="B210" s="10">
        <v>1</v>
      </c>
      <c r="C210" s="4" t="s">
        <v>15148</v>
      </c>
      <c r="D210" s="5"/>
      <c r="E210" s="369">
        <v>45479</v>
      </c>
      <c r="F210" s="6" t="s">
        <v>5</v>
      </c>
      <c r="G210" s="5" t="s">
        <v>11953</v>
      </c>
      <c r="H210" s="191">
        <v>0.75</v>
      </c>
      <c r="J210"/>
    </row>
    <row r="211" spans="1:10" hidden="1" outlineLevel="2" x14ac:dyDescent="0.25">
      <c r="A211" s="1104">
        <v>236</v>
      </c>
      <c r="B211" s="599">
        <v>2</v>
      </c>
      <c r="C211" s="209" t="s">
        <v>15148</v>
      </c>
      <c r="D211" s="6"/>
      <c r="E211" s="369">
        <v>45489</v>
      </c>
      <c r="F211" s="1097" t="s">
        <v>150</v>
      </c>
      <c r="G211" s="5" t="s">
        <v>12062</v>
      </c>
      <c r="H211" s="191">
        <v>3.4</v>
      </c>
      <c r="I211" s="1"/>
      <c r="J211"/>
    </row>
    <row r="212" spans="1:10" hidden="1" outlineLevel="2" x14ac:dyDescent="0.25">
      <c r="A212" s="1104">
        <v>164</v>
      </c>
      <c r="B212" s="599">
        <v>1</v>
      </c>
      <c r="C212" s="209" t="s">
        <v>15148</v>
      </c>
      <c r="D212" s="6"/>
      <c r="E212" s="369">
        <v>45495</v>
      </c>
      <c r="F212" s="1097" t="s">
        <v>5</v>
      </c>
      <c r="G212" s="5" t="s">
        <v>11990</v>
      </c>
      <c r="H212" s="191">
        <v>0.4</v>
      </c>
      <c r="I212" s="1"/>
      <c r="J212"/>
    </row>
    <row r="213" spans="1:10" hidden="1" outlineLevel="2" x14ac:dyDescent="0.25">
      <c r="A213" s="1104">
        <v>242</v>
      </c>
      <c r="B213" s="599">
        <v>2</v>
      </c>
      <c r="C213" s="209" t="s">
        <v>15148</v>
      </c>
      <c r="D213" s="6"/>
      <c r="E213" s="369">
        <v>45496</v>
      </c>
      <c r="F213" s="1097" t="s">
        <v>150</v>
      </c>
      <c r="G213" s="5" t="s">
        <v>12068</v>
      </c>
      <c r="H213" s="191">
        <v>0.5</v>
      </c>
      <c r="I213" s="1"/>
      <c r="J213"/>
    </row>
    <row r="214" spans="1:10" outlineLevel="1" collapsed="1" x14ac:dyDescent="0.25">
      <c r="C214" s="809" t="s">
        <v>12103</v>
      </c>
      <c r="D214" s="6"/>
      <c r="E214" s="369"/>
      <c r="F214" s="1097"/>
      <c r="H214" s="191">
        <f>SUBTOTAL(9,H215:H215)</f>
        <v>2</v>
      </c>
      <c r="I214" s="1"/>
      <c r="J214"/>
    </row>
    <row r="215" spans="1:10" hidden="1" outlineLevel="2" x14ac:dyDescent="0.25">
      <c r="A215" s="1104">
        <v>173</v>
      </c>
      <c r="B215" s="599">
        <v>1</v>
      </c>
      <c r="C215" s="209" t="s">
        <v>11660</v>
      </c>
      <c r="D215" s="6"/>
      <c r="E215" s="369">
        <v>45497</v>
      </c>
      <c r="F215" s="1097" t="s">
        <v>5</v>
      </c>
      <c r="G215" s="5" t="s">
        <v>11999</v>
      </c>
      <c r="H215" s="191">
        <v>2</v>
      </c>
      <c r="I215" s="1"/>
      <c r="J215"/>
    </row>
    <row r="216" spans="1:10" ht="15.75" outlineLevel="1" collapsed="1" x14ac:dyDescent="0.25">
      <c r="A216" s="1102"/>
      <c r="B216" s="1099"/>
      <c r="C216" s="1108" t="s">
        <v>12102</v>
      </c>
      <c r="D216"/>
      <c r="E216" s="15"/>
      <c r="F216" s="1"/>
      <c r="G216"/>
      <c r="H216" s="191">
        <f>SUBTOTAL(9,H217:H225)</f>
        <v>27.45</v>
      </c>
      <c r="I216" s="1"/>
      <c r="J216"/>
    </row>
    <row r="217" spans="1:10" ht="15.75" hidden="1" outlineLevel="2" x14ac:dyDescent="0.25">
      <c r="A217" s="1102">
        <v>182</v>
      </c>
      <c r="B217" s="1099">
        <v>1</v>
      </c>
      <c r="C217" s="4" t="s">
        <v>11645</v>
      </c>
      <c r="D217"/>
      <c r="E217" s="15">
        <v>45502</v>
      </c>
      <c r="F217" s="1" t="s">
        <v>5</v>
      </c>
      <c r="G217" t="s">
        <v>12008</v>
      </c>
      <c r="H217" s="191">
        <v>1.75</v>
      </c>
      <c r="I217" s="1"/>
      <c r="J217"/>
    </row>
    <row r="218" spans="1:10" hidden="1" outlineLevel="2" x14ac:dyDescent="0.25">
      <c r="A218" s="1104">
        <v>183</v>
      </c>
      <c r="B218" s="599">
        <v>1</v>
      </c>
      <c r="C218" s="209" t="s">
        <v>11645</v>
      </c>
      <c r="D218" s="6"/>
      <c r="E218" s="369">
        <v>45502</v>
      </c>
      <c r="F218" s="1097" t="s">
        <v>5</v>
      </c>
      <c r="G218" s="5" t="s">
        <v>12009</v>
      </c>
      <c r="H218" s="191">
        <v>0.5</v>
      </c>
      <c r="I218" s="1"/>
      <c r="J218"/>
    </row>
    <row r="219" spans="1:10" hidden="1" outlineLevel="2" x14ac:dyDescent="0.25">
      <c r="A219" s="1104">
        <v>249</v>
      </c>
      <c r="B219" s="599">
        <v>2</v>
      </c>
      <c r="C219" s="209" t="s">
        <v>11645</v>
      </c>
      <c r="D219" s="6"/>
      <c r="E219" s="369">
        <v>45502</v>
      </c>
      <c r="F219" s="1097" t="s">
        <v>150</v>
      </c>
      <c r="G219" s="5" t="s">
        <v>12075</v>
      </c>
      <c r="H219" s="191">
        <v>5.3</v>
      </c>
      <c r="I219" s="1"/>
      <c r="J219"/>
    </row>
    <row r="220" spans="1:10" hidden="1" outlineLevel="2" x14ac:dyDescent="0.25">
      <c r="A220" s="1104">
        <v>193</v>
      </c>
      <c r="B220" s="599">
        <v>1</v>
      </c>
      <c r="C220" s="209" t="s">
        <v>11645</v>
      </c>
      <c r="D220" s="6"/>
      <c r="E220" s="369">
        <v>45503</v>
      </c>
      <c r="F220" s="1097" t="s">
        <v>5</v>
      </c>
      <c r="G220" s="5" t="s">
        <v>12021</v>
      </c>
      <c r="H220" s="191">
        <v>1</v>
      </c>
      <c r="I220" s="1"/>
      <c r="J220"/>
    </row>
    <row r="221" spans="1:10" hidden="1" outlineLevel="2" x14ac:dyDescent="0.25">
      <c r="A221" s="1104">
        <v>251</v>
      </c>
      <c r="B221" s="599">
        <v>2</v>
      </c>
      <c r="C221" s="209" t="s">
        <v>11645</v>
      </c>
      <c r="D221" s="6"/>
      <c r="E221" s="369">
        <v>45503</v>
      </c>
      <c r="F221" s="1097" t="s">
        <v>150</v>
      </c>
      <c r="G221" s="5" t="s">
        <v>12077</v>
      </c>
      <c r="H221" s="191">
        <v>6.1</v>
      </c>
      <c r="I221" s="1"/>
      <c r="J221"/>
    </row>
    <row r="222" spans="1:10" hidden="1" outlineLevel="2" x14ac:dyDescent="0.25">
      <c r="A222" s="1104">
        <v>253</v>
      </c>
      <c r="B222" s="599">
        <v>2</v>
      </c>
      <c r="C222" s="209" t="s">
        <v>11645</v>
      </c>
      <c r="D222" s="6"/>
      <c r="E222" s="369">
        <v>45504</v>
      </c>
      <c r="F222" s="1097" t="s">
        <v>150</v>
      </c>
      <c r="G222" s="5" t="s">
        <v>12079</v>
      </c>
      <c r="H222" s="191">
        <v>6.9</v>
      </c>
      <c r="I222" s="1"/>
      <c r="J222"/>
    </row>
    <row r="223" spans="1:10" hidden="1" outlineLevel="2" x14ac:dyDescent="0.25">
      <c r="A223" s="1104">
        <v>205</v>
      </c>
      <c r="B223" s="599">
        <v>1</v>
      </c>
      <c r="C223" s="209" t="s">
        <v>11645</v>
      </c>
      <c r="D223" s="6"/>
      <c r="E223" s="369">
        <v>45505</v>
      </c>
      <c r="F223" s="1097" t="s">
        <v>5</v>
      </c>
      <c r="G223" s="5" t="s">
        <v>12032</v>
      </c>
      <c r="H223" s="191">
        <v>0.5</v>
      </c>
      <c r="I223" s="1"/>
      <c r="J223"/>
    </row>
    <row r="224" spans="1:10" hidden="1" outlineLevel="2" x14ac:dyDescent="0.25">
      <c r="A224" s="1104">
        <v>255</v>
      </c>
      <c r="B224" s="599">
        <v>2</v>
      </c>
      <c r="C224" s="209" t="s">
        <v>11645</v>
      </c>
      <c r="D224" s="6"/>
      <c r="E224" s="369">
        <v>45505</v>
      </c>
      <c r="F224" s="1097" t="s">
        <v>150</v>
      </c>
      <c r="G224" s="5" t="s">
        <v>12081</v>
      </c>
      <c r="H224" s="191">
        <v>2.2000000000000002</v>
      </c>
      <c r="I224" s="1"/>
      <c r="J224"/>
    </row>
    <row r="225" spans="1:10" hidden="1" outlineLevel="2" x14ac:dyDescent="0.25">
      <c r="A225" s="1104">
        <v>260</v>
      </c>
      <c r="B225" s="599">
        <v>2</v>
      </c>
      <c r="C225" s="209" t="s">
        <v>11645</v>
      </c>
      <c r="D225" s="6"/>
      <c r="E225" s="369">
        <v>45506</v>
      </c>
      <c r="F225" s="1097" t="s">
        <v>150</v>
      </c>
      <c r="H225" s="191">
        <v>3.2</v>
      </c>
      <c r="I225" s="1"/>
      <c r="J225"/>
    </row>
    <row r="226" spans="1:10" outlineLevel="1" collapsed="1" x14ac:dyDescent="0.25">
      <c r="C226" s="809" t="s">
        <v>17090</v>
      </c>
      <c r="D226" s="6"/>
      <c r="E226" s="369"/>
      <c r="F226" s="1097"/>
      <c r="H226" s="191">
        <f>SUBTOTAL(9,H227:H227)</f>
        <v>3.25</v>
      </c>
      <c r="I226" s="1"/>
      <c r="J226"/>
    </row>
    <row r="227" spans="1:10" hidden="1" outlineLevel="2" x14ac:dyDescent="0.25">
      <c r="A227" s="1104">
        <v>204</v>
      </c>
      <c r="B227" s="599">
        <v>1</v>
      </c>
      <c r="C227" s="209" t="s">
        <v>14961</v>
      </c>
      <c r="D227" s="6"/>
      <c r="E227" s="369">
        <v>45504</v>
      </c>
      <c r="F227" s="1097" t="s">
        <v>5</v>
      </c>
      <c r="G227" s="5" t="s">
        <v>12031</v>
      </c>
      <c r="H227" s="191">
        <v>3.25</v>
      </c>
      <c r="I227" s="1"/>
      <c r="J227"/>
    </row>
    <row r="228" spans="1:10" outlineLevel="1" collapsed="1" x14ac:dyDescent="0.25">
      <c r="C228" s="809" t="s">
        <v>17263</v>
      </c>
      <c r="D228" s="6"/>
      <c r="E228" s="369"/>
      <c r="F228" s="1097"/>
      <c r="H228" s="191">
        <f>SUBTOTAL(9,H229:H229)</f>
        <v>1.95</v>
      </c>
      <c r="I228" s="1"/>
      <c r="J228"/>
    </row>
    <row r="229" spans="1:10" hidden="1" outlineLevel="2" x14ac:dyDescent="0.25">
      <c r="A229" s="1104">
        <v>278</v>
      </c>
      <c r="B229" s="599">
        <v>1</v>
      </c>
      <c r="C229" s="209" t="s">
        <v>17069</v>
      </c>
      <c r="D229" s="6"/>
      <c r="E229" s="369">
        <v>45514</v>
      </c>
      <c r="F229" s="1097" t="s">
        <v>5</v>
      </c>
      <c r="G229" s="5" t="s">
        <v>17256</v>
      </c>
      <c r="H229" s="191">
        <v>1.95</v>
      </c>
      <c r="I229" s="1"/>
      <c r="J229"/>
    </row>
    <row r="230" spans="1:10" outlineLevel="1" collapsed="1" x14ac:dyDescent="0.25">
      <c r="C230" s="809" t="s">
        <v>12101</v>
      </c>
      <c r="E230" s="725"/>
      <c r="H230" s="191">
        <f>SUBTOTAL(9,H231:H237)</f>
        <v>4</v>
      </c>
      <c r="J230"/>
    </row>
    <row r="231" spans="1:10" hidden="1" outlineLevel="2" x14ac:dyDescent="0.25">
      <c r="A231" s="1104">
        <v>92</v>
      </c>
      <c r="B231" s="599">
        <v>1</v>
      </c>
      <c r="C231" s="209" t="s">
        <v>11657</v>
      </c>
      <c r="E231" s="725">
        <v>45455</v>
      </c>
      <c r="F231" s="6" t="s">
        <v>5</v>
      </c>
      <c r="G231" s="5" t="s">
        <v>11920</v>
      </c>
      <c r="H231" s="191">
        <v>0.4</v>
      </c>
      <c r="J231"/>
    </row>
    <row r="232" spans="1:10" hidden="1" outlineLevel="2" x14ac:dyDescent="0.25">
      <c r="A232" s="1104">
        <v>95</v>
      </c>
      <c r="B232" s="599">
        <v>1</v>
      </c>
      <c r="C232" s="209" t="s">
        <v>11657</v>
      </c>
      <c r="D232" s="6"/>
      <c r="E232" s="369">
        <v>45456</v>
      </c>
      <c r="F232" s="1097" t="s">
        <v>5</v>
      </c>
      <c r="G232" s="5" t="s">
        <v>11923</v>
      </c>
      <c r="H232" s="191">
        <v>0.4</v>
      </c>
      <c r="I232" s="1"/>
      <c r="J232"/>
    </row>
    <row r="233" spans="1:10" hidden="1" outlineLevel="2" x14ac:dyDescent="0.25">
      <c r="A233" s="1104">
        <v>97</v>
      </c>
      <c r="B233" s="599">
        <v>1</v>
      </c>
      <c r="C233" s="209" t="s">
        <v>11657</v>
      </c>
      <c r="D233" s="6"/>
      <c r="E233" s="369">
        <v>45457</v>
      </c>
      <c r="F233" s="1097" t="s">
        <v>5</v>
      </c>
      <c r="G233" s="5" t="s">
        <v>11925</v>
      </c>
      <c r="H233" s="191">
        <v>0.4</v>
      </c>
      <c r="I233" s="1"/>
      <c r="J233"/>
    </row>
    <row r="234" spans="1:10" hidden="1" outlineLevel="2" x14ac:dyDescent="0.25">
      <c r="A234" s="1104">
        <v>101</v>
      </c>
      <c r="B234" s="599">
        <v>1</v>
      </c>
      <c r="C234" s="209" t="s">
        <v>11657</v>
      </c>
      <c r="D234" s="6"/>
      <c r="E234" s="369">
        <v>45460</v>
      </c>
      <c r="F234" s="1097" t="s">
        <v>5</v>
      </c>
      <c r="G234" s="5" t="s">
        <v>11929</v>
      </c>
      <c r="H234" s="191">
        <v>1.75</v>
      </c>
      <c r="I234" s="1"/>
      <c r="J234"/>
    </row>
    <row r="235" spans="1:10" hidden="1" outlineLevel="2" x14ac:dyDescent="0.25">
      <c r="A235" s="1104">
        <v>102</v>
      </c>
      <c r="B235" s="599">
        <v>1</v>
      </c>
      <c r="C235" s="209" t="s">
        <v>11657</v>
      </c>
      <c r="D235" s="6"/>
      <c r="E235" s="369">
        <v>45461</v>
      </c>
      <c r="F235" s="1097" t="s">
        <v>5</v>
      </c>
      <c r="G235" s="5" t="s">
        <v>11930</v>
      </c>
      <c r="H235" s="191">
        <v>0.4</v>
      </c>
      <c r="I235" s="1"/>
      <c r="J235"/>
    </row>
    <row r="236" spans="1:10" hidden="1" outlineLevel="2" x14ac:dyDescent="0.25">
      <c r="A236" s="1104">
        <v>142</v>
      </c>
      <c r="B236" s="599">
        <v>1</v>
      </c>
      <c r="C236" s="209" t="s">
        <v>11657</v>
      </c>
      <c r="D236" s="6"/>
      <c r="E236" s="369">
        <v>45483</v>
      </c>
      <c r="F236" s="1097" t="s">
        <v>5</v>
      </c>
      <c r="G236" s="5" t="s">
        <v>11968</v>
      </c>
      <c r="H236" s="191">
        <v>0.25</v>
      </c>
      <c r="I236" s="1"/>
      <c r="J236"/>
    </row>
    <row r="237" spans="1:10" hidden="1" outlineLevel="2" x14ac:dyDescent="0.25">
      <c r="A237" s="1104">
        <v>148</v>
      </c>
      <c r="B237" s="599">
        <v>1</v>
      </c>
      <c r="C237" s="209" t="s">
        <v>11657</v>
      </c>
      <c r="D237" s="6"/>
      <c r="E237" s="369">
        <v>45484</v>
      </c>
      <c r="F237" s="1097" t="s">
        <v>5</v>
      </c>
      <c r="G237" s="5" t="s">
        <v>11974</v>
      </c>
      <c r="H237" s="191">
        <v>0.4</v>
      </c>
      <c r="I237" s="1"/>
      <c r="J237"/>
    </row>
    <row r="238" spans="1:10" outlineLevel="1" collapsed="1" x14ac:dyDescent="0.25">
      <c r="C238" s="809" t="s">
        <v>17089</v>
      </c>
      <c r="D238" s="6"/>
      <c r="E238" s="369"/>
      <c r="F238" s="1097"/>
      <c r="H238" s="191">
        <f>SUBTOTAL(9,H239:H239)</f>
        <v>0.4</v>
      </c>
      <c r="I238" s="1"/>
      <c r="J238"/>
    </row>
    <row r="239" spans="1:10" hidden="1" outlineLevel="2" x14ac:dyDescent="0.25">
      <c r="A239" s="1104">
        <v>64</v>
      </c>
      <c r="B239" s="599">
        <v>1</v>
      </c>
      <c r="C239" s="209" t="s">
        <v>14854</v>
      </c>
      <c r="D239" s="6"/>
      <c r="E239" s="369">
        <v>45426</v>
      </c>
      <c r="F239" s="1097" t="s">
        <v>5</v>
      </c>
      <c r="G239" s="5" t="s">
        <v>11892</v>
      </c>
      <c r="H239" s="191">
        <v>0.4</v>
      </c>
      <c r="I239" s="1"/>
      <c r="J239"/>
    </row>
    <row r="240" spans="1:10" outlineLevel="1" collapsed="1" x14ac:dyDescent="0.25">
      <c r="C240" s="809" t="s">
        <v>17088</v>
      </c>
      <c r="D240" s="6"/>
      <c r="E240" s="369"/>
      <c r="F240" s="1097"/>
      <c r="H240" s="191">
        <f>SUBTOTAL(9,H241:H241)</f>
        <v>1</v>
      </c>
      <c r="I240" s="1"/>
      <c r="J240"/>
    </row>
    <row r="241" spans="1:10" hidden="1" outlineLevel="2" x14ac:dyDescent="0.25">
      <c r="A241" s="1104">
        <v>203</v>
      </c>
      <c r="B241" s="599">
        <v>1</v>
      </c>
      <c r="C241" s="209" t="s">
        <v>14907</v>
      </c>
      <c r="D241" s="6"/>
      <c r="E241" s="369">
        <v>45504</v>
      </c>
      <c r="F241" s="1097" t="s">
        <v>5</v>
      </c>
      <c r="G241" s="5" t="s">
        <v>12030</v>
      </c>
      <c r="H241" s="191">
        <v>1</v>
      </c>
      <c r="I241" s="1"/>
      <c r="J241"/>
    </row>
    <row r="242" spans="1:10" outlineLevel="1" collapsed="1" x14ac:dyDescent="0.25">
      <c r="C242" s="809" t="s">
        <v>12100</v>
      </c>
      <c r="D242" s="6"/>
      <c r="E242" s="369"/>
      <c r="F242" s="1097"/>
      <c r="H242" s="191">
        <f>SUBTOTAL(9,H243:H245)</f>
        <v>2.9</v>
      </c>
      <c r="I242" s="1"/>
      <c r="J242"/>
    </row>
    <row r="243" spans="1:10" hidden="1" outlineLevel="2" x14ac:dyDescent="0.25">
      <c r="A243" s="1104">
        <v>189</v>
      </c>
      <c r="B243" s="599">
        <v>1</v>
      </c>
      <c r="C243" s="209" t="s">
        <v>11613</v>
      </c>
      <c r="D243" s="6"/>
      <c r="E243" s="369">
        <v>45503</v>
      </c>
      <c r="F243" s="1097" t="s">
        <v>5</v>
      </c>
      <c r="G243" s="5" t="s">
        <v>12016</v>
      </c>
      <c r="H243" s="191">
        <v>0.4</v>
      </c>
      <c r="I243" s="1"/>
      <c r="J243"/>
    </row>
    <row r="244" spans="1:10" hidden="1" outlineLevel="2" x14ac:dyDescent="0.25">
      <c r="A244" s="1104">
        <v>207</v>
      </c>
      <c r="B244" s="599">
        <v>1</v>
      </c>
      <c r="C244" s="209" t="s">
        <v>11613</v>
      </c>
      <c r="D244" s="6"/>
      <c r="E244" s="369">
        <v>45506</v>
      </c>
      <c r="F244" s="1097" t="s">
        <v>5</v>
      </c>
      <c r="G244" s="5" t="s">
        <v>12034</v>
      </c>
      <c r="H244" s="191">
        <v>2</v>
      </c>
      <c r="I244" s="1"/>
      <c r="J244"/>
    </row>
    <row r="245" spans="1:10" hidden="1" outlineLevel="2" x14ac:dyDescent="0.25">
      <c r="A245" s="1104">
        <v>208</v>
      </c>
      <c r="B245" s="599">
        <v>1</v>
      </c>
      <c r="C245" s="209" t="s">
        <v>11613</v>
      </c>
      <c r="D245" s="6"/>
      <c r="E245" s="369">
        <v>45506</v>
      </c>
      <c r="F245" s="1097" t="s">
        <v>5</v>
      </c>
      <c r="G245" s="5" t="s">
        <v>12035</v>
      </c>
      <c r="H245" s="191">
        <v>0.5</v>
      </c>
      <c r="I245" s="1"/>
      <c r="J245"/>
    </row>
    <row r="246" spans="1:10" outlineLevel="1" collapsed="1" x14ac:dyDescent="0.25">
      <c r="C246" s="809" t="s">
        <v>17262</v>
      </c>
      <c r="D246" s="6"/>
      <c r="E246" s="369"/>
      <c r="F246" s="1097"/>
      <c r="H246" s="191">
        <f>SUBTOTAL(9,H247:H247)</f>
        <v>2</v>
      </c>
      <c r="I246" s="1"/>
      <c r="J246"/>
    </row>
    <row r="247" spans="1:10" hidden="1" outlineLevel="2" x14ac:dyDescent="0.25">
      <c r="A247" s="1104">
        <v>279</v>
      </c>
      <c r="B247" s="599">
        <v>1</v>
      </c>
      <c r="C247" s="209" t="s">
        <v>13028</v>
      </c>
      <c r="D247" s="6"/>
      <c r="E247" s="369">
        <v>45514</v>
      </c>
      <c r="F247" s="1097" t="s">
        <v>5</v>
      </c>
      <c r="G247" s="5" t="s">
        <v>17254</v>
      </c>
      <c r="H247" s="191">
        <v>2</v>
      </c>
      <c r="I247" s="1"/>
      <c r="J247"/>
    </row>
    <row r="248" spans="1:10" outlineLevel="1" collapsed="1" x14ac:dyDescent="0.25">
      <c r="C248" s="809" t="s">
        <v>12099</v>
      </c>
      <c r="D248" s="6"/>
      <c r="E248" s="369"/>
      <c r="F248" s="1097"/>
      <c r="H248" s="191">
        <f>SUBTOTAL(9,H249:H250)</f>
        <v>1.1499999999999999</v>
      </c>
      <c r="I248" s="1"/>
      <c r="J248"/>
    </row>
    <row r="249" spans="1:10" hidden="1" outlineLevel="2" x14ac:dyDescent="0.25">
      <c r="A249" s="1104">
        <v>80</v>
      </c>
      <c r="B249" s="599">
        <v>1</v>
      </c>
      <c r="C249" s="209" t="s">
        <v>11663</v>
      </c>
      <c r="D249" s="6"/>
      <c r="E249" s="369">
        <v>45443</v>
      </c>
      <c r="F249" s="1097" t="s">
        <v>5</v>
      </c>
      <c r="G249" s="5" t="s">
        <v>11908</v>
      </c>
      <c r="H249" s="191">
        <v>0.75</v>
      </c>
      <c r="I249" s="1"/>
      <c r="J249"/>
    </row>
    <row r="250" spans="1:10" hidden="1" outlineLevel="2" x14ac:dyDescent="0.25">
      <c r="A250" s="1104">
        <v>83</v>
      </c>
      <c r="B250" s="599">
        <v>1</v>
      </c>
      <c r="C250" s="209" t="s">
        <v>11663</v>
      </c>
      <c r="D250" s="6"/>
      <c r="E250" s="369">
        <v>45447</v>
      </c>
      <c r="F250" s="1097" t="s">
        <v>5</v>
      </c>
      <c r="G250" s="5" t="s">
        <v>11911</v>
      </c>
      <c r="H250" s="191">
        <v>0.4</v>
      </c>
      <c r="I250" s="1"/>
      <c r="J250"/>
    </row>
    <row r="251" spans="1:10" outlineLevel="1" collapsed="1" x14ac:dyDescent="0.25">
      <c r="C251" s="809" t="s">
        <v>17057</v>
      </c>
      <c r="D251" s="6"/>
      <c r="E251" s="369"/>
      <c r="F251" s="1097"/>
      <c r="H251" s="191">
        <f>SUBTOTAL(9,H252:H252)</f>
        <v>0.5</v>
      </c>
      <c r="I251" s="1"/>
      <c r="J251"/>
    </row>
    <row r="252" spans="1:10" hidden="1" outlineLevel="2" x14ac:dyDescent="0.25">
      <c r="A252" s="1104">
        <v>219</v>
      </c>
      <c r="B252" s="599">
        <v>1</v>
      </c>
      <c r="C252" s="209" t="s">
        <v>16268</v>
      </c>
      <c r="D252" s="6"/>
      <c r="E252" s="369">
        <v>45506</v>
      </c>
      <c r="F252" s="1097" t="s">
        <v>5</v>
      </c>
      <c r="G252" s="5" t="s">
        <v>12046</v>
      </c>
      <c r="H252" s="191">
        <v>0.5</v>
      </c>
      <c r="I252" s="1"/>
      <c r="J252"/>
    </row>
    <row r="253" spans="1:10" outlineLevel="1" collapsed="1" x14ac:dyDescent="0.25">
      <c r="C253" s="809" t="s">
        <v>12098</v>
      </c>
      <c r="D253" s="6"/>
      <c r="E253" s="369"/>
      <c r="F253" s="1097"/>
      <c r="H253" s="191">
        <f>SUBTOTAL(9,H254:H257)</f>
        <v>2.9</v>
      </c>
      <c r="I253" s="1"/>
      <c r="J253"/>
    </row>
    <row r="254" spans="1:10" hidden="1" outlineLevel="2" x14ac:dyDescent="0.25">
      <c r="A254" s="1104">
        <v>63</v>
      </c>
      <c r="B254" s="599">
        <v>1</v>
      </c>
      <c r="C254" s="209" t="s">
        <v>11655</v>
      </c>
      <c r="D254" s="6"/>
      <c r="E254" s="369">
        <v>45422</v>
      </c>
      <c r="F254" s="1097" t="s">
        <v>5</v>
      </c>
      <c r="G254" s="5" t="s">
        <v>11891</v>
      </c>
      <c r="H254" s="191">
        <v>0.75</v>
      </c>
      <c r="I254" s="1"/>
      <c r="J254"/>
    </row>
    <row r="255" spans="1:10" hidden="1" outlineLevel="2" x14ac:dyDescent="0.25">
      <c r="A255" s="1104">
        <v>65</v>
      </c>
      <c r="B255" s="599">
        <v>1</v>
      </c>
      <c r="C255" s="209" t="s">
        <v>11655</v>
      </c>
      <c r="D255" s="6"/>
      <c r="E255" s="369">
        <v>45426</v>
      </c>
      <c r="F255" s="1097" t="s">
        <v>5</v>
      </c>
      <c r="G255" s="5" t="s">
        <v>11893</v>
      </c>
      <c r="H255" s="191">
        <v>0.4</v>
      </c>
      <c r="I255" s="1"/>
      <c r="J255"/>
    </row>
    <row r="256" spans="1:10" hidden="1" outlineLevel="2" x14ac:dyDescent="0.25">
      <c r="A256" s="1103">
        <v>66</v>
      </c>
      <c r="B256" s="10">
        <v>1</v>
      </c>
      <c r="C256" s="4" t="s">
        <v>11655</v>
      </c>
      <c r="D256"/>
      <c r="E256" s="15">
        <v>45426</v>
      </c>
      <c r="F256" s="1" t="s">
        <v>5</v>
      </c>
      <c r="G256" t="s">
        <v>11894</v>
      </c>
      <c r="H256" s="191">
        <v>1.25</v>
      </c>
      <c r="I256" s="1"/>
      <c r="J256"/>
    </row>
    <row r="257" spans="1:17" hidden="1" outlineLevel="2" x14ac:dyDescent="0.25">
      <c r="A257" s="1104">
        <v>67</v>
      </c>
      <c r="B257" s="599">
        <v>1</v>
      </c>
      <c r="C257" s="209" t="s">
        <v>11655</v>
      </c>
      <c r="D257" s="6"/>
      <c r="E257" s="369">
        <v>45427</v>
      </c>
      <c r="F257" s="1097" t="s">
        <v>5</v>
      </c>
      <c r="G257" s="5" t="s">
        <v>11895</v>
      </c>
      <c r="H257" s="191">
        <v>0.5</v>
      </c>
      <c r="I257" s="1"/>
      <c r="J257"/>
    </row>
    <row r="258" spans="1:17" outlineLevel="1" collapsed="1" x14ac:dyDescent="0.25">
      <c r="C258" s="809" t="s">
        <v>12097</v>
      </c>
      <c r="D258" s="6"/>
      <c r="E258" s="369"/>
      <c r="F258" s="1097"/>
      <c r="H258" s="191">
        <f>SUBTOTAL(9,H259:H259)</f>
        <v>5.75</v>
      </c>
      <c r="I258" s="1"/>
      <c r="J258"/>
    </row>
    <row r="259" spans="1:17" hidden="1" outlineLevel="2" x14ac:dyDescent="0.25">
      <c r="A259" s="1104">
        <v>42</v>
      </c>
      <c r="B259" s="599">
        <v>1</v>
      </c>
      <c r="C259" s="209" t="s">
        <v>11608</v>
      </c>
      <c r="D259" s="6"/>
      <c r="E259" s="369">
        <v>45184</v>
      </c>
      <c r="F259" s="1097" t="s">
        <v>5</v>
      </c>
      <c r="G259" s="5" t="s">
        <v>11870</v>
      </c>
      <c r="H259" s="191">
        <v>5.75</v>
      </c>
      <c r="I259" s="1"/>
      <c r="J259"/>
    </row>
    <row r="260" spans="1:17" outlineLevel="1" collapsed="1" x14ac:dyDescent="0.25">
      <c r="C260" s="809" t="s">
        <v>12096</v>
      </c>
      <c r="D260" s="6"/>
      <c r="E260" s="369"/>
      <c r="F260" s="1097"/>
      <c r="H260" s="191">
        <f>SUBTOTAL(9,H261:H261)</f>
        <v>0.5</v>
      </c>
      <c r="I260" s="1"/>
      <c r="J260"/>
    </row>
    <row r="261" spans="1:17" hidden="1" outlineLevel="2" x14ac:dyDescent="0.25">
      <c r="A261" s="1104">
        <v>178</v>
      </c>
      <c r="B261" s="599">
        <v>1</v>
      </c>
      <c r="C261" s="209" t="s">
        <v>11632</v>
      </c>
      <c r="D261" s="6"/>
      <c r="E261" s="369">
        <v>45502</v>
      </c>
      <c r="F261" s="1097" t="s">
        <v>5</v>
      </c>
      <c r="G261" s="5" t="s">
        <v>12004</v>
      </c>
      <c r="H261" s="191">
        <v>0.5</v>
      </c>
      <c r="I261" s="1"/>
      <c r="J261"/>
    </row>
    <row r="262" spans="1:17" outlineLevel="1" x14ac:dyDescent="0.25">
      <c r="C262" s="809" t="s">
        <v>17087</v>
      </c>
      <c r="D262" s="6"/>
      <c r="E262" s="369"/>
      <c r="F262" s="1097"/>
      <c r="H262" s="191">
        <f>SUBTOTAL(9,H263:H264)</f>
        <v>2.5</v>
      </c>
      <c r="I262" s="1"/>
      <c r="J262"/>
    </row>
    <row r="263" spans="1:17" outlineLevel="2" x14ac:dyDescent="0.25">
      <c r="A263" s="1104">
        <v>8</v>
      </c>
      <c r="B263" s="599">
        <v>3</v>
      </c>
      <c r="C263" s="209" t="s">
        <v>17005</v>
      </c>
      <c r="D263" s="6"/>
      <c r="E263" s="369">
        <v>45481</v>
      </c>
      <c r="F263" s="1097" t="s">
        <v>11829</v>
      </c>
      <c r="G263" s="5" t="s">
        <v>11843</v>
      </c>
      <c r="H263" s="191">
        <v>2.25</v>
      </c>
      <c r="I263" s="1"/>
      <c r="J263"/>
      <c r="K263" s="1112" t="s">
        <v>11829</v>
      </c>
      <c r="L263" s="1113">
        <v>2.5</v>
      </c>
      <c r="M263" s="1114">
        <v>0</v>
      </c>
      <c r="N263" s="1115">
        <f>L263*M263</f>
        <v>0</v>
      </c>
      <c r="P263" s="1096" t="s">
        <v>17269</v>
      </c>
      <c r="Q263" s="1111">
        <v>0</v>
      </c>
    </row>
    <row r="264" spans="1:17" outlineLevel="2" x14ac:dyDescent="0.25">
      <c r="A264" s="1104">
        <v>9</v>
      </c>
      <c r="B264" s="599">
        <v>3</v>
      </c>
      <c r="C264" s="209" t="s">
        <v>17005</v>
      </c>
      <c r="D264" s="6"/>
      <c r="E264" s="369">
        <v>45481</v>
      </c>
      <c r="F264" s="1097" t="s">
        <v>11829</v>
      </c>
      <c r="G264" s="5" t="s">
        <v>11844</v>
      </c>
      <c r="H264" s="191">
        <v>0.25</v>
      </c>
      <c r="I264" s="1"/>
      <c r="J264"/>
      <c r="K264" s="1112"/>
      <c r="L264" s="1116">
        <f>SUM(L$263:L263)</f>
        <v>2.5</v>
      </c>
      <c r="M264" s="1112"/>
      <c r="N264" s="1117">
        <f>SUM(N$263:N263)</f>
        <v>0</v>
      </c>
      <c r="Q264" s="1110" t="str">
        <f>IF(N264&lt;&gt;Q263, N264-Q263,"")</f>
        <v/>
      </c>
    </row>
    <row r="265" spans="1:17" outlineLevel="1" collapsed="1" x14ac:dyDescent="0.25">
      <c r="C265" s="809" t="s">
        <v>12095</v>
      </c>
      <c r="D265" s="6"/>
      <c r="E265" s="369"/>
      <c r="F265" s="1097"/>
      <c r="H265" s="191">
        <f>SUBTOTAL(9,H266:H267)</f>
        <v>1.25</v>
      </c>
      <c r="I265" s="1"/>
      <c r="J265"/>
    </row>
    <row r="266" spans="1:17" hidden="1" outlineLevel="2" x14ac:dyDescent="0.25">
      <c r="A266" s="1104">
        <v>181</v>
      </c>
      <c r="B266" s="599">
        <v>1</v>
      </c>
      <c r="C266" s="209" t="s">
        <v>11642</v>
      </c>
      <c r="D266" s="6"/>
      <c r="E266" s="369">
        <v>45502</v>
      </c>
      <c r="F266" s="1097" t="s">
        <v>5</v>
      </c>
      <c r="G266" s="5" t="s">
        <v>12007</v>
      </c>
      <c r="H266" s="191">
        <v>0.75</v>
      </c>
      <c r="I266" s="1"/>
      <c r="J266"/>
    </row>
    <row r="267" spans="1:17" hidden="1" outlineLevel="2" x14ac:dyDescent="0.25">
      <c r="A267" s="1104">
        <v>192</v>
      </c>
      <c r="B267" s="599">
        <v>1</v>
      </c>
      <c r="C267" s="209" t="s">
        <v>11642</v>
      </c>
      <c r="D267" s="6"/>
      <c r="E267" s="369">
        <v>45503</v>
      </c>
      <c r="F267" s="1097" t="s">
        <v>5</v>
      </c>
      <c r="G267" s="5" t="s">
        <v>12020</v>
      </c>
      <c r="H267" s="191">
        <v>0.5</v>
      </c>
      <c r="I267" s="1"/>
      <c r="J267"/>
    </row>
    <row r="268" spans="1:17" outlineLevel="1" collapsed="1" x14ac:dyDescent="0.25">
      <c r="C268" s="809" t="s">
        <v>12094</v>
      </c>
      <c r="D268" s="6"/>
      <c r="E268" s="369"/>
      <c r="F268" s="1097"/>
      <c r="H268" s="191">
        <f>SUBTOTAL(9,H269:H270)</f>
        <v>1.25</v>
      </c>
      <c r="I268" s="1"/>
      <c r="J268"/>
    </row>
    <row r="269" spans="1:17" hidden="1" outlineLevel="2" x14ac:dyDescent="0.25">
      <c r="A269" s="1104">
        <v>18</v>
      </c>
      <c r="B269" s="599">
        <v>3</v>
      </c>
      <c r="C269" s="209" t="s">
        <v>11598</v>
      </c>
      <c r="D269" s="6"/>
      <c r="E269" s="369">
        <v>45488</v>
      </c>
      <c r="F269" s="1097" t="s">
        <v>11829</v>
      </c>
      <c r="G269" s="5" t="s">
        <v>11852</v>
      </c>
      <c r="H269" s="191">
        <v>0.5</v>
      </c>
      <c r="I269" s="1"/>
      <c r="J269"/>
    </row>
    <row r="270" spans="1:17" hidden="1" outlineLevel="2" x14ac:dyDescent="0.25">
      <c r="A270" s="1104">
        <v>271</v>
      </c>
      <c r="B270" s="599">
        <v>4</v>
      </c>
      <c r="C270" s="209" t="s">
        <v>11598</v>
      </c>
      <c r="D270" s="6"/>
      <c r="E270" s="369">
        <v>45510</v>
      </c>
      <c r="F270" s="1097" t="s">
        <v>11830</v>
      </c>
      <c r="G270" s="5" t="s">
        <v>17245</v>
      </c>
      <c r="H270" s="191">
        <v>0.75</v>
      </c>
      <c r="I270" s="1"/>
      <c r="J270"/>
    </row>
    <row r="271" spans="1:17" outlineLevel="1" collapsed="1" x14ac:dyDescent="0.25">
      <c r="C271" s="809" t="s">
        <v>12093</v>
      </c>
      <c r="D271" s="6"/>
      <c r="E271" s="369"/>
      <c r="F271" s="1097"/>
      <c r="H271" s="191">
        <f>SUBTOTAL(9,H272:H289)</f>
        <v>30.9</v>
      </c>
      <c r="I271" s="1"/>
      <c r="J271"/>
    </row>
    <row r="272" spans="1:17" hidden="1" outlineLevel="2" x14ac:dyDescent="0.25">
      <c r="A272" s="1104">
        <v>224</v>
      </c>
      <c r="B272" s="599">
        <v>2</v>
      </c>
      <c r="C272" s="209" t="s">
        <v>11649</v>
      </c>
      <c r="D272" s="6"/>
      <c r="E272" s="369">
        <v>45462</v>
      </c>
      <c r="F272" s="1097" t="s">
        <v>150</v>
      </c>
      <c r="G272" s="5" t="s">
        <v>12051</v>
      </c>
      <c r="H272" s="191">
        <v>1.1000000000000001</v>
      </c>
      <c r="I272" s="1"/>
      <c r="J272"/>
    </row>
    <row r="273" spans="1:10" hidden="1" outlineLevel="2" x14ac:dyDescent="0.25">
      <c r="A273" s="1104">
        <v>225</v>
      </c>
      <c r="B273" s="599">
        <v>2</v>
      </c>
      <c r="C273" s="209" t="s">
        <v>11649</v>
      </c>
      <c r="D273" s="6"/>
      <c r="E273" s="369">
        <v>45464</v>
      </c>
      <c r="F273" s="1097" t="s">
        <v>150</v>
      </c>
      <c r="G273" s="5" t="s">
        <v>12052</v>
      </c>
      <c r="H273" s="191">
        <v>0.8</v>
      </c>
      <c r="I273" s="1"/>
      <c r="J273"/>
    </row>
    <row r="274" spans="1:10" hidden="1" outlineLevel="2" x14ac:dyDescent="0.25">
      <c r="A274" s="1104">
        <v>227</v>
      </c>
      <c r="B274" s="599">
        <v>2</v>
      </c>
      <c r="C274" s="209" t="s">
        <v>11649</v>
      </c>
      <c r="D274" s="6"/>
      <c r="E274" s="369">
        <v>45476</v>
      </c>
      <c r="F274" s="1097" t="s">
        <v>150</v>
      </c>
      <c r="G274" s="5" t="s">
        <v>12054</v>
      </c>
      <c r="H274" s="191">
        <v>2.8</v>
      </c>
      <c r="I274" s="1"/>
      <c r="J274"/>
    </row>
    <row r="275" spans="1:10" hidden="1" outlineLevel="2" x14ac:dyDescent="0.25">
      <c r="A275" s="1104">
        <v>122</v>
      </c>
      <c r="B275" s="599">
        <v>1</v>
      </c>
      <c r="C275" s="209" t="s">
        <v>11649</v>
      </c>
      <c r="D275" s="6"/>
      <c r="E275" s="369">
        <v>45477</v>
      </c>
      <c r="F275" s="1097" t="s">
        <v>5</v>
      </c>
      <c r="G275" s="5" t="s">
        <v>11948</v>
      </c>
      <c r="H275" s="191">
        <v>0.5</v>
      </c>
      <c r="I275" s="1"/>
      <c r="J275"/>
    </row>
    <row r="276" spans="1:10" hidden="1" outlineLevel="2" x14ac:dyDescent="0.25">
      <c r="A276" s="1104">
        <v>228</v>
      </c>
      <c r="B276" s="599">
        <v>2</v>
      </c>
      <c r="C276" s="209" t="s">
        <v>11649</v>
      </c>
      <c r="D276" s="6"/>
      <c r="E276" s="369">
        <v>45477</v>
      </c>
      <c r="F276" s="1097" t="s">
        <v>150</v>
      </c>
      <c r="G276" s="5" t="s">
        <v>12055</v>
      </c>
      <c r="H276" s="191">
        <v>7.1</v>
      </c>
      <c r="I276" s="1"/>
      <c r="J276"/>
    </row>
    <row r="277" spans="1:10" hidden="1" outlineLevel="2" x14ac:dyDescent="0.25">
      <c r="A277" s="1104">
        <v>229</v>
      </c>
      <c r="B277" s="599">
        <v>2</v>
      </c>
      <c r="C277" s="209" t="s">
        <v>11649</v>
      </c>
      <c r="D277" s="6"/>
      <c r="E277" s="369">
        <v>45478</v>
      </c>
      <c r="F277" s="1097" t="s">
        <v>150</v>
      </c>
      <c r="G277" s="5" t="s">
        <v>12056</v>
      </c>
      <c r="H277" s="191">
        <v>0.7</v>
      </c>
      <c r="I277" s="1"/>
      <c r="J277"/>
    </row>
    <row r="278" spans="1:10" hidden="1" outlineLevel="2" x14ac:dyDescent="0.25">
      <c r="A278" s="1104">
        <v>230</v>
      </c>
      <c r="B278" s="599">
        <v>2</v>
      </c>
      <c r="C278" s="209" t="s">
        <v>11649</v>
      </c>
      <c r="D278" s="6"/>
      <c r="E278" s="369">
        <v>45482</v>
      </c>
      <c r="F278" s="1097" t="s">
        <v>150</v>
      </c>
      <c r="G278" s="5" t="s">
        <v>12055</v>
      </c>
      <c r="H278" s="191">
        <v>2.5</v>
      </c>
      <c r="I278" s="1"/>
      <c r="J278"/>
    </row>
    <row r="279" spans="1:10" hidden="1" outlineLevel="2" x14ac:dyDescent="0.25">
      <c r="A279" s="1104">
        <v>231</v>
      </c>
      <c r="B279" s="599">
        <v>2</v>
      </c>
      <c r="C279" s="209" t="s">
        <v>11649</v>
      </c>
      <c r="D279" s="6"/>
      <c r="E279" s="369">
        <v>45483</v>
      </c>
      <c r="F279" s="1097" t="s">
        <v>150</v>
      </c>
      <c r="G279" s="5" t="s">
        <v>12057</v>
      </c>
      <c r="H279" s="191">
        <v>3.4</v>
      </c>
      <c r="I279" s="1"/>
      <c r="J279"/>
    </row>
    <row r="280" spans="1:10" hidden="1" outlineLevel="2" x14ac:dyDescent="0.25">
      <c r="A280" s="1104">
        <v>146</v>
      </c>
      <c r="B280" s="599">
        <v>1</v>
      </c>
      <c r="C280" s="209" t="s">
        <v>11649</v>
      </c>
      <c r="D280" s="6"/>
      <c r="E280" s="369">
        <v>45484</v>
      </c>
      <c r="F280" s="1097" t="s">
        <v>5</v>
      </c>
      <c r="G280" s="5" t="s">
        <v>11972</v>
      </c>
      <c r="H280" s="191">
        <v>0.4</v>
      </c>
      <c r="I280" s="1"/>
      <c r="J280"/>
    </row>
    <row r="281" spans="1:10" hidden="1" outlineLevel="2" x14ac:dyDescent="0.25">
      <c r="A281" s="1104">
        <v>232</v>
      </c>
      <c r="B281" s="599">
        <v>2</v>
      </c>
      <c r="C281" s="209" t="s">
        <v>11649</v>
      </c>
      <c r="D281" s="6"/>
      <c r="E281" s="369">
        <v>45484</v>
      </c>
      <c r="F281" s="1097" t="s">
        <v>150</v>
      </c>
      <c r="G281" s="5" t="s">
        <v>12058</v>
      </c>
      <c r="H281" s="191">
        <v>0.2</v>
      </c>
      <c r="I281" s="1"/>
      <c r="J281"/>
    </row>
    <row r="282" spans="1:10" hidden="1" outlineLevel="2" x14ac:dyDescent="0.25">
      <c r="A282" s="1104">
        <v>168</v>
      </c>
      <c r="B282" s="599">
        <v>1</v>
      </c>
      <c r="C282" s="209" t="s">
        <v>11649</v>
      </c>
      <c r="D282" s="6"/>
      <c r="E282" s="369">
        <v>45496</v>
      </c>
      <c r="F282" s="1097" t="s">
        <v>5</v>
      </c>
      <c r="G282" s="5" t="s">
        <v>11994</v>
      </c>
      <c r="H282" s="191">
        <v>0.25</v>
      </c>
      <c r="I282" s="1"/>
      <c r="J282"/>
    </row>
    <row r="283" spans="1:10" hidden="1" outlineLevel="2" x14ac:dyDescent="0.25">
      <c r="A283" s="1104">
        <v>240</v>
      </c>
      <c r="B283" s="599">
        <v>2</v>
      </c>
      <c r="C283" s="209" t="s">
        <v>11649</v>
      </c>
      <c r="D283" s="6"/>
      <c r="E283" s="369">
        <v>45496</v>
      </c>
      <c r="F283" s="1097" t="s">
        <v>150</v>
      </c>
      <c r="G283" s="5" t="s">
        <v>12066</v>
      </c>
      <c r="H283" s="191">
        <v>0.1</v>
      </c>
      <c r="I283" s="1"/>
      <c r="J283"/>
    </row>
    <row r="284" spans="1:10" hidden="1" outlineLevel="2" x14ac:dyDescent="0.25">
      <c r="A284" s="1104">
        <v>247</v>
      </c>
      <c r="B284" s="599">
        <v>2</v>
      </c>
      <c r="C284" s="209" t="s">
        <v>11649</v>
      </c>
      <c r="D284" s="6"/>
      <c r="E284" s="369">
        <v>45498</v>
      </c>
      <c r="F284" s="1097" t="s">
        <v>150</v>
      </c>
      <c r="G284" s="5" t="s">
        <v>12073</v>
      </c>
      <c r="H284" s="191">
        <v>0.3</v>
      </c>
      <c r="I284" s="1"/>
      <c r="J284"/>
    </row>
    <row r="285" spans="1:10" hidden="1" outlineLevel="2" x14ac:dyDescent="0.25">
      <c r="A285" s="1104">
        <v>175</v>
      </c>
      <c r="B285" s="599">
        <v>1</v>
      </c>
      <c r="C285" s="209" t="s">
        <v>11649</v>
      </c>
      <c r="D285" s="6"/>
      <c r="E285" s="369">
        <v>45499</v>
      </c>
      <c r="F285" s="1097" t="s">
        <v>5</v>
      </c>
      <c r="G285" s="5" t="s">
        <v>12001</v>
      </c>
      <c r="H285" s="191">
        <v>0.4</v>
      </c>
      <c r="I285" s="1"/>
      <c r="J285"/>
    </row>
    <row r="286" spans="1:10" hidden="1" outlineLevel="2" x14ac:dyDescent="0.25">
      <c r="A286" s="1104">
        <v>248</v>
      </c>
      <c r="B286" s="599">
        <v>2</v>
      </c>
      <c r="C286" s="209" t="s">
        <v>11649</v>
      </c>
      <c r="D286" s="6"/>
      <c r="E286" s="369">
        <v>45499</v>
      </c>
      <c r="F286" s="1097" t="s">
        <v>150</v>
      </c>
      <c r="G286" s="5" t="s">
        <v>12074</v>
      </c>
      <c r="H286" s="191">
        <v>0.6</v>
      </c>
      <c r="I286" s="1"/>
      <c r="J286"/>
    </row>
    <row r="287" spans="1:10" hidden="1" outlineLevel="2" x14ac:dyDescent="0.25">
      <c r="A287" s="1104">
        <v>202</v>
      </c>
      <c r="B287" s="599">
        <v>1</v>
      </c>
      <c r="C287" s="209" t="s">
        <v>11649</v>
      </c>
      <c r="D287" s="6"/>
      <c r="E287" s="369">
        <v>45504</v>
      </c>
      <c r="F287" s="1097" t="s">
        <v>5</v>
      </c>
      <c r="G287" s="5" t="s">
        <v>12029</v>
      </c>
      <c r="H287" s="191">
        <v>7.5</v>
      </c>
      <c r="I287" s="1"/>
      <c r="J287"/>
    </row>
    <row r="288" spans="1:10" hidden="1" outlineLevel="2" x14ac:dyDescent="0.25">
      <c r="A288" s="1104">
        <v>215</v>
      </c>
      <c r="B288" s="599">
        <v>1</v>
      </c>
      <c r="C288" s="209" t="s">
        <v>11649</v>
      </c>
      <c r="D288" s="6"/>
      <c r="E288" s="369">
        <v>45506</v>
      </c>
      <c r="F288" s="1097" t="s">
        <v>5</v>
      </c>
      <c r="G288" s="5" t="s">
        <v>12042</v>
      </c>
      <c r="H288" s="191">
        <v>0.5</v>
      </c>
      <c r="I288" s="1"/>
      <c r="J288"/>
    </row>
    <row r="289" spans="1:10" hidden="1" outlineLevel="2" x14ac:dyDescent="0.25">
      <c r="A289" s="1104">
        <v>216</v>
      </c>
      <c r="B289" s="599">
        <v>1</v>
      </c>
      <c r="C289" s="209" t="s">
        <v>11649</v>
      </c>
      <c r="D289" s="6"/>
      <c r="E289" s="369">
        <v>45506</v>
      </c>
      <c r="F289" s="1097" t="s">
        <v>5</v>
      </c>
      <c r="G289" s="5" t="s">
        <v>12043</v>
      </c>
      <c r="H289" s="191">
        <v>1.75</v>
      </c>
      <c r="I289" s="1"/>
      <c r="J289"/>
    </row>
    <row r="290" spans="1:10" outlineLevel="1" collapsed="1" x14ac:dyDescent="0.25">
      <c r="C290" s="809" t="s">
        <v>17086</v>
      </c>
      <c r="D290" s="6"/>
      <c r="E290" s="369"/>
      <c r="F290" s="1097"/>
      <c r="H290" s="191">
        <f>SUBTOTAL(9,H291:H293)</f>
        <v>3.25</v>
      </c>
      <c r="I290" s="1"/>
      <c r="J290"/>
    </row>
    <row r="291" spans="1:10" hidden="1" outlineLevel="2" x14ac:dyDescent="0.25">
      <c r="A291" s="1104">
        <v>22</v>
      </c>
      <c r="B291" s="599">
        <v>3</v>
      </c>
      <c r="C291" s="209" t="s">
        <v>17013</v>
      </c>
      <c r="D291" s="6"/>
      <c r="E291" s="369">
        <v>45489</v>
      </c>
      <c r="F291" s="1097" t="s">
        <v>11829</v>
      </c>
      <c r="G291" s="5" t="s">
        <v>11856</v>
      </c>
      <c r="H291" s="191">
        <v>1.25</v>
      </c>
      <c r="I291" s="1"/>
      <c r="J291"/>
    </row>
    <row r="292" spans="1:10" hidden="1" outlineLevel="2" x14ac:dyDescent="0.25">
      <c r="A292" s="1101">
        <v>25</v>
      </c>
      <c r="B292" s="810">
        <v>3</v>
      </c>
      <c r="C292" s="4" t="s">
        <v>17013</v>
      </c>
      <c r="D292"/>
      <c r="E292" s="15">
        <v>45491</v>
      </c>
      <c r="F292" s="1" t="s">
        <v>11829</v>
      </c>
      <c r="G292" t="s">
        <v>11859</v>
      </c>
      <c r="H292" s="191">
        <v>0.25</v>
      </c>
      <c r="I292" s="1"/>
      <c r="J292"/>
    </row>
    <row r="293" spans="1:10" hidden="1" outlineLevel="2" x14ac:dyDescent="0.25">
      <c r="A293" s="1104">
        <v>29</v>
      </c>
      <c r="B293" s="599">
        <v>3</v>
      </c>
      <c r="C293" s="209" t="s">
        <v>17013</v>
      </c>
      <c r="D293" s="6"/>
      <c r="E293" s="369">
        <v>45492</v>
      </c>
      <c r="F293" s="1097" t="s">
        <v>11829</v>
      </c>
      <c r="G293" s="5" t="s">
        <v>11863</v>
      </c>
      <c r="H293" s="191">
        <v>1.75</v>
      </c>
      <c r="I293" s="1"/>
      <c r="J293"/>
    </row>
    <row r="294" spans="1:10" outlineLevel="1" collapsed="1" x14ac:dyDescent="0.25">
      <c r="C294" s="809" t="s">
        <v>12092</v>
      </c>
      <c r="D294" s="6"/>
      <c r="E294" s="369"/>
      <c r="F294" s="1097"/>
      <c r="H294" s="191">
        <f>SUBTOTAL(9,H295:H295)</f>
        <v>0.4</v>
      </c>
      <c r="I294" s="1"/>
      <c r="J294"/>
    </row>
    <row r="295" spans="1:10" hidden="1" outlineLevel="2" x14ac:dyDescent="0.25">
      <c r="A295" s="1104">
        <v>200</v>
      </c>
      <c r="B295" s="599">
        <v>1</v>
      </c>
      <c r="C295" s="209" t="s">
        <v>11628</v>
      </c>
      <c r="D295" s="6"/>
      <c r="E295" s="369">
        <v>45504</v>
      </c>
      <c r="F295" s="1097" t="s">
        <v>5</v>
      </c>
      <c r="G295" s="5" t="s">
        <v>12027</v>
      </c>
      <c r="H295" s="191">
        <v>0.4</v>
      </c>
      <c r="I295" s="1"/>
      <c r="J295"/>
    </row>
    <row r="296" spans="1:10" outlineLevel="1" collapsed="1" x14ac:dyDescent="0.25">
      <c r="C296" s="809" t="s">
        <v>17085</v>
      </c>
      <c r="D296" s="6"/>
      <c r="E296" s="369"/>
      <c r="F296" s="1097"/>
      <c r="H296" s="191">
        <f>SUBTOTAL(9,H297:H298)</f>
        <v>4</v>
      </c>
      <c r="I296" s="1"/>
      <c r="J296"/>
    </row>
    <row r="297" spans="1:10" hidden="1" outlineLevel="2" x14ac:dyDescent="0.25">
      <c r="A297" s="1104">
        <v>2</v>
      </c>
      <c r="B297" s="599">
        <v>3</v>
      </c>
      <c r="C297" s="209" t="s">
        <v>17017</v>
      </c>
      <c r="D297" s="6"/>
      <c r="E297" s="369">
        <v>45475</v>
      </c>
      <c r="F297" s="1097" t="s">
        <v>11829</v>
      </c>
      <c r="G297" s="5" t="s">
        <v>11836</v>
      </c>
      <c r="H297" s="191">
        <v>3.75</v>
      </c>
      <c r="I297" s="1"/>
      <c r="J297"/>
    </row>
    <row r="298" spans="1:10" hidden="1" outlineLevel="2" x14ac:dyDescent="0.25">
      <c r="A298" s="1104">
        <v>5</v>
      </c>
      <c r="B298" s="599">
        <v>3</v>
      </c>
      <c r="C298" s="209" t="s">
        <v>17017</v>
      </c>
      <c r="D298" s="6"/>
      <c r="E298" s="369">
        <v>45476</v>
      </c>
      <c r="F298" s="1097" t="s">
        <v>11829</v>
      </c>
      <c r="G298" s="5" t="s">
        <v>11840</v>
      </c>
      <c r="H298" s="191">
        <v>0.25</v>
      </c>
      <c r="I298" s="1"/>
      <c r="J298"/>
    </row>
    <row r="299" spans="1:10" outlineLevel="1" collapsed="1" x14ac:dyDescent="0.25">
      <c r="C299" s="809" t="s">
        <v>12091</v>
      </c>
      <c r="D299" s="6"/>
      <c r="E299" s="369"/>
      <c r="F299" s="1097"/>
      <c r="H299" s="191">
        <f>SUBTOTAL(9,H300:H305)</f>
        <v>3.4</v>
      </c>
      <c r="I299" s="1"/>
      <c r="J299"/>
    </row>
    <row r="300" spans="1:10" hidden="1" outlineLevel="2" x14ac:dyDescent="0.25">
      <c r="A300" s="1104">
        <v>77</v>
      </c>
      <c r="B300" s="599">
        <v>1</v>
      </c>
      <c r="C300" s="209" t="s">
        <v>11625</v>
      </c>
      <c r="D300" s="6"/>
      <c r="E300" s="369">
        <v>45440</v>
      </c>
      <c r="F300" s="1097" t="s">
        <v>5</v>
      </c>
      <c r="G300" s="5" t="s">
        <v>11905</v>
      </c>
      <c r="H300" s="191">
        <v>1</v>
      </c>
      <c r="I300" s="1"/>
      <c r="J300"/>
    </row>
    <row r="301" spans="1:10" hidden="1" outlineLevel="2" x14ac:dyDescent="0.25">
      <c r="A301" s="1104">
        <v>79</v>
      </c>
      <c r="B301" s="599">
        <v>1</v>
      </c>
      <c r="C301" s="209" t="s">
        <v>11625</v>
      </c>
      <c r="D301" s="6"/>
      <c r="E301" s="369">
        <v>45441</v>
      </c>
      <c r="F301" s="1097" t="s">
        <v>5</v>
      </c>
      <c r="G301" s="5" t="s">
        <v>11907</v>
      </c>
      <c r="H301" s="191">
        <v>0.5</v>
      </c>
      <c r="I301" s="1"/>
      <c r="J301"/>
    </row>
    <row r="302" spans="1:10" hidden="1" outlineLevel="2" x14ac:dyDescent="0.25">
      <c r="A302" s="1104">
        <v>87</v>
      </c>
      <c r="B302" s="599">
        <v>1</v>
      </c>
      <c r="C302" s="209" t="s">
        <v>11625</v>
      </c>
      <c r="D302" s="6"/>
      <c r="E302" s="369">
        <v>45449</v>
      </c>
      <c r="F302" s="1097" t="s">
        <v>5</v>
      </c>
      <c r="G302" s="5" t="s">
        <v>11915</v>
      </c>
      <c r="H302" s="191">
        <v>0.75</v>
      </c>
      <c r="I302" s="1"/>
      <c r="J302"/>
    </row>
    <row r="303" spans="1:10" hidden="1" outlineLevel="2" x14ac:dyDescent="0.25">
      <c r="A303" s="1104">
        <v>88</v>
      </c>
      <c r="B303" s="599">
        <v>1</v>
      </c>
      <c r="C303" s="209" t="s">
        <v>11625</v>
      </c>
      <c r="D303" s="6"/>
      <c r="E303" s="369">
        <v>45450</v>
      </c>
      <c r="F303" s="1097" t="s">
        <v>5</v>
      </c>
      <c r="G303" s="5" t="s">
        <v>11916</v>
      </c>
      <c r="H303" s="191">
        <v>0.4</v>
      </c>
      <c r="I303" s="1"/>
      <c r="J303"/>
    </row>
    <row r="304" spans="1:10" hidden="1" outlineLevel="2" x14ac:dyDescent="0.25">
      <c r="A304" s="1104">
        <v>100</v>
      </c>
      <c r="B304" s="599">
        <v>1</v>
      </c>
      <c r="C304" s="209" t="s">
        <v>11625</v>
      </c>
      <c r="D304" s="6"/>
      <c r="E304" s="369">
        <v>45460</v>
      </c>
      <c r="F304" s="1097" t="s">
        <v>5</v>
      </c>
      <c r="G304" s="5" t="s">
        <v>11928</v>
      </c>
      <c r="H304" s="191">
        <v>0.25</v>
      </c>
      <c r="I304" s="1"/>
      <c r="J304"/>
    </row>
    <row r="305" spans="1:10" hidden="1" outlineLevel="2" x14ac:dyDescent="0.25">
      <c r="A305" s="1104">
        <v>136</v>
      </c>
      <c r="B305" s="599">
        <v>1</v>
      </c>
      <c r="C305" s="209" t="s">
        <v>11625</v>
      </c>
      <c r="D305" s="6"/>
      <c r="E305" s="369">
        <v>45482</v>
      </c>
      <c r="F305" s="1097" t="s">
        <v>5</v>
      </c>
      <c r="G305" s="5" t="s">
        <v>11962</v>
      </c>
      <c r="H305" s="191">
        <v>0.5</v>
      </c>
      <c r="I305" s="1"/>
      <c r="J305"/>
    </row>
    <row r="306" spans="1:10" outlineLevel="1" collapsed="1" x14ac:dyDescent="0.25">
      <c r="C306" s="809" t="s">
        <v>17084</v>
      </c>
      <c r="D306" s="6"/>
      <c r="E306" s="369"/>
      <c r="F306" s="1097"/>
      <c r="H306" s="191">
        <f>SUBTOTAL(9,H307:H311)</f>
        <v>5</v>
      </c>
      <c r="I306" s="1"/>
      <c r="J306"/>
    </row>
    <row r="307" spans="1:10" hidden="1" outlineLevel="2" x14ac:dyDescent="0.25">
      <c r="A307" s="1104">
        <v>19</v>
      </c>
      <c r="B307" s="599">
        <v>3</v>
      </c>
      <c r="C307" s="209" t="s">
        <v>17021</v>
      </c>
      <c r="D307" s="6"/>
      <c r="E307" s="369">
        <v>45488</v>
      </c>
      <c r="F307" s="1097" t="s">
        <v>11829</v>
      </c>
      <c r="G307" s="5" t="s">
        <v>11853</v>
      </c>
      <c r="H307" s="191">
        <v>1.5</v>
      </c>
      <c r="I307" s="1"/>
      <c r="J307"/>
    </row>
    <row r="308" spans="1:10" hidden="1" outlineLevel="2" x14ac:dyDescent="0.25">
      <c r="A308" s="1104">
        <v>23</v>
      </c>
      <c r="B308" s="599">
        <v>3</v>
      </c>
      <c r="C308" s="209" t="s">
        <v>17021</v>
      </c>
      <c r="D308" s="6"/>
      <c r="E308" s="369">
        <v>45489</v>
      </c>
      <c r="F308" s="1097" t="s">
        <v>11829</v>
      </c>
      <c r="G308" s="5" t="s">
        <v>11857</v>
      </c>
      <c r="H308" s="191">
        <v>0.25</v>
      </c>
      <c r="I308" s="1"/>
      <c r="J308"/>
    </row>
    <row r="309" spans="1:10" hidden="1" outlineLevel="2" x14ac:dyDescent="0.25">
      <c r="A309" s="1104">
        <v>26</v>
      </c>
      <c r="B309" s="599">
        <v>3</v>
      </c>
      <c r="C309" s="209" t="s">
        <v>17021</v>
      </c>
      <c r="D309" s="6"/>
      <c r="E309" s="369">
        <v>45491</v>
      </c>
      <c r="F309" s="1097" t="s">
        <v>11829</v>
      </c>
      <c r="G309" s="5" t="s">
        <v>11860</v>
      </c>
      <c r="H309" s="191">
        <v>2</v>
      </c>
      <c r="I309" s="1"/>
      <c r="J309"/>
    </row>
    <row r="310" spans="1:10" hidden="1" outlineLevel="2" x14ac:dyDescent="0.25">
      <c r="A310" s="1104">
        <v>30</v>
      </c>
      <c r="B310" s="599">
        <v>3</v>
      </c>
      <c r="C310" s="209" t="s">
        <v>17021</v>
      </c>
      <c r="D310" s="6"/>
      <c r="E310" s="369">
        <v>45492</v>
      </c>
      <c r="F310" s="1097" t="s">
        <v>11829</v>
      </c>
      <c r="G310" s="5" t="s">
        <v>11860</v>
      </c>
      <c r="H310" s="191">
        <v>1</v>
      </c>
      <c r="I310" s="1"/>
      <c r="J310"/>
    </row>
    <row r="311" spans="1:10" hidden="1" outlineLevel="2" x14ac:dyDescent="0.25">
      <c r="A311" s="1104">
        <v>33</v>
      </c>
      <c r="B311" s="599">
        <v>3</v>
      </c>
      <c r="C311" s="209" t="s">
        <v>17021</v>
      </c>
      <c r="D311" s="6"/>
      <c r="E311" s="369">
        <v>45502</v>
      </c>
      <c r="F311" s="1097" t="s">
        <v>11829</v>
      </c>
      <c r="G311" s="5" t="s">
        <v>11865</v>
      </c>
      <c r="H311" s="191">
        <v>0.25</v>
      </c>
      <c r="I311" s="1"/>
      <c r="J311"/>
    </row>
    <row r="312" spans="1:10" outlineLevel="1" collapsed="1" x14ac:dyDescent="0.25">
      <c r="C312" s="809" t="s">
        <v>17083</v>
      </c>
      <c r="D312" s="6"/>
      <c r="E312" s="369"/>
      <c r="F312" s="1097"/>
      <c r="H312" s="191">
        <f>SUBTOTAL(9,H313:H321)</f>
        <v>16</v>
      </c>
      <c r="I312" s="1"/>
      <c r="J312"/>
    </row>
    <row r="313" spans="1:10" hidden="1" outlineLevel="2" x14ac:dyDescent="0.25">
      <c r="A313" s="1104">
        <v>3</v>
      </c>
      <c r="B313" s="599">
        <v>3</v>
      </c>
      <c r="C313" s="209" t="s">
        <v>17026</v>
      </c>
      <c r="D313" s="6"/>
      <c r="E313" s="369">
        <v>45475</v>
      </c>
      <c r="F313" s="1097" t="s">
        <v>11829</v>
      </c>
      <c r="G313" s="5" t="s">
        <v>11838</v>
      </c>
      <c r="H313" s="191">
        <v>0.25</v>
      </c>
      <c r="I313" s="1"/>
      <c r="J313"/>
    </row>
    <row r="314" spans="1:10" hidden="1" outlineLevel="2" x14ac:dyDescent="0.25">
      <c r="A314" s="1104">
        <v>10</v>
      </c>
      <c r="B314" s="599">
        <v>3</v>
      </c>
      <c r="C314" s="209" t="s">
        <v>17026</v>
      </c>
      <c r="D314" s="6"/>
      <c r="E314" s="369">
        <v>45481</v>
      </c>
      <c r="F314" s="1097" t="s">
        <v>11829</v>
      </c>
      <c r="G314" s="5" t="s">
        <v>11845</v>
      </c>
      <c r="H314" s="191">
        <v>0.25</v>
      </c>
      <c r="I314" s="1"/>
      <c r="J314"/>
    </row>
    <row r="315" spans="1:10" hidden="1" outlineLevel="2" x14ac:dyDescent="0.25">
      <c r="A315" s="1104">
        <v>11</v>
      </c>
      <c r="B315" s="599">
        <v>3</v>
      </c>
      <c r="C315" s="209" t="s">
        <v>17026</v>
      </c>
      <c r="D315" s="6"/>
      <c r="E315" s="369">
        <v>45483</v>
      </c>
      <c r="F315" s="1097" t="s">
        <v>11829</v>
      </c>
      <c r="G315" s="5" t="s">
        <v>11846</v>
      </c>
      <c r="H315" s="191">
        <v>4</v>
      </c>
      <c r="I315" s="1"/>
      <c r="J315"/>
    </row>
    <row r="316" spans="1:10" hidden="1" outlineLevel="2" x14ac:dyDescent="0.25">
      <c r="A316" s="1104">
        <v>13</v>
      </c>
      <c r="B316" s="599">
        <v>3</v>
      </c>
      <c r="C316" s="209" t="s">
        <v>17026</v>
      </c>
      <c r="D316" s="6"/>
      <c r="E316" s="369">
        <v>45484</v>
      </c>
      <c r="F316" s="1097" t="s">
        <v>11829</v>
      </c>
      <c r="G316" s="5" t="s">
        <v>11848</v>
      </c>
      <c r="H316" s="191">
        <v>5</v>
      </c>
      <c r="I316" s="1"/>
      <c r="J316"/>
    </row>
    <row r="317" spans="1:10" hidden="1" outlineLevel="2" x14ac:dyDescent="0.25">
      <c r="A317" s="1104">
        <v>15</v>
      </c>
      <c r="B317" s="599">
        <v>3</v>
      </c>
      <c r="C317" s="209" t="s">
        <v>17026</v>
      </c>
      <c r="D317" s="6"/>
      <c r="E317" s="369">
        <v>45485</v>
      </c>
      <c r="F317" s="1097" t="s">
        <v>11829</v>
      </c>
      <c r="G317" s="5" t="s">
        <v>11850</v>
      </c>
      <c r="H317" s="191">
        <v>2.5</v>
      </c>
      <c r="I317" s="1"/>
      <c r="J317"/>
    </row>
    <row r="318" spans="1:10" hidden="1" outlineLevel="2" x14ac:dyDescent="0.25">
      <c r="A318" s="1104">
        <v>20</v>
      </c>
      <c r="B318" s="599">
        <v>3</v>
      </c>
      <c r="C318" s="209" t="s">
        <v>17026</v>
      </c>
      <c r="D318" s="6"/>
      <c r="E318" s="369">
        <v>45488</v>
      </c>
      <c r="F318" s="1097" t="s">
        <v>11829</v>
      </c>
      <c r="G318" s="5" t="s">
        <v>11854</v>
      </c>
      <c r="H318" s="191">
        <v>2</v>
      </c>
      <c r="I318" s="1"/>
      <c r="J318"/>
    </row>
    <row r="319" spans="1:10" hidden="1" outlineLevel="2" x14ac:dyDescent="0.25">
      <c r="A319" s="1104">
        <v>24</v>
      </c>
      <c r="B319" s="599">
        <v>3</v>
      </c>
      <c r="C319" s="209" t="s">
        <v>17026</v>
      </c>
      <c r="D319" s="6"/>
      <c r="E319" s="369">
        <v>45489</v>
      </c>
      <c r="F319" s="1097" t="s">
        <v>11829</v>
      </c>
      <c r="G319" s="5" t="s">
        <v>11858</v>
      </c>
      <c r="H319" s="191">
        <v>0.5</v>
      </c>
      <c r="I319" s="1"/>
      <c r="J319"/>
    </row>
    <row r="320" spans="1:10" hidden="1" outlineLevel="2" x14ac:dyDescent="0.25">
      <c r="A320" s="1104">
        <v>27</v>
      </c>
      <c r="B320" s="599">
        <v>3</v>
      </c>
      <c r="C320" s="209" t="s">
        <v>17026</v>
      </c>
      <c r="D320" s="6"/>
      <c r="E320" s="369">
        <v>45491</v>
      </c>
      <c r="F320" s="1097" t="s">
        <v>11829</v>
      </c>
      <c r="G320" s="5" t="s">
        <v>11861</v>
      </c>
      <c r="H320" s="191">
        <v>0.75</v>
      </c>
      <c r="I320" s="1"/>
      <c r="J320"/>
    </row>
    <row r="321" spans="1:10" hidden="1" outlineLevel="2" x14ac:dyDescent="0.25">
      <c r="A321" s="1104">
        <v>28</v>
      </c>
      <c r="B321" s="599">
        <v>3</v>
      </c>
      <c r="C321" s="209" t="s">
        <v>17026</v>
      </c>
      <c r="D321" s="6"/>
      <c r="E321" s="369">
        <v>45491</v>
      </c>
      <c r="F321" s="1097" t="s">
        <v>11829</v>
      </c>
      <c r="G321" s="5" t="s">
        <v>11862</v>
      </c>
      <c r="H321" s="191">
        <v>0.75</v>
      </c>
      <c r="I321" s="1"/>
      <c r="J321"/>
    </row>
    <row r="322" spans="1:10" outlineLevel="1" collapsed="1" x14ac:dyDescent="0.25">
      <c r="C322" s="809" t="s">
        <v>17082</v>
      </c>
      <c r="D322" s="6"/>
      <c r="E322" s="369"/>
      <c r="F322" s="1097"/>
      <c r="H322" s="191">
        <f>SUBTOTAL(9,H323:H323)</f>
        <v>0.4</v>
      </c>
      <c r="I322" s="1"/>
      <c r="J322"/>
    </row>
    <row r="323" spans="1:10" hidden="1" outlineLevel="2" x14ac:dyDescent="0.25">
      <c r="A323" s="1104">
        <v>177</v>
      </c>
      <c r="B323" s="599">
        <v>1</v>
      </c>
      <c r="C323" s="209" t="s">
        <v>14394</v>
      </c>
      <c r="D323" s="6"/>
      <c r="E323" s="369">
        <v>45502</v>
      </c>
      <c r="F323" s="1097" t="s">
        <v>5</v>
      </c>
      <c r="G323" s="5" t="s">
        <v>12003</v>
      </c>
      <c r="H323" s="191">
        <v>0.4</v>
      </c>
      <c r="I323" s="1"/>
      <c r="J323"/>
    </row>
    <row r="324" spans="1:10" outlineLevel="1" collapsed="1" x14ac:dyDescent="0.25">
      <c r="C324" s="809" t="s">
        <v>12090</v>
      </c>
      <c r="D324" s="6"/>
      <c r="E324" s="369"/>
      <c r="F324" s="1097"/>
      <c r="H324" s="191">
        <f>SUBTOTAL(9,H325:H325)</f>
        <v>0.5</v>
      </c>
      <c r="I324" s="1"/>
      <c r="J324"/>
    </row>
    <row r="325" spans="1:10" hidden="1" outlineLevel="2" x14ac:dyDescent="0.25">
      <c r="A325" s="1104">
        <v>151</v>
      </c>
      <c r="B325" s="599">
        <v>1</v>
      </c>
      <c r="C325" s="209" t="s">
        <v>11635</v>
      </c>
      <c r="D325" s="6"/>
      <c r="E325" s="369">
        <v>45485</v>
      </c>
      <c r="F325" s="1097" t="s">
        <v>5</v>
      </c>
      <c r="G325" s="5" t="s">
        <v>11977</v>
      </c>
      <c r="H325" s="191">
        <v>0.5</v>
      </c>
      <c r="I325" s="1"/>
      <c r="J325"/>
    </row>
    <row r="326" spans="1:10" outlineLevel="1" collapsed="1" x14ac:dyDescent="0.25">
      <c r="C326" s="809" t="s">
        <v>12089</v>
      </c>
      <c r="D326" s="6"/>
      <c r="E326" s="369"/>
      <c r="F326" s="1097"/>
      <c r="H326" s="191">
        <f>SUBTOTAL(9,H327:H327)</f>
        <v>1.5</v>
      </c>
      <c r="I326" s="1"/>
      <c r="J326"/>
    </row>
    <row r="327" spans="1:10" hidden="1" outlineLevel="2" x14ac:dyDescent="0.25">
      <c r="A327" s="1104">
        <v>212</v>
      </c>
      <c r="B327" s="599">
        <v>1</v>
      </c>
      <c r="C327" s="209" t="s">
        <v>11627</v>
      </c>
      <c r="D327" s="6"/>
      <c r="E327" s="369">
        <v>45506</v>
      </c>
      <c r="F327" s="1097" t="s">
        <v>5</v>
      </c>
      <c r="G327" s="5" t="s">
        <v>12039</v>
      </c>
      <c r="H327" s="191">
        <v>1.5</v>
      </c>
      <c r="I327" s="1"/>
      <c r="J327"/>
    </row>
    <row r="328" spans="1:10" outlineLevel="1" collapsed="1" x14ac:dyDescent="0.25">
      <c r="C328" s="809" t="s">
        <v>12088</v>
      </c>
      <c r="D328" s="6"/>
      <c r="E328" s="369"/>
      <c r="F328" s="1097"/>
      <c r="H328" s="191">
        <f>SUBTOTAL(9,H329:H329)</f>
        <v>0.75</v>
      </c>
      <c r="I328" s="1"/>
      <c r="J328"/>
    </row>
    <row r="329" spans="1:10" hidden="1" outlineLevel="2" x14ac:dyDescent="0.25">
      <c r="A329" s="1104">
        <v>198</v>
      </c>
      <c r="B329" s="599">
        <v>1</v>
      </c>
      <c r="C329" s="209" t="s">
        <v>11618</v>
      </c>
      <c r="D329" s="6"/>
      <c r="E329" s="369">
        <v>45504</v>
      </c>
      <c r="F329" s="1097" t="s">
        <v>5</v>
      </c>
      <c r="G329" s="5" t="s">
        <v>12025</v>
      </c>
      <c r="H329" s="191">
        <v>0.75</v>
      </c>
      <c r="I329" s="1"/>
      <c r="J329"/>
    </row>
    <row r="330" spans="1:10" outlineLevel="1" collapsed="1" x14ac:dyDescent="0.25">
      <c r="C330" s="809" t="s">
        <v>17081</v>
      </c>
      <c r="D330" s="6"/>
      <c r="E330" s="369"/>
      <c r="F330" s="1097"/>
      <c r="H330" s="191">
        <f>SUBTOTAL(9,H331:H331)</f>
        <v>0.25</v>
      </c>
      <c r="I330" s="1"/>
      <c r="J330"/>
    </row>
    <row r="331" spans="1:10" hidden="1" outlineLevel="2" x14ac:dyDescent="0.25">
      <c r="A331" s="1104">
        <v>34</v>
      </c>
      <c r="B331" s="599">
        <v>3</v>
      </c>
      <c r="C331" s="209" t="s">
        <v>17041</v>
      </c>
      <c r="D331" s="6"/>
      <c r="E331" s="369">
        <v>45502</v>
      </c>
      <c r="F331" s="1097" t="s">
        <v>11829</v>
      </c>
      <c r="G331" s="5" t="s">
        <v>11866</v>
      </c>
      <c r="H331" s="191">
        <v>0.25</v>
      </c>
      <c r="I331" s="1"/>
      <c r="J331"/>
    </row>
    <row r="332" spans="1:10" outlineLevel="1" collapsed="1" x14ac:dyDescent="0.25">
      <c r="C332" s="809" t="s">
        <v>17080</v>
      </c>
      <c r="D332" s="6"/>
      <c r="E332" s="369"/>
      <c r="F332" s="1097"/>
      <c r="H332" s="191">
        <f>SUBTOTAL(9,H333:H341)</f>
        <v>6.5</v>
      </c>
      <c r="I332" s="1"/>
      <c r="J332"/>
    </row>
    <row r="333" spans="1:10" hidden="1" outlineLevel="2" x14ac:dyDescent="0.25">
      <c r="A333" s="1104">
        <v>47</v>
      </c>
      <c r="B333" s="599">
        <v>1</v>
      </c>
      <c r="C333" s="209" t="s">
        <v>16815</v>
      </c>
      <c r="D333" s="6"/>
      <c r="E333" s="369">
        <v>45343</v>
      </c>
      <c r="F333" s="1097" t="s">
        <v>5</v>
      </c>
      <c r="G333" s="5" t="s">
        <v>11875</v>
      </c>
      <c r="H333" s="191">
        <v>2.25</v>
      </c>
      <c r="I333" s="1"/>
      <c r="J333"/>
    </row>
    <row r="334" spans="1:10" hidden="1" outlineLevel="2" x14ac:dyDescent="0.25">
      <c r="A334" s="1104">
        <v>48</v>
      </c>
      <c r="B334" s="599">
        <v>1</v>
      </c>
      <c r="C334" s="209" t="s">
        <v>16815</v>
      </c>
      <c r="D334" s="6"/>
      <c r="E334" s="369">
        <v>45344</v>
      </c>
      <c r="F334" s="1097" t="s">
        <v>5</v>
      </c>
      <c r="G334" s="5" t="s">
        <v>11876</v>
      </c>
      <c r="H334" s="191">
        <v>0.25</v>
      </c>
      <c r="I334" s="1"/>
      <c r="J334"/>
    </row>
    <row r="335" spans="1:10" hidden="1" outlineLevel="2" x14ac:dyDescent="0.25">
      <c r="A335" s="1104">
        <v>49</v>
      </c>
      <c r="B335" s="599">
        <v>1</v>
      </c>
      <c r="C335" s="209" t="s">
        <v>16815</v>
      </c>
      <c r="D335" s="6"/>
      <c r="E335" s="369">
        <v>45345</v>
      </c>
      <c r="F335" s="1097" t="s">
        <v>5</v>
      </c>
      <c r="G335" s="5" t="s">
        <v>11877</v>
      </c>
      <c r="H335" s="191">
        <v>1</v>
      </c>
      <c r="I335" s="1"/>
      <c r="J335"/>
    </row>
    <row r="336" spans="1:10" hidden="1" outlineLevel="2" x14ac:dyDescent="0.25">
      <c r="A336" s="1104">
        <v>56</v>
      </c>
      <c r="B336" s="599">
        <v>1</v>
      </c>
      <c r="C336" s="209" t="s">
        <v>16815</v>
      </c>
      <c r="D336" s="6"/>
      <c r="E336" s="369">
        <v>45391</v>
      </c>
      <c r="F336" s="1097" t="s">
        <v>5</v>
      </c>
      <c r="G336" s="5" t="s">
        <v>11884</v>
      </c>
      <c r="H336" s="191">
        <v>0.25</v>
      </c>
      <c r="I336" s="1"/>
      <c r="J336"/>
    </row>
    <row r="337" spans="1:10" hidden="1" outlineLevel="2" x14ac:dyDescent="0.25">
      <c r="A337" s="1104">
        <v>57</v>
      </c>
      <c r="B337" s="599">
        <v>1</v>
      </c>
      <c r="C337" s="209" t="s">
        <v>16815</v>
      </c>
      <c r="D337" s="6"/>
      <c r="E337" s="369">
        <v>45397</v>
      </c>
      <c r="F337" s="1097" t="s">
        <v>5</v>
      </c>
      <c r="G337" s="5" t="s">
        <v>11885</v>
      </c>
      <c r="H337" s="191">
        <v>0.75</v>
      </c>
      <c r="I337" s="1"/>
      <c r="J337"/>
    </row>
    <row r="338" spans="1:10" hidden="1" outlineLevel="2" x14ac:dyDescent="0.25">
      <c r="A338" s="1103">
        <v>58</v>
      </c>
      <c r="B338" s="10">
        <v>1</v>
      </c>
      <c r="C338" s="4" t="s">
        <v>16815</v>
      </c>
      <c r="D338"/>
      <c r="E338" s="15">
        <v>45398</v>
      </c>
      <c r="F338" s="1" t="s">
        <v>5</v>
      </c>
      <c r="G338" t="s">
        <v>11886</v>
      </c>
      <c r="H338" s="191">
        <v>0.5</v>
      </c>
      <c r="I338" s="1"/>
      <c r="J338"/>
    </row>
    <row r="339" spans="1:10" hidden="1" outlineLevel="2" x14ac:dyDescent="0.25">
      <c r="A339" s="1104">
        <v>60</v>
      </c>
      <c r="B339" s="599">
        <v>1</v>
      </c>
      <c r="C339" s="209" t="s">
        <v>16815</v>
      </c>
      <c r="D339" s="6"/>
      <c r="E339" s="369">
        <v>45404</v>
      </c>
      <c r="F339" s="1097" t="s">
        <v>5</v>
      </c>
      <c r="G339" s="5" t="s">
        <v>11888</v>
      </c>
      <c r="H339" s="191">
        <v>0.5</v>
      </c>
      <c r="I339" s="1"/>
      <c r="J339"/>
    </row>
    <row r="340" spans="1:10" hidden="1" outlineLevel="2" x14ac:dyDescent="0.25">
      <c r="A340" s="1104">
        <v>61</v>
      </c>
      <c r="B340" s="599">
        <v>1</v>
      </c>
      <c r="C340" s="209" t="s">
        <v>16815</v>
      </c>
      <c r="D340" s="6"/>
      <c r="E340" s="369">
        <v>45406</v>
      </c>
      <c r="F340" s="1097" t="s">
        <v>5</v>
      </c>
      <c r="G340" s="5" t="s">
        <v>11889</v>
      </c>
      <c r="H340" s="191">
        <v>0.5</v>
      </c>
      <c r="I340" s="1"/>
      <c r="J340"/>
    </row>
    <row r="341" spans="1:10" hidden="1" outlineLevel="2" x14ac:dyDescent="0.25">
      <c r="A341" s="1104">
        <v>161</v>
      </c>
      <c r="B341" s="599">
        <v>1</v>
      </c>
      <c r="C341" s="209" t="s">
        <v>16815</v>
      </c>
      <c r="D341" s="6"/>
      <c r="E341" s="369">
        <v>45494</v>
      </c>
      <c r="F341" s="1097" t="s">
        <v>5</v>
      </c>
      <c r="G341" s="5" t="s">
        <v>11987</v>
      </c>
      <c r="H341" s="191">
        <v>0.5</v>
      </c>
      <c r="I341" s="1"/>
      <c r="J341"/>
    </row>
    <row r="342" spans="1:10" outlineLevel="1" collapsed="1" x14ac:dyDescent="0.25">
      <c r="C342" s="809" t="s">
        <v>17079</v>
      </c>
      <c r="D342" s="6"/>
      <c r="E342" s="369"/>
      <c r="F342" s="1097"/>
      <c r="H342" s="191">
        <f>SUBTOTAL(9,H343:H343)</f>
        <v>0.5</v>
      </c>
      <c r="I342" s="1"/>
      <c r="J342"/>
    </row>
    <row r="343" spans="1:10" hidden="1" outlineLevel="2" x14ac:dyDescent="0.25">
      <c r="A343" s="1104">
        <v>62</v>
      </c>
      <c r="B343" s="599">
        <v>1</v>
      </c>
      <c r="C343" s="209" t="s">
        <v>16141</v>
      </c>
      <c r="D343" s="6"/>
      <c r="E343" s="369">
        <v>45411</v>
      </c>
      <c r="F343" s="1097" t="s">
        <v>5</v>
      </c>
      <c r="G343" s="5" t="s">
        <v>11890</v>
      </c>
      <c r="H343" s="191">
        <v>0.5</v>
      </c>
      <c r="I343" s="1"/>
      <c r="J343"/>
    </row>
    <row r="344" spans="1:10" outlineLevel="1" collapsed="1" x14ac:dyDescent="0.25">
      <c r="C344" s="809" t="s">
        <v>17078</v>
      </c>
      <c r="D344" s="6"/>
      <c r="E344" s="369"/>
      <c r="F344" s="1097"/>
      <c r="H344" s="191">
        <f>SUBTOTAL(9,H345:H353)</f>
        <v>4</v>
      </c>
      <c r="I344" s="1"/>
      <c r="J344"/>
    </row>
    <row r="345" spans="1:10" hidden="1" outlineLevel="2" x14ac:dyDescent="0.25">
      <c r="A345" s="1104">
        <v>46</v>
      </c>
      <c r="B345" s="599">
        <v>1</v>
      </c>
      <c r="C345" s="209" t="s">
        <v>14954</v>
      </c>
      <c r="D345" s="6"/>
      <c r="E345" s="369">
        <v>45341</v>
      </c>
      <c r="F345" s="1097" t="s">
        <v>5</v>
      </c>
      <c r="G345" s="5" t="s">
        <v>11874</v>
      </c>
      <c r="H345" s="191">
        <v>0.4</v>
      </c>
      <c r="I345" s="1"/>
      <c r="J345"/>
    </row>
    <row r="346" spans="1:10" hidden="1" outlineLevel="2" x14ac:dyDescent="0.25">
      <c r="A346" s="1104">
        <v>50</v>
      </c>
      <c r="B346" s="599">
        <v>1</v>
      </c>
      <c r="C346" s="209" t="s">
        <v>14954</v>
      </c>
      <c r="D346" s="6"/>
      <c r="E346" s="369">
        <v>45368</v>
      </c>
      <c r="F346" s="1097" t="s">
        <v>5</v>
      </c>
      <c r="G346" s="5" t="s">
        <v>11878</v>
      </c>
      <c r="H346" s="191">
        <v>0.4</v>
      </c>
      <c r="I346" s="1"/>
      <c r="J346"/>
    </row>
    <row r="347" spans="1:10" hidden="1" outlineLevel="2" x14ac:dyDescent="0.25">
      <c r="A347" s="1104">
        <v>51</v>
      </c>
      <c r="B347" s="599">
        <v>1</v>
      </c>
      <c r="C347" s="209" t="s">
        <v>14954</v>
      </c>
      <c r="D347" s="6"/>
      <c r="E347" s="369">
        <v>45369</v>
      </c>
      <c r="F347" s="1097" t="s">
        <v>5</v>
      </c>
      <c r="G347" s="5" t="s">
        <v>11879</v>
      </c>
      <c r="H347" s="191">
        <v>0.25</v>
      </c>
      <c r="I347" s="1"/>
      <c r="J347"/>
    </row>
    <row r="348" spans="1:10" hidden="1" outlineLevel="2" x14ac:dyDescent="0.25">
      <c r="A348" s="1104">
        <v>54</v>
      </c>
      <c r="B348" s="599">
        <v>1</v>
      </c>
      <c r="C348" s="209" t="s">
        <v>14954</v>
      </c>
      <c r="D348" s="6"/>
      <c r="E348" s="369">
        <v>45377</v>
      </c>
      <c r="F348" s="1097" t="s">
        <v>5</v>
      </c>
      <c r="G348" s="5" t="s">
        <v>11882</v>
      </c>
      <c r="H348" s="191">
        <v>0.4</v>
      </c>
      <c r="I348" s="1"/>
      <c r="J348"/>
    </row>
    <row r="349" spans="1:10" hidden="1" outlineLevel="2" x14ac:dyDescent="0.25">
      <c r="A349" s="1104">
        <v>55</v>
      </c>
      <c r="B349" s="599">
        <v>1</v>
      </c>
      <c r="C349" s="209" t="s">
        <v>14954</v>
      </c>
      <c r="D349" s="6"/>
      <c r="E349" s="369">
        <v>45380</v>
      </c>
      <c r="F349" s="1097" t="s">
        <v>5</v>
      </c>
      <c r="G349" s="5" t="s">
        <v>11883</v>
      </c>
      <c r="H349" s="191">
        <v>0.4</v>
      </c>
      <c r="I349" s="1"/>
      <c r="J349"/>
    </row>
    <row r="350" spans="1:10" hidden="1" outlineLevel="2" x14ac:dyDescent="0.25">
      <c r="A350" s="1104">
        <v>90</v>
      </c>
      <c r="B350" s="599">
        <v>1</v>
      </c>
      <c r="C350" s="209" t="s">
        <v>14954</v>
      </c>
      <c r="D350" s="6"/>
      <c r="E350" s="369">
        <v>45454</v>
      </c>
      <c r="F350" s="1097" t="s">
        <v>5</v>
      </c>
      <c r="G350" s="5" t="s">
        <v>11918</v>
      </c>
      <c r="H350" s="191">
        <v>0.5</v>
      </c>
      <c r="I350" s="1"/>
      <c r="J350"/>
    </row>
    <row r="351" spans="1:10" hidden="1" outlineLevel="2" x14ac:dyDescent="0.25">
      <c r="A351" s="1104">
        <v>114</v>
      </c>
      <c r="B351" s="599">
        <v>1</v>
      </c>
      <c r="C351" s="209" t="s">
        <v>14954</v>
      </c>
      <c r="D351" s="6"/>
      <c r="E351" s="369">
        <v>45470</v>
      </c>
      <c r="F351" s="1097" t="s">
        <v>5</v>
      </c>
      <c r="G351" s="5" t="s">
        <v>11942</v>
      </c>
      <c r="H351" s="191">
        <v>0.4</v>
      </c>
      <c r="I351" s="1"/>
      <c r="J351"/>
    </row>
    <row r="352" spans="1:10" hidden="1" outlineLevel="2" x14ac:dyDescent="0.25">
      <c r="A352" s="1104">
        <v>129</v>
      </c>
      <c r="B352" s="599">
        <v>1</v>
      </c>
      <c r="C352" s="209" t="s">
        <v>14954</v>
      </c>
      <c r="D352" s="6"/>
      <c r="E352" s="369">
        <v>45480</v>
      </c>
      <c r="F352" s="1097" t="s">
        <v>5</v>
      </c>
      <c r="G352" s="5" t="s">
        <v>11955</v>
      </c>
      <c r="H352" s="191">
        <v>0.75</v>
      </c>
      <c r="I352" s="1"/>
      <c r="J352"/>
    </row>
    <row r="353" spans="1:10" hidden="1" outlineLevel="2" x14ac:dyDescent="0.25">
      <c r="A353" s="1104">
        <v>138</v>
      </c>
      <c r="B353" s="599">
        <v>1</v>
      </c>
      <c r="C353" s="209" t="s">
        <v>14954</v>
      </c>
      <c r="D353" s="6"/>
      <c r="E353" s="369">
        <v>45482</v>
      </c>
      <c r="F353" s="1097" t="s">
        <v>5</v>
      </c>
      <c r="G353" s="5" t="s">
        <v>11964</v>
      </c>
      <c r="H353" s="191">
        <v>0.5</v>
      </c>
      <c r="I353" s="1"/>
      <c r="J353"/>
    </row>
    <row r="354" spans="1:10" outlineLevel="1" collapsed="1" x14ac:dyDescent="0.25">
      <c r="C354" s="809" t="s">
        <v>17077</v>
      </c>
      <c r="D354" s="6"/>
      <c r="E354" s="369"/>
      <c r="F354" s="1097"/>
      <c r="H354" s="191">
        <f>SUBTOTAL(9,H355:H355)</f>
        <v>0.3</v>
      </c>
      <c r="I354" s="1"/>
      <c r="J354"/>
    </row>
    <row r="355" spans="1:10" hidden="1" outlineLevel="2" x14ac:dyDescent="0.25">
      <c r="A355" s="1104">
        <v>226</v>
      </c>
      <c r="B355" s="599">
        <v>2</v>
      </c>
      <c r="C355" s="209" t="s">
        <v>17056</v>
      </c>
      <c r="D355" s="6"/>
      <c r="E355" s="369">
        <v>45471</v>
      </c>
      <c r="F355" s="1097" t="s">
        <v>150</v>
      </c>
      <c r="G355" s="5" t="s">
        <v>12053</v>
      </c>
      <c r="H355" s="191">
        <v>0.3</v>
      </c>
      <c r="I355" s="1"/>
      <c r="J355"/>
    </row>
    <row r="356" spans="1:10" outlineLevel="1" collapsed="1" x14ac:dyDescent="0.25">
      <c r="C356" s="809" t="s">
        <v>17261</v>
      </c>
      <c r="D356" s="6"/>
      <c r="E356" s="369"/>
      <c r="F356" s="1097"/>
      <c r="H356" s="191">
        <f>SUBTOTAL(9,H357:H357)</f>
        <v>2</v>
      </c>
      <c r="I356" s="1"/>
      <c r="J356"/>
    </row>
    <row r="357" spans="1:10" hidden="1" outlineLevel="2" x14ac:dyDescent="0.25">
      <c r="A357" s="1104">
        <v>289</v>
      </c>
      <c r="B357" s="599">
        <v>1</v>
      </c>
      <c r="C357" s="209" t="s">
        <v>12505</v>
      </c>
      <c r="D357" s="6"/>
      <c r="E357" s="369">
        <v>45514</v>
      </c>
      <c r="F357" s="1097" t="s">
        <v>5</v>
      </c>
      <c r="G357" s="5" t="s">
        <v>8</v>
      </c>
      <c r="H357" s="191">
        <v>2</v>
      </c>
      <c r="I357" s="1"/>
      <c r="J357"/>
    </row>
    <row r="358" spans="1:10" outlineLevel="1" collapsed="1" x14ac:dyDescent="0.25">
      <c r="C358" s="1109" t="s">
        <v>12087</v>
      </c>
      <c r="D358" s="6"/>
      <c r="E358" s="369"/>
      <c r="F358" s="1097"/>
      <c r="H358" s="191">
        <f>SUBTOTAL(9,H359:H362)</f>
        <v>3.65</v>
      </c>
      <c r="I358" s="1"/>
      <c r="J358"/>
    </row>
    <row r="359" spans="1:10" hidden="1" outlineLevel="2" x14ac:dyDescent="0.25">
      <c r="A359" s="1104">
        <v>111</v>
      </c>
      <c r="B359" s="599">
        <v>1</v>
      </c>
      <c r="C359" s="209" t="s">
        <v>11620</v>
      </c>
      <c r="D359" s="6"/>
      <c r="E359" s="369">
        <v>45468</v>
      </c>
      <c r="F359" s="1097" t="s">
        <v>5</v>
      </c>
      <c r="G359" s="5" t="s">
        <v>11939</v>
      </c>
      <c r="H359" s="191">
        <v>0.4</v>
      </c>
      <c r="I359" s="1"/>
      <c r="J359"/>
    </row>
    <row r="360" spans="1:10" hidden="1" outlineLevel="2" x14ac:dyDescent="0.25">
      <c r="A360" s="1104">
        <v>190</v>
      </c>
      <c r="B360" s="599">
        <v>1</v>
      </c>
      <c r="C360" s="209" t="s">
        <v>11620</v>
      </c>
      <c r="D360" s="6"/>
      <c r="E360" s="369">
        <v>45503</v>
      </c>
      <c r="F360" s="1097" t="s">
        <v>5</v>
      </c>
      <c r="G360" s="5" t="s">
        <v>12017</v>
      </c>
      <c r="H360" s="191">
        <v>1</v>
      </c>
      <c r="I360" s="1" t="s">
        <v>12018</v>
      </c>
      <c r="J360"/>
    </row>
    <row r="361" spans="1:10" hidden="1" outlineLevel="2" x14ac:dyDescent="0.25">
      <c r="A361" s="1104">
        <v>199</v>
      </c>
      <c r="B361" s="599">
        <v>1</v>
      </c>
      <c r="C361" s="209" t="s">
        <v>11620</v>
      </c>
      <c r="D361" s="6"/>
      <c r="E361" s="369">
        <v>45504</v>
      </c>
      <c r="F361" s="1097" t="s">
        <v>5</v>
      </c>
      <c r="G361" s="5" t="s">
        <v>12026</v>
      </c>
      <c r="H361" s="191">
        <v>1</v>
      </c>
      <c r="I361" s="1"/>
      <c r="J361"/>
    </row>
    <row r="362" spans="1:10" hidden="1" outlineLevel="2" x14ac:dyDescent="0.25">
      <c r="A362" s="1104">
        <v>211</v>
      </c>
      <c r="B362" s="599">
        <v>1</v>
      </c>
      <c r="C362" s="209" t="s">
        <v>11620</v>
      </c>
      <c r="D362" s="6"/>
      <c r="E362" s="369">
        <v>45506</v>
      </c>
      <c r="F362" s="1097" t="s">
        <v>5</v>
      </c>
      <c r="G362" s="5" t="s">
        <v>12038</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187" priority="1" stopIfTrue="1" operator="greaterThan">
      <formula>50</formula>
    </cfRule>
    <cfRule type="cellIs" dxfId="186" priority="2" stopIfTrue="1" operator="greaterThan">
      <formula>25</formula>
    </cfRule>
    <cfRule type="cellIs" dxfId="185" priority="3" stopIfTrue="1" operator="greaterThan">
      <formula>10</formula>
    </cfRule>
    <cfRule type="cellIs" dxfId="184"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32" t="s">
        <v>509</v>
      </c>
      <c r="B1" s="1432"/>
      <c r="C1" s="1432"/>
      <c r="D1" s="1432"/>
      <c r="E1" s="1432"/>
      <c r="F1" s="1432"/>
      <c r="G1" s="1432"/>
      <c r="H1" s="1432"/>
      <c r="I1" s="1432"/>
      <c r="J1" s="1432"/>
      <c r="K1" s="1432"/>
      <c r="L1" s="1432"/>
      <c r="M1" s="1432"/>
      <c r="N1" s="1432"/>
      <c r="O1" s="1432"/>
      <c r="P1" s="1432"/>
      <c r="Q1" s="1432"/>
      <c r="R1" s="190"/>
      <c r="S1" s="190"/>
      <c r="T1" s="190"/>
      <c r="U1" s="1433" t="s">
        <v>122</v>
      </c>
      <c r="V1" s="1433"/>
    </row>
    <row r="2" spans="1:22" ht="14.85" customHeight="1" x14ac:dyDescent="0.25">
      <c r="A2" s="1432"/>
      <c r="B2" s="1432"/>
      <c r="C2" s="1432"/>
      <c r="D2" s="1432"/>
      <c r="E2" s="1432"/>
      <c r="F2" s="1432"/>
      <c r="G2" s="1432"/>
      <c r="H2" s="1432"/>
      <c r="I2" s="1432"/>
      <c r="J2" s="1432"/>
      <c r="K2" s="1432"/>
      <c r="L2" s="1432"/>
      <c r="M2" s="1432"/>
      <c r="N2" s="1432"/>
      <c r="O2" s="1432"/>
      <c r="P2" s="1432"/>
      <c r="Q2" s="1432"/>
      <c r="R2" s="1429" t="s">
        <v>513</v>
      </c>
      <c r="S2" s="1429"/>
      <c r="T2" s="241"/>
      <c r="U2" s="1429" t="s">
        <v>514</v>
      </c>
      <c r="V2" s="1429"/>
    </row>
    <row r="3" spans="1:22" ht="14.85" customHeight="1" x14ac:dyDescent="0.25">
      <c r="A3" s="1432"/>
      <c r="B3" s="1432"/>
      <c r="C3" s="1432"/>
      <c r="D3" s="1432"/>
      <c r="E3" s="1432"/>
      <c r="F3" s="1432"/>
      <c r="G3" s="1432"/>
      <c r="H3" s="1432"/>
      <c r="I3" s="1432"/>
      <c r="J3" s="1432"/>
      <c r="K3" s="1432"/>
      <c r="L3" s="1432"/>
      <c r="M3" s="1432"/>
      <c r="N3" s="1432"/>
      <c r="O3" s="1432"/>
      <c r="P3" s="1432"/>
      <c r="Q3" s="1432"/>
      <c r="R3" s="1431">
        <f>SUM(tblTEC_TDB_Data[H_Facturables])</f>
        <v>566.09999999999934</v>
      </c>
      <c r="S3" s="1431"/>
      <c r="T3" s="241"/>
      <c r="U3" s="1430">
        <f>SUM(tblTEC_TDB_Data[H_TEC])</f>
        <v>550.09999999999945</v>
      </c>
      <c r="V3" s="1430"/>
    </row>
    <row r="4" spans="1:22" ht="14.85" customHeight="1" x14ac:dyDescent="0.25">
      <c r="A4" s="1432"/>
      <c r="B4" s="1432"/>
      <c r="C4" s="1432"/>
      <c r="D4" s="1432"/>
      <c r="E4" s="1432"/>
      <c r="F4" s="1432"/>
      <c r="G4" s="1432"/>
      <c r="H4" s="1432"/>
      <c r="I4" s="1432"/>
      <c r="J4" s="1432"/>
      <c r="K4" s="1432"/>
      <c r="L4" s="1432"/>
      <c r="M4" s="1432"/>
      <c r="N4" s="1432"/>
      <c r="O4" s="1432"/>
      <c r="P4" s="1432"/>
      <c r="Q4" s="1432"/>
      <c r="R4" s="241"/>
      <c r="S4" s="241"/>
      <c r="T4" s="241"/>
      <c r="U4" s="241"/>
      <c r="V4" s="241"/>
    </row>
    <row r="5" spans="1:22" ht="16.5" customHeight="1" x14ac:dyDescent="0.25">
      <c r="A5" s="1432"/>
      <c r="B5" s="1432"/>
      <c r="C5" s="1432"/>
      <c r="D5" s="1432"/>
      <c r="E5" s="1432"/>
      <c r="F5" s="1432"/>
      <c r="G5" s="1432"/>
      <c r="H5" s="1432"/>
      <c r="I5" s="1432"/>
      <c r="J5" s="1432"/>
      <c r="K5" s="1432"/>
      <c r="L5" s="1432"/>
      <c r="M5" s="1432"/>
      <c r="N5" s="1432"/>
      <c r="O5" s="1432"/>
      <c r="P5" s="1432"/>
      <c r="Q5" s="1432"/>
      <c r="R5" s="241"/>
      <c r="S5" s="241"/>
      <c r="T5" s="241"/>
      <c r="U5" s="193"/>
      <c r="V5" s="251">
        <f ca="1">NOW()</f>
        <v>45519.685660300929</v>
      </c>
    </row>
  </sheetData>
  <mergeCells count="6">
    <mergeCell ref="U2:V2"/>
    <mergeCell ref="U3:V3"/>
    <mergeCell ref="R2:S2"/>
    <mergeCell ref="R3:S3"/>
    <mergeCell ref="A1:Q5"/>
    <mergeCell ref="U1:V1"/>
  </mergeCells>
  <pageMargins left="0.7" right="0.7" top="0.75" bottom="0.75" header="0.3" footer="0.3"/>
  <pageSetup orientation="portrait" horizontalDpi="4294967293"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462"/>
  <sheetViews>
    <sheetView zoomScale="90" zoomScaleNormal="90" workbookViewId="0">
      <pane ySplit="1" topLeftCell="A44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85" t="s">
        <v>2</v>
      </c>
      <c r="D1" s="189" t="s">
        <v>168</v>
      </c>
      <c r="E1" s="225" t="s">
        <v>603</v>
      </c>
      <c r="F1" s="189" t="s">
        <v>158</v>
      </c>
      <c r="G1" s="189" t="s">
        <v>159</v>
      </c>
      <c r="H1" s="521"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11829</v>
      </c>
      <c r="C2" s="229">
        <v>45475</v>
      </c>
      <c r="D2" s="236" t="s">
        <v>17005</v>
      </c>
      <c r="E2" s="966">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44</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11829</v>
      </c>
      <c r="C3" s="229">
        <v>45475</v>
      </c>
      <c r="D3" s="236" t="s">
        <v>17017</v>
      </c>
      <c r="E3" s="966">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44</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11829</v>
      </c>
      <c r="C4" s="229">
        <v>45475</v>
      </c>
      <c r="D4" s="236" t="s">
        <v>17026</v>
      </c>
      <c r="E4" s="966">
        <v>0.25</v>
      </c>
      <c r="F4" s="228" t="s">
        <v>172</v>
      </c>
      <c r="G4" s="228" t="s">
        <v>172</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0.25</v>
      </c>
      <c r="N4" s="234">
        <f>MAX(tblTEC_TDB_Data[[#This Row],[H_Facturables]]-tblTEC_TDB_Data[[#This Row],[H_Facturées]],0)</f>
        <v>0</v>
      </c>
      <c r="O4" s="227">
        <f ca="1">ROUND(INT(NOW()-tblTEC_TDB_Data[[#This Row],[Date]]),0)</f>
        <v>44</v>
      </c>
      <c r="P4" s="235">
        <f ca="1">IF(tblTEC_TDB_Data[[#This Row],[Âge]]&lt;=30,N4,0)</f>
        <v>0</v>
      </c>
      <c r="Q4" s="235">
        <f ca="1">IF(AND(tblTEC_TDB_Data[[#This Row],[Âge]]&gt;30,tblTEC_TDB_Data[[#This Row],[Âge]]&lt;=60),N4,0)</f>
        <v>0</v>
      </c>
      <c r="R4" s="235">
        <f ca="1">IF(AND(tblTEC_TDB_Data[[#This Row],[Âge]]&gt;60,tblTEC_TDB_Data[[#This Row],[Âge]]&lt;=90),N4,0)</f>
        <v>0</v>
      </c>
      <c r="S4" s="235">
        <f ca="1">IF(tblTEC_TDB_Data[[#This Row],[Âge]]&gt;90,N4,0)</f>
        <v>0</v>
      </c>
    </row>
    <row r="5" spans="1:19" x14ac:dyDescent="0.25">
      <c r="A5" s="231">
        <v>4</v>
      </c>
      <c r="B5" s="231" t="s">
        <v>11829</v>
      </c>
      <c r="C5" s="229">
        <v>45476</v>
      </c>
      <c r="D5" s="236" t="s">
        <v>11668</v>
      </c>
      <c r="E5" s="966">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43</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11829</v>
      </c>
      <c r="C6" s="229">
        <v>45476</v>
      </c>
      <c r="D6" s="236" t="s">
        <v>17017</v>
      </c>
      <c r="E6" s="966">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43</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11829</v>
      </c>
      <c r="C7" s="229">
        <v>45476</v>
      </c>
      <c r="D7" s="236" t="s">
        <v>11826</v>
      </c>
      <c r="E7" s="966">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43</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11829</v>
      </c>
      <c r="C8" s="229">
        <v>45481</v>
      </c>
      <c r="D8" s="236" t="s">
        <v>13780</v>
      </c>
      <c r="E8" s="966">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38</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11829</v>
      </c>
      <c r="C9" s="229">
        <v>45481</v>
      </c>
      <c r="D9" s="236" t="s">
        <v>17005</v>
      </c>
      <c r="E9" s="966">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38</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11829</v>
      </c>
      <c r="C10" s="229">
        <v>45481</v>
      </c>
      <c r="D10" s="236" t="s">
        <v>17005</v>
      </c>
      <c r="E10" s="966">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38</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11829</v>
      </c>
      <c r="C11" s="229">
        <v>45481</v>
      </c>
      <c r="D11" s="236" t="s">
        <v>17026</v>
      </c>
      <c r="E11" s="966">
        <v>0.25</v>
      </c>
      <c r="F11" s="228" t="s">
        <v>172</v>
      </c>
      <c r="G11" s="228" t="s">
        <v>172</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0.25</v>
      </c>
      <c r="N11" s="234">
        <f>MAX(tblTEC_TDB_Data[[#This Row],[H_Facturables]]-tblTEC_TDB_Data[[#This Row],[H_Facturées]],0)</f>
        <v>0</v>
      </c>
      <c r="O11" s="227">
        <f ca="1">ROUND(INT(NOW()-tblTEC_TDB_Data[[#This Row],[Date]]),0)</f>
        <v>38</v>
      </c>
      <c r="P11" s="235">
        <f ca="1">IF(tblTEC_TDB_Data[[#This Row],[Âge]]&lt;=30,N11,0)</f>
        <v>0</v>
      </c>
      <c r="Q11" s="235">
        <f ca="1">IF(AND(tblTEC_TDB_Data[[#This Row],[Âge]]&gt;30,tblTEC_TDB_Data[[#This Row],[Âge]]&lt;=60),N11,0)</f>
        <v>0</v>
      </c>
      <c r="R11" s="235">
        <f ca="1">IF(AND(tblTEC_TDB_Data[[#This Row],[Âge]]&gt;60,tblTEC_TDB_Data[[#This Row],[Âge]]&lt;=90),N11,0)</f>
        <v>0</v>
      </c>
      <c r="S11" s="235">
        <f ca="1">IF(tblTEC_TDB_Data[[#This Row],[Âge]]&gt;90,N11,0)</f>
        <v>0</v>
      </c>
    </row>
    <row r="12" spans="1:19" x14ac:dyDescent="0.25">
      <c r="A12" s="231">
        <v>11</v>
      </c>
      <c r="B12" s="231" t="s">
        <v>11829</v>
      </c>
      <c r="C12" s="229">
        <v>45483</v>
      </c>
      <c r="D12" s="236" t="s">
        <v>17026</v>
      </c>
      <c r="E12" s="966">
        <v>4</v>
      </c>
      <c r="F12" s="228" t="s">
        <v>172</v>
      </c>
      <c r="G12" s="228" t="s">
        <v>172</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4</v>
      </c>
      <c r="N12" s="234">
        <f>MAX(tblTEC_TDB_Data[[#This Row],[H_Facturables]]-tblTEC_TDB_Data[[#This Row],[H_Facturées]],0)</f>
        <v>0</v>
      </c>
      <c r="O12" s="227">
        <f ca="1">ROUND(INT(NOW()-tblTEC_TDB_Data[[#This Row],[Date]]),0)</f>
        <v>36</v>
      </c>
      <c r="P12" s="235">
        <f ca="1">IF(tblTEC_TDB_Data[[#This Row],[Âge]]&lt;=30,N12,0)</f>
        <v>0</v>
      </c>
      <c r="Q12" s="235">
        <f ca="1">IF(AND(tblTEC_TDB_Data[[#This Row],[Âge]]&gt;30,tblTEC_TDB_Data[[#This Row],[Âge]]&lt;=60),N12,0)</f>
        <v>0</v>
      </c>
      <c r="R12" s="235">
        <f ca="1">IF(AND(tblTEC_TDB_Data[[#This Row],[Âge]]&gt;60,tblTEC_TDB_Data[[#This Row],[Âge]]&lt;=90),N12,0)</f>
        <v>0</v>
      </c>
      <c r="S12" s="235">
        <f ca="1">IF(tblTEC_TDB_Data[[#This Row],[Âge]]&gt;90,N12,0)</f>
        <v>0</v>
      </c>
    </row>
    <row r="13" spans="1:19" x14ac:dyDescent="0.25">
      <c r="A13" s="231">
        <v>12</v>
      </c>
      <c r="B13" s="231" t="s">
        <v>11829</v>
      </c>
      <c r="C13" s="229">
        <v>45483</v>
      </c>
      <c r="D13" s="236" t="s">
        <v>11826</v>
      </c>
      <c r="E13" s="966">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36</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11829</v>
      </c>
      <c r="C14" s="229">
        <v>45484</v>
      </c>
      <c r="D14" s="236" t="s">
        <v>17026</v>
      </c>
      <c r="E14" s="966">
        <v>5</v>
      </c>
      <c r="F14" s="228" t="s">
        <v>172</v>
      </c>
      <c r="G14" s="228" t="s">
        <v>172</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5</v>
      </c>
      <c r="N14" s="234">
        <f>MAX(tblTEC_TDB_Data[[#This Row],[H_Facturables]]-tblTEC_TDB_Data[[#This Row],[H_Facturées]],0)</f>
        <v>0</v>
      </c>
      <c r="O14" s="227">
        <f ca="1">ROUND(INT(NOW()-tblTEC_TDB_Data[[#This Row],[Date]]),0)</f>
        <v>35</v>
      </c>
      <c r="P14" s="235">
        <f ca="1">IF(tblTEC_TDB_Data[[#This Row],[Âge]]&lt;=30,N14,0)</f>
        <v>0</v>
      </c>
      <c r="Q14" s="235">
        <f ca="1">IF(AND(tblTEC_TDB_Data[[#This Row],[Âge]]&gt;30,tblTEC_TDB_Data[[#This Row],[Âge]]&lt;=60),N14,0)</f>
        <v>0</v>
      </c>
      <c r="R14" s="235">
        <f ca="1">IF(AND(tblTEC_TDB_Data[[#This Row],[Âge]]&gt;60,tblTEC_TDB_Data[[#This Row],[Âge]]&lt;=90),N14,0)</f>
        <v>0</v>
      </c>
      <c r="S14" s="235">
        <f ca="1">IF(tblTEC_TDB_Data[[#This Row],[Âge]]&gt;90,N14,0)</f>
        <v>0</v>
      </c>
    </row>
    <row r="15" spans="1:19" x14ac:dyDescent="0.25">
      <c r="A15" s="231">
        <v>14</v>
      </c>
      <c r="B15" s="231" t="s">
        <v>11829</v>
      </c>
      <c r="C15" s="229">
        <v>45484</v>
      </c>
      <c r="D15" s="236" t="s">
        <v>11826</v>
      </c>
      <c r="E15" s="966">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35</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11829</v>
      </c>
      <c r="C16" s="229">
        <v>45485</v>
      </c>
      <c r="D16" s="236" t="s">
        <v>17026</v>
      </c>
      <c r="E16" s="966">
        <v>2.5</v>
      </c>
      <c r="F16" s="228" t="s">
        <v>172</v>
      </c>
      <c r="G16" s="228" t="s">
        <v>172</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2.5</v>
      </c>
      <c r="N16" s="234">
        <f>MAX(tblTEC_TDB_Data[[#This Row],[H_Facturables]]-tblTEC_TDB_Data[[#This Row],[H_Facturées]],0)</f>
        <v>0</v>
      </c>
      <c r="O16" s="227">
        <f ca="1">ROUND(INT(NOW()-tblTEC_TDB_Data[[#This Row],[Date]]),0)</f>
        <v>34</v>
      </c>
      <c r="P16" s="235">
        <f ca="1">IF(tblTEC_TDB_Data[[#This Row],[Âge]]&lt;=30,N16,0)</f>
        <v>0</v>
      </c>
      <c r="Q16" s="235">
        <f ca="1">IF(AND(tblTEC_TDB_Data[[#This Row],[Âge]]&gt;30,tblTEC_TDB_Data[[#This Row],[Âge]]&lt;=60),N16,0)</f>
        <v>0</v>
      </c>
      <c r="R16" s="235">
        <f ca="1">IF(AND(tblTEC_TDB_Data[[#This Row],[Âge]]&gt;60,tblTEC_TDB_Data[[#This Row],[Âge]]&lt;=90),N16,0)</f>
        <v>0</v>
      </c>
      <c r="S16" s="235">
        <f ca="1">IF(tblTEC_TDB_Data[[#This Row],[Âge]]&gt;90,N16,0)</f>
        <v>0</v>
      </c>
    </row>
    <row r="17" spans="1:19" x14ac:dyDescent="0.25">
      <c r="A17" s="231">
        <v>16</v>
      </c>
      <c r="B17" s="231" t="s">
        <v>11829</v>
      </c>
      <c r="C17" s="229">
        <v>45485</v>
      </c>
      <c r="D17" s="236" t="s">
        <v>11826</v>
      </c>
      <c r="E17" s="966">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34</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11829</v>
      </c>
      <c r="C18" s="229">
        <v>45488</v>
      </c>
      <c r="D18" s="236" t="s">
        <v>13406</v>
      </c>
      <c r="E18" s="966">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31</v>
      </c>
      <c r="P18" s="235">
        <f ca="1">IF(tblTEC_TDB_Data[[#This Row],[Âge]]&lt;=30,N18,0)</f>
        <v>0</v>
      </c>
      <c r="Q18" s="235">
        <f ca="1">IF(AND(tblTEC_TDB_Data[[#This Row],[Âge]]&gt;30,tblTEC_TDB_Data[[#This Row],[Âge]]&lt;=60),N18,0)</f>
        <v>0.5</v>
      </c>
      <c r="R18" s="235">
        <f ca="1">IF(AND(tblTEC_TDB_Data[[#This Row],[Âge]]&gt;60,tblTEC_TDB_Data[[#This Row],[Âge]]&lt;=90),N18,0)</f>
        <v>0</v>
      </c>
      <c r="S18" s="235">
        <f ca="1">IF(tblTEC_TDB_Data[[#This Row],[Âge]]&gt;90,N18,0)</f>
        <v>0</v>
      </c>
    </row>
    <row r="19" spans="1:19" x14ac:dyDescent="0.25">
      <c r="A19" s="231">
        <v>18</v>
      </c>
      <c r="B19" s="231" t="s">
        <v>11829</v>
      </c>
      <c r="C19" s="229">
        <v>45488</v>
      </c>
      <c r="D19" s="236" t="s">
        <v>11598</v>
      </c>
      <c r="E19" s="966">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31</v>
      </c>
      <c r="P19" s="235">
        <f ca="1">IF(tblTEC_TDB_Data[[#This Row],[Âge]]&lt;=30,N19,0)</f>
        <v>0</v>
      </c>
      <c r="Q19" s="235">
        <f ca="1">IF(AND(tblTEC_TDB_Data[[#This Row],[Âge]]&gt;30,tblTEC_TDB_Data[[#This Row],[Âge]]&lt;=60),N19,0)</f>
        <v>0.5</v>
      </c>
      <c r="R19" s="235">
        <f ca="1">IF(AND(tblTEC_TDB_Data[[#This Row],[Âge]]&gt;60,tblTEC_TDB_Data[[#This Row],[Âge]]&lt;=90),N19,0)</f>
        <v>0</v>
      </c>
      <c r="S19" s="235">
        <f ca="1">IF(tblTEC_TDB_Data[[#This Row],[Âge]]&gt;90,N19,0)</f>
        <v>0</v>
      </c>
    </row>
    <row r="20" spans="1:19" x14ac:dyDescent="0.25">
      <c r="A20" s="231">
        <v>19</v>
      </c>
      <c r="B20" s="231" t="s">
        <v>11829</v>
      </c>
      <c r="C20" s="229">
        <v>45488</v>
      </c>
      <c r="D20" s="236" t="s">
        <v>17021</v>
      </c>
      <c r="E20" s="966">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31</v>
      </c>
      <c r="P20" s="235">
        <f ca="1">IF(tblTEC_TDB_Data[[#This Row],[Âge]]&lt;=30,N20,0)</f>
        <v>0</v>
      </c>
      <c r="Q20" s="235">
        <f ca="1">IF(AND(tblTEC_TDB_Data[[#This Row],[Âge]]&gt;30,tblTEC_TDB_Data[[#This Row],[Âge]]&lt;=60),N20,0)</f>
        <v>1.5</v>
      </c>
      <c r="R20" s="235">
        <f ca="1">IF(AND(tblTEC_TDB_Data[[#This Row],[Âge]]&gt;60,tblTEC_TDB_Data[[#This Row],[Âge]]&lt;=90),N20,0)</f>
        <v>0</v>
      </c>
      <c r="S20" s="235">
        <f ca="1">IF(tblTEC_TDB_Data[[#This Row],[Âge]]&gt;90,N20,0)</f>
        <v>0</v>
      </c>
    </row>
    <row r="21" spans="1:19" x14ac:dyDescent="0.25">
      <c r="A21" s="231">
        <v>20</v>
      </c>
      <c r="B21" s="231" t="s">
        <v>11829</v>
      </c>
      <c r="C21" s="229">
        <v>45488</v>
      </c>
      <c r="D21" s="236" t="s">
        <v>17026</v>
      </c>
      <c r="E21" s="966">
        <v>2</v>
      </c>
      <c r="F21" s="228" t="s">
        <v>172</v>
      </c>
      <c r="G21" s="228" t="s">
        <v>172</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2</v>
      </c>
      <c r="N21" s="234">
        <f>MAX(tblTEC_TDB_Data[[#This Row],[H_Facturables]]-tblTEC_TDB_Data[[#This Row],[H_Facturées]],0)</f>
        <v>0</v>
      </c>
      <c r="O21" s="227">
        <f ca="1">ROUND(INT(NOW()-tblTEC_TDB_Data[[#This Row],[Date]]),0)</f>
        <v>31</v>
      </c>
      <c r="P21" s="235">
        <f ca="1">IF(tblTEC_TDB_Data[[#This Row],[Âge]]&lt;=30,N21,0)</f>
        <v>0</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11829</v>
      </c>
      <c r="C22" s="229">
        <v>45489</v>
      </c>
      <c r="D22" s="236" t="s">
        <v>16930</v>
      </c>
      <c r="E22" s="966">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30</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11829</v>
      </c>
      <c r="C23" s="229">
        <v>45489</v>
      </c>
      <c r="D23" s="236" t="s">
        <v>17013</v>
      </c>
      <c r="E23" s="966">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30</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11829</v>
      </c>
      <c r="C24" s="229">
        <v>45489</v>
      </c>
      <c r="D24" s="236" t="s">
        <v>17021</v>
      </c>
      <c r="E24" s="966">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30</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11829</v>
      </c>
      <c r="C25" s="229">
        <v>45489</v>
      </c>
      <c r="D25" s="236" t="s">
        <v>17026</v>
      </c>
      <c r="E25" s="966">
        <v>0.5</v>
      </c>
      <c r="F25" s="228" t="s">
        <v>172</v>
      </c>
      <c r="G25" s="228" t="s">
        <v>172</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0.5</v>
      </c>
      <c r="N25" s="234">
        <f>MAX(tblTEC_TDB_Data[[#This Row],[H_Facturables]]-tblTEC_TDB_Data[[#This Row],[H_Facturées]],0)</f>
        <v>0</v>
      </c>
      <c r="O25" s="227">
        <f ca="1">ROUND(INT(NOW()-tblTEC_TDB_Data[[#This Row],[Date]]),0)</f>
        <v>30</v>
      </c>
      <c r="P25" s="235">
        <f ca="1">IF(tblTEC_TDB_Data[[#This Row],[Âge]]&lt;=30,N25,0)</f>
        <v>0</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11829</v>
      </c>
      <c r="C26" s="229">
        <v>45491</v>
      </c>
      <c r="D26" s="236" t="s">
        <v>17013</v>
      </c>
      <c r="E26" s="966">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28</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11829</v>
      </c>
      <c r="C27" s="229">
        <v>45491</v>
      </c>
      <c r="D27" s="236" t="s">
        <v>17021</v>
      </c>
      <c r="E27" s="966">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28</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11829</v>
      </c>
      <c r="C28" s="229">
        <v>45491</v>
      </c>
      <c r="D28" s="236" t="s">
        <v>17026</v>
      </c>
      <c r="E28" s="966">
        <v>0.75</v>
      </c>
      <c r="F28" s="228" t="s">
        <v>172</v>
      </c>
      <c r="G28" s="228" t="s">
        <v>172</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0.75</v>
      </c>
      <c r="N28" s="234">
        <f>MAX(tblTEC_TDB_Data[[#This Row],[H_Facturables]]-tblTEC_TDB_Data[[#This Row],[H_Facturées]],0)</f>
        <v>0</v>
      </c>
      <c r="O28" s="227">
        <f ca="1">ROUND(INT(NOW()-tblTEC_TDB_Data[[#This Row],[Date]]),0)</f>
        <v>28</v>
      </c>
      <c r="P28" s="235">
        <f ca="1">IF(tblTEC_TDB_Data[[#This Row],[Âge]]&lt;=30,N28,0)</f>
        <v>0</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11829</v>
      </c>
      <c r="C29" s="229">
        <v>45491</v>
      </c>
      <c r="D29" s="236" t="s">
        <v>17026</v>
      </c>
      <c r="E29" s="966">
        <v>0.75</v>
      </c>
      <c r="F29" s="228" t="s">
        <v>172</v>
      </c>
      <c r="G29" s="228" t="s">
        <v>172</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0.75</v>
      </c>
      <c r="N29" s="234">
        <f>MAX(tblTEC_TDB_Data[[#This Row],[H_Facturables]]-tblTEC_TDB_Data[[#This Row],[H_Facturées]],0)</f>
        <v>0</v>
      </c>
      <c r="O29" s="227">
        <f ca="1">ROUND(INT(NOW()-tblTEC_TDB_Data[[#This Row],[Date]]),0)</f>
        <v>28</v>
      </c>
      <c r="P29" s="235">
        <f ca="1">IF(tblTEC_TDB_Data[[#This Row],[Âge]]&lt;=30,N29,0)</f>
        <v>0</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11829</v>
      </c>
      <c r="C30" s="229">
        <v>45492</v>
      </c>
      <c r="D30" s="236" t="s">
        <v>17013</v>
      </c>
      <c r="E30" s="966">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27</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11829</v>
      </c>
      <c r="C31" s="229">
        <v>45492</v>
      </c>
      <c r="D31" s="236" t="s">
        <v>17021</v>
      </c>
      <c r="E31" s="966">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27</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11829</v>
      </c>
      <c r="C32" s="229">
        <v>45496</v>
      </c>
      <c r="D32" s="236" t="s">
        <v>13780</v>
      </c>
      <c r="E32" s="966">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23</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11829</v>
      </c>
      <c r="C33" s="229">
        <v>45496</v>
      </c>
      <c r="D33" s="236" t="s">
        <v>13780</v>
      </c>
      <c r="E33" s="966">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23</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11829</v>
      </c>
      <c r="C34" s="229">
        <v>45502</v>
      </c>
      <c r="D34" s="236" t="s">
        <v>17021</v>
      </c>
      <c r="E34" s="966">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17</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11829</v>
      </c>
      <c r="C35" s="229">
        <v>45502</v>
      </c>
      <c r="D35" s="236" t="s">
        <v>17041</v>
      </c>
      <c r="E35" s="966">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17</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11829</v>
      </c>
      <c r="C36" s="229">
        <v>45502</v>
      </c>
      <c r="D36" s="236" t="s">
        <v>11826</v>
      </c>
      <c r="E36" s="966">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17</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11829</v>
      </c>
      <c r="C37" s="229">
        <v>45502</v>
      </c>
      <c r="D37" s="236" t="s">
        <v>11826</v>
      </c>
      <c r="E37" s="966">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17</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11829</v>
      </c>
      <c r="C38" s="229">
        <v>45503</v>
      </c>
      <c r="D38" s="236" t="s">
        <v>11826</v>
      </c>
      <c r="E38" s="966">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16</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11829</v>
      </c>
      <c r="C39" s="229">
        <v>45504</v>
      </c>
      <c r="D39" s="236" t="s">
        <v>13780</v>
      </c>
      <c r="E39" s="966">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15</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11829</v>
      </c>
      <c r="C40" s="229">
        <v>45504</v>
      </c>
      <c r="D40" s="236" t="s">
        <v>11826</v>
      </c>
      <c r="E40" s="966">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15</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11829</v>
      </c>
      <c r="C41" s="229">
        <v>45505</v>
      </c>
      <c r="D41" s="236" t="s">
        <v>11826</v>
      </c>
      <c r="E41" s="966">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14</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11829</v>
      </c>
      <c r="C42" s="229">
        <v>45506</v>
      </c>
      <c r="D42" s="236" t="s">
        <v>11826</v>
      </c>
      <c r="E42" s="966">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13</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11608</v>
      </c>
      <c r="E43" s="966">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335</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14767</v>
      </c>
      <c r="E44" s="966">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196</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16791</v>
      </c>
      <c r="E45" s="966">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190</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13669</v>
      </c>
      <c r="E46" s="966">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185</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14954</v>
      </c>
      <c r="E47" s="966">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178</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16815</v>
      </c>
      <c r="E48" s="966">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176</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16815</v>
      </c>
      <c r="E49" s="966">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175</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16815</v>
      </c>
      <c r="E50" s="966">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174</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14954</v>
      </c>
      <c r="E51" s="966">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151</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14954</v>
      </c>
      <c r="E52" s="966">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150</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11599</v>
      </c>
      <c r="E53" s="966">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147</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11599</v>
      </c>
      <c r="E54" s="966">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146</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14954</v>
      </c>
      <c r="E55" s="966">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142</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14954</v>
      </c>
      <c r="E56" s="966">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139</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16815</v>
      </c>
      <c r="E57" s="966">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128</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16815</v>
      </c>
      <c r="E58" s="966">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122</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16815</v>
      </c>
      <c r="E59" s="966">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121</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11592</v>
      </c>
      <c r="E60" s="966">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115</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16815</v>
      </c>
      <c r="E61" s="966">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115</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16815</v>
      </c>
      <c r="E62" s="966">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113</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16141</v>
      </c>
      <c r="E63" s="966">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108</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11655</v>
      </c>
      <c r="E64" s="966">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97</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14854</v>
      </c>
      <c r="E65" s="966">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93</v>
      </c>
      <c r="P65" s="235">
        <f ca="1">IF(tblTEC_TDB_Data[[#This Row],[Âge]]&lt;=30,N65,0)</f>
        <v>0</v>
      </c>
      <c r="Q65" s="235">
        <f ca="1">IF(AND(tblTEC_TDB_Data[[#This Row],[Âge]]&gt;30,tblTEC_TDB_Data[[#This Row],[Âge]]&lt;=60),N65,0)</f>
        <v>0</v>
      </c>
      <c r="R65" s="235">
        <f ca="1">IF(AND(tblTEC_TDB_Data[[#This Row],[Âge]]&gt;60,tblTEC_TDB_Data[[#This Row],[Âge]]&lt;=90),N65,0)</f>
        <v>0</v>
      </c>
      <c r="S65" s="235">
        <f ca="1">IF(tblTEC_TDB_Data[[#This Row],[Âge]]&gt;90,N65,0)</f>
        <v>0.4</v>
      </c>
    </row>
    <row r="66" spans="1:19" x14ac:dyDescent="0.25">
      <c r="A66" s="231">
        <v>65</v>
      </c>
      <c r="B66" s="231" t="s">
        <v>5</v>
      </c>
      <c r="C66" s="229">
        <v>45426</v>
      </c>
      <c r="D66" s="236" t="s">
        <v>11655</v>
      </c>
      <c r="E66" s="966">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93</v>
      </c>
      <c r="P66" s="235">
        <f ca="1">IF(tblTEC_TDB_Data[[#This Row],[Âge]]&lt;=30,N66,0)</f>
        <v>0</v>
      </c>
      <c r="Q66" s="235">
        <f ca="1">IF(AND(tblTEC_TDB_Data[[#This Row],[Âge]]&gt;30,tblTEC_TDB_Data[[#This Row],[Âge]]&lt;=60),N66,0)</f>
        <v>0</v>
      </c>
      <c r="R66" s="235">
        <f ca="1">IF(AND(tblTEC_TDB_Data[[#This Row],[Âge]]&gt;60,tblTEC_TDB_Data[[#This Row],[Âge]]&lt;=90),N66,0)</f>
        <v>0</v>
      </c>
      <c r="S66" s="235">
        <f ca="1">IF(tblTEC_TDB_Data[[#This Row],[Âge]]&gt;90,N66,0)</f>
        <v>0.4</v>
      </c>
    </row>
    <row r="67" spans="1:19" x14ac:dyDescent="0.25">
      <c r="A67" s="231">
        <v>66</v>
      </c>
      <c r="B67" s="231" t="s">
        <v>5</v>
      </c>
      <c r="C67" s="229">
        <v>45426</v>
      </c>
      <c r="D67" s="236" t="s">
        <v>11655</v>
      </c>
      <c r="E67" s="966">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93</v>
      </c>
      <c r="P67" s="235">
        <f ca="1">IF(tblTEC_TDB_Data[[#This Row],[Âge]]&lt;=30,N67,0)</f>
        <v>0</v>
      </c>
      <c r="Q67" s="235">
        <f ca="1">IF(AND(tblTEC_TDB_Data[[#This Row],[Âge]]&gt;30,tblTEC_TDB_Data[[#This Row],[Âge]]&lt;=60),N67,0)</f>
        <v>0</v>
      </c>
      <c r="R67" s="235">
        <f ca="1">IF(AND(tblTEC_TDB_Data[[#This Row],[Âge]]&gt;60,tblTEC_TDB_Data[[#This Row],[Âge]]&lt;=90),N67,0)</f>
        <v>0</v>
      </c>
      <c r="S67" s="235">
        <f ca="1">IF(tblTEC_TDB_Data[[#This Row],[Âge]]&gt;90,N67,0)</f>
        <v>1.25</v>
      </c>
    </row>
    <row r="68" spans="1:19" x14ac:dyDescent="0.25">
      <c r="A68" s="231">
        <v>67</v>
      </c>
      <c r="B68" s="231" t="s">
        <v>5</v>
      </c>
      <c r="C68" s="229">
        <v>45427</v>
      </c>
      <c r="D68" s="236" t="s">
        <v>11655</v>
      </c>
      <c r="E68" s="966">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92</v>
      </c>
      <c r="P68" s="235">
        <f ca="1">IF(tblTEC_TDB_Data[[#This Row],[Âge]]&lt;=30,N68,0)</f>
        <v>0</v>
      </c>
      <c r="Q68" s="235">
        <f ca="1">IF(AND(tblTEC_TDB_Data[[#This Row],[Âge]]&gt;30,tblTEC_TDB_Data[[#This Row],[Âge]]&lt;=60),N68,0)</f>
        <v>0</v>
      </c>
      <c r="R68" s="235">
        <f ca="1">IF(AND(tblTEC_TDB_Data[[#This Row],[Âge]]&gt;60,tblTEC_TDB_Data[[#This Row],[Âge]]&lt;=90),N68,0)</f>
        <v>0</v>
      </c>
      <c r="S68" s="235">
        <f ca="1">IF(tblTEC_TDB_Data[[#This Row],[Âge]]&gt;90,N68,0)</f>
        <v>0.5</v>
      </c>
    </row>
    <row r="69" spans="1:19" x14ac:dyDescent="0.25">
      <c r="A69" s="231">
        <v>68</v>
      </c>
      <c r="B69" s="231" t="s">
        <v>5</v>
      </c>
      <c r="C69" s="229">
        <v>45428</v>
      </c>
      <c r="D69" s="236" t="s">
        <v>11610</v>
      </c>
      <c r="E69" s="966">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91</v>
      </c>
      <c r="P69" s="235">
        <f ca="1">IF(tblTEC_TDB_Data[[#This Row],[Âge]]&lt;=30,N69,0)</f>
        <v>0</v>
      </c>
      <c r="Q69" s="235">
        <f ca="1">IF(AND(tblTEC_TDB_Data[[#This Row],[Âge]]&gt;30,tblTEC_TDB_Data[[#This Row],[Âge]]&lt;=60),N69,0)</f>
        <v>0</v>
      </c>
      <c r="R69" s="235">
        <f ca="1">IF(AND(tblTEC_TDB_Data[[#This Row],[Âge]]&gt;60,tblTEC_TDB_Data[[#This Row],[Âge]]&lt;=90),N69,0)</f>
        <v>0</v>
      </c>
      <c r="S69" s="235">
        <f ca="1">IF(tblTEC_TDB_Data[[#This Row],[Âge]]&gt;90,N69,0)</f>
        <v>0.75</v>
      </c>
    </row>
    <row r="70" spans="1:19" x14ac:dyDescent="0.25">
      <c r="A70" s="231">
        <v>69</v>
      </c>
      <c r="B70" s="231" t="s">
        <v>5</v>
      </c>
      <c r="C70" s="229">
        <v>45428</v>
      </c>
      <c r="D70" s="236" t="s">
        <v>11650</v>
      </c>
      <c r="E70" s="966">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91</v>
      </c>
      <c r="P70" s="235">
        <f ca="1">IF(tblTEC_TDB_Data[[#This Row],[Âge]]&lt;=30,N70,0)</f>
        <v>0</v>
      </c>
      <c r="Q70" s="235">
        <f ca="1">IF(AND(tblTEC_TDB_Data[[#This Row],[Âge]]&gt;30,tblTEC_TDB_Data[[#This Row],[Âge]]&lt;=60),N70,0)</f>
        <v>0</v>
      </c>
      <c r="R70" s="235">
        <f ca="1">IF(AND(tblTEC_TDB_Data[[#This Row],[Âge]]&gt;60,tblTEC_TDB_Data[[#This Row],[Âge]]&lt;=90),N70,0)</f>
        <v>0</v>
      </c>
      <c r="S70" s="235">
        <f ca="1">IF(tblTEC_TDB_Data[[#This Row],[Âge]]&gt;90,N70,0)</f>
        <v>0.5</v>
      </c>
    </row>
    <row r="71" spans="1:19" x14ac:dyDescent="0.25">
      <c r="A71" s="231">
        <v>70</v>
      </c>
      <c r="B71" s="231" t="s">
        <v>5</v>
      </c>
      <c r="C71" s="229">
        <v>45428</v>
      </c>
      <c r="D71" s="236" t="s">
        <v>14781</v>
      </c>
      <c r="E71" s="966">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91</v>
      </c>
      <c r="P71" s="235">
        <f ca="1">IF(tblTEC_TDB_Data[[#This Row],[Âge]]&lt;=30,N71,0)</f>
        <v>0</v>
      </c>
      <c r="Q71" s="235">
        <f ca="1">IF(AND(tblTEC_TDB_Data[[#This Row],[Âge]]&gt;30,tblTEC_TDB_Data[[#This Row],[Âge]]&lt;=60),N71,0)</f>
        <v>0</v>
      </c>
      <c r="R71" s="235">
        <f ca="1">IF(AND(tblTEC_TDB_Data[[#This Row],[Âge]]&gt;60,tblTEC_TDB_Data[[#This Row],[Âge]]&lt;=90),N71,0)</f>
        <v>0</v>
      </c>
      <c r="S71" s="235">
        <f ca="1">IF(tblTEC_TDB_Data[[#This Row],[Âge]]&gt;90,N71,0)</f>
        <v>0.4</v>
      </c>
    </row>
    <row r="72" spans="1:19" x14ac:dyDescent="0.25">
      <c r="A72" s="231">
        <v>71</v>
      </c>
      <c r="B72" s="231" t="s">
        <v>5</v>
      </c>
      <c r="C72" s="229">
        <v>45428</v>
      </c>
      <c r="D72" s="236" t="s">
        <v>16791</v>
      </c>
      <c r="E72" s="966">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91</v>
      </c>
      <c r="P72" s="235">
        <f ca="1">IF(tblTEC_TDB_Data[[#This Row],[Âge]]&lt;=30,N72,0)</f>
        <v>0</v>
      </c>
      <c r="Q72" s="235">
        <f ca="1">IF(AND(tblTEC_TDB_Data[[#This Row],[Âge]]&gt;30,tblTEC_TDB_Data[[#This Row],[Âge]]&lt;=60),N72,0)</f>
        <v>0</v>
      </c>
      <c r="R72" s="235">
        <f ca="1">IF(AND(tblTEC_TDB_Data[[#This Row],[Âge]]&gt;60,tblTEC_TDB_Data[[#This Row],[Âge]]&lt;=90),N72,0)</f>
        <v>0</v>
      </c>
      <c r="S72" s="235">
        <f ca="1">IF(tblTEC_TDB_Data[[#This Row],[Âge]]&gt;90,N72,0)</f>
        <v>0.5</v>
      </c>
    </row>
    <row r="73" spans="1:19" x14ac:dyDescent="0.25">
      <c r="A73" s="231">
        <v>72</v>
      </c>
      <c r="B73" s="231" t="s">
        <v>5</v>
      </c>
      <c r="C73" s="229">
        <v>45429</v>
      </c>
      <c r="D73" s="236" t="s">
        <v>11596</v>
      </c>
      <c r="E73" s="966">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90</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13845</v>
      </c>
      <c r="E74" s="966">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90</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11599</v>
      </c>
      <c r="E75" s="966">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85</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13845</v>
      </c>
      <c r="E76" s="966">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84</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11599</v>
      </c>
      <c r="E77" s="966">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79</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11625</v>
      </c>
      <c r="E78" s="966">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79</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11614</v>
      </c>
      <c r="E79" s="966">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78</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11625</v>
      </c>
      <c r="E80" s="966">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78</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11663</v>
      </c>
      <c r="E81" s="966">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76</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13155</v>
      </c>
      <c r="E82" s="966">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73</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11596</v>
      </c>
      <c r="E83" s="966">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73</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11663</v>
      </c>
      <c r="E84" s="966">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72</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13669</v>
      </c>
      <c r="E85" s="966">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70</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11600</v>
      </c>
      <c r="E86" s="966">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70</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11623</v>
      </c>
      <c r="E87" s="966">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70</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11625</v>
      </c>
      <c r="E88" s="966">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70</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11625</v>
      </c>
      <c r="E89" s="966">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69</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13155</v>
      </c>
      <c r="E90" s="966">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65</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14954</v>
      </c>
      <c r="E91" s="966">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65</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15360</v>
      </c>
      <c r="E92" s="966">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65</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11657</v>
      </c>
      <c r="E93" s="966">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64</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15360</v>
      </c>
      <c r="E94" s="966">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64</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13155</v>
      </c>
      <c r="E95" s="966">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63</v>
      </c>
      <c r="P95" s="235">
        <f ca="1">IF(tblTEC_TDB_Data[[#This Row],[Âge]]&lt;=30,N95,0)</f>
        <v>0</v>
      </c>
      <c r="Q95" s="235">
        <f ca="1">IF(AND(tblTEC_TDB_Data[[#This Row],[Âge]]&gt;30,tblTEC_TDB_Data[[#This Row],[Âge]]&lt;=60),N95,0)</f>
        <v>0</v>
      </c>
      <c r="R95" s="235">
        <f ca="1">IF(AND(tblTEC_TDB_Data[[#This Row],[Âge]]&gt;60,tblTEC_TDB_Data[[#This Row],[Âge]]&lt;=90),N95,0)</f>
        <v>0.5</v>
      </c>
      <c r="S95" s="235">
        <f ca="1">IF(tblTEC_TDB_Data[[#This Row],[Âge]]&gt;90,N95,0)</f>
        <v>0</v>
      </c>
    </row>
    <row r="96" spans="1:19" x14ac:dyDescent="0.25">
      <c r="A96" s="231">
        <v>95</v>
      </c>
      <c r="B96" s="231" t="s">
        <v>5</v>
      </c>
      <c r="C96" s="229">
        <v>45456</v>
      </c>
      <c r="D96" s="236" t="s">
        <v>11657</v>
      </c>
      <c r="E96" s="966">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63</v>
      </c>
      <c r="P96" s="235">
        <f ca="1">IF(tblTEC_TDB_Data[[#This Row],[Âge]]&lt;=30,N96,0)</f>
        <v>0</v>
      </c>
      <c r="Q96" s="235">
        <f ca="1">IF(AND(tblTEC_TDB_Data[[#This Row],[Âge]]&gt;30,tblTEC_TDB_Data[[#This Row],[Âge]]&lt;=60),N96,0)</f>
        <v>0</v>
      </c>
      <c r="R96" s="235">
        <f ca="1">IF(AND(tblTEC_TDB_Data[[#This Row],[Âge]]&gt;60,tblTEC_TDB_Data[[#This Row],[Âge]]&lt;=90),N96,0)</f>
        <v>0.4</v>
      </c>
      <c r="S96" s="235">
        <f ca="1">IF(tblTEC_TDB_Data[[#This Row],[Âge]]&gt;90,N96,0)</f>
        <v>0</v>
      </c>
    </row>
    <row r="97" spans="1:19" x14ac:dyDescent="0.25">
      <c r="A97" s="231">
        <v>96</v>
      </c>
      <c r="B97" s="231" t="s">
        <v>5</v>
      </c>
      <c r="C97" s="229">
        <v>45457</v>
      </c>
      <c r="D97" s="236" t="s">
        <v>13155</v>
      </c>
      <c r="E97" s="966">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62</v>
      </c>
      <c r="P97" s="235">
        <f ca="1">IF(tblTEC_TDB_Data[[#This Row],[Âge]]&lt;=30,N97,0)</f>
        <v>0</v>
      </c>
      <c r="Q97" s="235">
        <f ca="1">IF(AND(tblTEC_TDB_Data[[#This Row],[Âge]]&gt;30,tblTEC_TDB_Data[[#This Row],[Âge]]&lt;=60),N97,0)</f>
        <v>0</v>
      </c>
      <c r="R97" s="235">
        <f ca="1">IF(AND(tblTEC_TDB_Data[[#This Row],[Âge]]&gt;60,tblTEC_TDB_Data[[#This Row],[Âge]]&lt;=90),N97,0)</f>
        <v>0.25</v>
      </c>
      <c r="S97" s="235">
        <f ca="1">IF(tblTEC_TDB_Data[[#This Row],[Âge]]&gt;90,N97,0)</f>
        <v>0</v>
      </c>
    </row>
    <row r="98" spans="1:19" x14ac:dyDescent="0.25">
      <c r="A98" s="231">
        <v>97</v>
      </c>
      <c r="B98" s="231" t="s">
        <v>5</v>
      </c>
      <c r="C98" s="229">
        <v>45457</v>
      </c>
      <c r="D98" s="236" t="s">
        <v>11657</v>
      </c>
      <c r="E98" s="966">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62</v>
      </c>
      <c r="P98" s="235">
        <f ca="1">IF(tblTEC_TDB_Data[[#This Row],[Âge]]&lt;=30,N98,0)</f>
        <v>0</v>
      </c>
      <c r="Q98" s="235">
        <f ca="1">IF(AND(tblTEC_TDB_Data[[#This Row],[Âge]]&gt;30,tblTEC_TDB_Data[[#This Row],[Âge]]&lt;=60),N98,0)</f>
        <v>0</v>
      </c>
      <c r="R98" s="235">
        <f ca="1">IF(AND(tblTEC_TDB_Data[[#This Row],[Âge]]&gt;60,tblTEC_TDB_Data[[#This Row],[Âge]]&lt;=90),N98,0)</f>
        <v>0.4</v>
      </c>
      <c r="S98" s="235">
        <f ca="1">IF(tblTEC_TDB_Data[[#This Row],[Âge]]&gt;90,N98,0)</f>
        <v>0</v>
      </c>
    </row>
    <row r="99" spans="1:19" x14ac:dyDescent="0.25">
      <c r="A99" s="231">
        <v>98</v>
      </c>
      <c r="B99" s="231" t="s">
        <v>5</v>
      </c>
      <c r="C99" s="229">
        <v>45460</v>
      </c>
      <c r="D99" s="236" t="s">
        <v>11600</v>
      </c>
      <c r="E99" s="966">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59</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11623</v>
      </c>
      <c r="E100" s="966">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59</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11625</v>
      </c>
      <c r="E101" s="966">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59</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11657</v>
      </c>
      <c r="E102" s="966">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59</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11657</v>
      </c>
      <c r="E103" s="966">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58</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13669</v>
      </c>
      <c r="E104" s="966">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57</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13669</v>
      </c>
      <c r="E105" s="966">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57</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13768</v>
      </c>
      <c r="E106" s="966">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57</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11609</v>
      </c>
      <c r="E107" s="966">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56</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11600</v>
      </c>
      <c r="E108" s="966">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55</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11609</v>
      </c>
      <c r="E109" s="966">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55</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11650</v>
      </c>
      <c r="E110" s="966">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52</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14751</v>
      </c>
      <c r="E111" s="966">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52</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11620</v>
      </c>
      <c r="E112" s="966">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51</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14781</v>
      </c>
      <c r="E113" s="966">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51</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15072</v>
      </c>
      <c r="E114" s="966">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51</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14954</v>
      </c>
      <c r="E115" s="966">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49</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15148</v>
      </c>
      <c r="E116" s="966">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49</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11616</v>
      </c>
      <c r="E117" s="966">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48</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13669</v>
      </c>
      <c r="E118" s="966">
        <v>0.5</v>
      </c>
      <c r="F118" s="228" t="s">
        <v>172</v>
      </c>
      <c r="G118" s="228" t="s">
        <v>9339</v>
      </c>
      <c r="H118" s="228" t="s">
        <v>9339</v>
      </c>
      <c r="I118" s="232">
        <f>IF(tblTEC_TDB_Data[[#This Row],[EstDetruite]],E118,0)</f>
        <v>0</v>
      </c>
      <c r="J118" s="233">
        <f>tblTEC_TDB_Data[[#This Row],[H_Saisies]]-tblTEC_TDB_Data[[#This Row],[H_Détruites]]</f>
        <v>0.5</v>
      </c>
      <c r="K118" s="233">
        <f>IF(tblTEC_TDB_Data[[#This Row],[EstFacturable]]="VRAI",(E118-I118),0)</f>
        <v>0.5</v>
      </c>
      <c r="L118" s="232">
        <f t="shared" si="2"/>
        <v>0</v>
      </c>
      <c r="M118" s="232">
        <f t="shared" si="3"/>
        <v>0</v>
      </c>
      <c r="N118" s="234">
        <f>MAX(tblTEC_TDB_Data[[#This Row],[H_Facturables]]-tblTEC_TDB_Data[[#This Row],[H_Facturées]],0)</f>
        <v>0.5</v>
      </c>
      <c r="O118" s="227">
        <f ca="1">ROUND(INT(NOW()-tblTEC_TDB_Data[[#This Row],[Date]]),0)</f>
        <v>44</v>
      </c>
      <c r="P118" s="235">
        <f ca="1">IF(tblTEC_TDB_Data[[#This Row],[Âge]]&lt;=30,N118,0)</f>
        <v>0</v>
      </c>
      <c r="Q118" s="235">
        <f ca="1">IF(AND(tblTEC_TDB_Data[[#This Row],[Âge]]&gt;30,tblTEC_TDB_Data[[#This Row],[Âge]]&lt;=60),N118,0)</f>
        <v>0.5</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11616</v>
      </c>
      <c r="E119" s="966">
        <v>0.4</v>
      </c>
      <c r="F119" s="228" t="s">
        <v>172</v>
      </c>
      <c r="G119" s="228" t="s">
        <v>9339</v>
      </c>
      <c r="H119" s="228" t="s">
        <v>9339</v>
      </c>
      <c r="I119" s="232">
        <f>IF(tblTEC_TDB_Data[[#This Row],[EstDetruite]],E119,0)</f>
        <v>0</v>
      </c>
      <c r="J119" s="233">
        <f>tblTEC_TDB_Data[[#This Row],[H_Saisies]]-tblTEC_TDB_Data[[#This Row],[H_Détruites]]</f>
        <v>0.4</v>
      </c>
      <c r="K119" s="233">
        <f>IF(tblTEC_TDB_Data[[#This Row],[EstFacturable]]="VRAI",(E119-I119),0)</f>
        <v>0.4</v>
      </c>
      <c r="L119" s="232">
        <f t="shared" si="2"/>
        <v>0</v>
      </c>
      <c r="M119" s="232">
        <f t="shared" si="3"/>
        <v>0</v>
      </c>
      <c r="N119" s="234">
        <f>MAX(tblTEC_TDB_Data[[#This Row],[H_Facturables]]-tblTEC_TDB_Data[[#This Row],[H_Facturées]],0)</f>
        <v>0.4</v>
      </c>
      <c r="O119" s="227">
        <f ca="1">ROUND(INT(NOW()-tblTEC_TDB_Data[[#This Row],[Date]]),0)</f>
        <v>44</v>
      </c>
      <c r="P119" s="235">
        <f ca="1">IF(tblTEC_TDB_Data[[#This Row],[Âge]]&lt;=30,N119,0)</f>
        <v>0</v>
      </c>
      <c r="Q119" s="235">
        <f ca="1">IF(AND(tblTEC_TDB_Data[[#This Row],[Âge]]&gt;30,tblTEC_TDB_Data[[#This Row],[Âge]]&lt;=60),N119,0)</f>
        <v>0.4</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14954</v>
      </c>
      <c r="E120" s="966">
        <v>0.4</v>
      </c>
      <c r="F120" s="228" t="s">
        <v>172</v>
      </c>
      <c r="G120" s="228" t="s">
        <v>9339</v>
      </c>
      <c r="H120" s="228" t="s">
        <v>9339</v>
      </c>
      <c r="I120" s="232">
        <f>IF(tblTEC_TDB_Data[[#This Row],[EstDetruite]],E120,0)</f>
        <v>0</v>
      </c>
      <c r="J120" s="233">
        <f>tblTEC_TDB_Data[[#This Row],[H_Saisies]]-tblTEC_TDB_Data[[#This Row],[H_Détruites]]</f>
        <v>0.4</v>
      </c>
      <c r="K120" s="233">
        <f>IF(tblTEC_TDB_Data[[#This Row],[EstFacturable]]="VRAI",(E120-I120),0)</f>
        <v>0.4</v>
      </c>
      <c r="L120" s="232">
        <f t="shared" si="2"/>
        <v>0</v>
      </c>
      <c r="M120" s="232">
        <f t="shared" si="3"/>
        <v>0</v>
      </c>
      <c r="N120" s="234">
        <f>MAX(tblTEC_TDB_Data[[#This Row],[H_Facturables]]-tblTEC_TDB_Data[[#This Row],[H_Facturées]],0)</f>
        <v>0.4</v>
      </c>
      <c r="O120" s="227">
        <f ca="1">ROUND(INT(NOW()-tblTEC_TDB_Data[[#This Row],[Date]]),0)</f>
        <v>43</v>
      </c>
      <c r="P120" s="235">
        <f ca="1">IF(tblTEC_TDB_Data[[#This Row],[Âge]]&lt;=30,N120,0)</f>
        <v>0</v>
      </c>
      <c r="Q120" s="235">
        <f ca="1">IF(AND(tblTEC_TDB_Data[[#This Row],[Âge]]&gt;30,tblTEC_TDB_Data[[#This Row],[Âge]]&lt;=60),N120,0)</f>
        <v>0.4</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15106</v>
      </c>
      <c r="E121" s="966">
        <v>0.25</v>
      </c>
      <c r="F121" s="228" t="s">
        <v>172</v>
      </c>
      <c r="G121" s="228" t="s">
        <v>9339</v>
      </c>
      <c r="H121" s="228" t="s">
        <v>9339</v>
      </c>
      <c r="I121" s="232">
        <f>IF(tblTEC_TDB_Data[[#This Row],[EstDetruite]],E121,0)</f>
        <v>0</v>
      </c>
      <c r="J121" s="233">
        <f>tblTEC_TDB_Data[[#This Row],[H_Saisies]]-tblTEC_TDB_Data[[#This Row],[H_Détruites]]</f>
        <v>0.25</v>
      </c>
      <c r="K121" s="233">
        <f>IF(tblTEC_TDB_Data[[#This Row],[EstFacturable]]="VRAI",(E121-I121),0)</f>
        <v>0.25</v>
      </c>
      <c r="L121" s="232">
        <f t="shared" si="2"/>
        <v>0</v>
      </c>
      <c r="M121" s="232">
        <f t="shared" si="3"/>
        <v>0</v>
      </c>
      <c r="N121" s="234">
        <f>MAX(tblTEC_TDB_Data[[#This Row],[H_Facturables]]-tblTEC_TDB_Data[[#This Row],[H_Facturées]],0)</f>
        <v>0.25</v>
      </c>
      <c r="O121" s="227">
        <f ca="1">ROUND(INT(NOW()-tblTEC_TDB_Data[[#This Row],[Date]]),0)</f>
        <v>43</v>
      </c>
      <c r="P121" s="235">
        <f ca="1">IF(tblTEC_TDB_Data[[#This Row],[Âge]]&lt;=30,N121,0)</f>
        <v>0</v>
      </c>
      <c r="Q121" s="235">
        <f ca="1">IF(AND(tblTEC_TDB_Data[[#This Row],[Âge]]&gt;30,tblTEC_TDB_Data[[#This Row],[Âge]]&lt;=60),N121,0)</f>
        <v>0.25</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15148</v>
      </c>
      <c r="E122" s="966">
        <v>0.4</v>
      </c>
      <c r="F122" s="228" t="s">
        <v>172</v>
      </c>
      <c r="G122" s="228" t="s">
        <v>9339</v>
      </c>
      <c r="H122" s="228" t="s">
        <v>9339</v>
      </c>
      <c r="I122" s="232">
        <f>IF(tblTEC_TDB_Data[[#This Row],[EstDetruite]],E122,0)</f>
        <v>0</v>
      </c>
      <c r="J122" s="233">
        <f>tblTEC_TDB_Data[[#This Row],[H_Saisies]]-tblTEC_TDB_Data[[#This Row],[H_Détruites]]</f>
        <v>0.4</v>
      </c>
      <c r="K122" s="233">
        <f>IF(tblTEC_TDB_Data[[#This Row],[EstFacturable]]="VRAI",(E122-I122),0)</f>
        <v>0.4</v>
      </c>
      <c r="L122" s="232">
        <f t="shared" si="2"/>
        <v>0</v>
      </c>
      <c r="M122" s="232">
        <f t="shared" si="3"/>
        <v>0</v>
      </c>
      <c r="N122" s="234">
        <f>MAX(tblTEC_TDB_Data[[#This Row],[H_Facturables]]-tblTEC_TDB_Data[[#This Row],[H_Facturées]],0)</f>
        <v>0.4</v>
      </c>
      <c r="O122" s="227">
        <f ca="1">ROUND(INT(NOW()-tblTEC_TDB_Data[[#This Row],[Date]]),0)</f>
        <v>43</v>
      </c>
      <c r="P122" s="235">
        <f ca="1">IF(tblTEC_TDB_Data[[#This Row],[Âge]]&lt;=30,N122,0)</f>
        <v>0</v>
      </c>
      <c r="Q122" s="235">
        <f ca="1">IF(AND(tblTEC_TDB_Data[[#This Row],[Âge]]&gt;30,tblTEC_TDB_Data[[#This Row],[Âge]]&lt;=60),N122,0)</f>
        <v>0.4</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11649</v>
      </c>
      <c r="E123" s="966">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42</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11616</v>
      </c>
      <c r="E124" s="966">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41</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11656</v>
      </c>
      <c r="E125" s="966">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41</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14653</v>
      </c>
      <c r="E126" s="966">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40</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14781</v>
      </c>
      <c r="E127" s="966">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40</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15148</v>
      </c>
      <c r="E128" s="966">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40</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14653</v>
      </c>
      <c r="E129" s="966">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39</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14954</v>
      </c>
      <c r="E130" s="966">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39</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15106</v>
      </c>
      <c r="E131" s="966">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39</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11616</v>
      </c>
      <c r="E132" s="966">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38</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14751</v>
      </c>
      <c r="E133" s="966">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38</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11599</v>
      </c>
      <c r="E134" s="966">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37</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11609</v>
      </c>
      <c r="E135" s="966">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37</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11616</v>
      </c>
      <c r="E136" s="966">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37</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11625</v>
      </c>
      <c r="E137" s="966">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37</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14653</v>
      </c>
      <c r="E138" s="966">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37</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14954</v>
      </c>
      <c r="E139" s="966">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37</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13768</v>
      </c>
      <c r="E140" s="966">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36</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11609</v>
      </c>
      <c r="E141" s="966">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36</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14751</v>
      </c>
      <c r="E142" s="966">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36</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11657</v>
      </c>
      <c r="E143" s="966">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36</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13845</v>
      </c>
      <c r="E144" s="966">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35</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11599</v>
      </c>
      <c r="E145" s="966">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35</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11605</v>
      </c>
      <c r="E146" s="966">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35</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11649</v>
      </c>
      <c r="E147" s="966">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35</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14818</v>
      </c>
      <c r="E148" s="966">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35</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11657</v>
      </c>
      <c r="E149" s="966">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35</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11659</v>
      </c>
      <c r="E150" s="966">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35</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16791</v>
      </c>
      <c r="E151" s="966">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35</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11635</v>
      </c>
      <c r="E152" s="966">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34</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14653</v>
      </c>
      <c r="E153" s="966">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34</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13669</v>
      </c>
      <c r="E154" s="966">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26</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11616</v>
      </c>
      <c r="E155" s="966">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26</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11616</v>
      </c>
      <c r="E156" s="966">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26</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11623</v>
      </c>
      <c r="E157" s="966">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26</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11644</v>
      </c>
      <c r="E158" s="966">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26</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14818</v>
      </c>
      <c r="E159" s="966">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26</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17473</v>
      </c>
      <c r="E160" s="966">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25</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13669</v>
      </c>
      <c r="E161" s="966">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25</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16815</v>
      </c>
      <c r="E162" s="966">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25</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11616</v>
      </c>
      <c r="E163" s="966">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24</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11650</v>
      </c>
      <c r="E164" s="966">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24</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15148</v>
      </c>
      <c r="E165" s="966">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24</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17473</v>
      </c>
      <c r="E166" s="966">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23</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11600</v>
      </c>
      <c r="E167" s="966">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23</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11623</v>
      </c>
      <c r="E168" s="966">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23</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11649</v>
      </c>
      <c r="E169" s="966">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23</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11650</v>
      </c>
      <c r="E170" s="966">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23</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13669</v>
      </c>
      <c r="E171" s="966">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22</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11599</v>
      </c>
      <c r="E172" s="966">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22</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11650</v>
      </c>
      <c r="E173" s="966">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22</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11660</v>
      </c>
      <c r="E174" s="966">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22</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11616</v>
      </c>
      <c r="E175" s="966">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21</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11649</v>
      </c>
      <c r="E176" s="966">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20</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12487</v>
      </c>
      <c r="E177" s="966">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19</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14394</v>
      </c>
      <c r="E178" s="966">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17</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11632</v>
      </c>
      <c r="E179" s="966">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17</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11636</v>
      </c>
      <c r="E180" s="966">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17</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14653</v>
      </c>
      <c r="E181" s="966">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17</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11642</v>
      </c>
      <c r="E182" s="966">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17</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11645</v>
      </c>
      <c r="E183" s="966">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17</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11645</v>
      </c>
      <c r="E184" s="966">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17</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15162</v>
      </c>
      <c r="E185" s="966">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17</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15217</v>
      </c>
      <c r="E186" s="966">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17</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13406</v>
      </c>
      <c r="E187" s="966">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16</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17473</v>
      </c>
      <c r="E188" s="966">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16</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11612</v>
      </c>
      <c r="E189" s="966">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16</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11613</v>
      </c>
      <c r="E190" s="966">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16</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11620</v>
      </c>
      <c r="E191" s="966">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16</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11623</v>
      </c>
      <c r="E192" s="966">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16</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11642</v>
      </c>
      <c r="E193" s="966">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16</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11645</v>
      </c>
      <c r="E194" s="966">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16</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14947</v>
      </c>
      <c r="E195" s="966">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16</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11656</v>
      </c>
      <c r="E196" s="966">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16</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13406</v>
      </c>
      <c r="E197" s="966">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15</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11606</v>
      </c>
      <c r="E198" s="966">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15</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11618</v>
      </c>
      <c r="E199" s="966">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15</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11620</v>
      </c>
      <c r="E200" s="966">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15</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11628</v>
      </c>
      <c r="E201" s="966">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15</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14653</v>
      </c>
      <c r="E202" s="966">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15</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11649</v>
      </c>
      <c r="E203" s="966">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15</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14907</v>
      </c>
      <c r="E204" s="966">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15</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14961</v>
      </c>
      <c r="E205" s="966">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15</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11645</v>
      </c>
      <c r="E206" s="966">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14</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11606</v>
      </c>
      <c r="E207" s="966">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13</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11613</v>
      </c>
      <c r="E208" s="966">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13</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11613</v>
      </c>
      <c r="E209" s="966">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13</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11616</v>
      </c>
      <c r="E210" s="966">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13</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11616</v>
      </c>
      <c r="E211" s="966">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13</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11620</v>
      </c>
      <c r="E212" s="966">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13</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11627</v>
      </c>
      <c r="E213" s="966">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13</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14503</v>
      </c>
      <c r="E214" s="966">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13</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11646</v>
      </c>
      <c r="E215" s="966">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13</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11649</v>
      </c>
      <c r="E216" s="966">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13</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11649</v>
      </c>
      <c r="E217" s="966">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13</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14751</v>
      </c>
      <c r="E218" s="966">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13</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14947</v>
      </c>
      <c r="E219" s="966">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13</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16268</v>
      </c>
      <c r="E220" s="966">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13</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11830</v>
      </c>
      <c r="C221" s="229">
        <v>45495</v>
      </c>
      <c r="D221" s="236" t="s">
        <v>17473</v>
      </c>
      <c r="E221" s="966">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24</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11830</v>
      </c>
      <c r="C222" s="229">
        <v>45496</v>
      </c>
      <c r="D222" s="236" t="s">
        <v>17473</v>
      </c>
      <c r="E222" s="966">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23</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11830</v>
      </c>
      <c r="C223" s="229">
        <v>45497</v>
      </c>
      <c r="D223" s="236" t="s">
        <v>17473</v>
      </c>
      <c r="E223" s="966">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22</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11830</v>
      </c>
      <c r="C224" s="229">
        <v>45505</v>
      </c>
      <c r="D224" s="236" t="s">
        <v>11826</v>
      </c>
      <c r="E224" s="966">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14</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11649</v>
      </c>
      <c r="E225" s="966">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57</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11649</v>
      </c>
      <c r="E226" s="966">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55</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17056</v>
      </c>
      <c r="E227" s="966">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48</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11649</v>
      </c>
      <c r="E228" s="966">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43</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11649</v>
      </c>
      <c r="E229" s="966">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42</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11649</v>
      </c>
      <c r="E230" s="966">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41</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11649</v>
      </c>
      <c r="E231" s="966">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37</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11649</v>
      </c>
      <c r="E232" s="966">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36</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11649</v>
      </c>
      <c r="E233" s="966">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35</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11616</v>
      </c>
      <c r="E234" s="966">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34</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11616</v>
      </c>
      <c r="E235" s="966">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31</v>
      </c>
      <c r="P235" s="235">
        <f ca="1">IF(tblTEC_TDB_Data[[#This Row],[Âge]]&lt;=30,N235,0)</f>
        <v>0</v>
      </c>
      <c r="Q235" s="235">
        <f ca="1">IF(AND(tblTEC_TDB_Data[[#This Row],[Âge]]&gt;30,tblTEC_TDB_Data[[#This Row],[Âge]]&lt;=60),N235,0)</f>
        <v>1.7</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11650</v>
      </c>
      <c r="E236" s="966">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30</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15148</v>
      </c>
      <c r="E237" s="966">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30</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11616</v>
      </c>
      <c r="E238" s="966">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28</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11616</v>
      </c>
      <c r="E239" s="966">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24</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11644</v>
      </c>
      <c r="E240" s="966">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24</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11649</v>
      </c>
      <c r="E241" s="966">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23</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11650</v>
      </c>
      <c r="E242" s="966">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23</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15148</v>
      </c>
      <c r="E243" s="966">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23</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11616</v>
      </c>
      <c r="E244" s="966">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22</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11650</v>
      </c>
      <c r="E245" s="966">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22</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11616</v>
      </c>
      <c r="E246" s="966">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21</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11644</v>
      </c>
      <c r="E247" s="966">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21</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11649</v>
      </c>
      <c r="E248" s="966">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21</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11649</v>
      </c>
      <c r="E249" s="966">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20</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11645</v>
      </c>
      <c r="E250" s="966">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17</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15217</v>
      </c>
      <c r="E251" s="966">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17</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11645</v>
      </c>
      <c r="E252" s="966">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16</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15174</v>
      </c>
      <c r="E253" s="966">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16</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11645</v>
      </c>
      <c r="E254" s="966">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15</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14162</v>
      </c>
      <c r="E255" s="966">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14</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11645</v>
      </c>
      <c r="E256" s="966">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14</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14888</v>
      </c>
      <c r="E257" s="966">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14</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11824</v>
      </c>
      <c r="E258" s="966">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14</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11826</v>
      </c>
      <c r="E259" s="966">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(E259-I259)-K259</f>
        <v>0</v>
      </c>
      <c r="M259" s="232">
        <f t="shared" si="7"/>
        <v>0</v>
      </c>
      <c r="N259" s="234">
        <f>MAX(tblTEC_TDB_Data[[#This Row],[H_Facturables]]-tblTEC_TDB_Data[[#This Row],[H_Facturées]],0)</f>
        <v>1.4</v>
      </c>
      <c r="O259" s="227">
        <f ca="1">ROUND(INT(NOW()-tblTEC_TDB_Data[[#This Row],[Date]]),0)</f>
        <v>14</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11612</v>
      </c>
      <c r="E260" s="966">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(E260-I260)-K260</f>
        <v>0</v>
      </c>
      <c r="M260" s="232">
        <f t="shared" si="7"/>
        <v>0</v>
      </c>
      <c r="N260" s="234">
        <f>MAX(tblTEC_TDB_Data[[#This Row],[H_Facturables]]-tblTEC_TDB_Data[[#This Row],[H_Facturées]],0)</f>
        <v>3.4</v>
      </c>
      <c r="O260" s="227">
        <f ca="1">ROUND(INT(NOW()-tblTEC_TDB_Data[[#This Row],[Date]]),0)</f>
        <v>13</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11645</v>
      </c>
      <c r="E261" s="966">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(E261-I261)-K261</f>
        <v>0</v>
      </c>
      <c r="M261" s="232">
        <f t="shared" si="7"/>
        <v>0</v>
      </c>
      <c r="N261" s="234">
        <f>MAX(tblTEC_TDB_Data[[#This Row],[H_Facturables]]-tblTEC_TDB_Data[[#This Row],[H_Facturées]],0)</f>
        <v>3.2</v>
      </c>
      <c r="O261" s="227">
        <f ca="1">ROUND(INT(NOW()-tblTEC_TDB_Data[[#This Row],[Date]]),0)</f>
        <v>13</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11826</v>
      </c>
      <c r="E262" s="966">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(E262-I262)-K262</f>
        <v>0</v>
      </c>
      <c r="M262" s="232">
        <f t="shared" si="7"/>
        <v>0</v>
      </c>
      <c r="N262" s="234">
        <f>MAX(tblTEC_TDB_Data[[#This Row],[H_Facturables]]-tblTEC_TDB_Data[[#This Row],[H_Facturées]],0)</f>
        <v>0.8</v>
      </c>
      <c r="O262" s="227">
        <f ca="1">ROUND(INT(NOW()-tblTEC_TDB_Data[[#This Row],[Date]]),0)</f>
        <v>13</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229">
        <v>45512</v>
      </c>
      <c r="D263" s="236" t="s">
        <v>16958</v>
      </c>
      <c r="E263" s="966">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8">(E263-I263)-K263</f>
        <v>0</v>
      </c>
      <c r="M263" s="232">
        <f t="shared" ref="M263:M273" si="9">IF(G263="VRAI",J263,0)</f>
        <v>0</v>
      </c>
      <c r="N263" s="234">
        <f>MAX(tblTEC_TDB_Data[[#This Row],[H_Facturables]]-tblTEC_TDB_Data[[#This Row],[H_Facturées]],0)</f>
        <v>0</v>
      </c>
      <c r="O263" s="227">
        <f ca="1">ROUND(INT(NOW()-tblTEC_TDB_Data[[#This Row],[Date]]),0)</f>
        <v>7</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11830</v>
      </c>
      <c r="C264" s="229">
        <v>45512</v>
      </c>
      <c r="D264" s="236" t="s">
        <v>13780</v>
      </c>
      <c r="E264" s="966">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8"/>
        <v>0</v>
      </c>
      <c r="M264" s="232">
        <f t="shared" si="9"/>
        <v>0</v>
      </c>
      <c r="N264" s="234">
        <f>MAX(tblTEC_TDB_Data[[#This Row],[H_Facturables]]-tblTEC_TDB_Data[[#This Row],[H_Facturées]],0)</f>
        <v>0</v>
      </c>
      <c r="O264" s="227">
        <f ca="1">ROUND(INT(NOW()-tblTEC_TDB_Data[[#This Row],[Date]]),0)</f>
        <v>7</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229">
        <v>45512</v>
      </c>
      <c r="D265" s="236" t="s">
        <v>11623</v>
      </c>
      <c r="E265" s="966">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8"/>
        <v>0</v>
      </c>
      <c r="M265" s="232">
        <f t="shared" si="9"/>
        <v>0</v>
      </c>
      <c r="N265" s="234">
        <f>MAX(tblTEC_TDB_Data[[#This Row],[H_Facturables]]-tblTEC_TDB_Data[[#This Row],[H_Facturées]],0)</f>
        <v>0</v>
      </c>
      <c r="O265" s="227">
        <f ca="1">ROUND(INT(NOW()-tblTEC_TDB_Data[[#This Row],[Date]]),0)</f>
        <v>7</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11830</v>
      </c>
      <c r="C266" s="229">
        <v>45509</v>
      </c>
      <c r="D266" s="236" t="s">
        <v>17056</v>
      </c>
      <c r="E266" s="966">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8"/>
        <v>3</v>
      </c>
      <c r="M266" s="232">
        <f t="shared" si="9"/>
        <v>0</v>
      </c>
      <c r="N266" s="234">
        <f>MAX(tblTEC_TDB_Data[[#This Row],[H_Facturables]]-tblTEC_TDB_Data[[#This Row],[H_Facturées]],0)</f>
        <v>0</v>
      </c>
      <c r="O266" s="227">
        <f ca="1">ROUND(INT(NOW()-tblTEC_TDB_Data[[#This Row],[Date]]),0)</f>
        <v>10</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11830</v>
      </c>
      <c r="C267" s="229">
        <v>45509</v>
      </c>
      <c r="D267" s="236" t="s">
        <v>15193</v>
      </c>
      <c r="E267" s="966">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8"/>
        <v>0</v>
      </c>
      <c r="M267" s="232">
        <f t="shared" si="9"/>
        <v>0</v>
      </c>
      <c r="N267" s="234">
        <f>MAX(tblTEC_TDB_Data[[#This Row],[H_Facturables]]-tblTEC_TDB_Data[[#This Row],[H_Facturées]],0)</f>
        <v>2</v>
      </c>
      <c r="O267" s="227">
        <f ca="1">ROUND(INT(NOW()-tblTEC_TDB_Data[[#This Row],[Date]]),0)</f>
        <v>10</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11830</v>
      </c>
      <c r="C268" s="229">
        <v>45509</v>
      </c>
      <c r="D268" s="236" t="s">
        <v>13406</v>
      </c>
      <c r="E268" s="966">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8"/>
        <v>0</v>
      </c>
      <c r="M268" s="232">
        <f t="shared" si="9"/>
        <v>0</v>
      </c>
      <c r="N268" s="234">
        <f>MAX(tblTEC_TDB_Data[[#This Row],[H_Facturables]]-tblTEC_TDB_Data[[#This Row],[H_Facturées]],0)</f>
        <v>0</v>
      </c>
      <c r="O268" s="227">
        <f ca="1">ROUND(INT(NOW()-tblTEC_TDB_Data[[#This Row],[Date]]),0)</f>
        <v>10</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11830</v>
      </c>
      <c r="C269" s="229">
        <v>45509</v>
      </c>
      <c r="D269" s="236" t="s">
        <v>13406</v>
      </c>
      <c r="E269" s="966">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8"/>
        <v>0</v>
      </c>
      <c r="M269" s="232">
        <f t="shared" si="9"/>
        <v>0</v>
      </c>
      <c r="N269" s="234">
        <f>MAX(tblTEC_TDB_Data[[#This Row],[H_Facturables]]-tblTEC_TDB_Data[[#This Row],[H_Facturées]],0)</f>
        <v>0</v>
      </c>
      <c r="O269" s="227">
        <f ca="1">ROUND(INT(NOW()-tblTEC_TDB_Data[[#This Row],[Date]]),0)</f>
        <v>10</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11830</v>
      </c>
      <c r="C270" s="229">
        <v>45509</v>
      </c>
      <c r="D270" s="236" t="s">
        <v>15193</v>
      </c>
      <c r="E270" s="966">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8"/>
        <v>0</v>
      </c>
      <c r="M270" s="232">
        <f t="shared" si="9"/>
        <v>0</v>
      </c>
      <c r="N270" s="234">
        <f>MAX(tblTEC_TDB_Data[[#This Row],[H_Facturables]]-tblTEC_TDB_Data[[#This Row],[H_Facturées]],0)</f>
        <v>0</v>
      </c>
      <c r="O270" s="227">
        <f ca="1">ROUND(INT(NOW()-tblTEC_TDB_Data[[#This Row],[Date]]),0)</f>
        <v>10</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11830</v>
      </c>
      <c r="C271" s="229">
        <v>45510</v>
      </c>
      <c r="D271" s="236" t="s">
        <v>11598</v>
      </c>
      <c r="E271" s="966">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8"/>
        <v>0</v>
      </c>
      <c r="M271" s="232">
        <f t="shared" si="9"/>
        <v>0</v>
      </c>
      <c r="N271" s="234">
        <f>MAX(tblTEC_TDB_Data[[#This Row],[H_Facturables]]-tblTEC_TDB_Data[[#This Row],[H_Facturées]],0)</f>
        <v>0.75</v>
      </c>
      <c r="O271" s="227">
        <f ca="1">ROUND(INT(NOW()-tblTEC_TDB_Data[[#This Row],[Date]]),0)</f>
        <v>9</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229">
        <v>45513</v>
      </c>
      <c r="D272" s="236" t="s">
        <v>17069</v>
      </c>
      <c r="E272" s="966">
        <v>0.1</v>
      </c>
      <c r="F272" s="228" t="s">
        <v>172</v>
      </c>
      <c r="G272" s="228" t="s">
        <v>9339</v>
      </c>
      <c r="H272" s="228" t="s">
        <v>172</v>
      </c>
      <c r="I272" s="232">
        <f>IF(tblTEC_TDB_Data[[#This Row],[EstDetruite]],E272,0)</f>
        <v>0.1</v>
      </c>
      <c r="J272" s="233">
        <f>tblTEC_TDB_Data[[#This Row],[H_Saisies]]-tblTEC_TDB_Data[[#This Row],[H_Détruites]]</f>
        <v>0</v>
      </c>
      <c r="K272" s="233">
        <f>IF(tblTEC_TDB_Data[[#This Row],[EstFacturable]]="VRAI",(E272-I272),0)</f>
        <v>0</v>
      </c>
      <c r="L272" s="232">
        <f t="shared" si="8"/>
        <v>0</v>
      </c>
      <c r="M272" s="232">
        <f t="shared" si="9"/>
        <v>0</v>
      </c>
      <c r="N272" s="234">
        <f>MAX(tblTEC_TDB_Data[[#This Row],[H_Facturables]]-tblTEC_TDB_Data[[#This Row],[H_Facturées]],0)</f>
        <v>0</v>
      </c>
      <c r="O272" s="227">
        <f ca="1">ROUND(INT(NOW()-tblTEC_TDB_Data[[#This Row],[Date]]),0)</f>
        <v>6</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229">
        <v>45513</v>
      </c>
      <c r="D273" s="236" t="s">
        <v>17069</v>
      </c>
      <c r="E273" s="966">
        <v>0.2</v>
      </c>
      <c r="F273" s="228" t="s">
        <v>172</v>
      </c>
      <c r="G273" s="228" t="s">
        <v>9339</v>
      </c>
      <c r="H273" s="228" t="s">
        <v>172</v>
      </c>
      <c r="I273" s="232">
        <f>IF(tblTEC_TDB_Data[[#This Row],[EstDetruite]],E273,0)</f>
        <v>0.2</v>
      </c>
      <c r="J273" s="233">
        <f>tblTEC_TDB_Data[[#This Row],[H_Saisies]]-tblTEC_TDB_Data[[#This Row],[H_Détruites]]</f>
        <v>0</v>
      </c>
      <c r="K273" s="233">
        <f>IF(tblTEC_TDB_Data[[#This Row],[EstFacturable]]="VRAI",(E273-I273),0)</f>
        <v>0</v>
      </c>
      <c r="L273" s="232">
        <f t="shared" si="8"/>
        <v>0</v>
      </c>
      <c r="M273" s="232">
        <f t="shared" si="9"/>
        <v>0</v>
      </c>
      <c r="N273" s="234">
        <f>MAX(tblTEC_TDB_Data[[#This Row],[H_Facturables]]-tblTEC_TDB_Data[[#This Row],[H_Facturées]],0)</f>
        <v>0</v>
      </c>
      <c r="O273" s="227">
        <f ca="1">ROUND(INT(NOW()-tblTEC_TDB_Data[[#This Row],[Date]]),0)</f>
        <v>6</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229">
        <v>45515</v>
      </c>
      <c r="D274" s="236" t="s">
        <v>15198</v>
      </c>
      <c r="E274" s="966">
        <v>4.5</v>
      </c>
      <c r="F274" s="228" t="s">
        <v>172</v>
      </c>
      <c r="G274" s="228" t="s">
        <v>9339</v>
      </c>
      <c r="H274" s="228" t="s">
        <v>9339</v>
      </c>
      <c r="I274" s="232">
        <f>IF(tblTEC_TDB_Data[[#This Row],[EstDetruite]],E274,0)</f>
        <v>0</v>
      </c>
      <c r="J274" s="233">
        <f>tblTEC_TDB_Data[[#This Row],[H_Saisies]]-tblTEC_TDB_Data[[#This Row],[H_Détruites]]</f>
        <v>4.5</v>
      </c>
      <c r="K274" s="233">
        <f>IF(tblTEC_TDB_Data[[#This Row],[EstFacturable]]="VRAI",(E274-I274),0)</f>
        <v>4.5</v>
      </c>
      <c r="L274" s="232">
        <f t="shared" ref="L274:L280" si="10">(E274-I274)-K274</f>
        <v>0</v>
      </c>
      <c r="M274" s="232">
        <f t="shared" ref="M274:M280" si="11">IF(G274="VRAI",J274,0)</f>
        <v>0</v>
      </c>
      <c r="N274" s="234">
        <f>MAX(tblTEC_TDB_Data[[#This Row],[H_Facturables]]-tblTEC_TDB_Data[[#This Row],[H_Facturées]],0)</f>
        <v>4.5</v>
      </c>
      <c r="O274" s="227">
        <f ca="1">ROUND(INT(NOW()-tblTEC_TDB_Data[[#This Row],[Date]]),0)</f>
        <v>4</v>
      </c>
      <c r="P274" s="235">
        <f ca="1">IF(tblTEC_TDB_Data[[#This Row],[Âge]]&lt;=30,N274,0)</f>
        <v>4.5</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229">
        <v>45516</v>
      </c>
      <c r="D275" s="236" t="s">
        <v>11596</v>
      </c>
      <c r="E275" s="966">
        <v>1.4</v>
      </c>
      <c r="F275" s="228" t="s">
        <v>172</v>
      </c>
      <c r="G275" s="228" t="s">
        <v>9339</v>
      </c>
      <c r="H275" s="228" t="s">
        <v>9339</v>
      </c>
      <c r="I275" s="232">
        <f>IF(tblTEC_TDB_Data[[#This Row],[EstDetruite]],E275,0)</f>
        <v>0</v>
      </c>
      <c r="J275" s="233">
        <f>tblTEC_TDB_Data[[#This Row],[H_Saisies]]-tblTEC_TDB_Data[[#This Row],[H_Détruites]]</f>
        <v>1.4</v>
      </c>
      <c r="K275" s="233">
        <f>IF(tblTEC_TDB_Data[[#This Row],[EstFacturable]]="VRAI",(E275-I275),0)</f>
        <v>1.4</v>
      </c>
      <c r="L275" s="232">
        <f t="shared" si="10"/>
        <v>0</v>
      </c>
      <c r="M275" s="232">
        <f t="shared" si="11"/>
        <v>0</v>
      </c>
      <c r="N275" s="234">
        <f>MAX(tblTEC_TDB_Data[[#This Row],[H_Facturables]]-tblTEC_TDB_Data[[#This Row],[H_Facturées]],0)</f>
        <v>1.4</v>
      </c>
      <c r="O275" s="227">
        <f ca="1">ROUND(INT(NOW()-tblTEC_TDB_Data[[#This Row],[Date]]),0)</f>
        <v>3</v>
      </c>
      <c r="P275" s="235">
        <f ca="1">IF(tblTEC_TDB_Data[[#This Row],[Âge]]&lt;=30,N275,0)</f>
        <v>1.4</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5</v>
      </c>
      <c r="C276" s="229">
        <v>45516</v>
      </c>
      <c r="D276" s="236" t="s">
        <v>11625</v>
      </c>
      <c r="E276" s="966">
        <v>2</v>
      </c>
      <c r="F276" s="228" t="s">
        <v>172</v>
      </c>
      <c r="G276" s="228" t="s">
        <v>9339</v>
      </c>
      <c r="H276" s="228" t="s">
        <v>9339</v>
      </c>
      <c r="I276" s="232">
        <f>IF(tblTEC_TDB_Data[[#This Row],[EstDetruite]],E276,0)</f>
        <v>0</v>
      </c>
      <c r="J276" s="233">
        <f>tblTEC_TDB_Data[[#This Row],[H_Saisies]]-tblTEC_TDB_Data[[#This Row],[H_Détruites]]</f>
        <v>2</v>
      </c>
      <c r="K276" s="233">
        <f>IF(tblTEC_TDB_Data[[#This Row],[EstFacturable]]="VRAI",(E276-I276),0)</f>
        <v>2</v>
      </c>
      <c r="L276" s="232">
        <f t="shared" si="10"/>
        <v>0</v>
      </c>
      <c r="M276" s="232">
        <f t="shared" si="11"/>
        <v>0</v>
      </c>
      <c r="N276" s="234">
        <f>MAX(tblTEC_TDB_Data[[#This Row],[H_Facturables]]-tblTEC_TDB_Data[[#This Row],[H_Facturées]],0)</f>
        <v>2</v>
      </c>
      <c r="O276" s="227">
        <f ca="1">ROUND(INT(NOW()-tblTEC_TDB_Data[[#This Row],[Date]]),0)</f>
        <v>3</v>
      </c>
      <c r="P276" s="235">
        <f ca="1">IF(tblTEC_TDB_Data[[#This Row],[Âge]]&lt;=30,N276,0)</f>
        <v>2</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5</v>
      </c>
      <c r="C277" s="229">
        <v>45516</v>
      </c>
      <c r="D277" s="236" t="s">
        <v>15198</v>
      </c>
      <c r="E277" s="966">
        <v>3.25</v>
      </c>
      <c r="F277" s="228" t="s">
        <v>172</v>
      </c>
      <c r="G277" s="228" t="s">
        <v>9339</v>
      </c>
      <c r="H277" s="228" t="s">
        <v>9339</v>
      </c>
      <c r="I277" s="232">
        <f>IF(tblTEC_TDB_Data[[#This Row],[EstDetruite]],E277,0)</f>
        <v>0</v>
      </c>
      <c r="J277" s="233">
        <f>tblTEC_TDB_Data[[#This Row],[H_Saisies]]-tblTEC_TDB_Data[[#This Row],[H_Détruites]]</f>
        <v>3.25</v>
      </c>
      <c r="K277" s="233">
        <f>IF(tblTEC_TDB_Data[[#This Row],[EstFacturable]]="VRAI",(E277-I277),0)</f>
        <v>3.25</v>
      </c>
      <c r="L277" s="232">
        <f t="shared" si="10"/>
        <v>0</v>
      </c>
      <c r="M277" s="232">
        <f t="shared" si="11"/>
        <v>0</v>
      </c>
      <c r="N277" s="234">
        <f>MAX(tblTEC_TDB_Data[[#This Row],[H_Facturables]]-tblTEC_TDB_Data[[#This Row],[H_Facturées]],0)</f>
        <v>3.25</v>
      </c>
      <c r="O277" s="227">
        <f ca="1">ROUND(INT(NOW()-tblTEC_TDB_Data[[#This Row],[Date]]),0)</f>
        <v>3</v>
      </c>
      <c r="P277" s="235">
        <f ca="1">IF(tblTEC_TDB_Data[[#This Row],[Âge]]&lt;=30,N277,0)</f>
        <v>3.25</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229">
        <v>45516</v>
      </c>
      <c r="D278" s="236" t="s">
        <v>17069</v>
      </c>
      <c r="E278" s="966">
        <v>0.25</v>
      </c>
      <c r="F278" s="228" t="s">
        <v>172</v>
      </c>
      <c r="G278" s="228" t="s">
        <v>9339</v>
      </c>
      <c r="H278" s="228" t="s">
        <v>172</v>
      </c>
      <c r="I278" s="232">
        <f>IF(tblTEC_TDB_Data[[#This Row],[EstDetruite]],E278,0)</f>
        <v>0.25</v>
      </c>
      <c r="J278" s="233">
        <f>tblTEC_TDB_Data[[#This Row],[H_Saisies]]-tblTEC_TDB_Data[[#This Row],[H_Détruites]]</f>
        <v>0</v>
      </c>
      <c r="K278" s="233">
        <f>IF(tblTEC_TDB_Data[[#This Row],[EstFacturable]]="VRAI",(E278-I278),0)</f>
        <v>0</v>
      </c>
      <c r="L278" s="232">
        <f t="shared" si="10"/>
        <v>0</v>
      </c>
      <c r="M278" s="232">
        <f t="shared" si="11"/>
        <v>0</v>
      </c>
      <c r="N278" s="234">
        <f>MAX(tblTEC_TDB_Data[[#This Row],[H_Facturables]]-tblTEC_TDB_Data[[#This Row],[H_Facturées]],0)</f>
        <v>0</v>
      </c>
      <c r="O278" s="227">
        <f ca="1">ROUND(INT(NOW()-tblTEC_TDB_Data[[#This Row],[Date]]),0)</f>
        <v>3</v>
      </c>
      <c r="P278" s="235">
        <f ca="1">IF(tblTEC_TDB_Data[[#This Row],[Âge]]&lt;=30,N278,0)</f>
        <v>0</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229">
        <v>45516</v>
      </c>
      <c r="D279" s="236" t="s">
        <v>11632</v>
      </c>
      <c r="E279" s="966">
        <v>1.25</v>
      </c>
      <c r="F279" s="228" t="s">
        <v>172</v>
      </c>
      <c r="G279" s="228" t="s">
        <v>9339</v>
      </c>
      <c r="H279" s="228" t="s">
        <v>9339</v>
      </c>
      <c r="I279" s="232">
        <f>IF(tblTEC_TDB_Data[[#This Row],[EstDetruite]],E279,0)</f>
        <v>0</v>
      </c>
      <c r="J279" s="233">
        <f>tblTEC_TDB_Data[[#This Row],[H_Saisies]]-tblTEC_TDB_Data[[#This Row],[H_Détruites]]</f>
        <v>1.25</v>
      </c>
      <c r="K279" s="233">
        <f>IF(tblTEC_TDB_Data[[#This Row],[EstFacturable]]="VRAI",(E279-I279),0)</f>
        <v>1.25</v>
      </c>
      <c r="L279" s="232">
        <f t="shared" si="10"/>
        <v>0</v>
      </c>
      <c r="M279" s="232">
        <f t="shared" si="11"/>
        <v>0</v>
      </c>
      <c r="N279" s="234">
        <f>MAX(tblTEC_TDB_Data[[#This Row],[H_Facturables]]-tblTEC_TDB_Data[[#This Row],[H_Facturées]],0)</f>
        <v>1.25</v>
      </c>
      <c r="O279" s="227">
        <f ca="1">ROUND(INT(NOW()-tblTEC_TDB_Data[[#This Row],[Date]]),0)</f>
        <v>3</v>
      </c>
      <c r="P279" s="235">
        <f ca="1">IF(tblTEC_TDB_Data[[#This Row],[Âge]]&lt;=30,N279,0)</f>
        <v>1.25</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5</v>
      </c>
      <c r="C280" s="229">
        <v>45516</v>
      </c>
      <c r="D280" s="236" t="s">
        <v>13166</v>
      </c>
      <c r="E280" s="966">
        <v>0.5</v>
      </c>
      <c r="F280" s="228" t="s">
        <v>172</v>
      </c>
      <c r="G280" s="228" t="s">
        <v>9339</v>
      </c>
      <c r="H280" s="228" t="s">
        <v>9339</v>
      </c>
      <c r="I280" s="232">
        <f>IF(tblTEC_TDB_Data[[#This Row],[EstDetruite]],E280,0)</f>
        <v>0</v>
      </c>
      <c r="J280" s="233">
        <f>tblTEC_TDB_Data[[#This Row],[H_Saisies]]-tblTEC_TDB_Data[[#This Row],[H_Détruites]]</f>
        <v>0.5</v>
      </c>
      <c r="K280" s="233">
        <f>IF(tblTEC_TDB_Data[[#This Row],[EstFacturable]]="VRAI",(E280-I280),0)</f>
        <v>0.5</v>
      </c>
      <c r="L280" s="232">
        <f t="shared" si="10"/>
        <v>0</v>
      </c>
      <c r="M280" s="232">
        <f t="shared" si="11"/>
        <v>0</v>
      </c>
      <c r="N280" s="234">
        <f>MAX(tblTEC_TDB_Data[[#This Row],[H_Facturables]]-tblTEC_TDB_Data[[#This Row],[H_Facturées]],0)</f>
        <v>0.5</v>
      </c>
      <c r="O280" s="227">
        <f ca="1">ROUND(INT(NOW()-tblTEC_TDB_Data[[#This Row],[Date]]),0)</f>
        <v>3</v>
      </c>
      <c r="P280" s="235">
        <f ca="1">IF(tblTEC_TDB_Data[[#This Row],[Âge]]&lt;=30,N280,0)</f>
        <v>0.5</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229">
        <v>45516</v>
      </c>
      <c r="D281" s="236" t="s">
        <v>11609</v>
      </c>
      <c r="E281" s="966">
        <v>0.5</v>
      </c>
      <c r="F281" s="228" t="s">
        <v>172</v>
      </c>
      <c r="G281" s="228" t="s">
        <v>9339</v>
      </c>
      <c r="H281" s="228" t="s">
        <v>9339</v>
      </c>
      <c r="I281" s="232">
        <f>IF(tblTEC_TDB_Data[[#This Row],[EstDetruite]],E281,0)</f>
        <v>0</v>
      </c>
      <c r="J281" s="233">
        <f>tblTEC_TDB_Data[[#This Row],[H_Saisies]]-tblTEC_TDB_Data[[#This Row],[H_Détruites]]</f>
        <v>0.5</v>
      </c>
      <c r="K281" s="233">
        <f>IF(tblTEC_TDB_Data[[#This Row],[EstFacturable]]="VRAI",(E281-I281),0)</f>
        <v>0.5</v>
      </c>
      <c r="L281" s="232">
        <f t="shared" ref="L281:L288" si="12">(E281-I281)-K281</f>
        <v>0</v>
      </c>
      <c r="M281" s="232">
        <f t="shared" ref="M281:M288" si="13">IF(G281="VRAI",J281,0)</f>
        <v>0</v>
      </c>
      <c r="N281" s="234">
        <f>MAX(tblTEC_TDB_Data[[#This Row],[H_Facturables]]-tblTEC_TDB_Data[[#This Row],[H_Facturées]],0)</f>
        <v>0.5</v>
      </c>
      <c r="O281" s="227">
        <f ca="1">ROUND(INT(NOW()-tblTEC_TDB_Data[[#This Row],[Date]]),0)</f>
        <v>3</v>
      </c>
      <c r="P281" s="235">
        <f ca="1">IF(tblTEC_TDB_Data[[#This Row],[Âge]]&lt;=30,N281,0)</f>
        <v>0.5</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5</v>
      </c>
      <c r="C282" s="229">
        <v>45516</v>
      </c>
      <c r="D282" s="236" t="s">
        <v>14907</v>
      </c>
      <c r="E282" s="966">
        <v>7</v>
      </c>
      <c r="F282" s="228" t="s">
        <v>172</v>
      </c>
      <c r="G282" s="228" t="s">
        <v>9339</v>
      </c>
      <c r="H282" s="228" t="s">
        <v>9339</v>
      </c>
      <c r="I282" s="232">
        <f>IF(tblTEC_TDB_Data[[#This Row],[EstDetruite]],E282,0)</f>
        <v>0</v>
      </c>
      <c r="J282" s="233">
        <f>tblTEC_TDB_Data[[#This Row],[H_Saisies]]-tblTEC_TDB_Data[[#This Row],[H_Détruites]]</f>
        <v>7</v>
      </c>
      <c r="K282" s="233">
        <f>IF(tblTEC_TDB_Data[[#This Row],[EstFacturable]]="VRAI",(E282-I282),0)</f>
        <v>7</v>
      </c>
      <c r="L282" s="232">
        <f t="shared" si="12"/>
        <v>0</v>
      </c>
      <c r="M282" s="232">
        <f t="shared" si="13"/>
        <v>0</v>
      </c>
      <c r="N282" s="234">
        <f>MAX(tblTEC_TDB_Data[[#This Row],[H_Facturables]]-tblTEC_TDB_Data[[#This Row],[H_Facturées]],0)</f>
        <v>7</v>
      </c>
      <c r="O282" s="227">
        <f ca="1">ROUND(INT(NOW()-tblTEC_TDB_Data[[#This Row],[Date]]),0)</f>
        <v>3</v>
      </c>
      <c r="P282" s="235">
        <f ca="1">IF(tblTEC_TDB_Data[[#This Row],[Âge]]&lt;=30,N282,0)</f>
        <v>7</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5</v>
      </c>
      <c r="C283" s="229">
        <v>45516</v>
      </c>
      <c r="D283" s="236" t="s">
        <v>11619</v>
      </c>
      <c r="E283" s="966">
        <v>1.5</v>
      </c>
      <c r="F283" s="228" t="s">
        <v>172</v>
      </c>
      <c r="G283" s="228" t="s">
        <v>9339</v>
      </c>
      <c r="H283" s="228" t="s">
        <v>9339</v>
      </c>
      <c r="I283" s="232">
        <f>IF(tblTEC_TDB_Data[[#This Row],[EstDetruite]],E283,0)</f>
        <v>0</v>
      </c>
      <c r="J283" s="233">
        <f>tblTEC_TDB_Data[[#This Row],[H_Saisies]]-tblTEC_TDB_Data[[#This Row],[H_Détruites]]</f>
        <v>1.5</v>
      </c>
      <c r="K283" s="233">
        <f>IF(tblTEC_TDB_Data[[#This Row],[EstFacturable]]="VRAI",(E283-I283),0)</f>
        <v>1.5</v>
      </c>
      <c r="L283" s="232">
        <f t="shared" si="12"/>
        <v>0</v>
      </c>
      <c r="M283" s="232">
        <f t="shared" si="13"/>
        <v>0</v>
      </c>
      <c r="N283" s="234">
        <f>MAX(tblTEC_TDB_Data[[#This Row],[H_Facturables]]-tblTEC_TDB_Data[[#This Row],[H_Facturées]],0)</f>
        <v>1.5</v>
      </c>
      <c r="O283" s="227">
        <f ca="1">ROUND(INT(NOW()-tblTEC_TDB_Data[[#This Row],[Date]]),0)</f>
        <v>3</v>
      </c>
      <c r="P283" s="235">
        <f ca="1">IF(tblTEC_TDB_Data[[#This Row],[Âge]]&lt;=30,N283,0)</f>
        <v>1.5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5</v>
      </c>
      <c r="C284" s="229">
        <v>45516</v>
      </c>
      <c r="D284" s="236" t="s">
        <v>11606</v>
      </c>
      <c r="E284" s="966">
        <v>0.4</v>
      </c>
      <c r="F284" s="228" t="s">
        <v>172</v>
      </c>
      <c r="G284" s="228" t="s">
        <v>9339</v>
      </c>
      <c r="H284" s="228" t="s">
        <v>9339</v>
      </c>
      <c r="I284" s="232">
        <f>IF(tblTEC_TDB_Data[[#This Row],[EstDetruite]],E284,0)</f>
        <v>0</v>
      </c>
      <c r="J284" s="233">
        <f>tblTEC_TDB_Data[[#This Row],[H_Saisies]]-tblTEC_TDB_Data[[#This Row],[H_Détruites]]</f>
        <v>0.4</v>
      </c>
      <c r="K284" s="233">
        <f>IF(tblTEC_TDB_Data[[#This Row],[EstFacturable]]="VRAI",(E284-I284),0)</f>
        <v>0.4</v>
      </c>
      <c r="L284" s="232">
        <f t="shared" si="12"/>
        <v>0</v>
      </c>
      <c r="M284" s="232">
        <f t="shared" si="13"/>
        <v>0</v>
      </c>
      <c r="N284" s="234">
        <f>MAX(tblTEC_TDB_Data[[#This Row],[H_Facturables]]-tblTEC_TDB_Data[[#This Row],[H_Facturées]],0)</f>
        <v>0.4</v>
      </c>
      <c r="O284" s="227">
        <f ca="1">ROUND(INT(NOW()-tblTEC_TDB_Data[[#This Row],[Date]]),0)</f>
        <v>3</v>
      </c>
      <c r="P284" s="235">
        <f ca="1">IF(tblTEC_TDB_Data[[#This Row],[Âge]]&lt;=30,N284,0)</f>
        <v>0.4</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11830</v>
      </c>
      <c r="C285" s="229">
        <v>45509</v>
      </c>
      <c r="D285" s="236" t="s">
        <v>17056</v>
      </c>
      <c r="E285" s="966">
        <v>3</v>
      </c>
      <c r="F285" s="228" t="s">
        <v>9339</v>
      </c>
      <c r="G285" s="228" t="s">
        <v>9339</v>
      </c>
      <c r="H285" s="228" t="s">
        <v>9339</v>
      </c>
      <c r="I285" s="232">
        <f>IF(tblTEC_TDB_Data[[#This Row],[EstDetruite]],E285,0)</f>
        <v>0</v>
      </c>
      <c r="J285" s="233">
        <f>tblTEC_TDB_Data[[#This Row],[H_Saisies]]-tblTEC_TDB_Data[[#This Row],[H_Détruites]]</f>
        <v>3</v>
      </c>
      <c r="K285" s="233">
        <f>IF(tblTEC_TDB_Data[[#This Row],[EstFacturable]]="VRAI",(E285-I285),0)</f>
        <v>0</v>
      </c>
      <c r="L285" s="232">
        <f t="shared" si="12"/>
        <v>3</v>
      </c>
      <c r="M285" s="232">
        <f t="shared" si="13"/>
        <v>0</v>
      </c>
      <c r="N285" s="234">
        <f>MAX(tblTEC_TDB_Data[[#This Row],[H_Facturables]]-tblTEC_TDB_Data[[#This Row],[H_Facturées]],0)</f>
        <v>0</v>
      </c>
      <c r="O285" s="227">
        <f ca="1">ROUND(INT(NOW()-tblTEC_TDB_Data[[#This Row],[Date]]),0)</f>
        <v>10</v>
      </c>
      <c r="P285" s="235">
        <f ca="1">IF(tblTEC_TDB_Data[[#This Row],[Âge]]&lt;=30,N285,0)</f>
        <v>0</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11830</v>
      </c>
      <c r="C286" s="229">
        <v>45509</v>
      </c>
      <c r="D286" s="236" t="s">
        <v>15193</v>
      </c>
      <c r="E286" s="966">
        <v>2</v>
      </c>
      <c r="F286" s="228" t="s">
        <v>172</v>
      </c>
      <c r="G286" s="228" t="s">
        <v>9339</v>
      </c>
      <c r="H286" s="228" t="s">
        <v>9339</v>
      </c>
      <c r="I286" s="232">
        <f>IF(tblTEC_TDB_Data[[#This Row],[EstDetruite]],E286,0)</f>
        <v>0</v>
      </c>
      <c r="J286" s="233">
        <f>tblTEC_TDB_Data[[#This Row],[H_Saisies]]-tblTEC_TDB_Data[[#This Row],[H_Détruites]]</f>
        <v>2</v>
      </c>
      <c r="K286" s="233">
        <f>IF(tblTEC_TDB_Data[[#This Row],[EstFacturable]]="VRAI",(E286-I286),0)</f>
        <v>2</v>
      </c>
      <c r="L286" s="232">
        <f t="shared" si="12"/>
        <v>0</v>
      </c>
      <c r="M286" s="232">
        <f t="shared" si="13"/>
        <v>0</v>
      </c>
      <c r="N286" s="234">
        <f>MAX(tblTEC_TDB_Data[[#This Row],[H_Facturables]]-tblTEC_TDB_Data[[#This Row],[H_Facturées]],0)</f>
        <v>2</v>
      </c>
      <c r="O286" s="227">
        <f ca="1">ROUND(INT(NOW()-tblTEC_TDB_Data[[#This Row],[Date]]),0)</f>
        <v>10</v>
      </c>
      <c r="P286" s="235">
        <f ca="1">IF(tblTEC_TDB_Data[[#This Row],[Âge]]&lt;=30,N286,0)</f>
        <v>2</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11830</v>
      </c>
      <c r="C287" s="229">
        <v>45509</v>
      </c>
      <c r="D287" s="236" t="s">
        <v>13406</v>
      </c>
      <c r="E287" s="966">
        <v>0.5</v>
      </c>
      <c r="F287" s="228" t="s">
        <v>172</v>
      </c>
      <c r="G287" s="228" t="s">
        <v>9339</v>
      </c>
      <c r="H287" s="228" t="s">
        <v>9339</v>
      </c>
      <c r="I287" s="232">
        <f>IF(tblTEC_TDB_Data[[#This Row],[EstDetruite]],E287,0)</f>
        <v>0</v>
      </c>
      <c r="J287" s="233">
        <f>tblTEC_TDB_Data[[#This Row],[H_Saisies]]-tblTEC_TDB_Data[[#This Row],[H_Détruites]]</f>
        <v>0.5</v>
      </c>
      <c r="K287" s="233">
        <f>IF(tblTEC_TDB_Data[[#This Row],[EstFacturable]]="VRAI",(E287-I287),0)</f>
        <v>0.5</v>
      </c>
      <c r="L287" s="232">
        <f t="shared" si="12"/>
        <v>0</v>
      </c>
      <c r="M287" s="232">
        <f t="shared" si="13"/>
        <v>0</v>
      </c>
      <c r="N287" s="234">
        <f>MAX(tblTEC_TDB_Data[[#This Row],[H_Facturables]]-tblTEC_TDB_Data[[#This Row],[H_Facturées]],0)</f>
        <v>0.5</v>
      </c>
      <c r="O287" s="227">
        <f ca="1">ROUND(INT(NOW()-tblTEC_TDB_Data[[#This Row],[Date]]),0)</f>
        <v>10</v>
      </c>
      <c r="P287" s="235">
        <f ca="1">IF(tblTEC_TDB_Data[[#This Row],[Âge]]&lt;=30,N287,0)</f>
        <v>0.5</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11830</v>
      </c>
      <c r="C288" s="229">
        <v>45509</v>
      </c>
      <c r="D288" s="236" t="s">
        <v>13406</v>
      </c>
      <c r="E288" s="966">
        <v>0.5</v>
      </c>
      <c r="F288" s="228" t="s">
        <v>172</v>
      </c>
      <c r="G288" s="228" t="s">
        <v>9339</v>
      </c>
      <c r="H288" s="228" t="s">
        <v>9339</v>
      </c>
      <c r="I288" s="232">
        <f>IF(tblTEC_TDB_Data[[#This Row],[EstDetruite]],E288,0)</f>
        <v>0</v>
      </c>
      <c r="J288" s="233">
        <f>tblTEC_TDB_Data[[#This Row],[H_Saisies]]-tblTEC_TDB_Data[[#This Row],[H_Détruites]]</f>
        <v>0.5</v>
      </c>
      <c r="K288" s="233">
        <f>IF(tblTEC_TDB_Data[[#This Row],[EstFacturable]]="VRAI",(E288-I288),0)</f>
        <v>0.5</v>
      </c>
      <c r="L288" s="232">
        <f t="shared" si="12"/>
        <v>0</v>
      </c>
      <c r="M288" s="232">
        <f t="shared" si="13"/>
        <v>0</v>
      </c>
      <c r="N288" s="234">
        <f>MAX(tblTEC_TDB_Data[[#This Row],[H_Facturables]]-tblTEC_TDB_Data[[#This Row],[H_Facturées]],0)</f>
        <v>0.5</v>
      </c>
      <c r="O288" s="227">
        <f ca="1">ROUND(INT(NOW()-tblTEC_TDB_Data[[#This Row],[Date]]),0)</f>
        <v>10</v>
      </c>
      <c r="P288" s="235">
        <f ca="1">IF(tblTEC_TDB_Data[[#This Row],[Âge]]&lt;=30,N288,0)</f>
        <v>0.5</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11830</v>
      </c>
      <c r="C289" s="229">
        <v>45509</v>
      </c>
      <c r="D289" s="236" t="s">
        <v>15193</v>
      </c>
      <c r="E289" s="966">
        <v>2.5</v>
      </c>
      <c r="F289" s="228" t="s">
        <v>172</v>
      </c>
      <c r="G289" s="228" t="s">
        <v>9339</v>
      </c>
      <c r="H289" s="228" t="s">
        <v>9339</v>
      </c>
      <c r="I289" s="232">
        <f>IF(tblTEC_TDB_Data[[#This Row],[EstDetruite]],E289,0)</f>
        <v>0</v>
      </c>
      <c r="J289" s="233">
        <f>tblTEC_TDB_Data[[#This Row],[H_Saisies]]-tblTEC_TDB_Data[[#This Row],[H_Détruites]]</f>
        <v>2.5</v>
      </c>
      <c r="K289" s="233">
        <f>IF(tblTEC_TDB_Data[[#This Row],[EstFacturable]]="VRAI",(E289-I289),0)</f>
        <v>2.5</v>
      </c>
      <c r="L289" s="232">
        <f>(E289-I289)-K289</f>
        <v>0</v>
      </c>
      <c r="M289" s="232">
        <f>IF(G289="VRAI",J289,0)</f>
        <v>0</v>
      </c>
      <c r="N289" s="234">
        <f>MAX(tblTEC_TDB_Data[[#This Row],[H_Facturables]]-tblTEC_TDB_Data[[#This Row],[H_Facturées]],0)</f>
        <v>2.5</v>
      </c>
      <c r="O289" s="227">
        <f ca="1">ROUND(INT(NOW()-tblTEC_TDB_Data[[#This Row],[Date]]),0)</f>
        <v>10</v>
      </c>
      <c r="P289" s="235">
        <f ca="1">IF(tblTEC_TDB_Data[[#This Row],[Âge]]&lt;=30,N289,0)</f>
        <v>2.5</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11830</v>
      </c>
      <c r="C290" s="229">
        <v>45510</v>
      </c>
      <c r="D290" s="236" t="s">
        <v>11598</v>
      </c>
      <c r="E290" s="966">
        <v>0.75</v>
      </c>
      <c r="F290" s="228" t="s">
        <v>172</v>
      </c>
      <c r="G290" s="228" t="s">
        <v>9339</v>
      </c>
      <c r="H290" s="228" t="s">
        <v>9339</v>
      </c>
      <c r="I290" s="232">
        <f>IF(tblTEC_TDB_Data[[#This Row],[EstDetruite]],E290,0)</f>
        <v>0</v>
      </c>
      <c r="J290" s="233">
        <f>tblTEC_TDB_Data[[#This Row],[H_Saisies]]-tblTEC_TDB_Data[[#This Row],[H_Détruites]]</f>
        <v>0.75</v>
      </c>
      <c r="K290" s="233">
        <f>IF(tblTEC_TDB_Data[[#This Row],[EstFacturable]]="VRAI",(E290-I290),0)</f>
        <v>0.75</v>
      </c>
      <c r="L290" s="232">
        <f>(E290-I290)-K290</f>
        <v>0</v>
      </c>
      <c r="M290" s="232">
        <f>IF(G290="VRAI",J290,0)</f>
        <v>0</v>
      </c>
      <c r="N290" s="234">
        <f>MAX(tblTEC_TDB_Data[[#This Row],[H_Facturables]]-tblTEC_TDB_Data[[#This Row],[H_Facturées]],0)</f>
        <v>0.75</v>
      </c>
      <c r="O290" s="227">
        <f ca="1">ROUND(INT(NOW()-tblTEC_TDB_Data[[#This Row],[Date]]),0)</f>
        <v>9</v>
      </c>
      <c r="P290" s="235">
        <f ca="1">IF(tblTEC_TDB_Data[[#This Row],[Âge]]&lt;=30,N290,0)</f>
        <v>0.75</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11830</v>
      </c>
      <c r="C291" s="229">
        <v>45510</v>
      </c>
      <c r="D291" s="236" t="s">
        <v>17056</v>
      </c>
      <c r="E291" s="966">
        <v>3.5</v>
      </c>
      <c r="F291" s="228" t="s">
        <v>172</v>
      </c>
      <c r="G291" s="228" t="s">
        <v>9339</v>
      </c>
      <c r="H291" s="228" t="s">
        <v>9339</v>
      </c>
      <c r="I291" s="232">
        <f>IF(tblTEC_TDB_Data[[#This Row],[EstDetruite]],E291,0)</f>
        <v>0</v>
      </c>
      <c r="J291" s="233">
        <f>tblTEC_TDB_Data[[#This Row],[H_Saisies]]-tblTEC_TDB_Data[[#This Row],[H_Détruites]]</f>
        <v>3.5</v>
      </c>
      <c r="K291" s="233">
        <f>IF(tblTEC_TDB_Data[[#This Row],[EstFacturable]]="VRAI",(E291-I291),0)</f>
        <v>3.5</v>
      </c>
      <c r="L291" s="232">
        <f>(E291-I291)-K291</f>
        <v>0</v>
      </c>
      <c r="M291" s="232">
        <f>IF(G291="VRAI",J291,0)</f>
        <v>0</v>
      </c>
      <c r="N291" s="234">
        <f>MAX(tblTEC_TDB_Data[[#This Row],[H_Facturables]]-tblTEC_TDB_Data[[#This Row],[H_Facturées]],0)</f>
        <v>3.5</v>
      </c>
      <c r="O291" s="227">
        <f ca="1">ROUND(INT(NOW()-tblTEC_TDB_Data[[#This Row],[Date]]),0)</f>
        <v>9</v>
      </c>
      <c r="P291" s="235">
        <f ca="1">IF(tblTEC_TDB_Data[[#This Row],[Âge]]&lt;=30,N291,0)</f>
        <v>3.5</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11830</v>
      </c>
      <c r="C292" s="229">
        <v>45510</v>
      </c>
      <c r="D292" s="236" t="s">
        <v>11642</v>
      </c>
      <c r="E292" s="966">
        <v>1.5</v>
      </c>
      <c r="F292" s="228" t="s">
        <v>172</v>
      </c>
      <c r="G292" s="228" t="s">
        <v>9339</v>
      </c>
      <c r="H292" s="228" t="s">
        <v>9339</v>
      </c>
      <c r="I292" s="232">
        <f>IF(tblTEC_TDB_Data[[#This Row],[EstDetruite]],E292,0)</f>
        <v>0</v>
      </c>
      <c r="J292" s="233">
        <f>tblTEC_TDB_Data[[#This Row],[H_Saisies]]-tblTEC_TDB_Data[[#This Row],[H_Détruites]]</f>
        <v>1.5</v>
      </c>
      <c r="K292" s="233">
        <f>IF(tblTEC_TDB_Data[[#This Row],[EstFacturable]]="VRAI",(E292-I292),0)</f>
        <v>1.5</v>
      </c>
      <c r="L292" s="232">
        <f>(E292-I292)-K292</f>
        <v>0</v>
      </c>
      <c r="M292" s="232">
        <f>IF(G292="VRAI",J292,0)</f>
        <v>0</v>
      </c>
      <c r="N292" s="234">
        <f>MAX(tblTEC_TDB_Data[[#This Row],[H_Facturables]]-tblTEC_TDB_Data[[#This Row],[H_Facturées]],0)</f>
        <v>1.5</v>
      </c>
      <c r="O292" s="227">
        <f ca="1">ROUND(INT(NOW()-tblTEC_TDB_Data[[#This Row],[Date]]),0)</f>
        <v>9</v>
      </c>
      <c r="P292" s="235">
        <f ca="1">IF(tblTEC_TDB_Data[[#This Row],[Âge]]&lt;=30,N292,0)</f>
        <v>1.5</v>
      </c>
      <c r="Q292" s="235">
        <f ca="1">IF(AND(tblTEC_TDB_Data[[#This Row],[Âge]]&gt;30,tblTEC_TDB_Data[[#This Row],[Âge]]&lt;=60),N292,0)</f>
        <v>0</v>
      </c>
      <c r="R292" s="235">
        <f ca="1">IF(AND(tblTEC_TDB_Data[[#This Row],[Âge]]&gt;60,tblTEC_TDB_Data[[#This Row],[Âge]]&lt;=90),N292,0)</f>
        <v>0</v>
      </c>
      <c r="S292" s="235">
        <f ca="1">IF(tblTEC_TDB_Data[[#This Row],[Âge]]&gt;90,N292,0)</f>
        <v>0</v>
      </c>
    </row>
    <row r="293" spans="1:19" x14ac:dyDescent="0.25">
      <c r="A293" s="231">
        <v>293</v>
      </c>
      <c r="B293" s="231" t="s">
        <v>11830</v>
      </c>
      <c r="C293" s="1124">
        <v>45510</v>
      </c>
      <c r="D293" s="236" t="s">
        <v>17056</v>
      </c>
      <c r="E293" s="966">
        <v>1.5</v>
      </c>
      <c r="F293" s="228" t="s">
        <v>172</v>
      </c>
      <c r="G293" s="228" t="s">
        <v>9339</v>
      </c>
      <c r="H293" s="228" t="s">
        <v>9339</v>
      </c>
      <c r="I293" s="232">
        <f>IF(tblTEC_TDB_Data[[#This Row],[EstDetruite]],E293,0)</f>
        <v>0</v>
      </c>
      <c r="J293" s="233">
        <f>tblTEC_TDB_Data[[#This Row],[H_Saisies]]-tblTEC_TDB_Data[[#This Row],[H_Détruites]]</f>
        <v>1.5</v>
      </c>
      <c r="K293" s="233">
        <f>IF(tblTEC_TDB_Data[[#This Row],[EstFacturable]]="VRAI",(E293-I293),0)</f>
        <v>1.5</v>
      </c>
      <c r="L293" s="232">
        <f t="shared" ref="L293:L321" si="14">(E293-I293)-K293</f>
        <v>0</v>
      </c>
      <c r="M293" s="232">
        <f t="shared" ref="M293:M321" si="15">IF(G293="VRAI",J293,0)</f>
        <v>0</v>
      </c>
      <c r="N293" s="234">
        <f>MAX(tblTEC_TDB_Data[[#This Row],[H_Facturables]]-tblTEC_TDB_Data[[#This Row],[H_Facturées]],0)</f>
        <v>1.5</v>
      </c>
      <c r="O293" s="227">
        <f ca="1">ROUND(INT(NOW()-tblTEC_TDB_Data[[#This Row],[Date]]),0)</f>
        <v>9</v>
      </c>
      <c r="P293" s="235">
        <f ca="1">IF(tblTEC_TDB_Data[[#This Row],[Âge]]&lt;=30,N293,0)</f>
        <v>1.5</v>
      </c>
      <c r="Q293" s="235">
        <f ca="1">IF(AND(tblTEC_TDB_Data[[#This Row],[Âge]]&gt;30,tblTEC_TDB_Data[[#This Row],[Âge]]&lt;=60),N293,0)</f>
        <v>0</v>
      </c>
      <c r="R293" s="235">
        <f ca="1">IF(AND(tblTEC_TDB_Data[[#This Row],[Âge]]&gt;60,tblTEC_TDB_Data[[#This Row],[Âge]]&lt;=90),N293,0)</f>
        <v>0</v>
      </c>
      <c r="S293" s="235">
        <f ca="1">IF(tblTEC_TDB_Data[[#This Row],[Âge]]&gt;90,N293,0)</f>
        <v>0</v>
      </c>
    </row>
    <row r="294" spans="1:19" x14ac:dyDescent="0.25">
      <c r="A294" s="231">
        <v>294</v>
      </c>
      <c r="B294" s="231" t="s">
        <v>11830</v>
      </c>
      <c r="C294" s="1124">
        <v>45510</v>
      </c>
      <c r="D294" s="236" t="s">
        <v>13406</v>
      </c>
      <c r="E294" s="966">
        <v>2</v>
      </c>
      <c r="F294" s="228" t="s">
        <v>172</v>
      </c>
      <c r="G294" s="228" t="s">
        <v>9339</v>
      </c>
      <c r="H294" s="228" t="s">
        <v>9339</v>
      </c>
      <c r="I294" s="232">
        <f>IF(tblTEC_TDB_Data[[#This Row],[EstDetruite]],E294,0)</f>
        <v>0</v>
      </c>
      <c r="J294" s="233">
        <f>tblTEC_TDB_Data[[#This Row],[H_Saisies]]-tblTEC_TDB_Data[[#This Row],[H_Détruites]]</f>
        <v>2</v>
      </c>
      <c r="K294" s="233">
        <f>IF(tblTEC_TDB_Data[[#This Row],[EstFacturable]]="VRAI",(E294-I294),0)</f>
        <v>2</v>
      </c>
      <c r="L294" s="232">
        <f t="shared" si="14"/>
        <v>0</v>
      </c>
      <c r="M294" s="232">
        <f t="shared" si="15"/>
        <v>0</v>
      </c>
      <c r="N294" s="234">
        <f>MAX(tblTEC_TDB_Data[[#This Row],[H_Facturables]]-tblTEC_TDB_Data[[#This Row],[H_Facturées]],0)</f>
        <v>2</v>
      </c>
      <c r="O294" s="227">
        <f ca="1">ROUND(INT(NOW()-tblTEC_TDB_Data[[#This Row],[Date]]),0)</f>
        <v>9</v>
      </c>
      <c r="P294" s="235">
        <f ca="1">IF(tblTEC_TDB_Data[[#This Row],[Âge]]&lt;=30,N294,0)</f>
        <v>2</v>
      </c>
      <c r="Q294" s="235">
        <f ca="1">IF(AND(tblTEC_TDB_Data[[#This Row],[Âge]]&gt;30,tblTEC_TDB_Data[[#This Row],[Âge]]&lt;=60),N294,0)</f>
        <v>0</v>
      </c>
      <c r="R294" s="235">
        <f ca="1">IF(AND(tblTEC_TDB_Data[[#This Row],[Âge]]&gt;60,tblTEC_TDB_Data[[#This Row],[Âge]]&lt;=90),N294,0)</f>
        <v>0</v>
      </c>
      <c r="S294" s="235">
        <f ca="1">IF(tblTEC_TDB_Data[[#This Row],[Âge]]&gt;90,N294,0)</f>
        <v>0</v>
      </c>
    </row>
    <row r="295" spans="1:19" x14ac:dyDescent="0.25">
      <c r="A295" s="231">
        <v>295</v>
      </c>
      <c r="B295" s="231" t="s">
        <v>11830</v>
      </c>
      <c r="C295" s="1124">
        <v>45510</v>
      </c>
      <c r="D295" s="236" t="s">
        <v>17056</v>
      </c>
      <c r="E295" s="966">
        <v>4.5</v>
      </c>
      <c r="F295" s="228" t="s">
        <v>9339</v>
      </c>
      <c r="G295" s="228" t="s">
        <v>9339</v>
      </c>
      <c r="H295" s="228" t="s">
        <v>9339</v>
      </c>
      <c r="I295" s="232">
        <f>IF(tblTEC_TDB_Data[[#This Row],[EstDetruite]],E295,0)</f>
        <v>0</v>
      </c>
      <c r="J295" s="233">
        <f>tblTEC_TDB_Data[[#This Row],[H_Saisies]]-tblTEC_TDB_Data[[#This Row],[H_Détruites]]</f>
        <v>4.5</v>
      </c>
      <c r="K295" s="233">
        <f>IF(tblTEC_TDB_Data[[#This Row],[EstFacturable]]="VRAI",(E295-I295),0)</f>
        <v>0</v>
      </c>
      <c r="L295" s="232">
        <f t="shared" si="14"/>
        <v>4.5</v>
      </c>
      <c r="M295" s="232">
        <f t="shared" si="15"/>
        <v>0</v>
      </c>
      <c r="N295" s="234">
        <f>MAX(tblTEC_TDB_Data[[#This Row],[H_Facturables]]-tblTEC_TDB_Data[[#This Row],[H_Facturées]],0)</f>
        <v>0</v>
      </c>
      <c r="O295" s="227">
        <f ca="1">ROUND(INT(NOW()-tblTEC_TDB_Data[[#This Row],[Date]]),0)</f>
        <v>9</v>
      </c>
      <c r="P295" s="235">
        <f ca="1">IF(tblTEC_TDB_Data[[#This Row],[Âge]]&lt;=30,N295,0)</f>
        <v>0</v>
      </c>
      <c r="Q295" s="235">
        <f ca="1">IF(AND(tblTEC_TDB_Data[[#This Row],[Âge]]&gt;30,tblTEC_TDB_Data[[#This Row],[Âge]]&lt;=60),N295,0)</f>
        <v>0</v>
      </c>
      <c r="R295" s="235">
        <f ca="1">IF(AND(tblTEC_TDB_Data[[#This Row],[Âge]]&gt;60,tblTEC_TDB_Data[[#This Row],[Âge]]&lt;=90),N295,0)</f>
        <v>0</v>
      </c>
      <c r="S295" s="235">
        <f ca="1">IF(tblTEC_TDB_Data[[#This Row],[Âge]]&gt;90,N295,0)</f>
        <v>0</v>
      </c>
    </row>
    <row r="296" spans="1:19" x14ac:dyDescent="0.25">
      <c r="A296" s="231">
        <v>296</v>
      </c>
      <c r="B296" s="231" t="s">
        <v>11830</v>
      </c>
      <c r="C296" s="1124">
        <v>45510</v>
      </c>
      <c r="D296" s="236" t="s">
        <v>13780</v>
      </c>
      <c r="E296" s="966">
        <v>0.5</v>
      </c>
      <c r="F296" s="228" t="s">
        <v>172</v>
      </c>
      <c r="G296" s="228" t="s">
        <v>9339</v>
      </c>
      <c r="H296" s="228" t="s">
        <v>9339</v>
      </c>
      <c r="I296" s="232">
        <f>IF(tblTEC_TDB_Data[[#This Row],[EstDetruite]],E296,0)</f>
        <v>0</v>
      </c>
      <c r="J296" s="233">
        <f>tblTEC_TDB_Data[[#This Row],[H_Saisies]]-tblTEC_TDB_Data[[#This Row],[H_Détruites]]</f>
        <v>0.5</v>
      </c>
      <c r="K296" s="233">
        <f>IF(tblTEC_TDB_Data[[#This Row],[EstFacturable]]="VRAI",(E296-I296),0)</f>
        <v>0.5</v>
      </c>
      <c r="L296" s="232">
        <f t="shared" si="14"/>
        <v>0</v>
      </c>
      <c r="M296" s="232">
        <f t="shared" si="15"/>
        <v>0</v>
      </c>
      <c r="N296" s="234">
        <f>MAX(tblTEC_TDB_Data[[#This Row],[H_Facturables]]-tblTEC_TDB_Data[[#This Row],[H_Facturées]],0)</f>
        <v>0.5</v>
      </c>
      <c r="O296" s="227">
        <f ca="1">ROUND(INT(NOW()-tblTEC_TDB_Data[[#This Row],[Date]]),0)</f>
        <v>9</v>
      </c>
      <c r="P296" s="235">
        <f ca="1">IF(tblTEC_TDB_Data[[#This Row],[Âge]]&lt;=30,N296,0)</f>
        <v>0.5</v>
      </c>
      <c r="Q296" s="235">
        <f ca="1">IF(AND(tblTEC_TDB_Data[[#This Row],[Âge]]&gt;30,tblTEC_TDB_Data[[#This Row],[Âge]]&lt;=60),N296,0)</f>
        <v>0</v>
      </c>
      <c r="R296" s="235">
        <f ca="1">IF(AND(tblTEC_TDB_Data[[#This Row],[Âge]]&gt;60,tblTEC_TDB_Data[[#This Row],[Âge]]&lt;=90),N296,0)</f>
        <v>0</v>
      </c>
      <c r="S296" s="235">
        <f ca="1">IF(tblTEC_TDB_Data[[#This Row],[Âge]]&gt;90,N296,0)</f>
        <v>0</v>
      </c>
    </row>
    <row r="297" spans="1:19" x14ac:dyDescent="0.25">
      <c r="A297" s="231">
        <v>297</v>
      </c>
      <c r="B297" s="231" t="s">
        <v>11830</v>
      </c>
      <c r="C297" s="1124">
        <v>45510</v>
      </c>
      <c r="D297" s="236" t="s">
        <v>13406</v>
      </c>
      <c r="E297" s="966">
        <v>2</v>
      </c>
      <c r="F297" s="228" t="s">
        <v>172</v>
      </c>
      <c r="G297" s="228" t="s">
        <v>9339</v>
      </c>
      <c r="H297" s="228" t="s">
        <v>9339</v>
      </c>
      <c r="I297" s="232">
        <f>IF(tblTEC_TDB_Data[[#This Row],[EstDetruite]],E297,0)</f>
        <v>0</v>
      </c>
      <c r="J297" s="233">
        <f>tblTEC_TDB_Data[[#This Row],[H_Saisies]]-tblTEC_TDB_Data[[#This Row],[H_Détruites]]</f>
        <v>2</v>
      </c>
      <c r="K297" s="233">
        <f>IF(tblTEC_TDB_Data[[#This Row],[EstFacturable]]="VRAI",(E297-I297),0)</f>
        <v>2</v>
      </c>
      <c r="L297" s="232">
        <f t="shared" si="14"/>
        <v>0</v>
      </c>
      <c r="M297" s="232">
        <f t="shared" si="15"/>
        <v>0</v>
      </c>
      <c r="N297" s="234">
        <f>MAX(tblTEC_TDB_Data[[#This Row],[H_Facturables]]-tblTEC_TDB_Data[[#This Row],[H_Facturées]],0)</f>
        <v>2</v>
      </c>
      <c r="O297" s="227">
        <f ca="1">ROUND(INT(NOW()-tblTEC_TDB_Data[[#This Row],[Date]]),0)</f>
        <v>9</v>
      </c>
      <c r="P297" s="235">
        <f ca="1">IF(tblTEC_TDB_Data[[#This Row],[Âge]]&lt;=30,N297,0)</f>
        <v>2</v>
      </c>
      <c r="Q297" s="235">
        <f ca="1">IF(AND(tblTEC_TDB_Data[[#This Row],[Âge]]&gt;30,tblTEC_TDB_Data[[#This Row],[Âge]]&lt;=60),N297,0)</f>
        <v>0</v>
      </c>
      <c r="R297" s="235">
        <f ca="1">IF(AND(tblTEC_TDB_Data[[#This Row],[Âge]]&gt;60,tblTEC_TDB_Data[[#This Row],[Âge]]&lt;=90),N297,0)</f>
        <v>0</v>
      </c>
      <c r="S297" s="235">
        <f ca="1">IF(tblTEC_TDB_Data[[#This Row],[Âge]]&gt;90,N297,0)</f>
        <v>0</v>
      </c>
    </row>
    <row r="298" spans="1:19" x14ac:dyDescent="0.25">
      <c r="A298" s="231">
        <v>298</v>
      </c>
      <c r="B298" s="231" t="s">
        <v>11830</v>
      </c>
      <c r="C298" s="1124">
        <v>45510</v>
      </c>
      <c r="D298" s="236" t="s">
        <v>13406</v>
      </c>
      <c r="E298" s="966">
        <v>1.5</v>
      </c>
      <c r="F298" s="228" t="s">
        <v>172</v>
      </c>
      <c r="G298" s="228" t="s">
        <v>9339</v>
      </c>
      <c r="H298" s="228" t="s">
        <v>9339</v>
      </c>
      <c r="I298" s="232">
        <f>IF(tblTEC_TDB_Data[[#This Row],[EstDetruite]],E298,0)</f>
        <v>0</v>
      </c>
      <c r="J298" s="233">
        <f>tblTEC_TDB_Data[[#This Row],[H_Saisies]]-tblTEC_TDB_Data[[#This Row],[H_Détruites]]</f>
        <v>1.5</v>
      </c>
      <c r="K298" s="233">
        <f>IF(tblTEC_TDB_Data[[#This Row],[EstFacturable]]="VRAI",(E298-I298),0)</f>
        <v>1.5</v>
      </c>
      <c r="L298" s="232">
        <f t="shared" si="14"/>
        <v>0</v>
      </c>
      <c r="M298" s="232">
        <f t="shared" si="15"/>
        <v>0</v>
      </c>
      <c r="N298" s="234">
        <f>MAX(tblTEC_TDB_Data[[#This Row],[H_Facturables]]-tblTEC_TDB_Data[[#This Row],[H_Facturées]],0)</f>
        <v>1.5</v>
      </c>
      <c r="O298" s="227">
        <f ca="1">ROUND(INT(NOW()-tblTEC_TDB_Data[[#This Row],[Date]]),0)</f>
        <v>9</v>
      </c>
      <c r="P298" s="235">
        <f ca="1">IF(tblTEC_TDB_Data[[#This Row],[Âge]]&lt;=30,N298,0)</f>
        <v>1.5</v>
      </c>
      <c r="Q298" s="235">
        <f ca="1">IF(AND(tblTEC_TDB_Data[[#This Row],[Âge]]&gt;30,tblTEC_TDB_Data[[#This Row],[Âge]]&lt;=60),N298,0)</f>
        <v>0</v>
      </c>
      <c r="R298" s="235">
        <f ca="1">IF(AND(tblTEC_TDB_Data[[#This Row],[Âge]]&gt;60,tblTEC_TDB_Data[[#This Row],[Âge]]&lt;=90),N298,0)</f>
        <v>0</v>
      </c>
      <c r="S298" s="235">
        <f ca="1">IF(tblTEC_TDB_Data[[#This Row],[Âge]]&gt;90,N298,0)</f>
        <v>0</v>
      </c>
    </row>
    <row r="299" spans="1:19" x14ac:dyDescent="0.25">
      <c r="A299" s="231">
        <v>299</v>
      </c>
      <c r="B299" s="231" t="s">
        <v>11830</v>
      </c>
      <c r="C299" s="1124">
        <v>45510</v>
      </c>
      <c r="D299" s="236" t="s">
        <v>11598</v>
      </c>
      <c r="E299" s="966">
        <v>0.5</v>
      </c>
      <c r="F299" s="228" t="s">
        <v>172</v>
      </c>
      <c r="G299" s="228" t="s">
        <v>9339</v>
      </c>
      <c r="H299" s="228" t="s">
        <v>9339</v>
      </c>
      <c r="I299" s="232">
        <f>IF(tblTEC_TDB_Data[[#This Row],[EstDetruite]],E299,0)</f>
        <v>0</v>
      </c>
      <c r="J299" s="233">
        <f>tblTEC_TDB_Data[[#This Row],[H_Saisies]]-tblTEC_TDB_Data[[#This Row],[H_Détruites]]</f>
        <v>0.5</v>
      </c>
      <c r="K299" s="233">
        <f>IF(tblTEC_TDB_Data[[#This Row],[EstFacturable]]="VRAI",(E299-I299),0)</f>
        <v>0.5</v>
      </c>
      <c r="L299" s="232">
        <f t="shared" si="14"/>
        <v>0</v>
      </c>
      <c r="M299" s="232">
        <f t="shared" si="15"/>
        <v>0</v>
      </c>
      <c r="N299" s="234">
        <f>MAX(tblTEC_TDB_Data[[#This Row],[H_Facturables]]-tblTEC_TDB_Data[[#This Row],[H_Facturées]],0)</f>
        <v>0.5</v>
      </c>
      <c r="O299" s="227">
        <f ca="1">ROUND(INT(NOW()-tblTEC_TDB_Data[[#This Row],[Date]]),0)</f>
        <v>9</v>
      </c>
      <c r="P299" s="235">
        <f ca="1">IF(tblTEC_TDB_Data[[#This Row],[Âge]]&lt;=30,N299,0)</f>
        <v>0.5</v>
      </c>
      <c r="Q299" s="235">
        <f ca="1">IF(AND(tblTEC_TDB_Data[[#This Row],[Âge]]&gt;30,tblTEC_TDB_Data[[#This Row],[Âge]]&lt;=60),N299,0)</f>
        <v>0</v>
      </c>
      <c r="R299" s="235">
        <f ca="1">IF(AND(tblTEC_TDB_Data[[#This Row],[Âge]]&gt;60,tblTEC_TDB_Data[[#This Row],[Âge]]&lt;=90),N299,0)</f>
        <v>0</v>
      </c>
      <c r="S299" s="235">
        <f ca="1">IF(tblTEC_TDB_Data[[#This Row],[Âge]]&gt;90,N299,0)</f>
        <v>0</v>
      </c>
    </row>
    <row r="300" spans="1:19" x14ac:dyDescent="0.25">
      <c r="A300" s="231">
        <v>300</v>
      </c>
      <c r="B300" s="231" t="s">
        <v>11830</v>
      </c>
      <c r="C300" s="1124">
        <v>45510</v>
      </c>
      <c r="D300" s="236" t="s">
        <v>13406</v>
      </c>
      <c r="E300" s="966">
        <v>0.5</v>
      </c>
      <c r="F300" s="228" t="s">
        <v>172</v>
      </c>
      <c r="G300" s="228" t="s">
        <v>9339</v>
      </c>
      <c r="H300" s="228" t="s">
        <v>9339</v>
      </c>
      <c r="I300" s="232">
        <f>IF(tblTEC_TDB_Data[[#This Row],[EstDetruite]],E300,0)</f>
        <v>0</v>
      </c>
      <c r="J300" s="233">
        <f>tblTEC_TDB_Data[[#This Row],[H_Saisies]]-tblTEC_TDB_Data[[#This Row],[H_Détruites]]</f>
        <v>0.5</v>
      </c>
      <c r="K300" s="233">
        <f>IF(tblTEC_TDB_Data[[#This Row],[EstFacturable]]="VRAI",(E300-I300),0)</f>
        <v>0.5</v>
      </c>
      <c r="L300" s="232">
        <f t="shared" si="14"/>
        <v>0</v>
      </c>
      <c r="M300" s="232">
        <f t="shared" si="15"/>
        <v>0</v>
      </c>
      <c r="N300" s="234">
        <f>MAX(tblTEC_TDB_Data[[#This Row],[H_Facturables]]-tblTEC_TDB_Data[[#This Row],[H_Facturées]],0)</f>
        <v>0.5</v>
      </c>
      <c r="O300" s="227">
        <f ca="1">ROUND(INT(NOW()-tblTEC_TDB_Data[[#This Row],[Date]]),0)</f>
        <v>9</v>
      </c>
      <c r="P300" s="235">
        <f ca="1">IF(tblTEC_TDB_Data[[#This Row],[Âge]]&lt;=30,N300,0)</f>
        <v>0.5</v>
      </c>
      <c r="Q300" s="235">
        <f ca="1">IF(AND(tblTEC_TDB_Data[[#This Row],[Âge]]&gt;30,tblTEC_TDB_Data[[#This Row],[Âge]]&lt;=60),N300,0)</f>
        <v>0</v>
      </c>
      <c r="R300" s="235">
        <f ca="1">IF(AND(tblTEC_TDB_Data[[#This Row],[Âge]]&gt;60,tblTEC_TDB_Data[[#This Row],[Âge]]&lt;=90),N300,0)</f>
        <v>0</v>
      </c>
      <c r="S300" s="235">
        <f ca="1">IF(tblTEC_TDB_Data[[#This Row],[Âge]]&gt;90,N300,0)</f>
        <v>0</v>
      </c>
    </row>
    <row r="301" spans="1:19" x14ac:dyDescent="0.25">
      <c r="A301" s="231">
        <v>301</v>
      </c>
      <c r="B301" s="231" t="s">
        <v>11830</v>
      </c>
      <c r="C301" s="1124">
        <v>45512</v>
      </c>
      <c r="D301" s="236" t="s">
        <v>13406</v>
      </c>
      <c r="E301" s="966">
        <v>4</v>
      </c>
      <c r="F301" s="228" t="s">
        <v>172</v>
      </c>
      <c r="G301" s="228" t="s">
        <v>9339</v>
      </c>
      <c r="H301" s="228" t="s">
        <v>9339</v>
      </c>
      <c r="I301" s="232">
        <f>IF(tblTEC_TDB_Data[[#This Row],[EstDetruite]],E301,0)</f>
        <v>0</v>
      </c>
      <c r="J301" s="233">
        <f>tblTEC_TDB_Data[[#This Row],[H_Saisies]]-tblTEC_TDB_Data[[#This Row],[H_Détruites]]</f>
        <v>4</v>
      </c>
      <c r="K301" s="233">
        <f>IF(tblTEC_TDB_Data[[#This Row],[EstFacturable]]="VRAI",(E301-I301),0)</f>
        <v>4</v>
      </c>
      <c r="L301" s="232">
        <f t="shared" si="14"/>
        <v>0</v>
      </c>
      <c r="M301" s="232">
        <f t="shared" si="15"/>
        <v>0</v>
      </c>
      <c r="N301" s="234">
        <f>MAX(tblTEC_TDB_Data[[#This Row],[H_Facturables]]-tblTEC_TDB_Data[[#This Row],[H_Facturées]],0)</f>
        <v>4</v>
      </c>
      <c r="O301" s="227">
        <f ca="1">ROUND(INT(NOW()-tblTEC_TDB_Data[[#This Row],[Date]]),0)</f>
        <v>7</v>
      </c>
      <c r="P301" s="235">
        <f ca="1">IF(tblTEC_TDB_Data[[#This Row],[Âge]]&lt;=30,N301,0)</f>
        <v>4</v>
      </c>
      <c r="Q301" s="235">
        <f ca="1">IF(AND(tblTEC_TDB_Data[[#This Row],[Âge]]&gt;30,tblTEC_TDB_Data[[#This Row],[Âge]]&lt;=60),N301,0)</f>
        <v>0</v>
      </c>
      <c r="R301" s="235">
        <f ca="1">IF(AND(tblTEC_TDB_Data[[#This Row],[Âge]]&gt;60,tblTEC_TDB_Data[[#This Row],[Âge]]&lt;=90),N301,0)</f>
        <v>0</v>
      </c>
      <c r="S301" s="235">
        <f ca="1">IF(tblTEC_TDB_Data[[#This Row],[Âge]]&gt;90,N301,0)</f>
        <v>0</v>
      </c>
    </row>
    <row r="302" spans="1:19" x14ac:dyDescent="0.25">
      <c r="A302" s="231">
        <v>302</v>
      </c>
      <c r="B302" s="231" t="s">
        <v>11830</v>
      </c>
      <c r="C302" s="1124">
        <v>45512</v>
      </c>
      <c r="D302" s="236" t="s">
        <v>17056</v>
      </c>
      <c r="E302" s="966">
        <v>2.25</v>
      </c>
      <c r="F302" s="228" t="s">
        <v>172</v>
      </c>
      <c r="G302" s="228" t="s">
        <v>9339</v>
      </c>
      <c r="H302" s="228" t="s">
        <v>9339</v>
      </c>
      <c r="I302" s="232">
        <f>IF(tblTEC_TDB_Data[[#This Row],[EstDetruite]],E302,0)</f>
        <v>0</v>
      </c>
      <c r="J302" s="233">
        <f>tblTEC_TDB_Data[[#This Row],[H_Saisies]]-tblTEC_TDB_Data[[#This Row],[H_Détruites]]</f>
        <v>2.25</v>
      </c>
      <c r="K302" s="233">
        <f>IF(tblTEC_TDB_Data[[#This Row],[EstFacturable]]="VRAI",(E302-I302),0)</f>
        <v>2.25</v>
      </c>
      <c r="L302" s="232">
        <f t="shared" si="14"/>
        <v>0</v>
      </c>
      <c r="M302" s="232">
        <f t="shared" si="15"/>
        <v>0</v>
      </c>
      <c r="N302" s="234">
        <f>MAX(tblTEC_TDB_Data[[#This Row],[H_Facturables]]-tblTEC_TDB_Data[[#This Row],[H_Facturées]],0)</f>
        <v>2.25</v>
      </c>
      <c r="O302" s="227">
        <f ca="1">ROUND(INT(NOW()-tblTEC_TDB_Data[[#This Row],[Date]]),0)</f>
        <v>7</v>
      </c>
      <c r="P302" s="235">
        <f ca="1">IF(tblTEC_TDB_Data[[#This Row],[Âge]]&lt;=30,N302,0)</f>
        <v>2.25</v>
      </c>
      <c r="Q302" s="235">
        <f ca="1">IF(AND(tblTEC_TDB_Data[[#This Row],[Âge]]&gt;30,tblTEC_TDB_Data[[#This Row],[Âge]]&lt;=60),N302,0)</f>
        <v>0</v>
      </c>
      <c r="R302" s="235">
        <f ca="1">IF(AND(tblTEC_TDB_Data[[#This Row],[Âge]]&gt;60,tblTEC_TDB_Data[[#This Row],[Âge]]&lt;=90),N302,0)</f>
        <v>0</v>
      </c>
      <c r="S302" s="235">
        <f ca="1">IF(tblTEC_TDB_Data[[#This Row],[Âge]]&gt;90,N302,0)</f>
        <v>0</v>
      </c>
    </row>
    <row r="303" spans="1:19" x14ac:dyDescent="0.25">
      <c r="A303" s="231">
        <v>303</v>
      </c>
      <c r="B303" s="231" t="s">
        <v>11830</v>
      </c>
      <c r="C303" s="1124">
        <v>45512</v>
      </c>
      <c r="D303" s="236" t="s">
        <v>17056</v>
      </c>
      <c r="E303" s="966">
        <v>1.5</v>
      </c>
      <c r="F303" s="228" t="s">
        <v>9339</v>
      </c>
      <c r="G303" s="228" t="s">
        <v>9339</v>
      </c>
      <c r="H303" s="228" t="s">
        <v>9339</v>
      </c>
      <c r="I303" s="232">
        <f>IF(tblTEC_TDB_Data[[#This Row],[EstDetruite]],E303,0)</f>
        <v>0</v>
      </c>
      <c r="J303" s="233">
        <f>tblTEC_TDB_Data[[#This Row],[H_Saisies]]-tblTEC_TDB_Data[[#This Row],[H_Détruites]]</f>
        <v>1.5</v>
      </c>
      <c r="K303" s="233">
        <f>IF(tblTEC_TDB_Data[[#This Row],[EstFacturable]]="VRAI",(E303-I303),0)</f>
        <v>0</v>
      </c>
      <c r="L303" s="232">
        <f t="shared" si="14"/>
        <v>1.5</v>
      </c>
      <c r="M303" s="232">
        <f t="shared" si="15"/>
        <v>0</v>
      </c>
      <c r="N303" s="234">
        <f>MAX(tblTEC_TDB_Data[[#This Row],[H_Facturables]]-tblTEC_TDB_Data[[#This Row],[H_Facturées]],0)</f>
        <v>0</v>
      </c>
      <c r="O303" s="227">
        <f ca="1">ROUND(INT(NOW()-tblTEC_TDB_Data[[#This Row],[Date]]),0)</f>
        <v>7</v>
      </c>
      <c r="P303" s="235">
        <f ca="1">IF(tblTEC_TDB_Data[[#This Row],[Âge]]&lt;=30,N303,0)</f>
        <v>0</v>
      </c>
      <c r="Q303" s="235">
        <f ca="1">IF(AND(tblTEC_TDB_Data[[#This Row],[Âge]]&gt;30,tblTEC_TDB_Data[[#This Row],[Âge]]&lt;=60),N303,0)</f>
        <v>0</v>
      </c>
      <c r="R303" s="235">
        <f ca="1">IF(AND(tblTEC_TDB_Data[[#This Row],[Âge]]&gt;60,tblTEC_TDB_Data[[#This Row],[Âge]]&lt;=90),N303,0)</f>
        <v>0</v>
      </c>
      <c r="S303" s="235">
        <f ca="1">IF(tblTEC_TDB_Data[[#This Row],[Âge]]&gt;90,N303,0)</f>
        <v>0</v>
      </c>
    </row>
    <row r="304" spans="1:19" x14ac:dyDescent="0.25">
      <c r="A304" s="231">
        <v>304</v>
      </c>
      <c r="B304" s="231" t="s">
        <v>11830</v>
      </c>
      <c r="C304" s="1124">
        <v>45512</v>
      </c>
      <c r="D304" s="236" t="s">
        <v>17056</v>
      </c>
      <c r="E304" s="966">
        <v>0.5</v>
      </c>
      <c r="F304" s="228" t="s">
        <v>9339</v>
      </c>
      <c r="G304" s="228" t="s">
        <v>9339</v>
      </c>
      <c r="H304" s="228" t="s">
        <v>9339</v>
      </c>
      <c r="I304" s="232">
        <f>IF(tblTEC_TDB_Data[[#This Row],[EstDetruite]],E304,0)</f>
        <v>0</v>
      </c>
      <c r="J304" s="233">
        <f>tblTEC_TDB_Data[[#This Row],[H_Saisies]]-tblTEC_TDB_Data[[#This Row],[H_Détruites]]</f>
        <v>0.5</v>
      </c>
      <c r="K304" s="233">
        <f>IF(tblTEC_TDB_Data[[#This Row],[EstFacturable]]="VRAI",(E304-I304),0)</f>
        <v>0</v>
      </c>
      <c r="L304" s="232">
        <f t="shared" si="14"/>
        <v>0.5</v>
      </c>
      <c r="M304" s="232">
        <f t="shared" si="15"/>
        <v>0</v>
      </c>
      <c r="N304" s="234">
        <f>MAX(tblTEC_TDB_Data[[#This Row],[H_Facturables]]-tblTEC_TDB_Data[[#This Row],[H_Facturées]],0)</f>
        <v>0</v>
      </c>
      <c r="O304" s="227">
        <f ca="1">ROUND(INT(NOW()-tblTEC_TDB_Data[[#This Row],[Date]]),0)</f>
        <v>7</v>
      </c>
      <c r="P304" s="235">
        <f ca="1">IF(tblTEC_TDB_Data[[#This Row],[Âge]]&lt;=30,N304,0)</f>
        <v>0</v>
      </c>
      <c r="Q304" s="235">
        <f ca="1">IF(AND(tblTEC_TDB_Data[[#This Row],[Âge]]&gt;30,tblTEC_TDB_Data[[#This Row],[Âge]]&lt;=60),N304,0)</f>
        <v>0</v>
      </c>
      <c r="R304" s="235">
        <f ca="1">IF(AND(tblTEC_TDB_Data[[#This Row],[Âge]]&gt;60,tblTEC_TDB_Data[[#This Row],[Âge]]&lt;=90),N304,0)</f>
        <v>0</v>
      </c>
      <c r="S304" s="235">
        <f ca="1">IF(tblTEC_TDB_Data[[#This Row],[Âge]]&gt;90,N304,0)</f>
        <v>0</v>
      </c>
    </row>
    <row r="305" spans="1:19" x14ac:dyDescent="0.25">
      <c r="A305" s="231">
        <v>305</v>
      </c>
      <c r="B305" s="231" t="s">
        <v>11830</v>
      </c>
      <c r="C305" s="1124">
        <v>45512</v>
      </c>
      <c r="D305" s="236" t="s">
        <v>13406</v>
      </c>
      <c r="E305" s="966">
        <v>2.5</v>
      </c>
      <c r="F305" s="228" t="s">
        <v>172</v>
      </c>
      <c r="G305" s="228" t="s">
        <v>9339</v>
      </c>
      <c r="H305" s="228" t="s">
        <v>9339</v>
      </c>
      <c r="I305" s="232">
        <f>IF(tblTEC_TDB_Data[[#This Row],[EstDetruite]],E305,0)</f>
        <v>0</v>
      </c>
      <c r="J305" s="233">
        <f>tblTEC_TDB_Data[[#This Row],[H_Saisies]]-tblTEC_TDB_Data[[#This Row],[H_Détruites]]</f>
        <v>2.5</v>
      </c>
      <c r="K305" s="233">
        <f>IF(tblTEC_TDB_Data[[#This Row],[EstFacturable]]="VRAI",(E305-I305),0)</f>
        <v>2.5</v>
      </c>
      <c r="L305" s="232">
        <f t="shared" si="14"/>
        <v>0</v>
      </c>
      <c r="M305" s="232">
        <f t="shared" si="15"/>
        <v>0</v>
      </c>
      <c r="N305" s="234">
        <f>MAX(tblTEC_TDB_Data[[#This Row],[H_Facturables]]-tblTEC_TDB_Data[[#This Row],[H_Facturées]],0)</f>
        <v>2.5</v>
      </c>
      <c r="O305" s="227">
        <f ca="1">ROUND(INT(NOW()-tblTEC_TDB_Data[[#This Row],[Date]]),0)</f>
        <v>7</v>
      </c>
      <c r="P305" s="235">
        <f ca="1">IF(tblTEC_TDB_Data[[#This Row],[Âge]]&lt;=30,N305,0)</f>
        <v>2.5</v>
      </c>
      <c r="Q305" s="235">
        <f ca="1">IF(AND(tblTEC_TDB_Data[[#This Row],[Âge]]&gt;30,tblTEC_TDB_Data[[#This Row],[Âge]]&lt;=60),N305,0)</f>
        <v>0</v>
      </c>
      <c r="R305" s="235">
        <f ca="1">IF(AND(tblTEC_TDB_Data[[#This Row],[Âge]]&gt;60,tblTEC_TDB_Data[[#This Row],[Âge]]&lt;=90),N305,0)</f>
        <v>0</v>
      </c>
      <c r="S305" s="235">
        <f ca="1">IF(tblTEC_TDB_Data[[#This Row],[Âge]]&gt;90,N305,0)</f>
        <v>0</v>
      </c>
    </row>
    <row r="306" spans="1:19" x14ac:dyDescent="0.25">
      <c r="A306" s="231">
        <v>306</v>
      </c>
      <c r="B306" s="231" t="s">
        <v>11830</v>
      </c>
      <c r="C306" s="1124">
        <v>45512</v>
      </c>
      <c r="D306" s="236" t="s">
        <v>13406</v>
      </c>
      <c r="E306" s="966">
        <v>0.5</v>
      </c>
      <c r="F306" s="228" t="s">
        <v>172</v>
      </c>
      <c r="G306" s="228" t="s">
        <v>9339</v>
      </c>
      <c r="H306" s="228" t="s">
        <v>9339</v>
      </c>
      <c r="I306" s="232">
        <f>IF(tblTEC_TDB_Data[[#This Row],[EstDetruite]],E306,0)</f>
        <v>0</v>
      </c>
      <c r="J306" s="233">
        <f>tblTEC_TDB_Data[[#This Row],[H_Saisies]]-tblTEC_TDB_Data[[#This Row],[H_Détruites]]</f>
        <v>0.5</v>
      </c>
      <c r="K306" s="233">
        <f>IF(tblTEC_TDB_Data[[#This Row],[EstFacturable]]="VRAI",(E306-I306),0)</f>
        <v>0.5</v>
      </c>
      <c r="L306" s="232">
        <f t="shared" si="14"/>
        <v>0</v>
      </c>
      <c r="M306" s="232">
        <f t="shared" si="15"/>
        <v>0</v>
      </c>
      <c r="N306" s="234">
        <f>MAX(tblTEC_TDB_Data[[#This Row],[H_Facturables]]-tblTEC_TDB_Data[[#This Row],[H_Facturées]],0)</f>
        <v>0.5</v>
      </c>
      <c r="O306" s="227">
        <f ca="1">ROUND(INT(NOW()-tblTEC_TDB_Data[[#This Row],[Date]]),0)</f>
        <v>7</v>
      </c>
      <c r="P306" s="235">
        <f ca="1">IF(tblTEC_TDB_Data[[#This Row],[Âge]]&lt;=30,N306,0)</f>
        <v>0.5</v>
      </c>
      <c r="Q306" s="235">
        <f ca="1">IF(AND(tblTEC_TDB_Data[[#This Row],[Âge]]&gt;30,tblTEC_TDB_Data[[#This Row],[Âge]]&lt;=60),N306,0)</f>
        <v>0</v>
      </c>
      <c r="R306" s="235">
        <f ca="1">IF(AND(tblTEC_TDB_Data[[#This Row],[Âge]]&gt;60,tblTEC_TDB_Data[[#This Row],[Âge]]&lt;=90),N306,0)</f>
        <v>0</v>
      </c>
      <c r="S306" s="235">
        <f ca="1">IF(tblTEC_TDB_Data[[#This Row],[Âge]]&gt;90,N306,0)</f>
        <v>0</v>
      </c>
    </row>
    <row r="307" spans="1:19" x14ac:dyDescent="0.25">
      <c r="A307" s="231">
        <v>307</v>
      </c>
      <c r="B307" s="231" t="s">
        <v>11830</v>
      </c>
      <c r="C307" s="1124">
        <v>45513</v>
      </c>
      <c r="D307" s="236" t="s">
        <v>13406</v>
      </c>
      <c r="E307" s="966">
        <v>2.5</v>
      </c>
      <c r="F307" s="228" t="s">
        <v>172</v>
      </c>
      <c r="G307" s="228" t="s">
        <v>9339</v>
      </c>
      <c r="H307" s="228" t="s">
        <v>9339</v>
      </c>
      <c r="I307" s="232">
        <f>IF(tblTEC_TDB_Data[[#This Row],[EstDetruite]],E307,0)</f>
        <v>0</v>
      </c>
      <c r="J307" s="233">
        <f>tblTEC_TDB_Data[[#This Row],[H_Saisies]]-tblTEC_TDB_Data[[#This Row],[H_Détruites]]</f>
        <v>2.5</v>
      </c>
      <c r="K307" s="233">
        <f>IF(tblTEC_TDB_Data[[#This Row],[EstFacturable]]="VRAI",(E307-I307),0)</f>
        <v>2.5</v>
      </c>
      <c r="L307" s="232">
        <f t="shared" si="14"/>
        <v>0</v>
      </c>
      <c r="M307" s="232">
        <f t="shared" si="15"/>
        <v>0</v>
      </c>
      <c r="N307" s="234">
        <f>MAX(tblTEC_TDB_Data[[#This Row],[H_Facturables]]-tblTEC_TDB_Data[[#This Row],[H_Facturées]],0)</f>
        <v>2.5</v>
      </c>
      <c r="O307" s="227">
        <f ca="1">ROUND(INT(NOW()-tblTEC_TDB_Data[[#This Row],[Date]]),0)</f>
        <v>6</v>
      </c>
      <c r="P307" s="235">
        <f ca="1">IF(tblTEC_TDB_Data[[#This Row],[Âge]]&lt;=30,N307,0)</f>
        <v>2.5</v>
      </c>
      <c r="Q307" s="235">
        <f ca="1">IF(AND(tblTEC_TDB_Data[[#This Row],[Âge]]&gt;30,tblTEC_TDB_Data[[#This Row],[Âge]]&lt;=60),N307,0)</f>
        <v>0</v>
      </c>
      <c r="R307" s="235">
        <f ca="1">IF(AND(tblTEC_TDB_Data[[#This Row],[Âge]]&gt;60,tblTEC_TDB_Data[[#This Row],[Âge]]&lt;=90),N307,0)</f>
        <v>0</v>
      </c>
      <c r="S307" s="235">
        <f ca="1">IF(tblTEC_TDB_Data[[#This Row],[Âge]]&gt;90,N307,0)</f>
        <v>0</v>
      </c>
    </row>
    <row r="308" spans="1:19" x14ac:dyDescent="0.25">
      <c r="A308" s="231">
        <v>308</v>
      </c>
      <c r="B308" s="231" t="s">
        <v>11830</v>
      </c>
      <c r="C308" s="1124">
        <v>45513</v>
      </c>
      <c r="D308" s="236" t="s">
        <v>13406</v>
      </c>
      <c r="E308" s="966">
        <v>0.5</v>
      </c>
      <c r="F308" s="228" t="s">
        <v>172</v>
      </c>
      <c r="G308" s="228" t="s">
        <v>9339</v>
      </c>
      <c r="H308" s="228" t="s">
        <v>9339</v>
      </c>
      <c r="I308" s="232">
        <f>IF(tblTEC_TDB_Data[[#This Row],[EstDetruite]],E308,0)</f>
        <v>0</v>
      </c>
      <c r="J308" s="233">
        <f>tblTEC_TDB_Data[[#This Row],[H_Saisies]]-tblTEC_TDB_Data[[#This Row],[H_Détruites]]</f>
        <v>0.5</v>
      </c>
      <c r="K308" s="233">
        <f>IF(tblTEC_TDB_Data[[#This Row],[EstFacturable]]="VRAI",(E308-I308),0)</f>
        <v>0.5</v>
      </c>
      <c r="L308" s="232">
        <f t="shared" si="14"/>
        <v>0</v>
      </c>
      <c r="M308" s="232">
        <f t="shared" si="15"/>
        <v>0</v>
      </c>
      <c r="N308" s="234">
        <f>MAX(tblTEC_TDB_Data[[#This Row],[H_Facturables]]-tblTEC_TDB_Data[[#This Row],[H_Facturées]],0)</f>
        <v>0.5</v>
      </c>
      <c r="O308" s="227">
        <f ca="1">ROUND(INT(NOW()-tblTEC_TDB_Data[[#This Row],[Date]]),0)</f>
        <v>6</v>
      </c>
      <c r="P308" s="235">
        <f ca="1">IF(tblTEC_TDB_Data[[#This Row],[Âge]]&lt;=30,N308,0)</f>
        <v>0.5</v>
      </c>
      <c r="Q308" s="235">
        <f ca="1">IF(AND(tblTEC_TDB_Data[[#This Row],[Âge]]&gt;30,tblTEC_TDB_Data[[#This Row],[Âge]]&lt;=60),N308,0)</f>
        <v>0</v>
      </c>
      <c r="R308" s="235">
        <f ca="1">IF(AND(tblTEC_TDB_Data[[#This Row],[Âge]]&gt;60,tblTEC_TDB_Data[[#This Row],[Âge]]&lt;=90),N308,0)</f>
        <v>0</v>
      </c>
      <c r="S308" s="235">
        <f ca="1">IF(tblTEC_TDB_Data[[#This Row],[Âge]]&gt;90,N308,0)</f>
        <v>0</v>
      </c>
    </row>
    <row r="309" spans="1:19" x14ac:dyDescent="0.25">
      <c r="A309" s="231">
        <v>309</v>
      </c>
      <c r="B309" s="231" t="s">
        <v>11830</v>
      </c>
      <c r="C309" s="1124">
        <v>45513</v>
      </c>
      <c r="D309" s="236" t="s">
        <v>11598</v>
      </c>
      <c r="E309" s="966">
        <v>0.5</v>
      </c>
      <c r="F309" s="228" t="s">
        <v>172</v>
      </c>
      <c r="G309" s="228" t="s">
        <v>9339</v>
      </c>
      <c r="H309" s="228" t="s">
        <v>9339</v>
      </c>
      <c r="I309" s="232">
        <f>IF(tblTEC_TDB_Data[[#This Row],[EstDetruite]],E309,0)</f>
        <v>0</v>
      </c>
      <c r="J309" s="233">
        <f>tblTEC_TDB_Data[[#This Row],[H_Saisies]]-tblTEC_TDB_Data[[#This Row],[H_Détruites]]</f>
        <v>0.5</v>
      </c>
      <c r="K309" s="233">
        <f>IF(tblTEC_TDB_Data[[#This Row],[EstFacturable]]="VRAI",(E309-I309),0)</f>
        <v>0.5</v>
      </c>
      <c r="L309" s="232">
        <f t="shared" si="14"/>
        <v>0</v>
      </c>
      <c r="M309" s="232">
        <f t="shared" si="15"/>
        <v>0</v>
      </c>
      <c r="N309" s="234">
        <f>MAX(tblTEC_TDB_Data[[#This Row],[H_Facturables]]-tblTEC_TDB_Data[[#This Row],[H_Facturées]],0)</f>
        <v>0.5</v>
      </c>
      <c r="O309" s="227">
        <f ca="1">ROUND(INT(NOW()-tblTEC_TDB_Data[[#This Row],[Date]]),0)</f>
        <v>6</v>
      </c>
      <c r="P309" s="235">
        <f ca="1">IF(tblTEC_TDB_Data[[#This Row],[Âge]]&lt;=30,N309,0)</f>
        <v>0.5</v>
      </c>
      <c r="Q309" s="235">
        <f ca="1">IF(AND(tblTEC_TDB_Data[[#This Row],[Âge]]&gt;30,tblTEC_TDB_Data[[#This Row],[Âge]]&lt;=60),N309,0)</f>
        <v>0</v>
      </c>
      <c r="R309" s="235">
        <f ca="1">IF(AND(tblTEC_TDB_Data[[#This Row],[Âge]]&gt;60,tblTEC_TDB_Data[[#This Row],[Âge]]&lt;=90),N309,0)</f>
        <v>0</v>
      </c>
      <c r="S309" s="235">
        <f ca="1">IF(tblTEC_TDB_Data[[#This Row],[Âge]]&gt;90,N309,0)</f>
        <v>0</v>
      </c>
    </row>
    <row r="310" spans="1:19" x14ac:dyDescent="0.25">
      <c r="A310" s="231">
        <v>310</v>
      </c>
      <c r="B310" s="231" t="s">
        <v>11830</v>
      </c>
      <c r="C310" s="1124">
        <v>45513</v>
      </c>
      <c r="D310" s="236" t="s">
        <v>17056</v>
      </c>
      <c r="E310" s="966">
        <v>1</v>
      </c>
      <c r="F310" s="228" t="s">
        <v>172</v>
      </c>
      <c r="G310" s="228" t="s">
        <v>9339</v>
      </c>
      <c r="H310" s="228" t="s">
        <v>9339</v>
      </c>
      <c r="I310" s="232">
        <f>IF(tblTEC_TDB_Data[[#This Row],[EstDetruite]],E310,0)</f>
        <v>0</v>
      </c>
      <c r="J310" s="233">
        <f>tblTEC_TDB_Data[[#This Row],[H_Saisies]]-tblTEC_TDB_Data[[#This Row],[H_Détruites]]</f>
        <v>1</v>
      </c>
      <c r="K310" s="233">
        <f>IF(tblTEC_TDB_Data[[#This Row],[EstFacturable]]="VRAI",(E310-I310),0)</f>
        <v>1</v>
      </c>
      <c r="L310" s="232">
        <f t="shared" si="14"/>
        <v>0</v>
      </c>
      <c r="M310" s="232">
        <f t="shared" si="15"/>
        <v>0</v>
      </c>
      <c r="N310" s="234">
        <f>MAX(tblTEC_TDB_Data[[#This Row],[H_Facturables]]-tblTEC_TDB_Data[[#This Row],[H_Facturées]],0)</f>
        <v>1</v>
      </c>
      <c r="O310" s="227">
        <f ca="1">ROUND(INT(NOW()-tblTEC_TDB_Data[[#This Row],[Date]]),0)</f>
        <v>6</v>
      </c>
      <c r="P310" s="235">
        <f ca="1">IF(tblTEC_TDB_Data[[#This Row],[Âge]]&lt;=30,N310,0)</f>
        <v>1</v>
      </c>
      <c r="Q310" s="235">
        <f ca="1">IF(AND(tblTEC_TDB_Data[[#This Row],[Âge]]&gt;30,tblTEC_TDB_Data[[#This Row],[Âge]]&lt;=60),N310,0)</f>
        <v>0</v>
      </c>
      <c r="R310" s="235">
        <f ca="1">IF(AND(tblTEC_TDB_Data[[#This Row],[Âge]]&gt;60,tblTEC_TDB_Data[[#This Row],[Âge]]&lt;=90),N310,0)</f>
        <v>0</v>
      </c>
      <c r="S310" s="235">
        <f ca="1">IF(tblTEC_TDB_Data[[#This Row],[Âge]]&gt;90,N310,0)</f>
        <v>0</v>
      </c>
    </row>
    <row r="311" spans="1:19" x14ac:dyDescent="0.25">
      <c r="A311" s="231">
        <v>311</v>
      </c>
      <c r="B311" s="231" t="s">
        <v>11830</v>
      </c>
      <c r="C311" s="1124">
        <v>45513</v>
      </c>
      <c r="D311" s="236" t="s">
        <v>17056</v>
      </c>
      <c r="E311" s="966">
        <v>0.5</v>
      </c>
      <c r="F311" s="228" t="s">
        <v>9339</v>
      </c>
      <c r="G311" s="228" t="s">
        <v>9339</v>
      </c>
      <c r="H311" s="228" t="s">
        <v>9339</v>
      </c>
      <c r="I311" s="232">
        <f>IF(tblTEC_TDB_Data[[#This Row],[EstDetruite]],E311,0)</f>
        <v>0</v>
      </c>
      <c r="J311" s="233">
        <f>tblTEC_TDB_Data[[#This Row],[H_Saisies]]-tblTEC_TDB_Data[[#This Row],[H_Détruites]]</f>
        <v>0.5</v>
      </c>
      <c r="K311" s="233">
        <f>IF(tblTEC_TDB_Data[[#This Row],[EstFacturable]]="VRAI",(E311-I311),0)</f>
        <v>0</v>
      </c>
      <c r="L311" s="232">
        <f t="shared" si="14"/>
        <v>0.5</v>
      </c>
      <c r="M311" s="232">
        <f t="shared" si="15"/>
        <v>0</v>
      </c>
      <c r="N311" s="234">
        <f>MAX(tblTEC_TDB_Data[[#This Row],[H_Facturables]]-tblTEC_TDB_Data[[#This Row],[H_Facturées]],0)</f>
        <v>0</v>
      </c>
      <c r="O311" s="227">
        <f ca="1">ROUND(INT(NOW()-tblTEC_TDB_Data[[#This Row],[Date]]),0)</f>
        <v>6</v>
      </c>
      <c r="P311" s="235">
        <f ca="1">IF(tblTEC_TDB_Data[[#This Row],[Âge]]&lt;=30,N311,0)</f>
        <v>0</v>
      </c>
      <c r="Q311" s="235">
        <f ca="1">IF(AND(tblTEC_TDB_Data[[#This Row],[Âge]]&gt;30,tblTEC_TDB_Data[[#This Row],[Âge]]&lt;=60),N311,0)</f>
        <v>0</v>
      </c>
      <c r="R311" s="235">
        <f ca="1">IF(AND(tblTEC_TDB_Data[[#This Row],[Âge]]&gt;60,tblTEC_TDB_Data[[#This Row],[Âge]]&lt;=90),N311,0)</f>
        <v>0</v>
      </c>
      <c r="S311" s="235">
        <f ca="1">IF(tblTEC_TDB_Data[[#This Row],[Âge]]&gt;90,N311,0)</f>
        <v>0</v>
      </c>
    </row>
    <row r="312" spans="1:19" x14ac:dyDescent="0.25">
      <c r="A312" s="231">
        <v>312</v>
      </c>
      <c r="B312" s="231" t="s">
        <v>11830</v>
      </c>
      <c r="C312" s="1124">
        <v>45513</v>
      </c>
      <c r="D312" s="236" t="s">
        <v>17056</v>
      </c>
      <c r="E312" s="966">
        <v>0.75</v>
      </c>
      <c r="F312" s="228" t="s">
        <v>9339</v>
      </c>
      <c r="G312" s="228" t="s">
        <v>9339</v>
      </c>
      <c r="H312" s="228" t="s">
        <v>9339</v>
      </c>
      <c r="I312" s="232">
        <f>IF(tblTEC_TDB_Data[[#This Row],[EstDetruite]],E312,0)</f>
        <v>0</v>
      </c>
      <c r="J312" s="233">
        <f>tblTEC_TDB_Data[[#This Row],[H_Saisies]]-tblTEC_TDB_Data[[#This Row],[H_Détruites]]</f>
        <v>0.75</v>
      </c>
      <c r="K312" s="233">
        <f>IF(tblTEC_TDB_Data[[#This Row],[EstFacturable]]="VRAI",(E312-I312),0)</f>
        <v>0</v>
      </c>
      <c r="L312" s="232">
        <f t="shared" si="14"/>
        <v>0.75</v>
      </c>
      <c r="M312" s="232">
        <f t="shared" si="15"/>
        <v>0</v>
      </c>
      <c r="N312" s="234">
        <f>MAX(tblTEC_TDB_Data[[#This Row],[H_Facturables]]-tblTEC_TDB_Data[[#This Row],[H_Facturées]],0)</f>
        <v>0</v>
      </c>
      <c r="O312" s="227">
        <f ca="1">ROUND(INT(NOW()-tblTEC_TDB_Data[[#This Row],[Date]]),0)</f>
        <v>6</v>
      </c>
      <c r="P312" s="235">
        <f ca="1">IF(tblTEC_TDB_Data[[#This Row],[Âge]]&lt;=30,N312,0)</f>
        <v>0</v>
      </c>
      <c r="Q312" s="235">
        <f ca="1">IF(AND(tblTEC_TDB_Data[[#This Row],[Âge]]&gt;30,tblTEC_TDB_Data[[#This Row],[Âge]]&lt;=60),N312,0)</f>
        <v>0</v>
      </c>
      <c r="R312" s="235">
        <f ca="1">IF(AND(tblTEC_TDB_Data[[#This Row],[Âge]]&gt;60,tblTEC_TDB_Data[[#This Row],[Âge]]&lt;=90),N312,0)</f>
        <v>0</v>
      </c>
      <c r="S312" s="235">
        <f ca="1">IF(tblTEC_TDB_Data[[#This Row],[Âge]]&gt;90,N312,0)</f>
        <v>0</v>
      </c>
    </row>
    <row r="313" spans="1:19" x14ac:dyDescent="0.25">
      <c r="A313" s="231">
        <v>313</v>
      </c>
      <c r="B313" s="231" t="s">
        <v>5</v>
      </c>
      <c r="C313" s="1124">
        <v>45516</v>
      </c>
      <c r="D313" s="236" t="s">
        <v>11649</v>
      </c>
      <c r="E313" s="966">
        <v>0.5</v>
      </c>
      <c r="F313" s="228" t="s">
        <v>172</v>
      </c>
      <c r="G313" s="228" t="s">
        <v>9339</v>
      </c>
      <c r="H313" s="228" t="s">
        <v>9339</v>
      </c>
      <c r="I313" s="232">
        <f>IF(tblTEC_TDB_Data[[#This Row],[EstDetruite]],E313,0)</f>
        <v>0</v>
      </c>
      <c r="J313" s="233">
        <f>tblTEC_TDB_Data[[#This Row],[H_Saisies]]-tblTEC_TDB_Data[[#This Row],[H_Détruites]]</f>
        <v>0.5</v>
      </c>
      <c r="K313" s="233">
        <f>IF(tblTEC_TDB_Data[[#This Row],[EstFacturable]]="VRAI",(E313-I313),0)</f>
        <v>0.5</v>
      </c>
      <c r="L313" s="232">
        <f t="shared" si="14"/>
        <v>0</v>
      </c>
      <c r="M313" s="232">
        <f t="shared" si="15"/>
        <v>0</v>
      </c>
      <c r="N313" s="234">
        <f>MAX(tblTEC_TDB_Data[[#This Row],[H_Facturables]]-tblTEC_TDB_Data[[#This Row],[H_Facturées]],0)</f>
        <v>0.5</v>
      </c>
      <c r="O313" s="227">
        <f ca="1">ROUND(INT(NOW()-tblTEC_TDB_Data[[#This Row],[Date]]),0)</f>
        <v>3</v>
      </c>
      <c r="P313" s="235">
        <f ca="1">IF(tblTEC_TDB_Data[[#This Row],[Âge]]&lt;=30,N313,0)</f>
        <v>0.5</v>
      </c>
      <c r="Q313" s="235">
        <f ca="1">IF(AND(tblTEC_TDB_Data[[#This Row],[Âge]]&gt;30,tblTEC_TDB_Data[[#This Row],[Âge]]&lt;=60),N313,0)</f>
        <v>0</v>
      </c>
      <c r="R313" s="235">
        <f ca="1">IF(AND(tblTEC_TDB_Data[[#This Row],[Âge]]&gt;60,tblTEC_TDB_Data[[#This Row],[Âge]]&lt;=90),N313,0)</f>
        <v>0</v>
      </c>
      <c r="S313" s="235">
        <f ca="1">IF(tblTEC_TDB_Data[[#This Row],[Âge]]&gt;90,N313,0)</f>
        <v>0</v>
      </c>
    </row>
    <row r="314" spans="1:19" x14ac:dyDescent="0.25">
      <c r="A314" s="231">
        <v>314</v>
      </c>
      <c r="B314" s="231" t="s">
        <v>5</v>
      </c>
      <c r="C314" s="1124">
        <v>45516</v>
      </c>
      <c r="D314" s="236" t="s">
        <v>15093</v>
      </c>
      <c r="E314" s="966">
        <v>0.25</v>
      </c>
      <c r="F314" s="228" t="s">
        <v>172</v>
      </c>
      <c r="G314" s="228" t="s">
        <v>9339</v>
      </c>
      <c r="H314" s="228" t="s">
        <v>9339</v>
      </c>
      <c r="I314" s="232">
        <f>IF(tblTEC_TDB_Data[[#This Row],[EstDetruite]],E314,0)</f>
        <v>0</v>
      </c>
      <c r="J314" s="233">
        <f>tblTEC_TDB_Data[[#This Row],[H_Saisies]]-tblTEC_TDB_Data[[#This Row],[H_Détruites]]</f>
        <v>0.25</v>
      </c>
      <c r="K314" s="233">
        <f>IF(tblTEC_TDB_Data[[#This Row],[EstFacturable]]="VRAI",(E314-I314),0)</f>
        <v>0.25</v>
      </c>
      <c r="L314" s="232">
        <f t="shared" si="14"/>
        <v>0</v>
      </c>
      <c r="M314" s="232">
        <f t="shared" si="15"/>
        <v>0</v>
      </c>
      <c r="N314" s="234">
        <f>MAX(tblTEC_TDB_Data[[#This Row],[H_Facturables]]-tblTEC_TDB_Data[[#This Row],[H_Facturées]],0)</f>
        <v>0.25</v>
      </c>
      <c r="O314" s="227">
        <f ca="1">ROUND(INT(NOW()-tblTEC_TDB_Data[[#This Row],[Date]]),0)</f>
        <v>3</v>
      </c>
      <c r="P314" s="235">
        <f ca="1">IF(tblTEC_TDB_Data[[#This Row],[Âge]]&lt;=30,N314,0)</f>
        <v>0.25</v>
      </c>
      <c r="Q314" s="235">
        <f ca="1">IF(AND(tblTEC_TDB_Data[[#This Row],[Âge]]&gt;30,tblTEC_TDB_Data[[#This Row],[Âge]]&lt;=60),N314,0)</f>
        <v>0</v>
      </c>
      <c r="R314" s="235">
        <f ca="1">IF(AND(tblTEC_TDB_Data[[#This Row],[Âge]]&gt;60,tblTEC_TDB_Data[[#This Row],[Âge]]&lt;=90),N314,0)</f>
        <v>0</v>
      </c>
      <c r="S314" s="235">
        <f ca="1">IF(tblTEC_TDB_Data[[#This Row],[Âge]]&gt;90,N314,0)</f>
        <v>0</v>
      </c>
    </row>
    <row r="315" spans="1:19" x14ac:dyDescent="0.25">
      <c r="A315" s="231">
        <v>315</v>
      </c>
      <c r="B315" s="231" t="s">
        <v>5</v>
      </c>
      <c r="C315" s="1124">
        <v>45516</v>
      </c>
      <c r="D315" s="236" t="s">
        <v>11645</v>
      </c>
      <c r="E315" s="966">
        <v>0.4</v>
      </c>
      <c r="F315" s="228" t="s">
        <v>172</v>
      </c>
      <c r="G315" s="228" t="s">
        <v>9339</v>
      </c>
      <c r="H315" s="228" t="s">
        <v>9339</v>
      </c>
      <c r="I315" s="232">
        <f>IF(tblTEC_TDB_Data[[#This Row],[EstDetruite]],E315,0)</f>
        <v>0</v>
      </c>
      <c r="J315" s="233">
        <f>tblTEC_TDB_Data[[#This Row],[H_Saisies]]-tblTEC_TDB_Data[[#This Row],[H_Détruites]]</f>
        <v>0.4</v>
      </c>
      <c r="K315" s="233">
        <f>IF(tblTEC_TDB_Data[[#This Row],[EstFacturable]]="VRAI",(E315-I315),0)</f>
        <v>0.4</v>
      </c>
      <c r="L315" s="232">
        <f t="shared" si="14"/>
        <v>0</v>
      </c>
      <c r="M315" s="232">
        <f t="shared" si="15"/>
        <v>0</v>
      </c>
      <c r="N315" s="234">
        <f>MAX(tblTEC_TDB_Data[[#This Row],[H_Facturables]]-tblTEC_TDB_Data[[#This Row],[H_Facturées]],0)</f>
        <v>0.4</v>
      </c>
      <c r="O315" s="227">
        <f ca="1">ROUND(INT(NOW()-tblTEC_TDB_Data[[#This Row],[Date]]),0)</f>
        <v>3</v>
      </c>
      <c r="P315" s="235">
        <f ca="1">IF(tblTEC_TDB_Data[[#This Row],[Âge]]&lt;=30,N315,0)</f>
        <v>0.4</v>
      </c>
      <c r="Q315" s="235">
        <f ca="1">IF(AND(tblTEC_TDB_Data[[#This Row],[Âge]]&gt;30,tblTEC_TDB_Data[[#This Row],[Âge]]&lt;=60),N315,0)</f>
        <v>0</v>
      </c>
      <c r="R315" s="235">
        <f ca="1">IF(AND(tblTEC_TDB_Data[[#This Row],[Âge]]&gt;60,tblTEC_TDB_Data[[#This Row],[Âge]]&lt;=90),N315,0)</f>
        <v>0</v>
      </c>
      <c r="S315" s="235">
        <f ca="1">IF(tblTEC_TDB_Data[[#This Row],[Âge]]&gt;90,N315,0)</f>
        <v>0</v>
      </c>
    </row>
    <row r="316" spans="1:19" x14ac:dyDescent="0.25">
      <c r="A316" s="231">
        <v>316</v>
      </c>
      <c r="B316" s="231" t="s">
        <v>5</v>
      </c>
      <c r="C316" s="1124">
        <v>45516</v>
      </c>
      <c r="D316" s="236" t="s">
        <v>14146</v>
      </c>
      <c r="E316" s="966">
        <v>0.75</v>
      </c>
      <c r="F316" s="228" t="s">
        <v>172</v>
      </c>
      <c r="G316" s="228" t="s">
        <v>9339</v>
      </c>
      <c r="H316" s="228" t="s">
        <v>9339</v>
      </c>
      <c r="I316" s="232">
        <f>IF(tblTEC_TDB_Data[[#This Row],[EstDetruite]],E316,0)</f>
        <v>0</v>
      </c>
      <c r="J316" s="233">
        <f>tblTEC_TDB_Data[[#This Row],[H_Saisies]]-tblTEC_TDB_Data[[#This Row],[H_Détruites]]</f>
        <v>0.75</v>
      </c>
      <c r="K316" s="233">
        <f>IF(tblTEC_TDB_Data[[#This Row],[EstFacturable]]="VRAI",(E316-I316),0)</f>
        <v>0.75</v>
      </c>
      <c r="L316" s="232">
        <f t="shared" si="14"/>
        <v>0</v>
      </c>
      <c r="M316" s="232">
        <f t="shared" si="15"/>
        <v>0</v>
      </c>
      <c r="N316" s="234">
        <f>MAX(tblTEC_TDB_Data[[#This Row],[H_Facturables]]-tblTEC_TDB_Data[[#This Row],[H_Facturées]],0)</f>
        <v>0.75</v>
      </c>
      <c r="O316" s="227">
        <f ca="1">ROUND(INT(NOW()-tblTEC_TDB_Data[[#This Row],[Date]]),0)</f>
        <v>3</v>
      </c>
      <c r="P316" s="235">
        <f ca="1">IF(tblTEC_TDB_Data[[#This Row],[Âge]]&lt;=30,N316,0)</f>
        <v>0.75</v>
      </c>
      <c r="Q316" s="235">
        <f ca="1">IF(AND(tblTEC_TDB_Data[[#This Row],[Âge]]&gt;30,tblTEC_TDB_Data[[#This Row],[Âge]]&lt;=60),N316,0)</f>
        <v>0</v>
      </c>
      <c r="R316" s="235">
        <f ca="1">IF(AND(tblTEC_TDB_Data[[#This Row],[Âge]]&gt;60,tblTEC_TDB_Data[[#This Row],[Âge]]&lt;=90),N316,0)</f>
        <v>0</v>
      </c>
      <c r="S316" s="235">
        <f ca="1">IF(tblTEC_TDB_Data[[#This Row],[Âge]]&gt;90,N316,0)</f>
        <v>0</v>
      </c>
    </row>
    <row r="317" spans="1:19" x14ac:dyDescent="0.25">
      <c r="A317" s="231">
        <v>317</v>
      </c>
      <c r="B317" s="231" t="s">
        <v>5</v>
      </c>
      <c r="C317" s="1124">
        <v>45516</v>
      </c>
      <c r="D317" s="236" t="s">
        <v>11642</v>
      </c>
      <c r="E317" s="966">
        <v>0.5</v>
      </c>
      <c r="F317" s="228" t="s">
        <v>172</v>
      </c>
      <c r="G317" s="228" t="s">
        <v>9339</v>
      </c>
      <c r="H317" s="228" t="s">
        <v>9339</v>
      </c>
      <c r="I317" s="232">
        <f>IF(tblTEC_TDB_Data[[#This Row],[EstDetruite]],E317,0)</f>
        <v>0</v>
      </c>
      <c r="J317" s="233">
        <f>tblTEC_TDB_Data[[#This Row],[H_Saisies]]-tblTEC_TDB_Data[[#This Row],[H_Détruites]]</f>
        <v>0.5</v>
      </c>
      <c r="K317" s="233">
        <f>IF(tblTEC_TDB_Data[[#This Row],[EstFacturable]]="VRAI",(E317-I317),0)</f>
        <v>0.5</v>
      </c>
      <c r="L317" s="232">
        <f t="shared" si="14"/>
        <v>0</v>
      </c>
      <c r="M317" s="232">
        <f t="shared" si="15"/>
        <v>0</v>
      </c>
      <c r="N317" s="234">
        <f>MAX(tblTEC_TDB_Data[[#This Row],[H_Facturables]]-tblTEC_TDB_Data[[#This Row],[H_Facturées]],0)</f>
        <v>0.5</v>
      </c>
      <c r="O317" s="227">
        <f ca="1">ROUND(INT(NOW()-tblTEC_TDB_Data[[#This Row],[Date]]),0)</f>
        <v>3</v>
      </c>
      <c r="P317" s="235">
        <f ca="1">IF(tblTEC_TDB_Data[[#This Row],[Âge]]&lt;=30,N317,0)</f>
        <v>0.5</v>
      </c>
      <c r="Q317" s="235">
        <f ca="1">IF(AND(tblTEC_TDB_Data[[#This Row],[Âge]]&gt;30,tblTEC_TDB_Data[[#This Row],[Âge]]&lt;=60),N317,0)</f>
        <v>0</v>
      </c>
      <c r="R317" s="235">
        <f ca="1">IF(AND(tblTEC_TDB_Data[[#This Row],[Âge]]&gt;60,tblTEC_TDB_Data[[#This Row],[Âge]]&lt;=90),N317,0)</f>
        <v>0</v>
      </c>
      <c r="S317" s="235">
        <f ca="1">IF(tblTEC_TDB_Data[[#This Row],[Âge]]&gt;90,N317,0)</f>
        <v>0</v>
      </c>
    </row>
    <row r="318" spans="1:19" x14ac:dyDescent="0.25">
      <c r="A318" s="231">
        <v>318</v>
      </c>
      <c r="B318" s="231" t="s">
        <v>5</v>
      </c>
      <c r="C318" s="1124">
        <v>45516</v>
      </c>
      <c r="D318" s="236" t="s">
        <v>11654</v>
      </c>
      <c r="E318" s="966">
        <v>0.4</v>
      </c>
      <c r="F318" s="228" t="s">
        <v>172</v>
      </c>
      <c r="G318" s="228" t="s">
        <v>9339</v>
      </c>
      <c r="H318" s="228" t="s">
        <v>9339</v>
      </c>
      <c r="I318" s="232">
        <f>IF(tblTEC_TDB_Data[[#This Row],[EstDetruite]],E318,0)</f>
        <v>0</v>
      </c>
      <c r="J318" s="233">
        <f>tblTEC_TDB_Data[[#This Row],[H_Saisies]]-tblTEC_TDB_Data[[#This Row],[H_Détruites]]</f>
        <v>0.4</v>
      </c>
      <c r="K318" s="233">
        <f>IF(tblTEC_TDB_Data[[#This Row],[EstFacturable]]="VRAI",(E318-I318),0)</f>
        <v>0.4</v>
      </c>
      <c r="L318" s="232">
        <f t="shared" si="14"/>
        <v>0</v>
      </c>
      <c r="M318" s="232">
        <f t="shared" si="15"/>
        <v>0</v>
      </c>
      <c r="N318" s="234">
        <f>MAX(tblTEC_TDB_Data[[#This Row],[H_Facturables]]-tblTEC_TDB_Data[[#This Row],[H_Facturées]],0)</f>
        <v>0.4</v>
      </c>
      <c r="O318" s="227">
        <f ca="1">ROUND(INT(NOW()-tblTEC_TDB_Data[[#This Row],[Date]]),0)</f>
        <v>3</v>
      </c>
      <c r="P318" s="235">
        <f ca="1">IF(tblTEC_TDB_Data[[#This Row],[Âge]]&lt;=30,N318,0)</f>
        <v>0.4</v>
      </c>
      <c r="Q318" s="235">
        <f ca="1">IF(AND(tblTEC_TDB_Data[[#This Row],[Âge]]&gt;30,tblTEC_TDB_Data[[#This Row],[Âge]]&lt;=60),N318,0)</f>
        <v>0</v>
      </c>
      <c r="R318" s="235">
        <f ca="1">IF(AND(tblTEC_TDB_Data[[#This Row],[Âge]]&gt;60,tblTEC_TDB_Data[[#This Row],[Âge]]&lt;=90),N318,0)</f>
        <v>0</v>
      </c>
      <c r="S318" s="235">
        <f ca="1">IF(tblTEC_TDB_Data[[#This Row],[Âge]]&gt;90,N318,0)</f>
        <v>0</v>
      </c>
    </row>
    <row r="319" spans="1:19" x14ac:dyDescent="0.25">
      <c r="A319" s="231">
        <v>319</v>
      </c>
      <c r="B319" s="231" t="s">
        <v>5</v>
      </c>
      <c r="C319" s="1124">
        <v>45516</v>
      </c>
      <c r="D319" s="236" t="s">
        <v>11650</v>
      </c>
      <c r="E319" s="966">
        <v>0.4</v>
      </c>
      <c r="F319" s="228" t="s">
        <v>172</v>
      </c>
      <c r="G319" s="228" t="s">
        <v>9339</v>
      </c>
      <c r="H319" s="228" t="s">
        <v>9339</v>
      </c>
      <c r="I319" s="232">
        <f>IF(tblTEC_TDB_Data[[#This Row],[EstDetruite]],E319,0)</f>
        <v>0</v>
      </c>
      <c r="J319" s="233">
        <f>tblTEC_TDB_Data[[#This Row],[H_Saisies]]-tblTEC_TDB_Data[[#This Row],[H_Détruites]]</f>
        <v>0.4</v>
      </c>
      <c r="K319" s="233">
        <f>IF(tblTEC_TDB_Data[[#This Row],[EstFacturable]]="VRAI",(E319-I319),0)</f>
        <v>0.4</v>
      </c>
      <c r="L319" s="232">
        <f t="shared" si="14"/>
        <v>0</v>
      </c>
      <c r="M319" s="232">
        <f t="shared" si="15"/>
        <v>0</v>
      </c>
      <c r="N319" s="234">
        <f>MAX(tblTEC_TDB_Data[[#This Row],[H_Facturables]]-tblTEC_TDB_Data[[#This Row],[H_Facturées]],0)</f>
        <v>0.4</v>
      </c>
      <c r="O319" s="227">
        <f ca="1">ROUND(INT(NOW()-tblTEC_TDB_Data[[#This Row],[Date]]),0)</f>
        <v>3</v>
      </c>
      <c r="P319" s="235">
        <f ca="1">IF(tblTEC_TDB_Data[[#This Row],[Âge]]&lt;=30,N319,0)</f>
        <v>0.4</v>
      </c>
      <c r="Q319" s="235">
        <f ca="1">IF(AND(tblTEC_TDB_Data[[#This Row],[Âge]]&gt;30,tblTEC_TDB_Data[[#This Row],[Âge]]&lt;=60),N319,0)</f>
        <v>0</v>
      </c>
      <c r="R319" s="235">
        <f ca="1">IF(AND(tblTEC_TDB_Data[[#This Row],[Âge]]&gt;60,tblTEC_TDB_Data[[#This Row],[Âge]]&lt;=90),N319,0)</f>
        <v>0</v>
      </c>
      <c r="S319" s="235">
        <f ca="1">IF(tblTEC_TDB_Data[[#This Row],[Âge]]&gt;90,N319,0)</f>
        <v>0</v>
      </c>
    </row>
    <row r="320" spans="1:19" x14ac:dyDescent="0.25">
      <c r="A320" s="231">
        <v>320</v>
      </c>
      <c r="B320" s="231" t="s">
        <v>5</v>
      </c>
      <c r="C320" s="1124">
        <v>45515</v>
      </c>
      <c r="D320" s="236" t="s">
        <v>15193</v>
      </c>
      <c r="E320" s="966">
        <v>3</v>
      </c>
      <c r="F320" s="228" t="s">
        <v>172</v>
      </c>
      <c r="G320" s="228" t="s">
        <v>9339</v>
      </c>
      <c r="H320" s="228" t="s">
        <v>9339</v>
      </c>
      <c r="I320" s="232">
        <f>IF(tblTEC_TDB_Data[[#This Row],[EstDetruite]],E320,0)</f>
        <v>0</v>
      </c>
      <c r="J320" s="233">
        <f>tblTEC_TDB_Data[[#This Row],[H_Saisies]]-tblTEC_TDB_Data[[#This Row],[H_Détruites]]</f>
        <v>3</v>
      </c>
      <c r="K320" s="233">
        <f>IF(tblTEC_TDB_Data[[#This Row],[EstFacturable]]="VRAI",(E320-I320),0)</f>
        <v>3</v>
      </c>
      <c r="L320" s="232">
        <f t="shared" si="14"/>
        <v>0</v>
      </c>
      <c r="M320" s="232">
        <f t="shared" si="15"/>
        <v>0</v>
      </c>
      <c r="N320" s="234">
        <f>MAX(tblTEC_TDB_Data[[#This Row],[H_Facturables]]-tblTEC_TDB_Data[[#This Row],[H_Facturées]],0)</f>
        <v>3</v>
      </c>
      <c r="O320" s="227">
        <f ca="1">ROUND(INT(NOW()-tblTEC_TDB_Data[[#This Row],[Date]]),0)</f>
        <v>4</v>
      </c>
      <c r="P320" s="235">
        <f ca="1">IF(tblTEC_TDB_Data[[#This Row],[Âge]]&lt;=30,N320,0)</f>
        <v>3</v>
      </c>
      <c r="Q320" s="235">
        <f ca="1">IF(AND(tblTEC_TDB_Data[[#This Row],[Âge]]&gt;30,tblTEC_TDB_Data[[#This Row],[Âge]]&lt;=60),N320,0)</f>
        <v>0</v>
      </c>
      <c r="R320" s="235">
        <f ca="1">IF(AND(tblTEC_TDB_Data[[#This Row],[Âge]]&gt;60,tblTEC_TDB_Data[[#This Row],[Âge]]&lt;=90),N320,0)</f>
        <v>0</v>
      </c>
      <c r="S320" s="235">
        <f ca="1">IF(tblTEC_TDB_Data[[#This Row],[Âge]]&gt;90,N320,0)</f>
        <v>0</v>
      </c>
    </row>
    <row r="321" spans="1:19" x14ac:dyDescent="0.25">
      <c r="A321" s="231">
        <v>321</v>
      </c>
      <c r="B321" s="231" t="s">
        <v>5</v>
      </c>
      <c r="C321" s="1124">
        <v>45514</v>
      </c>
      <c r="D321" s="236" t="s">
        <v>13669</v>
      </c>
      <c r="E321" s="966">
        <v>4</v>
      </c>
      <c r="F321" s="228" t="s">
        <v>172</v>
      </c>
      <c r="G321" s="228" t="s">
        <v>9339</v>
      </c>
      <c r="H321" s="228" t="s">
        <v>9339</v>
      </c>
      <c r="I321" s="232">
        <f>IF(tblTEC_TDB_Data[[#This Row],[EstDetruite]],E321,0)</f>
        <v>0</v>
      </c>
      <c r="J321" s="233">
        <f>tblTEC_TDB_Data[[#This Row],[H_Saisies]]-tblTEC_TDB_Data[[#This Row],[H_Détruites]]</f>
        <v>4</v>
      </c>
      <c r="K321" s="233">
        <f>IF(tblTEC_TDB_Data[[#This Row],[EstFacturable]]="VRAI",(E321-I321),0)</f>
        <v>4</v>
      </c>
      <c r="L321" s="232">
        <f t="shared" si="14"/>
        <v>0</v>
      </c>
      <c r="M321" s="232">
        <f t="shared" si="15"/>
        <v>0</v>
      </c>
      <c r="N321" s="234">
        <f>MAX(tblTEC_TDB_Data[[#This Row],[H_Facturables]]-tblTEC_TDB_Data[[#This Row],[H_Facturées]],0)</f>
        <v>4</v>
      </c>
      <c r="O321" s="227">
        <f ca="1">ROUND(INT(NOW()-tblTEC_TDB_Data[[#This Row],[Date]]),0)</f>
        <v>5</v>
      </c>
      <c r="P321" s="235">
        <f ca="1">IF(tblTEC_TDB_Data[[#This Row],[Âge]]&lt;=30,N321,0)</f>
        <v>4</v>
      </c>
      <c r="Q321" s="235">
        <f ca="1">IF(AND(tblTEC_TDB_Data[[#This Row],[Âge]]&gt;30,tblTEC_TDB_Data[[#This Row],[Âge]]&lt;=60),N321,0)</f>
        <v>0</v>
      </c>
      <c r="R321" s="235">
        <f ca="1">IF(AND(tblTEC_TDB_Data[[#This Row],[Âge]]&gt;60,tblTEC_TDB_Data[[#This Row],[Âge]]&lt;=90),N321,0)</f>
        <v>0</v>
      </c>
      <c r="S321" s="235">
        <f ca="1">IF(tblTEC_TDB_Data[[#This Row],[Âge]]&gt;90,N321,0)</f>
        <v>0</v>
      </c>
    </row>
    <row r="322" spans="1:19" x14ac:dyDescent="0.25">
      <c r="A322" s="231">
        <v>322</v>
      </c>
      <c r="B322" s="231" t="s">
        <v>5</v>
      </c>
      <c r="C322" s="1124">
        <v>45517</v>
      </c>
      <c r="D322" s="236" t="s">
        <v>11654</v>
      </c>
      <c r="E322" s="966">
        <v>1.5</v>
      </c>
      <c r="F322" s="228" t="s">
        <v>172</v>
      </c>
      <c r="G322" s="228" t="s">
        <v>9339</v>
      </c>
      <c r="H322" s="228" t="s">
        <v>9339</v>
      </c>
      <c r="I322" s="232">
        <f>IF(tblTEC_TDB_Data[[#This Row],[EstDetruite]],E322,0)</f>
        <v>0</v>
      </c>
      <c r="J322" s="233">
        <f>tblTEC_TDB_Data[[#This Row],[H_Saisies]]-tblTEC_TDB_Data[[#This Row],[H_Détruites]]</f>
        <v>1.5</v>
      </c>
      <c r="K322" s="233">
        <f>IF(tblTEC_TDB_Data[[#This Row],[EstFacturable]]="VRAI",(E322-I322),0)</f>
        <v>1.5</v>
      </c>
      <c r="L322" s="232">
        <f>(E322-I322)-K322</f>
        <v>0</v>
      </c>
      <c r="M322" s="232">
        <f>IF(G322="VRAI",J322,0)</f>
        <v>0</v>
      </c>
      <c r="N322" s="234">
        <f>MAX(tblTEC_TDB_Data[[#This Row],[H_Facturables]]-tblTEC_TDB_Data[[#This Row],[H_Facturées]],0)</f>
        <v>1.5</v>
      </c>
      <c r="O322" s="227">
        <f ca="1">ROUND(INT(NOW()-tblTEC_TDB_Data[[#This Row],[Date]]),0)</f>
        <v>2</v>
      </c>
      <c r="P322" s="235">
        <f ca="1">IF(tblTEC_TDB_Data[[#This Row],[Âge]]&lt;=30,N322,0)</f>
        <v>1.5</v>
      </c>
      <c r="Q322" s="235">
        <f ca="1">IF(AND(tblTEC_TDB_Data[[#This Row],[Âge]]&gt;30,tblTEC_TDB_Data[[#This Row],[Âge]]&lt;=60),N322,0)</f>
        <v>0</v>
      </c>
      <c r="R322" s="235">
        <f ca="1">IF(AND(tblTEC_TDB_Data[[#This Row],[Âge]]&gt;60,tblTEC_TDB_Data[[#This Row],[Âge]]&lt;=90),N322,0)</f>
        <v>0</v>
      </c>
      <c r="S322" s="235">
        <f ca="1">IF(tblTEC_TDB_Data[[#This Row],[Âge]]&gt;90,N322,0)</f>
        <v>0</v>
      </c>
    </row>
    <row r="323" spans="1:19" x14ac:dyDescent="0.25">
      <c r="A323" s="231">
        <v>323</v>
      </c>
      <c r="B323" s="231" t="s">
        <v>5</v>
      </c>
      <c r="C323" s="1124">
        <v>45517</v>
      </c>
      <c r="D323" s="236" t="s">
        <v>11642</v>
      </c>
      <c r="E323" s="966">
        <v>4.5</v>
      </c>
      <c r="F323" s="228" t="s">
        <v>172</v>
      </c>
      <c r="G323" s="228" t="s">
        <v>9339</v>
      </c>
      <c r="H323" s="228" t="s">
        <v>9339</v>
      </c>
      <c r="I323" s="232">
        <f>IF(tblTEC_TDB_Data[[#This Row],[EstDetruite]],E323,0)</f>
        <v>0</v>
      </c>
      <c r="J323" s="233">
        <f>tblTEC_TDB_Data[[#This Row],[H_Saisies]]-tblTEC_TDB_Data[[#This Row],[H_Détruites]]</f>
        <v>4.5</v>
      </c>
      <c r="K323" s="233">
        <f>IF(tblTEC_TDB_Data[[#This Row],[EstFacturable]]="VRAI",(E323-I323),0)</f>
        <v>4.5</v>
      </c>
      <c r="L323" s="232">
        <f>(E323-I323)-K323</f>
        <v>0</v>
      </c>
      <c r="M323" s="232">
        <f>IF(G323="VRAI",J323,0)</f>
        <v>0</v>
      </c>
      <c r="N323" s="234">
        <f>MAX(tblTEC_TDB_Data[[#This Row],[H_Facturables]]-tblTEC_TDB_Data[[#This Row],[H_Facturées]],0)</f>
        <v>4.5</v>
      </c>
      <c r="O323" s="227">
        <f ca="1">ROUND(INT(NOW()-tblTEC_TDB_Data[[#This Row],[Date]]),0)</f>
        <v>2</v>
      </c>
      <c r="P323" s="235">
        <f ca="1">IF(tblTEC_TDB_Data[[#This Row],[Âge]]&lt;=30,N323,0)</f>
        <v>4.5</v>
      </c>
      <c r="Q323" s="235">
        <f ca="1">IF(AND(tblTEC_TDB_Data[[#This Row],[Âge]]&gt;30,tblTEC_TDB_Data[[#This Row],[Âge]]&lt;=60),N323,0)</f>
        <v>0</v>
      </c>
      <c r="R323" s="235">
        <f ca="1">IF(AND(tblTEC_TDB_Data[[#This Row],[Âge]]&gt;60,tblTEC_TDB_Data[[#This Row],[Âge]]&lt;=90),N323,0)</f>
        <v>0</v>
      </c>
      <c r="S323" s="235">
        <f ca="1">IF(tblTEC_TDB_Data[[#This Row],[Âge]]&gt;90,N323,0)</f>
        <v>0</v>
      </c>
    </row>
    <row r="324" spans="1:19" x14ac:dyDescent="0.25">
      <c r="A324" s="231">
        <v>324</v>
      </c>
      <c r="B324" s="231" t="s">
        <v>5</v>
      </c>
      <c r="C324" s="1124">
        <v>45517</v>
      </c>
      <c r="D324" s="236" t="s">
        <v>14947</v>
      </c>
      <c r="E324" s="966">
        <v>1.25</v>
      </c>
      <c r="F324" s="228" t="s">
        <v>172</v>
      </c>
      <c r="G324" s="228" t="s">
        <v>9339</v>
      </c>
      <c r="H324" s="228" t="s">
        <v>9339</v>
      </c>
      <c r="I324" s="232">
        <f>IF(tblTEC_TDB_Data[[#This Row],[EstDetruite]],E324,0)</f>
        <v>0</v>
      </c>
      <c r="J324" s="233">
        <f>tblTEC_TDB_Data[[#This Row],[H_Saisies]]-tblTEC_TDB_Data[[#This Row],[H_Détruites]]</f>
        <v>1.25</v>
      </c>
      <c r="K324" s="233">
        <f>IF(tblTEC_TDB_Data[[#This Row],[EstFacturable]]="VRAI",(E324-I324),0)</f>
        <v>1.25</v>
      </c>
      <c r="L324" s="232">
        <f t="shared" ref="L324:L355" si="16">(E324-I324)-K324</f>
        <v>0</v>
      </c>
      <c r="M324" s="232">
        <f t="shared" ref="M324:M355" si="17">IF(G324="VRAI",J324,0)</f>
        <v>0</v>
      </c>
      <c r="N324" s="234">
        <f>MAX(tblTEC_TDB_Data[[#This Row],[H_Facturables]]-tblTEC_TDB_Data[[#This Row],[H_Facturées]],0)</f>
        <v>1.25</v>
      </c>
      <c r="O324" s="227">
        <f ca="1">ROUND(INT(NOW()-tblTEC_TDB_Data[[#This Row],[Date]]),0)</f>
        <v>2</v>
      </c>
      <c r="P324" s="235">
        <f ca="1">IF(tblTEC_TDB_Data[[#This Row],[Âge]]&lt;=30,N324,0)</f>
        <v>1.25</v>
      </c>
      <c r="Q324" s="235">
        <f ca="1">IF(AND(tblTEC_TDB_Data[[#This Row],[Âge]]&gt;30,tblTEC_TDB_Data[[#This Row],[Âge]]&lt;=60),N324,0)</f>
        <v>0</v>
      </c>
      <c r="R324" s="235">
        <f ca="1">IF(AND(tblTEC_TDB_Data[[#This Row],[Âge]]&gt;60,tblTEC_TDB_Data[[#This Row],[Âge]]&lt;=90),N324,0)</f>
        <v>0</v>
      </c>
      <c r="S324" s="235">
        <f ca="1">IF(tblTEC_TDB_Data[[#This Row],[Âge]]&gt;90,N324,0)</f>
        <v>0</v>
      </c>
    </row>
    <row r="325" spans="1:19" x14ac:dyDescent="0.25">
      <c r="A325" s="231">
        <v>325</v>
      </c>
      <c r="B325" s="231" t="s">
        <v>5</v>
      </c>
      <c r="C325" s="1124">
        <v>45517</v>
      </c>
      <c r="D325" s="236" t="s">
        <v>13804</v>
      </c>
      <c r="E325" s="966">
        <v>0.75</v>
      </c>
      <c r="F325" s="228" t="s">
        <v>172</v>
      </c>
      <c r="G325" s="228" t="s">
        <v>9339</v>
      </c>
      <c r="H325" s="228" t="s">
        <v>9339</v>
      </c>
      <c r="I325" s="232">
        <f>IF(tblTEC_TDB_Data[[#This Row],[EstDetruite]],E325,0)</f>
        <v>0</v>
      </c>
      <c r="J325" s="233">
        <f>tblTEC_TDB_Data[[#This Row],[H_Saisies]]-tblTEC_TDB_Data[[#This Row],[H_Détruites]]</f>
        <v>0.75</v>
      </c>
      <c r="K325" s="233">
        <f>IF(tblTEC_TDB_Data[[#This Row],[EstFacturable]]="VRAI",(E325-I325),0)</f>
        <v>0.75</v>
      </c>
      <c r="L325" s="232">
        <f t="shared" si="16"/>
        <v>0</v>
      </c>
      <c r="M325" s="232">
        <f t="shared" si="17"/>
        <v>0</v>
      </c>
      <c r="N325" s="234">
        <f>MAX(tblTEC_TDB_Data[[#This Row],[H_Facturables]]-tblTEC_TDB_Data[[#This Row],[H_Facturées]],0)</f>
        <v>0.75</v>
      </c>
      <c r="O325" s="227">
        <f ca="1">ROUND(INT(NOW()-tblTEC_TDB_Data[[#This Row],[Date]]),0)</f>
        <v>2</v>
      </c>
      <c r="P325" s="235">
        <f ca="1">IF(tblTEC_TDB_Data[[#This Row],[Âge]]&lt;=30,N325,0)</f>
        <v>0.75</v>
      </c>
      <c r="Q325" s="235">
        <f ca="1">IF(AND(tblTEC_TDB_Data[[#This Row],[Âge]]&gt;30,tblTEC_TDB_Data[[#This Row],[Âge]]&lt;=60),N325,0)</f>
        <v>0</v>
      </c>
      <c r="R325" s="235">
        <f ca="1">IF(AND(tblTEC_TDB_Data[[#This Row],[Âge]]&gt;60,tblTEC_TDB_Data[[#This Row],[Âge]]&lt;=90),N325,0)</f>
        <v>0</v>
      </c>
      <c r="S325" s="235">
        <f ca="1">IF(tblTEC_TDB_Data[[#This Row],[Âge]]&gt;90,N325,0)</f>
        <v>0</v>
      </c>
    </row>
    <row r="326" spans="1:19" x14ac:dyDescent="0.25">
      <c r="A326" s="231">
        <v>326</v>
      </c>
      <c r="B326" s="231" t="s">
        <v>5</v>
      </c>
      <c r="C326" s="1124">
        <v>45517</v>
      </c>
      <c r="D326" s="236" t="s">
        <v>11645</v>
      </c>
      <c r="E326" s="966">
        <v>0.75</v>
      </c>
      <c r="F326" s="228" t="s">
        <v>172</v>
      </c>
      <c r="G326" s="228" t="s">
        <v>9339</v>
      </c>
      <c r="H326" s="228" t="s">
        <v>9339</v>
      </c>
      <c r="I326" s="232">
        <f>IF(tblTEC_TDB_Data[[#This Row],[EstDetruite]],E326,0)</f>
        <v>0</v>
      </c>
      <c r="J326" s="233">
        <f>tblTEC_TDB_Data[[#This Row],[H_Saisies]]-tblTEC_TDB_Data[[#This Row],[H_Détruites]]</f>
        <v>0.75</v>
      </c>
      <c r="K326" s="233">
        <f>IF(tblTEC_TDB_Data[[#This Row],[EstFacturable]]="VRAI",(E326-I326),0)</f>
        <v>0.75</v>
      </c>
      <c r="L326" s="232">
        <f t="shared" si="16"/>
        <v>0</v>
      </c>
      <c r="M326" s="232">
        <f t="shared" si="17"/>
        <v>0</v>
      </c>
      <c r="N326" s="234">
        <f>MAX(tblTEC_TDB_Data[[#This Row],[H_Facturables]]-tblTEC_TDB_Data[[#This Row],[H_Facturées]],0)</f>
        <v>0.75</v>
      </c>
      <c r="O326" s="227">
        <f ca="1">ROUND(INT(NOW()-tblTEC_TDB_Data[[#This Row],[Date]]),0)</f>
        <v>2</v>
      </c>
      <c r="P326" s="235">
        <f ca="1">IF(tblTEC_TDB_Data[[#This Row],[Âge]]&lt;=30,N326,0)</f>
        <v>0.75</v>
      </c>
      <c r="Q326" s="235">
        <f ca="1">IF(AND(tblTEC_TDB_Data[[#This Row],[Âge]]&gt;30,tblTEC_TDB_Data[[#This Row],[Âge]]&lt;=60),N326,0)</f>
        <v>0</v>
      </c>
      <c r="R326" s="235">
        <f ca="1">IF(AND(tblTEC_TDB_Data[[#This Row],[Âge]]&gt;60,tblTEC_TDB_Data[[#This Row],[Âge]]&lt;=90),N326,0)</f>
        <v>0</v>
      </c>
      <c r="S326" s="235">
        <f ca="1">IF(tblTEC_TDB_Data[[#This Row],[Âge]]&gt;90,N326,0)</f>
        <v>0</v>
      </c>
    </row>
    <row r="327" spans="1:19" x14ac:dyDescent="0.25">
      <c r="A327" s="231">
        <v>327</v>
      </c>
      <c r="B327" s="231" t="s">
        <v>5</v>
      </c>
      <c r="C327" s="1124">
        <v>45517</v>
      </c>
      <c r="D327" s="236" t="s">
        <v>17404</v>
      </c>
      <c r="E327" s="966">
        <v>0.5</v>
      </c>
      <c r="F327" s="228" t="s">
        <v>172</v>
      </c>
      <c r="G327" s="228" t="s">
        <v>9339</v>
      </c>
      <c r="H327" s="228" t="s">
        <v>9339</v>
      </c>
      <c r="I327" s="232">
        <f>IF(tblTEC_TDB_Data[[#This Row],[EstDetruite]],E327,0)</f>
        <v>0</v>
      </c>
      <c r="J327" s="233">
        <f>tblTEC_TDB_Data[[#This Row],[H_Saisies]]-tblTEC_TDB_Data[[#This Row],[H_Détruites]]</f>
        <v>0.5</v>
      </c>
      <c r="K327" s="233">
        <f>IF(tblTEC_TDB_Data[[#This Row],[EstFacturable]]="VRAI",(E327-I327),0)</f>
        <v>0.5</v>
      </c>
      <c r="L327" s="232">
        <f t="shared" si="16"/>
        <v>0</v>
      </c>
      <c r="M327" s="232">
        <f t="shared" si="17"/>
        <v>0</v>
      </c>
      <c r="N327" s="234">
        <f>MAX(tblTEC_TDB_Data[[#This Row],[H_Facturables]]-tblTEC_TDB_Data[[#This Row],[H_Facturées]],0)</f>
        <v>0.5</v>
      </c>
      <c r="O327" s="227">
        <f ca="1">ROUND(INT(NOW()-tblTEC_TDB_Data[[#This Row],[Date]]),0)</f>
        <v>2</v>
      </c>
      <c r="P327" s="235">
        <f ca="1">IF(tblTEC_TDB_Data[[#This Row],[Âge]]&lt;=30,N327,0)</f>
        <v>0.5</v>
      </c>
      <c r="Q327" s="235">
        <f ca="1">IF(AND(tblTEC_TDB_Data[[#This Row],[Âge]]&gt;30,tblTEC_TDB_Data[[#This Row],[Âge]]&lt;=60),N327,0)</f>
        <v>0</v>
      </c>
      <c r="R327" s="235">
        <f ca="1">IF(AND(tblTEC_TDB_Data[[#This Row],[Âge]]&gt;60,tblTEC_TDB_Data[[#This Row],[Âge]]&lt;=90),N327,0)</f>
        <v>0</v>
      </c>
      <c r="S327" s="235">
        <f ca="1">IF(tblTEC_TDB_Data[[#This Row],[Âge]]&gt;90,N327,0)</f>
        <v>0</v>
      </c>
    </row>
    <row r="328" spans="1:19" x14ac:dyDescent="0.25">
      <c r="A328" s="231">
        <v>328</v>
      </c>
      <c r="B328" s="231" t="s">
        <v>5</v>
      </c>
      <c r="C328" s="1124">
        <v>45517</v>
      </c>
      <c r="D328" s="236" t="s">
        <v>14781</v>
      </c>
      <c r="E328" s="966">
        <v>0.4</v>
      </c>
      <c r="F328" s="228" t="s">
        <v>172</v>
      </c>
      <c r="G328" s="228" t="s">
        <v>9339</v>
      </c>
      <c r="H328" s="228" t="s">
        <v>9339</v>
      </c>
      <c r="I328" s="232">
        <f>IF(tblTEC_TDB_Data[[#This Row],[EstDetruite]],E328,0)</f>
        <v>0</v>
      </c>
      <c r="J328" s="233">
        <f>tblTEC_TDB_Data[[#This Row],[H_Saisies]]-tblTEC_TDB_Data[[#This Row],[H_Détruites]]</f>
        <v>0.4</v>
      </c>
      <c r="K328" s="233">
        <f>IF(tblTEC_TDB_Data[[#This Row],[EstFacturable]]="VRAI",(E328-I328),0)</f>
        <v>0.4</v>
      </c>
      <c r="L328" s="232">
        <f t="shared" si="16"/>
        <v>0</v>
      </c>
      <c r="M328" s="232">
        <f t="shared" si="17"/>
        <v>0</v>
      </c>
      <c r="N328" s="234">
        <f>MAX(tblTEC_TDB_Data[[#This Row],[H_Facturables]]-tblTEC_TDB_Data[[#This Row],[H_Facturées]],0)</f>
        <v>0.4</v>
      </c>
      <c r="O328" s="227">
        <f ca="1">ROUND(INT(NOW()-tblTEC_TDB_Data[[#This Row],[Date]]),0)</f>
        <v>2</v>
      </c>
      <c r="P328" s="235">
        <f ca="1">IF(tblTEC_TDB_Data[[#This Row],[Âge]]&lt;=30,N328,0)</f>
        <v>0.4</v>
      </c>
      <c r="Q328" s="235">
        <f ca="1">IF(AND(tblTEC_TDB_Data[[#This Row],[Âge]]&gt;30,tblTEC_TDB_Data[[#This Row],[Âge]]&lt;=60),N328,0)</f>
        <v>0</v>
      </c>
      <c r="R328" s="235">
        <f ca="1">IF(AND(tblTEC_TDB_Data[[#This Row],[Âge]]&gt;60,tblTEC_TDB_Data[[#This Row],[Âge]]&lt;=90),N328,0)</f>
        <v>0</v>
      </c>
      <c r="S328" s="235">
        <f ca="1">IF(tblTEC_TDB_Data[[#This Row],[Âge]]&gt;90,N328,0)</f>
        <v>0</v>
      </c>
    </row>
    <row r="329" spans="1:19" x14ac:dyDescent="0.25">
      <c r="A329" s="231">
        <v>329</v>
      </c>
      <c r="B329" s="231" t="s">
        <v>5</v>
      </c>
      <c r="C329" s="1124">
        <v>45517</v>
      </c>
      <c r="D329" s="236" t="s">
        <v>15193</v>
      </c>
      <c r="E329" s="966">
        <v>0.75</v>
      </c>
      <c r="F329" s="228" t="s">
        <v>172</v>
      </c>
      <c r="G329" s="228" t="s">
        <v>9339</v>
      </c>
      <c r="H329" s="228" t="s">
        <v>9339</v>
      </c>
      <c r="I329" s="232">
        <f>IF(tblTEC_TDB_Data[[#This Row],[EstDetruite]],E329,0)</f>
        <v>0</v>
      </c>
      <c r="J329" s="233">
        <f>tblTEC_TDB_Data[[#This Row],[H_Saisies]]-tblTEC_TDB_Data[[#This Row],[H_Détruites]]</f>
        <v>0.75</v>
      </c>
      <c r="K329" s="233">
        <f>IF(tblTEC_TDB_Data[[#This Row],[EstFacturable]]="VRAI",(E329-I329),0)</f>
        <v>0.75</v>
      </c>
      <c r="L329" s="232">
        <f t="shared" si="16"/>
        <v>0</v>
      </c>
      <c r="M329" s="232">
        <f t="shared" si="17"/>
        <v>0</v>
      </c>
      <c r="N329" s="234">
        <f>MAX(tblTEC_TDB_Data[[#This Row],[H_Facturables]]-tblTEC_TDB_Data[[#This Row],[H_Facturées]],0)</f>
        <v>0.75</v>
      </c>
      <c r="O329" s="227">
        <f ca="1">ROUND(INT(NOW()-tblTEC_TDB_Data[[#This Row],[Date]]),0)</f>
        <v>2</v>
      </c>
      <c r="P329" s="235">
        <f ca="1">IF(tblTEC_TDB_Data[[#This Row],[Âge]]&lt;=30,N329,0)</f>
        <v>0.75</v>
      </c>
      <c r="Q329" s="235">
        <f ca="1">IF(AND(tblTEC_TDB_Data[[#This Row],[Âge]]&gt;30,tblTEC_TDB_Data[[#This Row],[Âge]]&lt;=60),N329,0)</f>
        <v>0</v>
      </c>
      <c r="R329" s="235">
        <f ca="1">IF(AND(tblTEC_TDB_Data[[#This Row],[Âge]]&gt;60,tblTEC_TDB_Data[[#This Row],[Âge]]&lt;=90),N329,0)</f>
        <v>0</v>
      </c>
      <c r="S329" s="235">
        <f ca="1">IF(tblTEC_TDB_Data[[#This Row],[Âge]]&gt;90,N329,0)</f>
        <v>0</v>
      </c>
    </row>
    <row r="330" spans="1:19" x14ac:dyDescent="0.25">
      <c r="A330" s="231">
        <v>330</v>
      </c>
      <c r="B330" s="231" t="s">
        <v>5</v>
      </c>
      <c r="C330" s="1124">
        <v>45517</v>
      </c>
      <c r="D330" s="236" t="s">
        <v>11613</v>
      </c>
      <c r="E330" s="966">
        <v>6</v>
      </c>
      <c r="F330" s="228" t="s">
        <v>172</v>
      </c>
      <c r="G330" s="228" t="s">
        <v>9339</v>
      </c>
      <c r="H330" s="228" t="s">
        <v>9339</v>
      </c>
      <c r="I330" s="232">
        <f>IF(tblTEC_TDB_Data[[#This Row],[EstDetruite]],E330,0)</f>
        <v>0</v>
      </c>
      <c r="J330" s="233">
        <f>tblTEC_TDB_Data[[#This Row],[H_Saisies]]-tblTEC_TDB_Data[[#This Row],[H_Détruites]]</f>
        <v>6</v>
      </c>
      <c r="K330" s="233">
        <f>IF(tblTEC_TDB_Data[[#This Row],[EstFacturable]]="VRAI",(E330-I330),0)</f>
        <v>6</v>
      </c>
      <c r="L330" s="232">
        <f t="shared" si="16"/>
        <v>0</v>
      </c>
      <c r="M330" s="232">
        <f t="shared" si="17"/>
        <v>0</v>
      </c>
      <c r="N330" s="234">
        <f>MAX(tblTEC_TDB_Data[[#This Row],[H_Facturables]]-tblTEC_TDB_Data[[#This Row],[H_Facturées]],0)</f>
        <v>6</v>
      </c>
      <c r="O330" s="227">
        <f ca="1">ROUND(INT(NOW()-tblTEC_TDB_Data[[#This Row],[Date]]),0)</f>
        <v>2</v>
      </c>
      <c r="P330" s="235">
        <f ca="1">IF(tblTEC_TDB_Data[[#This Row],[Âge]]&lt;=30,N330,0)</f>
        <v>6</v>
      </c>
      <c r="Q330" s="235">
        <f ca="1">IF(AND(tblTEC_TDB_Data[[#This Row],[Âge]]&gt;30,tblTEC_TDB_Data[[#This Row],[Âge]]&lt;=60),N330,0)</f>
        <v>0</v>
      </c>
      <c r="R330" s="235">
        <f ca="1">IF(AND(tblTEC_TDB_Data[[#This Row],[Âge]]&gt;60,tblTEC_TDB_Data[[#This Row],[Âge]]&lt;=90),N330,0)</f>
        <v>0</v>
      </c>
      <c r="S330" s="235">
        <f ca="1">IF(tblTEC_TDB_Data[[#This Row],[Âge]]&gt;90,N330,0)</f>
        <v>0</v>
      </c>
    </row>
    <row r="331" spans="1:19" x14ac:dyDescent="0.25">
      <c r="A331" s="231">
        <v>331</v>
      </c>
      <c r="B331" s="231" t="s">
        <v>5</v>
      </c>
      <c r="C331" s="1124">
        <v>45517</v>
      </c>
      <c r="D331" s="236" t="s">
        <v>13166</v>
      </c>
      <c r="E331" s="966">
        <v>0.75</v>
      </c>
      <c r="F331" s="228" t="s">
        <v>172</v>
      </c>
      <c r="G331" s="228" t="s">
        <v>9339</v>
      </c>
      <c r="H331" s="228" t="s">
        <v>9339</v>
      </c>
      <c r="I331" s="232">
        <f>IF(tblTEC_TDB_Data[[#This Row],[EstDetruite]],E331,0)</f>
        <v>0</v>
      </c>
      <c r="J331" s="233">
        <f>tblTEC_TDB_Data[[#This Row],[H_Saisies]]-tblTEC_TDB_Data[[#This Row],[H_Détruites]]</f>
        <v>0.75</v>
      </c>
      <c r="K331" s="233">
        <f>IF(tblTEC_TDB_Data[[#This Row],[EstFacturable]]="VRAI",(E331-I331),0)</f>
        <v>0.75</v>
      </c>
      <c r="L331" s="232">
        <f t="shared" si="16"/>
        <v>0</v>
      </c>
      <c r="M331" s="232">
        <f t="shared" si="17"/>
        <v>0</v>
      </c>
      <c r="N331" s="234">
        <f>MAX(tblTEC_TDB_Data[[#This Row],[H_Facturables]]-tblTEC_TDB_Data[[#This Row],[H_Facturées]],0)</f>
        <v>0.75</v>
      </c>
      <c r="O331" s="227">
        <f ca="1">ROUND(INT(NOW()-tblTEC_TDB_Data[[#This Row],[Date]]),0)</f>
        <v>2</v>
      </c>
      <c r="P331" s="235">
        <f ca="1">IF(tblTEC_TDB_Data[[#This Row],[Âge]]&lt;=30,N331,0)</f>
        <v>0.75</v>
      </c>
      <c r="Q331" s="235">
        <f ca="1">IF(AND(tblTEC_TDB_Data[[#This Row],[Âge]]&gt;30,tblTEC_TDB_Data[[#This Row],[Âge]]&lt;=60),N331,0)</f>
        <v>0</v>
      </c>
      <c r="R331" s="235">
        <f ca="1">IF(AND(tblTEC_TDB_Data[[#This Row],[Âge]]&gt;60,tblTEC_TDB_Data[[#This Row],[Âge]]&lt;=90),N331,0)</f>
        <v>0</v>
      </c>
      <c r="S331" s="235">
        <f ca="1">IF(tblTEC_TDB_Data[[#This Row],[Âge]]&gt;90,N331,0)</f>
        <v>0</v>
      </c>
    </row>
    <row r="332" spans="1:19" x14ac:dyDescent="0.25">
      <c r="A332" s="231">
        <v>332</v>
      </c>
      <c r="B332" s="231" t="s">
        <v>5</v>
      </c>
      <c r="C332" s="1124">
        <v>45517</v>
      </c>
      <c r="D332" s="236" t="s">
        <v>15198</v>
      </c>
      <c r="E332" s="966">
        <v>0.5</v>
      </c>
      <c r="F332" s="228" t="s">
        <v>172</v>
      </c>
      <c r="G332" s="228" t="s">
        <v>9339</v>
      </c>
      <c r="H332" s="228" t="s">
        <v>9339</v>
      </c>
      <c r="I332" s="232">
        <f>IF(tblTEC_TDB_Data[[#This Row],[EstDetruite]],E332,0)</f>
        <v>0</v>
      </c>
      <c r="J332" s="233">
        <f>tblTEC_TDB_Data[[#This Row],[H_Saisies]]-tblTEC_TDB_Data[[#This Row],[H_Détruites]]</f>
        <v>0.5</v>
      </c>
      <c r="K332" s="233">
        <f>IF(tblTEC_TDB_Data[[#This Row],[EstFacturable]]="VRAI",(E332-I332),0)</f>
        <v>0.5</v>
      </c>
      <c r="L332" s="232">
        <f t="shared" si="16"/>
        <v>0</v>
      </c>
      <c r="M332" s="232">
        <f t="shared" si="17"/>
        <v>0</v>
      </c>
      <c r="N332" s="234">
        <f>MAX(tblTEC_TDB_Data[[#This Row],[H_Facturables]]-tblTEC_TDB_Data[[#This Row],[H_Facturées]],0)</f>
        <v>0.5</v>
      </c>
      <c r="O332" s="227">
        <f ca="1">ROUND(INT(NOW()-tblTEC_TDB_Data[[#This Row],[Date]]),0)</f>
        <v>2</v>
      </c>
      <c r="P332" s="235">
        <f ca="1">IF(tblTEC_TDB_Data[[#This Row],[Âge]]&lt;=30,N332,0)</f>
        <v>0.5</v>
      </c>
      <c r="Q332" s="235">
        <f ca="1">IF(AND(tblTEC_TDB_Data[[#This Row],[Âge]]&gt;30,tblTEC_TDB_Data[[#This Row],[Âge]]&lt;=60),N332,0)</f>
        <v>0</v>
      </c>
      <c r="R332" s="235">
        <f ca="1">IF(AND(tblTEC_TDB_Data[[#This Row],[Âge]]&gt;60,tblTEC_TDB_Data[[#This Row],[Âge]]&lt;=90),N332,0)</f>
        <v>0</v>
      </c>
      <c r="S332" s="235">
        <f ca="1">IF(tblTEC_TDB_Data[[#This Row],[Âge]]&gt;90,N332,0)</f>
        <v>0</v>
      </c>
    </row>
    <row r="333" spans="1:19" x14ac:dyDescent="0.25">
      <c r="A333" s="231">
        <v>333</v>
      </c>
      <c r="B333" s="231" t="s">
        <v>5</v>
      </c>
      <c r="C333" s="1124">
        <v>45517</v>
      </c>
      <c r="D333" s="236" t="s">
        <v>11645</v>
      </c>
      <c r="E333" s="966">
        <v>4</v>
      </c>
      <c r="F333" s="228" t="s">
        <v>172</v>
      </c>
      <c r="G333" s="228" t="s">
        <v>9339</v>
      </c>
      <c r="H333" s="228" t="s">
        <v>9339</v>
      </c>
      <c r="I333" s="232">
        <f>IF(tblTEC_TDB_Data[[#This Row],[EstDetruite]],E333,0)</f>
        <v>0</v>
      </c>
      <c r="J333" s="233">
        <f>tblTEC_TDB_Data[[#This Row],[H_Saisies]]-tblTEC_TDB_Data[[#This Row],[H_Détruites]]</f>
        <v>4</v>
      </c>
      <c r="K333" s="233">
        <f>IF(tblTEC_TDB_Data[[#This Row],[EstFacturable]]="VRAI",(E333-I333),0)</f>
        <v>4</v>
      </c>
      <c r="L333" s="232">
        <f t="shared" si="16"/>
        <v>0</v>
      </c>
      <c r="M333" s="232">
        <f t="shared" si="17"/>
        <v>0</v>
      </c>
      <c r="N333" s="234">
        <f>MAX(tblTEC_TDB_Data[[#This Row],[H_Facturables]]-tblTEC_TDB_Data[[#This Row],[H_Facturées]],0)</f>
        <v>4</v>
      </c>
      <c r="O333" s="227">
        <f ca="1">ROUND(INT(NOW()-tblTEC_TDB_Data[[#This Row],[Date]]),0)</f>
        <v>2</v>
      </c>
      <c r="P333" s="235">
        <f ca="1">IF(tblTEC_TDB_Data[[#This Row],[Âge]]&lt;=30,N333,0)</f>
        <v>4</v>
      </c>
      <c r="Q333" s="235">
        <f ca="1">IF(AND(tblTEC_TDB_Data[[#This Row],[Âge]]&gt;30,tblTEC_TDB_Data[[#This Row],[Âge]]&lt;=60),N333,0)</f>
        <v>0</v>
      </c>
      <c r="R333" s="235">
        <f ca="1">IF(AND(tblTEC_TDB_Data[[#This Row],[Âge]]&gt;60,tblTEC_TDB_Data[[#This Row],[Âge]]&lt;=90),N333,0)</f>
        <v>0</v>
      </c>
      <c r="S333" s="235">
        <f ca="1">IF(tblTEC_TDB_Data[[#This Row],[Âge]]&gt;90,N333,0)</f>
        <v>0</v>
      </c>
    </row>
    <row r="334" spans="1:19" x14ac:dyDescent="0.25">
      <c r="A334" s="231">
        <v>334</v>
      </c>
      <c r="B334" s="231" t="s">
        <v>5</v>
      </c>
      <c r="C334" s="1124">
        <v>45517</v>
      </c>
      <c r="D334" s="236" t="s">
        <v>15131</v>
      </c>
      <c r="E334" s="966">
        <v>0.4</v>
      </c>
      <c r="F334" s="228" t="s">
        <v>172</v>
      </c>
      <c r="G334" s="228" t="s">
        <v>9339</v>
      </c>
      <c r="H334" s="228" t="s">
        <v>9339</v>
      </c>
      <c r="I334" s="232">
        <f>IF(tblTEC_TDB_Data[[#This Row],[EstDetruite]],E334,0)</f>
        <v>0</v>
      </c>
      <c r="J334" s="233">
        <f>tblTEC_TDB_Data[[#This Row],[H_Saisies]]-tblTEC_TDB_Data[[#This Row],[H_Détruites]]</f>
        <v>0.4</v>
      </c>
      <c r="K334" s="233">
        <f>IF(tblTEC_TDB_Data[[#This Row],[EstFacturable]]="VRAI",(E334-I334),0)</f>
        <v>0.4</v>
      </c>
      <c r="L334" s="232">
        <f t="shared" si="16"/>
        <v>0</v>
      </c>
      <c r="M334" s="232">
        <f t="shared" si="17"/>
        <v>0</v>
      </c>
      <c r="N334" s="234">
        <f>MAX(tblTEC_TDB_Data[[#This Row],[H_Facturables]]-tblTEC_TDB_Data[[#This Row],[H_Facturées]],0)</f>
        <v>0.4</v>
      </c>
      <c r="O334" s="227">
        <f ca="1">ROUND(INT(NOW()-tblTEC_TDB_Data[[#This Row],[Date]]),0)</f>
        <v>2</v>
      </c>
      <c r="P334" s="235">
        <f ca="1">IF(tblTEC_TDB_Data[[#This Row],[Âge]]&lt;=30,N334,0)</f>
        <v>0.4</v>
      </c>
      <c r="Q334" s="235">
        <f ca="1">IF(AND(tblTEC_TDB_Data[[#This Row],[Âge]]&gt;30,tblTEC_TDB_Data[[#This Row],[Âge]]&lt;=60),N334,0)</f>
        <v>0</v>
      </c>
      <c r="R334" s="235">
        <f ca="1">IF(AND(tblTEC_TDB_Data[[#This Row],[Âge]]&gt;60,tblTEC_TDB_Data[[#This Row],[Âge]]&lt;=90),N334,0)</f>
        <v>0</v>
      </c>
      <c r="S334" s="235">
        <f ca="1">IF(tblTEC_TDB_Data[[#This Row],[Âge]]&gt;90,N334,0)</f>
        <v>0</v>
      </c>
    </row>
    <row r="335" spans="1:19" x14ac:dyDescent="0.25">
      <c r="A335" s="231">
        <v>335</v>
      </c>
      <c r="B335" s="231" t="s">
        <v>5</v>
      </c>
      <c r="C335" s="1124">
        <v>45517</v>
      </c>
      <c r="D335" s="236" t="s">
        <v>11612</v>
      </c>
      <c r="E335" s="966">
        <v>0.4</v>
      </c>
      <c r="F335" s="228" t="s">
        <v>172</v>
      </c>
      <c r="G335" s="228" t="s">
        <v>9339</v>
      </c>
      <c r="H335" s="228" t="s">
        <v>9339</v>
      </c>
      <c r="I335" s="232">
        <f>IF(tblTEC_TDB_Data[[#This Row],[EstDetruite]],E335,0)</f>
        <v>0</v>
      </c>
      <c r="J335" s="233">
        <f>tblTEC_TDB_Data[[#This Row],[H_Saisies]]-tblTEC_TDB_Data[[#This Row],[H_Détruites]]</f>
        <v>0.4</v>
      </c>
      <c r="K335" s="233">
        <f>IF(tblTEC_TDB_Data[[#This Row],[EstFacturable]]="VRAI",(E335-I335),0)</f>
        <v>0.4</v>
      </c>
      <c r="L335" s="232">
        <f t="shared" si="16"/>
        <v>0</v>
      </c>
      <c r="M335" s="232">
        <f t="shared" si="17"/>
        <v>0</v>
      </c>
      <c r="N335" s="234">
        <f>MAX(tblTEC_TDB_Data[[#This Row],[H_Facturables]]-tblTEC_TDB_Data[[#This Row],[H_Facturées]],0)</f>
        <v>0.4</v>
      </c>
      <c r="O335" s="227">
        <f ca="1">ROUND(INT(NOW()-tblTEC_TDB_Data[[#This Row],[Date]]),0)</f>
        <v>2</v>
      </c>
      <c r="P335" s="235">
        <f ca="1">IF(tblTEC_TDB_Data[[#This Row],[Âge]]&lt;=30,N335,0)</f>
        <v>0.4</v>
      </c>
      <c r="Q335" s="235">
        <f ca="1">IF(AND(tblTEC_TDB_Data[[#This Row],[Âge]]&gt;30,tblTEC_TDB_Data[[#This Row],[Âge]]&lt;=60),N335,0)</f>
        <v>0</v>
      </c>
      <c r="R335" s="235">
        <f ca="1">IF(AND(tblTEC_TDB_Data[[#This Row],[Âge]]&gt;60,tblTEC_TDB_Data[[#This Row],[Âge]]&lt;=90),N335,0)</f>
        <v>0</v>
      </c>
      <c r="S335" s="235">
        <f ca="1">IF(tblTEC_TDB_Data[[#This Row],[Âge]]&gt;90,N335,0)</f>
        <v>0</v>
      </c>
    </row>
    <row r="336" spans="1:19" x14ac:dyDescent="0.25">
      <c r="A336" s="231">
        <v>336</v>
      </c>
      <c r="B336" s="231" t="s">
        <v>5</v>
      </c>
      <c r="C336" s="1124">
        <v>45517</v>
      </c>
      <c r="D336" s="236" t="s">
        <v>11649</v>
      </c>
      <c r="E336" s="966">
        <v>0.4</v>
      </c>
      <c r="F336" s="228" t="s">
        <v>172</v>
      </c>
      <c r="G336" s="228" t="s">
        <v>9339</v>
      </c>
      <c r="H336" s="228" t="s">
        <v>9339</v>
      </c>
      <c r="I336" s="232">
        <f>IF(tblTEC_TDB_Data[[#This Row],[EstDetruite]],E336,0)</f>
        <v>0</v>
      </c>
      <c r="J336" s="233">
        <f>tblTEC_TDB_Data[[#This Row],[H_Saisies]]-tblTEC_TDB_Data[[#This Row],[H_Détruites]]</f>
        <v>0.4</v>
      </c>
      <c r="K336" s="233">
        <f>IF(tblTEC_TDB_Data[[#This Row],[EstFacturable]]="VRAI",(E336-I336),0)</f>
        <v>0.4</v>
      </c>
      <c r="L336" s="232">
        <f t="shared" si="16"/>
        <v>0</v>
      </c>
      <c r="M336" s="232">
        <f t="shared" si="17"/>
        <v>0</v>
      </c>
      <c r="N336" s="234">
        <f>MAX(tblTEC_TDB_Data[[#This Row],[H_Facturables]]-tblTEC_TDB_Data[[#This Row],[H_Facturées]],0)</f>
        <v>0.4</v>
      </c>
      <c r="O336" s="227">
        <f ca="1">ROUND(INT(NOW()-tblTEC_TDB_Data[[#This Row],[Date]]),0)</f>
        <v>2</v>
      </c>
      <c r="P336" s="235">
        <f ca="1">IF(tblTEC_TDB_Data[[#This Row],[Âge]]&lt;=30,N336,0)</f>
        <v>0.4</v>
      </c>
      <c r="Q336" s="235">
        <f ca="1">IF(AND(tblTEC_TDB_Data[[#This Row],[Âge]]&gt;30,tblTEC_TDB_Data[[#This Row],[Âge]]&lt;=60),N336,0)</f>
        <v>0</v>
      </c>
      <c r="R336" s="235">
        <f ca="1">IF(AND(tblTEC_TDB_Data[[#This Row],[Âge]]&gt;60,tblTEC_TDB_Data[[#This Row],[Âge]]&lt;=90),N336,0)</f>
        <v>0</v>
      </c>
      <c r="S336" s="235">
        <f ca="1">IF(tblTEC_TDB_Data[[#This Row],[Âge]]&gt;90,N336,0)</f>
        <v>0</v>
      </c>
    </row>
    <row r="337" spans="1:19" x14ac:dyDescent="0.25">
      <c r="A337" s="231">
        <v>337</v>
      </c>
      <c r="B337" s="231" t="s">
        <v>5</v>
      </c>
      <c r="C337" s="1124">
        <v>45517</v>
      </c>
      <c r="D337" s="236" t="s">
        <v>11619</v>
      </c>
      <c r="E337" s="966">
        <v>0.5</v>
      </c>
      <c r="F337" s="228" t="s">
        <v>172</v>
      </c>
      <c r="G337" s="228" t="s">
        <v>9339</v>
      </c>
      <c r="H337" s="228" t="s">
        <v>9339</v>
      </c>
      <c r="I337" s="232">
        <f>IF(tblTEC_TDB_Data[[#This Row],[EstDetruite]],E337,0)</f>
        <v>0</v>
      </c>
      <c r="J337" s="233">
        <f>tblTEC_TDB_Data[[#This Row],[H_Saisies]]-tblTEC_TDB_Data[[#This Row],[H_Détruites]]</f>
        <v>0.5</v>
      </c>
      <c r="K337" s="233">
        <f>IF(tblTEC_TDB_Data[[#This Row],[EstFacturable]]="VRAI",(E337-I337),0)</f>
        <v>0.5</v>
      </c>
      <c r="L337" s="232">
        <f t="shared" si="16"/>
        <v>0</v>
      </c>
      <c r="M337" s="232">
        <f t="shared" si="17"/>
        <v>0</v>
      </c>
      <c r="N337" s="234">
        <f>MAX(tblTEC_TDB_Data[[#This Row],[H_Facturables]]-tblTEC_TDB_Data[[#This Row],[H_Facturées]],0)</f>
        <v>0.5</v>
      </c>
      <c r="O337" s="227">
        <f ca="1">ROUND(INT(NOW()-tblTEC_TDB_Data[[#This Row],[Date]]),0)</f>
        <v>2</v>
      </c>
      <c r="P337" s="235">
        <f ca="1">IF(tblTEC_TDB_Data[[#This Row],[Âge]]&lt;=30,N337,0)</f>
        <v>0.5</v>
      </c>
      <c r="Q337" s="235">
        <f ca="1">IF(AND(tblTEC_TDB_Data[[#This Row],[Âge]]&gt;30,tblTEC_TDB_Data[[#This Row],[Âge]]&lt;=60),N337,0)</f>
        <v>0</v>
      </c>
      <c r="R337" s="235">
        <f ca="1">IF(AND(tblTEC_TDB_Data[[#This Row],[Âge]]&gt;60,tblTEC_TDB_Data[[#This Row],[Âge]]&lt;=90),N337,0)</f>
        <v>0</v>
      </c>
      <c r="S337" s="235">
        <f ca="1">IF(tblTEC_TDB_Data[[#This Row],[Âge]]&gt;90,N337,0)</f>
        <v>0</v>
      </c>
    </row>
    <row r="338" spans="1:19" x14ac:dyDescent="0.25">
      <c r="A338" s="231">
        <v>338</v>
      </c>
      <c r="B338" s="231" t="s">
        <v>5</v>
      </c>
      <c r="C338" s="1124">
        <v>45517</v>
      </c>
      <c r="D338" s="236" t="s">
        <v>15106</v>
      </c>
      <c r="E338" s="966">
        <v>0.4</v>
      </c>
      <c r="F338" s="228" t="s">
        <v>172</v>
      </c>
      <c r="G338" s="228" t="s">
        <v>9339</v>
      </c>
      <c r="H338" s="228" t="s">
        <v>9339</v>
      </c>
      <c r="I338" s="232">
        <f>IF(tblTEC_TDB_Data[[#This Row],[EstDetruite]],E338,0)</f>
        <v>0</v>
      </c>
      <c r="J338" s="233">
        <f>tblTEC_TDB_Data[[#This Row],[H_Saisies]]-tblTEC_TDB_Data[[#This Row],[H_Détruites]]</f>
        <v>0.4</v>
      </c>
      <c r="K338" s="233">
        <f>IF(tblTEC_TDB_Data[[#This Row],[EstFacturable]]="VRAI",(E338-I338),0)</f>
        <v>0.4</v>
      </c>
      <c r="L338" s="232">
        <f t="shared" si="16"/>
        <v>0</v>
      </c>
      <c r="M338" s="232">
        <f t="shared" si="17"/>
        <v>0</v>
      </c>
      <c r="N338" s="234">
        <f>MAX(tblTEC_TDB_Data[[#This Row],[H_Facturables]]-tblTEC_TDB_Data[[#This Row],[H_Facturées]],0)</f>
        <v>0.4</v>
      </c>
      <c r="O338" s="227">
        <f ca="1">ROUND(INT(NOW()-tblTEC_TDB_Data[[#This Row],[Date]]),0)</f>
        <v>2</v>
      </c>
      <c r="P338" s="235">
        <f ca="1">IF(tblTEC_TDB_Data[[#This Row],[Âge]]&lt;=30,N338,0)</f>
        <v>0.4</v>
      </c>
      <c r="Q338" s="235">
        <f ca="1">IF(AND(tblTEC_TDB_Data[[#This Row],[Âge]]&gt;30,tblTEC_TDB_Data[[#This Row],[Âge]]&lt;=60),N338,0)</f>
        <v>0</v>
      </c>
      <c r="R338" s="235">
        <f ca="1">IF(AND(tblTEC_TDB_Data[[#This Row],[Âge]]&gt;60,tblTEC_TDB_Data[[#This Row],[Âge]]&lt;=90),N338,0)</f>
        <v>0</v>
      </c>
      <c r="S338" s="235">
        <f ca="1">IF(tblTEC_TDB_Data[[#This Row],[Âge]]&gt;90,N338,0)</f>
        <v>0</v>
      </c>
    </row>
    <row r="339" spans="1:19" x14ac:dyDescent="0.25">
      <c r="A339" s="231">
        <v>339</v>
      </c>
      <c r="B339" s="231" t="s">
        <v>5</v>
      </c>
      <c r="C339" s="1124">
        <v>45517</v>
      </c>
      <c r="D339" s="236" t="s">
        <v>16806</v>
      </c>
      <c r="E339" s="966">
        <v>0.5</v>
      </c>
      <c r="F339" s="228" t="s">
        <v>172</v>
      </c>
      <c r="G339" s="228" t="s">
        <v>9339</v>
      </c>
      <c r="H339" s="228" t="s">
        <v>9339</v>
      </c>
      <c r="I339" s="232">
        <f>IF(tblTEC_TDB_Data[[#This Row],[EstDetruite]],E339,0)</f>
        <v>0</v>
      </c>
      <c r="J339" s="233">
        <f>tblTEC_TDB_Data[[#This Row],[H_Saisies]]-tblTEC_TDB_Data[[#This Row],[H_Détruites]]</f>
        <v>0.5</v>
      </c>
      <c r="K339" s="233">
        <f>IF(tblTEC_TDB_Data[[#This Row],[EstFacturable]]="VRAI",(E339-I339),0)</f>
        <v>0.5</v>
      </c>
      <c r="L339" s="232">
        <f t="shared" si="16"/>
        <v>0</v>
      </c>
      <c r="M339" s="232">
        <f t="shared" si="17"/>
        <v>0</v>
      </c>
      <c r="N339" s="234">
        <f>MAX(tblTEC_TDB_Data[[#This Row],[H_Facturables]]-tblTEC_TDB_Data[[#This Row],[H_Facturées]],0)</f>
        <v>0.5</v>
      </c>
      <c r="O339" s="227">
        <f ca="1">ROUND(INT(NOW()-tblTEC_TDB_Data[[#This Row],[Date]]),0)</f>
        <v>2</v>
      </c>
      <c r="P339" s="235">
        <f ca="1">IF(tblTEC_TDB_Data[[#This Row],[Âge]]&lt;=30,N339,0)</f>
        <v>0.5</v>
      </c>
      <c r="Q339" s="235">
        <f ca="1">IF(AND(tblTEC_TDB_Data[[#This Row],[Âge]]&gt;30,tblTEC_TDB_Data[[#This Row],[Âge]]&lt;=60),N339,0)</f>
        <v>0</v>
      </c>
      <c r="R339" s="235">
        <f ca="1">IF(AND(tblTEC_TDB_Data[[#This Row],[Âge]]&gt;60,tblTEC_TDB_Data[[#This Row],[Âge]]&lt;=90),N339,0)</f>
        <v>0</v>
      </c>
      <c r="S339" s="235">
        <f ca="1">IF(tblTEC_TDB_Data[[#This Row],[Âge]]&gt;90,N339,0)</f>
        <v>0</v>
      </c>
    </row>
    <row r="340" spans="1:19" x14ac:dyDescent="0.25">
      <c r="A340" s="231">
        <v>340</v>
      </c>
      <c r="B340" s="231" t="s">
        <v>5</v>
      </c>
      <c r="C340" s="1124">
        <v>45517</v>
      </c>
      <c r="D340" s="236" t="s">
        <v>14146</v>
      </c>
      <c r="E340" s="966">
        <v>0.75</v>
      </c>
      <c r="F340" s="228" t="s">
        <v>172</v>
      </c>
      <c r="G340" s="228" t="s">
        <v>9339</v>
      </c>
      <c r="H340" s="228" t="s">
        <v>9339</v>
      </c>
      <c r="I340" s="232">
        <f>IF(tblTEC_TDB_Data[[#This Row],[EstDetruite]],E340,0)</f>
        <v>0</v>
      </c>
      <c r="J340" s="233">
        <f>tblTEC_TDB_Data[[#This Row],[H_Saisies]]-tblTEC_TDB_Data[[#This Row],[H_Détruites]]</f>
        <v>0.75</v>
      </c>
      <c r="K340" s="233">
        <f>IF(tblTEC_TDB_Data[[#This Row],[EstFacturable]]="VRAI",(E340-I340),0)</f>
        <v>0.75</v>
      </c>
      <c r="L340" s="232">
        <f t="shared" si="16"/>
        <v>0</v>
      </c>
      <c r="M340" s="232">
        <f t="shared" si="17"/>
        <v>0</v>
      </c>
      <c r="N340" s="234">
        <f>MAX(tblTEC_TDB_Data[[#This Row],[H_Facturables]]-tblTEC_TDB_Data[[#This Row],[H_Facturées]],0)</f>
        <v>0.75</v>
      </c>
      <c r="O340" s="227">
        <f ca="1">ROUND(INT(NOW()-tblTEC_TDB_Data[[#This Row],[Date]]),0)</f>
        <v>2</v>
      </c>
      <c r="P340" s="235">
        <f ca="1">IF(tblTEC_TDB_Data[[#This Row],[Âge]]&lt;=30,N340,0)</f>
        <v>0.75</v>
      </c>
      <c r="Q340" s="235">
        <f ca="1">IF(AND(tblTEC_TDB_Data[[#This Row],[Âge]]&gt;30,tblTEC_TDB_Data[[#This Row],[Âge]]&lt;=60),N340,0)</f>
        <v>0</v>
      </c>
      <c r="R340" s="235">
        <f ca="1">IF(AND(tblTEC_TDB_Data[[#This Row],[Âge]]&gt;60,tblTEC_TDB_Data[[#This Row],[Âge]]&lt;=90),N340,0)</f>
        <v>0</v>
      </c>
      <c r="S340" s="235">
        <f ca="1">IF(tblTEC_TDB_Data[[#This Row],[Âge]]&gt;90,N340,0)</f>
        <v>0</v>
      </c>
    </row>
    <row r="341" spans="1:19" x14ac:dyDescent="0.25">
      <c r="A341" s="231">
        <v>341</v>
      </c>
      <c r="B341" s="231" t="s">
        <v>5</v>
      </c>
      <c r="C341" s="1124">
        <v>45517</v>
      </c>
      <c r="D341" s="236" t="s">
        <v>14907</v>
      </c>
      <c r="E341" s="966">
        <v>0.5</v>
      </c>
      <c r="F341" s="228" t="s">
        <v>172</v>
      </c>
      <c r="G341" s="228" t="s">
        <v>9339</v>
      </c>
      <c r="H341" s="228" t="s">
        <v>9339</v>
      </c>
      <c r="I341" s="232">
        <f>IF(tblTEC_TDB_Data[[#This Row],[EstDetruite]],E341,0)</f>
        <v>0</v>
      </c>
      <c r="J341" s="233">
        <f>tblTEC_TDB_Data[[#This Row],[H_Saisies]]-tblTEC_TDB_Data[[#This Row],[H_Détruites]]</f>
        <v>0.5</v>
      </c>
      <c r="K341" s="233">
        <f>IF(tblTEC_TDB_Data[[#This Row],[EstFacturable]]="VRAI",(E341-I341),0)</f>
        <v>0.5</v>
      </c>
      <c r="L341" s="232">
        <f t="shared" si="16"/>
        <v>0</v>
      </c>
      <c r="M341" s="232">
        <f t="shared" si="17"/>
        <v>0</v>
      </c>
      <c r="N341" s="234">
        <f>MAX(tblTEC_TDB_Data[[#This Row],[H_Facturables]]-tblTEC_TDB_Data[[#This Row],[H_Facturées]],0)</f>
        <v>0.5</v>
      </c>
      <c r="O341" s="227">
        <f ca="1">ROUND(INT(NOW()-tblTEC_TDB_Data[[#This Row],[Date]]),0)</f>
        <v>2</v>
      </c>
      <c r="P341" s="235">
        <f ca="1">IF(tblTEC_TDB_Data[[#This Row],[Âge]]&lt;=30,N341,0)</f>
        <v>0.5</v>
      </c>
      <c r="Q341" s="235">
        <f ca="1">IF(AND(tblTEC_TDB_Data[[#This Row],[Âge]]&gt;30,tblTEC_TDB_Data[[#This Row],[Âge]]&lt;=60),N341,0)</f>
        <v>0</v>
      </c>
      <c r="R341" s="235">
        <f ca="1">IF(AND(tblTEC_TDB_Data[[#This Row],[Âge]]&gt;60,tblTEC_TDB_Data[[#This Row],[Âge]]&lt;=90),N341,0)</f>
        <v>0</v>
      </c>
      <c r="S341" s="235">
        <f ca="1">IF(tblTEC_TDB_Data[[#This Row],[Âge]]&gt;90,N341,0)</f>
        <v>0</v>
      </c>
    </row>
    <row r="342" spans="1:19" x14ac:dyDescent="0.25">
      <c r="A342" s="231">
        <v>342</v>
      </c>
      <c r="B342" s="231" t="s">
        <v>5</v>
      </c>
      <c r="C342" s="1124">
        <v>45517</v>
      </c>
      <c r="D342" s="236" t="s">
        <v>17564</v>
      </c>
      <c r="E342" s="966">
        <v>2.5</v>
      </c>
      <c r="F342" s="228" t="s">
        <v>172</v>
      </c>
      <c r="G342" s="228" t="s">
        <v>9339</v>
      </c>
      <c r="H342" s="228" t="s">
        <v>9339</v>
      </c>
      <c r="I342" s="232">
        <f>IF(tblTEC_TDB_Data[[#This Row],[EstDetruite]],E342,0)</f>
        <v>0</v>
      </c>
      <c r="J342" s="233">
        <f>tblTEC_TDB_Data[[#This Row],[H_Saisies]]-tblTEC_TDB_Data[[#This Row],[H_Détruites]]</f>
        <v>2.5</v>
      </c>
      <c r="K342" s="233">
        <f>IF(tblTEC_TDB_Data[[#This Row],[EstFacturable]]="VRAI",(E342-I342),0)</f>
        <v>2.5</v>
      </c>
      <c r="L342" s="232">
        <f t="shared" si="16"/>
        <v>0</v>
      </c>
      <c r="M342" s="232">
        <f t="shared" si="17"/>
        <v>0</v>
      </c>
      <c r="N342" s="234">
        <f>MAX(tblTEC_TDB_Data[[#This Row],[H_Facturables]]-tblTEC_TDB_Data[[#This Row],[H_Facturées]],0)</f>
        <v>2.5</v>
      </c>
      <c r="O342" s="227">
        <f ca="1">ROUND(INT(NOW()-tblTEC_TDB_Data[[#This Row],[Date]]),0)</f>
        <v>2</v>
      </c>
      <c r="P342" s="235">
        <f ca="1">IF(tblTEC_TDB_Data[[#This Row],[Âge]]&lt;=30,N342,0)</f>
        <v>2.5</v>
      </c>
      <c r="Q342" s="235">
        <f ca="1">IF(AND(tblTEC_TDB_Data[[#This Row],[Âge]]&gt;30,tblTEC_TDB_Data[[#This Row],[Âge]]&lt;=60),N342,0)</f>
        <v>0</v>
      </c>
      <c r="R342" s="235">
        <f ca="1">IF(AND(tblTEC_TDB_Data[[#This Row],[Âge]]&gt;60,tblTEC_TDB_Data[[#This Row],[Âge]]&lt;=90),N342,0)</f>
        <v>0</v>
      </c>
      <c r="S342" s="235">
        <f ca="1">IF(tblTEC_TDB_Data[[#This Row],[Âge]]&gt;90,N342,0)</f>
        <v>0</v>
      </c>
    </row>
    <row r="343" spans="1:19" x14ac:dyDescent="0.25">
      <c r="A343" s="231">
        <v>343</v>
      </c>
      <c r="B343" s="231" t="s">
        <v>11829</v>
      </c>
      <c r="C343" s="1124">
        <v>45509</v>
      </c>
      <c r="D343" s="236" t="s">
        <v>17005</v>
      </c>
      <c r="E343" s="966">
        <v>1.25</v>
      </c>
      <c r="F343" s="228" t="s">
        <v>172</v>
      </c>
      <c r="G343" s="228" t="s">
        <v>9339</v>
      </c>
      <c r="H343" s="228" t="s">
        <v>9339</v>
      </c>
      <c r="I343" s="232">
        <f>IF(tblTEC_TDB_Data[[#This Row],[EstDetruite]],E343,0)</f>
        <v>0</v>
      </c>
      <c r="J343" s="233">
        <f>tblTEC_TDB_Data[[#This Row],[H_Saisies]]-tblTEC_TDB_Data[[#This Row],[H_Détruites]]</f>
        <v>1.25</v>
      </c>
      <c r="K343" s="233">
        <f>IF(tblTEC_TDB_Data[[#This Row],[EstFacturable]]="VRAI",(E343-I343),0)</f>
        <v>1.25</v>
      </c>
      <c r="L343" s="232">
        <f t="shared" si="16"/>
        <v>0</v>
      </c>
      <c r="M343" s="232">
        <f t="shared" si="17"/>
        <v>0</v>
      </c>
      <c r="N343" s="234">
        <f>MAX(tblTEC_TDB_Data[[#This Row],[H_Facturables]]-tblTEC_TDB_Data[[#This Row],[H_Facturées]],0)</f>
        <v>1.25</v>
      </c>
      <c r="O343" s="227">
        <f ca="1">ROUND(INT(NOW()-tblTEC_TDB_Data[[#This Row],[Date]]),0)</f>
        <v>10</v>
      </c>
      <c r="P343" s="235">
        <f ca="1">IF(tblTEC_TDB_Data[[#This Row],[Âge]]&lt;=30,N343,0)</f>
        <v>1.25</v>
      </c>
      <c r="Q343" s="235">
        <f ca="1">IF(AND(tblTEC_TDB_Data[[#This Row],[Âge]]&gt;30,tblTEC_TDB_Data[[#This Row],[Âge]]&lt;=60),N343,0)</f>
        <v>0</v>
      </c>
      <c r="R343" s="235">
        <f ca="1">IF(AND(tblTEC_TDB_Data[[#This Row],[Âge]]&gt;60,tblTEC_TDB_Data[[#This Row],[Âge]]&lt;=90),N343,0)</f>
        <v>0</v>
      </c>
      <c r="S343" s="235">
        <f ca="1">IF(tblTEC_TDB_Data[[#This Row],[Âge]]&gt;90,N343,0)</f>
        <v>0</v>
      </c>
    </row>
    <row r="344" spans="1:19" x14ac:dyDescent="0.25">
      <c r="A344" s="231">
        <v>344</v>
      </c>
      <c r="B344" s="231" t="s">
        <v>11829</v>
      </c>
      <c r="C344" s="1124">
        <v>45509</v>
      </c>
      <c r="D344" s="236" t="s">
        <v>16930</v>
      </c>
      <c r="E344" s="966">
        <v>0.5</v>
      </c>
      <c r="F344" s="228" t="s">
        <v>172</v>
      </c>
      <c r="G344" s="228" t="s">
        <v>9339</v>
      </c>
      <c r="H344" s="228" t="s">
        <v>9339</v>
      </c>
      <c r="I344" s="232">
        <f>IF(tblTEC_TDB_Data[[#This Row],[EstDetruite]],E344,0)</f>
        <v>0</v>
      </c>
      <c r="J344" s="233">
        <f>tblTEC_TDB_Data[[#This Row],[H_Saisies]]-tblTEC_TDB_Data[[#This Row],[H_Détruites]]</f>
        <v>0.5</v>
      </c>
      <c r="K344" s="233">
        <f>IF(tblTEC_TDB_Data[[#This Row],[EstFacturable]]="VRAI",(E344-I344),0)</f>
        <v>0.5</v>
      </c>
      <c r="L344" s="232">
        <f t="shared" si="16"/>
        <v>0</v>
      </c>
      <c r="M344" s="232">
        <f t="shared" si="17"/>
        <v>0</v>
      </c>
      <c r="N344" s="234">
        <f>MAX(tblTEC_TDB_Data[[#This Row],[H_Facturables]]-tblTEC_TDB_Data[[#This Row],[H_Facturées]],0)</f>
        <v>0.5</v>
      </c>
      <c r="O344" s="227">
        <f ca="1">ROUND(INT(NOW()-tblTEC_TDB_Data[[#This Row],[Date]]),0)</f>
        <v>10</v>
      </c>
      <c r="P344" s="235">
        <f ca="1">IF(tblTEC_TDB_Data[[#This Row],[Âge]]&lt;=30,N344,0)</f>
        <v>0.5</v>
      </c>
      <c r="Q344" s="235">
        <f ca="1">IF(AND(tblTEC_TDB_Data[[#This Row],[Âge]]&gt;30,tblTEC_TDB_Data[[#This Row],[Âge]]&lt;=60),N344,0)</f>
        <v>0</v>
      </c>
      <c r="R344" s="235">
        <f ca="1">IF(AND(tblTEC_TDB_Data[[#This Row],[Âge]]&gt;60,tblTEC_TDB_Data[[#This Row],[Âge]]&lt;=90),N344,0)</f>
        <v>0</v>
      </c>
      <c r="S344" s="235">
        <f ca="1">IF(tblTEC_TDB_Data[[#This Row],[Âge]]&gt;90,N344,0)</f>
        <v>0</v>
      </c>
    </row>
    <row r="345" spans="1:19" x14ac:dyDescent="0.25">
      <c r="A345" s="231">
        <v>345</v>
      </c>
      <c r="B345" s="231" t="s">
        <v>11829</v>
      </c>
      <c r="C345" s="1124">
        <v>45510</v>
      </c>
      <c r="D345" s="236" t="s">
        <v>17005</v>
      </c>
      <c r="E345" s="966">
        <v>0.25</v>
      </c>
      <c r="F345" s="228" t="s">
        <v>172</v>
      </c>
      <c r="G345" s="228" t="s">
        <v>9339</v>
      </c>
      <c r="H345" s="228" t="s">
        <v>9339</v>
      </c>
      <c r="I345" s="232">
        <f>IF(tblTEC_TDB_Data[[#This Row],[EstDetruite]],E345,0)</f>
        <v>0</v>
      </c>
      <c r="J345" s="233">
        <f>tblTEC_TDB_Data[[#This Row],[H_Saisies]]-tblTEC_TDB_Data[[#This Row],[H_Détruites]]</f>
        <v>0.25</v>
      </c>
      <c r="K345" s="233">
        <f>IF(tblTEC_TDB_Data[[#This Row],[EstFacturable]]="VRAI",(E345-I345),0)</f>
        <v>0.25</v>
      </c>
      <c r="L345" s="232">
        <f t="shared" si="16"/>
        <v>0</v>
      </c>
      <c r="M345" s="232">
        <f t="shared" si="17"/>
        <v>0</v>
      </c>
      <c r="N345" s="234">
        <f>MAX(tblTEC_TDB_Data[[#This Row],[H_Facturables]]-tblTEC_TDB_Data[[#This Row],[H_Facturées]],0)</f>
        <v>0.25</v>
      </c>
      <c r="O345" s="227">
        <f ca="1">ROUND(INT(NOW()-tblTEC_TDB_Data[[#This Row],[Date]]),0)</f>
        <v>9</v>
      </c>
      <c r="P345" s="235">
        <f ca="1">IF(tblTEC_TDB_Data[[#This Row],[Âge]]&lt;=30,N345,0)</f>
        <v>0.25</v>
      </c>
      <c r="Q345" s="235">
        <f ca="1">IF(AND(tblTEC_TDB_Data[[#This Row],[Âge]]&gt;30,tblTEC_TDB_Data[[#This Row],[Âge]]&lt;=60),N345,0)</f>
        <v>0</v>
      </c>
      <c r="R345" s="235">
        <f ca="1">IF(AND(tblTEC_TDB_Data[[#This Row],[Âge]]&gt;60,tblTEC_TDB_Data[[#This Row],[Âge]]&lt;=90),N345,0)</f>
        <v>0</v>
      </c>
      <c r="S345" s="235">
        <f ca="1">IF(tblTEC_TDB_Data[[#This Row],[Âge]]&gt;90,N345,0)</f>
        <v>0</v>
      </c>
    </row>
    <row r="346" spans="1:19" x14ac:dyDescent="0.25">
      <c r="A346" s="231">
        <v>346</v>
      </c>
      <c r="B346" s="231" t="s">
        <v>11829</v>
      </c>
      <c r="C346" s="1124">
        <v>45510</v>
      </c>
      <c r="D346" s="236" t="s">
        <v>11668</v>
      </c>
      <c r="E346" s="966">
        <v>0.25</v>
      </c>
      <c r="F346" s="228" t="s">
        <v>172</v>
      </c>
      <c r="G346" s="228" t="s">
        <v>9339</v>
      </c>
      <c r="H346" s="228" t="s">
        <v>9339</v>
      </c>
      <c r="I346" s="232">
        <f>IF(tblTEC_TDB_Data[[#This Row],[EstDetruite]],E346,0)</f>
        <v>0</v>
      </c>
      <c r="J346" s="233">
        <f>tblTEC_TDB_Data[[#This Row],[H_Saisies]]-tblTEC_TDB_Data[[#This Row],[H_Détruites]]</f>
        <v>0.25</v>
      </c>
      <c r="K346" s="233">
        <f>IF(tblTEC_TDB_Data[[#This Row],[EstFacturable]]="VRAI",(E346-I346),0)</f>
        <v>0.25</v>
      </c>
      <c r="L346" s="232">
        <f t="shared" si="16"/>
        <v>0</v>
      </c>
      <c r="M346" s="232">
        <f t="shared" si="17"/>
        <v>0</v>
      </c>
      <c r="N346" s="234">
        <f>MAX(tblTEC_TDB_Data[[#This Row],[H_Facturables]]-tblTEC_TDB_Data[[#This Row],[H_Facturées]],0)</f>
        <v>0.25</v>
      </c>
      <c r="O346" s="227">
        <f ca="1">ROUND(INT(NOW()-tblTEC_TDB_Data[[#This Row],[Date]]),0)</f>
        <v>9</v>
      </c>
      <c r="P346" s="235">
        <f ca="1">IF(tblTEC_TDB_Data[[#This Row],[Âge]]&lt;=30,N346,0)</f>
        <v>0.25</v>
      </c>
      <c r="Q346" s="235">
        <f ca="1">IF(AND(tblTEC_TDB_Data[[#This Row],[Âge]]&gt;30,tblTEC_TDB_Data[[#This Row],[Âge]]&lt;=60),N346,0)</f>
        <v>0</v>
      </c>
      <c r="R346" s="235">
        <f ca="1">IF(AND(tblTEC_TDB_Data[[#This Row],[Âge]]&gt;60,tblTEC_TDB_Data[[#This Row],[Âge]]&lt;=90),N346,0)</f>
        <v>0</v>
      </c>
      <c r="S346" s="235">
        <f ca="1">IF(tblTEC_TDB_Data[[#This Row],[Âge]]&gt;90,N346,0)</f>
        <v>0</v>
      </c>
    </row>
    <row r="347" spans="1:19" x14ac:dyDescent="0.25">
      <c r="A347" s="231">
        <v>347</v>
      </c>
      <c r="B347" s="231" t="s">
        <v>11829</v>
      </c>
      <c r="C347" s="1124">
        <v>45510</v>
      </c>
      <c r="D347" s="236" t="s">
        <v>11826</v>
      </c>
      <c r="E347" s="966">
        <v>5</v>
      </c>
      <c r="F347" s="228" t="s">
        <v>172</v>
      </c>
      <c r="G347" s="228" t="s">
        <v>9339</v>
      </c>
      <c r="H347" s="228" t="s">
        <v>9339</v>
      </c>
      <c r="I347" s="232">
        <f>IF(tblTEC_TDB_Data[[#This Row],[EstDetruite]],E347,0)</f>
        <v>0</v>
      </c>
      <c r="J347" s="233">
        <f>tblTEC_TDB_Data[[#This Row],[H_Saisies]]-tblTEC_TDB_Data[[#This Row],[H_Détruites]]</f>
        <v>5</v>
      </c>
      <c r="K347" s="233">
        <f>IF(tblTEC_TDB_Data[[#This Row],[EstFacturable]]="VRAI",(E347-I347),0)</f>
        <v>5</v>
      </c>
      <c r="L347" s="232">
        <f t="shared" si="16"/>
        <v>0</v>
      </c>
      <c r="M347" s="232">
        <f t="shared" si="17"/>
        <v>0</v>
      </c>
      <c r="N347" s="234">
        <f>MAX(tblTEC_TDB_Data[[#This Row],[H_Facturables]]-tblTEC_TDB_Data[[#This Row],[H_Facturées]],0)</f>
        <v>5</v>
      </c>
      <c r="O347" s="227">
        <f ca="1">ROUND(INT(NOW()-tblTEC_TDB_Data[[#This Row],[Date]]),0)</f>
        <v>9</v>
      </c>
      <c r="P347" s="235">
        <f ca="1">IF(tblTEC_TDB_Data[[#This Row],[Âge]]&lt;=30,N347,0)</f>
        <v>5</v>
      </c>
      <c r="Q347" s="235">
        <f ca="1">IF(AND(tblTEC_TDB_Data[[#This Row],[Âge]]&gt;30,tblTEC_TDB_Data[[#This Row],[Âge]]&lt;=60),N347,0)</f>
        <v>0</v>
      </c>
      <c r="R347" s="235">
        <f ca="1">IF(AND(tblTEC_TDB_Data[[#This Row],[Âge]]&gt;60,tblTEC_TDB_Data[[#This Row],[Âge]]&lt;=90),N347,0)</f>
        <v>0</v>
      </c>
      <c r="S347" s="235">
        <f ca="1">IF(tblTEC_TDB_Data[[#This Row],[Âge]]&gt;90,N347,0)</f>
        <v>0</v>
      </c>
    </row>
    <row r="348" spans="1:19" x14ac:dyDescent="0.25">
      <c r="A348" s="231">
        <v>348</v>
      </c>
      <c r="B348" s="231" t="s">
        <v>11829</v>
      </c>
      <c r="C348" s="1124">
        <v>45511</v>
      </c>
      <c r="D348" s="236" t="s">
        <v>17000</v>
      </c>
      <c r="E348" s="966">
        <v>1</v>
      </c>
      <c r="F348" s="228" t="s">
        <v>172</v>
      </c>
      <c r="G348" s="228" t="s">
        <v>9339</v>
      </c>
      <c r="H348" s="228" t="s">
        <v>9339</v>
      </c>
      <c r="I348" s="232">
        <f>IF(tblTEC_TDB_Data[[#This Row],[EstDetruite]],E348,0)</f>
        <v>0</v>
      </c>
      <c r="J348" s="233">
        <f>tblTEC_TDB_Data[[#This Row],[H_Saisies]]-tblTEC_TDB_Data[[#This Row],[H_Détruites]]</f>
        <v>1</v>
      </c>
      <c r="K348" s="233">
        <f>IF(tblTEC_TDB_Data[[#This Row],[EstFacturable]]="VRAI",(E348-I348),0)</f>
        <v>1</v>
      </c>
      <c r="L348" s="232">
        <f t="shared" si="16"/>
        <v>0</v>
      </c>
      <c r="M348" s="232">
        <f t="shared" si="17"/>
        <v>0</v>
      </c>
      <c r="N348" s="234">
        <f>MAX(tblTEC_TDB_Data[[#This Row],[H_Facturables]]-tblTEC_TDB_Data[[#This Row],[H_Facturées]],0)</f>
        <v>1</v>
      </c>
      <c r="O348" s="227">
        <f ca="1">ROUND(INT(NOW()-tblTEC_TDB_Data[[#This Row],[Date]]),0)</f>
        <v>8</v>
      </c>
      <c r="P348" s="235">
        <f ca="1">IF(tblTEC_TDB_Data[[#This Row],[Âge]]&lt;=30,N348,0)</f>
        <v>1</v>
      </c>
      <c r="Q348" s="235">
        <f ca="1">IF(AND(tblTEC_TDB_Data[[#This Row],[Âge]]&gt;30,tblTEC_TDB_Data[[#This Row],[Âge]]&lt;=60),N348,0)</f>
        <v>0</v>
      </c>
      <c r="R348" s="235">
        <f ca="1">IF(AND(tblTEC_TDB_Data[[#This Row],[Âge]]&gt;60,tblTEC_TDB_Data[[#This Row],[Âge]]&lt;=90),N348,0)</f>
        <v>0</v>
      </c>
      <c r="S348" s="235">
        <f ca="1">IF(tblTEC_TDB_Data[[#This Row],[Âge]]&gt;90,N348,0)</f>
        <v>0</v>
      </c>
    </row>
    <row r="349" spans="1:19" x14ac:dyDescent="0.25">
      <c r="A349" s="231">
        <v>349</v>
      </c>
      <c r="B349" s="231" t="s">
        <v>11829</v>
      </c>
      <c r="C349" s="1124">
        <v>45511</v>
      </c>
      <c r="D349" s="236" t="s">
        <v>17001</v>
      </c>
      <c r="E349" s="966">
        <v>0.5</v>
      </c>
      <c r="F349" s="228" t="s">
        <v>172</v>
      </c>
      <c r="G349" s="228" t="s">
        <v>9339</v>
      </c>
      <c r="H349" s="228" t="s">
        <v>9339</v>
      </c>
      <c r="I349" s="232">
        <f>IF(tblTEC_TDB_Data[[#This Row],[EstDetruite]],E349,0)</f>
        <v>0</v>
      </c>
      <c r="J349" s="233">
        <f>tblTEC_TDB_Data[[#This Row],[H_Saisies]]-tblTEC_TDB_Data[[#This Row],[H_Détruites]]</f>
        <v>0.5</v>
      </c>
      <c r="K349" s="233">
        <f>IF(tblTEC_TDB_Data[[#This Row],[EstFacturable]]="VRAI",(E349-I349),0)</f>
        <v>0.5</v>
      </c>
      <c r="L349" s="232">
        <f t="shared" si="16"/>
        <v>0</v>
      </c>
      <c r="M349" s="232">
        <f t="shared" si="17"/>
        <v>0</v>
      </c>
      <c r="N349" s="234">
        <f>MAX(tblTEC_TDB_Data[[#This Row],[H_Facturables]]-tblTEC_TDB_Data[[#This Row],[H_Facturées]],0)</f>
        <v>0.5</v>
      </c>
      <c r="O349" s="227">
        <f ca="1">ROUND(INT(NOW()-tblTEC_TDB_Data[[#This Row],[Date]]),0)</f>
        <v>8</v>
      </c>
      <c r="P349" s="235">
        <f ca="1">IF(tblTEC_TDB_Data[[#This Row],[Âge]]&lt;=30,N349,0)</f>
        <v>0.5</v>
      </c>
      <c r="Q349" s="235">
        <f ca="1">IF(AND(tblTEC_TDB_Data[[#This Row],[Âge]]&gt;30,tblTEC_TDB_Data[[#This Row],[Âge]]&lt;=60),N349,0)</f>
        <v>0</v>
      </c>
      <c r="R349" s="235">
        <f ca="1">IF(AND(tblTEC_TDB_Data[[#This Row],[Âge]]&gt;60,tblTEC_TDB_Data[[#This Row],[Âge]]&lt;=90),N349,0)</f>
        <v>0</v>
      </c>
      <c r="S349" s="235">
        <f ca="1">IF(tblTEC_TDB_Data[[#This Row],[Âge]]&gt;90,N349,0)</f>
        <v>0</v>
      </c>
    </row>
    <row r="350" spans="1:19" x14ac:dyDescent="0.25">
      <c r="A350" s="231">
        <v>350</v>
      </c>
      <c r="B350" s="231" t="s">
        <v>11829</v>
      </c>
      <c r="C350" s="1124">
        <v>45511</v>
      </c>
      <c r="D350" s="236" t="s">
        <v>11826</v>
      </c>
      <c r="E350" s="966">
        <v>3.5</v>
      </c>
      <c r="F350" s="228" t="s">
        <v>172</v>
      </c>
      <c r="G350" s="228" t="s">
        <v>9339</v>
      </c>
      <c r="H350" s="228" t="s">
        <v>9339</v>
      </c>
      <c r="I350" s="232">
        <f>IF(tblTEC_TDB_Data[[#This Row],[EstDetruite]],E350,0)</f>
        <v>0</v>
      </c>
      <c r="J350" s="233">
        <f>tblTEC_TDB_Data[[#This Row],[H_Saisies]]-tblTEC_TDB_Data[[#This Row],[H_Détruites]]</f>
        <v>3.5</v>
      </c>
      <c r="K350" s="233">
        <f>IF(tblTEC_TDB_Data[[#This Row],[EstFacturable]]="VRAI",(E350-I350),0)</f>
        <v>3.5</v>
      </c>
      <c r="L350" s="232">
        <f t="shared" si="16"/>
        <v>0</v>
      </c>
      <c r="M350" s="232">
        <f t="shared" si="17"/>
        <v>0</v>
      </c>
      <c r="N350" s="234">
        <f>MAX(tblTEC_TDB_Data[[#This Row],[H_Facturables]]-tblTEC_TDB_Data[[#This Row],[H_Facturées]],0)</f>
        <v>3.5</v>
      </c>
      <c r="O350" s="227">
        <f ca="1">ROUND(INT(NOW()-tblTEC_TDB_Data[[#This Row],[Date]]),0)</f>
        <v>8</v>
      </c>
      <c r="P350" s="235">
        <f ca="1">IF(tblTEC_TDB_Data[[#This Row],[Âge]]&lt;=30,N350,0)</f>
        <v>3.5</v>
      </c>
      <c r="Q350" s="235">
        <f ca="1">IF(AND(tblTEC_TDB_Data[[#This Row],[Âge]]&gt;30,tblTEC_TDB_Data[[#This Row],[Âge]]&lt;=60),N350,0)</f>
        <v>0</v>
      </c>
      <c r="R350" s="235">
        <f ca="1">IF(AND(tblTEC_TDB_Data[[#This Row],[Âge]]&gt;60,tblTEC_TDB_Data[[#This Row],[Âge]]&lt;=90),N350,0)</f>
        <v>0</v>
      </c>
      <c r="S350" s="235">
        <f ca="1">IF(tblTEC_TDB_Data[[#This Row],[Âge]]&gt;90,N350,0)</f>
        <v>0</v>
      </c>
    </row>
    <row r="351" spans="1:19" x14ac:dyDescent="0.25">
      <c r="A351" s="231">
        <v>351</v>
      </c>
      <c r="B351" s="231" t="s">
        <v>11829</v>
      </c>
      <c r="C351" s="1124">
        <v>45511</v>
      </c>
      <c r="D351" s="236" t="s">
        <v>11826</v>
      </c>
      <c r="E351" s="966">
        <v>3</v>
      </c>
      <c r="F351" s="228" t="s">
        <v>172</v>
      </c>
      <c r="G351" s="228" t="s">
        <v>9339</v>
      </c>
      <c r="H351" s="228" t="s">
        <v>9339</v>
      </c>
      <c r="I351" s="232">
        <f>IF(tblTEC_TDB_Data[[#This Row],[EstDetruite]],E351,0)</f>
        <v>0</v>
      </c>
      <c r="J351" s="233">
        <f>tblTEC_TDB_Data[[#This Row],[H_Saisies]]-tblTEC_TDB_Data[[#This Row],[H_Détruites]]</f>
        <v>3</v>
      </c>
      <c r="K351" s="233">
        <f>IF(tblTEC_TDB_Data[[#This Row],[EstFacturable]]="VRAI",(E351-I351),0)</f>
        <v>3</v>
      </c>
      <c r="L351" s="232">
        <f t="shared" si="16"/>
        <v>0</v>
      </c>
      <c r="M351" s="232">
        <f t="shared" si="17"/>
        <v>0</v>
      </c>
      <c r="N351" s="234">
        <f>MAX(tblTEC_TDB_Data[[#This Row],[H_Facturables]]-tblTEC_TDB_Data[[#This Row],[H_Facturées]],0)</f>
        <v>3</v>
      </c>
      <c r="O351" s="227">
        <f ca="1">ROUND(INT(NOW()-tblTEC_TDB_Data[[#This Row],[Date]]),0)</f>
        <v>8</v>
      </c>
      <c r="P351" s="235">
        <f ca="1">IF(tblTEC_TDB_Data[[#This Row],[Âge]]&lt;=30,N351,0)</f>
        <v>3</v>
      </c>
      <c r="Q351" s="235">
        <f ca="1">IF(AND(tblTEC_TDB_Data[[#This Row],[Âge]]&gt;30,tblTEC_TDB_Data[[#This Row],[Âge]]&lt;=60),N351,0)</f>
        <v>0</v>
      </c>
      <c r="R351" s="235">
        <f ca="1">IF(AND(tblTEC_TDB_Data[[#This Row],[Âge]]&gt;60,tblTEC_TDB_Data[[#This Row],[Âge]]&lt;=90),N351,0)</f>
        <v>0</v>
      </c>
      <c r="S351" s="235">
        <f ca="1">IF(tblTEC_TDB_Data[[#This Row],[Âge]]&gt;90,N351,0)</f>
        <v>0</v>
      </c>
    </row>
    <row r="352" spans="1:19" x14ac:dyDescent="0.25">
      <c r="A352" s="231">
        <v>352</v>
      </c>
      <c r="B352" s="231" t="s">
        <v>11829</v>
      </c>
      <c r="C352" s="1124">
        <v>45512</v>
      </c>
      <c r="D352" s="236" t="s">
        <v>13406</v>
      </c>
      <c r="E352" s="966">
        <v>0.5</v>
      </c>
      <c r="F352" s="228" t="s">
        <v>172</v>
      </c>
      <c r="G352" s="228" t="s">
        <v>9339</v>
      </c>
      <c r="H352" s="228" t="s">
        <v>9339</v>
      </c>
      <c r="I352" s="232">
        <f>IF(tblTEC_TDB_Data[[#This Row],[EstDetruite]],E352,0)</f>
        <v>0</v>
      </c>
      <c r="J352" s="233">
        <f>tblTEC_TDB_Data[[#This Row],[H_Saisies]]-tblTEC_TDB_Data[[#This Row],[H_Détruites]]</f>
        <v>0.5</v>
      </c>
      <c r="K352" s="233">
        <f>IF(tblTEC_TDB_Data[[#This Row],[EstFacturable]]="VRAI",(E352-I352),0)</f>
        <v>0.5</v>
      </c>
      <c r="L352" s="232">
        <f t="shared" si="16"/>
        <v>0</v>
      </c>
      <c r="M352" s="232">
        <f t="shared" si="17"/>
        <v>0</v>
      </c>
      <c r="N352" s="234">
        <f>MAX(tblTEC_TDB_Data[[#This Row],[H_Facturables]]-tblTEC_TDB_Data[[#This Row],[H_Facturées]],0)</f>
        <v>0.5</v>
      </c>
      <c r="O352" s="227">
        <f ca="1">ROUND(INT(NOW()-tblTEC_TDB_Data[[#This Row],[Date]]),0)</f>
        <v>7</v>
      </c>
      <c r="P352" s="235">
        <f ca="1">IF(tblTEC_TDB_Data[[#This Row],[Âge]]&lt;=30,N352,0)</f>
        <v>0.5</v>
      </c>
      <c r="Q352" s="235">
        <f ca="1">IF(AND(tblTEC_TDB_Data[[#This Row],[Âge]]&gt;30,tblTEC_TDB_Data[[#This Row],[Âge]]&lt;=60),N352,0)</f>
        <v>0</v>
      </c>
      <c r="R352" s="235">
        <f ca="1">IF(AND(tblTEC_TDB_Data[[#This Row],[Âge]]&gt;60,tblTEC_TDB_Data[[#This Row],[Âge]]&lt;=90),N352,0)</f>
        <v>0</v>
      </c>
      <c r="S352" s="235">
        <f ca="1">IF(tblTEC_TDB_Data[[#This Row],[Âge]]&gt;90,N352,0)</f>
        <v>0</v>
      </c>
    </row>
    <row r="353" spans="1:19" x14ac:dyDescent="0.25">
      <c r="A353" s="231">
        <v>353</v>
      </c>
      <c r="B353" s="231" t="s">
        <v>11829</v>
      </c>
      <c r="C353" s="1124">
        <v>45512</v>
      </c>
      <c r="D353" s="236" t="s">
        <v>11826</v>
      </c>
      <c r="E353" s="966">
        <v>1</v>
      </c>
      <c r="F353" s="228" t="s">
        <v>172</v>
      </c>
      <c r="G353" s="228" t="s">
        <v>9339</v>
      </c>
      <c r="H353" s="228" t="s">
        <v>9339</v>
      </c>
      <c r="I353" s="232">
        <f>IF(tblTEC_TDB_Data[[#This Row],[EstDetruite]],E353,0)</f>
        <v>0</v>
      </c>
      <c r="J353" s="233">
        <f>tblTEC_TDB_Data[[#This Row],[H_Saisies]]-tblTEC_TDB_Data[[#This Row],[H_Détruites]]</f>
        <v>1</v>
      </c>
      <c r="K353" s="233">
        <f>IF(tblTEC_TDB_Data[[#This Row],[EstFacturable]]="VRAI",(E353-I353),0)</f>
        <v>1</v>
      </c>
      <c r="L353" s="232">
        <f t="shared" si="16"/>
        <v>0</v>
      </c>
      <c r="M353" s="232">
        <f t="shared" si="17"/>
        <v>0</v>
      </c>
      <c r="N353" s="234">
        <f>MAX(tblTEC_TDB_Data[[#This Row],[H_Facturables]]-tblTEC_TDB_Data[[#This Row],[H_Facturées]],0)</f>
        <v>1</v>
      </c>
      <c r="O353" s="227">
        <f ca="1">ROUND(INT(NOW()-tblTEC_TDB_Data[[#This Row],[Date]]),0)</f>
        <v>7</v>
      </c>
      <c r="P353" s="235">
        <f ca="1">IF(tblTEC_TDB_Data[[#This Row],[Âge]]&lt;=30,N353,0)</f>
        <v>1</v>
      </c>
      <c r="Q353" s="235">
        <f ca="1">IF(AND(tblTEC_TDB_Data[[#This Row],[Âge]]&gt;30,tblTEC_TDB_Data[[#This Row],[Âge]]&lt;=60),N353,0)</f>
        <v>0</v>
      </c>
      <c r="R353" s="235">
        <f ca="1">IF(AND(tblTEC_TDB_Data[[#This Row],[Âge]]&gt;60,tblTEC_TDB_Data[[#This Row],[Âge]]&lt;=90),N353,0)</f>
        <v>0</v>
      </c>
      <c r="S353" s="235">
        <f ca="1">IF(tblTEC_TDB_Data[[#This Row],[Âge]]&gt;90,N353,0)</f>
        <v>0</v>
      </c>
    </row>
    <row r="354" spans="1:19" x14ac:dyDescent="0.25">
      <c r="A354" s="231">
        <v>354</v>
      </c>
      <c r="B354" s="231" t="s">
        <v>5</v>
      </c>
      <c r="C354" s="1124">
        <v>45508</v>
      </c>
      <c r="D354" s="236" t="s">
        <v>15162</v>
      </c>
      <c r="E354" s="966">
        <v>1</v>
      </c>
      <c r="F354" s="228" t="s">
        <v>172</v>
      </c>
      <c r="G354" s="228" t="s">
        <v>9339</v>
      </c>
      <c r="H354" s="228" t="s">
        <v>9339</v>
      </c>
      <c r="I354" s="232">
        <f>IF(tblTEC_TDB_Data[[#This Row],[EstDetruite]],E354,0)</f>
        <v>0</v>
      </c>
      <c r="J354" s="233">
        <f>tblTEC_TDB_Data[[#This Row],[H_Saisies]]-tblTEC_TDB_Data[[#This Row],[H_Détruites]]</f>
        <v>1</v>
      </c>
      <c r="K354" s="233">
        <f>IF(tblTEC_TDB_Data[[#This Row],[EstFacturable]]="VRAI",(E354-I354),0)</f>
        <v>1</v>
      </c>
      <c r="L354" s="232">
        <f t="shared" si="16"/>
        <v>0</v>
      </c>
      <c r="M354" s="232">
        <f t="shared" si="17"/>
        <v>0</v>
      </c>
      <c r="N354" s="234">
        <f>MAX(tblTEC_TDB_Data[[#This Row],[H_Facturables]]-tblTEC_TDB_Data[[#This Row],[H_Facturées]],0)</f>
        <v>1</v>
      </c>
      <c r="O354" s="227">
        <f ca="1">ROUND(INT(NOW()-tblTEC_TDB_Data[[#This Row],[Date]]),0)</f>
        <v>11</v>
      </c>
      <c r="P354" s="235">
        <f ca="1">IF(tblTEC_TDB_Data[[#This Row],[Âge]]&lt;=30,N354,0)</f>
        <v>1</v>
      </c>
      <c r="Q354" s="235">
        <f ca="1">IF(AND(tblTEC_TDB_Data[[#This Row],[Âge]]&gt;30,tblTEC_TDB_Data[[#This Row],[Âge]]&lt;=60),N354,0)</f>
        <v>0</v>
      </c>
      <c r="R354" s="235">
        <f ca="1">IF(AND(tblTEC_TDB_Data[[#This Row],[Âge]]&gt;60,tblTEC_TDB_Data[[#This Row],[Âge]]&lt;=90),N354,0)</f>
        <v>0</v>
      </c>
      <c r="S354" s="235">
        <f ca="1">IF(tblTEC_TDB_Data[[#This Row],[Âge]]&gt;90,N354,0)</f>
        <v>0</v>
      </c>
    </row>
    <row r="355" spans="1:19" x14ac:dyDescent="0.25">
      <c r="A355" s="231">
        <v>355</v>
      </c>
      <c r="B355" s="231" t="s">
        <v>5</v>
      </c>
      <c r="C355" s="1124">
        <v>45508</v>
      </c>
      <c r="D355" s="236" t="s">
        <v>13406</v>
      </c>
      <c r="E355" s="966">
        <v>1</v>
      </c>
      <c r="F355" s="228" t="s">
        <v>172</v>
      </c>
      <c r="G355" s="228" t="s">
        <v>9339</v>
      </c>
      <c r="H355" s="228" t="s">
        <v>9339</v>
      </c>
      <c r="I355" s="232">
        <f>IF(tblTEC_TDB_Data[[#This Row],[EstDetruite]],E355,0)</f>
        <v>0</v>
      </c>
      <c r="J355" s="233">
        <f>tblTEC_TDB_Data[[#This Row],[H_Saisies]]-tblTEC_TDB_Data[[#This Row],[H_Détruites]]</f>
        <v>1</v>
      </c>
      <c r="K355" s="233">
        <f>IF(tblTEC_TDB_Data[[#This Row],[EstFacturable]]="VRAI",(E355-I355),0)</f>
        <v>1</v>
      </c>
      <c r="L355" s="232">
        <f t="shared" si="16"/>
        <v>0</v>
      </c>
      <c r="M355" s="232">
        <f t="shared" si="17"/>
        <v>0</v>
      </c>
      <c r="N355" s="234">
        <f>MAX(tblTEC_TDB_Data[[#This Row],[H_Facturables]]-tblTEC_TDB_Data[[#This Row],[H_Facturées]],0)</f>
        <v>1</v>
      </c>
      <c r="O355" s="227">
        <f ca="1">ROUND(INT(NOW()-tblTEC_TDB_Data[[#This Row],[Date]]),0)</f>
        <v>11</v>
      </c>
      <c r="P355" s="235">
        <f ca="1">IF(tblTEC_TDB_Data[[#This Row],[Âge]]&lt;=30,N355,0)</f>
        <v>1</v>
      </c>
      <c r="Q355" s="235">
        <f ca="1">IF(AND(tblTEC_TDB_Data[[#This Row],[Âge]]&gt;30,tblTEC_TDB_Data[[#This Row],[Âge]]&lt;=60),N355,0)</f>
        <v>0</v>
      </c>
      <c r="R355" s="235">
        <f ca="1">IF(AND(tblTEC_TDB_Data[[#This Row],[Âge]]&gt;60,tblTEC_TDB_Data[[#This Row],[Âge]]&lt;=90),N355,0)</f>
        <v>0</v>
      </c>
      <c r="S355" s="235">
        <f ca="1">IF(tblTEC_TDB_Data[[#This Row],[Âge]]&gt;90,N355,0)</f>
        <v>0</v>
      </c>
    </row>
    <row r="356" spans="1:19" x14ac:dyDescent="0.25">
      <c r="A356" s="231">
        <v>356</v>
      </c>
      <c r="B356" s="231" t="s">
        <v>5</v>
      </c>
      <c r="C356" s="1124">
        <v>45508</v>
      </c>
      <c r="D356" s="236" t="s">
        <v>13166</v>
      </c>
      <c r="E356" s="966">
        <v>1</v>
      </c>
      <c r="F356" s="228" t="s">
        <v>172</v>
      </c>
      <c r="G356" s="228" t="s">
        <v>9339</v>
      </c>
      <c r="H356" s="228" t="s">
        <v>9339</v>
      </c>
      <c r="I356" s="232">
        <f>IF(tblTEC_TDB_Data[[#This Row],[EstDetruite]],E356,0)</f>
        <v>0</v>
      </c>
      <c r="J356" s="233">
        <f>tblTEC_TDB_Data[[#This Row],[H_Saisies]]-tblTEC_TDB_Data[[#This Row],[H_Détruites]]</f>
        <v>1</v>
      </c>
      <c r="K356" s="233">
        <f>IF(tblTEC_TDB_Data[[#This Row],[EstFacturable]]="VRAI",(E356-I356),0)</f>
        <v>1</v>
      </c>
      <c r="L356" s="232">
        <f t="shared" ref="L356:L387" si="18">(E356-I356)-K356</f>
        <v>0</v>
      </c>
      <c r="M356" s="232">
        <f t="shared" ref="M356:M387" si="19">IF(G356="VRAI",J356,0)</f>
        <v>0</v>
      </c>
      <c r="N356" s="234">
        <f>MAX(tblTEC_TDB_Data[[#This Row],[H_Facturables]]-tblTEC_TDB_Data[[#This Row],[H_Facturées]],0)</f>
        <v>1</v>
      </c>
      <c r="O356" s="227">
        <f ca="1">ROUND(INT(NOW()-tblTEC_TDB_Data[[#This Row],[Date]]),0)</f>
        <v>11</v>
      </c>
      <c r="P356" s="235">
        <f ca="1">IF(tblTEC_TDB_Data[[#This Row],[Âge]]&lt;=30,N356,0)</f>
        <v>1</v>
      </c>
      <c r="Q356" s="235">
        <f ca="1">IF(AND(tblTEC_TDB_Data[[#This Row],[Âge]]&gt;30,tblTEC_TDB_Data[[#This Row],[Âge]]&lt;=60),N356,0)</f>
        <v>0</v>
      </c>
      <c r="R356" s="235">
        <f ca="1">IF(AND(tblTEC_TDB_Data[[#This Row],[Âge]]&gt;60,tblTEC_TDB_Data[[#This Row],[Âge]]&lt;=90),N356,0)</f>
        <v>0</v>
      </c>
      <c r="S356" s="235">
        <f ca="1">IF(tblTEC_TDB_Data[[#This Row],[Âge]]&gt;90,N356,0)</f>
        <v>0</v>
      </c>
    </row>
    <row r="357" spans="1:19" x14ac:dyDescent="0.25">
      <c r="A357" s="231">
        <v>357</v>
      </c>
      <c r="B357" s="231" t="s">
        <v>5</v>
      </c>
      <c r="C357" s="1124">
        <v>45508</v>
      </c>
      <c r="D357" s="236" t="s">
        <v>15193</v>
      </c>
      <c r="E357" s="966">
        <v>0.4</v>
      </c>
      <c r="F357" s="228" t="s">
        <v>172</v>
      </c>
      <c r="G357" s="228" t="s">
        <v>9339</v>
      </c>
      <c r="H357" s="228" t="s">
        <v>9339</v>
      </c>
      <c r="I357" s="232">
        <f>IF(tblTEC_TDB_Data[[#This Row],[EstDetruite]],E357,0)</f>
        <v>0</v>
      </c>
      <c r="J357" s="233">
        <f>tblTEC_TDB_Data[[#This Row],[H_Saisies]]-tblTEC_TDB_Data[[#This Row],[H_Détruites]]</f>
        <v>0.4</v>
      </c>
      <c r="K357" s="233">
        <f>IF(tblTEC_TDB_Data[[#This Row],[EstFacturable]]="VRAI",(E357-I357),0)</f>
        <v>0.4</v>
      </c>
      <c r="L357" s="232">
        <f t="shared" si="18"/>
        <v>0</v>
      </c>
      <c r="M357" s="232">
        <f t="shared" si="19"/>
        <v>0</v>
      </c>
      <c r="N357" s="234">
        <f>MAX(tblTEC_TDB_Data[[#This Row],[H_Facturables]]-tblTEC_TDB_Data[[#This Row],[H_Facturées]],0)</f>
        <v>0.4</v>
      </c>
      <c r="O357" s="227">
        <f ca="1">ROUND(INT(NOW()-tblTEC_TDB_Data[[#This Row],[Date]]),0)</f>
        <v>11</v>
      </c>
      <c r="P357" s="235">
        <f ca="1">IF(tblTEC_TDB_Data[[#This Row],[Âge]]&lt;=30,N357,0)</f>
        <v>0.4</v>
      </c>
      <c r="Q357" s="235">
        <f ca="1">IF(AND(tblTEC_TDB_Data[[#This Row],[Âge]]&gt;30,tblTEC_TDB_Data[[#This Row],[Âge]]&lt;=60),N357,0)</f>
        <v>0</v>
      </c>
      <c r="R357" s="235">
        <f ca="1">IF(AND(tblTEC_TDB_Data[[#This Row],[Âge]]&gt;60,tblTEC_TDB_Data[[#This Row],[Âge]]&lt;=90),N357,0)</f>
        <v>0</v>
      </c>
      <c r="S357" s="235">
        <f ca="1">IF(tblTEC_TDB_Data[[#This Row],[Âge]]&gt;90,N357,0)</f>
        <v>0</v>
      </c>
    </row>
    <row r="358" spans="1:19" x14ac:dyDescent="0.25">
      <c r="A358" s="231">
        <v>358</v>
      </c>
      <c r="B358" s="231" t="s">
        <v>5</v>
      </c>
      <c r="C358" s="1124">
        <v>45508</v>
      </c>
      <c r="D358" s="236" t="s">
        <v>14954</v>
      </c>
      <c r="E358" s="966">
        <v>0.25</v>
      </c>
      <c r="F358" s="228" t="s">
        <v>172</v>
      </c>
      <c r="G358" s="228" t="s">
        <v>9339</v>
      </c>
      <c r="H358" s="228" t="s">
        <v>9339</v>
      </c>
      <c r="I358" s="232">
        <f>IF(tblTEC_TDB_Data[[#This Row],[EstDetruite]],E358,0)</f>
        <v>0</v>
      </c>
      <c r="J358" s="233">
        <f>tblTEC_TDB_Data[[#This Row],[H_Saisies]]-tblTEC_TDB_Data[[#This Row],[H_Détruites]]</f>
        <v>0.25</v>
      </c>
      <c r="K358" s="233">
        <f>IF(tblTEC_TDB_Data[[#This Row],[EstFacturable]]="VRAI",(E358-I358),0)</f>
        <v>0.25</v>
      </c>
      <c r="L358" s="232">
        <f t="shared" si="18"/>
        <v>0</v>
      </c>
      <c r="M358" s="232">
        <f t="shared" si="19"/>
        <v>0</v>
      </c>
      <c r="N358" s="234">
        <f>MAX(tblTEC_TDB_Data[[#This Row],[H_Facturables]]-tblTEC_TDB_Data[[#This Row],[H_Facturées]],0)</f>
        <v>0.25</v>
      </c>
      <c r="O358" s="227">
        <f ca="1">ROUND(INT(NOW()-tblTEC_TDB_Data[[#This Row],[Date]]),0)</f>
        <v>11</v>
      </c>
      <c r="P358" s="235">
        <f ca="1">IF(tblTEC_TDB_Data[[#This Row],[Âge]]&lt;=30,N358,0)</f>
        <v>0.25</v>
      </c>
      <c r="Q358" s="235">
        <f ca="1">IF(AND(tblTEC_TDB_Data[[#This Row],[Âge]]&gt;30,tblTEC_TDB_Data[[#This Row],[Âge]]&lt;=60),N358,0)</f>
        <v>0</v>
      </c>
      <c r="R358" s="235">
        <f ca="1">IF(AND(tblTEC_TDB_Data[[#This Row],[Âge]]&gt;60,tblTEC_TDB_Data[[#This Row],[Âge]]&lt;=90),N358,0)</f>
        <v>0</v>
      </c>
      <c r="S358" s="235">
        <f ca="1">IF(tblTEC_TDB_Data[[#This Row],[Âge]]&gt;90,N358,0)</f>
        <v>0</v>
      </c>
    </row>
    <row r="359" spans="1:19" x14ac:dyDescent="0.25">
      <c r="A359" s="231">
        <v>359</v>
      </c>
      <c r="B359" s="231" t="s">
        <v>5</v>
      </c>
      <c r="C359" s="1124">
        <v>45508</v>
      </c>
      <c r="D359" s="236" t="s">
        <v>11625</v>
      </c>
      <c r="E359" s="966">
        <v>4</v>
      </c>
      <c r="F359" s="228" t="s">
        <v>172</v>
      </c>
      <c r="G359" s="228" t="s">
        <v>9339</v>
      </c>
      <c r="H359" s="228" t="s">
        <v>9339</v>
      </c>
      <c r="I359" s="232">
        <f>IF(tblTEC_TDB_Data[[#This Row],[EstDetruite]],E359,0)</f>
        <v>0</v>
      </c>
      <c r="J359" s="233">
        <f>tblTEC_TDB_Data[[#This Row],[H_Saisies]]-tblTEC_TDB_Data[[#This Row],[H_Détruites]]</f>
        <v>4</v>
      </c>
      <c r="K359" s="233">
        <f>IF(tblTEC_TDB_Data[[#This Row],[EstFacturable]]="VRAI",(E359-I359),0)</f>
        <v>4</v>
      </c>
      <c r="L359" s="232">
        <f t="shared" si="18"/>
        <v>0</v>
      </c>
      <c r="M359" s="232">
        <f t="shared" si="19"/>
        <v>0</v>
      </c>
      <c r="N359" s="234">
        <f>MAX(tblTEC_TDB_Data[[#This Row],[H_Facturables]]-tblTEC_TDB_Data[[#This Row],[H_Facturées]],0)</f>
        <v>4</v>
      </c>
      <c r="O359" s="227">
        <f ca="1">ROUND(INT(NOW()-tblTEC_TDB_Data[[#This Row],[Date]]),0)</f>
        <v>11</v>
      </c>
      <c r="P359" s="235">
        <f ca="1">IF(tblTEC_TDB_Data[[#This Row],[Âge]]&lt;=30,N359,0)</f>
        <v>4</v>
      </c>
      <c r="Q359" s="235">
        <f ca="1">IF(AND(tblTEC_TDB_Data[[#This Row],[Âge]]&gt;30,tblTEC_TDB_Data[[#This Row],[Âge]]&lt;=60),N359,0)</f>
        <v>0</v>
      </c>
      <c r="R359" s="235">
        <f ca="1">IF(AND(tblTEC_TDB_Data[[#This Row],[Âge]]&gt;60,tblTEC_TDB_Data[[#This Row],[Âge]]&lt;=90),N359,0)</f>
        <v>0</v>
      </c>
      <c r="S359" s="235">
        <f ca="1">IF(tblTEC_TDB_Data[[#This Row],[Âge]]&gt;90,N359,0)</f>
        <v>0</v>
      </c>
    </row>
    <row r="360" spans="1:19" x14ac:dyDescent="0.25">
      <c r="A360" s="231">
        <v>360</v>
      </c>
      <c r="B360" s="231" t="s">
        <v>5</v>
      </c>
      <c r="C360" s="1124">
        <v>45508</v>
      </c>
      <c r="D360" s="236" t="s">
        <v>14961</v>
      </c>
      <c r="E360" s="966">
        <v>0.75</v>
      </c>
      <c r="F360" s="228" t="s">
        <v>172</v>
      </c>
      <c r="G360" s="228" t="s">
        <v>9339</v>
      </c>
      <c r="H360" s="228" t="s">
        <v>9339</v>
      </c>
      <c r="I360" s="232">
        <f>IF(tblTEC_TDB_Data[[#This Row],[EstDetruite]],E360,0)</f>
        <v>0</v>
      </c>
      <c r="J360" s="233">
        <f>tblTEC_TDB_Data[[#This Row],[H_Saisies]]-tblTEC_TDB_Data[[#This Row],[H_Détruites]]</f>
        <v>0.75</v>
      </c>
      <c r="K360" s="233">
        <f>IF(tblTEC_TDB_Data[[#This Row],[EstFacturable]]="VRAI",(E360-I360),0)</f>
        <v>0.75</v>
      </c>
      <c r="L360" s="232">
        <f t="shared" si="18"/>
        <v>0</v>
      </c>
      <c r="M360" s="232">
        <f t="shared" si="19"/>
        <v>0</v>
      </c>
      <c r="N360" s="234">
        <f>MAX(tblTEC_TDB_Data[[#This Row],[H_Facturables]]-tblTEC_TDB_Data[[#This Row],[H_Facturées]],0)</f>
        <v>0.75</v>
      </c>
      <c r="O360" s="227">
        <f ca="1">ROUND(INT(NOW()-tblTEC_TDB_Data[[#This Row],[Date]]),0)</f>
        <v>11</v>
      </c>
      <c r="P360" s="235">
        <f ca="1">IF(tblTEC_TDB_Data[[#This Row],[Âge]]&lt;=30,N360,0)</f>
        <v>0.75</v>
      </c>
      <c r="Q360" s="235">
        <f ca="1">IF(AND(tblTEC_TDB_Data[[#This Row],[Âge]]&gt;30,tblTEC_TDB_Data[[#This Row],[Âge]]&lt;=60),N360,0)</f>
        <v>0</v>
      </c>
      <c r="R360" s="235">
        <f ca="1">IF(AND(tblTEC_TDB_Data[[#This Row],[Âge]]&gt;60,tblTEC_TDB_Data[[#This Row],[Âge]]&lt;=90),N360,0)</f>
        <v>0</v>
      </c>
      <c r="S360" s="235">
        <f ca="1">IF(tblTEC_TDB_Data[[#This Row],[Âge]]&gt;90,N360,0)</f>
        <v>0</v>
      </c>
    </row>
    <row r="361" spans="1:19" x14ac:dyDescent="0.25">
      <c r="A361" s="231">
        <v>361</v>
      </c>
      <c r="B361" s="231" t="s">
        <v>5</v>
      </c>
      <c r="C361" s="1124">
        <v>45509</v>
      </c>
      <c r="D361" s="236" t="s">
        <v>11625</v>
      </c>
      <c r="E361" s="966">
        <v>3.5</v>
      </c>
      <c r="F361" s="228" t="s">
        <v>172</v>
      </c>
      <c r="G361" s="228" t="s">
        <v>9339</v>
      </c>
      <c r="H361" s="228" t="s">
        <v>9339</v>
      </c>
      <c r="I361" s="232">
        <f>IF(tblTEC_TDB_Data[[#This Row],[EstDetruite]],E361,0)</f>
        <v>0</v>
      </c>
      <c r="J361" s="233">
        <f>tblTEC_TDB_Data[[#This Row],[H_Saisies]]-tblTEC_TDB_Data[[#This Row],[H_Détruites]]</f>
        <v>3.5</v>
      </c>
      <c r="K361" s="233">
        <f>IF(tblTEC_TDB_Data[[#This Row],[EstFacturable]]="VRAI",(E361-I361),0)</f>
        <v>3.5</v>
      </c>
      <c r="L361" s="232">
        <f t="shared" si="18"/>
        <v>0</v>
      </c>
      <c r="M361" s="232">
        <f t="shared" si="19"/>
        <v>0</v>
      </c>
      <c r="N361" s="234">
        <f>MAX(tblTEC_TDB_Data[[#This Row],[H_Facturables]]-tblTEC_TDB_Data[[#This Row],[H_Facturées]],0)</f>
        <v>3.5</v>
      </c>
      <c r="O361" s="227">
        <f ca="1">ROUND(INT(NOW()-tblTEC_TDB_Data[[#This Row],[Date]]),0)</f>
        <v>10</v>
      </c>
      <c r="P361" s="235">
        <f ca="1">IF(tblTEC_TDB_Data[[#This Row],[Âge]]&lt;=30,N361,0)</f>
        <v>3.5</v>
      </c>
      <c r="Q361" s="235">
        <f ca="1">IF(AND(tblTEC_TDB_Data[[#This Row],[Âge]]&gt;30,tblTEC_TDB_Data[[#This Row],[Âge]]&lt;=60),N361,0)</f>
        <v>0</v>
      </c>
      <c r="R361" s="235">
        <f ca="1">IF(AND(tblTEC_TDB_Data[[#This Row],[Âge]]&gt;60,tblTEC_TDB_Data[[#This Row],[Âge]]&lt;=90),N361,0)</f>
        <v>0</v>
      </c>
      <c r="S361" s="235">
        <f ca="1">IF(tblTEC_TDB_Data[[#This Row],[Âge]]&gt;90,N361,0)</f>
        <v>0</v>
      </c>
    </row>
    <row r="362" spans="1:19" x14ac:dyDescent="0.25">
      <c r="A362" s="231">
        <v>362</v>
      </c>
      <c r="B362" s="231" t="s">
        <v>5</v>
      </c>
      <c r="C362" s="1124">
        <v>45509</v>
      </c>
      <c r="D362" s="236" t="s">
        <v>11645</v>
      </c>
      <c r="E362" s="966">
        <v>2</v>
      </c>
      <c r="F362" s="228" t="s">
        <v>172</v>
      </c>
      <c r="G362" s="228" t="s">
        <v>9339</v>
      </c>
      <c r="H362" s="228" t="s">
        <v>9339</v>
      </c>
      <c r="I362" s="232">
        <f>IF(tblTEC_TDB_Data[[#This Row],[EstDetruite]],E362,0)</f>
        <v>0</v>
      </c>
      <c r="J362" s="233">
        <f>tblTEC_TDB_Data[[#This Row],[H_Saisies]]-tblTEC_TDB_Data[[#This Row],[H_Détruites]]</f>
        <v>2</v>
      </c>
      <c r="K362" s="233">
        <f>IF(tblTEC_TDB_Data[[#This Row],[EstFacturable]]="VRAI",(E362-I362),0)</f>
        <v>2</v>
      </c>
      <c r="L362" s="232">
        <f t="shared" si="18"/>
        <v>0</v>
      </c>
      <c r="M362" s="232">
        <f t="shared" si="19"/>
        <v>0</v>
      </c>
      <c r="N362" s="234">
        <f>MAX(tblTEC_TDB_Data[[#This Row],[H_Facturables]]-tblTEC_TDB_Data[[#This Row],[H_Facturées]],0)</f>
        <v>2</v>
      </c>
      <c r="O362" s="227">
        <f ca="1">ROUND(INT(NOW()-tblTEC_TDB_Data[[#This Row],[Date]]),0)</f>
        <v>10</v>
      </c>
      <c r="P362" s="235">
        <f ca="1">IF(tblTEC_TDB_Data[[#This Row],[Âge]]&lt;=30,N362,0)</f>
        <v>2</v>
      </c>
      <c r="Q362" s="235">
        <f ca="1">IF(AND(tblTEC_TDB_Data[[#This Row],[Âge]]&gt;30,tblTEC_TDB_Data[[#This Row],[Âge]]&lt;=60),N362,0)</f>
        <v>0</v>
      </c>
      <c r="R362" s="235">
        <f ca="1">IF(AND(tblTEC_TDB_Data[[#This Row],[Âge]]&gt;60,tblTEC_TDB_Data[[#This Row],[Âge]]&lt;=90),N362,0)</f>
        <v>0</v>
      </c>
      <c r="S362" s="235">
        <f ca="1">IF(tblTEC_TDB_Data[[#This Row],[Âge]]&gt;90,N362,0)</f>
        <v>0</v>
      </c>
    </row>
    <row r="363" spans="1:19" x14ac:dyDescent="0.25">
      <c r="A363" s="231">
        <v>363</v>
      </c>
      <c r="B363" s="231" t="s">
        <v>5</v>
      </c>
      <c r="C363" s="1124">
        <v>45509</v>
      </c>
      <c r="D363" s="236" t="s">
        <v>13406</v>
      </c>
      <c r="E363" s="966">
        <v>0.75</v>
      </c>
      <c r="F363" s="228" t="s">
        <v>172</v>
      </c>
      <c r="G363" s="228" t="s">
        <v>9339</v>
      </c>
      <c r="H363" s="228" t="s">
        <v>9339</v>
      </c>
      <c r="I363" s="232">
        <f>IF(tblTEC_TDB_Data[[#This Row],[EstDetruite]],E363,0)</f>
        <v>0</v>
      </c>
      <c r="J363" s="233">
        <f>tblTEC_TDB_Data[[#This Row],[H_Saisies]]-tblTEC_TDB_Data[[#This Row],[H_Détruites]]</f>
        <v>0.75</v>
      </c>
      <c r="K363" s="233">
        <f>IF(tblTEC_TDB_Data[[#This Row],[EstFacturable]]="VRAI",(E363-I363),0)</f>
        <v>0.75</v>
      </c>
      <c r="L363" s="232">
        <f t="shared" si="18"/>
        <v>0</v>
      </c>
      <c r="M363" s="232">
        <f t="shared" si="19"/>
        <v>0</v>
      </c>
      <c r="N363" s="234">
        <f>MAX(tblTEC_TDB_Data[[#This Row],[H_Facturables]]-tblTEC_TDB_Data[[#This Row],[H_Facturées]],0)</f>
        <v>0.75</v>
      </c>
      <c r="O363" s="227">
        <f ca="1">ROUND(INT(NOW()-tblTEC_TDB_Data[[#This Row],[Date]]),0)</f>
        <v>10</v>
      </c>
      <c r="P363" s="235">
        <f ca="1">IF(tblTEC_TDB_Data[[#This Row],[Âge]]&lt;=30,N363,0)</f>
        <v>0.75</v>
      </c>
      <c r="Q363" s="235">
        <f ca="1">IF(AND(tblTEC_TDB_Data[[#This Row],[Âge]]&gt;30,tblTEC_TDB_Data[[#This Row],[Âge]]&lt;=60),N363,0)</f>
        <v>0</v>
      </c>
      <c r="R363" s="235">
        <f ca="1">IF(AND(tblTEC_TDB_Data[[#This Row],[Âge]]&gt;60,tblTEC_TDB_Data[[#This Row],[Âge]]&lt;=90),N363,0)</f>
        <v>0</v>
      </c>
      <c r="S363" s="235">
        <f ca="1">IF(tblTEC_TDB_Data[[#This Row],[Âge]]&gt;90,N363,0)</f>
        <v>0</v>
      </c>
    </row>
    <row r="364" spans="1:19" x14ac:dyDescent="0.25">
      <c r="A364" s="231">
        <v>364</v>
      </c>
      <c r="B364" s="231" t="s">
        <v>5</v>
      </c>
      <c r="C364" s="1124">
        <v>45509</v>
      </c>
      <c r="D364" s="236" t="s">
        <v>13804</v>
      </c>
      <c r="E364" s="966">
        <v>1</v>
      </c>
      <c r="F364" s="228" t="s">
        <v>172</v>
      </c>
      <c r="G364" s="228" t="s">
        <v>9339</v>
      </c>
      <c r="H364" s="228" t="s">
        <v>9339</v>
      </c>
      <c r="I364" s="232">
        <f>IF(tblTEC_TDB_Data[[#This Row],[EstDetruite]],E364,0)</f>
        <v>0</v>
      </c>
      <c r="J364" s="233">
        <f>tblTEC_TDB_Data[[#This Row],[H_Saisies]]-tblTEC_TDB_Data[[#This Row],[H_Détruites]]</f>
        <v>1</v>
      </c>
      <c r="K364" s="233">
        <f>IF(tblTEC_TDB_Data[[#This Row],[EstFacturable]]="VRAI",(E364-I364),0)</f>
        <v>1</v>
      </c>
      <c r="L364" s="232">
        <f t="shared" si="18"/>
        <v>0</v>
      </c>
      <c r="M364" s="232">
        <f t="shared" si="19"/>
        <v>0</v>
      </c>
      <c r="N364" s="234">
        <f>MAX(tblTEC_TDB_Data[[#This Row],[H_Facturables]]-tblTEC_TDB_Data[[#This Row],[H_Facturées]],0)</f>
        <v>1</v>
      </c>
      <c r="O364" s="227">
        <f ca="1">ROUND(INT(NOW()-tblTEC_TDB_Data[[#This Row],[Date]]),0)</f>
        <v>10</v>
      </c>
      <c r="P364" s="235">
        <f ca="1">IF(tblTEC_TDB_Data[[#This Row],[Âge]]&lt;=30,N364,0)</f>
        <v>1</v>
      </c>
      <c r="Q364" s="235">
        <f ca="1">IF(AND(tblTEC_TDB_Data[[#This Row],[Âge]]&gt;30,tblTEC_TDB_Data[[#This Row],[Âge]]&lt;=60),N364,0)</f>
        <v>0</v>
      </c>
      <c r="R364" s="235">
        <f ca="1">IF(AND(tblTEC_TDB_Data[[#This Row],[Âge]]&gt;60,tblTEC_TDB_Data[[#This Row],[Âge]]&lt;=90),N364,0)</f>
        <v>0</v>
      </c>
      <c r="S364" s="235">
        <f ca="1">IF(tblTEC_TDB_Data[[#This Row],[Âge]]&gt;90,N364,0)</f>
        <v>0</v>
      </c>
    </row>
    <row r="365" spans="1:19" x14ac:dyDescent="0.25">
      <c r="A365" s="231">
        <v>365</v>
      </c>
      <c r="B365" s="231" t="s">
        <v>5</v>
      </c>
      <c r="C365" s="1124">
        <v>45509</v>
      </c>
      <c r="D365" s="236" t="s">
        <v>11613</v>
      </c>
      <c r="E365" s="966">
        <v>1</v>
      </c>
      <c r="F365" s="228" t="s">
        <v>172</v>
      </c>
      <c r="G365" s="228" t="s">
        <v>9339</v>
      </c>
      <c r="H365" s="228" t="s">
        <v>9339</v>
      </c>
      <c r="I365" s="232">
        <f>IF(tblTEC_TDB_Data[[#This Row],[EstDetruite]],E365,0)</f>
        <v>0</v>
      </c>
      <c r="J365" s="233">
        <f>tblTEC_TDB_Data[[#This Row],[H_Saisies]]-tblTEC_TDB_Data[[#This Row],[H_Détruites]]</f>
        <v>1</v>
      </c>
      <c r="K365" s="233">
        <f>IF(tblTEC_TDB_Data[[#This Row],[EstFacturable]]="VRAI",(E365-I365),0)</f>
        <v>1</v>
      </c>
      <c r="L365" s="232">
        <f t="shared" si="18"/>
        <v>0</v>
      </c>
      <c r="M365" s="232">
        <f t="shared" si="19"/>
        <v>0</v>
      </c>
      <c r="N365" s="234">
        <f>MAX(tblTEC_TDB_Data[[#This Row],[H_Facturables]]-tblTEC_TDB_Data[[#This Row],[H_Facturées]],0)</f>
        <v>1</v>
      </c>
      <c r="O365" s="227">
        <f ca="1">ROUND(INT(NOW()-tblTEC_TDB_Data[[#This Row],[Date]]),0)</f>
        <v>10</v>
      </c>
      <c r="P365" s="235">
        <f ca="1">IF(tblTEC_TDB_Data[[#This Row],[Âge]]&lt;=30,N365,0)</f>
        <v>1</v>
      </c>
      <c r="Q365" s="235">
        <f ca="1">IF(AND(tblTEC_TDB_Data[[#This Row],[Âge]]&gt;30,tblTEC_TDB_Data[[#This Row],[Âge]]&lt;=60),N365,0)</f>
        <v>0</v>
      </c>
      <c r="R365" s="235">
        <f ca="1">IF(AND(tblTEC_TDB_Data[[#This Row],[Âge]]&gt;60,tblTEC_TDB_Data[[#This Row],[Âge]]&lt;=90),N365,0)</f>
        <v>0</v>
      </c>
      <c r="S365" s="235">
        <f ca="1">IF(tblTEC_TDB_Data[[#This Row],[Âge]]&gt;90,N365,0)</f>
        <v>0</v>
      </c>
    </row>
    <row r="366" spans="1:19" x14ac:dyDescent="0.25">
      <c r="A366" s="231">
        <v>366</v>
      </c>
      <c r="B366" s="231" t="s">
        <v>5</v>
      </c>
      <c r="C366" s="1124">
        <v>45509</v>
      </c>
      <c r="D366" s="236" t="s">
        <v>14503</v>
      </c>
      <c r="E366" s="966">
        <v>0.75</v>
      </c>
      <c r="F366" s="228" t="s">
        <v>172</v>
      </c>
      <c r="G366" s="228" t="s">
        <v>9339</v>
      </c>
      <c r="H366" s="228" t="s">
        <v>9339</v>
      </c>
      <c r="I366" s="232">
        <f>IF(tblTEC_TDB_Data[[#This Row],[EstDetruite]],E366,0)</f>
        <v>0</v>
      </c>
      <c r="J366" s="233">
        <f>tblTEC_TDB_Data[[#This Row],[H_Saisies]]-tblTEC_TDB_Data[[#This Row],[H_Détruites]]</f>
        <v>0.75</v>
      </c>
      <c r="K366" s="233">
        <f>IF(tblTEC_TDB_Data[[#This Row],[EstFacturable]]="VRAI",(E366-I366),0)</f>
        <v>0.75</v>
      </c>
      <c r="L366" s="232">
        <f t="shared" si="18"/>
        <v>0</v>
      </c>
      <c r="M366" s="232">
        <f t="shared" si="19"/>
        <v>0</v>
      </c>
      <c r="N366" s="234">
        <f>MAX(tblTEC_TDB_Data[[#This Row],[H_Facturables]]-tblTEC_TDB_Data[[#This Row],[H_Facturées]],0)</f>
        <v>0.75</v>
      </c>
      <c r="O366" s="227">
        <f ca="1">ROUND(INT(NOW()-tblTEC_TDB_Data[[#This Row],[Date]]),0)</f>
        <v>10</v>
      </c>
      <c r="P366" s="235">
        <f ca="1">IF(tblTEC_TDB_Data[[#This Row],[Âge]]&lt;=30,N366,0)</f>
        <v>0.75</v>
      </c>
      <c r="Q366" s="235">
        <f ca="1">IF(AND(tblTEC_TDB_Data[[#This Row],[Âge]]&gt;30,tblTEC_TDB_Data[[#This Row],[Âge]]&lt;=60),N366,0)</f>
        <v>0</v>
      </c>
      <c r="R366" s="235">
        <f ca="1">IF(AND(tblTEC_TDB_Data[[#This Row],[Âge]]&gt;60,tblTEC_TDB_Data[[#This Row],[Âge]]&lt;=90),N366,0)</f>
        <v>0</v>
      </c>
      <c r="S366" s="235">
        <f ca="1">IF(tblTEC_TDB_Data[[#This Row],[Âge]]&gt;90,N366,0)</f>
        <v>0</v>
      </c>
    </row>
    <row r="367" spans="1:19" x14ac:dyDescent="0.25">
      <c r="A367" s="231">
        <v>367</v>
      </c>
      <c r="B367" s="231" t="s">
        <v>5</v>
      </c>
      <c r="C367" s="1124">
        <v>45509</v>
      </c>
      <c r="D367" s="236" t="s">
        <v>13423</v>
      </c>
      <c r="E367" s="966">
        <v>0.5</v>
      </c>
      <c r="F367" s="228" t="s">
        <v>172</v>
      </c>
      <c r="G367" s="228" t="s">
        <v>9339</v>
      </c>
      <c r="H367" s="228" t="s">
        <v>9339</v>
      </c>
      <c r="I367" s="232">
        <f>IF(tblTEC_TDB_Data[[#This Row],[EstDetruite]],E367,0)</f>
        <v>0</v>
      </c>
      <c r="J367" s="233">
        <f>tblTEC_TDB_Data[[#This Row],[H_Saisies]]-tblTEC_TDB_Data[[#This Row],[H_Détruites]]</f>
        <v>0.5</v>
      </c>
      <c r="K367" s="233">
        <f>IF(tblTEC_TDB_Data[[#This Row],[EstFacturable]]="VRAI",(E367-I367),0)</f>
        <v>0.5</v>
      </c>
      <c r="L367" s="232">
        <f t="shared" si="18"/>
        <v>0</v>
      </c>
      <c r="M367" s="232">
        <f t="shared" si="19"/>
        <v>0</v>
      </c>
      <c r="N367" s="234">
        <f>MAX(tblTEC_TDB_Data[[#This Row],[H_Facturables]]-tblTEC_TDB_Data[[#This Row],[H_Facturées]],0)</f>
        <v>0.5</v>
      </c>
      <c r="O367" s="227">
        <f ca="1">ROUND(INT(NOW()-tblTEC_TDB_Data[[#This Row],[Date]]),0)</f>
        <v>10</v>
      </c>
      <c r="P367" s="235">
        <f ca="1">IF(tblTEC_TDB_Data[[#This Row],[Âge]]&lt;=30,N367,0)</f>
        <v>0.5</v>
      </c>
      <c r="Q367" s="235">
        <f ca="1">IF(AND(tblTEC_TDB_Data[[#This Row],[Âge]]&gt;30,tblTEC_TDB_Data[[#This Row],[Âge]]&lt;=60),N367,0)</f>
        <v>0</v>
      </c>
      <c r="R367" s="235">
        <f ca="1">IF(AND(tblTEC_TDB_Data[[#This Row],[Âge]]&gt;60,tblTEC_TDB_Data[[#This Row],[Âge]]&lt;=90),N367,0)</f>
        <v>0</v>
      </c>
      <c r="S367" s="235">
        <f ca="1">IF(tblTEC_TDB_Data[[#This Row],[Âge]]&gt;90,N367,0)</f>
        <v>0</v>
      </c>
    </row>
    <row r="368" spans="1:19" x14ac:dyDescent="0.25">
      <c r="A368" s="231">
        <v>368</v>
      </c>
      <c r="B368" s="231" t="s">
        <v>5</v>
      </c>
      <c r="C368" s="1124">
        <v>45509</v>
      </c>
      <c r="D368" s="236" t="s">
        <v>11618</v>
      </c>
      <c r="E368" s="966">
        <v>0.4</v>
      </c>
      <c r="F368" s="228" t="s">
        <v>172</v>
      </c>
      <c r="G368" s="228" t="s">
        <v>9339</v>
      </c>
      <c r="H368" s="228" t="s">
        <v>9339</v>
      </c>
      <c r="I368" s="232">
        <f>IF(tblTEC_TDB_Data[[#This Row],[EstDetruite]],E368,0)</f>
        <v>0</v>
      </c>
      <c r="J368" s="233">
        <f>tblTEC_TDB_Data[[#This Row],[H_Saisies]]-tblTEC_TDB_Data[[#This Row],[H_Détruites]]</f>
        <v>0.4</v>
      </c>
      <c r="K368" s="233">
        <f>IF(tblTEC_TDB_Data[[#This Row],[EstFacturable]]="VRAI",(E368-I368),0)</f>
        <v>0.4</v>
      </c>
      <c r="L368" s="232">
        <f t="shared" si="18"/>
        <v>0</v>
      </c>
      <c r="M368" s="232">
        <f t="shared" si="19"/>
        <v>0</v>
      </c>
      <c r="N368" s="234">
        <f>MAX(tblTEC_TDB_Data[[#This Row],[H_Facturables]]-tblTEC_TDB_Data[[#This Row],[H_Facturées]],0)</f>
        <v>0.4</v>
      </c>
      <c r="O368" s="227">
        <f ca="1">ROUND(INT(NOW()-tblTEC_TDB_Data[[#This Row],[Date]]),0)</f>
        <v>10</v>
      </c>
      <c r="P368" s="235">
        <f ca="1">IF(tblTEC_TDB_Data[[#This Row],[Âge]]&lt;=30,N368,0)</f>
        <v>0.4</v>
      </c>
      <c r="Q368" s="235">
        <f ca="1">IF(AND(tblTEC_TDB_Data[[#This Row],[Âge]]&gt;30,tblTEC_TDB_Data[[#This Row],[Âge]]&lt;=60),N368,0)</f>
        <v>0</v>
      </c>
      <c r="R368" s="235">
        <f ca="1">IF(AND(tblTEC_TDB_Data[[#This Row],[Âge]]&gt;60,tblTEC_TDB_Data[[#This Row],[Âge]]&lt;=90),N368,0)</f>
        <v>0</v>
      </c>
      <c r="S368" s="235">
        <f ca="1">IF(tblTEC_TDB_Data[[#This Row],[Âge]]&gt;90,N368,0)</f>
        <v>0</v>
      </c>
    </row>
    <row r="369" spans="1:19" x14ac:dyDescent="0.25">
      <c r="A369" s="231">
        <v>369</v>
      </c>
      <c r="B369" s="231" t="s">
        <v>5</v>
      </c>
      <c r="C369" s="1124">
        <v>45509</v>
      </c>
      <c r="D369" s="236" t="s">
        <v>11627</v>
      </c>
      <c r="E369" s="966">
        <v>1.25</v>
      </c>
      <c r="F369" s="228" t="s">
        <v>172</v>
      </c>
      <c r="G369" s="228" t="s">
        <v>9339</v>
      </c>
      <c r="H369" s="228" t="s">
        <v>9339</v>
      </c>
      <c r="I369" s="232">
        <f>IF(tblTEC_TDB_Data[[#This Row],[EstDetruite]],E369,0)</f>
        <v>0</v>
      </c>
      <c r="J369" s="233">
        <f>tblTEC_TDB_Data[[#This Row],[H_Saisies]]-tblTEC_TDB_Data[[#This Row],[H_Détruites]]</f>
        <v>1.25</v>
      </c>
      <c r="K369" s="233">
        <f>IF(tblTEC_TDB_Data[[#This Row],[EstFacturable]]="VRAI",(E369-I369),0)</f>
        <v>1.25</v>
      </c>
      <c r="L369" s="232">
        <f t="shared" si="18"/>
        <v>0</v>
      </c>
      <c r="M369" s="232">
        <f t="shared" si="19"/>
        <v>0</v>
      </c>
      <c r="N369" s="234">
        <f>MAX(tblTEC_TDB_Data[[#This Row],[H_Facturables]]-tblTEC_TDB_Data[[#This Row],[H_Facturées]],0)</f>
        <v>1.25</v>
      </c>
      <c r="O369" s="227">
        <f ca="1">ROUND(INT(NOW()-tblTEC_TDB_Data[[#This Row],[Date]]),0)</f>
        <v>10</v>
      </c>
      <c r="P369" s="235">
        <f ca="1">IF(tblTEC_TDB_Data[[#This Row],[Âge]]&lt;=30,N369,0)</f>
        <v>1.25</v>
      </c>
      <c r="Q369" s="235">
        <f ca="1">IF(AND(tblTEC_TDB_Data[[#This Row],[Âge]]&gt;30,tblTEC_TDB_Data[[#This Row],[Âge]]&lt;=60),N369,0)</f>
        <v>0</v>
      </c>
      <c r="R369" s="235">
        <f ca="1">IF(AND(tblTEC_TDB_Data[[#This Row],[Âge]]&gt;60,tblTEC_TDB_Data[[#This Row],[Âge]]&lt;=90),N369,0)</f>
        <v>0</v>
      </c>
      <c r="S369" s="235">
        <f ca="1">IF(tblTEC_TDB_Data[[#This Row],[Âge]]&gt;90,N369,0)</f>
        <v>0</v>
      </c>
    </row>
    <row r="370" spans="1:19" x14ac:dyDescent="0.25">
      <c r="A370" s="231">
        <v>370</v>
      </c>
      <c r="B370" s="231" t="s">
        <v>5</v>
      </c>
      <c r="C370" s="1124">
        <v>45509</v>
      </c>
      <c r="D370" s="236" t="s">
        <v>15193</v>
      </c>
      <c r="E370" s="966">
        <v>2.75</v>
      </c>
      <c r="F370" s="228" t="s">
        <v>172</v>
      </c>
      <c r="G370" s="228" t="s">
        <v>9339</v>
      </c>
      <c r="H370" s="228" t="s">
        <v>9339</v>
      </c>
      <c r="I370" s="232">
        <f>IF(tblTEC_TDB_Data[[#This Row],[EstDetruite]],E370,0)</f>
        <v>0</v>
      </c>
      <c r="J370" s="233">
        <f>tblTEC_TDB_Data[[#This Row],[H_Saisies]]-tblTEC_TDB_Data[[#This Row],[H_Détruites]]</f>
        <v>2.75</v>
      </c>
      <c r="K370" s="233">
        <f>IF(tblTEC_TDB_Data[[#This Row],[EstFacturable]]="VRAI",(E370-I370),0)</f>
        <v>2.75</v>
      </c>
      <c r="L370" s="232">
        <f t="shared" si="18"/>
        <v>0</v>
      </c>
      <c r="M370" s="232">
        <f t="shared" si="19"/>
        <v>0</v>
      </c>
      <c r="N370" s="234">
        <f>MAX(tblTEC_TDB_Data[[#This Row],[H_Facturables]]-tblTEC_TDB_Data[[#This Row],[H_Facturées]],0)</f>
        <v>2.75</v>
      </c>
      <c r="O370" s="227">
        <f ca="1">ROUND(INT(NOW()-tblTEC_TDB_Data[[#This Row],[Date]]),0)</f>
        <v>10</v>
      </c>
      <c r="P370" s="235">
        <f ca="1">IF(tblTEC_TDB_Data[[#This Row],[Âge]]&lt;=30,N370,0)</f>
        <v>2.75</v>
      </c>
      <c r="Q370" s="235">
        <f ca="1">IF(AND(tblTEC_TDB_Data[[#This Row],[Âge]]&gt;30,tblTEC_TDB_Data[[#This Row],[Âge]]&lt;=60),N370,0)</f>
        <v>0</v>
      </c>
      <c r="R370" s="235">
        <f ca="1">IF(AND(tblTEC_TDB_Data[[#This Row],[Âge]]&gt;60,tblTEC_TDB_Data[[#This Row],[Âge]]&lt;=90),N370,0)</f>
        <v>0</v>
      </c>
      <c r="S370" s="235">
        <f ca="1">IF(tblTEC_TDB_Data[[#This Row],[Âge]]&gt;90,N370,0)</f>
        <v>0</v>
      </c>
    </row>
    <row r="371" spans="1:19" x14ac:dyDescent="0.25">
      <c r="A371" s="231">
        <v>371</v>
      </c>
      <c r="B371" s="231" t="s">
        <v>5</v>
      </c>
      <c r="C371" s="1124">
        <v>45509</v>
      </c>
      <c r="D371" s="236" t="s">
        <v>14947</v>
      </c>
      <c r="E371" s="966">
        <v>0.5</v>
      </c>
      <c r="F371" s="228" t="s">
        <v>172</v>
      </c>
      <c r="G371" s="228" t="s">
        <v>9339</v>
      </c>
      <c r="H371" s="228" t="s">
        <v>9339</v>
      </c>
      <c r="I371" s="232">
        <f>IF(tblTEC_TDB_Data[[#This Row],[EstDetruite]],E371,0)</f>
        <v>0</v>
      </c>
      <c r="J371" s="233">
        <f>tblTEC_TDB_Data[[#This Row],[H_Saisies]]-tblTEC_TDB_Data[[#This Row],[H_Détruites]]</f>
        <v>0.5</v>
      </c>
      <c r="K371" s="233">
        <f>IF(tblTEC_TDB_Data[[#This Row],[EstFacturable]]="VRAI",(E371-I371),0)</f>
        <v>0.5</v>
      </c>
      <c r="L371" s="232">
        <f t="shared" si="18"/>
        <v>0</v>
      </c>
      <c r="M371" s="232">
        <f t="shared" si="19"/>
        <v>0</v>
      </c>
      <c r="N371" s="234">
        <f>MAX(tblTEC_TDB_Data[[#This Row],[H_Facturables]]-tblTEC_TDB_Data[[#This Row],[H_Facturées]],0)</f>
        <v>0.5</v>
      </c>
      <c r="O371" s="227">
        <f ca="1">ROUND(INT(NOW()-tblTEC_TDB_Data[[#This Row],[Date]]),0)</f>
        <v>10</v>
      </c>
      <c r="P371" s="235">
        <f ca="1">IF(tblTEC_TDB_Data[[#This Row],[Âge]]&lt;=30,N371,0)</f>
        <v>0.5</v>
      </c>
      <c r="Q371" s="235">
        <f ca="1">IF(AND(tblTEC_TDB_Data[[#This Row],[Âge]]&gt;30,tblTEC_TDB_Data[[#This Row],[Âge]]&lt;=60),N371,0)</f>
        <v>0</v>
      </c>
      <c r="R371" s="235">
        <f ca="1">IF(AND(tblTEC_TDB_Data[[#This Row],[Âge]]&gt;60,tblTEC_TDB_Data[[#This Row],[Âge]]&lt;=90),N371,0)</f>
        <v>0</v>
      </c>
      <c r="S371" s="235">
        <f ca="1">IF(tblTEC_TDB_Data[[#This Row],[Âge]]&gt;90,N371,0)</f>
        <v>0</v>
      </c>
    </row>
    <row r="372" spans="1:19" x14ac:dyDescent="0.25">
      <c r="A372" s="231">
        <v>372</v>
      </c>
      <c r="B372" s="231" t="s">
        <v>5</v>
      </c>
      <c r="C372" s="1124">
        <v>45509</v>
      </c>
      <c r="D372" s="236" t="s">
        <v>11628</v>
      </c>
      <c r="E372" s="966">
        <v>1</v>
      </c>
      <c r="F372" s="228" t="s">
        <v>172</v>
      </c>
      <c r="G372" s="228" t="s">
        <v>9339</v>
      </c>
      <c r="H372" s="228" t="s">
        <v>9339</v>
      </c>
      <c r="I372" s="232">
        <f>IF(tblTEC_TDB_Data[[#This Row],[EstDetruite]],E372,0)</f>
        <v>0</v>
      </c>
      <c r="J372" s="233">
        <f>tblTEC_TDB_Data[[#This Row],[H_Saisies]]-tblTEC_TDB_Data[[#This Row],[H_Détruites]]</f>
        <v>1</v>
      </c>
      <c r="K372" s="233">
        <f>IF(tblTEC_TDB_Data[[#This Row],[EstFacturable]]="VRAI",(E372-I372),0)</f>
        <v>1</v>
      </c>
      <c r="L372" s="232">
        <f t="shared" si="18"/>
        <v>0</v>
      </c>
      <c r="M372" s="232">
        <f t="shared" si="19"/>
        <v>0</v>
      </c>
      <c r="N372" s="234">
        <f>MAX(tblTEC_TDB_Data[[#This Row],[H_Facturables]]-tblTEC_TDB_Data[[#This Row],[H_Facturées]],0)</f>
        <v>1</v>
      </c>
      <c r="O372" s="227">
        <f ca="1">ROUND(INT(NOW()-tblTEC_TDB_Data[[#This Row],[Date]]),0)</f>
        <v>10</v>
      </c>
      <c r="P372" s="235">
        <f ca="1">IF(tblTEC_TDB_Data[[#This Row],[Âge]]&lt;=30,N372,0)</f>
        <v>1</v>
      </c>
      <c r="Q372" s="235">
        <f ca="1">IF(AND(tblTEC_TDB_Data[[#This Row],[Âge]]&gt;30,tblTEC_TDB_Data[[#This Row],[Âge]]&lt;=60),N372,0)</f>
        <v>0</v>
      </c>
      <c r="R372" s="235">
        <f ca="1">IF(AND(tblTEC_TDB_Data[[#This Row],[Âge]]&gt;60,tblTEC_TDB_Data[[#This Row],[Âge]]&lt;=90),N372,0)</f>
        <v>0</v>
      </c>
      <c r="S372" s="235">
        <f ca="1">IF(tblTEC_TDB_Data[[#This Row],[Âge]]&gt;90,N372,0)</f>
        <v>0</v>
      </c>
    </row>
    <row r="373" spans="1:19" x14ac:dyDescent="0.25">
      <c r="A373" s="231">
        <v>373</v>
      </c>
      <c r="B373" s="231" t="s">
        <v>5</v>
      </c>
      <c r="C373" s="1124">
        <v>45509</v>
      </c>
      <c r="D373" s="236" t="s">
        <v>14146</v>
      </c>
      <c r="E373" s="966">
        <v>1.5</v>
      </c>
      <c r="F373" s="228" t="s">
        <v>172</v>
      </c>
      <c r="G373" s="228" t="s">
        <v>9339</v>
      </c>
      <c r="H373" s="228" t="s">
        <v>9339</v>
      </c>
      <c r="I373" s="232">
        <f>IF(tblTEC_TDB_Data[[#This Row],[EstDetruite]],E373,0)</f>
        <v>0</v>
      </c>
      <c r="J373" s="233">
        <f>tblTEC_TDB_Data[[#This Row],[H_Saisies]]-tblTEC_TDB_Data[[#This Row],[H_Détruites]]</f>
        <v>1.5</v>
      </c>
      <c r="K373" s="233">
        <f>IF(tblTEC_TDB_Data[[#This Row],[EstFacturable]]="VRAI",(E373-I373),0)</f>
        <v>1.5</v>
      </c>
      <c r="L373" s="232">
        <f t="shared" si="18"/>
        <v>0</v>
      </c>
      <c r="M373" s="232">
        <f t="shared" si="19"/>
        <v>0</v>
      </c>
      <c r="N373" s="234">
        <f>MAX(tblTEC_TDB_Data[[#This Row],[H_Facturables]]-tblTEC_TDB_Data[[#This Row],[H_Facturées]],0)</f>
        <v>1.5</v>
      </c>
      <c r="O373" s="227">
        <f ca="1">ROUND(INT(NOW()-tblTEC_TDB_Data[[#This Row],[Date]]),0)</f>
        <v>10</v>
      </c>
      <c r="P373" s="235">
        <f ca="1">IF(tblTEC_TDB_Data[[#This Row],[Âge]]&lt;=30,N373,0)</f>
        <v>1.5</v>
      </c>
      <c r="Q373" s="235">
        <f ca="1">IF(AND(tblTEC_TDB_Data[[#This Row],[Âge]]&gt;30,tblTEC_TDB_Data[[#This Row],[Âge]]&lt;=60),N373,0)</f>
        <v>0</v>
      </c>
      <c r="R373" s="235">
        <f ca="1">IF(AND(tblTEC_TDB_Data[[#This Row],[Âge]]&gt;60,tblTEC_TDB_Data[[#This Row],[Âge]]&lt;=90),N373,0)</f>
        <v>0</v>
      </c>
      <c r="S373" s="235">
        <f ca="1">IF(tblTEC_TDB_Data[[#This Row],[Âge]]&gt;90,N373,0)</f>
        <v>0</v>
      </c>
    </row>
    <row r="374" spans="1:19" x14ac:dyDescent="0.25">
      <c r="A374" s="231">
        <v>374</v>
      </c>
      <c r="B374" s="231" t="s">
        <v>5</v>
      </c>
      <c r="C374" s="1124">
        <v>45509</v>
      </c>
      <c r="D374" s="236" t="s">
        <v>14346</v>
      </c>
      <c r="E374" s="966">
        <v>0.4</v>
      </c>
      <c r="F374" s="228" t="s">
        <v>172</v>
      </c>
      <c r="G374" s="228" t="s">
        <v>9339</v>
      </c>
      <c r="H374" s="228" t="s">
        <v>9339</v>
      </c>
      <c r="I374" s="232">
        <f>IF(tblTEC_TDB_Data[[#This Row],[EstDetruite]],E374,0)</f>
        <v>0</v>
      </c>
      <c r="J374" s="233">
        <f>tblTEC_TDB_Data[[#This Row],[H_Saisies]]-tblTEC_TDB_Data[[#This Row],[H_Détruites]]</f>
        <v>0.4</v>
      </c>
      <c r="K374" s="233">
        <f>IF(tblTEC_TDB_Data[[#This Row],[EstFacturable]]="VRAI",(E374-I374),0)</f>
        <v>0.4</v>
      </c>
      <c r="L374" s="232">
        <f t="shared" si="18"/>
        <v>0</v>
      </c>
      <c r="M374" s="232">
        <f t="shared" si="19"/>
        <v>0</v>
      </c>
      <c r="N374" s="234">
        <f>MAX(tblTEC_TDB_Data[[#This Row],[H_Facturables]]-tblTEC_TDB_Data[[#This Row],[H_Facturées]],0)</f>
        <v>0.4</v>
      </c>
      <c r="O374" s="227">
        <f ca="1">ROUND(INT(NOW()-tblTEC_TDB_Data[[#This Row],[Date]]),0)</f>
        <v>10</v>
      </c>
      <c r="P374" s="235">
        <f ca="1">IF(tblTEC_TDB_Data[[#This Row],[Âge]]&lt;=30,N374,0)</f>
        <v>0.4</v>
      </c>
      <c r="Q374" s="235">
        <f ca="1">IF(AND(tblTEC_TDB_Data[[#This Row],[Âge]]&gt;30,tblTEC_TDB_Data[[#This Row],[Âge]]&lt;=60),N374,0)</f>
        <v>0</v>
      </c>
      <c r="R374" s="235">
        <f ca="1">IF(AND(tblTEC_TDB_Data[[#This Row],[Âge]]&gt;60,tblTEC_TDB_Data[[#This Row],[Âge]]&lt;=90),N374,0)</f>
        <v>0</v>
      </c>
      <c r="S374" s="235">
        <f ca="1">IF(tblTEC_TDB_Data[[#This Row],[Âge]]&gt;90,N374,0)</f>
        <v>0</v>
      </c>
    </row>
    <row r="375" spans="1:19" x14ac:dyDescent="0.25">
      <c r="A375" s="231">
        <v>375</v>
      </c>
      <c r="B375" s="231" t="s">
        <v>5</v>
      </c>
      <c r="C375" s="1124">
        <v>45510</v>
      </c>
      <c r="D375" s="236" t="s">
        <v>17712</v>
      </c>
      <c r="E375" s="966">
        <v>2.5</v>
      </c>
      <c r="F375" s="228" t="s">
        <v>172</v>
      </c>
      <c r="G375" s="228" t="s">
        <v>9339</v>
      </c>
      <c r="H375" s="228" t="s">
        <v>9339</v>
      </c>
      <c r="I375" s="232">
        <f>IF(tblTEC_TDB_Data[[#This Row],[EstDetruite]],E375,0)</f>
        <v>0</v>
      </c>
      <c r="J375" s="233">
        <f>tblTEC_TDB_Data[[#This Row],[H_Saisies]]-tblTEC_TDB_Data[[#This Row],[H_Détruites]]</f>
        <v>2.5</v>
      </c>
      <c r="K375" s="233">
        <f>IF(tblTEC_TDB_Data[[#This Row],[EstFacturable]]="VRAI",(E375-I375),0)</f>
        <v>2.5</v>
      </c>
      <c r="L375" s="232">
        <f t="shared" si="18"/>
        <v>0</v>
      </c>
      <c r="M375" s="232">
        <f t="shared" si="19"/>
        <v>0</v>
      </c>
      <c r="N375" s="234">
        <f>MAX(tblTEC_TDB_Data[[#This Row],[H_Facturables]]-tblTEC_TDB_Data[[#This Row],[H_Facturées]],0)</f>
        <v>2.5</v>
      </c>
      <c r="O375" s="227">
        <f ca="1">ROUND(INT(NOW()-tblTEC_TDB_Data[[#This Row],[Date]]),0)</f>
        <v>9</v>
      </c>
      <c r="P375" s="235">
        <f ca="1">IF(tblTEC_TDB_Data[[#This Row],[Âge]]&lt;=30,N375,0)</f>
        <v>2.5</v>
      </c>
      <c r="Q375" s="235">
        <f ca="1">IF(AND(tblTEC_TDB_Data[[#This Row],[Âge]]&gt;30,tblTEC_TDB_Data[[#This Row],[Âge]]&lt;=60),N375,0)</f>
        <v>0</v>
      </c>
      <c r="R375" s="235">
        <f ca="1">IF(AND(tblTEC_TDB_Data[[#This Row],[Âge]]&gt;60,tblTEC_TDB_Data[[#This Row],[Âge]]&lt;=90),N375,0)</f>
        <v>0</v>
      </c>
      <c r="S375" s="235">
        <f ca="1">IF(tblTEC_TDB_Data[[#This Row],[Âge]]&gt;90,N375,0)</f>
        <v>0</v>
      </c>
    </row>
    <row r="376" spans="1:19" x14ac:dyDescent="0.25">
      <c r="A376" s="231">
        <v>376</v>
      </c>
      <c r="B376" s="231" t="s">
        <v>5</v>
      </c>
      <c r="C376" s="1124">
        <v>45510</v>
      </c>
      <c r="D376" s="236" t="s">
        <v>15193</v>
      </c>
      <c r="E376" s="966">
        <v>2.75</v>
      </c>
      <c r="F376" s="228" t="s">
        <v>172</v>
      </c>
      <c r="G376" s="228" t="s">
        <v>9339</v>
      </c>
      <c r="H376" s="228" t="s">
        <v>9339</v>
      </c>
      <c r="I376" s="232">
        <f>IF(tblTEC_TDB_Data[[#This Row],[EstDetruite]],E376,0)</f>
        <v>0</v>
      </c>
      <c r="J376" s="233">
        <f>tblTEC_TDB_Data[[#This Row],[H_Saisies]]-tblTEC_TDB_Data[[#This Row],[H_Détruites]]</f>
        <v>2.75</v>
      </c>
      <c r="K376" s="233">
        <f>IF(tblTEC_TDB_Data[[#This Row],[EstFacturable]]="VRAI",(E376-I376),0)</f>
        <v>2.75</v>
      </c>
      <c r="L376" s="232">
        <f t="shared" si="18"/>
        <v>0</v>
      </c>
      <c r="M376" s="232">
        <f t="shared" si="19"/>
        <v>0</v>
      </c>
      <c r="N376" s="234">
        <f>MAX(tblTEC_TDB_Data[[#This Row],[H_Facturables]]-tblTEC_TDB_Data[[#This Row],[H_Facturées]],0)</f>
        <v>2.75</v>
      </c>
      <c r="O376" s="227">
        <f ca="1">ROUND(INT(NOW()-tblTEC_TDB_Data[[#This Row],[Date]]),0)</f>
        <v>9</v>
      </c>
      <c r="P376" s="235">
        <f ca="1">IF(tblTEC_TDB_Data[[#This Row],[Âge]]&lt;=30,N376,0)</f>
        <v>2.75</v>
      </c>
      <c r="Q376" s="235">
        <f ca="1">IF(AND(tblTEC_TDB_Data[[#This Row],[Âge]]&gt;30,tblTEC_TDB_Data[[#This Row],[Âge]]&lt;=60),N376,0)</f>
        <v>0</v>
      </c>
      <c r="R376" s="235">
        <f ca="1">IF(AND(tblTEC_TDB_Data[[#This Row],[Âge]]&gt;60,tblTEC_TDB_Data[[#This Row],[Âge]]&lt;=90),N376,0)</f>
        <v>0</v>
      </c>
      <c r="S376" s="235">
        <f ca="1">IF(tblTEC_TDB_Data[[#This Row],[Âge]]&gt;90,N376,0)</f>
        <v>0</v>
      </c>
    </row>
    <row r="377" spans="1:19" x14ac:dyDescent="0.25">
      <c r="A377" s="231">
        <v>377</v>
      </c>
      <c r="B377" s="231" t="s">
        <v>5</v>
      </c>
      <c r="C377" s="1124">
        <v>45510</v>
      </c>
      <c r="D377" s="236" t="s">
        <v>11642</v>
      </c>
      <c r="E377" s="966">
        <v>1.5</v>
      </c>
      <c r="F377" s="228" t="s">
        <v>172</v>
      </c>
      <c r="G377" s="228" t="s">
        <v>9339</v>
      </c>
      <c r="H377" s="228" t="s">
        <v>9339</v>
      </c>
      <c r="I377" s="232">
        <f>IF(tblTEC_TDB_Data[[#This Row],[EstDetruite]],E377,0)</f>
        <v>0</v>
      </c>
      <c r="J377" s="233">
        <f>tblTEC_TDB_Data[[#This Row],[H_Saisies]]-tblTEC_TDB_Data[[#This Row],[H_Détruites]]</f>
        <v>1.5</v>
      </c>
      <c r="K377" s="233">
        <f>IF(tblTEC_TDB_Data[[#This Row],[EstFacturable]]="VRAI",(E377-I377),0)</f>
        <v>1.5</v>
      </c>
      <c r="L377" s="232">
        <f t="shared" si="18"/>
        <v>0</v>
      </c>
      <c r="M377" s="232">
        <f t="shared" si="19"/>
        <v>0</v>
      </c>
      <c r="N377" s="234">
        <f>MAX(tblTEC_TDB_Data[[#This Row],[H_Facturables]]-tblTEC_TDB_Data[[#This Row],[H_Facturées]],0)</f>
        <v>1.5</v>
      </c>
      <c r="O377" s="227">
        <f ca="1">ROUND(INT(NOW()-tblTEC_TDB_Data[[#This Row],[Date]]),0)</f>
        <v>9</v>
      </c>
      <c r="P377" s="235">
        <f ca="1">IF(tblTEC_TDB_Data[[#This Row],[Âge]]&lt;=30,N377,0)</f>
        <v>1.5</v>
      </c>
      <c r="Q377" s="235">
        <f ca="1">IF(AND(tblTEC_TDB_Data[[#This Row],[Âge]]&gt;30,tblTEC_TDB_Data[[#This Row],[Âge]]&lt;=60),N377,0)</f>
        <v>0</v>
      </c>
      <c r="R377" s="235">
        <f ca="1">IF(AND(tblTEC_TDB_Data[[#This Row],[Âge]]&gt;60,tblTEC_TDB_Data[[#This Row],[Âge]]&lt;=90),N377,0)</f>
        <v>0</v>
      </c>
      <c r="S377" s="235">
        <f ca="1">IF(tblTEC_TDB_Data[[#This Row],[Âge]]&gt;90,N377,0)</f>
        <v>0</v>
      </c>
    </row>
    <row r="378" spans="1:19" x14ac:dyDescent="0.25">
      <c r="A378" s="231">
        <v>378</v>
      </c>
      <c r="B378" s="231" t="s">
        <v>5</v>
      </c>
      <c r="C378" s="1124">
        <v>45510</v>
      </c>
      <c r="D378" s="236" t="s">
        <v>17416</v>
      </c>
      <c r="E378" s="966">
        <v>4</v>
      </c>
      <c r="F378" s="228" t="s">
        <v>172</v>
      </c>
      <c r="G378" s="228" t="s">
        <v>9339</v>
      </c>
      <c r="H378" s="228" t="s">
        <v>9339</v>
      </c>
      <c r="I378" s="232">
        <f>IF(tblTEC_TDB_Data[[#This Row],[EstDetruite]],E378,0)</f>
        <v>0</v>
      </c>
      <c r="J378" s="233">
        <f>tblTEC_TDB_Data[[#This Row],[H_Saisies]]-tblTEC_TDB_Data[[#This Row],[H_Détruites]]</f>
        <v>4</v>
      </c>
      <c r="K378" s="233">
        <f>IF(tblTEC_TDB_Data[[#This Row],[EstFacturable]]="VRAI",(E378-I378),0)</f>
        <v>4</v>
      </c>
      <c r="L378" s="232">
        <f t="shared" si="18"/>
        <v>0</v>
      </c>
      <c r="M378" s="232">
        <f t="shared" si="19"/>
        <v>0</v>
      </c>
      <c r="N378" s="234">
        <f>MAX(tblTEC_TDB_Data[[#This Row],[H_Facturables]]-tblTEC_TDB_Data[[#This Row],[H_Facturées]],0)</f>
        <v>4</v>
      </c>
      <c r="O378" s="227">
        <f ca="1">ROUND(INT(NOW()-tblTEC_TDB_Data[[#This Row],[Date]]),0)</f>
        <v>9</v>
      </c>
      <c r="P378" s="235">
        <f ca="1">IF(tblTEC_TDB_Data[[#This Row],[Âge]]&lt;=30,N378,0)</f>
        <v>4</v>
      </c>
      <c r="Q378" s="235">
        <f ca="1">IF(AND(tblTEC_TDB_Data[[#This Row],[Âge]]&gt;30,tblTEC_TDB_Data[[#This Row],[Âge]]&lt;=60),N378,0)</f>
        <v>0</v>
      </c>
      <c r="R378" s="235">
        <f ca="1">IF(AND(tblTEC_TDB_Data[[#This Row],[Âge]]&gt;60,tblTEC_TDB_Data[[#This Row],[Âge]]&lt;=90),N378,0)</f>
        <v>0</v>
      </c>
      <c r="S378" s="235">
        <f ca="1">IF(tblTEC_TDB_Data[[#This Row],[Âge]]&gt;90,N378,0)</f>
        <v>0</v>
      </c>
    </row>
    <row r="379" spans="1:19" x14ac:dyDescent="0.25">
      <c r="A379" s="231">
        <v>379</v>
      </c>
      <c r="B379" s="231" t="s">
        <v>5</v>
      </c>
      <c r="C379" s="1124">
        <v>45510</v>
      </c>
      <c r="D379" s="236" t="s">
        <v>14544</v>
      </c>
      <c r="E379" s="966">
        <v>0.4</v>
      </c>
      <c r="F379" s="228" t="s">
        <v>172</v>
      </c>
      <c r="G379" s="228" t="s">
        <v>9339</v>
      </c>
      <c r="H379" s="228" t="s">
        <v>9339</v>
      </c>
      <c r="I379" s="232">
        <f>IF(tblTEC_TDB_Data[[#This Row],[EstDetruite]],E379,0)</f>
        <v>0</v>
      </c>
      <c r="J379" s="233">
        <f>tblTEC_TDB_Data[[#This Row],[H_Saisies]]-tblTEC_TDB_Data[[#This Row],[H_Détruites]]</f>
        <v>0.4</v>
      </c>
      <c r="K379" s="233">
        <f>IF(tblTEC_TDB_Data[[#This Row],[EstFacturable]]="VRAI",(E379-I379),0)</f>
        <v>0.4</v>
      </c>
      <c r="L379" s="232">
        <f t="shared" si="18"/>
        <v>0</v>
      </c>
      <c r="M379" s="232">
        <f t="shared" si="19"/>
        <v>0</v>
      </c>
      <c r="N379" s="234">
        <f>MAX(tblTEC_TDB_Data[[#This Row],[H_Facturables]]-tblTEC_TDB_Data[[#This Row],[H_Facturées]],0)</f>
        <v>0.4</v>
      </c>
      <c r="O379" s="227">
        <f ca="1">ROUND(INT(NOW()-tblTEC_TDB_Data[[#This Row],[Date]]),0)</f>
        <v>9</v>
      </c>
      <c r="P379" s="235">
        <f ca="1">IF(tblTEC_TDB_Data[[#This Row],[Âge]]&lt;=30,N379,0)</f>
        <v>0.4</v>
      </c>
      <c r="Q379" s="235">
        <f ca="1">IF(AND(tblTEC_TDB_Data[[#This Row],[Âge]]&gt;30,tblTEC_TDB_Data[[#This Row],[Âge]]&lt;=60),N379,0)</f>
        <v>0</v>
      </c>
      <c r="R379" s="235">
        <f ca="1">IF(AND(tblTEC_TDB_Data[[#This Row],[Âge]]&gt;60,tblTEC_TDB_Data[[#This Row],[Âge]]&lt;=90),N379,0)</f>
        <v>0</v>
      </c>
      <c r="S379" s="235">
        <f ca="1">IF(tblTEC_TDB_Data[[#This Row],[Âge]]&gt;90,N379,0)</f>
        <v>0</v>
      </c>
    </row>
    <row r="380" spans="1:19" x14ac:dyDescent="0.25">
      <c r="A380" s="231">
        <v>380</v>
      </c>
      <c r="B380" s="231" t="s">
        <v>5</v>
      </c>
      <c r="C380" s="1124">
        <v>45510</v>
      </c>
      <c r="D380" s="236" t="s">
        <v>17564</v>
      </c>
      <c r="E380" s="966">
        <v>1</v>
      </c>
      <c r="F380" s="228" t="s">
        <v>172</v>
      </c>
      <c r="G380" s="228" t="s">
        <v>9339</v>
      </c>
      <c r="H380" s="228" t="s">
        <v>9339</v>
      </c>
      <c r="I380" s="232">
        <f>IF(tblTEC_TDB_Data[[#This Row],[EstDetruite]],E380,0)</f>
        <v>0</v>
      </c>
      <c r="J380" s="233">
        <f>tblTEC_TDB_Data[[#This Row],[H_Saisies]]-tblTEC_TDB_Data[[#This Row],[H_Détruites]]</f>
        <v>1</v>
      </c>
      <c r="K380" s="233">
        <f>IF(tblTEC_TDB_Data[[#This Row],[EstFacturable]]="VRAI",(E380-I380),0)</f>
        <v>1</v>
      </c>
      <c r="L380" s="232">
        <f t="shared" si="18"/>
        <v>0</v>
      </c>
      <c r="M380" s="232">
        <f t="shared" si="19"/>
        <v>0</v>
      </c>
      <c r="N380" s="234">
        <f>MAX(tblTEC_TDB_Data[[#This Row],[H_Facturables]]-tblTEC_TDB_Data[[#This Row],[H_Facturées]],0)</f>
        <v>1</v>
      </c>
      <c r="O380" s="227">
        <f ca="1">ROUND(INT(NOW()-tblTEC_TDB_Data[[#This Row],[Date]]),0)</f>
        <v>9</v>
      </c>
      <c r="P380" s="235">
        <f ca="1">IF(tblTEC_TDB_Data[[#This Row],[Âge]]&lt;=30,N380,0)</f>
        <v>1</v>
      </c>
      <c r="Q380" s="235">
        <f ca="1">IF(AND(tblTEC_TDB_Data[[#This Row],[Âge]]&gt;30,tblTEC_TDB_Data[[#This Row],[Âge]]&lt;=60),N380,0)</f>
        <v>0</v>
      </c>
      <c r="R380" s="235">
        <f ca="1">IF(AND(tblTEC_TDB_Data[[#This Row],[Âge]]&gt;60,tblTEC_TDB_Data[[#This Row],[Âge]]&lt;=90),N380,0)</f>
        <v>0</v>
      </c>
      <c r="S380" s="235">
        <f ca="1">IF(tblTEC_TDB_Data[[#This Row],[Âge]]&gt;90,N380,0)</f>
        <v>0</v>
      </c>
    </row>
    <row r="381" spans="1:19" x14ac:dyDescent="0.25">
      <c r="A381" s="231">
        <v>381</v>
      </c>
      <c r="B381" s="231" t="s">
        <v>5</v>
      </c>
      <c r="C381" s="1124">
        <v>45510</v>
      </c>
      <c r="D381" s="236" t="s">
        <v>11645</v>
      </c>
      <c r="E381" s="966">
        <v>0.75</v>
      </c>
      <c r="F381" s="228" t="s">
        <v>172</v>
      </c>
      <c r="G381" s="228" t="s">
        <v>9339</v>
      </c>
      <c r="H381" s="228" t="s">
        <v>9339</v>
      </c>
      <c r="I381" s="232">
        <f>IF(tblTEC_TDB_Data[[#This Row],[EstDetruite]],E381,0)</f>
        <v>0</v>
      </c>
      <c r="J381" s="233">
        <f>tblTEC_TDB_Data[[#This Row],[H_Saisies]]-tblTEC_TDB_Data[[#This Row],[H_Détruites]]</f>
        <v>0.75</v>
      </c>
      <c r="K381" s="233">
        <f>IF(tblTEC_TDB_Data[[#This Row],[EstFacturable]]="VRAI",(E381-I381),0)</f>
        <v>0.75</v>
      </c>
      <c r="L381" s="232">
        <f t="shared" si="18"/>
        <v>0</v>
      </c>
      <c r="M381" s="232">
        <f t="shared" si="19"/>
        <v>0</v>
      </c>
      <c r="N381" s="234">
        <f>MAX(tblTEC_TDB_Data[[#This Row],[H_Facturables]]-tblTEC_TDB_Data[[#This Row],[H_Facturées]],0)</f>
        <v>0.75</v>
      </c>
      <c r="O381" s="227">
        <f ca="1">ROUND(INT(NOW()-tblTEC_TDB_Data[[#This Row],[Date]]),0)</f>
        <v>9</v>
      </c>
      <c r="P381" s="235">
        <f ca="1">IF(tblTEC_TDB_Data[[#This Row],[Âge]]&lt;=30,N381,0)</f>
        <v>0.75</v>
      </c>
      <c r="Q381" s="235">
        <f ca="1">IF(AND(tblTEC_TDB_Data[[#This Row],[Âge]]&gt;30,tblTEC_TDB_Data[[#This Row],[Âge]]&lt;=60),N381,0)</f>
        <v>0</v>
      </c>
      <c r="R381" s="235">
        <f ca="1">IF(AND(tblTEC_TDB_Data[[#This Row],[Âge]]&gt;60,tblTEC_TDB_Data[[#This Row],[Âge]]&lt;=90),N381,0)</f>
        <v>0</v>
      </c>
      <c r="S381" s="235">
        <f ca="1">IF(tblTEC_TDB_Data[[#This Row],[Âge]]&gt;90,N381,0)</f>
        <v>0</v>
      </c>
    </row>
    <row r="382" spans="1:19" x14ac:dyDescent="0.25">
      <c r="A382" s="231">
        <v>382</v>
      </c>
      <c r="B382" s="231" t="s">
        <v>5</v>
      </c>
      <c r="C382" s="1124">
        <v>45510</v>
      </c>
      <c r="D382" s="236" t="s">
        <v>14503</v>
      </c>
      <c r="E382" s="966">
        <v>0.4</v>
      </c>
      <c r="F382" s="228" t="s">
        <v>172</v>
      </c>
      <c r="G382" s="228" t="s">
        <v>9339</v>
      </c>
      <c r="H382" s="228" t="s">
        <v>9339</v>
      </c>
      <c r="I382" s="232">
        <f>IF(tblTEC_TDB_Data[[#This Row],[EstDetruite]],E382,0)</f>
        <v>0</v>
      </c>
      <c r="J382" s="233">
        <f>tblTEC_TDB_Data[[#This Row],[H_Saisies]]-tblTEC_TDB_Data[[#This Row],[H_Détruites]]</f>
        <v>0.4</v>
      </c>
      <c r="K382" s="233">
        <f>IF(tblTEC_TDB_Data[[#This Row],[EstFacturable]]="VRAI",(E382-I382),0)</f>
        <v>0.4</v>
      </c>
      <c r="L382" s="232">
        <f t="shared" si="18"/>
        <v>0</v>
      </c>
      <c r="M382" s="232">
        <f t="shared" si="19"/>
        <v>0</v>
      </c>
      <c r="N382" s="234">
        <f>MAX(tblTEC_TDB_Data[[#This Row],[H_Facturables]]-tblTEC_TDB_Data[[#This Row],[H_Facturées]],0)</f>
        <v>0.4</v>
      </c>
      <c r="O382" s="227">
        <f ca="1">ROUND(INT(NOW()-tblTEC_TDB_Data[[#This Row],[Date]]),0)</f>
        <v>9</v>
      </c>
      <c r="P382" s="235">
        <f ca="1">IF(tblTEC_TDB_Data[[#This Row],[Âge]]&lt;=30,N382,0)</f>
        <v>0.4</v>
      </c>
      <c r="Q382" s="235">
        <f ca="1">IF(AND(tblTEC_TDB_Data[[#This Row],[Âge]]&gt;30,tblTEC_TDB_Data[[#This Row],[Âge]]&lt;=60),N382,0)</f>
        <v>0</v>
      </c>
      <c r="R382" s="235">
        <f ca="1">IF(AND(tblTEC_TDB_Data[[#This Row],[Âge]]&gt;60,tblTEC_TDB_Data[[#This Row],[Âge]]&lt;=90),N382,0)</f>
        <v>0</v>
      </c>
      <c r="S382" s="235">
        <f ca="1">IF(tblTEC_TDB_Data[[#This Row],[Âge]]&gt;90,N382,0)</f>
        <v>0</v>
      </c>
    </row>
    <row r="383" spans="1:19" x14ac:dyDescent="0.25">
      <c r="A383" s="231">
        <v>383</v>
      </c>
      <c r="B383" s="231" t="s">
        <v>5</v>
      </c>
      <c r="C383" s="1124">
        <v>45510</v>
      </c>
      <c r="D383" s="236" t="s">
        <v>13166</v>
      </c>
      <c r="E383" s="966">
        <v>1.25</v>
      </c>
      <c r="F383" s="228" t="s">
        <v>172</v>
      </c>
      <c r="G383" s="228" t="s">
        <v>9339</v>
      </c>
      <c r="H383" s="228" t="s">
        <v>9339</v>
      </c>
      <c r="I383" s="232">
        <f>IF(tblTEC_TDB_Data[[#This Row],[EstDetruite]],E383,0)</f>
        <v>0</v>
      </c>
      <c r="J383" s="233">
        <f>tblTEC_TDB_Data[[#This Row],[H_Saisies]]-tblTEC_TDB_Data[[#This Row],[H_Détruites]]</f>
        <v>1.25</v>
      </c>
      <c r="K383" s="233">
        <f>IF(tblTEC_TDB_Data[[#This Row],[EstFacturable]]="VRAI",(E383-I383),0)</f>
        <v>1.25</v>
      </c>
      <c r="L383" s="232">
        <f t="shared" si="18"/>
        <v>0</v>
      </c>
      <c r="M383" s="232">
        <f t="shared" si="19"/>
        <v>0</v>
      </c>
      <c r="N383" s="234">
        <f>MAX(tblTEC_TDB_Data[[#This Row],[H_Facturables]]-tblTEC_TDB_Data[[#This Row],[H_Facturées]],0)</f>
        <v>1.25</v>
      </c>
      <c r="O383" s="227">
        <f ca="1">ROUND(INT(NOW()-tblTEC_TDB_Data[[#This Row],[Date]]),0)</f>
        <v>9</v>
      </c>
      <c r="P383" s="235">
        <f ca="1">IF(tblTEC_TDB_Data[[#This Row],[Âge]]&lt;=30,N383,0)</f>
        <v>1.25</v>
      </c>
      <c r="Q383" s="235">
        <f ca="1">IF(AND(tblTEC_TDB_Data[[#This Row],[Âge]]&gt;30,tblTEC_TDB_Data[[#This Row],[Âge]]&lt;=60),N383,0)</f>
        <v>0</v>
      </c>
      <c r="R383" s="235">
        <f ca="1">IF(AND(tblTEC_TDB_Data[[#This Row],[Âge]]&gt;60,tblTEC_TDB_Data[[#This Row],[Âge]]&lt;=90),N383,0)</f>
        <v>0</v>
      </c>
      <c r="S383" s="235">
        <f ca="1">IF(tblTEC_TDB_Data[[#This Row],[Âge]]&gt;90,N383,0)</f>
        <v>0</v>
      </c>
    </row>
    <row r="384" spans="1:19" x14ac:dyDescent="0.25">
      <c r="A384" s="231">
        <v>384</v>
      </c>
      <c r="B384" s="231" t="s">
        <v>5</v>
      </c>
      <c r="C384" s="1124">
        <v>45510</v>
      </c>
      <c r="D384" s="236" t="s">
        <v>11612</v>
      </c>
      <c r="E384" s="966">
        <v>0.5</v>
      </c>
      <c r="F384" s="228" t="s">
        <v>172</v>
      </c>
      <c r="G384" s="228" t="s">
        <v>9339</v>
      </c>
      <c r="H384" s="228" t="s">
        <v>9339</v>
      </c>
      <c r="I384" s="232">
        <f>IF(tblTEC_TDB_Data[[#This Row],[EstDetruite]],E384,0)</f>
        <v>0</v>
      </c>
      <c r="J384" s="233">
        <f>tblTEC_TDB_Data[[#This Row],[H_Saisies]]-tblTEC_TDB_Data[[#This Row],[H_Détruites]]</f>
        <v>0.5</v>
      </c>
      <c r="K384" s="233">
        <f>IF(tblTEC_TDB_Data[[#This Row],[EstFacturable]]="VRAI",(E384-I384),0)</f>
        <v>0.5</v>
      </c>
      <c r="L384" s="232">
        <f t="shared" si="18"/>
        <v>0</v>
      </c>
      <c r="M384" s="232">
        <f t="shared" si="19"/>
        <v>0</v>
      </c>
      <c r="N384" s="234">
        <f>MAX(tblTEC_TDB_Data[[#This Row],[H_Facturables]]-tblTEC_TDB_Data[[#This Row],[H_Facturées]],0)</f>
        <v>0.5</v>
      </c>
      <c r="O384" s="227">
        <f ca="1">ROUND(INT(NOW()-tblTEC_TDB_Data[[#This Row],[Date]]),0)</f>
        <v>9</v>
      </c>
      <c r="P384" s="235">
        <f ca="1">IF(tblTEC_TDB_Data[[#This Row],[Âge]]&lt;=30,N384,0)</f>
        <v>0.5</v>
      </c>
      <c r="Q384" s="235">
        <f ca="1">IF(AND(tblTEC_TDB_Data[[#This Row],[Âge]]&gt;30,tblTEC_TDB_Data[[#This Row],[Âge]]&lt;=60),N384,0)</f>
        <v>0</v>
      </c>
      <c r="R384" s="235">
        <f ca="1">IF(AND(tblTEC_TDB_Data[[#This Row],[Âge]]&gt;60,tblTEC_TDB_Data[[#This Row],[Âge]]&lt;=90),N384,0)</f>
        <v>0</v>
      </c>
      <c r="S384" s="235">
        <f ca="1">IF(tblTEC_TDB_Data[[#This Row],[Âge]]&gt;90,N384,0)</f>
        <v>0</v>
      </c>
    </row>
    <row r="385" spans="1:19" x14ac:dyDescent="0.25">
      <c r="A385" s="231">
        <v>385</v>
      </c>
      <c r="B385" s="231" t="s">
        <v>5</v>
      </c>
      <c r="C385" s="1124">
        <v>45510</v>
      </c>
      <c r="D385" s="236" t="s">
        <v>17069</v>
      </c>
      <c r="E385" s="966">
        <v>1.25</v>
      </c>
      <c r="F385" s="228" t="s">
        <v>172</v>
      </c>
      <c r="G385" s="228" t="s">
        <v>9339</v>
      </c>
      <c r="H385" s="228" t="s">
        <v>9339</v>
      </c>
      <c r="I385" s="232">
        <f>IF(tblTEC_TDB_Data[[#This Row],[EstDetruite]],E385,0)</f>
        <v>0</v>
      </c>
      <c r="J385" s="233">
        <f>tblTEC_TDB_Data[[#This Row],[H_Saisies]]-tblTEC_TDB_Data[[#This Row],[H_Détruites]]</f>
        <v>1.25</v>
      </c>
      <c r="K385" s="233">
        <f>IF(tblTEC_TDB_Data[[#This Row],[EstFacturable]]="VRAI",(E385-I385),0)</f>
        <v>1.25</v>
      </c>
      <c r="L385" s="232">
        <f t="shared" si="18"/>
        <v>0</v>
      </c>
      <c r="M385" s="232">
        <f t="shared" si="19"/>
        <v>0</v>
      </c>
      <c r="N385" s="234">
        <f>MAX(tblTEC_TDB_Data[[#This Row],[H_Facturables]]-tblTEC_TDB_Data[[#This Row],[H_Facturées]],0)</f>
        <v>1.25</v>
      </c>
      <c r="O385" s="227">
        <f ca="1">ROUND(INT(NOW()-tblTEC_TDB_Data[[#This Row],[Date]]),0)</f>
        <v>9</v>
      </c>
      <c r="P385" s="235">
        <f ca="1">IF(tblTEC_TDB_Data[[#This Row],[Âge]]&lt;=30,N385,0)</f>
        <v>1.25</v>
      </c>
      <c r="Q385" s="235">
        <f ca="1">IF(AND(tblTEC_TDB_Data[[#This Row],[Âge]]&gt;30,tblTEC_TDB_Data[[#This Row],[Âge]]&lt;=60),N385,0)</f>
        <v>0</v>
      </c>
      <c r="R385" s="235">
        <f ca="1">IF(AND(tblTEC_TDB_Data[[#This Row],[Âge]]&gt;60,tblTEC_TDB_Data[[#This Row],[Âge]]&lt;=90),N385,0)</f>
        <v>0</v>
      </c>
      <c r="S385" s="235">
        <f ca="1">IF(tblTEC_TDB_Data[[#This Row],[Âge]]&gt;90,N385,0)</f>
        <v>0</v>
      </c>
    </row>
    <row r="386" spans="1:19" x14ac:dyDescent="0.25">
      <c r="A386" s="231">
        <v>386</v>
      </c>
      <c r="B386" s="231" t="s">
        <v>5</v>
      </c>
      <c r="C386" s="1124">
        <v>45510</v>
      </c>
      <c r="D386" s="236" t="s">
        <v>11625</v>
      </c>
      <c r="E386" s="966">
        <v>0.75</v>
      </c>
      <c r="F386" s="228" t="s">
        <v>172</v>
      </c>
      <c r="G386" s="228" t="s">
        <v>9339</v>
      </c>
      <c r="H386" s="228" t="s">
        <v>9339</v>
      </c>
      <c r="I386" s="232">
        <f>IF(tblTEC_TDB_Data[[#This Row],[EstDetruite]],E386,0)</f>
        <v>0</v>
      </c>
      <c r="J386" s="233">
        <f>tblTEC_TDB_Data[[#This Row],[H_Saisies]]-tblTEC_TDB_Data[[#This Row],[H_Détruites]]</f>
        <v>0.75</v>
      </c>
      <c r="K386" s="233">
        <f>IF(tblTEC_TDB_Data[[#This Row],[EstFacturable]]="VRAI",(E386-I386),0)</f>
        <v>0.75</v>
      </c>
      <c r="L386" s="232">
        <f t="shared" si="18"/>
        <v>0</v>
      </c>
      <c r="M386" s="232">
        <f t="shared" si="19"/>
        <v>0</v>
      </c>
      <c r="N386" s="234">
        <f>MAX(tblTEC_TDB_Data[[#This Row],[H_Facturables]]-tblTEC_TDB_Data[[#This Row],[H_Facturées]],0)</f>
        <v>0.75</v>
      </c>
      <c r="O386" s="227">
        <f ca="1">ROUND(INT(NOW()-tblTEC_TDB_Data[[#This Row],[Date]]),0)</f>
        <v>9</v>
      </c>
      <c r="P386" s="235">
        <f ca="1">IF(tblTEC_TDB_Data[[#This Row],[Âge]]&lt;=30,N386,0)</f>
        <v>0.75</v>
      </c>
      <c r="Q386" s="235">
        <f ca="1">IF(AND(tblTEC_TDB_Data[[#This Row],[Âge]]&gt;30,tblTEC_TDB_Data[[#This Row],[Âge]]&lt;=60),N386,0)</f>
        <v>0</v>
      </c>
      <c r="R386" s="235">
        <f ca="1">IF(AND(tblTEC_TDB_Data[[#This Row],[Âge]]&gt;60,tblTEC_TDB_Data[[#This Row],[Âge]]&lt;=90),N386,0)</f>
        <v>0</v>
      </c>
      <c r="S386" s="235">
        <f ca="1">IF(tblTEC_TDB_Data[[#This Row],[Âge]]&gt;90,N386,0)</f>
        <v>0</v>
      </c>
    </row>
    <row r="387" spans="1:19" x14ac:dyDescent="0.25">
      <c r="A387" s="231">
        <v>387</v>
      </c>
      <c r="B387" s="231" t="s">
        <v>5</v>
      </c>
      <c r="C387" s="1124">
        <v>45510</v>
      </c>
      <c r="D387" s="236" t="s">
        <v>14146</v>
      </c>
      <c r="E387" s="966">
        <v>2.25</v>
      </c>
      <c r="F387" s="228" t="s">
        <v>172</v>
      </c>
      <c r="G387" s="228" t="s">
        <v>9339</v>
      </c>
      <c r="H387" s="228" t="s">
        <v>9339</v>
      </c>
      <c r="I387" s="232">
        <f>IF(tblTEC_TDB_Data[[#This Row],[EstDetruite]],E387,0)</f>
        <v>0</v>
      </c>
      <c r="J387" s="233">
        <f>tblTEC_TDB_Data[[#This Row],[H_Saisies]]-tblTEC_TDB_Data[[#This Row],[H_Détruites]]</f>
        <v>2.25</v>
      </c>
      <c r="K387" s="233">
        <f>IF(tblTEC_TDB_Data[[#This Row],[EstFacturable]]="VRAI",(E387-I387),0)</f>
        <v>2.25</v>
      </c>
      <c r="L387" s="232">
        <f t="shared" si="18"/>
        <v>0</v>
      </c>
      <c r="M387" s="232">
        <f t="shared" si="19"/>
        <v>0</v>
      </c>
      <c r="N387" s="234">
        <f>MAX(tblTEC_TDB_Data[[#This Row],[H_Facturables]]-tblTEC_TDB_Data[[#This Row],[H_Facturées]],0)</f>
        <v>2.25</v>
      </c>
      <c r="O387" s="227">
        <f ca="1">ROUND(INT(NOW()-tblTEC_TDB_Data[[#This Row],[Date]]),0)</f>
        <v>9</v>
      </c>
      <c r="P387" s="235">
        <f ca="1">IF(tblTEC_TDB_Data[[#This Row],[Âge]]&lt;=30,N387,0)</f>
        <v>2.25</v>
      </c>
      <c r="Q387" s="235">
        <f ca="1">IF(AND(tblTEC_TDB_Data[[#This Row],[Âge]]&gt;30,tblTEC_TDB_Data[[#This Row],[Âge]]&lt;=60),N387,0)</f>
        <v>0</v>
      </c>
      <c r="R387" s="235">
        <f ca="1">IF(AND(tblTEC_TDB_Data[[#This Row],[Âge]]&gt;60,tblTEC_TDB_Data[[#This Row],[Âge]]&lt;=90),N387,0)</f>
        <v>0</v>
      </c>
      <c r="S387" s="235">
        <f ca="1">IF(tblTEC_TDB_Data[[#This Row],[Âge]]&gt;90,N387,0)</f>
        <v>0</v>
      </c>
    </row>
    <row r="388" spans="1:19" x14ac:dyDescent="0.25">
      <c r="A388" s="231">
        <v>388</v>
      </c>
      <c r="B388" s="231" t="s">
        <v>5</v>
      </c>
      <c r="C388" s="1124">
        <v>45510</v>
      </c>
      <c r="D388" s="236" t="s">
        <v>11649</v>
      </c>
      <c r="E388" s="966">
        <v>3.5</v>
      </c>
      <c r="F388" s="228" t="s">
        <v>172</v>
      </c>
      <c r="G388" s="228" t="s">
        <v>9339</v>
      </c>
      <c r="H388" s="228" t="s">
        <v>9339</v>
      </c>
      <c r="I388" s="232">
        <f>IF(tblTEC_TDB_Data[[#This Row],[EstDetruite]],E388,0)</f>
        <v>0</v>
      </c>
      <c r="J388" s="233">
        <f>tblTEC_TDB_Data[[#This Row],[H_Saisies]]-tblTEC_TDB_Data[[#This Row],[H_Détruites]]</f>
        <v>3.5</v>
      </c>
      <c r="K388" s="233">
        <f>IF(tblTEC_TDB_Data[[#This Row],[EstFacturable]]="VRAI",(E388-I388),0)</f>
        <v>3.5</v>
      </c>
      <c r="L388" s="232">
        <f t="shared" ref="L388:L419" si="20">(E388-I388)-K388</f>
        <v>0</v>
      </c>
      <c r="M388" s="232">
        <f t="shared" ref="M388:M419" si="21">IF(G388="VRAI",J388,0)</f>
        <v>0</v>
      </c>
      <c r="N388" s="234">
        <f>MAX(tblTEC_TDB_Data[[#This Row],[H_Facturables]]-tblTEC_TDB_Data[[#This Row],[H_Facturées]],0)</f>
        <v>3.5</v>
      </c>
      <c r="O388" s="227">
        <f ca="1">ROUND(INT(NOW()-tblTEC_TDB_Data[[#This Row],[Date]]),0)</f>
        <v>9</v>
      </c>
      <c r="P388" s="235">
        <f ca="1">IF(tblTEC_TDB_Data[[#This Row],[Âge]]&lt;=30,N388,0)</f>
        <v>3.5</v>
      </c>
      <c r="Q388" s="235">
        <f ca="1">IF(AND(tblTEC_TDB_Data[[#This Row],[Âge]]&gt;30,tblTEC_TDB_Data[[#This Row],[Âge]]&lt;=60),N388,0)</f>
        <v>0</v>
      </c>
      <c r="R388" s="235">
        <f ca="1">IF(AND(tblTEC_TDB_Data[[#This Row],[Âge]]&gt;60,tblTEC_TDB_Data[[#This Row],[Âge]]&lt;=90),N388,0)</f>
        <v>0</v>
      </c>
      <c r="S388" s="235">
        <f ca="1">IF(tblTEC_TDB_Data[[#This Row],[Âge]]&gt;90,N388,0)</f>
        <v>0</v>
      </c>
    </row>
    <row r="389" spans="1:19" x14ac:dyDescent="0.25">
      <c r="A389" s="231">
        <v>389</v>
      </c>
      <c r="B389" s="231" t="s">
        <v>5</v>
      </c>
      <c r="C389" s="1124">
        <v>45510</v>
      </c>
      <c r="D389" s="236" t="s">
        <v>11616</v>
      </c>
      <c r="E389" s="966">
        <v>0.75</v>
      </c>
      <c r="F389" s="228" t="s">
        <v>172</v>
      </c>
      <c r="G389" s="228" t="s">
        <v>9339</v>
      </c>
      <c r="H389" s="228" t="s">
        <v>9339</v>
      </c>
      <c r="I389" s="232">
        <f>IF(tblTEC_TDB_Data[[#This Row],[EstDetruite]],E389,0)</f>
        <v>0</v>
      </c>
      <c r="J389" s="233">
        <f>tblTEC_TDB_Data[[#This Row],[H_Saisies]]-tblTEC_TDB_Data[[#This Row],[H_Détruites]]</f>
        <v>0.75</v>
      </c>
      <c r="K389" s="233">
        <f>IF(tblTEC_TDB_Data[[#This Row],[EstFacturable]]="VRAI",(E389-I389),0)</f>
        <v>0.75</v>
      </c>
      <c r="L389" s="232">
        <f t="shared" si="20"/>
        <v>0</v>
      </c>
      <c r="M389" s="232">
        <f t="shared" si="21"/>
        <v>0</v>
      </c>
      <c r="N389" s="234">
        <f>MAX(tblTEC_TDB_Data[[#This Row],[H_Facturables]]-tblTEC_TDB_Data[[#This Row],[H_Facturées]],0)</f>
        <v>0.75</v>
      </c>
      <c r="O389" s="227">
        <f ca="1">ROUND(INT(NOW()-tblTEC_TDB_Data[[#This Row],[Date]]),0)</f>
        <v>9</v>
      </c>
      <c r="P389" s="235">
        <f ca="1">IF(tblTEC_TDB_Data[[#This Row],[Âge]]&lt;=30,N389,0)</f>
        <v>0.75</v>
      </c>
      <c r="Q389" s="235">
        <f ca="1">IF(AND(tblTEC_TDB_Data[[#This Row],[Âge]]&gt;30,tblTEC_TDB_Data[[#This Row],[Âge]]&lt;=60),N389,0)</f>
        <v>0</v>
      </c>
      <c r="R389" s="235">
        <f ca="1">IF(AND(tblTEC_TDB_Data[[#This Row],[Âge]]&gt;60,tblTEC_TDB_Data[[#This Row],[Âge]]&lt;=90),N389,0)</f>
        <v>0</v>
      </c>
      <c r="S389" s="235">
        <f ca="1">IF(tblTEC_TDB_Data[[#This Row],[Âge]]&gt;90,N389,0)</f>
        <v>0</v>
      </c>
    </row>
    <row r="390" spans="1:19" x14ac:dyDescent="0.25">
      <c r="A390" s="231">
        <v>390</v>
      </c>
      <c r="B390" s="231" t="s">
        <v>5</v>
      </c>
      <c r="C390" s="1124">
        <v>45510</v>
      </c>
      <c r="D390" s="236" t="s">
        <v>13768</v>
      </c>
      <c r="E390" s="966">
        <v>0.4</v>
      </c>
      <c r="F390" s="228" t="s">
        <v>172</v>
      </c>
      <c r="G390" s="228" t="s">
        <v>9339</v>
      </c>
      <c r="H390" s="228" t="s">
        <v>9339</v>
      </c>
      <c r="I390" s="232">
        <f>IF(tblTEC_TDB_Data[[#This Row],[EstDetruite]],E390,0)</f>
        <v>0</v>
      </c>
      <c r="J390" s="233">
        <f>tblTEC_TDB_Data[[#This Row],[H_Saisies]]-tblTEC_TDB_Data[[#This Row],[H_Détruites]]</f>
        <v>0.4</v>
      </c>
      <c r="K390" s="233">
        <f>IF(tblTEC_TDB_Data[[#This Row],[EstFacturable]]="VRAI",(E390-I390),0)</f>
        <v>0.4</v>
      </c>
      <c r="L390" s="232">
        <f t="shared" si="20"/>
        <v>0</v>
      </c>
      <c r="M390" s="232">
        <f t="shared" si="21"/>
        <v>0</v>
      </c>
      <c r="N390" s="234">
        <f>MAX(tblTEC_TDB_Data[[#This Row],[H_Facturables]]-tblTEC_TDB_Data[[#This Row],[H_Facturées]],0)</f>
        <v>0.4</v>
      </c>
      <c r="O390" s="227">
        <f ca="1">ROUND(INT(NOW()-tblTEC_TDB_Data[[#This Row],[Date]]),0)</f>
        <v>9</v>
      </c>
      <c r="P390" s="235">
        <f ca="1">IF(tblTEC_TDB_Data[[#This Row],[Âge]]&lt;=30,N390,0)</f>
        <v>0.4</v>
      </c>
      <c r="Q390" s="235">
        <f ca="1">IF(AND(tblTEC_TDB_Data[[#This Row],[Âge]]&gt;30,tblTEC_TDB_Data[[#This Row],[Âge]]&lt;=60),N390,0)</f>
        <v>0</v>
      </c>
      <c r="R390" s="235">
        <f ca="1">IF(AND(tblTEC_TDB_Data[[#This Row],[Âge]]&gt;60,tblTEC_TDB_Data[[#This Row],[Âge]]&lt;=90),N390,0)</f>
        <v>0</v>
      </c>
      <c r="S390" s="235">
        <f ca="1">IF(tblTEC_TDB_Data[[#This Row],[Âge]]&gt;90,N390,0)</f>
        <v>0</v>
      </c>
    </row>
    <row r="391" spans="1:19" x14ac:dyDescent="0.25">
      <c r="A391" s="231">
        <v>391</v>
      </c>
      <c r="B391" s="231" t="s">
        <v>5</v>
      </c>
      <c r="C391" s="1124">
        <v>45510</v>
      </c>
      <c r="D391" s="236" t="s">
        <v>14947</v>
      </c>
      <c r="E391" s="966">
        <v>0.4</v>
      </c>
      <c r="F391" s="228" t="s">
        <v>172</v>
      </c>
      <c r="G391" s="228" t="s">
        <v>9339</v>
      </c>
      <c r="H391" s="228" t="s">
        <v>9339</v>
      </c>
      <c r="I391" s="232">
        <f>IF(tblTEC_TDB_Data[[#This Row],[EstDetruite]],E391,0)</f>
        <v>0</v>
      </c>
      <c r="J391" s="233">
        <f>tblTEC_TDB_Data[[#This Row],[H_Saisies]]-tblTEC_TDB_Data[[#This Row],[H_Détruites]]</f>
        <v>0.4</v>
      </c>
      <c r="K391" s="233">
        <f>IF(tblTEC_TDB_Data[[#This Row],[EstFacturable]]="VRAI",(E391-I391),0)</f>
        <v>0.4</v>
      </c>
      <c r="L391" s="232">
        <f t="shared" si="20"/>
        <v>0</v>
      </c>
      <c r="M391" s="232">
        <f t="shared" si="21"/>
        <v>0</v>
      </c>
      <c r="N391" s="234">
        <f>MAX(tblTEC_TDB_Data[[#This Row],[H_Facturables]]-tblTEC_TDB_Data[[#This Row],[H_Facturées]],0)</f>
        <v>0.4</v>
      </c>
      <c r="O391" s="227">
        <f ca="1">ROUND(INT(NOW()-tblTEC_TDB_Data[[#This Row],[Date]]),0)</f>
        <v>9</v>
      </c>
      <c r="P391" s="235">
        <f ca="1">IF(tblTEC_TDB_Data[[#This Row],[Âge]]&lt;=30,N391,0)</f>
        <v>0.4</v>
      </c>
      <c r="Q391" s="235">
        <f ca="1">IF(AND(tblTEC_TDB_Data[[#This Row],[Âge]]&gt;30,tblTEC_TDB_Data[[#This Row],[Âge]]&lt;=60),N391,0)</f>
        <v>0</v>
      </c>
      <c r="R391" s="235">
        <f ca="1">IF(AND(tblTEC_TDB_Data[[#This Row],[Âge]]&gt;60,tblTEC_TDB_Data[[#This Row],[Âge]]&lt;=90),N391,0)</f>
        <v>0</v>
      </c>
      <c r="S391" s="235">
        <f ca="1">IF(tblTEC_TDB_Data[[#This Row],[Âge]]&gt;90,N391,0)</f>
        <v>0</v>
      </c>
    </row>
    <row r="392" spans="1:19" x14ac:dyDescent="0.25">
      <c r="A392" s="231">
        <v>392</v>
      </c>
      <c r="B392" s="231" t="s">
        <v>5</v>
      </c>
      <c r="C392" s="1124">
        <v>45510</v>
      </c>
      <c r="D392" s="236" t="s">
        <v>17747</v>
      </c>
      <c r="E392" s="966">
        <v>0.4</v>
      </c>
      <c r="F392" s="228" t="s">
        <v>172</v>
      </c>
      <c r="G392" s="228" t="s">
        <v>9339</v>
      </c>
      <c r="H392" s="228" t="s">
        <v>9339</v>
      </c>
      <c r="I392" s="232">
        <f>IF(tblTEC_TDB_Data[[#This Row],[EstDetruite]],E392,0)</f>
        <v>0</v>
      </c>
      <c r="J392" s="233">
        <f>tblTEC_TDB_Data[[#This Row],[H_Saisies]]-tblTEC_TDB_Data[[#This Row],[H_Détruites]]</f>
        <v>0.4</v>
      </c>
      <c r="K392" s="233">
        <f>IF(tblTEC_TDB_Data[[#This Row],[EstFacturable]]="VRAI",(E392-I392),0)</f>
        <v>0.4</v>
      </c>
      <c r="L392" s="232">
        <f t="shared" si="20"/>
        <v>0</v>
      </c>
      <c r="M392" s="232">
        <f t="shared" si="21"/>
        <v>0</v>
      </c>
      <c r="N392" s="234">
        <f>MAX(tblTEC_TDB_Data[[#This Row],[H_Facturables]]-tblTEC_TDB_Data[[#This Row],[H_Facturées]],0)</f>
        <v>0.4</v>
      </c>
      <c r="O392" s="227">
        <f ca="1">ROUND(INT(NOW()-tblTEC_TDB_Data[[#This Row],[Date]]),0)</f>
        <v>9</v>
      </c>
      <c r="P392" s="235">
        <f ca="1">IF(tblTEC_TDB_Data[[#This Row],[Âge]]&lt;=30,N392,0)</f>
        <v>0.4</v>
      </c>
      <c r="Q392" s="235">
        <f ca="1">IF(AND(tblTEC_TDB_Data[[#This Row],[Âge]]&gt;30,tblTEC_TDB_Data[[#This Row],[Âge]]&lt;=60),N392,0)</f>
        <v>0</v>
      </c>
      <c r="R392" s="235">
        <f ca="1">IF(AND(tblTEC_TDB_Data[[#This Row],[Âge]]&gt;60,tblTEC_TDB_Data[[#This Row],[Âge]]&lt;=90),N392,0)</f>
        <v>0</v>
      </c>
      <c r="S392" s="235">
        <f ca="1">IF(tblTEC_TDB_Data[[#This Row],[Âge]]&gt;90,N392,0)</f>
        <v>0</v>
      </c>
    </row>
    <row r="393" spans="1:19" x14ac:dyDescent="0.25">
      <c r="A393" s="231">
        <v>393</v>
      </c>
      <c r="B393" s="231" t="s">
        <v>5</v>
      </c>
      <c r="C393" s="1124">
        <v>45510</v>
      </c>
      <c r="D393" s="236" t="s">
        <v>15217</v>
      </c>
      <c r="E393" s="966">
        <v>0.25</v>
      </c>
      <c r="F393" s="228" t="s">
        <v>172</v>
      </c>
      <c r="G393" s="228" t="s">
        <v>9339</v>
      </c>
      <c r="H393" s="228" t="s">
        <v>9339</v>
      </c>
      <c r="I393" s="232">
        <f>IF(tblTEC_TDB_Data[[#This Row],[EstDetruite]],E393,0)</f>
        <v>0</v>
      </c>
      <c r="J393" s="233">
        <f>tblTEC_TDB_Data[[#This Row],[H_Saisies]]-tblTEC_TDB_Data[[#This Row],[H_Détruites]]</f>
        <v>0.25</v>
      </c>
      <c r="K393" s="233">
        <f>IF(tblTEC_TDB_Data[[#This Row],[EstFacturable]]="VRAI",(E393-I393),0)</f>
        <v>0.25</v>
      </c>
      <c r="L393" s="232">
        <f t="shared" si="20"/>
        <v>0</v>
      </c>
      <c r="M393" s="232">
        <f t="shared" si="21"/>
        <v>0</v>
      </c>
      <c r="N393" s="234">
        <f>MAX(tblTEC_TDB_Data[[#This Row],[H_Facturables]]-tblTEC_TDB_Data[[#This Row],[H_Facturées]],0)</f>
        <v>0.25</v>
      </c>
      <c r="O393" s="227">
        <f ca="1">ROUND(INT(NOW()-tblTEC_TDB_Data[[#This Row],[Date]]),0)</f>
        <v>9</v>
      </c>
      <c r="P393" s="235">
        <f ca="1">IF(tblTEC_TDB_Data[[#This Row],[Âge]]&lt;=30,N393,0)</f>
        <v>0.25</v>
      </c>
      <c r="Q393" s="235">
        <f ca="1">IF(AND(tblTEC_TDB_Data[[#This Row],[Âge]]&gt;30,tblTEC_TDB_Data[[#This Row],[Âge]]&lt;=60),N393,0)</f>
        <v>0</v>
      </c>
      <c r="R393" s="235">
        <f ca="1">IF(AND(tblTEC_TDB_Data[[#This Row],[Âge]]&gt;60,tblTEC_TDB_Data[[#This Row],[Âge]]&lt;=90),N393,0)</f>
        <v>0</v>
      </c>
      <c r="S393" s="235">
        <f ca="1">IF(tblTEC_TDB_Data[[#This Row],[Âge]]&gt;90,N393,0)</f>
        <v>0</v>
      </c>
    </row>
    <row r="394" spans="1:19" x14ac:dyDescent="0.25">
      <c r="A394" s="231">
        <v>394</v>
      </c>
      <c r="B394" s="231" t="s">
        <v>5</v>
      </c>
      <c r="C394" s="1124">
        <v>45511</v>
      </c>
      <c r="D394" s="236" t="s">
        <v>11649</v>
      </c>
      <c r="E394" s="966">
        <v>1.25</v>
      </c>
      <c r="F394" s="228" t="s">
        <v>172</v>
      </c>
      <c r="G394" s="228" t="s">
        <v>9339</v>
      </c>
      <c r="H394" s="228" t="s">
        <v>9339</v>
      </c>
      <c r="I394" s="232">
        <f>IF(tblTEC_TDB_Data[[#This Row],[EstDetruite]],E394,0)</f>
        <v>0</v>
      </c>
      <c r="J394" s="233">
        <f>tblTEC_TDB_Data[[#This Row],[H_Saisies]]-tblTEC_TDB_Data[[#This Row],[H_Détruites]]</f>
        <v>1.25</v>
      </c>
      <c r="K394" s="233">
        <f>IF(tblTEC_TDB_Data[[#This Row],[EstFacturable]]="VRAI",(E394-I394),0)</f>
        <v>1.25</v>
      </c>
      <c r="L394" s="232">
        <f t="shared" si="20"/>
        <v>0</v>
      </c>
      <c r="M394" s="232">
        <f t="shared" si="21"/>
        <v>0</v>
      </c>
      <c r="N394" s="234">
        <f>MAX(tblTEC_TDB_Data[[#This Row],[H_Facturables]]-tblTEC_TDB_Data[[#This Row],[H_Facturées]],0)</f>
        <v>1.25</v>
      </c>
      <c r="O394" s="227">
        <f ca="1">ROUND(INT(NOW()-tblTEC_TDB_Data[[#This Row],[Date]]),0)</f>
        <v>8</v>
      </c>
      <c r="P394" s="235">
        <f ca="1">IF(tblTEC_TDB_Data[[#This Row],[Âge]]&lt;=30,N394,0)</f>
        <v>1.25</v>
      </c>
      <c r="Q394" s="235">
        <f ca="1">IF(AND(tblTEC_TDB_Data[[#This Row],[Âge]]&gt;30,tblTEC_TDB_Data[[#This Row],[Âge]]&lt;=60),N394,0)</f>
        <v>0</v>
      </c>
      <c r="R394" s="235">
        <f ca="1">IF(AND(tblTEC_TDB_Data[[#This Row],[Âge]]&gt;60,tblTEC_TDB_Data[[#This Row],[Âge]]&lt;=90),N394,0)</f>
        <v>0</v>
      </c>
      <c r="S394" s="235">
        <f ca="1">IF(tblTEC_TDB_Data[[#This Row],[Âge]]&gt;90,N394,0)</f>
        <v>0</v>
      </c>
    </row>
    <row r="395" spans="1:19" x14ac:dyDescent="0.25">
      <c r="A395" s="231">
        <v>395</v>
      </c>
      <c r="B395" s="231" t="s">
        <v>5</v>
      </c>
      <c r="C395" s="1124">
        <v>45511</v>
      </c>
      <c r="D395" s="236" t="s">
        <v>13423</v>
      </c>
      <c r="E395" s="966">
        <v>0.5</v>
      </c>
      <c r="F395" s="228" t="s">
        <v>172</v>
      </c>
      <c r="G395" s="228" t="s">
        <v>9339</v>
      </c>
      <c r="H395" s="228" t="s">
        <v>9339</v>
      </c>
      <c r="I395" s="232">
        <f>IF(tblTEC_TDB_Data[[#This Row],[EstDetruite]],E395,0)</f>
        <v>0</v>
      </c>
      <c r="J395" s="233">
        <f>tblTEC_TDB_Data[[#This Row],[H_Saisies]]-tblTEC_TDB_Data[[#This Row],[H_Détruites]]</f>
        <v>0.5</v>
      </c>
      <c r="K395" s="233">
        <f>IF(tblTEC_TDB_Data[[#This Row],[EstFacturable]]="VRAI",(E395-I395),0)</f>
        <v>0.5</v>
      </c>
      <c r="L395" s="232">
        <f t="shared" si="20"/>
        <v>0</v>
      </c>
      <c r="M395" s="232">
        <f t="shared" si="21"/>
        <v>0</v>
      </c>
      <c r="N395" s="234">
        <f>MAX(tblTEC_TDB_Data[[#This Row],[H_Facturables]]-tblTEC_TDB_Data[[#This Row],[H_Facturées]],0)</f>
        <v>0.5</v>
      </c>
      <c r="O395" s="227">
        <f ca="1">ROUND(INT(NOW()-tblTEC_TDB_Data[[#This Row],[Date]]),0)</f>
        <v>8</v>
      </c>
      <c r="P395" s="235">
        <f ca="1">IF(tblTEC_TDB_Data[[#This Row],[Âge]]&lt;=30,N395,0)</f>
        <v>0.5</v>
      </c>
      <c r="Q395" s="235">
        <f ca="1">IF(AND(tblTEC_TDB_Data[[#This Row],[Âge]]&gt;30,tblTEC_TDB_Data[[#This Row],[Âge]]&lt;=60),N395,0)</f>
        <v>0</v>
      </c>
      <c r="R395" s="235">
        <f ca="1">IF(AND(tblTEC_TDB_Data[[#This Row],[Âge]]&gt;60,tblTEC_TDB_Data[[#This Row],[Âge]]&lt;=90),N395,0)</f>
        <v>0</v>
      </c>
      <c r="S395" s="235">
        <f ca="1">IF(tblTEC_TDB_Data[[#This Row],[Âge]]&gt;90,N395,0)</f>
        <v>0</v>
      </c>
    </row>
    <row r="396" spans="1:19" x14ac:dyDescent="0.25">
      <c r="A396" s="231">
        <v>396</v>
      </c>
      <c r="B396" s="231" t="s">
        <v>5</v>
      </c>
      <c r="C396" s="1124">
        <v>45511</v>
      </c>
      <c r="D396" s="236" t="s">
        <v>11642</v>
      </c>
      <c r="E396" s="966">
        <v>2</v>
      </c>
      <c r="F396" s="228" t="s">
        <v>172</v>
      </c>
      <c r="G396" s="228" t="s">
        <v>9339</v>
      </c>
      <c r="H396" s="228" t="s">
        <v>9339</v>
      </c>
      <c r="I396" s="232">
        <f>IF(tblTEC_TDB_Data[[#This Row],[EstDetruite]],E396,0)</f>
        <v>0</v>
      </c>
      <c r="J396" s="233">
        <f>tblTEC_TDB_Data[[#This Row],[H_Saisies]]-tblTEC_TDB_Data[[#This Row],[H_Détruites]]</f>
        <v>2</v>
      </c>
      <c r="K396" s="233">
        <f>IF(tblTEC_TDB_Data[[#This Row],[EstFacturable]]="VRAI",(E396-I396),0)</f>
        <v>2</v>
      </c>
      <c r="L396" s="232">
        <f t="shared" si="20"/>
        <v>0</v>
      </c>
      <c r="M396" s="232">
        <f t="shared" si="21"/>
        <v>0</v>
      </c>
      <c r="N396" s="234">
        <f>MAX(tblTEC_TDB_Data[[#This Row],[H_Facturables]]-tblTEC_TDB_Data[[#This Row],[H_Facturées]],0)</f>
        <v>2</v>
      </c>
      <c r="O396" s="227">
        <f ca="1">ROUND(INT(NOW()-tblTEC_TDB_Data[[#This Row],[Date]]),0)</f>
        <v>8</v>
      </c>
      <c r="P396" s="235">
        <f ca="1">IF(tblTEC_TDB_Data[[#This Row],[Âge]]&lt;=30,N396,0)</f>
        <v>2</v>
      </c>
      <c r="Q396" s="235">
        <f ca="1">IF(AND(tblTEC_TDB_Data[[#This Row],[Âge]]&gt;30,tblTEC_TDB_Data[[#This Row],[Âge]]&lt;=60),N396,0)</f>
        <v>0</v>
      </c>
      <c r="R396" s="235">
        <f ca="1">IF(AND(tblTEC_TDB_Data[[#This Row],[Âge]]&gt;60,tblTEC_TDB_Data[[#This Row],[Âge]]&lt;=90),N396,0)</f>
        <v>0</v>
      </c>
      <c r="S396" s="235">
        <f ca="1">IF(tblTEC_TDB_Data[[#This Row],[Âge]]&gt;90,N396,0)</f>
        <v>0</v>
      </c>
    </row>
    <row r="397" spans="1:19" x14ac:dyDescent="0.25">
      <c r="A397" s="231">
        <v>397</v>
      </c>
      <c r="B397" s="231" t="s">
        <v>5</v>
      </c>
      <c r="C397" s="1124">
        <v>45511</v>
      </c>
      <c r="D397" s="236" t="s">
        <v>14947</v>
      </c>
      <c r="E397" s="966">
        <v>0.5</v>
      </c>
      <c r="F397" s="228" t="s">
        <v>172</v>
      </c>
      <c r="G397" s="228" t="s">
        <v>9339</v>
      </c>
      <c r="H397" s="228" t="s">
        <v>9339</v>
      </c>
      <c r="I397" s="232">
        <f>IF(tblTEC_TDB_Data[[#This Row],[EstDetruite]],E397,0)</f>
        <v>0</v>
      </c>
      <c r="J397" s="233">
        <f>tblTEC_TDB_Data[[#This Row],[H_Saisies]]-tblTEC_TDB_Data[[#This Row],[H_Détruites]]</f>
        <v>0.5</v>
      </c>
      <c r="K397" s="233">
        <f>IF(tblTEC_TDB_Data[[#This Row],[EstFacturable]]="VRAI",(E397-I397),0)</f>
        <v>0.5</v>
      </c>
      <c r="L397" s="232">
        <f t="shared" si="20"/>
        <v>0</v>
      </c>
      <c r="M397" s="232">
        <f t="shared" si="21"/>
        <v>0</v>
      </c>
      <c r="N397" s="234">
        <f>MAX(tblTEC_TDB_Data[[#This Row],[H_Facturables]]-tblTEC_TDB_Data[[#This Row],[H_Facturées]],0)</f>
        <v>0.5</v>
      </c>
      <c r="O397" s="227">
        <f ca="1">ROUND(INT(NOW()-tblTEC_TDB_Data[[#This Row],[Date]]),0)</f>
        <v>8</v>
      </c>
      <c r="P397" s="235">
        <f ca="1">IF(tblTEC_TDB_Data[[#This Row],[Âge]]&lt;=30,N397,0)</f>
        <v>0.5</v>
      </c>
      <c r="Q397" s="235">
        <f ca="1">IF(AND(tblTEC_TDB_Data[[#This Row],[Âge]]&gt;30,tblTEC_TDB_Data[[#This Row],[Âge]]&lt;=60),N397,0)</f>
        <v>0</v>
      </c>
      <c r="R397" s="235">
        <f ca="1">IF(AND(tblTEC_TDB_Data[[#This Row],[Âge]]&gt;60,tblTEC_TDB_Data[[#This Row],[Âge]]&lt;=90),N397,0)</f>
        <v>0</v>
      </c>
      <c r="S397" s="235">
        <f ca="1">IF(tblTEC_TDB_Data[[#This Row],[Âge]]&gt;90,N397,0)</f>
        <v>0</v>
      </c>
    </row>
    <row r="398" spans="1:19" x14ac:dyDescent="0.25">
      <c r="A398" s="231">
        <v>398</v>
      </c>
      <c r="B398" s="231" t="s">
        <v>5</v>
      </c>
      <c r="C398" s="1124">
        <v>45511</v>
      </c>
      <c r="D398" s="236" t="s">
        <v>11645</v>
      </c>
      <c r="E398" s="966">
        <v>0.4</v>
      </c>
      <c r="F398" s="228" t="s">
        <v>172</v>
      </c>
      <c r="G398" s="228" t="s">
        <v>9339</v>
      </c>
      <c r="H398" s="228" t="s">
        <v>9339</v>
      </c>
      <c r="I398" s="232">
        <f>IF(tblTEC_TDB_Data[[#This Row],[EstDetruite]],E398,0)</f>
        <v>0</v>
      </c>
      <c r="J398" s="233">
        <f>tblTEC_TDB_Data[[#This Row],[H_Saisies]]-tblTEC_TDB_Data[[#This Row],[H_Détruites]]</f>
        <v>0.4</v>
      </c>
      <c r="K398" s="233">
        <f>IF(tblTEC_TDB_Data[[#This Row],[EstFacturable]]="VRAI",(E398-I398),0)</f>
        <v>0.4</v>
      </c>
      <c r="L398" s="232">
        <f t="shared" si="20"/>
        <v>0</v>
      </c>
      <c r="M398" s="232">
        <f t="shared" si="21"/>
        <v>0</v>
      </c>
      <c r="N398" s="234">
        <f>MAX(tblTEC_TDB_Data[[#This Row],[H_Facturables]]-tblTEC_TDB_Data[[#This Row],[H_Facturées]],0)</f>
        <v>0.4</v>
      </c>
      <c r="O398" s="227">
        <f ca="1">ROUND(INT(NOW()-tblTEC_TDB_Data[[#This Row],[Date]]),0)</f>
        <v>8</v>
      </c>
      <c r="P398" s="235">
        <f ca="1">IF(tblTEC_TDB_Data[[#This Row],[Âge]]&lt;=30,N398,0)</f>
        <v>0.4</v>
      </c>
      <c r="Q398" s="235">
        <f ca="1">IF(AND(tblTEC_TDB_Data[[#This Row],[Âge]]&gt;30,tblTEC_TDB_Data[[#This Row],[Âge]]&lt;=60),N398,0)</f>
        <v>0</v>
      </c>
      <c r="R398" s="235">
        <f ca="1">IF(AND(tblTEC_TDB_Data[[#This Row],[Âge]]&gt;60,tblTEC_TDB_Data[[#This Row],[Âge]]&lt;=90),N398,0)</f>
        <v>0</v>
      </c>
      <c r="S398" s="235">
        <f ca="1">IF(tblTEC_TDB_Data[[#This Row],[Âge]]&gt;90,N398,0)</f>
        <v>0</v>
      </c>
    </row>
    <row r="399" spans="1:19" x14ac:dyDescent="0.25">
      <c r="A399" s="231">
        <v>399</v>
      </c>
      <c r="B399" s="231" t="s">
        <v>5</v>
      </c>
      <c r="C399" s="1124">
        <v>45511</v>
      </c>
      <c r="D399" s="236" t="s">
        <v>17564</v>
      </c>
      <c r="E399" s="966">
        <v>2.25</v>
      </c>
      <c r="F399" s="228" t="s">
        <v>172</v>
      </c>
      <c r="G399" s="228" t="s">
        <v>9339</v>
      </c>
      <c r="H399" s="228" t="s">
        <v>9339</v>
      </c>
      <c r="I399" s="232">
        <f>IF(tblTEC_TDB_Data[[#This Row],[EstDetruite]],E399,0)</f>
        <v>0</v>
      </c>
      <c r="J399" s="233">
        <f>tblTEC_TDB_Data[[#This Row],[H_Saisies]]-tblTEC_TDB_Data[[#This Row],[H_Détruites]]</f>
        <v>2.25</v>
      </c>
      <c r="K399" s="233">
        <f>IF(tblTEC_TDB_Data[[#This Row],[EstFacturable]]="VRAI",(E399-I399),0)</f>
        <v>2.25</v>
      </c>
      <c r="L399" s="232">
        <f t="shared" si="20"/>
        <v>0</v>
      </c>
      <c r="M399" s="232">
        <f t="shared" si="21"/>
        <v>0</v>
      </c>
      <c r="N399" s="234">
        <f>MAX(tblTEC_TDB_Data[[#This Row],[H_Facturables]]-tblTEC_TDB_Data[[#This Row],[H_Facturées]],0)</f>
        <v>2.25</v>
      </c>
      <c r="O399" s="227">
        <f ca="1">ROUND(INT(NOW()-tblTEC_TDB_Data[[#This Row],[Date]]),0)</f>
        <v>8</v>
      </c>
      <c r="P399" s="235">
        <f ca="1">IF(tblTEC_TDB_Data[[#This Row],[Âge]]&lt;=30,N399,0)</f>
        <v>2.25</v>
      </c>
      <c r="Q399" s="235">
        <f ca="1">IF(AND(tblTEC_TDB_Data[[#This Row],[Âge]]&gt;30,tblTEC_TDB_Data[[#This Row],[Âge]]&lt;=60),N399,0)</f>
        <v>0</v>
      </c>
      <c r="R399" s="235">
        <f ca="1">IF(AND(tblTEC_TDB_Data[[#This Row],[Âge]]&gt;60,tblTEC_TDB_Data[[#This Row],[Âge]]&lt;=90),N399,0)</f>
        <v>0</v>
      </c>
      <c r="S399" s="235">
        <f ca="1">IF(tblTEC_TDB_Data[[#This Row],[Âge]]&gt;90,N399,0)</f>
        <v>0</v>
      </c>
    </row>
    <row r="400" spans="1:19" x14ac:dyDescent="0.25">
      <c r="A400" s="231">
        <v>400</v>
      </c>
      <c r="B400" s="231" t="s">
        <v>5</v>
      </c>
      <c r="C400" s="1124">
        <v>45511</v>
      </c>
      <c r="D400" s="236" t="s">
        <v>11618</v>
      </c>
      <c r="E400" s="966">
        <v>1.75</v>
      </c>
      <c r="F400" s="228" t="s">
        <v>172</v>
      </c>
      <c r="G400" s="228" t="s">
        <v>9339</v>
      </c>
      <c r="H400" s="228" t="s">
        <v>9339</v>
      </c>
      <c r="I400" s="232">
        <f>IF(tblTEC_TDB_Data[[#This Row],[EstDetruite]],E400,0)</f>
        <v>0</v>
      </c>
      <c r="J400" s="233">
        <f>tblTEC_TDB_Data[[#This Row],[H_Saisies]]-tblTEC_TDB_Data[[#This Row],[H_Détruites]]</f>
        <v>1.75</v>
      </c>
      <c r="K400" s="233">
        <f>IF(tblTEC_TDB_Data[[#This Row],[EstFacturable]]="VRAI",(E400-I400),0)</f>
        <v>1.75</v>
      </c>
      <c r="L400" s="232">
        <f t="shared" si="20"/>
        <v>0</v>
      </c>
      <c r="M400" s="232">
        <f t="shared" si="21"/>
        <v>0</v>
      </c>
      <c r="N400" s="234">
        <f>MAX(tblTEC_TDB_Data[[#This Row],[H_Facturables]]-tblTEC_TDB_Data[[#This Row],[H_Facturées]],0)</f>
        <v>1.75</v>
      </c>
      <c r="O400" s="227">
        <f ca="1">ROUND(INT(NOW()-tblTEC_TDB_Data[[#This Row],[Date]]),0)</f>
        <v>8</v>
      </c>
      <c r="P400" s="235">
        <f ca="1">IF(tblTEC_TDB_Data[[#This Row],[Âge]]&lt;=30,N400,0)</f>
        <v>1.75</v>
      </c>
      <c r="Q400" s="235">
        <f ca="1">IF(AND(tblTEC_TDB_Data[[#This Row],[Âge]]&gt;30,tblTEC_TDB_Data[[#This Row],[Âge]]&lt;=60),N400,0)</f>
        <v>0</v>
      </c>
      <c r="R400" s="235">
        <f ca="1">IF(AND(tblTEC_TDB_Data[[#This Row],[Âge]]&gt;60,tblTEC_TDB_Data[[#This Row],[Âge]]&lt;=90),N400,0)</f>
        <v>0</v>
      </c>
      <c r="S400" s="235">
        <f ca="1">IF(tblTEC_TDB_Data[[#This Row],[Âge]]&gt;90,N400,0)</f>
        <v>0</v>
      </c>
    </row>
    <row r="401" spans="1:19" x14ac:dyDescent="0.25">
      <c r="A401" s="231">
        <v>401</v>
      </c>
      <c r="B401" s="231" t="s">
        <v>5</v>
      </c>
      <c r="C401" s="1124">
        <v>45511</v>
      </c>
      <c r="D401" s="236" t="s">
        <v>15198</v>
      </c>
      <c r="E401" s="966">
        <v>1.25</v>
      </c>
      <c r="F401" s="228" t="s">
        <v>172</v>
      </c>
      <c r="G401" s="228" t="s">
        <v>9339</v>
      </c>
      <c r="H401" s="228" t="s">
        <v>9339</v>
      </c>
      <c r="I401" s="232">
        <f>IF(tblTEC_TDB_Data[[#This Row],[EstDetruite]],E401,0)</f>
        <v>0</v>
      </c>
      <c r="J401" s="233">
        <f>tblTEC_TDB_Data[[#This Row],[H_Saisies]]-tblTEC_TDB_Data[[#This Row],[H_Détruites]]</f>
        <v>1.25</v>
      </c>
      <c r="K401" s="233">
        <f>IF(tblTEC_TDB_Data[[#This Row],[EstFacturable]]="VRAI",(E401-I401),0)</f>
        <v>1.25</v>
      </c>
      <c r="L401" s="232">
        <f t="shared" si="20"/>
        <v>0</v>
      </c>
      <c r="M401" s="232">
        <f t="shared" si="21"/>
        <v>0</v>
      </c>
      <c r="N401" s="234">
        <f>MAX(tblTEC_TDB_Data[[#This Row],[H_Facturables]]-tblTEC_TDB_Data[[#This Row],[H_Facturées]],0)</f>
        <v>1.25</v>
      </c>
      <c r="O401" s="227">
        <f ca="1">ROUND(INT(NOW()-tblTEC_TDB_Data[[#This Row],[Date]]),0)</f>
        <v>8</v>
      </c>
      <c r="P401" s="235">
        <f ca="1">IF(tblTEC_TDB_Data[[#This Row],[Âge]]&lt;=30,N401,0)</f>
        <v>1.25</v>
      </c>
      <c r="Q401" s="235">
        <f ca="1">IF(AND(tblTEC_TDB_Data[[#This Row],[Âge]]&gt;30,tblTEC_TDB_Data[[#This Row],[Âge]]&lt;=60),N401,0)</f>
        <v>0</v>
      </c>
      <c r="R401" s="235">
        <f ca="1">IF(AND(tblTEC_TDB_Data[[#This Row],[Âge]]&gt;60,tblTEC_TDB_Data[[#This Row],[Âge]]&lt;=90),N401,0)</f>
        <v>0</v>
      </c>
      <c r="S401" s="235">
        <f ca="1">IF(tblTEC_TDB_Data[[#This Row],[Âge]]&gt;90,N401,0)</f>
        <v>0</v>
      </c>
    </row>
    <row r="402" spans="1:19" x14ac:dyDescent="0.25">
      <c r="A402" s="231">
        <v>402</v>
      </c>
      <c r="B402" s="231" t="s">
        <v>5</v>
      </c>
      <c r="C402" s="1124">
        <v>45511</v>
      </c>
      <c r="D402" s="236" t="s">
        <v>15217</v>
      </c>
      <c r="E402" s="966">
        <v>1</v>
      </c>
      <c r="F402" s="228" t="s">
        <v>172</v>
      </c>
      <c r="G402" s="228" t="s">
        <v>9339</v>
      </c>
      <c r="H402" s="228" t="s">
        <v>9339</v>
      </c>
      <c r="I402" s="232">
        <f>IF(tblTEC_TDB_Data[[#This Row],[EstDetruite]],E402,0)</f>
        <v>0</v>
      </c>
      <c r="J402" s="233">
        <f>tblTEC_TDB_Data[[#This Row],[H_Saisies]]-tblTEC_TDB_Data[[#This Row],[H_Détruites]]</f>
        <v>1</v>
      </c>
      <c r="K402" s="233">
        <f>IF(tblTEC_TDB_Data[[#This Row],[EstFacturable]]="VRAI",(E402-I402),0)</f>
        <v>1</v>
      </c>
      <c r="L402" s="232">
        <f t="shared" si="20"/>
        <v>0</v>
      </c>
      <c r="M402" s="232">
        <f t="shared" si="21"/>
        <v>0</v>
      </c>
      <c r="N402" s="234">
        <f>MAX(tblTEC_TDB_Data[[#This Row],[H_Facturables]]-tblTEC_TDB_Data[[#This Row],[H_Facturées]],0)</f>
        <v>1</v>
      </c>
      <c r="O402" s="227">
        <f ca="1">ROUND(INT(NOW()-tblTEC_TDB_Data[[#This Row],[Date]]),0)</f>
        <v>8</v>
      </c>
      <c r="P402" s="235">
        <f ca="1">IF(tblTEC_TDB_Data[[#This Row],[Âge]]&lt;=30,N402,0)</f>
        <v>1</v>
      </c>
      <c r="Q402" s="235">
        <f ca="1">IF(AND(tblTEC_TDB_Data[[#This Row],[Âge]]&gt;30,tblTEC_TDB_Data[[#This Row],[Âge]]&lt;=60),N402,0)</f>
        <v>0</v>
      </c>
      <c r="R402" s="235">
        <f ca="1">IF(AND(tblTEC_TDB_Data[[#This Row],[Âge]]&gt;60,tblTEC_TDB_Data[[#This Row],[Âge]]&lt;=90),N402,0)</f>
        <v>0</v>
      </c>
      <c r="S402" s="235">
        <f ca="1">IF(tblTEC_TDB_Data[[#This Row],[Âge]]&gt;90,N402,0)</f>
        <v>0</v>
      </c>
    </row>
    <row r="403" spans="1:19" x14ac:dyDescent="0.25">
      <c r="A403" s="231">
        <v>403</v>
      </c>
      <c r="B403" s="231" t="s">
        <v>5</v>
      </c>
      <c r="C403" s="1124">
        <v>45511</v>
      </c>
      <c r="D403" s="236" t="s">
        <v>11612</v>
      </c>
      <c r="E403" s="966">
        <v>0.4</v>
      </c>
      <c r="F403" s="228" t="s">
        <v>172</v>
      </c>
      <c r="G403" s="228" t="s">
        <v>9339</v>
      </c>
      <c r="H403" s="228" t="s">
        <v>9339</v>
      </c>
      <c r="I403" s="232">
        <f>IF(tblTEC_TDB_Data[[#This Row],[EstDetruite]],E403,0)</f>
        <v>0</v>
      </c>
      <c r="J403" s="233">
        <f>tblTEC_TDB_Data[[#This Row],[H_Saisies]]-tblTEC_TDB_Data[[#This Row],[H_Détruites]]</f>
        <v>0.4</v>
      </c>
      <c r="K403" s="233">
        <f>IF(tblTEC_TDB_Data[[#This Row],[EstFacturable]]="VRAI",(E403-I403),0)</f>
        <v>0.4</v>
      </c>
      <c r="L403" s="232">
        <f t="shared" si="20"/>
        <v>0</v>
      </c>
      <c r="M403" s="232">
        <f t="shared" si="21"/>
        <v>0</v>
      </c>
      <c r="N403" s="234">
        <f>MAX(tblTEC_TDB_Data[[#This Row],[H_Facturables]]-tblTEC_TDB_Data[[#This Row],[H_Facturées]],0)</f>
        <v>0.4</v>
      </c>
      <c r="O403" s="227">
        <f ca="1">ROUND(INT(NOW()-tblTEC_TDB_Data[[#This Row],[Date]]),0)</f>
        <v>8</v>
      </c>
      <c r="P403" s="235">
        <f ca="1">IF(tblTEC_TDB_Data[[#This Row],[Âge]]&lt;=30,N403,0)</f>
        <v>0.4</v>
      </c>
      <c r="Q403" s="235">
        <f ca="1">IF(AND(tblTEC_TDB_Data[[#This Row],[Âge]]&gt;30,tblTEC_TDB_Data[[#This Row],[Âge]]&lt;=60),N403,0)</f>
        <v>0</v>
      </c>
      <c r="R403" s="235">
        <f ca="1">IF(AND(tblTEC_TDB_Data[[#This Row],[Âge]]&gt;60,tblTEC_TDB_Data[[#This Row],[Âge]]&lt;=90),N403,0)</f>
        <v>0</v>
      </c>
      <c r="S403" s="235">
        <f ca="1">IF(tblTEC_TDB_Data[[#This Row],[Âge]]&gt;90,N403,0)</f>
        <v>0</v>
      </c>
    </row>
    <row r="404" spans="1:19" x14ac:dyDescent="0.25">
      <c r="A404" s="231">
        <v>404</v>
      </c>
      <c r="B404" s="231" t="s">
        <v>5</v>
      </c>
      <c r="C404" s="1124">
        <v>45511</v>
      </c>
      <c r="D404" s="236" t="s">
        <v>15174</v>
      </c>
      <c r="E404" s="966">
        <v>0.75</v>
      </c>
      <c r="F404" s="228" t="s">
        <v>172</v>
      </c>
      <c r="G404" s="228" t="s">
        <v>9339</v>
      </c>
      <c r="H404" s="228" t="s">
        <v>9339</v>
      </c>
      <c r="I404" s="232">
        <f>IF(tblTEC_TDB_Data[[#This Row],[EstDetruite]],E404,0)</f>
        <v>0</v>
      </c>
      <c r="J404" s="233">
        <f>tblTEC_TDB_Data[[#This Row],[H_Saisies]]-tblTEC_TDB_Data[[#This Row],[H_Détruites]]</f>
        <v>0.75</v>
      </c>
      <c r="K404" s="233">
        <f>IF(tblTEC_TDB_Data[[#This Row],[EstFacturable]]="VRAI",(E404-I404),0)</f>
        <v>0.75</v>
      </c>
      <c r="L404" s="232">
        <f t="shared" si="20"/>
        <v>0</v>
      </c>
      <c r="M404" s="232">
        <f t="shared" si="21"/>
        <v>0</v>
      </c>
      <c r="N404" s="234">
        <f>MAX(tblTEC_TDB_Data[[#This Row],[H_Facturables]]-tblTEC_TDB_Data[[#This Row],[H_Facturées]],0)</f>
        <v>0.75</v>
      </c>
      <c r="O404" s="227">
        <f ca="1">ROUND(INT(NOW()-tblTEC_TDB_Data[[#This Row],[Date]]),0)</f>
        <v>8</v>
      </c>
      <c r="P404" s="235">
        <f ca="1">IF(tblTEC_TDB_Data[[#This Row],[Âge]]&lt;=30,N404,0)</f>
        <v>0.75</v>
      </c>
      <c r="Q404" s="235">
        <f ca="1">IF(AND(tblTEC_TDB_Data[[#This Row],[Âge]]&gt;30,tblTEC_TDB_Data[[#This Row],[Âge]]&lt;=60),N404,0)</f>
        <v>0</v>
      </c>
      <c r="R404" s="235">
        <f ca="1">IF(AND(tblTEC_TDB_Data[[#This Row],[Âge]]&gt;60,tblTEC_TDB_Data[[#This Row],[Âge]]&lt;=90),N404,0)</f>
        <v>0</v>
      </c>
      <c r="S404" s="235">
        <f ca="1">IF(tblTEC_TDB_Data[[#This Row],[Âge]]&gt;90,N404,0)</f>
        <v>0</v>
      </c>
    </row>
    <row r="405" spans="1:19" x14ac:dyDescent="0.25">
      <c r="A405" s="231">
        <v>405</v>
      </c>
      <c r="B405" s="231" t="s">
        <v>5</v>
      </c>
      <c r="C405" s="1124">
        <v>45511</v>
      </c>
      <c r="D405" s="236" t="s">
        <v>17564</v>
      </c>
      <c r="E405" s="966">
        <v>0.4</v>
      </c>
      <c r="F405" s="228" t="s">
        <v>172</v>
      </c>
      <c r="G405" s="228" t="s">
        <v>9339</v>
      </c>
      <c r="H405" s="228" t="s">
        <v>9339</v>
      </c>
      <c r="I405" s="232">
        <f>IF(tblTEC_TDB_Data[[#This Row],[EstDetruite]],E405,0)</f>
        <v>0</v>
      </c>
      <c r="J405" s="233">
        <f>tblTEC_TDB_Data[[#This Row],[H_Saisies]]-tblTEC_TDB_Data[[#This Row],[H_Détruites]]</f>
        <v>0.4</v>
      </c>
      <c r="K405" s="233">
        <f>IF(tblTEC_TDB_Data[[#This Row],[EstFacturable]]="VRAI",(E405-I405),0)</f>
        <v>0.4</v>
      </c>
      <c r="L405" s="232">
        <f t="shared" si="20"/>
        <v>0</v>
      </c>
      <c r="M405" s="232">
        <f t="shared" si="21"/>
        <v>0</v>
      </c>
      <c r="N405" s="234">
        <f>MAX(tblTEC_TDB_Data[[#This Row],[H_Facturables]]-tblTEC_TDB_Data[[#This Row],[H_Facturées]],0)</f>
        <v>0.4</v>
      </c>
      <c r="O405" s="227">
        <f ca="1">ROUND(INT(NOW()-tblTEC_TDB_Data[[#This Row],[Date]]),0)</f>
        <v>8</v>
      </c>
      <c r="P405" s="235">
        <f ca="1">IF(tblTEC_TDB_Data[[#This Row],[Âge]]&lt;=30,N405,0)</f>
        <v>0.4</v>
      </c>
      <c r="Q405" s="235">
        <f ca="1">IF(AND(tblTEC_TDB_Data[[#This Row],[Âge]]&gt;30,tblTEC_TDB_Data[[#This Row],[Âge]]&lt;=60),N405,0)</f>
        <v>0</v>
      </c>
      <c r="R405" s="235">
        <f ca="1">IF(AND(tblTEC_TDB_Data[[#This Row],[Âge]]&gt;60,tblTEC_TDB_Data[[#This Row],[Âge]]&lt;=90),N405,0)</f>
        <v>0</v>
      </c>
      <c r="S405" s="235">
        <f ca="1">IF(tblTEC_TDB_Data[[#This Row],[Âge]]&gt;90,N405,0)</f>
        <v>0</v>
      </c>
    </row>
    <row r="406" spans="1:19" x14ac:dyDescent="0.25">
      <c r="A406" s="231">
        <v>406</v>
      </c>
      <c r="B406" s="231" t="s">
        <v>5</v>
      </c>
      <c r="C406" s="1124">
        <v>45511</v>
      </c>
      <c r="D406" s="236" t="s">
        <v>13423</v>
      </c>
      <c r="E406" s="966">
        <v>1.5</v>
      </c>
      <c r="F406" s="228" t="s">
        <v>172</v>
      </c>
      <c r="G406" s="228" t="s">
        <v>9339</v>
      </c>
      <c r="H406" s="228" t="s">
        <v>9339</v>
      </c>
      <c r="I406" s="232">
        <f>IF(tblTEC_TDB_Data[[#This Row],[EstDetruite]],E406,0)</f>
        <v>0</v>
      </c>
      <c r="J406" s="233">
        <f>tblTEC_TDB_Data[[#This Row],[H_Saisies]]-tblTEC_TDB_Data[[#This Row],[H_Détruites]]</f>
        <v>1.5</v>
      </c>
      <c r="K406" s="233">
        <f>IF(tblTEC_TDB_Data[[#This Row],[EstFacturable]]="VRAI",(E406-I406),0)</f>
        <v>1.5</v>
      </c>
      <c r="L406" s="232">
        <f t="shared" si="20"/>
        <v>0</v>
      </c>
      <c r="M406" s="232">
        <f t="shared" si="21"/>
        <v>0</v>
      </c>
      <c r="N406" s="234">
        <f>MAX(tblTEC_TDB_Data[[#This Row],[H_Facturables]]-tblTEC_TDB_Data[[#This Row],[H_Facturées]],0)</f>
        <v>1.5</v>
      </c>
      <c r="O406" s="227">
        <f ca="1">ROUND(INT(NOW()-tblTEC_TDB_Data[[#This Row],[Date]]),0)</f>
        <v>8</v>
      </c>
      <c r="P406" s="235">
        <f ca="1">IF(tblTEC_TDB_Data[[#This Row],[Âge]]&lt;=30,N406,0)</f>
        <v>1.5</v>
      </c>
      <c r="Q406" s="235">
        <f ca="1">IF(AND(tblTEC_TDB_Data[[#This Row],[Âge]]&gt;30,tblTEC_TDB_Data[[#This Row],[Âge]]&lt;=60),N406,0)</f>
        <v>0</v>
      </c>
      <c r="R406" s="235">
        <f ca="1">IF(AND(tblTEC_TDB_Data[[#This Row],[Âge]]&gt;60,tblTEC_TDB_Data[[#This Row],[Âge]]&lt;=90),N406,0)</f>
        <v>0</v>
      </c>
      <c r="S406" s="235">
        <f ca="1">IF(tblTEC_TDB_Data[[#This Row],[Âge]]&gt;90,N406,0)</f>
        <v>0</v>
      </c>
    </row>
    <row r="407" spans="1:19" x14ac:dyDescent="0.25">
      <c r="A407" s="231">
        <v>407</v>
      </c>
      <c r="B407" s="231" t="s">
        <v>5</v>
      </c>
      <c r="C407" s="1124">
        <v>45511</v>
      </c>
      <c r="D407" s="236" t="s">
        <v>15193</v>
      </c>
      <c r="E407" s="966">
        <v>0.4</v>
      </c>
      <c r="F407" s="228" t="s">
        <v>172</v>
      </c>
      <c r="G407" s="228" t="s">
        <v>9339</v>
      </c>
      <c r="H407" s="228" t="s">
        <v>9339</v>
      </c>
      <c r="I407" s="232">
        <f>IF(tblTEC_TDB_Data[[#This Row],[EstDetruite]],E407,0)</f>
        <v>0</v>
      </c>
      <c r="J407" s="233">
        <f>tblTEC_TDB_Data[[#This Row],[H_Saisies]]-tblTEC_TDB_Data[[#This Row],[H_Détruites]]</f>
        <v>0.4</v>
      </c>
      <c r="K407" s="233">
        <f>IF(tblTEC_TDB_Data[[#This Row],[EstFacturable]]="VRAI",(E407-I407),0)</f>
        <v>0.4</v>
      </c>
      <c r="L407" s="232">
        <f t="shared" si="20"/>
        <v>0</v>
      </c>
      <c r="M407" s="232">
        <f t="shared" si="21"/>
        <v>0</v>
      </c>
      <c r="N407" s="234">
        <f>MAX(tblTEC_TDB_Data[[#This Row],[H_Facturables]]-tblTEC_TDB_Data[[#This Row],[H_Facturées]],0)</f>
        <v>0.4</v>
      </c>
      <c r="O407" s="227">
        <f ca="1">ROUND(INT(NOW()-tblTEC_TDB_Data[[#This Row],[Date]]),0)</f>
        <v>8</v>
      </c>
      <c r="P407" s="235">
        <f ca="1">IF(tblTEC_TDB_Data[[#This Row],[Âge]]&lt;=30,N407,0)</f>
        <v>0.4</v>
      </c>
      <c r="Q407" s="235">
        <f ca="1">IF(AND(tblTEC_TDB_Data[[#This Row],[Âge]]&gt;30,tblTEC_TDB_Data[[#This Row],[Âge]]&lt;=60),N407,0)</f>
        <v>0</v>
      </c>
      <c r="R407" s="235">
        <f ca="1">IF(AND(tblTEC_TDB_Data[[#This Row],[Âge]]&gt;60,tblTEC_TDB_Data[[#This Row],[Âge]]&lt;=90),N407,0)</f>
        <v>0</v>
      </c>
      <c r="S407" s="235">
        <f ca="1">IF(tblTEC_TDB_Data[[#This Row],[Âge]]&gt;90,N407,0)</f>
        <v>0</v>
      </c>
    </row>
    <row r="408" spans="1:19" x14ac:dyDescent="0.25">
      <c r="A408" s="231">
        <v>408</v>
      </c>
      <c r="B408" s="231" t="s">
        <v>5</v>
      </c>
      <c r="C408" s="1124">
        <v>45511</v>
      </c>
      <c r="D408" s="236" t="s">
        <v>15239</v>
      </c>
      <c r="E408" s="966">
        <v>0.75</v>
      </c>
      <c r="F408" s="228" t="s">
        <v>172</v>
      </c>
      <c r="G408" s="228" t="s">
        <v>9339</v>
      </c>
      <c r="H408" s="228" t="s">
        <v>9339</v>
      </c>
      <c r="I408" s="232">
        <f>IF(tblTEC_TDB_Data[[#This Row],[EstDetruite]],E408,0)</f>
        <v>0</v>
      </c>
      <c r="J408" s="233">
        <f>tblTEC_TDB_Data[[#This Row],[H_Saisies]]-tblTEC_TDB_Data[[#This Row],[H_Détruites]]</f>
        <v>0.75</v>
      </c>
      <c r="K408" s="233">
        <f>IF(tblTEC_TDB_Data[[#This Row],[EstFacturable]]="VRAI",(E408-I408),0)</f>
        <v>0.75</v>
      </c>
      <c r="L408" s="232">
        <f t="shared" si="20"/>
        <v>0</v>
      </c>
      <c r="M408" s="232">
        <f t="shared" si="21"/>
        <v>0</v>
      </c>
      <c r="N408" s="234">
        <f>MAX(tblTEC_TDB_Data[[#This Row],[H_Facturables]]-tblTEC_TDB_Data[[#This Row],[H_Facturées]],0)</f>
        <v>0.75</v>
      </c>
      <c r="O408" s="227">
        <f ca="1">ROUND(INT(NOW()-tblTEC_TDB_Data[[#This Row],[Date]]),0)</f>
        <v>8</v>
      </c>
      <c r="P408" s="235">
        <f ca="1">IF(tblTEC_TDB_Data[[#This Row],[Âge]]&lt;=30,N408,0)</f>
        <v>0.75</v>
      </c>
      <c r="Q408" s="235">
        <f ca="1">IF(AND(tblTEC_TDB_Data[[#This Row],[Âge]]&gt;30,tblTEC_TDB_Data[[#This Row],[Âge]]&lt;=60),N408,0)</f>
        <v>0</v>
      </c>
      <c r="R408" s="235">
        <f ca="1">IF(AND(tblTEC_TDB_Data[[#This Row],[Âge]]&gt;60,tblTEC_TDB_Data[[#This Row],[Âge]]&lt;=90),N408,0)</f>
        <v>0</v>
      </c>
      <c r="S408" s="235">
        <f ca="1">IF(tblTEC_TDB_Data[[#This Row],[Âge]]&gt;90,N408,0)</f>
        <v>0</v>
      </c>
    </row>
    <row r="409" spans="1:19" x14ac:dyDescent="0.25">
      <c r="A409" s="231">
        <v>409</v>
      </c>
      <c r="B409" s="231" t="s">
        <v>5</v>
      </c>
      <c r="C409" s="1124">
        <v>45511</v>
      </c>
      <c r="D409" s="236" t="s">
        <v>11613</v>
      </c>
      <c r="E409" s="966">
        <v>1.25</v>
      </c>
      <c r="F409" s="228" t="s">
        <v>172</v>
      </c>
      <c r="G409" s="228" t="s">
        <v>9339</v>
      </c>
      <c r="H409" s="228" t="s">
        <v>9339</v>
      </c>
      <c r="I409" s="232">
        <f>IF(tblTEC_TDB_Data[[#This Row],[EstDetruite]],E409,0)</f>
        <v>0</v>
      </c>
      <c r="J409" s="233">
        <f>tblTEC_TDB_Data[[#This Row],[H_Saisies]]-tblTEC_TDB_Data[[#This Row],[H_Détruites]]</f>
        <v>1.25</v>
      </c>
      <c r="K409" s="233">
        <f>IF(tblTEC_TDB_Data[[#This Row],[EstFacturable]]="VRAI",(E409-I409),0)</f>
        <v>1.25</v>
      </c>
      <c r="L409" s="232">
        <f t="shared" si="20"/>
        <v>0</v>
      </c>
      <c r="M409" s="232">
        <f t="shared" si="21"/>
        <v>0</v>
      </c>
      <c r="N409" s="234">
        <f>MAX(tblTEC_TDB_Data[[#This Row],[H_Facturables]]-tblTEC_TDB_Data[[#This Row],[H_Facturées]],0)</f>
        <v>1.25</v>
      </c>
      <c r="O409" s="227">
        <f ca="1">ROUND(INT(NOW()-tblTEC_TDB_Data[[#This Row],[Date]]),0)</f>
        <v>8</v>
      </c>
      <c r="P409" s="235">
        <f ca="1">IF(tblTEC_TDB_Data[[#This Row],[Âge]]&lt;=30,N409,0)</f>
        <v>1.25</v>
      </c>
      <c r="Q409" s="235">
        <f ca="1">IF(AND(tblTEC_TDB_Data[[#This Row],[Âge]]&gt;30,tblTEC_TDB_Data[[#This Row],[Âge]]&lt;=60),N409,0)</f>
        <v>0</v>
      </c>
      <c r="R409" s="235">
        <f ca="1">IF(AND(tblTEC_TDB_Data[[#This Row],[Âge]]&gt;60,tblTEC_TDB_Data[[#This Row],[Âge]]&lt;=90),N409,0)</f>
        <v>0</v>
      </c>
      <c r="S409" s="235">
        <f ca="1">IF(tblTEC_TDB_Data[[#This Row],[Âge]]&gt;90,N409,0)</f>
        <v>0</v>
      </c>
    </row>
    <row r="410" spans="1:19" x14ac:dyDescent="0.25">
      <c r="A410" s="231">
        <v>410</v>
      </c>
      <c r="B410" s="231" t="s">
        <v>5</v>
      </c>
      <c r="C410" s="1124">
        <v>45511</v>
      </c>
      <c r="D410" s="236" t="s">
        <v>17416</v>
      </c>
      <c r="E410" s="966">
        <v>6</v>
      </c>
      <c r="F410" s="228" t="s">
        <v>172</v>
      </c>
      <c r="G410" s="228" t="s">
        <v>9339</v>
      </c>
      <c r="H410" s="228" t="s">
        <v>9339</v>
      </c>
      <c r="I410" s="232">
        <f>IF(tblTEC_TDB_Data[[#This Row],[EstDetruite]],E410,0)</f>
        <v>0</v>
      </c>
      <c r="J410" s="233">
        <f>tblTEC_TDB_Data[[#This Row],[H_Saisies]]-tblTEC_TDB_Data[[#This Row],[H_Détruites]]</f>
        <v>6</v>
      </c>
      <c r="K410" s="233">
        <f>IF(tblTEC_TDB_Data[[#This Row],[EstFacturable]]="VRAI",(E410-I410),0)</f>
        <v>6</v>
      </c>
      <c r="L410" s="232">
        <f t="shared" si="20"/>
        <v>0</v>
      </c>
      <c r="M410" s="232">
        <f t="shared" si="21"/>
        <v>0</v>
      </c>
      <c r="N410" s="234">
        <f>MAX(tblTEC_TDB_Data[[#This Row],[H_Facturables]]-tblTEC_TDB_Data[[#This Row],[H_Facturées]],0)</f>
        <v>6</v>
      </c>
      <c r="O410" s="227">
        <f ca="1">ROUND(INT(NOW()-tblTEC_TDB_Data[[#This Row],[Date]]),0)</f>
        <v>8</v>
      </c>
      <c r="P410" s="235">
        <f ca="1">IF(tblTEC_TDB_Data[[#This Row],[Âge]]&lt;=30,N410,0)</f>
        <v>6</v>
      </c>
      <c r="Q410" s="235">
        <f ca="1">IF(AND(tblTEC_TDB_Data[[#This Row],[Âge]]&gt;30,tblTEC_TDB_Data[[#This Row],[Âge]]&lt;=60),N410,0)</f>
        <v>0</v>
      </c>
      <c r="R410" s="235">
        <f ca="1">IF(AND(tblTEC_TDB_Data[[#This Row],[Âge]]&gt;60,tblTEC_TDB_Data[[#This Row],[Âge]]&lt;=90),N410,0)</f>
        <v>0</v>
      </c>
      <c r="S410" s="235">
        <f ca="1">IF(tblTEC_TDB_Data[[#This Row],[Âge]]&gt;90,N410,0)</f>
        <v>0</v>
      </c>
    </row>
    <row r="411" spans="1:19" x14ac:dyDescent="0.25">
      <c r="A411" s="231">
        <v>411</v>
      </c>
      <c r="B411" s="231" t="s">
        <v>5</v>
      </c>
      <c r="C411" s="1124">
        <v>45512</v>
      </c>
      <c r="D411" s="236" t="s">
        <v>14394</v>
      </c>
      <c r="E411" s="966">
        <v>0.4</v>
      </c>
      <c r="F411" s="228" t="s">
        <v>172</v>
      </c>
      <c r="G411" s="228" t="s">
        <v>9339</v>
      </c>
      <c r="H411" s="228" t="s">
        <v>9339</v>
      </c>
      <c r="I411" s="232">
        <f>IF(tblTEC_TDB_Data[[#This Row],[EstDetruite]],E411,0)</f>
        <v>0</v>
      </c>
      <c r="J411" s="233">
        <f>tblTEC_TDB_Data[[#This Row],[H_Saisies]]-tblTEC_TDB_Data[[#This Row],[H_Détruites]]</f>
        <v>0.4</v>
      </c>
      <c r="K411" s="233">
        <f>IF(tblTEC_TDB_Data[[#This Row],[EstFacturable]]="VRAI",(E411-I411),0)</f>
        <v>0.4</v>
      </c>
      <c r="L411" s="232">
        <f t="shared" si="20"/>
        <v>0</v>
      </c>
      <c r="M411" s="232">
        <f t="shared" si="21"/>
        <v>0</v>
      </c>
      <c r="N411" s="234">
        <f>MAX(tblTEC_TDB_Data[[#This Row],[H_Facturables]]-tblTEC_TDB_Data[[#This Row],[H_Facturées]],0)</f>
        <v>0.4</v>
      </c>
      <c r="O411" s="227">
        <f ca="1">ROUND(INT(NOW()-tblTEC_TDB_Data[[#This Row],[Date]]),0)</f>
        <v>7</v>
      </c>
      <c r="P411" s="235">
        <f ca="1">IF(tblTEC_TDB_Data[[#This Row],[Âge]]&lt;=30,N411,0)</f>
        <v>0.4</v>
      </c>
      <c r="Q411" s="235">
        <f ca="1">IF(AND(tblTEC_TDB_Data[[#This Row],[Âge]]&gt;30,tblTEC_TDB_Data[[#This Row],[Âge]]&lt;=60),N411,0)</f>
        <v>0</v>
      </c>
      <c r="R411" s="235">
        <f ca="1">IF(AND(tblTEC_TDB_Data[[#This Row],[Âge]]&gt;60,tblTEC_TDB_Data[[#This Row],[Âge]]&lt;=90),N411,0)</f>
        <v>0</v>
      </c>
      <c r="S411" s="235">
        <f ca="1">IF(tblTEC_TDB_Data[[#This Row],[Âge]]&gt;90,N411,0)</f>
        <v>0</v>
      </c>
    </row>
    <row r="412" spans="1:19" x14ac:dyDescent="0.25">
      <c r="A412" s="231">
        <v>412</v>
      </c>
      <c r="B412" s="231" t="s">
        <v>5</v>
      </c>
      <c r="C412" s="1124">
        <v>45512</v>
      </c>
      <c r="D412" s="236" t="s">
        <v>17564</v>
      </c>
      <c r="E412" s="966">
        <v>0.4</v>
      </c>
      <c r="F412" s="228" t="s">
        <v>172</v>
      </c>
      <c r="G412" s="228" t="s">
        <v>9339</v>
      </c>
      <c r="H412" s="228" t="s">
        <v>9339</v>
      </c>
      <c r="I412" s="232">
        <f>IF(tblTEC_TDB_Data[[#This Row],[EstDetruite]],E412,0)</f>
        <v>0</v>
      </c>
      <c r="J412" s="233">
        <f>tblTEC_TDB_Data[[#This Row],[H_Saisies]]-tblTEC_TDB_Data[[#This Row],[H_Détruites]]</f>
        <v>0.4</v>
      </c>
      <c r="K412" s="233">
        <f>IF(tblTEC_TDB_Data[[#This Row],[EstFacturable]]="VRAI",(E412-I412),0)</f>
        <v>0.4</v>
      </c>
      <c r="L412" s="232">
        <f t="shared" si="20"/>
        <v>0</v>
      </c>
      <c r="M412" s="232">
        <f t="shared" si="21"/>
        <v>0</v>
      </c>
      <c r="N412" s="234">
        <f>MAX(tblTEC_TDB_Data[[#This Row],[H_Facturables]]-tblTEC_TDB_Data[[#This Row],[H_Facturées]],0)</f>
        <v>0.4</v>
      </c>
      <c r="O412" s="227">
        <f ca="1">ROUND(INT(NOW()-tblTEC_TDB_Data[[#This Row],[Date]]),0)</f>
        <v>7</v>
      </c>
      <c r="P412" s="235">
        <f ca="1">IF(tblTEC_TDB_Data[[#This Row],[Âge]]&lt;=30,N412,0)</f>
        <v>0.4</v>
      </c>
      <c r="Q412" s="235">
        <f ca="1">IF(AND(tblTEC_TDB_Data[[#This Row],[Âge]]&gt;30,tblTEC_TDB_Data[[#This Row],[Âge]]&lt;=60),N412,0)</f>
        <v>0</v>
      </c>
      <c r="R412" s="235">
        <f ca="1">IF(AND(tblTEC_TDB_Data[[#This Row],[Âge]]&gt;60,tblTEC_TDB_Data[[#This Row],[Âge]]&lt;=90),N412,0)</f>
        <v>0</v>
      </c>
      <c r="S412" s="235">
        <f ca="1">IF(tblTEC_TDB_Data[[#This Row],[Âge]]&gt;90,N412,0)</f>
        <v>0</v>
      </c>
    </row>
    <row r="413" spans="1:19" x14ac:dyDescent="0.25">
      <c r="A413" s="231">
        <v>413</v>
      </c>
      <c r="B413" s="231" t="s">
        <v>5</v>
      </c>
      <c r="C413" s="1124">
        <v>45512</v>
      </c>
      <c r="D413" s="236" t="s">
        <v>13423</v>
      </c>
      <c r="E413" s="966">
        <v>1.25</v>
      </c>
      <c r="F413" s="228" t="s">
        <v>172</v>
      </c>
      <c r="G413" s="228" t="s">
        <v>9339</v>
      </c>
      <c r="H413" s="228" t="s">
        <v>9339</v>
      </c>
      <c r="I413" s="232">
        <f>IF(tblTEC_TDB_Data[[#This Row],[EstDetruite]],E413,0)</f>
        <v>0</v>
      </c>
      <c r="J413" s="233">
        <f>tblTEC_TDB_Data[[#This Row],[H_Saisies]]-tblTEC_TDB_Data[[#This Row],[H_Détruites]]</f>
        <v>1.25</v>
      </c>
      <c r="K413" s="233">
        <f>IF(tblTEC_TDB_Data[[#This Row],[EstFacturable]]="VRAI",(E413-I413),0)</f>
        <v>1.25</v>
      </c>
      <c r="L413" s="232">
        <f t="shared" si="20"/>
        <v>0</v>
      </c>
      <c r="M413" s="232">
        <f t="shared" si="21"/>
        <v>0</v>
      </c>
      <c r="N413" s="234">
        <f>MAX(tblTEC_TDB_Data[[#This Row],[H_Facturables]]-tblTEC_TDB_Data[[#This Row],[H_Facturées]],0)</f>
        <v>1.25</v>
      </c>
      <c r="O413" s="227">
        <f ca="1">ROUND(INT(NOW()-tblTEC_TDB_Data[[#This Row],[Date]]),0)</f>
        <v>7</v>
      </c>
      <c r="P413" s="235">
        <f ca="1">IF(tblTEC_TDB_Data[[#This Row],[Âge]]&lt;=30,N413,0)</f>
        <v>1.25</v>
      </c>
      <c r="Q413" s="235">
        <f ca="1">IF(AND(tblTEC_TDB_Data[[#This Row],[Âge]]&gt;30,tblTEC_TDB_Data[[#This Row],[Âge]]&lt;=60),N413,0)</f>
        <v>0</v>
      </c>
      <c r="R413" s="235">
        <f ca="1">IF(AND(tblTEC_TDB_Data[[#This Row],[Âge]]&gt;60,tblTEC_TDB_Data[[#This Row],[Âge]]&lt;=90),N413,0)</f>
        <v>0</v>
      </c>
      <c r="S413" s="235">
        <f ca="1">IF(tblTEC_TDB_Data[[#This Row],[Âge]]&gt;90,N413,0)</f>
        <v>0</v>
      </c>
    </row>
    <row r="414" spans="1:19" x14ac:dyDescent="0.25">
      <c r="A414" s="231">
        <v>414</v>
      </c>
      <c r="B414" s="231" t="s">
        <v>5</v>
      </c>
      <c r="C414" s="1124">
        <v>45512</v>
      </c>
      <c r="D414" s="236" t="s">
        <v>11612</v>
      </c>
      <c r="E414" s="966">
        <v>2.25</v>
      </c>
      <c r="F414" s="228" t="s">
        <v>172</v>
      </c>
      <c r="G414" s="228" t="s">
        <v>9339</v>
      </c>
      <c r="H414" s="228" t="s">
        <v>9339</v>
      </c>
      <c r="I414" s="232">
        <f>IF(tblTEC_TDB_Data[[#This Row],[EstDetruite]],E414,0)</f>
        <v>0</v>
      </c>
      <c r="J414" s="233">
        <f>tblTEC_TDB_Data[[#This Row],[H_Saisies]]-tblTEC_TDB_Data[[#This Row],[H_Détruites]]</f>
        <v>2.25</v>
      </c>
      <c r="K414" s="233">
        <f>IF(tblTEC_TDB_Data[[#This Row],[EstFacturable]]="VRAI",(E414-I414),0)</f>
        <v>2.25</v>
      </c>
      <c r="L414" s="232">
        <f t="shared" si="20"/>
        <v>0</v>
      </c>
      <c r="M414" s="232">
        <f t="shared" si="21"/>
        <v>0</v>
      </c>
      <c r="N414" s="234">
        <f>MAX(tblTEC_TDB_Data[[#This Row],[H_Facturables]]-tblTEC_TDB_Data[[#This Row],[H_Facturées]],0)</f>
        <v>2.25</v>
      </c>
      <c r="O414" s="227">
        <f ca="1">ROUND(INT(NOW()-tblTEC_TDB_Data[[#This Row],[Date]]),0)</f>
        <v>7</v>
      </c>
      <c r="P414" s="235">
        <f ca="1">IF(tblTEC_TDB_Data[[#This Row],[Âge]]&lt;=30,N414,0)</f>
        <v>2.25</v>
      </c>
      <c r="Q414" s="235">
        <f ca="1">IF(AND(tblTEC_TDB_Data[[#This Row],[Âge]]&gt;30,tblTEC_TDB_Data[[#This Row],[Âge]]&lt;=60),N414,0)</f>
        <v>0</v>
      </c>
      <c r="R414" s="235">
        <f ca="1">IF(AND(tblTEC_TDB_Data[[#This Row],[Âge]]&gt;60,tblTEC_TDB_Data[[#This Row],[Âge]]&lt;=90),N414,0)</f>
        <v>0</v>
      </c>
      <c r="S414" s="235">
        <f ca="1">IF(tblTEC_TDB_Data[[#This Row],[Âge]]&gt;90,N414,0)</f>
        <v>0</v>
      </c>
    </row>
    <row r="415" spans="1:19" x14ac:dyDescent="0.25">
      <c r="A415" s="231">
        <v>415</v>
      </c>
      <c r="B415" s="231" t="s">
        <v>5</v>
      </c>
      <c r="C415" s="1124">
        <v>45512</v>
      </c>
      <c r="D415" s="236" t="s">
        <v>11625</v>
      </c>
      <c r="E415" s="966">
        <v>8.5</v>
      </c>
      <c r="F415" s="228" t="s">
        <v>172</v>
      </c>
      <c r="G415" s="228" t="s">
        <v>9339</v>
      </c>
      <c r="H415" s="228" t="s">
        <v>9339</v>
      </c>
      <c r="I415" s="232">
        <f>IF(tblTEC_TDB_Data[[#This Row],[EstDetruite]],E415,0)</f>
        <v>0</v>
      </c>
      <c r="J415" s="233">
        <f>tblTEC_TDB_Data[[#This Row],[H_Saisies]]-tblTEC_TDB_Data[[#This Row],[H_Détruites]]</f>
        <v>8.5</v>
      </c>
      <c r="K415" s="233">
        <f>IF(tblTEC_TDB_Data[[#This Row],[EstFacturable]]="VRAI",(E415-I415),0)</f>
        <v>8.5</v>
      </c>
      <c r="L415" s="232">
        <f t="shared" si="20"/>
        <v>0</v>
      </c>
      <c r="M415" s="232">
        <f t="shared" si="21"/>
        <v>0</v>
      </c>
      <c r="N415" s="234">
        <f>MAX(tblTEC_TDB_Data[[#This Row],[H_Facturables]]-tblTEC_TDB_Data[[#This Row],[H_Facturées]],0)</f>
        <v>8.5</v>
      </c>
      <c r="O415" s="227">
        <f ca="1">ROUND(INT(NOW()-tblTEC_TDB_Data[[#This Row],[Date]]),0)</f>
        <v>7</v>
      </c>
      <c r="P415" s="235">
        <f ca="1">IF(tblTEC_TDB_Data[[#This Row],[Âge]]&lt;=30,N415,0)</f>
        <v>8.5</v>
      </c>
      <c r="Q415" s="235">
        <f ca="1">IF(AND(tblTEC_TDB_Data[[#This Row],[Âge]]&gt;30,tblTEC_TDB_Data[[#This Row],[Âge]]&lt;=60),N415,0)</f>
        <v>0</v>
      </c>
      <c r="R415" s="235">
        <f ca="1">IF(AND(tblTEC_TDB_Data[[#This Row],[Âge]]&gt;60,tblTEC_TDB_Data[[#This Row],[Âge]]&lt;=90),N415,0)</f>
        <v>0</v>
      </c>
      <c r="S415" s="235">
        <f ca="1">IF(tblTEC_TDB_Data[[#This Row],[Âge]]&gt;90,N415,0)</f>
        <v>0</v>
      </c>
    </row>
    <row r="416" spans="1:19" x14ac:dyDescent="0.25">
      <c r="A416" s="231">
        <v>416</v>
      </c>
      <c r="B416" s="231" t="s">
        <v>5</v>
      </c>
      <c r="C416" s="1124">
        <v>45512</v>
      </c>
      <c r="D416" s="236" t="s">
        <v>17416</v>
      </c>
      <c r="E416" s="966">
        <v>2</v>
      </c>
      <c r="F416" s="228" t="s">
        <v>172</v>
      </c>
      <c r="G416" s="228" t="s">
        <v>9339</v>
      </c>
      <c r="H416" s="228" t="s">
        <v>9339</v>
      </c>
      <c r="I416" s="232">
        <f>IF(tblTEC_TDB_Data[[#This Row],[EstDetruite]],E416,0)</f>
        <v>0</v>
      </c>
      <c r="J416" s="233">
        <f>tblTEC_TDB_Data[[#This Row],[H_Saisies]]-tblTEC_TDB_Data[[#This Row],[H_Détruites]]</f>
        <v>2</v>
      </c>
      <c r="K416" s="233">
        <f>IF(tblTEC_TDB_Data[[#This Row],[EstFacturable]]="VRAI",(E416-I416),0)</f>
        <v>2</v>
      </c>
      <c r="L416" s="232">
        <f t="shared" si="20"/>
        <v>0</v>
      </c>
      <c r="M416" s="232">
        <f t="shared" si="21"/>
        <v>0</v>
      </c>
      <c r="N416" s="234">
        <f>MAX(tblTEC_TDB_Data[[#This Row],[H_Facturables]]-tblTEC_TDB_Data[[#This Row],[H_Facturées]],0)</f>
        <v>2</v>
      </c>
      <c r="O416" s="227">
        <f ca="1">ROUND(INT(NOW()-tblTEC_TDB_Data[[#This Row],[Date]]),0)</f>
        <v>7</v>
      </c>
      <c r="P416" s="235">
        <f ca="1">IF(tblTEC_TDB_Data[[#This Row],[Âge]]&lt;=30,N416,0)</f>
        <v>2</v>
      </c>
      <c r="Q416" s="235">
        <f ca="1">IF(AND(tblTEC_TDB_Data[[#This Row],[Âge]]&gt;30,tblTEC_TDB_Data[[#This Row],[Âge]]&lt;=60),N416,0)</f>
        <v>0</v>
      </c>
      <c r="R416" s="235">
        <f ca="1">IF(AND(tblTEC_TDB_Data[[#This Row],[Âge]]&gt;60,tblTEC_TDB_Data[[#This Row],[Âge]]&lt;=90),N416,0)</f>
        <v>0</v>
      </c>
      <c r="S416" s="235">
        <f ca="1">IF(tblTEC_TDB_Data[[#This Row],[Âge]]&gt;90,N416,0)</f>
        <v>0</v>
      </c>
    </row>
    <row r="417" spans="1:19" x14ac:dyDescent="0.25">
      <c r="A417" s="231">
        <v>417</v>
      </c>
      <c r="B417" s="231" t="s">
        <v>5</v>
      </c>
      <c r="C417" s="1124">
        <v>45512</v>
      </c>
      <c r="D417" s="236" t="s">
        <v>11623</v>
      </c>
      <c r="E417" s="966">
        <v>1.25</v>
      </c>
      <c r="F417" s="228" t="s">
        <v>172</v>
      </c>
      <c r="G417" s="228" t="s">
        <v>9339</v>
      </c>
      <c r="H417" s="228" t="s">
        <v>9339</v>
      </c>
      <c r="I417" s="232">
        <f>IF(tblTEC_TDB_Data[[#This Row],[EstDetruite]],E417,0)</f>
        <v>0</v>
      </c>
      <c r="J417" s="233">
        <f>tblTEC_TDB_Data[[#This Row],[H_Saisies]]-tblTEC_TDB_Data[[#This Row],[H_Détruites]]</f>
        <v>1.25</v>
      </c>
      <c r="K417" s="233">
        <f>IF(tblTEC_TDB_Data[[#This Row],[EstFacturable]]="VRAI",(E417-I417),0)</f>
        <v>1.25</v>
      </c>
      <c r="L417" s="232">
        <f t="shared" si="20"/>
        <v>0</v>
      </c>
      <c r="M417" s="232">
        <f t="shared" si="21"/>
        <v>0</v>
      </c>
      <c r="N417" s="234">
        <f>MAX(tblTEC_TDB_Data[[#This Row],[H_Facturables]]-tblTEC_TDB_Data[[#This Row],[H_Facturées]],0)</f>
        <v>1.25</v>
      </c>
      <c r="O417" s="227">
        <f ca="1">ROUND(INT(NOW()-tblTEC_TDB_Data[[#This Row],[Date]]),0)</f>
        <v>7</v>
      </c>
      <c r="P417" s="235">
        <f ca="1">IF(tblTEC_TDB_Data[[#This Row],[Âge]]&lt;=30,N417,0)</f>
        <v>1.25</v>
      </c>
      <c r="Q417" s="235">
        <f ca="1">IF(AND(tblTEC_TDB_Data[[#This Row],[Âge]]&gt;30,tblTEC_TDB_Data[[#This Row],[Âge]]&lt;=60),N417,0)</f>
        <v>0</v>
      </c>
      <c r="R417" s="235">
        <f ca="1">IF(AND(tblTEC_TDB_Data[[#This Row],[Âge]]&gt;60,tblTEC_TDB_Data[[#This Row],[Âge]]&lt;=90),N417,0)</f>
        <v>0</v>
      </c>
      <c r="S417" s="235">
        <f ca="1">IF(tblTEC_TDB_Data[[#This Row],[Âge]]&gt;90,N417,0)</f>
        <v>0</v>
      </c>
    </row>
    <row r="418" spans="1:19" x14ac:dyDescent="0.25">
      <c r="A418" s="231">
        <v>418</v>
      </c>
      <c r="B418" s="231" t="s">
        <v>5</v>
      </c>
      <c r="C418" s="1124">
        <v>45512</v>
      </c>
      <c r="D418" s="236" t="s">
        <v>11649</v>
      </c>
      <c r="E418" s="966">
        <v>0.75</v>
      </c>
      <c r="F418" s="228" t="s">
        <v>172</v>
      </c>
      <c r="G418" s="228" t="s">
        <v>9339</v>
      </c>
      <c r="H418" s="228" t="s">
        <v>9339</v>
      </c>
      <c r="I418" s="232">
        <f>IF(tblTEC_TDB_Data[[#This Row],[EstDetruite]],E418,0)</f>
        <v>0</v>
      </c>
      <c r="J418" s="233">
        <f>tblTEC_TDB_Data[[#This Row],[H_Saisies]]-tblTEC_TDB_Data[[#This Row],[H_Détruites]]</f>
        <v>0.75</v>
      </c>
      <c r="K418" s="233">
        <f>IF(tblTEC_TDB_Data[[#This Row],[EstFacturable]]="VRAI",(E418-I418),0)</f>
        <v>0.75</v>
      </c>
      <c r="L418" s="232">
        <f t="shared" si="20"/>
        <v>0</v>
      </c>
      <c r="M418" s="232">
        <f t="shared" si="21"/>
        <v>0</v>
      </c>
      <c r="N418" s="234">
        <f>MAX(tblTEC_TDB_Data[[#This Row],[H_Facturables]]-tblTEC_TDB_Data[[#This Row],[H_Facturées]],0)</f>
        <v>0.75</v>
      </c>
      <c r="O418" s="227">
        <f ca="1">ROUND(INT(NOW()-tblTEC_TDB_Data[[#This Row],[Date]]),0)</f>
        <v>7</v>
      </c>
      <c r="P418" s="235">
        <f ca="1">IF(tblTEC_TDB_Data[[#This Row],[Âge]]&lt;=30,N418,0)</f>
        <v>0.75</v>
      </c>
      <c r="Q418" s="235">
        <f ca="1">IF(AND(tblTEC_TDB_Data[[#This Row],[Âge]]&gt;30,tblTEC_TDB_Data[[#This Row],[Âge]]&lt;=60),N418,0)</f>
        <v>0</v>
      </c>
      <c r="R418" s="235">
        <f ca="1">IF(AND(tblTEC_TDB_Data[[#This Row],[Âge]]&gt;60,tblTEC_TDB_Data[[#This Row],[Âge]]&lt;=90),N418,0)</f>
        <v>0</v>
      </c>
      <c r="S418" s="235">
        <f ca="1">IF(tblTEC_TDB_Data[[#This Row],[Âge]]&gt;90,N418,0)</f>
        <v>0</v>
      </c>
    </row>
    <row r="419" spans="1:19" x14ac:dyDescent="0.25">
      <c r="A419" s="231">
        <v>419</v>
      </c>
      <c r="B419" s="231" t="s">
        <v>5</v>
      </c>
      <c r="C419" s="1124">
        <v>45512</v>
      </c>
      <c r="D419" s="236" t="s">
        <v>14907</v>
      </c>
      <c r="E419" s="966">
        <v>0.4</v>
      </c>
      <c r="F419" s="228" t="s">
        <v>172</v>
      </c>
      <c r="G419" s="228" t="s">
        <v>9339</v>
      </c>
      <c r="H419" s="228" t="s">
        <v>9339</v>
      </c>
      <c r="I419" s="232">
        <f>IF(tblTEC_TDB_Data[[#This Row],[EstDetruite]],E419,0)</f>
        <v>0</v>
      </c>
      <c r="J419" s="233">
        <f>tblTEC_TDB_Data[[#This Row],[H_Saisies]]-tblTEC_TDB_Data[[#This Row],[H_Détruites]]</f>
        <v>0.4</v>
      </c>
      <c r="K419" s="233">
        <f>IF(tblTEC_TDB_Data[[#This Row],[EstFacturable]]="VRAI",(E419-I419),0)</f>
        <v>0.4</v>
      </c>
      <c r="L419" s="232">
        <f t="shared" si="20"/>
        <v>0</v>
      </c>
      <c r="M419" s="232">
        <f t="shared" si="21"/>
        <v>0</v>
      </c>
      <c r="N419" s="234">
        <f>MAX(tblTEC_TDB_Data[[#This Row],[H_Facturables]]-tblTEC_TDB_Data[[#This Row],[H_Facturées]],0)</f>
        <v>0.4</v>
      </c>
      <c r="O419" s="227">
        <f ca="1">ROUND(INT(NOW()-tblTEC_TDB_Data[[#This Row],[Date]]),0)</f>
        <v>7</v>
      </c>
      <c r="P419" s="235">
        <f ca="1">IF(tblTEC_TDB_Data[[#This Row],[Âge]]&lt;=30,N419,0)</f>
        <v>0.4</v>
      </c>
      <c r="Q419" s="235">
        <f ca="1">IF(AND(tblTEC_TDB_Data[[#This Row],[Âge]]&gt;30,tblTEC_TDB_Data[[#This Row],[Âge]]&lt;=60),N419,0)</f>
        <v>0</v>
      </c>
      <c r="R419" s="235">
        <f ca="1">IF(AND(tblTEC_TDB_Data[[#This Row],[Âge]]&gt;60,tblTEC_TDB_Data[[#This Row],[Âge]]&lt;=90),N419,0)</f>
        <v>0</v>
      </c>
      <c r="S419" s="235">
        <f ca="1">IF(tblTEC_TDB_Data[[#This Row],[Âge]]&gt;90,N419,0)</f>
        <v>0</v>
      </c>
    </row>
    <row r="420" spans="1:19" x14ac:dyDescent="0.25">
      <c r="A420" s="231">
        <v>420</v>
      </c>
      <c r="B420" s="231" t="s">
        <v>5</v>
      </c>
      <c r="C420" s="1124">
        <v>45512</v>
      </c>
      <c r="D420" s="236" t="s">
        <v>15193</v>
      </c>
      <c r="E420" s="966">
        <v>1.25</v>
      </c>
      <c r="F420" s="228" t="s">
        <v>172</v>
      </c>
      <c r="G420" s="228" t="s">
        <v>9339</v>
      </c>
      <c r="H420" s="228" t="s">
        <v>9339</v>
      </c>
      <c r="I420" s="232">
        <f>IF(tblTEC_TDB_Data[[#This Row],[EstDetruite]],E420,0)</f>
        <v>0</v>
      </c>
      <c r="J420" s="233">
        <f>tblTEC_TDB_Data[[#This Row],[H_Saisies]]-tblTEC_TDB_Data[[#This Row],[H_Détruites]]</f>
        <v>1.25</v>
      </c>
      <c r="K420" s="233">
        <f>IF(tblTEC_TDB_Data[[#This Row],[EstFacturable]]="VRAI",(E420-I420),0)</f>
        <v>1.25</v>
      </c>
      <c r="L420" s="232">
        <f t="shared" ref="L420:L451" si="22">(E420-I420)-K420</f>
        <v>0</v>
      </c>
      <c r="M420" s="232">
        <f t="shared" ref="M420:M451" si="23">IF(G420="VRAI",J420,0)</f>
        <v>0</v>
      </c>
      <c r="N420" s="234">
        <f>MAX(tblTEC_TDB_Data[[#This Row],[H_Facturables]]-tblTEC_TDB_Data[[#This Row],[H_Facturées]],0)</f>
        <v>1.25</v>
      </c>
      <c r="O420" s="227">
        <f ca="1">ROUND(INT(NOW()-tblTEC_TDB_Data[[#This Row],[Date]]),0)</f>
        <v>7</v>
      </c>
      <c r="P420" s="235">
        <f ca="1">IF(tblTEC_TDB_Data[[#This Row],[Âge]]&lt;=30,N420,0)</f>
        <v>1.25</v>
      </c>
      <c r="Q420" s="235">
        <f ca="1">IF(AND(tblTEC_TDB_Data[[#This Row],[Âge]]&gt;30,tblTEC_TDB_Data[[#This Row],[Âge]]&lt;=60),N420,0)</f>
        <v>0</v>
      </c>
      <c r="R420" s="235">
        <f ca="1">IF(AND(tblTEC_TDB_Data[[#This Row],[Âge]]&gt;60,tblTEC_TDB_Data[[#This Row],[Âge]]&lt;=90),N420,0)</f>
        <v>0</v>
      </c>
      <c r="S420" s="235">
        <f ca="1">IF(tblTEC_TDB_Data[[#This Row],[Âge]]&gt;90,N420,0)</f>
        <v>0</v>
      </c>
    </row>
    <row r="421" spans="1:19" x14ac:dyDescent="0.25">
      <c r="A421" s="231">
        <v>421</v>
      </c>
      <c r="B421" s="231" t="s">
        <v>5</v>
      </c>
      <c r="C421" s="1124">
        <v>45512</v>
      </c>
      <c r="D421" s="236" t="s">
        <v>17564</v>
      </c>
      <c r="E421" s="966">
        <v>0.5</v>
      </c>
      <c r="F421" s="228" t="s">
        <v>172</v>
      </c>
      <c r="G421" s="228" t="s">
        <v>9339</v>
      </c>
      <c r="H421" s="228" t="s">
        <v>9339</v>
      </c>
      <c r="I421" s="232">
        <f>IF(tblTEC_TDB_Data[[#This Row],[EstDetruite]],E421,0)</f>
        <v>0</v>
      </c>
      <c r="J421" s="233">
        <f>tblTEC_TDB_Data[[#This Row],[H_Saisies]]-tblTEC_TDB_Data[[#This Row],[H_Détruites]]</f>
        <v>0.5</v>
      </c>
      <c r="K421" s="233">
        <f>IF(tblTEC_TDB_Data[[#This Row],[EstFacturable]]="VRAI",(E421-I421),0)</f>
        <v>0.5</v>
      </c>
      <c r="L421" s="232">
        <f t="shared" si="22"/>
        <v>0</v>
      </c>
      <c r="M421" s="232">
        <f t="shared" si="23"/>
        <v>0</v>
      </c>
      <c r="N421" s="234">
        <f>MAX(tblTEC_TDB_Data[[#This Row],[H_Facturables]]-tblTEC_TDB_Data[[#This Row],[H_Facturées]],0)</f>
        <v>0.5</v>
      </c>
      <c r="O421" s="227">
        <f ca="1">ROUND(INT(NOW()-tblTEC_TDB_Data[[#This Row],[Date]]),0)</f>
        <v>7</v>
      </c>
      <c r="P421" s="235">
        <f ca="1">IF(tblTEC_TDB_Data[[#This Row],[Âge]]&lt;=30,N421,0)</f>
        <v>0.5</v>
      </c>
      <c r="Q421" s="235">
        <f ca="1">IF(AND(tblTEC_TDB_Data[[#This Row],[Âge]]&gt;30,tblTEC_TDB_Data[[#This Row],[Âge]]&lt;=60),N421,0)</f>
        <v>0</v>
      </c>
      <c r="R421" s="235">
        <f ca="1">IF(AND(tblTEC_TDB_Data[[#This Row],[Âge]]&gt;60,tblTEC_TDB_Data[[#This Row],[Âge]]&lt;=90),N421,0)</f>
        <v>0</v>
      </c>
      <c r="S421" s="235">
        <f ca="1">IF(tblTEC_TDB_Data[[#This Row],[Âge]]&gt;90,N421,0)</f>
        <v>0</v>
      </c>
    </row>
    <row r="422" spans="1:19" x14ac:dyDescent="0.25">
      <c r="A422" s="231">
        <v>422</v>
      </c>
      <c r="B422" s="231" t="s">
        <v>5</v>
      </c>
      <c r="C422" s="1124">
        <v>45513</v>
      </c>
      <c r="D422" s="236" t="s">
        <v>14907</v>
      </c>
      <c r="E422" s="966">
        <v>2</v>
      </c>
      <c r="F422" s="228" t="s">
        <v>172</v>
      </c>
      <c r="G422" s="228" t="s">
        <v>9339</v>
      </c>
      <c r="H422" s="228" t="s">
        <v>9339</v>
      </c>
      <c r="I422" s="232">
        <f>IF(tblTEC_TDB_Data[[#This Row],[EstDetruite]],E422,0)</f>
        <v>0</v>
      </c>
      <c r="J422" s="233">
        <f>tblTEC_TDB_Data[[#This Row],[H_Saisies]]-tblTEC_TDB_Data[[#This Row],[H_Détruites]]</f>
        <v>2</v>
      </c>
      <c r="K422" s="233">
        <f>IF(tblTEC_TDB_Data[[#This Row],[EstFacturable]]="VRAI",(E422-I422),0)</f>
        <v>2</v>
      </c>
      <c r="L422" s="232">
        <f t="shared" si="22"/>
        <v>0</v>
      </c>
      <c r="M422" s="232">
        <f t="shared" si="23"/>
        <v>0</v>
      </c>
      <c r="N422" s="234">
        <f>MAX(tblTEC_TDB_Data[[#This Row],[H_Facturables]]-tblTEC_TDB_Data[[#This Row],[H_Facturées]],0)</f>
        <v>2</v>
      </c>
      <c r="O422" s="227">
        <f ca="1">ROUND(INT(NOW()-tblTEC_TDB_Data[[#This Row],[Date]]),0)</f>
        <v>6</v>
      </c>
      <c r="P422" s="235">
        <f ca="1">IF(tblTEC_TDB_Data[[#This Row],[Âge]]&lt;=30,N422,0)</f>
        <v>2</v>
      </c>
      <c r="Q422" s="235">
        <f ca="1">IF(AND(tblTEC_TDB_Data[[#This Row],[Âge]]&gt;30,tblTEC_TDB_Data[[#This Row],[Âge]]&lt;=60),N422,0)</f>
        <v>0</v>
      </c>
      <c r="R422" s="235">
        <f ca="1">IF(AND(tblTEC_TDB_Data[[#This Row],[Âge]]&gt;60,tblTEC_TDB_Data[[#This Row],[Âge]]&lt;=90),N422,0)</f>
        <v>0</v>
      </c>
      <c r="S422" s="235">
        <f ca="1">IF(tblTEC_TDB_Data[[#This Row],[Âge]]&gt;90,N422,0)</f>
        <v>0</v>
      </c>
    </row>
    <row r="423" spans="1:19" x14ac:dyDescent="0.25">
      <c r="A423" s="231">
        <v>423</v>
      </c>
      <c r="B423" s="231" t="s">
        <v>5</v>
      </c>
      <c r="C423" s="1124">
        <v>45513</v>
      </c>
      <c r="D423" s="236" t="s">
        <v>11608</v>
      </c>
      <c r="E423" s="966">
        <v>0.5</v>
      </c>
      <c r="F423" s="228" t="s">
        <v>172</v>
      </c>
      <c r="G423" s="228" t="s">
        <v>9339</v>
      </c>
      <c r="H423" s="228" t="s">
        <v>9339</v>
      </c>
      <c r="I423" s="232">
        <f>IF(tblTEC_TDB_Data[[#This Row],[EstDetruite]],E423,0)</f>
        <v>0</v>
      </c>
      <c r="J423" s="233">
        <f>tblTEC_TDB_Data[[#This Row],[H_Saisies]]-tblTEC_TDB_Data[[#This Row],[H_Détruites]]</f>
        <v>0.5</v>
      </c>
      <c r="K423" s="233">
        <f>IF(tblTEC_TDB_Data[[#This Row],[EstFacturable]]="VRAI",(E423-I423),0)</f>
        <v>0.5</v>
      </c>
      <c r="L423" s="232">
        <f t="shared" si="22"/>
        <v>0</v>
      </c>
      <c r="M423" s="232">
        <f t="shared" si="23"/>
        <v>0</v>
      </c>
      <c r="N423" s="234">
        <f>MAX(tblTEC_TDB_Data[[#This Row],[H_Facturables]]-tblTEC_TDB_Data[[#This Row],[H_Facturées]],0)</f>
        <v>0.5</v>
      </c>
      <c r="O423" s="227">
        <f ca="1">ROUND(INT(NOW()-tblTEC_TDB_Data[[#This Row],[Date]]),0)</f>
        <v>6</v>
      </c>
      <c r="P423" s="235">
        <f ca="1">IF(tblTEC_TDB_Data[[#This Row],[Âge]]&lt;=30,N423,0)</f>
        <v>0.5</v>
      </c>
      <c r="Q423" s="235">
        <f ca="1">IF(AND(tblTEC_TDB_Data[[#This Row],[Âge]]&gt;30,tblTEC_TDB_Data[[#This Row],[Âge]]&lt;=60),N423,0)</f>
        <v>0</v>
      </c>
      <c r="R423" s="235">
        <f ca="1">IF(AND(tblTEC_TDB_Data[[#This Row],[Âge]]&gt;60,tblTEC_TDB_Data[[#This Row],[Âge]]&lt;=90),N423,0)</f>
        <v>0</v>
      </c>
      <c r="S423" s="235">
        <f ca="1">IF(tblTEC_TDB_Data[[#This Row],[Âge]]&gt;90,N423,0)</f>
        <v>0</v>
      </c>
    </row>
    <row r="424" spans="1:19" x14ac:dyDescent="0.25">
      <c r="A424" s="231">
        <v>424</v>
      </c>
      <c r="B424" s="231" t="s">
        <v>5</v>
      </c>
      <c r="C424" s="1124">
        <v>45513</v>
      </c>
      <c r="D424" s="236" t="s">
        <v>11613</v>
      </c>
      <c r="E424" s="966">
        <v>2.25</v>
      </c>
      <c r="F424" s="228" t="s">
        <v>172</v>
      </c>
      <c r="G424" s="228" t="s">
        <v>9339</v>
      </c>
      <c r="H424" s="228" t="s">
        <v>9339</v>
      </c>
      <c r="I424" s="232">
        <f>IF(tblTEC_TDB_Data[[#This Row],[EstDetruite]],E424,0)</f>
        <v>0</v>
      </c>
      <c r="J424" s="233">
        <f>tblTEC_TDB_Data[[#This Row],[H_Saisies]]-tblTEC_TDB_Data[[#This Row],[H_Détruites]]</f>
        <v>2.25</v>
      </c>
      <c r="K424" s="233">
        <f>IF(tblTEC_TDB_Data[[#This Row],[EstFacturable]]="VRAI",(E424-I424),0)</f>
        <v>2.25</v>
      </c>
      <c r="L424" s="232">
        <f t="shared" si="22"/>
        <v>0</v>
      </c>
      <c r="M424" s="232">
        <f t="shared" si="23"/>
        <v>0</v>
      </c>
      <c r="N424" s="234">
        <f>MAX(tblTEC_TDB_Data[[#This Row],[H_Facturables]]-tblTEC_TDB_Data[[#This Row],[H_Facturées]],0)</f>
        <v>2.25</v>
      </c>
      <c r="O424" s="227">
        <f ca="1">ROUND(INT(NOW()-tblTEC_TDB_Data[[#This Row],[Date]]),0)</f>
        <v>6</v>
      </c>
      <c r="P424" s="235">
        <f ca="1">IF(tblTEC_TDB_Data[[#This Row],[Âge]]&lt;=30,N424,0)</f>
        <v>2.25</v>
      </c>
      <c r="Q424" s="235">
        <f ca="1">IF(AND(tblTEC_TDB_Data[[#This Row],[Âge]]&gt;30,tblTEC_TDB_Data[[#This Row],[Âge]]&lt;=60),N424,0)</f>
        <v>0</v>
      </c>
      <c r="R424" s="235">
        <f ca="1">IF(AND(tblTEC_TDB_Data[[#This Row],[Âge]]&gt;60,tblTEC_TDB_Data[[#This Row],[Âge]]&lt;=90),N424,0)</f>
        <v>0</v>
      </c>
      <c r="S424" s="235">
        <f ca="1">IF(tblTEC_TDB_Data[[#This Row],[Âge]]&gt;90,N424,0)</f>
        <v>0</v>
      </c>
    </row>
    <row r="425" spans="1:19" x14ac:dyDescent="0.25">
      <c r="A425" s="231">
        <v>425</v>
      </c>
      <c r="B425" s="231" t="s">
        <v>5</v>
      </c>
      <c r="C425" s="1124">
        <v>45513</v>
      </c>
      <c r="D425" s="236" t="s">
        <v>11642</v>
      </c>
      <c r="E425" s="966">
        <v>0.5</v>
      </c>
      <c r="F425" s="228" t="s">
        <v>172</v>
      </c>
      <c r="G425" s="228" t="s">
        <v>9339</v>
      </c>
      <c r="H425" s="228" t="s">
        <v>9339</v>
      </c>
      <c r="I425" s="232">
        <f>IF(tblTEC_TDB_Data[[#This Row],[EstDetruite]],E425,0)</f>
        <v>0</v>
      </c>
      <c r="J425" s="233">
        <f>tblTEC_TDB_Data[[#This Row],[H_Saisies]]-tblTEC_TDB_Data[[#This Row],[H_Détruites]]</f>
        <v>0.5</v>
      </c>
      <c r="K425" s="233">
        <f>IF(tblTEC_TDB_Data[[#This Row],[EstFacturable]]="VRAI",(E425-I425),0)</f>
        <v>0.5</v>
      </c>
      <c r="L425" s="232">
        <f t="shared" si="22"/>
        <v>0</v>
      </c>
      <c r="M425" s="232">
        <f t="shared" si="23"/>
        <v>0</v>
      </c>
      <c r="N425" s="234">
        <f>MAX(tblTEC_TDB_Data[[#This Row],[H_Facturables]]-tblTEC_TDB_Data[[#This Row],[H_Facturées]],0)</f>
        <v>0.5</v>
      </c>
      <c r="O425" s="227">
        <f ca="1">ROUND(INT(NOW()-tblTEC_TDB_Data[[#This Row],[Date]]),0)</f>
        <v>6</v>
      </c>
      <c r="P425" s="235">
        <f ca="1">IF(tblTEC_TDB_Data[[#This Row],[Âge]]&lt;=30,N425,0)</f>
        <v>0.5</v>
      </c>
      <c r="Q425" s="235">
        <f ca="1">IF(AND(tblTEC_TDB_Data[[#This Row],[Âge]]&gt;30,tblTEC_TDB_Data[[#This Row],[Âge]]&lt;=60),N425,0)</f>
        <v>0</v>
      </c>
      <c r="R425" s="235">
        <f ca="1">IF(AND(tblTEC_TDB_Data[[#This Row],[Âge]]&gt;60,tblTEC_TDB_Data[[#This Row],[Âge]]&lt;=90),N425,0)</f>
        <v>0</v>
      </c>
      <c r="S425" s="235">
        <f ca="1">IF(tblTEC_TDB_Data[[#This Row],[Âge]]&gt;90,N425,0)</f>
        <v>0</v>
      </c>
    </row>
    <row r="426" spans="1:19" x14ac:dyDescent="0.25">
      <c r="A426" s="231">
        <v>426</v>
      </c>
      <c r="B426" s="231" t="s">
        <v>5</v>
      </c>
      <c r="C426" s="1124">
        <v>45513</v>
      </c>
      <c r="D426" s="236" t="s">
        <v>11619</v>
      </c>
      <c r="E426" s="966">
        <v>0.75</v>
      </c>
      <c r="F426" s="228" t="s">
        <v>172</v>
      </c>
      <c r="G426" s="228" t="s">
        <v>9339</v>
      </c>
      <c r="H426" s="228" t="s">
        <v>9339</v>
      </c>
      <c r="I426" s="232">
        <f>IF(tblTEC_TDB_Data[[#This Row],[EstDetruite]],E426,0)</f>
        <v>0</v>
      </c>
      <c r="J426" s="233">
        <f>tblTEC_TDB_Data[[#This Row],[H_Saisies]]-tblTEC_TDB_Data[[#This Row],[H_Détruites]]</f>
        <v>0.75</v>
      </c>
      <c r="K426" s="233">
        <f>IF(tblTEC_TDB_Data[[#This Row],[EstFacturable]]="VRAI",(E426-I426),0)</f>
        <v>0.75</v>
      </c>
      <c r="L426" s="232">
        <f t="shared" si="22"/>
        <v>0</v>
      </c>
      <c r="M426" s="232">
        <f t="shared" si="23"/>
        <v>0</v>
      </c>
      <c r="N426" s="234">
        <f>MAX(tblTEC_TDB_Data[[#This Row],[H_Facturables]]-tblTEC_TDB_Data[[#This Row],[H_Facturées]],0)</f>
        <v>0.75</v>
      </c>
      <c r="O426" s="227">
        <f ca="1">ROUND(INT(NOW()-tblTEC_TDB_Data[[#This Row],[Date]]),0)</f>
        <v>6</v>
      </c>
      <c r="P426" s="235">
        <f ca="1">IF(tblTEC_TDB_Data[[#This Row],[Âge]]&lt;=30,N426,0)</f>
        <v>0.75</v>
      </c>
      <c r="Q426" s="235">
        <f ca="1">IF(AND(tblTEC_TDB_Data[[#This Row],[Âge]]&gt;30,tblTEC_TDB_Data[[#This Row],[Âge]]&lt;=60),N426,0)</f>
        <v>0</v>
      </c>
      <c r="R426" s="235">
        <f ca="1">IF(AND(tblTEC_TDB_Data[[#This Row],[Âge]]&gt;60,tblTEC_TDB_Data[[#This Row],[Âge]]&lt;=90),N426,0)</f>
        <v>0</v>
      </c>
      <c r="S426" s="235">
        <f ca="1">IF(tblTEC_TDB_Data[[#This Row],[Âge]]&gt;90,N426,0)</f>
        <v>0</v>
      </c>
    </row>
    <row r="427" spans="1:19" x14ac:dyDescent="0.25">
      <c r="A427" s="231">
        <v>427</v>
      </c>
      <c r="B427" s="231" t="s">
        <v>5</v>
      </c>
      <c r="C427" s="1124">
        <v>45513</v>
      </c>
      <c r="D427" s="236" t="s">
        <v>18058</v>
      </c>
      <c r="E427" s="966">
        <v>0.75</v>
      </c>
      <c r="F427" s="228" t="s">
        <v>172</v>
      </c>
      <c r="G427" s="228" t="s">
        <v>9339</v>
      </c>
      <c r="H427" s="228" t="s">
        <v>9339</v>
      </c>
      <c r="I427" s="232">
        <f>IF(tblTEC_TDB_Data[[#This Row],[EstDetruite]],E427,0)</f>
        <v>0</v>
      </c>
      <c r="J427" s="233">
        <f>tblTEC_TDB_Data[[#This Row],[H_Saisies]]-tblTEC_TDB_Data[[#This Row],[H_Détruites]]</f>
        <v>0.75</v>
      </c>
      <c r="K427" s="233">
        <f>IF(tblTEC_TDB_Data[[#This Row],[EstFacturable]]="VRAI",(E427-I427),0)</f>
        <v>0.75</v>
      </c>
      <c r="L427" s="232">
        <f t="shared" si="22"/>
        <v>0</v>
      </c>
      <c r="M427" s="232">
        <f t="shared" si="23"/>
        <v>0</v>
      </c>
      <c r="N427" s="234">
        <f>MAX(tblTEC_TDB_Data[[#This Row],[H_Facturables]]-tblTEC_TDB_Data[[#This Row],[H_Facturées]],0)</f>
        <v>0.75</v>
      </c>
      <c r="O427" s="227">
        <f ca="1">ROUND(INT(NOW()-tblTEC_TDB_Data[[#This Row],[Date]]),0)</f>
        <v>6</v>
      </c>
      <c r="P427" s="235">
        <f ca="1">IF(tblTEC_TDB_Data[[#This Row],[Âge]]&lt;=30,N427,0)</f>
        <v>0.75</v>
      </c>
      <c r="Q427" s="235">
        <f ca="1">IF(AND(tblTEC_TDB_Data[[#This Row],[Âge]]&gt;30,tblTEC_TDB_Data[[#This Row],[Âge]]&lt;=60),N427,0)</f>
        <v>0</v>
      </c>
      <c r="R427" s="235">
        <f ca="1">IF(AND(tblTEC_TDB_Data[[#This Row],[Âge]]&gt;60,tblTEC_TDB_Data[[#This Row],[Âge]]&lt;=90),N427,0)</f>
        <v>0</v>
      </c>
      <c r="S427" s="235">
        <f ca="1">IF(tblTEC_TDB_Data[[#This Row],[Âge]]&gt;90,N427,0)</f>
        <v>0</v>
      </c>
    </row>
    <row r="428" spans="1:19" x14ac:dyDescent="0.25">
      <c r="A428" s="231">
        <v>428</v>
      </c>
      <c r="B428" s="231" t="s">
        <v>5</v>
      </c>
      <c r="C428" s="1124">
        <v>45513</v>
      </c>
      <c r="D428" s="236" t="s">
        <v>11606</v>
      </c>
      <c r="E428" s="966">
        <v>1.5</v>
      </c>
      <c r="F428" s="228" t="s">
        <v>172</v>
      </c>
      <c r="G428" s="228" t="s">
        <v>9339</v>
      </c>
      <c r="H428" s="228" t="s">
        <v>9339</v>
      </c>
      <c r="I428" s="232">
        <f>IF(tblTEC_TDB_Data[[#This Row],[EstDetruite]],E428,0)</f>
        <v>0</v>
      </c>
      <c r="J428" s="233">
        <f>tblTEC_TDB_Data[[#This Row],[H_Saisies]]-tblTEC_TDB_Data[[#This Row],[H_Détruites]]</f>
        <v>1.5</v>
      </c>
      <c r="K428" s="233">
        <f>IF(tblTEC_TDB_Data[[#This Row],[EstFacturable]]="VRAI",(E428-I428),0)</f>
        <v>1.5</v>
      </c>
      <c r="L428" s="232">
        <f t="shared" si="22"/>
        <v>0</v>
      </c>
      <c r="M428" s="232">
        <f t="shared" si="23"/>
        <v>0</v>
      </c>
      <c r="N428" s="234">
        <f>MAX(tblTEC_TDB_Data[[#This Row],[H_Facturables]]-tblTEC_TDB_Data[[#This Row],[H_Facturées]],0)</f>
        <v>1.5</v>
      </c>
      <c r="O428" s="227">
        <f ca="1">ROUND(INT(NOW()-tblTEC_TDB_Data[[#This Row],[Date]]),0)</f>
        <v>6</v>
      </c>
      <c r="P428" s="235">
        <f ca="1">IF(tblTEC_TDB_Data[[#This Row],[Âge]]&lt;=30,N428,0)</f>
        <v>1.5</v>
      </c>
      <c r="Q428" s="235">
        <f ca="1">IF(AND(tblTEC_TDB_Data[[#This Row],[Âge]]&gt;30,tblTEC_TDB_Data[[#This Row],[Âge]]&lt;=60),N428,0)</f>
        <v>0</v>
      </c>
      <c r="R428" s="235">
        <f ca="1">IF(AND(tblTEC_TDB_Data[[#This Row],[Âge]]&gt;60,tblTEC_TDB_Data[[#This Row],[Âge]]&lt;=90),N428,0)</f>
        <v>0</v>
      </c>
      <c r="S428" s="235">
        <f ca="1">IF(tblTEC_TDB_Data[[#This Row],[Âge]]&gt;90,N428,0)</f>
        <v>0</v>
      </c>
    </row>
    <row r="429" spans="1:19" x14ac:dyDescent="0.25">
      <c r="A429" s="231">
        <v>429</v>
      </c>
      <c r="B429" s="231" t="s">
        <v>5</v>
      </c>
      <c r="C429" s="1124">
        <v>45513</v>
      </c>
      <c r="D429" s="236" t="s">
        <v>15198</v>
      </c>
      <c r="E429" s="966">
        <v>0.75</v>
      </c>
      <c r="F429" s="228" t="s">
        <v>172</v>
      </c>
      <c r="G429" s="228" t="s">
        <v>9339</v>
      </c>
      <c r="H429" s="228" t="s">
        <v>9339</v>
      </c>
      <c r="I429" s="232">
        <f>IF(tblTEC_TDB_Data[[#This Row],[EstDetruite]],E429,0)</f>
        <v>0</v>
      </c>
      <c r="J429" s="233">
        <f>tblTEC_TDB_Data[[#This Row],[H_Saisies]]-tblTEC_TDB_Data[[#This Row],[H_Détruites]]</f>
        <v>0.75</v>
      </c>
      <c r="K429" s="233">
        <f>IF(tblTEC_TDB_Data[[#This Row],[EstFacturable]]="VRAI",(E429-I429),0)</f>
        <v>0.75</v>
      </c>
      <c r="L429" s="232">
        <f t="shared" si="22"/>
        <v>0</v>
      </c>
      <c r="M429" s="232">
        <f t="shared" si="23"/>
        <v>0</v>
      </c>
      <c r="N429" s="234">
        <f>MAX(tblTEC_TDB_Data[[#This Row],[H_Facturables]]-tblTEC_TDB_Data[[#This Row],[H_Facturées]],0)</f>
        <v>0.75</v>
      </c>
      <c r="O429" s="227">
        <f ca="1">ROUND(INT(NOW()-tblTEC_TDB_Data[[#This Row],[Date]]),0)</f>
        <v>6</v>
      </c>
      <c r="P429" s="235">
        <f ca="1">IF(tblTEC_TDB_Data[[#This Row],[Âge]]&lt;=30,N429,0)</f>
        <v>0.75</v>
      </c>
      <c r="Q429" s="235">
        <f ca="1">IF(AND(tblTEC_TDB_Data[[#This Row],[Âge]]&gt;30,tblTEC_TDB_Data[[#This Row],[Âge]]&lt;=60),N429,0)</f>
        <v>0</v>
      </c>
      <c r="R429" s="235">
        <f ca="1">IF(AND(tblTEC_TDB_Data[[#This Row],[Âge]]&gt;60,tblTEC_TDB_Data[[#This Row],[Âge]]&lt;=90),N429,0)</f>
        <v>0</v>
      </c>
      <c r="S429" s="235">
        <f ca="1">IF(tblTEC_TDB_Data[[#This Row],[Âge]]&gt;90,N429,0)</f>
        <v>0</v>
      </c>
    </row>
    <row r="430" spans="1:19" x14ac:dyDescent="0.25">
      <c r="A430" s="231">
        <v>430</v>
      </c>
      <c r="B430" s="231" t="s">
        <v>5</v>
      </c>
      <c r="C430" s="1124">
        <v>45513</v>
      </c>
      <c r="D430" s="236" t="s">
        <v>11609</v>
      </c>
      <c r="E430" s="966">
        <v>0.75</v>
      </c>
      <c r="F430" s="228" t="s">
        <v>172</v>
      </c>
      <c r="G430" s="228" t="s">
        <v>9339</v>
      </c>
      <c r="H430" s="228" t="s">
        <v>9339</v>
      </c>
      <c r="I430" s="232">
        <f>IF(tblTEC_TDB_Data[[#This Row],[EstDetruite]],E430,0)</f>
        <v>0</v>
      </c>
      <c r="J430" s="233">
        <f>tblTEC_TDB_Data[[#This Row],[H_Saisies]]-tblTEC_TDB_Data[[#This Row],[H_Détruites]]</f>
        <v>0.75</v>
      </c>
      <c r="K430" s="233">
        <f>IF(tblTEC_TDB_Data[[#This Row],[EstFacturable]]="VRAI",(E430-I430),0)</f>
        <v>0.75</v>
      </c>
      <c r="L430" s="232">
        <f t="shared" si="22"/>
        <v>0</v>
      </c>
      <c r="M430" s="232">
        <f t="shared" si="23"/>
        <v>0</v>
      </c>
      <c r="N430" s="234">
        <f>MAX(tblTEC_TDB_Data[[#This Row],[H_Facturables]]-tblTEC_TDB_Data[[#This Row],[H_Facturées]],0)</f>
        <v>0.75</v>
      </c>
      <c r="O430" s="227">
        <f ca="1">ROUND(INT(NOW()-tblTEC_TDB_Data[[#This Row],[Date]]),0)</f>
        <v>6</v>
      </c>
      <c r="P430" s="235">
        <f ca="1">IF(tblTEC_TDB_Data[[#This Row],[Âge]]&lt;=30,N430,0)</f>
        <v>0.75</v>
      </c>
      <c r="Q430" s="235">
        <f ca="1">IF(AND(tblTEC_TDB_Data[[#This Row],[Âge]]&gt;30,tblTEC_TDB_Data[[#This Row],[Âge]]&lt;=60),N430,0)</f>
        <v>0</v>
      </c>
      <c r="R430" s="235">
        <f ca="1">IF(AND(tblTEC_TDB_Data[[#This Row],[Âge]]&gt;60,tblTEC_TDB_Data[[#This Row],[Âge]]&lt;=90),N430,0)</f>
        <v>0</v>
      </c>
      <c r="S430" s="235">
        <f ca="1">IF(tblTEC_TDB_Data[[#This Row],[Âge]]&gt;90,N430,0)</f>
        <v>0</v>
      </c>
    </row>
    <row r="431" spans="1:19" x14ac:dyDescent="0.25">
      <c r="A431" s="231">
        <v>431</v>
      </c>
      <c r="B431" s="231" t="s">
        <v>5</v>
      </c>
      <c r="C431" s="1124">
        <v>45513</v>
      </c>
      <c r="D431" s="236" t="s">
        <v>13423</v>
      </c>
      <c r="E431" s="966">
        <v>3</v>
      </c>
      <c r="F431" s="228" t="s">
        <v>172</v>
      </c>
      <c r="G431" s="228" t="s">
        <v>9339</v>
      </c>
      <c r="H431" s="228" t="s">
        <v>9339</v>
      </c>
      <c r="I431" s="232">
        <f>IF(tblTEC_TDB_Data[[#This Row],[EstDetruite]],E431,0)</f>
        <v>0</v>
      </c>
      <c r="J431" s="233">
        <f>tblTEC_TDB_Data[[#This Row],[H_Saisies]]-tblTEC_TDB_Data[[#This Row],[H_Détruites]]</f>
        <v>3</v>
      </c>
      <c r="K431" s="233">
        <f>IF(tblTEC_TDB_Data[[#This Row],[EstFacturable]]="VRAI",(E431-I431),0)</f>
        <v>3</v>
      </c>
      <c r="L431" s="232">
        <f t="shared" si="22"/>
        <v>0</v>
      </c>
      <c r="M431" s="232">
        <f t="shared" si="23"/>
        <v>0</v>
      </c>
      <c r="N431" s="234">
        <f>MAX(tblTEC_TDB_Data[[#This Row],[H_Facturables]]-tblTEC_TDB_Data[[#This Row],[H_Facturées]],0)</f>
        <v>3</v>
      </c>
      <c r="O431" s="227">
        <f ca="1">ROUND(INT(NOW()-tblTEC_TDB_Data[[#This Row],[Date]]),0)</f>
        <v>6</v>
      </c>
      <c r="P431" s="235">
        <f ca="1">IF(tblTEC_TDB_Data[[#This Row],[Âge]]&lt;=30,N431,0)</f>
        <v>3</v>
      </c>
      <c r="Q431" s="235">
        <f ca="1">IF(AND(tblTEC_TDB_Data[[#This Row],[Âge]]&gt;30,tblTEC_TDB_Data[[#This Row],[Âge]]&lt;=60),N431,0)</f>
        <v>0</v>
      </c>
      <c r="R431" s="235">
        <f ca="1">IF(AND(tblTEC_TDB_Data[[#This Row],[Âge]]&gt;60,tblTEC_TDB_Data[[#This Row],[Âge]]&lt;=90),N431,0)</f>
        <v>0</v>
      </c>
      <c r="S431" s="235">
        <f ca="1">IF(tblTEC_TDB_Data[[#This Row],[Âge]]&gt;90,N431,0)</f>
        <v>0</v>
      </c>
    </row>
    <row r="432" spans="1:19" x14ac:dyDescent="0.25">
      <c r="A432" s="231">
        <v>432</v>
      </c>
      <c r="B432" s="231" t="s">
        <v>5</v>
      </c>
      <c r="C432" s="1124">
        <v>45513</v>
      </c>
      <c r="D432" s="236" t="s">
        <v>13166</v>
      </c>
      <c r="E432" s="966">
        <v>1.25</v>
      </c>
      <c r="F432" s="228" t="s">
        <v>172</v>
      </c>
      <c r="G432" s="228" t="s">
        <v>9339</v>
      </c>
      <c r="H432" s="228" t="s">
        <v>9339</v>
      </c>
      <c r="I432" s="232">
        <f>IF(tblTEC_TDB_Data[[#This Row],[EstDetruite]],E432,0)</f>
        <v>0</v>
      </c>
      <c r="J432" s="233">
        <f>tblTEC_TDB_Data[[#This Row],[H_Saisies]]-tblTEC_TDB_Data[[#This Row],[H_Détruites]]</f>
        <v>1.25</v>
      </c>
      <c r="K432" s="233">
        <f>IF(tblTEC_TDB_Data[[#This Row],[EstFacturable]]="VRAI",(E432-I432),0)</f>
        <v>1.25</v>
      </c>
      <c r="L432" s="232">
        <f t="shared" si="22"/>
        <v>0</v>
      </c>
      <c r="M432" s="232">
        <f t="shared" si="23"/>
        <v>0</v>
      </c>
      <c r="N432" s="234">
        <f>MAX(tblTEC_TDB_Data[[#This Row],[H_Facturables]]-tblTEC_TDB_Data[[#This Row],[H_Facturées]],0)</f>
        <v>1.25</v>
      </c>
      <c r="O432" s="227">
        <f ca="1">ROUND(INT(NOW()-tblTEC_TDB_Data[[#This Row],[Date]]),0)</f>
        <v>6</v>
      </c>
      <c r="P432" s="235">
        <f ca="1">IF(tblTEC_TDB_Data[[#This Row],[Âge]]&lt;=30,N432,0)</f>
        <v>1.25</v>
      </c>
      <c r="Q432" s="235">
        <f ca="1">IF(AND(tblTEC_TDB_Data[[#This Row],[Âge]]&gt;30,tblTEC_TDB_Data[[#This Row],[Âge]]&lt;=60),N432,0)</f>
        <v>0</v>
      </c>
      <c r="R432" s="235">
        <f ca="1">IF(AND(tblTEC_TDB_Data[[#This Row],[Âge]]&gt;60,tblTEC_TDB_Data[[#This Row],[Âge]]&lt;=90),N432,0)</f>
        <v>0</v>
      </c>
      <c r="S432" s="235">
        <f ca="1">IF(tblTEC_TDB_Data[[#This Row],[Âge]]&gt;90,N432,0)</f>
        <v>0</v>
      </c>
    </row>
    <row r="433" spans="1:19" x14ac:dyDescent="0.25">
      <c r="A433" s="231">
        <v>433</v>
      </c>
      <c r="B433" s="231" t="s">
        <v>150</v>
      </c>
      <c r="C433" s="1124">
        <v>45509</v>
      </c>
      <c r="D433" s="236" t="s">
        <v>11612</v>
      </c>
      <c r="E433" s="966">
        <v>1.7</v>
      </c>
      <c r="F433" s="228" t="s">
        <v>172</v>
      </c>
      <c r="G433" s="228" t="s">
        <v>9339</v>
      </c>
      <c r="H433" s="228" t="s">
        <v>9339</v>
      </c>
      <c r="I433" s="232">
        <f>IF(tblTEC_TDB_Data[[#This Row],[EstDetruite]],E433,0)</f>
        <v>0</v>
      </c>
      <c r="J433" s="233">
        <f>tblTEC_TDB_Data[[#This Row],[H_Saisies]]-tblTEC_TDB_Data[[#This Row],[H_Détruites]]</f>
        <v>1.7</v>
      </c>
      <c r="K433" s="233">
        <f>IF(tblTEC_TDB_Data[[#This Row],[EstFacturable]]="VRAI",(E433-I433),0)</f>
        <v>1.7</v>
      </c>
      <c r="L433" s="232">
        <f t="shared" si="22"/>
        <v>0</v>
      </c>
      <c r="M433" s="232">
        <f t="shared" si="23"/>
        <v>0</v>
      </c>
      <c r="N433" s="234">
        <f>MAX(tblTEC_TDB_Data[[#This Row],[H_Facturables]]-tblTEC_TDB_Data[[#This Row],[H_Facturées]],0)</f>
        <v>1.7</v>
      </c>
      <c r="O433" s="227">
        <f ca="1">ROUND(INT(NOW()-tblTEC_TDB_Data[[#This Row],[Date]]),0)</f>
        <v>10</v>
      </c>
      <c r="P433" s="235">
        <f ca="1">IF(tblTEC_TDB_Data[[#This Row],[Âge]]&lt;=30,N433,0)</f>
        <v>1.7</v>
      </c>
      <c r="Q433" s="235">
        <f ca="1">IF(AND(tblTEC_TDB_Data[[#This Row],[Âge]]&gt;30,tblTEC_TDB_Data[[#This Row],[Âge]]&lt;=60),N433,0)</f>
        <v>0</v>
      </c>
      <c r="R433" s="235">
        <f ca="1">IF(AND(tblTEC_TDB_Data[[#This Row],[Âge]]&gt;60,tblTEC_TDB_Data[[#This Row],[Âge]]&lt;=90),N433,0)</f>
        <v>0</v>
      </c>
      <c r="S433" s="235">
        <f ca="1">IF(tblTEC_TDB_Data[[#This Row],[Âge]]&gt;90,N433,0)</f>
        <v>0</v>
      </c>
    </row>
    <row r="434" spans="1:19" x14ac:dyDescent="0.25">
      <c r="A434" s="231">
        <v>434</v>
      </c>
      <c r="B434" s="231" t="s">
        <v>150</v>
      </c>
      <c r="C434" s="1124">
        <v>45509</v>
      </c>
      <c r="D434" s="236" t="s">
        <v>13430</v>
      </c>
      <c r="E434" s="966">
        <v>0.3</v>
      </c>
      <c r="F434" s="228" t="s">
        <v>172</v>
      </c>
      <c r="G434" s="228" t="s">
        <v>9339</v>
      </c>
      <c r="H434" s="228" t="s">
        <v>9339</v>
      </c>
      <c r="I434" s="232">
        <f>IF(tblTEC_TDB_Data[[#This Row],[EstDetruite]],E434,0)</f>
        <v>0</v>
      </c>
      <c r="J434" s="233">
        <f>tblTEC_TDB_Data[[#This Row],[H_Saisies]]-tblTEC_TDB_Data[[#This Row],[H_Détruites]]</f>
        <v>0.3</v>
      </c>
      <c r="K434" s="233">
        <f>IF(tblTEC_TDB_Data[[#This Row],[EstFacturable]]="VRAI",(E434-I434),0)</f>
        <v>0.3</v>
      </c>
      <c r="L434" s="232">
        <f t="shared" si="22"/>
        <v>0</v>
      </c>
      <c r="M434" s="232">
        <f t="shared" si="23"/>
        <v>0</v>
      </c>
      <c r="N434" s="234">
        <f>MAX(tblTEC_TDB_Data[[#This Row],[H_Facturables]]-tblTEC_TDB_Data[[#This Row],[H_Facturées]],0)</f>
        <v>0.3</v>
      </c>
      <c r="O434" s="227">
        <f ca="1">ROUND(INT(NOW()-tblTEC_TDB_Data[[#This Row],[Date]]),0)</f>
        <v>10</v>
      </c>
      <c r="P434" s="235">
        <f ca="1">IF(tblTEC_TDB_Data[[#This Row],[Âge]]&lt;=30,N434,0)</f>
        <v>0.3</v>
      </c>
      <c r="Q434" s="235">
        <f ca="1">IF(AND(tblTEC_TDB_Data[[#This Row],[Âge]]&gt;30,tblTEC_TDB_Data[[#This Row],[Âge]]&lt;=60),N434,0)</f>
        <v>0</v>
      </c>
      <c r="R434" s="235">
        <f ca="1">IF(AND(tblTEC_TDB_Data[[#This Row],[Âge]]&gt;60,tblTEC_TDB_Data[[#This Row],[Âge]]&lt;=90),N434,0)</f>
        <v>0</v>
      </c>
      <c r="S434" s="235">
        <f ca="1">IF(tblTEC_TDB_Data[[#This Row],[Âge]]&gt;90,N434,0)</f>
        <v>0</v>
      </c>
    </row>
    <row r="435" spans="1:19" x14ac:dyDescent="0.25">
      <c r="A435" s="231">
        <v>435</v>
      </c>
      <c r="B435" s="231" t="s">
        <v>150</v>
      </c>
      <c r="C435" s="1124">
        <v>45509</v>
      </c>
      <c r="D435" s="236" t="s">
        <v>18067</v>
      </c>
      <c r="E435" s="966">
        <v>1.3</v>
      </c>
      <c r="F435" s="228" t="s">
        <v>172</v>
      </c>
      <c r="G435" s="228" t="s">
        <v>9339</v>
      </c>
      <c r="H435" s="228" t="s">
        <v>9339</v>
      </c>
      <c r="I435" s="232">
        <f>IF(tblTEC_TDB_Data[[#This Row],[EstDetruite]],E435,0)</f>
        <v>0</v>
      </c>
      <c r="J435" s="233">
        <f>tblTEC_TDB_Data[[#This Row],[H_Saisies]]-tblTEC_TDB_Data[[#This Row],[H_Détruites]]</f>
        <v>1.3</v>
      </c>
      <c r="K435" s="233">
        <f>IF(tblTEC_TDB_Data[[#This Row],[EstFacturable]]="VRAI",(E435-I435),0)</f>
        <v>1.3</v>
      </c>
      <c r="L435" s="232">
        <f t="shared" si="22"/>
        <v>0</v>
      </c>
      <c r="M435" s="232">
        <f t="shared" si="23"/>
        <v>0</v>
      </c>
      <c r="N435" s="234">
        <f>MAX(tblTEC_TDB_Data[[#This Row],[H_Facturables]]-tblTEC_TDB_Data[[#This Row],[H_Facturées]],0)</f>
        <v>1.3</v>
      </c>
      <c r="O435" s="227">
        <f ca="1">ROUND(INT(NOW()-tblTEC_TDB_Data[[#This Row],[Date]]),0)</f>
        <v>10</v>
      </c>
      <c r="P435" s="235">
        <f ca="1">IF(tblTEC_TDB_Data[[#This Row],[Âge]]&lt;=30,N435,0)</f>
        <v>1.3</v>
      </c>
      <c r="Q435" s="235">
        <f ca="1">IF(AND(tblTEC_TDB_Data[[#This Row],[Âge]]&gt;30,tblTEC_TDB_Data[[#This Row],[Âge]]&lt;=60),N435,0)</f>
        <v>0</v>
      </c>
      <c r="R435" s="235">
        <f ca="1">IF(AND(tblTEC_TDB_Data[[#This Row],[Âge]]&gt;60,tblTEC_TDB_Data[[#This Row],[Âge]]&lt;=90),N435,0)</f>
        <v>0</v>
      </c>
      <c r="S435" s="235">
        <f ca="1">IF(tblTEC_TDB_Data[[#This Row],[Âge]]&gt;90,N435,0)</f>
        <v>0</v>
      </c>
    </row>
    <row r="436" spans="1:19" x14ac:dyDescent="0.25">
      <c r="A436" s="231">
        <v>436</v>
      </c>
      <c r="B436" s="231" t="s">
        <v>150</v>
      </c>
      <c r="C436" s="1124">
        <v>45509</v>
      </c>
      <c r="D436" s="236" t="s">
        <v>11826</v>
      </c>
      <c r="E436" s="966">
        <v>1.4</v>
      </c>
      <c r="F436" s="228" t="s">
        <v>172</v>
      </c>
      <c r="G436" s="228" t="s">
        <v>9339</v>
      </c>
      <c r="H436" s="228" t="s">
        <v>9339</v>
      </c>
      <c r="I436" s="232">
        <f>IF(tblTEC_TDB_Data[[#This Row],[EstDetruite]],E436,0)</f>
        <v>0</v>
      </c>
      <c r="J436" s="233">
        <f>tblTEC_TDB_Data[[#This Row],[H_Saisies]]-tblTEC_TDB_Data[[#This Row],[H_Détruites]]</f>
        <v>1.4</v>
      </c>
      <c r="K436" s="233">
        <f>IF(tblTEC_TDB_Data[[#This Row],[EstFacturable]]="VRAI",(E436-I436),0)</f>
        <v>1.4</v>
      </c>
      <c r="L436" s="232">
        <f t="shared" si="22"/>
        <v>0</v>
      </c>
      <c r="M436" s="232">
        <f t="shared" si="23"/>
        <v>0</v>
      </c>
      <c r="N436" s="234">
        <f>MAX(tblTEC_TDB_Data[[#This Row],[H_Facturables]]-tblTEC_TDB_Data[[#This Row],[H_Facturées]],0)</f>
        <v>1.4</v>
      </c>
      <c r="O436" s="227">
        <f ca="1">ROUND(INT(NOW()-tblTEC_TDB_Data[[#This Row],[Date]]),0)</f>
        <v>10</v>
      </c>
      <c r="P436" s="235">
        <f ca="1">IF(tblTEC_TDB_Data[[#This Row],[Âge]]&lt;=30,N436,0)</f>
        <v>1.4</v>
      </c>
      <c r="Q436" s="235">
        <f ca="1">IF(AND(tblTEC_TDB_Data[[#This Row],[Âge]]&gt;30,tblTEC_TDB_Data[[#This Row],[Âge]]&lt;=60),N436,0)</f>
        <v>0</v>
      </c>
      <c r="R436" s="235">
        <f ca="1">IF(AND(tblTEC_TDB_Data[[#This Row],[Âge]]&gt;60,tblTEC_TDB_Data[[#This Row],[Âge]]&lt;=90),N436,0)</f>
        <v>0</v>
      </c>
      <c r="S436" s="235">
        <f ca="1">IF(tblTEC_TDB_Data[[#This Row],[Âge]]&gt;90,N436,0)</f>
        <v>0</v>
      </c>
    </row>
    <row r="437" spans="1:19" x14ac:dyDescent="0.25">
      <c r="A437" s="231">
        <v>437</v>
      </c>
      <c r="B437" s="231" t="s">
        <v>150</v>
      </c>
      <c r="C437" s="1124">
        <v>45509</v>
      </c>
      <c r="D437" s="236" t="s">
        <v>14438</v>
      </c>
      <c r="E437" s="966">
        <v>0.5</v>
      </c>
      <c r="F437" s="228" t="s">
        <v>172</v>
      </c>
      <c r="G437" s="228" t="s">
        <v>9339</v>
      </c>
      <c r="H437" s="228" t="s">
        <v>9339</v>
      </c>
      <c r="I437" s="232">
        <f>IF(tblTEC_TDB_Data[[#This Row],[EstDetruite]],E437,0)</f>
        <v>0</v>
      </c>
      <c r="J437" s="233">
        <f>tblTEC_TDB_Data[[#This Row],[H_Saisies]]-tblTEC_TDB_Data[[#This Row],[H_Détruites]]</f>
        <v>0.5</v>
      </c>
      <c r="K437" s="233">
        <f>IF(tblTEC_TDB_Data[[#This Row],[EstFacturable]]="VRAI",(E437-I437),0)</f>
        <v>0.5</v>
      </c>
      <c r="L437" s="232">
        <f t="shared" si="22"/>
        <v>0</v>
      </c>
      <c r="M437" s="232">
        <f t="shared" si="23"/>
        <v>0</v>
      </c>
      <c r="N437" s="234">
        <f>MAX(tblTEC_TDB_Data[[#This Row],[H_Facturables]]-tblTEC_TDB_Data[[#This Row],[H_Facturées]],0)</f>
        <v>0.5</v>
      </c>
      <c r="O437" s="227">
        <f ca="1">ROUND(INT(NOW()-tblTEC_TDB_Data[[#This Row],[Date]]),0)</f>
        <v>10</v>
      </c>
      <c r="P437" s="235">
        <f ca="1">IF(tblTEC_TDB_Data[[#This Row],[Âge]]&lt;=30,N437,0)</f>
        <v>0.5</v>
      </c>
      <c r="Q437" s="235">
        <f ca="1">IF(AND(tblTEC_TDB_Data[[#This Row],[Âge]]&gt;30,tblTEC_TDB_Data[[#This Row],[Âge]]&lt;=60),N437,0)</f>
        <v>0</v>
      </c>
      <c r="R437" s="235">
        <f ca="1">IF(AND(tblTEC_TDB_Data[[#This Row],[Âge]]&gt;60,tblTEC_TDB_Data[[#This Row],[Âge]]&lt;=90),N437,0)</f>
        <v>0</v>
      </c>
      <c r="S437" s="235">
        <f ca="1">IF(tblTEC_TDB_Data[[#This Row],[Âge]]&gt;90,N437,0)</f>
        <v>0</v>
      </c>
    </row>
    <row r="438" spans="1:19" x14ac:dyDescent="0.25">
      <c r="A438" s="231">
        <v>438</v>
      </c>
      <c r="B438" s="231" t="s">
        <v>150</v>
      </c>
      <c r="C438" s="1124">
        <v>45509</v>
      </c>
      <c r="D438" s="236" t="s">
        <v>11645</v>
      </c>
      <c r="E438" s="966">
        <v>6.2</v>
      </c>
      <c r="F438" s="228" t="s">
        <v>172</v>
      </c>
      <c r="G438" s="228" t="s">
        <v>9339</v>
      </c>
      <c r="H438" s="228" t="s">
        <v>9339</v>
      </c>
      <c r="I438" s="232">
        <f>IF(tblTEC_TDB_Data[[#This Row],[EstDetruite]],E438,0)</f>
        <v>0</v>
      </c>
      <c r="J438" s="233">
        <f>tblTEC_TDB_Data[[#This Row],[H_Saisies]]-tblTEC_TDB_Data[[#This Row],[H_Détruites]]</f>
        <v>6.2</v>
      </c>
      <c r="K438" s="233">
        <f>IF(tblTEC_TDB_Data[[#This Row],[EstFacturable]]="VRAI",(E438-I438),0)</f>
        <v>6.2</v>
      </c>
      <c r="L438" s="232">
        <f t="shared" si="22"/>
        <v>0</v>
      </c>
      <c r="M438" s="232">
        <f t="shared" si="23"/>
        <v>0</v>
      </c>
      <c r="N438" s="234">
        <f>MAX(tblTEC_TDB_Data[[#This Row],[H_Facturables]]-tblTEC_TDB_Data[[#This Row],[H_Facturées]],0)</f>
        <v>6.2</v>
      </c>
      <c r="O438" s="227">
        <f ca="1">ROUND(INT(NOW()-tblTEC_TDB_Data[[#This Row],[Date]]),0)</f>
        <v>10</v>
      </c>
      <c r="P438" s="235">
        <f ca="1">IF(tblTEC_TDB_Data[[#This Row],[Âge]]&lt;=30,N438,0)</f>
        <v>6.2</v>
      </c>
      <c r="Q438" s="235">
        <f ca="1">IF(AND(tblTEC_TDB_Data[[#This Row],[Âge]]&gt;30,tblTEC_TDB_Data[[#This Row],[Âge]]&lt;=60),N438,0)</f>
        <v>0</v>
      </c>
      <c r="R438" s="235">
        <f ca="1">IF(AND(tblTEC_TDB_Data[[#This Row],[Âge]]&gt;60,tblTEC_TDB_Data[[#This Row],[Âge]]&lt;=90),N438,0)</f>
        <v>0</v>
      </c>
      <c r="S438" s="235">
        <f ca="1">IF(tblTEC_TDB_Data[[#This Row],[Âge]]&gt;90,N438,0)</f>
        <v>0</v>
      </c>
    </row>
    <row r="439" spans="1:19" x14ac:dyDescent="0.25">
      <c r="A439" s="231">
        <v>439</v>
      </c>
      <c r="B439" s="231" t="s">
        <v>150</v>
      </c>
      <c r="C439" s="1124">
        <v>45510</v>
      </c>
      <c r="D439" s="236" t="s">
        <v>11826</v>
      </c>
      <c r="E439" s="966">
        <v>1.3</v>
      </c>
      <c r="F439" s="228" t="s">
        <v>172</v>
      </c>
      <c r="G439" s="228" t="s">
        <v>9339</v>
      </c>
      <c r="H439" s="228" t="s">
        <v>9339</v>
      </c>
      <c r="I439" s="232">
        <f>IF(tblTEC_TDB_Data[[#This Row],[EstDetruite]],E439,0)</f>
        <v>0</v>
      </c>
      <c r="J439" s="233">
        <f>tblTEC_TDB_Data[[#This Row],[H_Saisies]]-tblTEC_TDB_Data[[#This Row],[H_Détruites]]</f>
        <v>1.3</v>
      </c>
      <c r="K439" s="233">
        <f>IF(tblTEC_TDB_Data[[#This Row],[EstFacturable]]="VRAI",(E439-I439),0)</f>
        <v>1.3</v>
      </c>
      <c r="L439" s="232">
        <f t="shared" si="22"/>
        <v>0</v>
      </c>
      <c r="M439" s="232">
        <f t="shared" si="23"/>
        <v>0</v>
      </c>
      <c r="N439" s="234">
        <f>MAX(tblTEC_TDB_Data[[#This Row],[H_Facturables]]-tblTEC_TDB_Data[[#This Row],[H_Facturées]],0)</f>
        <v>1.3</v>
      </c>
      <c r="O439" s="227">
        <f ca="1">ROUND(INT(NOW()-tblTEC_TDB_Data[[#This Row],[Date]]),0)</f>
        <v>9</v>
      </c>
      <c r="P439" s="235">
        <f ca="1">IF(tblTEC_TDB_Data[[#This Row],[Âge]]&lt;=30,N439,0)</f>
        <v>1.3</v>
      </c>
      <c r="Q439" s="235">
        <f ca="1">IF(AND(tblTEC_TDB_Data[[#This Row],[Âge]]&gt;30,tblTEC_TDB_Data[[#This Row],[Âge]]&lt;=60),N439,0)</f>
        <v>0</v>
      </c>
      <c r="R439" s="235">
        <f ca="1">IF(AND(tblTEC_TDB_Data[[#This Row],[Âge]]&gt;60,tblTEC_TDB_Data[[#This Row],[Âge]]&lt;=90),N439,0)</f>
        <v>0</v>
      </c>
      <c r="S439" s="235">
        <f ca="1">IF(tblTEC_TDB_Data[[#This Row],[Âge]]&gt;90,N439,0)</f>
        <v>0</v>
      </c>
    </row>
    <row r="440" spans="1:19" x14ac:dyDescent="0.25">
      <c r="A440" s="231">
        <v>440</v>
      </c>
      <c r="B440" s="231" t="s">
        <v>150</v>
      </c>
      <c r="C440" s="1124">
        <v>45510</v>
      </c>
      <c r="D440" s="236" t="s">
        <v>14162</v>
      </c>
      <c r="E440" s="966">
        <v>0.6</v>
      </c>
      <c r="F440" s="228" t="s">
        <v>172</v>
      </c>
      <c r="G440" s="228" t="s">
        <v>9339</v>
      </c>
      <c r="H440" s="228" t="s">
        <v>9339</v>
      </c>
      <c r="I440" s="232">
        <f>IF(tblTEC_TDB_Data[[#This Row],[EstDetruite]],E440,0)</f>
        <v>0</v>
      </c>
      <c r="J440" s="233">
        <f>tblTEC_TDB_Data[[#This Row],[H_Saisies]]-tblTEC_TDB_Data[[#This Row],[H_Détruites]]</f>
        <v>0.6</v>
      </c>
      <c r="K440" s="233">
        <f>IF(tblTEC_TDB_Data[[#This Row],[EstFacturable]]="VRAI",(E440-I440),0)</f>
        <v>0.6</v>
      </c>
      <c r="L440" s="232">
        <f t="shared" si="22"/>
        <v>0</v>
      </c>
      <c r="M440" s="232">
        <f t="shared" si="23"/>
        <v>0</v>
      </c>
      <c r="N440" s="234">
        <f>MAX(tblTEC_TDB_Data[[#This Row],[H_Facturables]]-tblTEC_TDB_Data[[#This Row],[H_Facturées]],0)</f>
        <v>0.6</v>
      </c>
      <c r="O440" s="227">
        <f ca="1">ROUND(INT(NOW()-tblTEC_TDB_Data[[#This Row],[Date]]),0)</f>
        <v>9</v>
      </c>
      <c r="P440" s="235">
        <f ca="1">IF(tblTEC_TDB_Data[[#This Row],[Âge]]&lt;=30,N440,0)</f>
        <v>0.6</v>
      </c>
      <c r="Q440" s="235">
        <f ca="1">IF(AND(tblTEC_TDB_Data[[#This Row],[Âge]]&gt;30,tblTEC_TDB_Data[[#This Row],[Âge]]&lt;=60),N440,0)</f>
        <v>0</v>
      </c>
      <c r="R440" s="235">
        <f ca="1">IF(AND(tblTEC_TDB_Data[[#This Row],[Âge]]&gt;60,tblTEC_TDB_Data[[#This Row],[Âge]]&lt;=90),N440,0)</f>
        <v>0</v>
      </c>
      <c r="S440" s="235">
        <f ca="1">IF(tblTEC_TDB_Data[[#This Row],[Âge]]&gt;90,N440,0)</f>
        <v>0</v>
      </c>
    </row>
    <row r="441" spans="1:19" x14ac:dyDescent="0.25">
      <c r="A441" s="231">
        <v>441</v>
      </c>
      <c r="B441" s="231" t="s">
        <v>150</v>
      </c>
      <c r="C441" s="1124">
        <v>45510</v>
      </c>
      <c r="D441" s="236" t="s">
        <v>17418</v>
      </c>
      <c r="E441" s="966">
        <v>0.8</v>
      </c>
      <c r="F441" s="228" t="s">
        <v>172</v>
      </c>
      <c r="G441" s="228" t="s">
        <v>9339</v>
      </c>
      <c r="H441" s="228" t="s">
        <v>9339</v>
      </c>
      <c r="I441" s="232">
        <f>IF(tblTEC_TDB_Data[[#This Row],[EstDetruite]],E441,0)</f>
        <v>0</v>
      </c>
      <c r="J441" s="233">
        <f>tblTEC_TDB_Data[[#This Row],[H_Saisies]]-tblTEC_TDB_Data[[#This Row],[H_Détruites]]</f>
        <v>0.8</v>
      </c>
      <c r="K441" s="233">
        <f>IF(tblTEC_TDB_Data[[#This Row],[EstFacturable]]="VRAI",(E441-I441),0)</f>
        <v>0.8</v>
      </c>
      <c r="L441" s="232">
        <f t="shared" si="22"/>
        <v>0</v>
      </c>
      <c r="M441" s="232">
        <f t="shared" si="23"/>
        <v>0</v>
      </c>
      <c r="N441" s="234">
        <f>MAX(tblTEC_TDB_Data[[#This Row],[H_Facturables]]-tblTEC_TDB_Data[[#This Row],[H_Facturées]],0)</f>
        <v>0.8</v>
      </c>
      <c r="O441" s="227">
        <f ca="1">ROUND(INT(NOW()-tblTEC_TDB_Data[[#This Row],[Date]]),0)</f>
        <v>9</v>
      </c>
      <c r="P441" s="235">
        <f ca="1">IF(tblTEC_TDB_Data[[#This Row],[Âge]]&lt;=30,N441,0)</f>
        <v>0.8</v>
      </c>
      <c r="Q441" s="235">
        <f ca="1">IF(AND(tblTEC_TDB_Data[[#This Row],[Âge]]&gt;30,tblTEC_TDB_Data[[#This Row],[Âge]]&lt;=60),N441,0)</f>
        <v>0</v>
      </c>
      <c r="R441" s="235">
        <f ca="1">IF(AND(tblTEC_TDB_Data[[#This Row],[Âge]]&gt;60,tblTEC_TDB_Data[[#This Row],[Âge]]&lt;=90),N441,0)</f>
        <v>0</v>
      </c>
      <c r="S441" s="235">
        <f ca="1">IF(tblTEC_TDB_Data[[#This Row],[Âge]]&gt;90,N441,0)</f>
        <v>0</v>
      </c>
    </row>
    <row r="442" spans="1:19" x14ac:dyDescent="0.25">
      <c r="A442" s="231">
        <v>442</v>
      </c>
      <c r="B442" s="231" t="s">
        <v>150</v>
      </c>
      <c r="C442" s="1124">
        <v>45510</v>
      </c>
      <c r="D442" s="236" t="s">
        <v>11645</v>
      </c>
      <c r="E442" s="966">
        <v>2.4</v>
      </c>
      <c r="F442" s="228" t="s">
        <v>172</v>
      </c>
      <c r="G442" s="228" t="s">
        <v>9339</v>
      </c>
      <c r="H442" s="228" t="s">
        <v>9339</v>
      </c>
      <c r="I442" s="232">
        <f>IF(tblTEC_TDB_Data[[#This Row],[EstDetruite]],E442,0)</f>
        <v>0</v>
      </c>
      <c r="J442" s="233">
        <f>tblTEC_TDB_Data[[#This Row],[H_Saisies]]-tblTEC_TDB_Data[[#This Row],[H_Détruites]]</f>
        <v>2.4</v>
      </c>
      <c r="K442" s="233">
        <f>IF(tblTEC_TDB_Data[[#This Row],[EstFacturable]]="VRAI",(E442-I442),0)</f>
        <v>2.4</v>
      </c>
      <c r="L442" s="232">
        <f t="shared" si="22"/>
        <v>0</v>
      </c>
      <c r="M442" s="232">
        <f t="shared" si="23"/>
        <v>0</v>
      </c>
      <c r="N442" s="234">
        <f>MAX(tblTEC_TDB_Data[[#This Row],[H_Facturables]]-tblTEC_TDB_Data[[#This Row],[H_Facturées]],0)</f>
        <v>2.4</v>
      </c>
      <c r="O442" s="227">
        <f ca="1">ROUND(INT(NOW()-tblTEC_TDB_Data[[#This Row],[Date]]),0)</f>
        <v>9</v>
      </c>
      <c r="P442" s="235">
        <f ca="1">IF(tblTEC_TDB_Data[[#This Row],[Âge]]&lt;=30,N442,0)</f>
        <v>2.4</v>
      </c>
      <c r="Q442" s="235">
        <f ca="1">IF(AND(tblTEC_TDB_Data[[#This Row],[Âge]]&gt;30,tblTEC_TDB_Data[[#This Row],[Âge]]&lt;=60),N442,0)</f>
        <v>0</v>
      </c>
      <c r="R442" s="235">
        <f ca="1">IF(AND(tblTEC_TDB_Data[[#This Row],[Âge]]&gt;60,tblTEC_TDB_Data[[#This Row],[Âge]]&lt;=90),N442,0)</f>
        <v>0</v>
      </c>
      <c r="S442" s="235">
        <f ca="1">IF(tblTEC_TDB_Data[[#This Row],[Âge]]&gt;90,N442,0)</f>
        <v>0</v>
      </c>
    </row>
    <row r="443" spans="1:19" x14ac:dyDescent="0.25">
      <c r="A443" s="231">
        <v>443</v>
      </c>
      <c r="B443" s="231" t="s">
        <v>150</v>
      </c>
      <c r="C443" s="1124">
        <v>45510</v>
      </c>
      <c r="D443" s="236" t="s">
        <v>13745</v>
      </c>
      <c r="E443" s="966">
        <v>2.1</v>
      </c>
      <c r="F443" s="228" t="s">
        <v>172</v>
      </c>
      <c r="G443" s="228" t="s">
        <v>9339</v>
      </c>
      <c r="H443" s="228" t="s">
        <v>9339</v>
      </c>
      <c r="I443" s="232">
        <f>IF(tblTEC_TDB_Data[[#This Row],[EstDetruite]],E443,0)</f>
        <v>0</v>
      </c>
      <c r="J443" s="233">
        <f>tblTEC_TDB_Data[[#This Row],[H_Saisies]]-tblTEC_TDB_Data[[#This Row],[H_Détruites]]</f>
        <v>2.1</v>
      </c>
      <c r="K443" s="233">
        <f>IF(tblTEC_TDB_Data[[#This Row],[EstFacturable]]="VRAI",(E443-I443),0)</f>
        <v>2.1</v>
      </c>
      <c r="L443" s="232">
        <f t="shared" si="22"/>
        <v>0</v>
      </c>
      <c r="M443" s="232">
        <f t="shared" si="23"/>
        <v>0</v>
      </c>
      <c r="N443" s="234">
        <f>MAX(tblTEC_TDB_Data[[#This Row],[H_Facturables]]-tblTEC_TDB_Data[[#This Row],[H_Facturées]],0)</f>
        <v>2.1</v>
      </c>
      <c r="O443" s="227">
        <f ca="1">ROUND(INT(NOW()-tblTEC_TDB_Data[[#This Row],[Date]]),0)</f>
        <v>9</v>
      </c>
      <c r="P443" s="235">
        <f ca="1">IF(tblTEC_TDB_Data[[#This Row],[Âge]]&lt;=30,N443,0)</f>
        <v>2.1</v>
      </c>
      <c r="Q443" s="235">
        <f ca="1">IF(AND(tblTEC_TDB_Data[[#This Row],[Âge]]&gt;30,tblTEC_TDB_Data[[#This Row],[Âge]]&lt;=60),N443,0)</f>
        <v>0</v>
      </c>
      <c r="R443" s="235">
        <f ca="1">IF(AND(tblTEC_TDB_Data[[#This Row],[Âge]]&gt;60,tblTEC_TDB_Data[[#This Row],[Âge]]&lt;=90),N443,0)</f>
        <v>0</v>
      </c>
      <c r="S443" s="235">
        <f ca="1">IF(tblTEC_TDB_Data[[#This Row],[Âge]]&gt;90,N443,0)</f>
        <v>0</v>
      </c>
    </row>
    <row r="444" spans="1:19" x14ac:dyDescent="0.25">
      <c r="A444" s="231">
        <v>444</v>
      </c>
      <c r="B444" s="231" t="s">
        <v>150</v>
      </c>
      <c r="C444" s="1124">
        <v>45510</v>
      </c>
      <c r="D444" s="236" t="s">
        <v>11633</v>
      </c>
      <c r="E444" s="966">
        <v>1</v>
      </c>
      <c r="F444" s="228" t="s">
        <v>172</v>
      </c>
      <c r="G444" s="228" t="s">
        <v>9339</v>
      </c>
      <c r="H444" s="228" t="s">
        <v>9339</v>
      </c>
      <c r="I444" s="232">
        <f>IF(tblTEC_TDB_Data[[#This Row],[EstDetruite]],E444,0)</f>
        <v>0</v>
      </c>
      <c r="J444" s="233">
        <f>tblTEC_TDB_Data[[#This Row],[H_Saisies]]-tblTEC_TDB_Data[[#This Row],[H_Détruites]]</f>
        <v>1</v>
      </c>
      <c r="K444" s="233">
        <f>IF(tblTEC_TDB_Data[[#This Row],[EstFacturable]]="VRAI",(E444-I444),0)</f>
        <v>1</v>
      </c>
      <c r="L444" s="232">
        <f t="shared" si="22"/>
        <v>0</v>
      </c>
      <c r="M444" s="232">
        <f t="shared" si="23"/>
        <v>0</v>
      </c>
      <c r="N444" s="234">
        <f>MAX(tblTEC_TDB_Data[[#This Row],[H_Facturables]]-tblTEC_TDB_Data[[#This Row],[H_Facturées]],0)</f>
        <v>1</v>
      </c>
      <c r="O444" s="227">
        <f ca="1">ROUND(INT(NOW()-tblTEC_TDB_Data[[#This Row],[Date]]),0)</f>
        <v>9</v>
      </c>
      <c r="P444" s="235">
        <f ca="1">IF(tblTEC_TDB_Data[[#This Row],[Âge]]&lt;=30,N444,0)</f>
        <v>1</v>
      </c>
      <c r="Q444" s="235">
        <f ca="1">IF(AND(tblTEC_TDB_Data[[#This Row],[Âge]]&gt;30,tblTEC_TDB_Data[[#This Row],[Âge]]&lt;=60),N444,0)</f>
        <v>0</v>
      </c>
      <c r="R444" s="235">
        <f ca="1">IF(AND(tblTEC_TDB_Data[[#This Row],[Âge]]&gt;60,tblTEC_TDB_Data[[#This Row],[Âge]]&lt;=90),N444,0)</f>
        <v>0</v>
      </c>
      <c r="S444" s="235">
        <f ca="1">IF(tblTEC_TDB_Data[[#This Row],[Âge]]&gt;90,N444,0)</f>
        <v>0</v>
      </c>
    </row>
    <row r="445" spans="1:19" x14ac:dyDescent="0.25">
      <c r="A445" s="231">
        <v>445</v>
      </c>
      <c r="B445" s="231" t="s">
        <v>150</v>
      </c>
      <c r="C445" s="1124">
        <v>45510</v>
      </c>
      <c r="D445" s="236" t="s">
        <v>11613</v>
      </c>
      <c r="E445" s="966">
        <v>1.3</v>
      </c>
      <c r="F445" s="228" t="s">
        <v>172</v>
      </c>
      <c r="G445" s="228" t="s">
        <v>9339</v>
      </c>
      <c r="H445" s="228" t="s">
        <v>9339</v>
      </c>
      <c r="I445" s="232">
        <f>IF(tblTEC_TDB_Data[[#This Row],[EstDetruite]],E445,0)</f>
        <v>0</v>
      </c>
      <c r="J445" s="233">
        <f>tblTEC_TDB_Data[[#This Row],[H_Saisies]]-tblTEC_TDB_Data[[#This Row],[H_Détruites]]</f>
        <v>1.3</v>
      </c>
      <c r="K445" s="233">
        <f>IF(tblTEC_TDB_Data[[#This Row],[EstFacturable]]="VRAI",(E445-I445),0)</f>
        <v>1.3</v>
      </c>
      <c r="L445" s="232">
        <f t="shared" si="22"/>
        <v>0</v>
      </c>
      <c r="M445" s="232">
        <f t="shared" si="23"/>
        <v>0</v>
      </c>
      <c r="N445" s="234">
        <f>MAX(tblTEC_TDB_Data[[#This Row],[H_Facturables]]-tblTEC_TDB_Data[[#This Row],[H_Facturées]],0)</f>
        <v>1.3</v>
      </c>
      <c r="O445" s="227">
        <f ca="1">ROUND(INT(NOW()-tblTEC_TDB_Data[[#This Row],[Date]]),0)</f>
        <v>9</v>
      </c>
      <c r="P445" s="235">
        <f ca="1">IF(tblTEC_TDB_Data[[#This Row],[Âge]]&lt;=30,N445,0)</f>
        <v>1.3</v>
      </c>
      <c r="Q445" s="235">
        <f ca="1">IF(AND(tblTEC_TDB_Data[[#This Row],[Âge]]&gt;30,tblTEC_TDB_Data[[#This Row],[Âge]]&lt;=60),N445,0)</f>
        <v>0</v>
      </c>
      <c r="R445" s="235">
        <f ca="1">IF(AND(tblTEC_TDB_Data[[#This Row],[Âge]]&gt;60,tblTEC_TDB_Data[[#This Row],[Âge]]&lt;=90),N445,0)</f>
        <v>0</v>
      </c>
      <c r="S445" s="235">
        <f ca="1">IF(tblTEC_TDB_Data[[#This Row],[Âge]]&gt;90,N445,0)</f>
        <v>0</v>
      </c>
    </row>
    <row r="446" spans="1:19" x14ac:dyDescent="0.25">
      <c r="A446" s="231">
        <v>446</v>
      </c>
      <c r="B446" s="231" t="s">
        <v>150</v>
      </c>
      <c r="C446" s="1124">
        <v>45511</v>
      </c>
      <c r="D446" s="236" t="s">
        <v>11826</v>
      </c>
      <c r="E446" s="966">
        <v>3</v>
      </c>
      <c r="F446" s="228" t="s">
        <v>172</v>
      </c>
      <c r="G446" s="228" t="s">
        <v>9339</v>
      </c>
      <c r="H446" s="228" t="s">
        <v>9339</v>
      </c>
      <c r="I446" s="232">
        <f>IF(tblTEC_TDB_Data[[#This Row],[EstDetruite]],E446,0)</f>
        <v>0</v>
      </c>
      <c r="J446" s="233">
        <f>tblTEC_TDB_Data[[#This Row],[H_Saisies]]-tblTEC_TDB_Data[[#This Row],[H_Détruites]]</f>
        <v>3</v>
      </c>
      <c r="K446" s="233">
        <f>IF(tblTEC_TDB_Data[[#This Row],[EstFacturable]]="VRAI",(E446-I446),0)</f>
        <v>3</v>
      </c>
      <c r="L446" s="232">
        <f t="shared" si="22"/>
        <v>0</v>
      </c>
      <c r="M446" s="232">
        <f t="shared" si="23"/>
        <v>0</v>
      </c>
      <c r="N446" s="234">
        <f>MAX(tblTEC_TDB_Data[[#This Row],[H_Facturables]]-tblTEC_TDB_Data[[#This Row],[H_Facturées]],0)</f>
        <v>3</v>
      </c>
      <c r="O446" s="227">
        <f ca="1">ROUND(INT(NOW()-tblTEC_TDB_Data[[#This Row],[Date]]),0)</f>
        <v>8</v>
      </c>
      <c r="P446" s="235">
        <f ca="1">IF(tblTEC_TDB_Data[[#This Row],[Âge]]&lt;=30,N446,0)</f>
        <v>3</v>
      </c>
      <c r="Q446" s="235">
        <f ca="1">IF(AND(tblTEC_TDB_Data[[#This Row],[Âge]]&gt;30,tblTEC_TDB_Data[[#This Row],[Âge]]&lt;=60),N446,0)</f>
        <v>0</v>
      </c>
      <c r="R446" s="235">
        <f ca="1">IF(AND(tblTEC_TDB_Data[[#This Row],[Âge]]&gt;60,tblTEC_TDB_Data[[#This Row],[Âge]]&lt;=90),N446,0)</f>
        <v>0</v>
      </c>
      <c r="S446" s="235">
        <f ca="1">IF(tblTEC_TDB_Data[[#This Row],[Âge]]&gt;90,N446,0)</f>
        <v>0</v>
      </c>
    </row>
    <row r="447" spans="1:19" x14ac:dyDescent="0.25">
      <c r="A447" s="231">
        <v>447</v>
      </c>
      <c r="B447" s="231" t="s">
        <v>150</v>
      </c>
      <c r="C447" s="1124">
        <v>45511</v>
      </c>
      <c r="D447" s="236" t="s">
        <v>11612</v>
      </c>
      <c r="E447" s="966">
        <v>0.9</v>
      </c>
      <c r="F447" s="228" t="s">
        <v>172</v>
      </c>
      <c r="G447" s="228" t="s">
        <v>9339</v>
      </c>
      <c r="H447" s="228" t="s">
        <v>9339</v>
      </c>
      <c r="I447" s="232">
        <f>IF(tblTEC_TDB_Data[[#This Row],[EstDetruite]],E447,0)</f>
        <v>0</v>
      </c>
      <c r="J447" s="233">
        <f>tblTEC_TDB_Data[[#This Row],[H_Saisies]]-tblTEC_TDB_Data[[#This Row],[H_Détruites]]</f>
        <v>0.9</v>
      </c>
      <c r="K447" s="233">
        <f>IF(tblTEC_TDB_Data[[#This Row],[EstFacturable]]="VRAI",(E447-I447),0)</f>
        <v>0.9</v>
      </c>
      <c r="L447" s="232">
        <f t="shared" si="22"/>
        <v>0</v>
      </c>
      <c r="M447" s="232">
        <f t="shared" si="23"/>
        <v>0</v>
      </c>
      <c r="N447" s="234">
        <f>MAX(tblTEC_TDB_Data[[#This Row],[H_Facturables]]-tblTEC_TDB_Data[[#This Row],[H_Facturées]],0)</f>
        <v>0.9</v>
      </c>
      <c r="O447" s="227">
        <f ca="1">ROUND(INT(NOW()-tblTEC_TDB_Data[[#This Row],[Date]]),0)</f>
        <v>8</v>
      </c>
      <c r="P447" s="235">
        <f ca="1">IF(tblTEC_TDB_Data[[#This Row],[Âge]]&lt;=30,N447,0)</f>
        <v>0.9</v>
      </c>
      <c r="Q447" s="235">
        <f ca="1">IF(AND(tblTEC_TDB_Data[[#This Row],[Âge]]&gt;30,tblTEC_TDB_Data[[#This Row],[Âge]]&lt;=60),N447,0)</f>
        <v>0</v>
      </c>
      <c r="R447" s="235">
        <f ca="1">IF(AND(tblTEC_TDB_Data[[#This Row],[Âge]]&gt;60,tblTEC_TDB_Data[[#This Row],[Âge]]&lt;=90),N447,0)</f>
        <v>0</v>
      </c>
      <c r="S447" s="235">
        <f ca="1">IF(tblTEC_TDB_Data[[#This Row],[Âge]]&gt;90,N447,0)</f>
        <v>0</v>
      </c>
    </row>
    <row r="448" spans="1:19" x14ac:dyDescent="0.25">
      <c r="A448" s="231">
        <v>448</v>
      </c>
      <c r="B448" s="231" t="s">
        <v>150</v>
      </c>
      <c r="C448" s="1124">
        <v>45511</v>
      </c>
      <c r="D448" s="236" t="s">
        <v>14162</v>
      </c>
      <c r="E448" s="966">
        <v>0.4</v>
      </c>
      <c r="F448" s="228" t="s">
        <v>172</v>
      </c>
      <c r="G448" s="228" t="s">
        <v>9339</v>
      </c>
      <c r="H448" s="228" t="s">
        <v>9339</v>
      </c>
      <c r="I448" s="232">
        <f>IF(tblTEC_TDB_Data[[#This Row],[EstDetruite]],E448,0)</f>
        <v>0</v>
      </c>
      <c r="J448" s="233">
        <f>tblTEC_TDB_Data[[#This Row],[H_Saisies]]-tblTEC_TDB_Data[[#This Row],[H_Détruites]]</f>
        <v>0.4</v>
      </c>
      <c r="K448" s="233">
        <f>IF(tblTEC_TDB_Data[[#This Row],[EstFacturable]]="VRAI",(E448-I448),0)</f>
        <v>0.4</v>
      </c>
      <c r="L448" s="232">
        <f t="shared" si="22"/>
        <v>0</v>
      </c>
      <c r="M448" s="232">
        <f t="shared" si="23"/>
        <v>0</v>
      </c>
      <c r="N448" s="234">
        <f>MAX(tblTEC_TDB_Data[[#This Row],[H_Facturables]]-tblTEC_TDB_Data[[#This Row],[H_Facturées]],0)</f>
        <v>0.4</v>
      </c>
      <c r="O448" s="227">
        <f ca="1">ROUND(INT(NOW()-tblTEC_TDB_Data[[#This Row],[Date]]),0)</f>
        <v>8</v>
      </c>
      <c r="P448" s="235">
        <f ca="1">IF(tblTEC_TDB_Data[[#This Row],[Âge]]&lt;=30,N448,0)</f>
        <v>0.4</v>
      </c>
      <c r="Q448" s="235">
        <f ca="1">IF(AND(tblTEC_TDB_Data[[#This Row],[Âge]]&gt;30,tblTEC_TDB_Data[[#This Row],[Âge]]&lt;=60),N448,0)</f>
        <v>0</v>
      </c>
      <c r="R448" s="235">
        <f ca="1">IF(AND(tblTEC_TDB_Data[[#This Row],[Âge]]&gt;60,tblTEC_TDB_Data[[#This Row],[Âge]]&lt;=90),N448,0)</f>
        <v>0</v>
      </c>
      <c r="S448" s="235">
        <f ca="1">IF(tblTEC_TDB_Data[[#This Row],[Âge]]&gt;90,N448,0)</f>
        <v>0</v>
      </c>
    </row>
    <row r="449" spans="1:19" x14ac:dyDescent="0.25">
      <c r="A449" s="231">
        <v>449</v>
      </c>
      <c r="B449" s="231" t="s">
        <v>150</v>
      </c>
      <c r="C449" s="1124">
        <v>45511</v>
      </c>
      <c r="D449" s="236" t="s">
        <v>11826</v>
      </c>
      <c r="E449" s="966">
        <v>0.9</v>
      </c>
      <c r="F449" s="228" t="s">
        <v>172</v>
      </c>
      <c r="G449" s="228" t="s">
        <v>9339</v>
      </c>
      <c r="H449" s="228" t="s">
        <v>9339</v>
      </c>
      <c r="I449" s="232">
        <f>IF(tblTEC_TDB_Data[[#This Row],[EstDetruite]],E449,0)</f>
        <v>0</v>
      </c>
      <c r="J449" s="233">
        <f>tblTEC_TDB_Data[[#This Row],[H_Saisies]]-tblTEC_TDB_Data[[#This Row],[H_Détruites]]</f>
        <v>0.9</v>
      </c>
      <c r="K449" s="233">
        <f>IF(tblTEC_TDB_Data[[#This Row],[EstFacturable]]="VRAI",(E449-I449),0)</f>
        <v>0.9</v>
      </c>
      <c r="L449" s="232">
        <f t="shared" si="22"/>
        <v>0</v>
      </c>
      <c r="M449" s="232">
        <f t="shared" si="23"/>
        <v>0</v>
      </c>
      <c r="N449" s="234">
        <f>MAX(tblTEC_TDB_Data[[#This Row],[H_Facturables]]-tblTEC_TDB_Data[[#This Row],[H_Facturées]],0)</f>
        <v>0.9</v>
      </c>
      <c r="O449" s="227">
        <f ca="1">ROUND(INT(NOW()-tblTEC_TDB_Data[[#This Row],[Date]]),0)</f>
        <v>8</v>
      </c>
      <c r="P449" s="235">
        <f ca="1">IF(tblTEC_TDB_Data[[#This Row],[Âge]]&lt;=30,N449,0)</f>
        <v>0.9</v>
      </c>
      <c r="Q449" s="235">
        <f ca="1">IF(AND(tblTEC_TDB_Data[[#This Row],[Âge]]&gt;30,tblTEC_TDB_Data[[#This Row],[Âge]]&lt;=60),N449,0)</f>
        <v>0</v>
      </c>
      <c r="R449" s="235">
        <f ca="1">IF(AND(tblTEC_TDB_Data[[#This Row],[Âge]]&gt;60,tblTEC_TDB_Data[[#This Row],[Âge]]&lt;=90),N449,0)</f>
        <v>0</v>
      </c>
      <c r="S449" s="235">
        <f ca="1">IF(tblTEC_TDB_Data[[#This Row],[Âge]]&gt;90,N449,0)</f>
        <v>0</v>
      </c>
    </row>
    <row r="450" spans="1:19" x14ac:dyDescent="0.25">
      <c r="A450" s="231">
        <v>450</v>
      </c>
      <c r="B450" s="231" t="s">
        <v>150</v>
      </c>
      <c r="C450" s="1124">
        <v>45511</v>
      </c>
      <c r="D450" s="236" t="s">
        <v>14438</v>
      </c>
      <c r="E450" s="966">
        <v>0.4</v>
      </c>
      <c r="F450" s="228" t="s">
        <v>172</v>
      </c>
      <c r="G450" s="228" t="s">
        <v>9339</v>
      </c>
      <c r="H450" s="228" t="s">
        <v>9339</v>
      </c>
      <c r="I450" s="232">
        <f>IF(tblTEC_TDB_Data[[#This Row],[EstDetruite]],E450,0)</f>
        <v>0</v>
      </c>
      <c r="J450" s="233">
        <f>tblTEC_TDB_Data[[#This Row],[H_Saisies]]-tblTEC_TDB_Data[[#This Row],[H_Détruites]]</f>
        <v>0.4</v>
      </c>
      <c r="K450" s="233">
        <f>IF(tblTEC_TDB_Data[[#This Row],[EstFacturable]]="VRAI",(E450-I450),0)</f>
        <v>0.4</v>
      </c>
      <c r="L450" s="232">
        <f t="shared" si="22"/>
        <v>0</v>
      </c>
      <c r="M450" s="232">
        <f t="shared" si="23"/>
        <v>0</v>
      </c>
      <c r="N450" s="234">
        <f>MAX(tblTEC_TDB_Data[[#This Row],[H_Facturables]]-tblTEC_TDB_Data[[#This Row],[H_Facturées]],0)</f>
        <v>0.4</v>
      </c>
      <c r="O450" s="227">
        <f ca="1">ROUND(INT(NOW()-tblTEC_TDB_Data[[#This Row],[Date]]),0)</f>
        <v>8</v>
      </c>
      <c r="P450" s="235">
        <f ca="1">IF(tblTEC_TDB_Data[[#This Row],[Âge]]&lt;=30,N450,0)</f>
        <v>0.4</v>
      </c>
      <c r="Q450" s="235">
        <f ca="1">IF(AND(tblTEC_TDB_Data[[#This Row],[Âge]]&gt;30,tblTEC_TDB_Data[[#This Row],[Âge]]&lt;=60),N450,0)</f>
        <v>0</v>
      </c>
      <c r="R450" s="235">
        <f ca="1">IF(AND(tblTEC_TDB_Data[[#This Row],[Âge]]&gt;60,tblTEC_TDB_Data[[#This Row],[Âge]]&lt;=90),N450,0)</f>
        <v>0</v>
      </c>
      <c r="S450" s="235">
        <f ca="1">IF(tblTEC_TDB_Data[[#This Row],[Âge]]&gt;90,N450,0)</f>
        <v>0</v>
      </c>
    </row>
    <row r="451" spans="1:19" x14ac:dyDescent="0.25">
      <c r="A451" s="231">
        <v>451</v>
      </c>
      <c r="B451" s="231" t="s">
        <v>150</v>
      </c>
      <c r="C451" s="1124">
        <v>45511</v>
      </c>
      <c r="D451" s="236" t="s">
        <v>11613</v>
      </c>
      <c r="E451" s="966">
        <v>2.8</v>
      </c>
      <c r="F451" s="228" t="s">
        <v>172</v>
      </c>
      <c r="G451" s="228" t="s">
        <v>9339</v>
      </c>
      <c r="H451" s="228" t="s">
        <v>9339</v>
      </c>
      <c r="I451" s="232">
        <f>IF(tblTEC_TDB_Data[[#This Row],[EstDetruite]],E451,0)</f>
        <v>0</v>
      </c>
      <c r="J451" s="233">
        <f>tblTEC_TDB_Data[[#This Row],[H_Saisies]]-tblTEC_TDB_Data[[#This Row],[H_Détruites]]</f>
        <v>2.8</v>
      </c>
      <c r="K451" s="233">
        <f>IF(tblTEC_TDB_Data[[#This Row],[EstFacturable]]="VRAI",(E451-I451),0)</f>
        <v>2.8</v>
      </c>
      <c r="L451" s="232">
        <f t="shared" si="22"/>
        <v>0</v>
      </c>
      <c r="M451" s="232">
        <f t="shared" si="23"/>
        <v>0</v>
      </c>
      <c r="N451" s="234">
        <f>MAX(tblTEC_TDB_Data[[#This Row],[H_Facturables]]-tblTEC_TDB_Data[[#This Row],[H_Facturées]],0)</f>
        <v>2.8</v>
      </c>
      <c r="O451" s="227">
        <f ca="1">ROUND(INT(NOW()-tblTEC_TDB_Data[[#This Row],[Date]]),0)</f>
        <v>8</v>
      </c>
      <c r="P451" s="235">
        <f ca="1">IF(tblTEC_TDB_Data[[#This Row],[Âge]]&lt;=30,N451,0)</f>
        <v>2.8</v>
      </c>
      <c r="Q451" s="235">
        <f ca="1">IF(AND(tblTEC_TDB_Data[[#This Row],[Âge]]&gt;30,tblTEC_TDB_Data[[#This Row],[Âge]]&lt;=60),N451,0)</f>
        <v>0</v>
      </c>
      <c r="R451" s="235">
        <f ca="1">IF(AND(tblTEC_TDB_Data[[#This Row],[Âge]]&gt;60,tblTEC_TDB_Data[[#This Row],[Âge]]&lt;=90),N451,0)</f>
        <v>0</v>
      </c>
      <c r="S451" s="235">
        <f ca="1">IF(tblTEC_TDB_Data[[#This Row],[Âge]]&gt;90,N451,0)</f>
        <v>0</v>
      </c>
    </row>
    <row r="452" spans="1:19" x14ac:dyDescent="0.25">
      <c r="A452" s="231">
        <v>452</v>
      </c>
      <c r="B452" s="231" t="s">
        <v>5</v>
      </c>
      <c r="C452" s="1124">
        <v>45518</v>
      </c>
      <c r="D452" s="236" t="s">
        <v>15198</v>
      </c>
      <c r="E452" s="966">
        <v>0.4</v>
      </c>
      <c r="F452" s="228" t="s">
        <v>172</v>
      </c>
      <c r="G452" s="228" t="s">
        <v>9339</v>
      </c>
      <c r="H452" s="228" t="s">
        <v>9339</v>
      </c>
      <c r="I452" s="232">
        <f>IF(tblTEC_TDB_Data[[#This Row],[EstDetruite]],E452,0)</f>
        <v>0</v>
      </c>
      <c r="J452" s="233">
        <f>tblTEC_TDB_Data[[#This Row],[H_Saisies]]-tblTEC_TDB_Data[[#This Row],[H_Détruites]]</f>
        <v>0.4</v>
      </c>
      <c r="K452" s="233">
        <f>IF(tblTEC_TDB_Data[[#This Row],[EstFacturable]]="VRAI",(E452-I452),0)</f>
        <v>0.4</v>
      </c>
      <c r="L452" s="232">
        <f t="shared" ref="L452:L462" si="24">(E452-I452)-K452</f>
        <v>0</v>
      </c>
      <c r="M452" s="232">
        <f t="shared" ref="M452:M462" si="25">IF(G452="VRAI",J452,0)</f>
        <v>0</v>
      </c>
      <c r="N452" s="234">
        <f>MAX(tblTEC_TDB_Data[[#This Row],[H_Facturables]]-tblTEC_TDB_Data[[#This Row],[H_Facturées]],0)</f>
        <v>0.4</v>
      </c>
      <c r="O452" s="227">
        <f ca="1">ROUND(INT(NOW()-tblTEC_TDB_Data[[#This Row],[Date]]),0)</f>
        <v>1</v>
      </c>
      <c r="P452" s="235">
        <f ca="1">IF(tblTEC_TDB_Data[[#This Row],[Âge]]&lt;=30,N452,0)</f>
        <v>0.4</v>
      </c>
      <c r="Q452" s="235">
        <f ca="1">IF(AND(tblTEC_TDB_Data[[#This Row],[Âge]]&gt;30,tblTEC_TDB_Data[[#This Row],[Âge]]&lt;=60),N452,0)</f>
        <v>0</v>
      </c>
      <c r="R452" s="235">
        <f ca="1">IF(AND(tblTEC_TDB_Data[[#This Row],[Âge]]&gt;60,tblTEC_TDB_Data[[#This Row],[Âge]]&lt;=90),N452,0)</f>
        <v>0</v>
      </c>
      <c r="S452" s="235">
        <f ca="1">IF(tblTEC_TDB_Data[[#This Row],[Âge]]&gt;90,N452,0)</f>
        <v>0</v>
      </c>
    </row>
    <row r="453" spans="1:19" x14ac:dyDescent="0.25">
      <c r="A453" s="231">
        <v>453</v>
      </c>
      <c r="B453" s="231" t="s">
        <v>5</v>
      </c>
      <c r="C453" s="1124">
        <v>45518</v>
      </c>
      <c r="D453" s="236" t="s">
        <v>11642</v>
      </c>
      <c r="E453" s="966">
        <v>4.5</v>
      </c>
      <c r="F453" s="228" t="s">
        <v>172</v>
      </c>
      <c r="G453" s="228" t="s">
        <v>9339</v>
      </c>
      <c r="H453" s="228" t="s">
        <v>9339</v>
      </c>
      <c r="I453" s="232">
        <f>IF(tblTEC_TDB_Data[[#This Row],[EstDetruite]],E453,0)</f>
        <v>0</v>
      </c>
      <c r="J453" s="233">
        <f>tblTEC_TDB_Data[[#This Row],[H_Saisies]]-tblTEC_TDB_Data[[#This Row],[H_Détruites]]</f>
        <v>4.5</v>
      </c>
      <c r="K453" s="233">
        <f>IF(tblTEC_TDB_Data[[#This Row],[EstFacturable]]="VRAI",(E453-I453),0)</f>
        <v>4.5</v>
      </c>
      <c r="L453" s="232">
        <f t="shared" si="24"/>
        <v>0</v>
      </c>
      <c r="M453" s="232">
        <f t="shared" si="25"/>
        <v>0</v>
      </c>
      <c r="N453" s="234">
        <f>MAX(tblTEC_TDB_Data[[#This Row],[H_Facturables]]-tblTEC_TDB_Data[[#This Row],[H_Facturées]],0)</f>
        <v>4.5</v>
      </c>
      <c r="O453" s="227">
        <f ca="1">ROUND(INT(NOW()-tblTEC_TDB_Data[[#This Row],[Date]]),0)</f>
        <v>1</v>
      </c>
      <c r="P453" s="235">
        <f ca="1">IF(tblTEC_TDB_Data[[#This Row],[Âge]]&lt;=30,N453,0)</f>
        <v>4.5</v>
      </c>
      <c r="Q453" s="235">
        <f ca="1">IF(AND(tblTEC_TDB_Data[[#This Row],[Âge]]&gt;30,tblTEC_TDB_Data[[#This Row],[Âge]]&lt;=60),N453,0)</f>
        <v>0</v>
      </c>
      <c r="R453" s="235">
        <f ca="1">IF(AND(tblTEC_TDB_Data[[#This Row],[Âge]]&gt;60,tblTEC_TDB_Data[[#This Row],[Âge]]&lt;=90),N453,0)</f>
        <v>0</v>
      </c>
      <c r="S453" s="235">
        <f ca="1">IF(tblTEC_TDB_Data[[#This Row],[Âge]]&gt;90,N453,0)</f>
        <v>0</v>
      </c>
    </row>
    <row r="454" spans="1:19" x14ac:dyDescent="0.25">
      <c r="A454" s="231">
        <v>454</v>
      </c>
      <c r="B454" s="231" t="s">
        <v>5</v>
      </c>
      <c r="C454" s="1124">
        <v>45518</v>
      </c>
      <c r="D454" s="236" t="s">
        <v>14947</v>
      </c>
      <c r="E454" s="966">
        <v>0.5</v>
      </c>
      <c r="F454" s="228" t="s">
        <v>172</v>
      </c>
      <c r="G454" s="228" t="s">
        <v>9339</v>
      </c>
      <c r="H454" s="228" t="s">
        <v>9339</v>
      </c>
      <c r="I454" s="232">
        <f>IF(tblTEC_TDB_Data[[#This Row],[EstDetruite]],E454,0)</f>
        <v>0</v>
      </c>
      <c r="J454" s="233">
        <f>tblTEC_TDB_Data[[#This Row],[H_Saisies]]-tblTEC_TDB_Data[[#This Row],[H_Détruites]]</f>
        <v>0.5</v>
      </c>
      <c r="K454" s="233">
        <f>IF(tblTEC_TDB_Data[[#This Row],[EstFacturable]]="VRAI",(E454-I454),0)</f>
        <v>0.5</v>
      </c>
      <c r="L454" s="232">
        <f t="shared" si="24"/>
        <v>0</v>
      </c>
      <c r="M454" s="232">
        <f t="shared" si="25"/>
        <v>0</v>
      </c>
      <c r="N454" s="234">
        <f>MAX(tblTEC_TDB_Data[[#This Row],[H_Facturables]]-tblTEC_TDB_Data[[#This Row],[H_Facturées]],0)</f>
        <v>0.5</v>
      </c>
      <c r="O454" s="227">
        <f ca="1">ROUND(INT(NOW()-tblTEC_TDB_Data[[#This Row],[Date]]),0)</f>
        <v>1</v>
      </c>
      <c r="P454" s="235">
        <f ca="1">IF(tblTEC_TDB_Data[[#This Row],[Âge]]&lt;=30,N454,0)</f>
        <v>0.5</v>
      </c>
      <c r="Q454" s="235">
        <f ca="1">IF(AND(tblTEC_TDB_Data[[#This Row],[Âge]]&gt;30,tblTEC_TDB_Data[[#This Row],[Âge]]&lt;=60),N454,0)</f>
        <v>0</v>
      </c>
      <c r="R454" s="235">
        <f ca="1">IF(AND(tblTEC_TDB_Data[[#This Row],[Âge]]&gt;60,tblTEC_TDB_Data[[#This Row],[Âge]]&lt;=90),N454,0)</f>
        <v>0</v>
      </c>
      <c r="S454" s="235">
        <f ca="1">IF(tblTEC_TDB_Data[[#This Row],[Âge]]&gt;90,N454,0)</f>
        <v>0</v>
      </c>
    </row>
    <row r="455" spans="1:19" x14ac:dyDescent="0.25">
      <c r="A455" s="231">
        <v>455</v>
      </c>
      <c r="B455" s="231" t="s">
        <v>5</v>
      </c>
      <c r="C455" s="1124">
        <v>45518</v>
      </c>
      <c r="D455" s="236" t="s">
        <v>11623</v>
      </c>
      <c r="E455" s="966">
        <v>4.5</v>
      </c>
      <c r="F455" s="228" t="s">
        <v>172</v>
      </c>
      <c r="G455" s="228" t="s">
        <v>9339</v>
      </c>
      <c r="H455" s="228" t="s">
        <v>9339</v>
      </c>
      <c r="I455" s="232">
        <f>IF(tblTEC_TDB_Data[[#This Row],[EstDetruite]],E455,0)</f>
        <v>0</v>
      </c>
      <c r="J455" s="233">
        <f>tblTEC_TDB_Data[[#This Row],[H_Saisies]]-tblTEC_TDB_Data[[#This Row],[H_Détruites]]</f>
        <v>4.5</v>
      </c>
      <c r="K455" s="233">
        <f>IF(tblTEC_TDB_Data[[#This Row],[EstFacturable]]="VRAI",(E455-I455),0)</f>
        <v>4.5</v>
      </c>
      <c r="L455" s="232">
        <f t="shared" si="24"/>
        <v>0</v>
      </c>
      <c r="M455" s="232">
        <f t="shared" si="25"/>
        <v>0</v>
      </c>
      <c r="N455" s="234">
        <f>MAX(tblTEC_TDB_Data[[#This Row],[H_Facturables]]-tblTEC_TDB_Data[[#This Row],[H_Facturées]],0)</f>
        <v>4.5</v>
      </c>
      <c r="O455" s="227">
        <f ca="1">ROUND(INT(NOW()-tblTEC_TDB_Data[[#This Row],[Date]]),0)</f>
        <v>1</v>
      </c>
      <c r="P455" s="235">
        <f ca="1">IF(tblTEC_TDB_Data[[#This Row],[Âge]]&lt;=30,N455,0)</f>
        <v>4.5</v>
      </c>
      <c r="Q455" s="235">
        <f ca="1">IF(AND(tblTEC_TDB_Data[[#This Row],[Âge]]&gt;30,tblTEC_TDB_Data[[#This Row],[Âge]]&lt;=60),N455,0)</f>
        <v>0</v>
      </c>
      <c r="R455" s="235">
        <f ca="1">IF(AND(tblTEC_TDB_Data[[#This Row],[Âge]]&gt;60,tblTEC_TDB_Data[[#This Row],[Âge]]&lt;=90),N455,0)</f>
        <v>0</v>
      </c>
      <c r="S455" s="235">
        <f ca="1">IF(tblTEC_TDB_Data[[#This Row],[Âge]]&gt;90,N455,0)</f>
        <v>0</v>
      </c>
    </row>
    <row r="456" spans="1:19" x14ac:dyDescent="0.25">
      <c r="A456" s="231">
        <v>456</v>
      </c>
      <c r="B456" s="231" t="s">
        <v>5</v>
      </c>
      <c r="C456" s="1124">
        <v>45518</v>
      </c>
      <c r="D456" s="236" t="s">
        <v>18272</v>
      </c>
      <c r="E456" s="966">
        <v>1.5</v>
      </c>
      <c r="F456" s="228" t="s">
        <v>172</v>
      </c>
      <c r="G456" s="228" t="s">
        <v>9339</v>
      </c>
      <c r="H456" s="228" t="s">
        <v>9339</v>
      </c>
      <c r="I456" s="232">
        <f>IF(tblTEC_TDB_Data[[#This Row],[EstDetruite]],E456,0)</f>
        <v>0</v>
      </c>
      <c r="J456" s="233">
        <f>tblTEC_TDB_Data[[#This Row],[H_Saisies]]-tblTEC_TDB_Data[[#This Row],[H_Détruites]]</f>
        <v>1.5</v>
      </c>
      <c r="K456" s="233">
        <f>IF(tblTEC_TDB_Data[[#This Row],[EstFacturable]]="VRAI",(E456-I456),0)</f>
        <v>1.5</v>
      </c>
      <c r="L456" s="232">
        <f t="shared" si="24"/>
        <v>0</v>
      </c>
      <c r="M456" s="232">
        <f t="shared" si="25"/>
        <v>0</v>
      </c>
      <c r="N456" s="234">
        <f>MAX(tblTEC_TDB_Data[[#This Row],[H_Facturables]]-tblTEC_TDB_Data[[#This Row],[H_Facturées]],0)</f>
        <v>1.5</v>
      </c>
      <c r="O456" s="227">
        <f ca="1">ROUND(INT(NOW()-tblTEC_TDB_Data[[#This Row],[Date]]),0)</f>
        <v>1</v>
      </c>
      <c r="P456" s="235">
        <f ca="1">IF(tblTEC_TDB_Data[[#This Row],[Âge]]&lt;=30,N456,0)</f>
        <v>1.5</v>
      </c>
      <c r="Q456" s="235">
        <f ca="1">IF(AND(tblTEC_TDB_Data[[#This Row],[Âge]]&gt;30,tblTEC_TDB_Data[[#This Row],[Âge]]&lt;=60),N456,0)</f>
        <v>0</v>
      </c>
      <c r="R456" s="235">
        <f ca="1">IF(AND(tblTEC_TDB_Data[[#This Row],[Âge]]&gt;60,tblTEC_TDB_Data[[#This Row],[Âge]]&lt;=90),N456,0)</f>
        <v>0</v>
      </c>
      <c r="S456" s="235">
        <f ca="1">IF(tblTEC_TDB_Data[[#This Row],[Âge]]&gt;90,N456,0)</f>
        <v>0</v>
      </c>
    </row>
    <row r="457" spans="1:19" x14ac:dyDescent="0.25">
      <c r="A457" s="231">
        <v>457</v>
      </c>
      <c r="B457" s="231" t="s">
        <v>5</v>
      </c>
      <c r="C457" s="1124">
        <v>45518</v>
      </c>
      <c r="D457" s="236" t="s">
        <v>18281</v>
      </c>
      <c r="E457" s="966">
        <v>0.75</v>
      </c>
      <c r="F457" s="228" t="s">
        <v>172</v>
      </c>
      <c r="G457" s="228" t="s">
        <v>9339</v>
      </c>
      <c r="H457" s="228" t="s">
        <v>9339</v>
      </c>
      <c r="I457" s="232">
        <f>IF(tblTEC_TDB_Data[[#This Row],[EstDetruite]],E457,0)</f>
        <v>0</v>
      </c>
      <c r="J457" s="233">
        <f>tblTEC_TDB_Data[[#This Row],[H_Saisies]]-tblTEC_TDB_Data[[#This Row],[H_Détruites]]</f>
        <v>0.75</v>
      </c>
      <c r="K457" s="233">
        <f>IF(tblTEC_TDB_Data[[#This Row],[EstFacturable]]="VRAI",(E457-I457),0)</f>
        <v>0.75</v>
      </c>
      <c r="L457" s="232">
        <f t="shared" si="24"/>
        <v>0</v>
      </c>
      <c r="M457" s="232">
        <f t="shared" si="25"/>
        <v>0</v>
      </c>
      <c r="N457" s="234">
        <f>MAX(tblTEC_TDB_Data[[#This Row],[H_Facturables]]-tblTEC_TDB_Data[[#This Row],[H_Facturées]],0)</f>
        <v>0.75</v>
      </c>
      <c r="O457" s="227">
        <f ca="1">ROUND(INT(NOW()-tblTEC_TDB_Data[[#This Row],[Date]]),0)</f>
        <v>1</v>
      </c>
      <c r="P457" s="235">
        <f ca="1">IF(tblTEC_TDB_Data[[#This Row],[Âge]]&lt;=30,N457,0)</f>
        <v>0.75</v>
      </c>
      <c r="Q457" s="235">
        <f ca="1">IF(AND(tblTEC_TDB_Data[[#This Row],[Âge]]&gt;30,tblTEC_TDB_Data[[#This Row],[Âge]]&lt;=60),N457,0)</f>
        <v>0</v>
      </c>
      <c r="R457" s="235">
        <f ca="1">IF(AND(tblTEC_TDB_Data[[#This Row],[Âge]]&gt;60,tblTEC_TDB_Data[[#This Row],[Âge]]&lt;=90),N457,0)</f>
        <v>0</v>
      </c>
      <c r="S457" s="235">
        <f ca="1">IF(tblTEC_TDB_Data[[#This Row],[Âge]]&gt;90,N457,0)</f>
        <v>0</v>
      </c>
    </row>
    <row r="458" spans="1:19" x14ac:dyDescent="0.25">
      <c r="A458" s="231">
        <v>458</v>
      </c>
      <c r="B458" s="231" t="s">
        <v>5</v>
      </c>
      <c r="C458" s="1124">
        <v>45518</v>
      </c>
      <c r="D458" s="236" t="s">
        <v>11613</v>
      </c>
      <c r="E458" s="966">
        <v>3</v>
      </c>
      <c r="F458" s="228" t="s">
        <v>172</v>
      </c>
      <c r="G458" s="228" t="s">
        <v>9339</v>
      </c>
      <c r="H458" s="228" t="s">
        <v>9339</v>
      </c>
      <c r="I458" s="232">
        <f>IF(tblTEC_TDB_Data[[#This Row],[EstDetruite]],E458,0)</f>
        <v>0</v>
      </c>
      <c r="J458" s="233">
        <f>tblTEC_TDB_Data[[#This Row],[H_Saisies]]-tblTEC_TDB_Data[[#This Row],[H_Détruites]]</f>
        <v>3</v>
      </c>
      <c r="K458" s="233">
        <f>IF(tblTEC_TDB_Data[[#This Row],[EstFacturable]]="VRAI",(E458-I458),0)</f>
        <v>3</v>
      </c>
      <c r="L458" s="232">
        <f t="shared" si="24"/>
        <v>0</v>
      </c>
      <c r="M458" s="232">
        <f t="shared" si="25"/>
        <v>0</v>
      </c>
      <c r="N458" s="234">
        <f>MAX(tblTEC_TDB_Data[[#This Row],[H_Facturables]]-tblTEC_TDB_Data[[#This Row],[H_Facturées]],0)</f>
        <v>3</v>
      </c>
      <c r="O458" s="227">
        <f ca="1">ROUND(INT(NOW()-tblTEC_TDB_Data[[#This Row],[Date]]),0)</f>
        <v>1</v>
      </c>
      <c r="P458" s="235">
        <f ca="1">IF(tblTEC_TDB_Data[[#This Row],[Âge]]&lt;=30,N458,0)</f>
        <v>3</v>
      </c>
      <c r="Q458" s="235">
        <f ca="1">IF(AND(tblTEC_TDB_Data[[#This Row],[Âge]]&gt;30,tblTEC_TDB_Data[[#This Row],[Âge]]&lt;=60),N458,0)</f>
        <v>0</v>
      </c>
      <c r="R458" s="235">
        <f ca="1">IF(AND(tblTEC_TDB_Data[[#This Row],[Âge]]&gt;60,tblTEC_TDB_Data[[#This Row],[Âge]]&lt;=90),N458,0)</f>
        <v>0</v>
      </c>
      <c r="S458" s="235">
        <f ca="1">IF(tblTEC_TDB_Data[[#This Row],[Âge]]&gt;90,N458,0)</f>
        <v>0</v>
      </c>
    </row>
    <row r="459" spans="1:19" x14ac:dyDescent="0.25">
      <c r="A459" s="231">
        <v>459</v>
      </c>
      <c r="B459" s="231" t="s">
        <v>5</v>
      </c>
      <c r="C459" s="1124">
        <v>45518</v>
      </c>
      <c r="D459" s="236" t="s">
        <v>11625</v>
      </c>
      <c r="E459" s="966">
        <v>1</v>
      </c>
      <c r="F459" s="228" t="s">
        <v>172</v>
      </c>
      <c r="G459" s="228" t="s">
        <v>9339</v>
      </c>
      <c r="H459" s="228" t="s">
        <v>9339</v>
      </c>
      <c r="I459" s="232">
        <f>IF(tblTEC_TDB_Data[[#This Row],[EstDetruite]],E459,0)</f>
        <v>0</v>
      </c>
      <c r="J459" s="233">
        <f>tblTEC_TDB_Data[[#This Row],[H_Saisies]]-tblTEC_TDB_Data[[#This Row],[H_Détruites]]</f>
        <v>1</v>
      </c>
      <c r="K459" s="233">
        <f>IF(tblTEC_TDB_Data[[#This Row],[EstFacturable]]="VRAI",(E459-I459),0)</f>
        <v>1</v>
      </c>
      <c r="L459" s="232">
        <f t="shared" si="24"/>
        <v>0</v>
      </c>
      <c r="M459" s="232">
        <f t="shared" si="25"/>
        <v>0</v>
      </c>
      <c r="N459" s="234">
        <f>MAX(tblTEC_TDB_Data[[#This Row],[H_Facturables]]-tblTEC_TDB_Data[[#This Row],[H_Facturées]],0)</f>
        <v>1</v>
      </c>
      <c r="O459" s="227">
        <f ca="1">ROUND(INT(NOW()-tblTEC_TDB_Data[[#This Row],[Date]]),0)</f>
        <v>1</v>
      </c>
      <c r="P459" s="235">
        <f ca="1">IF(tblTEC_TDB_Data[[#This Row],[Âge]]&lt;=30,N459,0)</f>
        <v>1</v>
      </c>
      <c r="Q459" s="235">
        <f ca="1">IF(AND(tblTEC_TDB_Data[[#This Row],[Âge]]&gt;30,tblTEC_TDB_Data[[#This Row],[Âge]]&lt;=60),N459,0)</f>
        <v>0</v>
      </c>
      <c r="R459" s="235">
        <f ca="1">IF(AND(tblTEC_TDB_Data[[#This Row],[Âge]]&gt;60,tblTEC_TDB_Data[[#This Row],[Âge]]&lt;=90),N459,0)</f>
        <v>0</v>
      </c>
      <c r="S459" s="235">
        <f ca="1">IF(tblTEC_TDB_Data[[#This Row],[Âge]]&gt;90,N459,0)</f>
        <v>0</v>
      </c>
    </row>
    <row r="460" spans="1:19" x14ac:dyDescent="0.25">
      <c r="A460" s="231">
        <v>460</v>
      </c>
      <c r="B460" s="231" t="s">
        <v>5</v>
      </c>
      <c r="C460" s="1124">
        <v>45518</v>
      </c>
      <c r="D460" s="236" t="s">
        <v>14394</v>
      </c>
      <c r="E460" s="966">
        <v>1</v>
      </c>
      <c r="F460" s="228" t="s">
        <v>172</v>
      </c>
      <c r="G460" s="228" t="s">
        <v>9339</v>
      </c>
      <c r="H460" s="228" t="s">
        <v>9339</v>
      </c>
      <c r="I460" s="232">
        <f>IF(tblTEC_TDB_Data[[#This Row],[EstDetruite]],E460,0)</f>
        <v>0</v>
      </c>
      <c r="J460" s="233">
        <f>tblTEC_TDB_Data[[#This Row],[H_Saisies]]-tblTEC_TDB_Data[[#This Row],[H_Détruites]]</f>
        <v>1</v>
      </c>
      <c r="K460" s="233">
        <f>IF(tblTEC_TDB_Data[[#This Row],[EstFacturable]]="VRAI",(E460-I460),0)</f>
        <v>1</v>
      </c>
      <c r="L460" s="232">
        <f t="shared" si="24"/>
        <v>0</v>
      </c>
      <c r="M460" s="232">
        <f t="shared" si="25"/>
        <v>0</v>
      </c>
      <c r="N460" s="234">
        <f>MAX(tblTEC_TDB_Data[[#This Row],[H_Facturables]]-tblTEC_TDB_Data[[#This Row],[H_Facturées]],0)</f>
        <v>1</v>
      </c>
      <c r="O460" s="227">
        <f ca="1">ROUND(INT(NOW()-tblTEC_TDB_Data[[#This Row],[Date]]),0)</f>
        <v>1</v>
      </c>
      <c r="P460" s="235">
        <f ca="1">IF(tblTEC_TDB_Data[[#This Row],[Âge]]&lt;=30,N460,0)</f>
        <v>1</v>
      </c>
      <c r="Q460" s="235">
        <f ca="1">IF(AND(tblTEC_TDB_Data[[#This Row],[Âge]]&gt;30,tblTEC_TDB_Data[[#This Row],[Âge]]&lt;=60),N460,0)</f>
        <v>0</v>
      </c>
      <c r="R460" s="235">
        <f ca="1">IF(AND(tblTEC_TDB_Data[[#This Row],[Âge]]&gt;60,tblTEC_TDB_Data[[#This Row],[Âge]]&lt;=90),N460,0)</f>
        <v>0</v>
      </c>
      <c r="S460" s="235">
        <f ca="1">IF(tblTEC_TDB_Data[[#This Row],[Âge]]&gt;90,N460,0)</f>
        <v>0</v>
      </c>
    </row>
    <row r="461" spans="1:19" x14ac:dyDescent="0.25">
      <c r="A461" s="231">
        <v>461</v>
      </c>
      <c r="B461" s="231" t="s">
        <v>5</v>
      </c>
      <c r="C461" s="1124">
        <v>45518</v>
      </c>
      <c r="D461" s="236" t="s">
        <v>13423</v>
      </c>
      <c r="E461" s="966">
        <v>2</v>
      </c>
      <c r="F461" s="228" t="s">
        <v>172</v>
      </c>
      <c r="G461" s="228" t="s">
        <v>9339</v>
      </c>
      <c r="H461" s="228" t="s">
        <v>9339</v>
      </c>
      <c r="I461" s="232">
        <f>IF(tblTEC_TDB_Data[[#This Row],[EstDetruite]],E461,0)</f>
        <v>0</v>
      </c>
      <c r="J461" s="233">
        <f>tblTEC_TDB_Data[[#This Row],[H_Saisies]]-tblTEC_TDB_Data[[#This Row],[H_Détruites]]</f>
        <v>2</v>
      </c>
      <c r="K461" s="233">
        <f>IF(tblTEC_TDB_Data[[#This Row],[EstFacturable]]="VRAI",(E461-I461),0)</f>
        <v>2</v>
      </c>
      <c r="L461" s="232">
        <f t="shared" si="24"/>
        <v>0</v>
      </c>
      <c r="M461" s="232">
        <f t="shared" si="25"/>
        <v>0</v>
      </c>
      <c r="N461" s="234">
        <f>MAX(tblTEC_TDB_Data[[#This Row],[H_Facturables]]-tblTEC_TDB_Data[[#This Row],[H_Facturées]],0)</f>
        <v>2</v>
      </c>
      <c r="O461" s="227">
        <f ca="1">ROUND(INT(NOW()-tblTEC_TDB_Data[[#This Row],[Date]]),0)</f>
        <v>1</v>
      </c>
      <c r="P461" s="235">
        <f ca="1">IF(tblTEC_TDB_Data[[#This Row],[Âge]]&lt;=30,N461,0)</f>
        <v>2</v>
      </c>
      <c r="Q461" s="235">
        <f ca="1">IF(AND(tblTEC_TDB_Data[[#This Row],[Âge]]&gt;30,tblTEC_TDB_Data[[#This Row],[Âge]]&lt;=60),N461,0)</f>
        <v>0</v>
      </c>
      <c r="R461" s="235">
        <f ca="1">IF(AND(tblTEC_TDB_Data[[#This Row],[Âge]]&gt;60,tblTEC_TDB_Data[[#This Row],[Âge]]&lt;=90),N461,0)</f>
        <v>0</v>
      </c>
      <c r="S461" s="235">
        <f ca="1">IF(tblTEC_TDB_Data[[#This Row],[Âge]]&gt;90,N461,0)</f>
        <v>0</v>
      </c>
    </row>
    <row r="462" spans="1:19" x14ac:dyDescent="0.25">
      <c r="A462" s="231">
        <v>462</v>
      </c>
      <c r="B462" s="231" t="s">
        <v>5</v>
      </c>
      <c r="C462" s="1124">
        <v>45518</v>
      </c>
      <c r="D462" s="236" t="s">
        <v>18236</v>
      </c>
      <c r="E462" s="966">
        <v>0.5</v>
      </c>
      <c r="F462" s="228" t="s">
        <v>172</v>
      </c>
      <c r="G462" s="228" t="s">
        <v>9339</v>
      </c>
      <c r="H462" s="228" t="s">
        <v>9339</v>
      </c>
      <c r="I462" s="232">
        <f>IF(tblTEC_TDB_Data[[#This Row],[EstDetruite]],E462,0)</f>
        <v>0</v>
      </c>
      <c r="J462" s="233">
        <f>tblTEC_TDB_Data[[#This Row],[H_Saisies]]-tblTEC_TDB_Data[[#This Row],[H_Détruites]]</f>
        <v>0.5</v>
      </c>
      <c r="K462" s="233">
        <f>IF(tblTEC_TDB_Data[[#This Row],[EstFacturable]]="VRAI",(E462-I462),0)</f>
        <v>0.5</v>
      </c>
      <c r="L462" s="232">
        <f t="shared" si="24"/>
        <v>0</v>
      </c>
      <c r="M462" s="232">
        <f t="shared" si="25"/>
        <v>0</v>
      </c>
      <c r="N462" s="234">
        <f>MAX(tblTEC_TDB_Data[[#This Row],[H_Facturables]]-tblTEC_TDB_Data[[#This Row],[H_Facturées]],0)</f>
        <v>0.5</v>
      </c>
      <c r="O462" s="227">
        <f ca="1">ROUND(INT(NOW()-tblTEC_TDB_Data[[#This Row],[Date]]),0)</f>
        <v>1</v>
      </c>
      <c r="P462" s="235">
        <f ca="1">IF(tblTEC_TDB_Data[[#This Row],[Âge]]&lt;=30,N462,0)</f>
        <v>0.5</v>
      </c>
      <c r="Q462" s="235">
        <f ca="1">IF(AND(tblTEC_TDB_Data[[#This Row],[Âge]]&gt;30,tblTEC_TDB_Data[[#This Row],[Âge]]&lt;=60),N462,0)</f>
        <v>0</v>
      </c>
      <c r="R462" s="235">
        <f ca="1">IF(AND(tblTEC_TDB_Data[[#This Row],[Âge]]&gt;60,tblTEC_TDB_Data[[#This Row],[Âge]]&lt;=90),N462,0)</f>
        <v>0</v>
      </c>
      <c r="S462" s="235">
        <f ca="1">IF(tblTEC_TDB_Data[[#This Row],[Âge]]&gt;90,N462,0)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FD5F-A55B-459B-B337-C75275305DE0}">
  <sheetPr codeName="wshHresJourProf"/>
  <dimension ref="A1:P137"/>
  <sheetViews>
    <sheetView zoomScale="90" zoomScaleNormal="90" workbookViewId="0">
      <pane ySplit="1" topLeftCell="A72" activePane="bottomLeft" state="frozen"/>
      <selection pane="bottomLeft" activeCell="I1" sqref="I1:I1048576"/>
    </sheetView>
  </sheetViews>
  <sheetFormatPr baseColWidth="10" defaultRowHeight="15" x14ac:dyDescent="0.25"/>
  <cols>
    <col min="1" max="1" width="12.7109375" style="1" customWidth="1"/>
    <col min="2" max="2" width="5.28515625" style="1" bestFit="1" customWidth="1"/>
    <col min="3" max="3" width="8.5703125" style="322" bestFit="1" customWidth="1"/>
    <col min="4" max="4" width="10.7109375" style="322" bestFit="1" customWidth="1"/>
    <col min="5" max="5" width="6.85546875" style="322" bestFit="1" customWidth="1"/>
    <col min="6" max="6" width="8.140625" style="322" bestFit="1" customWidth="1"/>
    <col min="7" max="7" width="11" style="322" bestFit="1" customWidth="1"/>
    <col min="8" max="8" width="6.28515625" style="322" bestFit="1" customWidth="1"/>
    <col min="9" max="9" width="10.7109375" customWidth="1"/>
    <col min="10" max="10" width="13.85546875" bestFit="1" customWidth="1"/>
    <col min="11" max="11" width="11.5703125" bestFit="1" customWidth="1"/>
    <col min="12" max="12" width="13.42578125" bestFit="1" customWidth="1"/>
    <col min="13" max="13" width="9.5703125" bestFit="1" customWidth="1"/>
    <col min="14" max="14" width="10.42578125" bestFit="1" customWidth="1"/>
    <col min="15" max="15" width="13.85546875" bestFit="1" customWidth="1"/>
    <col min="16" max="16" width="9" bestFit="1" customWidth="1"/>
    <col min="17" max="98" width="11.85546875" bestFit="1" customWidth="1"/>
    <col min="99" max="99" width="12.5703125" bestFit="1" customWidth="1"/>
  </cols>
  <sheetData>
    <row r="1" spans="1:16" x14ac:dyDescent="0.25">
      <c r="A1" s="615" t="s">
        <v>2</v>
      </c>
      <c r="B1" s="615" t="s">
        <v>9</v>
      </c>
      <c r="C1" s="616" t="s">
        <v>17522</v>
      </c>
      <c r="D1" s="616" t="s">
        <v>17523</v>
      </c>
      <c r="E1" s="616" t="s">
        <v>17524</v>
      </c>
      <c r="F1" s="616" t="s">
        <v>17525</v>
      </c>
      <c r="G1" s="616" t="s">
        <v>17526</v>
      </c>
      <c r="H1" s="616" t="s">
        <v>17527</v>
      </c>
      <c r="J1" s="1130" t="s">
        <v>18094</v>
      </c>
      <c r="K1" s="1129" t="s">
        <v>18089</v>
      </c>
      <c r="L1" s="1129" t="s">
        <v>18088</v>
      </c>
      <c r="M1" s="1129" t="s">
        <v>18090</v>
      </c>
      <c r="N1" s="1129" t="s">
        <v>18091</v>
      </c>
      <c r="O1" s="1129" t="s">
        <v>18092</v>
      </c>
      <c r="P1" s="1129" t="s">
        <v>18093</v>
      </c>
    </row>
    <row r="2" spans="1:16" x14ac:dyDescent="0.25">
      <c r="A2" s="2">
        <v>45184</v>
      </c>
      <c r="B2" s="1" t="s">
        <v>5</v>
      </c>
      <c r="C2" s="322">
        <v>5.75</v>
      </c>
      <c r="D2" s="322">
        <v>0</v>
      </c>
      <c r="E2" s="322">
        <v>5.75</v>
      </c>
      <c r="F2" s="322">
        <v>0</v>
      </c>
      <c r="G2" s="322">
        <v>0</v>
      </c>
      <c r="H2" s="322">
        <v>5.75</v>
      </c>
      <c r="J2" s="26">
        <v>45184</v>
      </c>
      <c r="K2" s="322">
        <v>5.75</v>
      </c>
      <c r="L2" s="322">
        <v>0</v>
      </c>
      <c r="M2" s="322">
        <v>5.75</v>
      </c>
      <c r="N2" s="322">
        <v>0</v>
      </c>
      <c r="O2">
        <v>0</v>
      </c>
      <c r="P2" s="322">
        <v>5.75</v>
      </c>
    </row>
    <row r="3" spans="1:16" x14ac:dyDescent="0.25">
      <c r="A3" s="2">
        <v>45323</v>
      </c>
      <c r="B3" s="1" t="s">
        <v>5</v>
      </c>
      <c r="C3" s="322">
        <v>0.4</v>
      </c>
      <c r="D3" s="322">
        <v>0</v>
      </c>
      <c r="E3" s="322">
        <v>0.4</v>
      </c>
      <c r="F3" s="322">
        <v>0</v>
      </c>
      <c r="G3" s="322">
        <v>0</v>
      </c>
      <c r="H3" s="322">
        <v>0.4</v>
      </c>
      <c r="J3" s="26">
        <v>45323</v>
      </c>
      <c r="K3" s="322">
        <v>0.4</v>
      </c>
      <c r="L3" s="322">
        <v>0</v>
      </c>
      <c r="M3" s="322">
        <v>0.4</v>
      </c>
      <c r="N3" s="322">
        <v>0</v>
      </c>
      <c r="O3">
        <v>0</v>
      </c>
      <c r="P3" s="322">
        <v>0.4</v>
      </c>
    </row>
    <row r="4" spans="1:16" x14ac:dyDescent="0.25">
      <c r="A4" s="2">
        <v>45329</v>
      </c>
      <c r="B4" s="1" t="s">
        <v>5</v>
      </c>
      <c r="C4" s="322">
        <v>0.4</v>
      </c>
      <c r="D4" s="322">
        <v>0</v>
      </c>
      <c r="E4" s="322">
        <v>0.4</v>
      </c>
      <c r="F4" s="322">
        <v>0</v>
      </c>
      <c r="G4" s="322">
        <v>0</v>
      </c>
      <c r="H4" s="322">
        <v>0.4</v>
      </c>
      <c r="J4" s="26">
        <v>45329</v>
      </c>
      <c r="K4" s="322">
        <v>0.4</v>
      </c>
      <c r="L4" s="322">
        <v>0</v>
      </c>
      <c r="M4" s="322">
        <v>0.4</v>
      </c>
      <c r="N4" s="322">
        <v>0</v>
      </c>
      <c r="O4">
        <v>0</v>
      </c>
      <c r="P4" s="322">
        <v>0.4</v>
      </c>
    </row>
    <row r="5" spans="1:16" x14ac:dyDescent="0.25">
      <c r="A5" s="2">
        <v>45334</v>
      </c>
      <c r="B5" s="1" t="s">
        <v>5</v>
      </c>
      <c r="C5" s="322">
        <v>0.5</v>
      </c>
      <c r="D5" s="322">
        <v>0</v>
      </c>
      <c r="E5" s="322">
        <v>0.5</v>
      </c>
      <c r="F5" s="322">
        <v>0</v>
      </c>
      <c r="G5" s="322">
        <v>0</v>
      </c>
      <c r="H5" s="322">
        <v>0.5</v>
      </c>
      <c r="J5" s="26">
        <v>45334</v>
      </c>
      <c r="K5" s="322">
        <v>0.5</v>
      </c>
      <c r="L5" s="322">
        <v>0</v>
      </c>
      <c r="M5" s="322">
        <v>0.5</v>
      </c>
      <c r="N5" s="322">
        <v>0</v>
      </c>
      <c r="O5">
        <v>0</v>
      </c>
      <c r="P5" s="322">
        <v>0.5</v>
      </c>
    </row>
    <row r="6" spans="1:16" x14ac:dyDescent="0.25">
      <c r="A6" s="2">
        <v>45341</v>
      </c>
      <c r="B6" s="1" t="s">
        <v>5</v>
      </c>
      <c r="C6" s="322">
        <v>0.4</v>
      </c>
      <c r="D6" s="322">
        <v>0</v>
      </c>
      <c r="E6" s="322">
        <v>0.4</v>
      </c>
      <c r="F6" s="322">
        <v>0</v>
      </c>
      <c r="G6" s="322">
        <v>0</v>
      </c>
      <c r="H6" s="322">
        <v>0.4</v>
      </c>
      <c r="J6" s="26">
        <v>45341</v>
      </c>
      <c r="K6" s="322">
        <v>0.4</v>
      </c>
      <c r="L6" s="322">
        <v>0</v>
      </c>
      <c r="M6" s="322">
        <v>0.4</v>
      </c>
      <c r="N6" s="322">
        <v>0</v>
      </c>
      <c r="O6">
        <v>0</v>
      </c>
      <c r="P6" s="322">
        <v>0.4</v>
      </c>
    </row>
    <row r="7" spans="1:16" x14ac:dyDescent="0.25">
      <c r="A7" s="2">
        <v>45343</v>
      </c>
      <c r="B7" s="1" t="s">
        <v>5</v>
      </c>
      <c r="C7" s="322">
        <v>2.25</v>
      </c>
      <c r="D7" s="322">
        <v>0</v>
      </c>
      <c r="E7" s="322">
        <v>2.25</v>
      </c>
      <c r="F7" s="322">
        <v>0</v>
      </c>
      <c r="G7" s="322">
        <v>0</v>
      </c>
      <c r="H7" s="322">
        <v>2.25</v>
      </c>
      <c r="J7" s="26">
        <v>45343</v>
      </c>
      <c r="K7" s="322">
        <v>2.25</v>
      </c>
      <c r="L7" s="322">
        <v>0</v>
      </c>
      <c r="M7" s="322">
        <v>2.25</v>
      </c>
      <c r="N7" s="322">
        <v>0</v>
      </c>
      <c r="O7">
        <v>0</v>
      </c>
      <c r="P7" s="322">
        <v>2.25</v>
      </c>
    </row>
    <row r="8" spans="1:16" x14ac:dyDescent="0.25">
      <c r="A8" s="2">
        <v>45344</v>
      </c>
      <c r="B8" s="1" t="s">
        <v>5</v>
      </c>
      <c r="C8" s="322">
        <v>0.25</v>
      </c>
      <c r="D8" s="322">
        <v>0</v>
      </c>
      <c r="E8" s="322">
        <v>0.25</v>
      </c>
      <c r="F8" s="322">
        <v>0</v>
      </c>
      <c r="G8" s="322">
        <v>0</v>
      </c>
      <c r="H8" s="322">
        <v>0.25</v>
      </c>
      <c r="J8" s="26">
        <v>45344</v>
      </c>
      <c r="K8" s="322">
        <v>0.25</v>
      </c>
      <c r="L8" s="322">
        <v>0</v>
      </c>
      <c r="M8" s="322">
        <v>0.25</v>
      </c>
      <c r="N8" s="322">
        <v>0</v>
      </c>
      <c r="O8">
        <v>0</v>
      </c>
      <c r="P8" s="322">
        <v>0.25</v>
      </c>
    </row>
    <row r="9" spans="1:16" x14ac:dyDescent="0.25">
      <c r="A9" s="2">
        <v>45345</v>
      </c>
      <c r="B9" s="1" t="s">
        <v>5</v>
      </c>
      <c r="C9" s="322">
        <v>1</v>
      </c>
      <c r="D9" s="322">
        <v>0</v>
      </c>
      <c r="E9" s="322">
        <v>1</v>
      </c>
      <c r="F9" s="322">
        <v>0</v>
      </c>
      <c r="G9" s="322">
        <v>0</v>
      </c>
      <c r="H9" s="322">
        <v>1</v>
      </c>
      <c r="J9" s="26">
        <v>45345</v>
      </c>
      <c r="K9" s="322">
        <v>1</v>
      </c>
      <c r="L9" s="322">
        <v>0</v>
      </c>
      <c r="M9" s="322">
        <v>1</v>
      </c>
      <c r="N9" s="322">
        <v>0</v>
      </c>
      <c r="O9">
        <v>0</v>
      </c>
      <c r="P9" s="322">
        <v>1</v>
      </c>
    </row>
    <row r="10" spans="1:16" x14ac:dyDescent="0.25">
      <c r="A10" s="2">
        <v>45368</v>
      </c>
      <c r="B10" s="1" t="s">
        <v>5</v>
      </c>
      <c r="C10" s="322">
        <v>0.4</v>
      </c>
      <c r="D10" s="322">
        <v>0</v>
      </c>
      <c r="E10" s="322">
        <v>0.4</v>
      </c>
      <c r="F10" s="322">
        <v>0</v>
      </c>
      <c r="G10" s="322">
        <v>0</v>
      </c>
      <c r="H10" s="322">
        <v>0.4</v>
      </c>
      <c r="J10" s="26">
        <v>45368</v>
      </c>
      <c r="K10" s="322">
        <v>0.4</v>
      </c>
      <c r="L10" s="322">
        <v>0</v>
      </c>
      <c r="M10" s="322">
        <v>0.4</v>
      </c>
      <c r="N10" s="322">
        <v>0</v>
      </c>
      <c r="O10">
        <v>0</v>
      </c>
      <c r="P10" s="322">
        <v>0.4</v>
      </c>
    </row>
    <row r="11" spans="1:16" x14ac:dyDescent="0.25">
      <c r="A11" s="2">
        <v>45369</v>
      </c>
      <c r="B11" s="1" t="s">
        <v>5</v>
      </c>
      <c r="C11" s="322">
        <v>0.25</v>
      </c>
      <c r="D11" s="322">
        <v>0</v>
      </c>
      <c r="E11" s="322">
        <v>0.25</v>
      </c>
      <c r="F11" s="322">
        <v>0</v>
      </c>
      <c r="G11" s="322">
        <v>0</v>
      </c>
      <c r="H11" s="322">
        <v>0.25</v>
      </c>
      <c r="J11" s="26">
        <v>45369</v>
      </c>
      <c r="K11" s="322">
        <v>0.25</v>
      </c>
      <c r="L11" s="322">
        <v>0</v>
      </c>
      <c r="M11" s="322">
        <v>0.25</v>
      </c>
      <c r="N11" s="322">
        <v>0</v>
      </c>
      <c r="O11">
        <v>0</v>
      </c>
      <c r="P11" s="322">
        <v>0.25</v>
      </c>
    </row>
    <row r="12" spans="1:16" x14ac:dyDescent="0.25">
      <c r="A12" s="2">
        <v>45372</v>
      </c>
      <c r="B12" s="1" t="s">
        <v>5</v>
      </c>
      <c r="C12" s="322">
        <v>2.5</v>
      </c>
      <c r="D12" s="322">
        <v>0</v>
      </c>
      <c r="E12" s="322">
        <v>2.5</v>
      </c>
      <c r="F12" s="322">
        <v>0</v>
      </c>
      <c r="G12" s="322">
        <v>0</v>
      </c>
      <c r="H12" s="322">
        <v>2.5</v>
      </c>
      <c r="J12" s="26">
        <v>45372</v>
      </c>
      <c r="K12" s="322">
        <v>2.5</v>
      </c>
      <c r="L12" s="322">
        <v>0</v>
      </c>
      <c r="M12" s="322">
        <v>2.5</v>
      </c>
      <c r="N12" s="322">
        <v>0</v>
      </c>
      <c r="O12">
        <v>0</v>
      </c>
      <c r="P12" s="322">
        <v>2.5</v>
      </c>
    </row>
    <row r="13" spans="1:16" x14ac:dyDescent="0.25">
      <c r="A13" s="2">
        <v>45373</v>
      </c>
      <c r="B13" s="1" t="s">
        <v>5</v>
      </c>
      <c r="C13" s="322">
        <v>0.5</v>
      </c>
      <c r="D13" s="322">
        <v>0</v>
      </c>
      <c r="E13" s="322">
        <v>0.5</v>
      </c>
      <c r="F13" s="322">
        <v>0</v>
      </c>
      <c r="G13" s="322">
        <v>0</v>
      </c>
      <c r="H13" s="322">
        <v>0.5</v>
      </c>
      <c r="J13" s="26">
        <v>45373</v>
      </c>
      <c r="K13" s="322">
        <v>0.5</v>
      </c>
      <c r="L13" s="322">
        <v>0</v>
      </c>
      <c r="M13" s="322">
        <v>0.5</v>
      </c>
      <c r="N13" s="322">
        <v>0</v>
      </c>
      <c r="O13">
        <v>0</v>
      </c>
      <c r="P13" s="322">
        <v>0.5</v>
      </c>
    </row>
    <row r="14" spans="1:16" x14ac:dyDescent="0.25">
      <c r="A14" s="2">
        <v>45377</v>
      </c>
      <c r="B14" s="1" t="s">
        <v>5</v>
      </c>
      <c r="C14" s="322">
        <v>0.4</v>
      </c>
      <c r="D14" s="322">
        <v>0</v>
      </c>
      <c r="E14" s="322">
        <v>0.4</v>
      </c>
      <c r="F14" s="322">
        <v>0</v>
      </c>
      <c r="G14" s="322">
        <v>0</v>
      </c>
      <c r="H14" s="322">
        <v>0.4</v>
      </c>
      <c r="J14" s="26">
        <v>45377</v>
      </c>
      <c r="K14" s="322">
        <v>0.4</v>
      </c>
      <c r="L14" s="322">
        <v>0</v>
      </c>
      <c r="M14" s="322">
        <v>0.4</v>
      </c>
      <c r="N14" s="322">
        <v>0</v>
      </c>
      <c r="O14">
        <v>0</v>
      </c>
      <c r="P14" s="322">
        <v>0.4</v>
      </c>
    </row>
    <row r="15" spans="1:16" x14ac:dyDescent="0.25">
      <c r="A15" s="2">
        <v>45380</v>
      </c>
      <c r="B15" s="1" t="s">
        <v>5</v>
      </c>
      <c r="C15" s="322">
        <v>0.4</v>
      </c>
      <c r="D15" s="322">
        <v>0</v>
      </c>
      <c r="E15" s="322">
        <v>0.4</v>
      </c>
      <c r="F15" s="322">
        <v>0</v>
      </c>
      <c r="G15" s="322">
        <v>0</v>
      </c>
      <c r="H15" s="322">
        <v>0.4</v>
      </c>
      <c r="J15" s="26">
        <v>45380</v>
      </c>
      <c r="K15" s="322">
        <v>0.4</v>
      </c>
      <c r="L15" s="322">
        <v>0</v>
      </c>
      <c r="M15" s="322">
        <v>0.4</v>
      </c>
      <c r="N15" s="322">
        <v>0</v>
      </c>
      <c r="O15">
        <v>0</v>
      </c>
      <c r="P15" s="322">
        <v>0.4</v>
      </c>
    </row>
    <row r="16" spans="1:16" x14ac:dyDescent="0.25">
      <c r="A16" s="2">
        <v>45391</v>
      </c>
      <c r="B16" s="1" t="s">
        <v>5</v>
      </c>
      <c r="C16" s="322">
        <v>0.25</v>
      </c>
      <c r="D16" s="322">
        <v>0</v>
      </c>
      <c r="E16" s="322">
        <v>0.25</v>
      </c>
      <c r="F16" s="322">
        <v>0</v>
      </c>
      <c r="G16" s="322">
        <v>0</v>
      </c>
      <c r="H16" s="322">
        <v>0.25</v>
      </c>
      <c r="J16" s="26">
        <v>45391</v>
      </c>
      <c r="K16" s="322">
        <v>0.25</v>
      </c>
      <c r="L16" s="322">
        <v>0</v>
      </c>
      <c r="M16" s="322">
        <v>0.25</v>
      </c>
      <c r="N16" s="322">
        <v>0</v>
      </c>
      <c r="O16">
        <v>0</v>
      </c>
      <c r="P16" s="322">
        <v>0.25</v>
      </c>
    </row>
    <row r="17" spans="1:16" x14ac:dyDescent="0.25">
      <c r="A17" s="2">
        <v>45397</v>
      </c>
      <c r="B17" s="1" t="s">
        <v>5</v>
      </c>
      <c r="C17" s="322">
        <v>0.75</v>
      </c>
      <c r="D17" s="322">
        <v>0</v>
      </c>
      <c r="E17" s="322">
        <v>0.75</v>
      </c>
      <c r="F17" s="322">
        <v>0</v>
      </c>
      <c r="G17" s="322">
        <v>0</v>
      </c>
      <c r="H17" s="322">
        <v>0.75</v>
      </c>
      <c r="J17" s="26">
        <v>45397</v>
      </c>
      <c r="K17" s="322">
        <v>0.75</v>
      </c>
      <c r="L17" s="322">
        <v>0</v>
      </c>
      <c r="M17" s="322">
        <v>0.75</v>
      </c>
      <c r="N17" s="322">
        <v>0</v>
      </c>
      <c r="O17">
        <v>0</v>
      </c>
      <c r="P17" s="322">
        <v>0.75</v>
      </c>
    </row>
    <row r="18" spans="1:16" x14ac:dyDescent="0.25">
      <c r="A18" s="2">
        <v>45398</v>
      </c>
      <c r="B18" s="1" t="s">
        <v>5</v>
      </c>
      <c r="C18" s="322">
        <v>0.5</v>
      </c>
      <c r="D18" s="322">
        <v>0</v>
      </c>
      <c r="E18" s="322">
        <v>0.5</v>
      </c>
      <c r="F18" s="322">
        <v>0</v>
      </c>
      <c r="G18" s="322">
        <v>0</v>
      </c>
      <c r="H18" s="322">
        <v>0.5</v>
      </c>
      <c r="J18" s="26">
        <v>45398</v>
      </c>
      <c r="K18" s="322">
        <v>0.5</v>
      </c>
      <c r="L18" s="322">
        <v>0</v>
      </c>
      <c r="M18" s="322">
        <v>0.5</v>
      </c>
      <c r="N18" s="322">
        <v>0</v>
      </c>
      <c r="O18">
        <v>0</v>
      </c>
      <c r="P18" s="322">
        <v>0.5</v>
      </c>
    </row>
    <row r="19" spans="1:16" x14ac:dyDescent="0.25">
      <c r="A19" s="2">
        <v>45404</v>
      </c>
      <c r="B19" s="1" t="s">
        <v>5</v>
      </c>
      <c r="C19" s="322">
        <v>1</v>
      </c>
      <c r="D19" s="322">
        <v>0</v>
      </c>
      <c r="E19" s="322">
        <v>1</v>
      </c>
      <c r="F19" s="322">
        <v>0</v>
      </c>
      <c r="G19" s="322">
        <v>0</v>
      </c>
      <c r="H19" s="322">
        <v>1</v>
      </c>
      <c r="J19" s="26">
        <v>45404</v>
      </c>
      <c r="K19" s="322">
        <v>1</v>
      </c>
      <c r="L19" s="322">
        <v>0</v>
      </c>
      <c r="M19" s="322">
        <v>1</v>
      </c>
      <c r="N19" s="322">
        <v>0</v>
      </c>
      <c r="O19">
        <v>0</v>
      </c>
      <c r="P19" s="322">
        <v>1</v>
      </c>
    </row>
    <row r="20" spans="1:16" x14ac:dyDescent="0.25">
      <c r="A20" s="2">
        <v>45406</v>
      </c>
      <c r="B20" s="1" t="s">
        <v>5</v>
      </c>
      <c r="C20" s="322">
        <v>0.5</v>
      </c>
      <c r="D20" s="322">
        <v>0</v>
      </c>
      <c r="E20" s="322">
        <v>0.5</v>
      </c>
      <c r="F20" s="322">
        <v>0</v>
      </c>
      <c r="G20" s="322">
        <v>0</v>
      </c>
      <c r="H20" s="322">
        <v>0.5</v>
      </c>
      <c r="J20" s="26">
        <v>45406</v>
      </c>
      <c r="K20" s="322">
        <v>0.5</v>
      </c>
      <c r="L20" s="322">
        <v>0</v>
      </c>
      <c r="M20" s="322">
        <v>0.5</v>
      </c>
      <c r="N20" s="322">
        <v>0</v>
      </c>
      <c r="O20">
        <v>0</v>
      </c>
      <c r="P20" s="322">
        <v>0.5</v>
      </c>
    </row>
    <row r="21" spans="1:16" x14ac:dyDescent="0.25">
      <c r="A21" s="2">
        <v>45411</v>
      </c>
      <c r="B21" s="1" t="s">
        <v>5</v>
      </c>
      <c r="C21" s="322">
        <v>0.5</v>
      </c>
      <c r="D21" s="322">
        <v>0</v>
      </c>
      <c r="E21" s="322">
        <v>0.5</v>
      </c>
      <c r="F21" s="322">
        <v>0</v>
      </c>
      <c r="G21" s="322">
        <v>0</v>
      </c>
      <c r="H21" s="322">
        <v>0.5</v>
      </c>
      <c r="J21" s="26">
        <v>45411</v>
      </c>
      <c r="K21" s="322">
        <v>0.5</v>
      </c>
      <c r="L21" s="322">
        <v>0</v>
      </c>
      <c r="M21" s="322">
        <v>0.5</v>
      </c>
      <c r="N21" s="322">
        <v>0</v>
      </c>
      <c r="O21">
        <v>0</v>
      </c>
      <c r="P21" s="322">
        <v>0.5</v>
      </c>
    </row>
    <row r="22" spans="1:16" x14ac:dyDescent="0.25">
      <c r="A22" s="2">
        <v>45422</v>
      </c>
      <c r="B22" s="1" t="s">
        <v>5</v>
      </c>
      <c r="C22" s="322">
        <v>0.75</v>
      </c>
      <c r="D22" s="322">
        <v>0</v>
      </c>
      <c r="E22" s="322">
        <v>0.75</v>
      </c>
      <c r="F22" s="322">
        <v>0</v>
      </c>
      <c r="G22" s="322">
        <v>0</v>
      </c>
      <c r="H22" s="322">
        <v>0.75</v>
      </c>
      <c r="J22" s="26">
        <v>45422</v>
      </c>
      <c r="K22" s="322">
        <v>0.75</v>
      </c>
      <c r="L22" s="322">
        <v>0</v>
      </c>
      <c r="M22" s="322">
        <v>0.75</v>
      </c>
      <c r="N22" s="322">
        <v>0</v>
      </c>
      <c r="O22">
        <v>0</v>
      </c>
      <c r="P22" s="322">
        <v>0.75</v>
      </c>
    </row>
    <row r="23" spans="1:16" x14ac:dyDescent="0.25">
      <c r="A23" s="2">
        <v>45426</v>
      </c>
      <c r="B23" s="1" t="s">
        <v>5</v>
      </c>
      <c r="C23" s="322">
        <v>2.0499999999999998</v>
      </c>
      <c r="D23" s="322">
        <v>0</v>
      </c>
      <c r="E23" s="322">
        <v>2.0499999999999998</v>
      </c>
      <c r="F23" s="322">
        <v>0</v>
      </c>
      <c r="G23" s="322">
        <v>0</v>
      </c>
      <c r="H23" s="322">
        <v>2.0499999999999998</v>
      </c>
      <c r="J23" s="26">
        <v>45426</v>
      </c>
      <c r="K23" s="322">
        <v>2.0499999999999998</v>
      </c>
      <c r="L23" s="322">
        <v>0</v>
      </c>
      <c r="M23" s="322">
        <v>2.0499999999999998</v>
      </c>
      <c r="N23" s="322">
        <v>0</v>
      </c>
      <c r="O23">
        <v>0</v>
      </c>
      <c r="P23" s="322">
        <v>2.0499999999999998</v>
      </c>
    </row>
    <row r="24" spans="1:16" x14ac:dyDescent="0.25">
      <c r="A24" s="2">
        <v>45427</v>
      </c>
      <c r="B24" s="1" t="s">
        <v>5</v>
      </c>
      <c r="C24" s="322">
        <v>0.5</v>
      </c>
      <c r="D24" s="322">
        <v>0</v>
      </c>
      <c r="E24" s="322">
        <v>0.5</v>
      </c>
      <c r="F24" s="322">
        <v>0</v>
      </c>
      <c r="G24" s="322">
        <v>0</v>
      </c>
      <c r="H24" s="322">
        <v>0.5</v>
      </c>
      <c r="J24" s="26">
        <v>45427</v>
      </c>
      <c r="K24" s="322">
        <v>0.5</v>
      </c>
      <c r="L24" s="322">
        <v>0</v>
      </c>
      <c r="M24" s="322">
        <v>0.5</v>
      </c>
      <c r="N24" s="322">
        <v>0</v>
      </c>
      <c r="O24">
        <v>0</v>
      </c>
      <c r="P24" s="322">
        <v>0.5</v>
      </c>
    </row>
    <row r="25" spans="1:16" x14ac:dyDescent="0.25">
      <c r="A25" s="2">
        <v>45428</v>
      </c>
      <c r="B25" s="1" t="s">
        <v>5</v>
      </c>
      <c r="C25" s="322">
        <v>2.15</v>
      </c>
      <c r="D25" s="322">
        <v>0</v>
      </c>
      <c r="E25" s="322">
        <v>2.15</v>
      </c>
      <c r="F25" s="322">
        <v>0</v>
      </c>
      <c r="G25" s="322">
        <v>0</v>
      </c>
      <c r="H25" s="322">
        <v>2.15</v>
      </c>
      <c r="J25" s="26">
        <v>45428</v>
      </c>
      <c r="K25" s="322">
        <v>2.15</v>
      </c>
      <c r="L25" s="322">
        <v>0</v>
      </c>
      <c r="M25" s="322">
        <v>2.15</v>
      </c>
      <c r="N25" s="322">
        <v>0</v>
      </c>
      <c r="O25">
        <v>0</v>
      </c>
      <c r="P25" s="322">
        <v>2.15</v>
      </c>
    </row>
    <row r="26" spans="1:16" x14ac:dyDescent="0.25">
      <c r="A26" s="2">
        <v>45429</v>
      </c>
      <c r="B26" s="1" t="s">
        <v>5</v>
      </c>
      <c r="C26" s="322">
        <v>1</v>
      </c>
      <c r="D26" s="322">
        <v>0</v>
      </c>
      <c r="E26" s="322">
        <v>1</v>
      </c>
      <c r="F26" s="322">
        <v>0</v>
      </c>
      <c r="G26" s="322">
        <v>0</v>
      </c>
      <c r="H26" s="322">
        <v>1</v>
      </c>
      <c r="J26" s="26">
        <v>45429</v>
      </c>
      <c r="K26" s="322">
        <v>1</v>
      </c>
      <c r="L26" s="322">
        <v>0</v>
      </c>
      <c r="M26" s="322">
        <v>1</v>
      </c>
      <c r="N26" s="322">
        <v>0</v>
      </c>
      <c r="O26">
        <v>0</v>
      </c>
      <c r="P26" s="322">
        <v>1</v>
      </c>
    </row>
    <row r="27" spans="1:16" x14ac:dyDescent="0.25">
      <c r="A27" s="2">
        <v>45434</v>
      </c>
      <c r="B27" s="1" t="s">
        <v>5</v>
      </c>
      <c r="C27" s="322">
        <v>1</v>
      </c>
      <c r="D27" s="322">
        <v>0</v>
      </c>
      <c r="E27" s="322">
        <v>1</v>
      </c>
      <c r="F27" s="322">
        <v>0</v>
      </c>
      <c r="G27" s="322">
        <v>0</v>
      </c>
      <c r="H27" s="322">
        <v>1</v>
      </c>
      <c r="J27" s="26">
        <v>45434</v>
      </c>
      <c r="K27" s="322">
        <v>1</v>
      </c>
      <c r="L27" s="322">
        <v>0</v>
      </c>
      <c r="M27" s="322">
        <v>1</v>
      </c>
      <c r="N27" s="322">
        <v>0</v>
      </c>
      <c r="O27">
        <v>0</v>
      </c>
      <c r="P27" s="322">
        <v>1</v>
      </c>
    </row>
    <row r="28" spans="1:16" x14ac:dyDescent="0.25">
      <c r="A28" s="2">
        <v>45435</v>
      </c>
      <c r="B28" s="1" t="s">
        <v>5</v>
      </c>
      <c r="C28" s="322">
        <v>0.75</v>
      </c>
      <c r="D28" s="322">
        <v>0</v>
      </c>
      <c r="E28" s="322">
        <v>0.75</v>
      </c>
      <c r="F28" s="322">
        <v>0</v>
      </c>
      <c r="G28" s="322">
        <v>0</v>
      </c>
      <c r="H28" s="322">
        <v>0.75</v>
      </c>
      <c r="J28" s="26">
        <v>45435</v>
      </c>
      <c r="K28" s="322">
        <v>0.75</v>
      </c>
      <c r="L28" s="322">
        <v>0</v>
      </c>
      <c r="M28" s="322">
        <v>0.75</v>
      </c>
      <c r="N28" s="322">
        <v>0</v>
      </c>
      <c r="O28">
        <v>0</v>
      </c>
      <c r="P28" s="322">
        <v>0.75</v>
      </c>
    </row>
    <row r="29" spans="1:16" x14ac:dyDescent="0.25">
      <c r="A29" s="2">
        <v>45440</v>
      </c>
      <c r="B29" s="1" t="s">
        <v>5</v>
      </c>
      <c r="C29" s="322">
        <v>1.5</v>
      </c>
      <c r="D29" s="322">
        <v>0</v>
      </c>
      <c r="E29" s="322">
        <v>1.5</v>
      </c>
      <c r="F29" s="322">
        <v>0</v>
      </c>
      <c r="G29" s="322">
        <v>0</v>
      </c>
      <c r="H29" s="322">
        <v>1.5</v>
      </c>
      <c r="J29" s="26">
        <v>45440</v>
      </c>
      <c r="K29" s="322">
        <v>1.5</v>
      </c>
      <c r="L29" s="322">
        <v>0</v>
      </c>
      <c r="M29" s="322">
        <v>1.5</v>
      </c>
      <c r="N29" s="322">
        <v>0</v>
      </c>
      <c r="O29">
        <v>0</v>
      </c>
      <c r="P29" s="322">
        <v>1.5</v>
      </c>
    </row>
    <row r="30" spans="1:16" x14ac:dyDescent="0.25">
      <c r="A30" s="2">
        <v>45441</v>
      </c>
      <c r="B30" s="1" t="s">
        <v>5</v>
      </c>
      <c r="C30" s="322">
        <v>0.9</v>
      </c>
      <c r="D30" s="322">
        <v>0</v>
      </c>
      <c r="E30" s="322">
        <v>0.9</v>
      </c>
      <c r="F30" s="322">
        <v>0</v>
      </c>
      <c r="G30" s="322">
        <v>0</v>
      </c>
      <c r="H30" s="322">
        <v>0.9</v>
      </c>
      <c r="J30" s="26">
        <v>45441</v>
      </c>
      <c r="K30" s="322">
        <v>0.9</v>
      </c>
      <c r="L30" s="322">
        <v>0</v>
      </c>
      <c r="M30" s="322">
        <v>0.9</v>
      </c>
      <c r="N30" s="322">
        <v>0</v>
      </c>
      <c r="O30">
        <v>0</v>
      </c>
      <c r="P30" s="322">
        <v>0.9</v>
      </c>
    </row>
    <row r="31" spans="1:16" x14ac:dyDescent="0.25">
      <c r="A31" s="2">
        <v>45443</v>
      </c>
      <c r="B31" s="1" t="s">
        <v>5</v>
      </c>
      <c r="C31" s="322">
        <v>0.75</v>
      </c>
      <c r="D31" s="322">
        <v>0</v>
      </c>
      <c r="E31" s="322">
        <v>0.75</v>
      </c>
      <c r="F31" s="322">
        <v>0</v>
      </c>
      <c r="G31" s="322">
        <v>0</v>
      </c>
      <c r="H31" s="322">
        <v>0.75</v>
      </c>
      <c r="J31" s="26">
        <v>45443</v>
      </c>
      <c r="K31" s="322">
        <v>0.75</v>
      </c>
      <c r="L31" s="322">
        <v>0</v>
      </c>
      <c r="M31" s="322">
        <v>0.75</v>
      </c>
      <c r="N31" s="322">
        <v>0</v>
      </c>
      <c r="O31">
        <v>0</v>
      </c>
      <c r="P31" s="322">
        <v>0.75</v>
      </c>
    </row>
    <row r="32" spans="1:16" x14ac:dyDescent="0.25">
      <c r="A32" s="2">
        <v>45446</v>
      </c>
      <c r="B32" s="1" t="s">
        <v>5</v>
      </c>
      <c r="C32" s="322">
        <v>1.9</v>
      </c>
      <c r="D32" s="322">
        <v>0</v>
      </c>
      <c r="E32" s="322">
        <v>1.9</v>
      </c>
      <c r="F32" s="322">
        <v>0</v>
      </c>
      <c r="G32" s="322">
        <v>0</v>
      </c>
      <c r="H32" s="322">
        <v>1.9</v>
      </c>
      <c r="J32" s="26">
        <v>45446</v>
      </c>
      <c r="K32" s="322">
        <v>1.9</v>
      </c>
      <c r="L32" s="322">
        <v>0</v>
      </c>
      <c r="M32" s="322">
        <v>1.9</v>
      </c>
      <c r="N32" s="322">
        <v>0</v>
      </c>
      <c r="O32">
        <v>0</v>
      </c>
      <c r="P32" s="322">
        <v>1.9</v>
      </c>
    </row>
    <row r="33" spans="1:16" x14ac:dyDescent="0.25">
      <c r="A33" s="2">
        <v>45447</v>
      </c>
      <c r="B33" s="1" t="s">
        <v>5</v>
      </c>
      <c r="C33" s="322">
        <v>0.4</v>
      </c>
      <c r="D33" s="322">
        <v>0</v>
      </c>
      <c r="E33" s="322">
        <v>0.4</v>
      </c>
      <c r="F33" s="322">
        <v>0</v>
      </c>
      <c r="G33" s="322">
        <v>0</v>
      </c>
      <c r="H33" s="322">
        <v>0.4</v>
      </c>
      <c r="J33" s="26">
        <v>45447</v>
      </c>
      <c r="K33" s="322">
        <v>0.4</v>
      </c>
      <c r="L33" s="322">
        <v>0</v>
      </c>
      <c r="M33" s="322">
        <v>0.4</v>
      </c>
      <c r="N33" s="322">
        <v>0</v>
      </c>
      <c r="O33">
        <v>0</v>
      </c>
      <c r="P33" s="322">
        <v>0.4</v>
      </c>
    </row>
    <row r="34" spans="1:16" x14ac:dyDescent="0.25">
      <c r="A34" s="2">
        <v>45449</v>
      </c>
      <c r="B34" s="1" t="s">
        <v>5</v>
      </c>
      <c r="C34" s="322">
        <v>2.5</v>
      </c>
      <c r="D34" s="322">
        <v>0</v>
      </c>
      <c r="E34" s="322">
        <v>2.5</v>
      </c>
      <c r="F34" s="322">
        <v>0</v>
      </c>
      <c r="G34" s="322">
        <v>0</v>
      </c>
      <c r="H34" s="322">
        <v>2.5</v>
      </c>
      <c r="J34" s="26">
        <v>45449</v>
      </c>
      <c r="K34" s="322">
        <v>2.5</v>
      </c>
      <c r="L34" s="322">
        <v>0</v>
      </c>
      <c r="M34" s="322">
        <v>2.5</v>
      </c>
      <c r="N34" s="322">
        <v>0</v>
      </c>
      <c r="O34">
        <v>0</v>
      </c>
      <c r="P34" s="322">
        <v>2.5</v>
      </c>
    </row>
    <row r="35" spans="1:16" x14ac:dyDescent="0.25">
      <c r="A35" s="2">
        <v>45450</v>
      </c>
      <c r="B35" s="1" t="s">
        <v>5</v>
      </c>
      <c r="C35" s="322">
        <v>0.4</v>
      </c>
      <c r="D35" s="322">
        <v>0</v>
      </c>
      <c r="E35" s="322">
        <v>0.4</v>
      </c>
      <c r="F35" s="322">
        <v>0</v>
      </c>
      <c r="G35" s="322">
        <v>0</v>
      </c>
      <c r="H35" s="322">
        <v>0.4</v>
      </c>
      <c r="J35" s="26">
        <v>45450</v>
      </c>
      <c r="K35" s="322">
        <v>0.4</v>
      </c>
      <c r="L35" s="322">
        <v>0</v>
      </c>
      <c r="M35" s="322">
        <v>0.4</v>
      </c>
      <c r="N35" s="322">
        <v>0</v>
      </c>
      <c r="O35">
        <v>0</v>
      </c>
      <c r="P35" s="322">
        <v>0.4</v>
      </c>
    </row>
    <row r="36" spans="1:16" x14ac:dyDescent="0.25">
      <c r="A36" s="2">
        <v>45454</v>
      </c>
      <c r="B36" s="1" t="s">
        <v>5</v>
      </c>
      <c r="C36" s="322">
        <v>2.9</v>
      </c>
      <c r="D36" s="322">
        <v>0</v>
      </c>
      <c r="E36" s="322">
        <v>2.9</v>
      </c>
      <c r="F36" s="322">
        <v>0</v>
      </c>
      <c r="G36" s="322">
        <v>0</v>
      </c>
      <c r="H36" s="322">
        <v>2.9</v>
      </c>
      <c r="J36" s="26">
        <v>45454</v>
      </c>
      <c r="K36" s="322">
        <v>2.9</v>
      </c>
      <c r="L36" s="322">
        <v>0</v>
      </c>
      <c r="M36" s="322">
        <v>2.9</v>
      </c>
      <c r="N36" s="322">
        <v>0</v>
      </c>
      <c r="O36">
        <v>0</v>
      </c>
      <c r="P36" s="322">
        <v>2.9</v>
      </c>
    </row>
    <row r="37" spans="1:16" x14ac:dyDescent="0.25">
      <c r="A37" s="2">
        <v>45455</v>
      </c>
      <c r="B37" s="1" t="s">
        <v>5</v>
      </c>
      <c r="C37" s="322">
        <v>1.9</v>
      </c>
      <c r="D37" s="322">
        <v>0</v>
      </c>
      <c r="E37" s="322">
        <v>1.9</v>
      </c>
      <c r="F37" s="322">
        <v>0</v>
      </c>
      <c r="G37" s="322">
        <v>0</v>
      </c>
      <c r="H37" s="322">
        <v>1.9</v>
      </c>
      <c r="J37" s="26">
        <v>45455</v>
      </c>
      <c r="K37" s="322">
        <v>1.9</v>
      </c>
      <c r="L37" s="322">
        <v>0</v>
      </c>
      <c r="M37" s="322">
        <v>1.9</v>
      </c>
      <c r="N37" s="322">
        <v>0</v>
      </c>
      <c r="O37">
        <v>0</v>
      </c>
      <c r="P37" s="322">
        <v>1.9</v>
      </c>
    </row>
    <row r="38" spans="1:16" x14ac:dyDescent="0.25">
      <c r="A38" s="2">
        <v>45456</v>
      </c>
      <c r="B38" s="1" t="s">
        <v>5</v>
      </c>
      <c r="C38" s="322">
        <v>0.9</v>
      </c>
      <c r="D38" s="322">
        <v>0</v>
      </c>
      <c r="E38" s="322">
        <v>0.9</v>
      </c>
      <c r="F38" s="322">
        <v>0</v>
      </c>
      <c r="G38" s="322">
        <v>0</v>
      </c>
      <c r="H38" s="322">
        <v>0.9</v>
      </c>
      <c r="J38" s="26">
        <v>45456</v>
      </c>
      <c r="K38" s="322">
        <v>0.9</v>
      </c>
      <c r="L38" s="322">
        <v>0</v>
      </c>
      <c r="M38" s="322">
        <v>0.9</v>
      </c>
      <c r="N38" s="322">
        <v>0</v>
      </c>
      <c r="O38">
        <v>0</v>
      </c>
      <c r="P38" s="322">
        <v>0.9</v>
      </c>
    </row>
    <row r="39" spans="1:16" x14ac:dyDescent="0.25">
      <c r="A39" s="2">
        <v>45457</v>
      </c>
      <c r="B39" s="1" t="s">
        <v>5</v>
      </c>
      <c r="C39" s="322">
        <v>0.65</v>
      </c>
      <c r="D39" s="322">
        <v>0</v>
      </c>
      <c r="E39" s="322">
        <v>0.65</v>
      </c>
      <c r="F39" s="322">
        <v>0</v>
      </c>
      <c r="G39" s="322">
        <v>0</v>
      </c>
      <c r="H39" s="322">
        <v>0.65</v>
      </c>
      <c r="J39" s="26">
        <v>45457</v>
      </c>
      <c r="K39" s="322">
        <v>0.65</v>
      </c>
      <c r="L39" s="322">
        <v>0</v>
      </c>
      <c r="M39" s="322">
        <v>0.65</v>
      </c>
      <c r="N39" s="322">
        <v>0</v>
      </c>
      <c r="O39">
        <v>0</v>
      </c>
      <c r="P39" s="322">
        <v>0.65</v>
      </c>
    </row>
    <row r="40" spans="1:16" x14ac:dyDescent="0.25">
      <c r="A40" s="2">
        <v>45460</v>
      </c>
      <c r="B40" s="1" t="s">
        <v>5</v>
      </c>
      <c r="C40" s="322">
        <v>3.25</v>
      </c>
      <c r="D40" s="322">
        <v>0</v>
      </c>
      <c r="E40" s="322">
        <v>3.25</v>
      </c>
      <c r="F40" s="322">
        <v>0</v>
      </c>
      <c r="G40" s="322">
        <v>0</v>
      </c>
      <c r="H40" s="322">
        <v>3.25</v>
      </c>
      <c r="J40" s="26">
        <v>45460</v>
      </c>
      <c r="K40" s="322">
        <v>3.25</v>
      </c>
      <c r="L40" s="322">
        <v>0</v>
      </c>
      <c r="M40" s="322">
        <v>3.25</v>
      </c>
      <c r="N40" s="322">
        <v>0</v>
      </c>
      <c r="O40">
        <v>0</v>
      </c>
      <c r="P40" s="322">
        <v>3.25</v>
      </c>
    </row>
    <row r="41" spans="1:16" x14ac:dyDescent="0.25">
      <c r="A41" s="2">
        <v>45461</v>
      </c>
      <c r="B41" s="1" t="s">
        <v>5</v>
      </c>
      <c r="C41" s="322">
        <v>0.4</v>
      </c>
      <c r="D41" s="322">
        <v>0</v>
      </c>
      <c r="E41" s="322">
        <v>0.4</v>
      </c>
      <c r="F41" s="322">
        <v>0</v>
      </c>
      <c r="G41" s="322">
        <v>0</v>
      </c>
      <c r="H41" s="322">
        <v>0.4</v>
      </c>
      <c r="J41" s="26">
        <v>45461</v>
      </c>
      <c r="K41" s="322">
        <v>0.4</v>
      </c>
      <c r="L41" s="322">
        <v>0</v>
      </c>
      <c r="M41" s="322">
        <v>0.4</v>
      </c>
      <c r="N41" s="322">
        <v>0</v>
      </c>
      <c r="O41">
        <v>0</v>
      </c>
      <c r="P41" s="322">
        <v>0.4</v>
      </c>
    </row>
    <row r="42" spans="1:16" x14ac:dyDescent="0.25">
      <c r="A42" s="2">
        <v>45462</v>
      </c>
      <c r="B42" s="1" t="s">
        <v>5</v>
      </c>
      <c r="C42" s="322">
        <v>2.4</v>
      </c>
      <c r="D42" s="322">
        <v>0</v>
      </c>
      <c r="E42" s="322">
        <v>2.4</v>
      </c>
      <c r="F42" s="322">
        <v>0</v>
      </c>
      <c r="G42" s="322">
        <v>0</v>
      </c>
      <c r="H42" s="322">
        <v>2.4</v>
      </c>
      <c r="J42" s="26">
        <v>45462</v>
      </c>
      <c r="K42" s="322">
        <v>3.5</v>
      </c>
      <c r="L42" s="322">
        <v>0</v>
      </c>
      <c r="M42" s="322">
        <v>3.5</v>
      </c>
      <c r="N42" s="322">
        <v>0</v>
      </c>
      <c r="O42">
        <v>0</v>
      </c>
      <c r="P42" s="322">
        <v>3.5</v>
      </c>
    </row>
    <row r="43" spans="1:16" x14ac:dyDescent="0.25">
      <c r="A43" s="2">
        <v>45462</v>
      </c>
      <c r="B43" s="1" t="s">
        <v>150</v>
      </c>
      <c r="C43" s="322">
        <v>1.1000000000000001</v>
      </c>
      <c r="D43" s="322">
        <v>0</v>
      </c>
      <c r="E43" s="322">
        <v>1.1000000000000001</v>
      </c>
      <c r="F43" s="322">
        <v>0</v>
      </c>
      <c r="G43" s="322">
        <v>0</v>
      </c>
      <c r="H43" s="322">
        <v>1.1000000000000001</v>
      </c>
      <c r="J43" s="26">
        <v>45463</v>
      </c>
      <c r="K43" s="322">
        <v>0.75</v>
      </c>
      <c r="L43" s="322">
        <v>0</v>
      </c>
      <c r="M43" s="322">
        <v>0.75</v>
      </c>
      <c r="N43" s="322">
        <v>0</v>
      </c>
      <c r="O43">
        <v>0</v>
      </c>
      <c r="P43" s="322">
        <v>0.75</v>
      </c>
    </row>
    <row r="44" spans="1:16" x14ac:dyDescent="0.25">
      <c r="A44" s="2">
        <v>45463</v>
      </c>
      <c r="B44" s="1" t="s">
        <v>5</v>
      </c>
      <c r="C44" s="322">
        <v>0.75</v>
      </c>
      <c r="D44" s="322">
        <v>0</v>
      </c>
      <c r="E44" s="322">
        <v>0.75</v>
      </c>
      <c r="F44" s="322">
        <v>0</v>
      </c>
      <c r="G44" s="322">
        <v>0</v>
      </c>
      <c r="H44" s="322">
        <v>0.75</v>
      </c>
      <c r="J44" s="26">
        <v>45464</v>
      </c>
      <c r="K44" s="322">
        <v>1.7000000000000002</v>
      </c>
      <c r="L44" s="322">
        <v>0</v>
      </c>
      <c r="M44" s="322">
        <v>1.7000000000000002</v>
      </c>
      <c r="N44" s="322">
        <v>0</v>
      </c>
      <c r="O44">
        <v>0</v>
      </c>
      <c r="P44" s="322">
        <v>1.7000000000000002</v>
      </c>
    </row>
    <row r="45" spans="1:16" x14ac:dyDescent="0.25">
      <c r="A45" s="2">
        <v>45464</v>
      </c>
      <c r="B45" s="1" t="s">
        <v>5</v>
      </c>
      <c r="C45" s="322">
        <v>0.9</v>
      </c>
      <c r="D45" s="322">
        <v>0</v>
      </c>
      <c r="E45" s="322">
        <v>0.9</v>
      </c>
      <c r="F45" s="322">
        <v>0</v>
      </c>
      <c r="G45" s="322">
        <v>0</v>
      </c>
      <c r="H45" s="322">
        <v>0.9</v>
      </c>
      <c r="J45" s="26">
        <v>45467</v>
      </c>
      <c r="K45" s="322">
        <v>1.75</v>
      </c>
      <c r="L45" s="322">
        <v>0</v>
      </c>
      <c r="M45" s="322">
        <v>1.75</v>
      </c>
      <c r="N45" s="322">
        <v>0</v>
      </c>
      <c r="O45">
        <v>0</v>
      </c>
      <c r="P45" s="322">
        <v>1.75</v>
      </c>
    </row>
    <row r="46" spans="1:16" x14ac:dyDescent="0.25">
      <c r="A46" s="2">
        <v>45464</v>
      </c>
      <c r="B46" s="1" t="s">
        <v>150</v>
      </c>
      <c r="C46" s="322">
        <v>0.8</v>
      </c>
      <c r="D46" s="322">
        <v>0</v>
      </c>
      <c r="E46" s="322">
        <v>0.8</v>
      </c>
      <c r="F46" s="322">
        <v>0</v>
      </c>
      <c r="G46" s="322">
        <v>0</v>
      </c>
      <c r="H46" s="322">
        <v>0.8</v>
      </c>
      <c r="J46" s="26">
        <v>45468</v>
      </c>
      <c r="K46" s="322">
        <v>1.8</v>
      </c>
      <c r="L46" s="322">
        <v>0</v>
      </c>
      <c r="M46" s="322">
        <v>1.8</v>
      </c>
      <c r="N46" s="322">
        <v>0</v>
      </c>
      <c r="O46">
        <v>0</v>
      </c>
      <c r="P46" s="322">
        <v>1.8</v>
      </c>
    </row>
    <row r="47" spans="1:16" x14ac:dyDescent="0.25">
      <c r="A47" s="2">
        <v>45467</v>
      </c>
      <c r="B47" s="1" t="s">
        <v>5</v>
      </c>
      <c r="C47" s="322">
        <v>1.75</v>
      </c>
      <c r="D47" s="322">
        <v>0</v>
      </c>
      <c r="E47" s="322">
        <v>1.75</v>
      </c>
      <c r="F47" s="322">
        <v>0</v>
      </c>
      <c r="G47" s="322">
        <v>0</v>
      </c>
      <c r="H47" s="322">
        <v>1.75</v>
      </c>
      <c r="J47" s="26">
        <v>45470</v>
      </c>
      <c r="K47" s="322">
        <v>1.1499999999999999</v>
      </c>
      <c r="L47" s="322">
        <v>0</v>
      </c>
      <c r="M47" s="322">
        <v>1.1499999999999999</v>
      </c>
      <c r="N47" s="322">
        <v>0</v>
      </c>
      <c r="O47">
        <v>0</v>
      </c>
      <c r="P47" s="322">
        <v>1.1499999999999999</v>
      </c>
    </row>
    <row r="48" spans="1:16" x14ac:dyDescent="0.25">
      <c r="A48" s="2">
        <v>45468</v>
      </c>
      <c r="B48" s="1" t="s">
        <v>5</v>
      </c>
      <c r="C48" s="322">
        <v>1.8</v>
      </c>
      <c r="D48" s="322">
        <v>0</v>
      </c>
      <c r="E48" s="322">
        <v>1.8</v>
      </c>
      <c r="F48" s="322">
        <v>0</v>
      </c>
      <c r="G48" s="322">
        <v>0</v>
      </c>
      <c r="H48" s="322">
        <v>1.8</v>
      </c>
      <c r="J48" s="26">
        <v>45471</v>
      </c>
      <c r="K48" s="322">
        <v>0.8</v>
      </c>
      <c r="L48" s="322">
        <v>0</v>
      </c>
      <c r="M48" s="322">
        <v>0.8</v>
      </c>
      <c r="N48" s="322">
        <v>0</v>
      </c>
      <c r="O48">
        <v>0</v>
      </c>
      <c r="P48" s="322">
        <v>0.8</v>
      </c>
    </row>
    <row r="49" spans="1:16" x14ac:dyDescent="0.25">
      <c r="A49" s="2">
        <v>45470</v>
      </c>
      <c r="B49" s="1" t="s">
        <v>5</v>
      </c>
      <c r="C49" s="322">
        <v>1.1499999999999999</v>
      </c>
      <c r="D49" s="322">
        <v>0</v>
      </c>
      <c r="E49" s="322">
        <v>1.1499999999999999</v>
      </c>
      <c r="F49" s="322">
        <v>0</v>
      </c>
      <c r="G49" s="322">
        <v>0</v>
      </c>
      <c r="H49" s="322">
        <v>1.1499999999999999</v>
      </c>
      <c r="J49" s="26">
        <v>45475</v>
      </c>
      <c r="K49" s="322">
        <v>5.15</v>
      </c>
      <c r="L49" s="322">
        <v>0</v>
      </c>
      <c r="M49" s="322">
        <v>5.15</v>
      </c>
      <c r="N49" s="322">
        <v>0</v>
      </c>
      <c r="O49">
        <v>0</v>
      </c>
      <c r="P49" s="322">
        <v>5.15</v>
      </c>
    </row>
    <row r="50" spans="1:16" x14ac:dyDescent="0.25">
      <c r="A50" s="2">
        <v>45471</v>
      </c>
      <c r="B50" s="1" t="s">
        <v>5</v>
      </c>
      <c r="C50" s="322">
        <v>0.5</v>
      </c>
      <c r="D50" s="322">
        <v>0</v>
      </c>
      <c r="E50" s="322">
        <v>0.5</v>
      </c>
      <c r="F50" s="322">
        <v>0</v>
      </c>
      <c r="G50" s="322">
        <v>0</v>
      </c>
      <c r="H50" s="322">
        <v>0.5</v>
      </c>
      <c r="J50" s="26">
        <v>45476</v>
      </c>
      <c r="K50" s="322">
        <v>5.6</v>
      </c>
      <c r="L50" s="322">
        <v>0</v>
      </c>
      <c r="M50" s="322">
        <v>5.6</v>
      </c>
      <c r="N50" s="322">
        <v>0</v>
      </c>
      <c r="O50">
        <v>0</v>
      </c>
      <c r="P50" s="322">
        <v>5.6</v>
      </c>
    </row>
    <row r="51" spans="1:16" x14ac:dyDescent="0.25">
      <c r="A51" s="2">
        <v>45471</v>
      </c>
      <c r="B51" s="1" t="s">
        <v>150</v>
      </c>
      <c r="C51" s="322">
        <v>0.3</v>
      </c>
      <c r="D51" s="322">
        <v>0</v>
      </c>
      <c r="E51" s="322">
        <v>0.3</v>
      </c>
      <c r="F51" s="322">
        <v>0</v>
      </c>
      <c r="G51" s="322">
        <v>0</v>
      </c>
      <c r="H51" s="322">
        <v>0.3</v>
      </c>
      <c r="J51" s="26">
        <v>45477</v>
      </c>
      <c r="K51" s="322">
        <v>7.6</v>
      </c>
      <c r="L51" s="322">
        <v>0</v>
      </c>
      <c r="M51" s="322">
        <v>7.6</v>
      </c>
      <c r="N51" s="322">
        <v>0</v>
      </c>
      <c r="O51">
        <v>0</v>
      </c>
      <c r="P51" s="322">
        <v>7.6</v>
      </c>
    </row>
    <row r="52" spans="1:16" x14ac:dyDescent="0.25">
      <c r="A52" s="2">
        <v>45475</v>
      </c>
      <c r="B52" s="1" t="s">
        <v>11829</v>
      </c>
      <c r="C52" s="322">
        <v>4.25</v>
      </c>
      <c r="D52" s="322">
        <v>0</v>
      </c>
      <c r="E52" s="322">
        <v>4.25</v>
      </c>
      <c r="F52" s="322">
        <v>0</v>
      </c>
      <c r="G52" s="322">
        <v>0</v>
      </c>
      <c r="H52" s="322">
        <v>4.25</v>
      </c>
      <c r="J52" s="26">
        <v>45478</v>
      </c>
      <c r="K52" s="322">
        <v>1.7</v>
      </c>
      <c r="L52" s="322">
        <v>0</v>
      </c>
      <c r="M52" s="322">
        <v>1.7</v>
      </c>
      <c r="N52" s="322">
        <v>0</v>
      </c>
      <c r="O52">
        <v>0</v>
      </c>
      <c r="P52" s="322">
        <v>1.7</v>
      </c>
    </row>
    <row r="53" spans="1:16" x14ac:dyDescent="0.25">
      <c r="A53" s="2">
        <v>45475</v>
      </c>
      <c r="B53" s="1" t="s">
        <v>5</v>
      </c>
      <c r="C53" s="322">
        <v>0.9</v>
      </c>
      <c r="D53" s="322">
        <v>0</v>
      </c>
      <c r="E53" s="322">
        <v>0.9</v>
      </c>
      <c r="F53" s="322">
        <v>0</v>
      </c>
      <c r="G53" s="322">
        <v>0</v>
      </c>
      <c r="H53" s="322">
        <v>0.9</v>
      </c>
      <c r="J53" s="26">
        <v>45479</v>
      </c>
      <c r="K53" s="322">
        <v>2</v>
      </c>
      <c r="L53" s="322">
        <v>0</v>
      </c>
      <c r="M53" s="322">
        <v>2</v>
      </c>
      <c r="N53" s="322">
        <v>0</v>
      </c>
      <c r="O53">
        <v>0</v>
      </c>
      <c r="P53" s="322">
        <v>2</v>
      </c>
    </row>
    <row r="54" spans="1:16" x14ac:dyDescent="0.25">
      <c r="A54" s="2">
        <v>45476</v>
      </c>
      <c r="B54" s="1" t="s">
        <v>11829</v>
      </c>
      <c r="C54" s="322">
        <v>1.75</v>
      </c>
      <c r="D54" s="322">
        <v>0</v>
      </c>
      <c r="E54" s="322">
        <v>1.75</v>
      </c>
      <c r="F54" s="322">
        <v>0</v>
      </c>
      <c r="G54" s="322">
        <v>0</v>
      </c>
      <c r="H54" s="322">
        <v>1.75</v>
      </c>
      <c r="J54" s="26">
        <v>45480</v>
      </c>
      <c r="K54" s="322">
        <v>1.5</v>
      </c>
      <c r="L54" s="322">
        <v>0</v>
      </c>
      <c r="M54" s="322">
        <v>1.5</v>
      </c>
      <c r="N54" s="322">
        <v>0</v>
      </c>
      <c r="O54">
        <v>0</v>
      </c>
      <c r="P54" s="322">
        <v>1.5</v>
      </c>
    </row>
    <row r="55" spans="1:16" x14ac:dyDescent="0.25">
      <c r="A55" s="2">
        <v>45476</v>
      </c>
      <c r="B55" s="1" t="s">
        <v>5</v>
      </c>
      <c r="C55" s="322">
        <v>1.05</v>
      </c>
      <c r="D55" s="322">
        <v>0</v>
      </c>
      <c r="E55" s="322">
        <v>1.05</v>
      </c>
      <c r="F55" s="322">
        <v>0</v>
      </c>
      <c r="G55" s="322">
        <v>0</v>
      </c>
      <c r="H55" s="322">
        <v>1.05</v>
      </c>
      <c r="J55" s="26">
        <v>45481</v>
      </c>
      <c r="K55" s="322">
        <v>4.4000000000000004</v>
      </c>
      <c r="L55" s="322">
        <v>0</v>
      </c>
      <c r="M55" s="322">
        <v>4.4000000000000004</v>
      </c>
      <c r="N55" s="322">
        <v>0</v>
      </c>
      <c r="O55">
        <v>0</v>
      </c>
      <c r="P55" s="322">
        <v>4.4000000000000004</v>
      </c>
    </row>
    <row r="56" spans="1:16" x14ac:dyDescent="0.25">
      <c r="A56" s="2">
        <v>45476</v>
      </c>
      <c r="B56" s="1" t="s">
        <v>150</v>
      </c>
      <c r="C56" s="322">
        <v>2.8</v>
      </c>
      <c r="D56" s="322">
        <v>0</v>
      </c>
      <c r="E56" s="322">
        <v>2.8</v>
      </c>
      <c r="F56" s="322">
        <v>0</v>
      </c>
      <c r="G56" s="322">
        <v>0</v>
      </c>
      <c r="H56" s="322">
        <v>2.8</v>
      </c>
      <c r="J56" s="26">
        <v>45482</v>
      </c>
      <c r="K56" s="322">
        <v>6</v>
      </c>
      <c r="L56" s="322">
        <v>0</v>
      </c>
      <c r="M56" s="322">
        <v>6</v>
      </c>
      <c r="N56" s="322">
        <v>0</v>
      </c>
      <c r="O56">
        <v>0</v>
      </c>
      <c r="P56" s="322">
        <v>6</v>
      </c>
    </row>
    <row r="57" spans="1:16" x14ac:dyDescent="0.25">
      <c r="A57" s="2">
        <v>45477</v>
      </c>
      <c r="B57" s="1" t="s">
        <v>5</v>
      </c>
      <c r="C57" s="322">
        <v>0.5</v>
      </c>
      <c r="D57" s="322">
        <v>0</v>
      </c>
      <c r="E57" s="322">
        <v>0.5</v>
      </c>
      <c r="F57" s="322">
        <v>0</v>
      </c>
      <c r="G57" s="322">
        <v>0</v>
      </c>
      <c r="H57" s="322">
        <v>0.5</v>
      </c>
      <c r="J57" s="26">
        <v>45483</v>
      </c>
      <c r="K57" s="322">
        <v>11.450000000000001</v>
      </c>
      <c r="L57" s="322">
        <v>0</v>
      </c>
      <c r="M57" s="322">
        <v>11.450000000000001</v>
      </c>
      <c r="N57" s="322">
        <v>0</v>
      </c>
      <c r="O57">
        <v>0</v>
      </c>
      <c r="P57" s="322">
        <v>11.450000000000001</v>
      </c>
    </row>
    <row r="58" spans="1:16" x14ac:dyDescent="0.25">
      <c r="A58" s="2">
        <v>45477</v>
      </c>
      <c r="B58" s="1" t="s">
        <v>150</v>
      </c>
      <c r="C58" s="322">
        <v>7.1</v>
      </c>
      <c r="D58" s="322">
        <v>0</v>
      </c>
      <c r="E58" s="322">
        <v>7.1</v>
      </c>
      <c r="F58" s="322">
        <v>0</v>
      </c>
      <c r="G58" s="322">
        <v>0</v>
      </c>
      <c r="H58" s="322">
        <v>7.1</v>
      </c>
      <c r="J58" s="26">
        <v>45484</v>
      </c>
      <c r="K58" s="322">
        <v>10.149999999999999</v>
      </c>
      <c r="L58" s="322">
        <v>0</v>
      </c>
      <c r="M58" s="322">
        <v>10.149999999999999</v>
      </c>
      <c r="N58" s="322">
        <v>0</v>
      </c>
      <c r="O58">
        <v>0</v>
      </c>
      <c r="P58" s="322">
        <v>10.149999999999999</v>
      </c>
    </row>
    <row r="59" spans="1:16" x14ac:dyDescent="0.25">
      <c r="A59" s="2">
        <v>45478</v>
      </c>
      <c r="B59" s="1" t="s">
        <v>5</v>
      </c>
      <c r="C59" s="322">
        <v>1</v>
      </c>
      <c r="D59" s="322">
        <v>0</v>
      </c>
      <c r="E59" s="322">
        <v>1</v>
      </c>
      <c r="F59" s="322">
        <v>0</v>
      </c>
      <c r="G59" s="322">
        <v>0</v>
      </c>
      <c r="H59" s="322">
        <v>1</v>
      </c>
      <c r="J59" s="26">
        <v>45485</v>
      </c>
      <c r="K59" s="322">
        <v>6.3</v>
      </c>
      <c r="L59" s="322">
        <v>0</v>
      </c>
      <c r="M59" s="322">
        <v>6.3</v>
      </c>
      <c r="N59" s="322">
        <v>0</v>
      </c>
      <c r="O59">
        <v>0</v>
      </c>
      <c r="P59" s="322">
        <v>6.3</v>
      </c>
    </row>
    <row r="60" spans="1:16" x14ac:dyDescent="0.25">
      <c r="A60" s="2">
        <v>45478</v>
      </c>
      <c r="B60" s="1" t="s">
        <v>150</v>
      </c>
      <c r="C60" s="322">
        <v>0.7</v>
      </c>
      <c r="D60" s="322">
        <v>0</v>
      </c>
      <c r="E60" s="322">
        <v>0.7</v>
      </c>
      <c r="F60" s="322">
        <v>0</v>
      </c>
      <c r="G60" s="322">
        <v>0</v>
      </c>
      <c r="H60" s="322">
        <v>0.7</v>
      </c>
      <c r="J60" s="26">
        <v>45488</v>
      </c>
      <c r="K60" s="322">
        <v>6.2</v>
      </c>
      <c r="L60" s="322">
        <v>0</v>
      </c>
      <c r="M60" s="322">
        <v>6.2</v>
      </c>
      <c r="N60" s="322">
        <v>0</v>
      </c>
      <c r="O60">
        <v>0</v>
      </c>
      <c r="P60" s="322">
        <v>6.2</v>
      </c>
    </row>
    <row r="61" spans="1:16" x14ac:dyDescent="0.25">
      <c r="A61" s="2">
        <v>45479</v>
      </c>
      <c r="B61" s="1" t="s">
        <v>5</v>
      </c>
      <c r="C61" s="322">
        <v>2</v>
      </c>
      <c r="D61" s="322">
        <v>0</v>
      </c>
      <c r="E61" s="322">
        <v>2</v>
      </c>
      <c r="F61" s="322">
        <v>0</v>
      </c>
      <c r="G61" s="322">
        <v>0</v>
      </c>
      <c r="H61" s="322">
        <v>2</v>
      </c>
      <c r="J61" s="26">
        <v>45489</v>
      </c>
      <c r="K61" s="322">
        <v>6.6999999999999993</v>
      </c>
      <c r="L61" s="322">
        <v>0</v>
      </c>
      <c r="M61" s="322">
        <v>6.6999999999999993</v>
      </c>
      <c r="N61" s="322">
        <v>0</v>
      </c>
      <c r="O61">
        <v>0</v>
      </c>
      <c r="P61" s="322">
        <v>6.6999999999999993</v>
      </c>
    </row>
    <row r="62" spans="1:16" x14ac:dyDescent="0.25">
      <c r="A62" s="2">
        <v>45480</v>
      </c>
      <c r="B62" s="1" t="s">
        <v>5</v>
      </c>
      <c r="C62" s="322">
        <v>1.5</v>
      </c>
      <c r="D62" s="322">
        <v>0</v>
      </c>
      <c r="E62" s="322">
        <v>1.5</v>
      </c>
      <c r="F62" s="322">
        <v>0</v>
      </c>
      <c r="G62" s="322">
        <v>0</v>
      </c>
      <c r="H62" s="322">
        <v>1.5</v>
      </c>
      <c r="J62" s="26">
        <v>45491</v>
      </c>
      <c r="K62" s="322">
        <v>4.95</v>
      </c>
      <c r="L62" s="322">
        <v>0</v>
      </c>
      <c r="M62" s="322">
        <v>4.95</v>
      </c>
      <c r="N62" s="322">
        <v>0</v>
      </c>
      <c r="O62">
        <v>0</v>
      </c>
      <c r="P62" s="322">
        <v>4.95</v>
      </c>
    </row>
    <row r="63" spans="1:16" x14ac:dyDescent="0.25">
      <c r="A63" s="2">
        <v>45481</v>
      </c>
      <c r="B63" s="1" t="s">
        <v>11829</v>
      </c>
      <c r="C63" s="322">
        <v>3.5</v>
      </c>
      <c r="D63" s="322">
        <v>0</v>
      </c>
      <c r="E63" s="322">
        <v>3.5</v>
      </c>
      <c r="F63" s="322">
        <v>0</v>
      </c>
      <c r="G63" s="322">
        <v>0</v>
      </c>
      <c r="H63" s="322">
        <v>3.5</v>
      </c>
      <c r="J63" s="26">
        <v>45492</v>
      </c>
      <c r="K63" s="322">
        <v>2.75</v>
      </c>
      <c r="L63" s="322">
        <v>0</v>
      </c>
      <c r="M63" s="322">
        <v>2.75</v>
      </c>
      <c r="N63" s="322">
        <v>0</v>
      </c>
      <c r="O63">
        <v>0</v>
      </c>
      <c r="P63" s="322">
        <v>2.75</v>
      </c>
    </row>
    <row r="64" spans="1:16" x14ac:dyDescent="0.25">
      <c r="A64" s="2">
        <v>45481</v>
      </c>
      <c r="B64" s="1" t="s">
        <v>5</v>
      </c>
      <c r="C64" s="322">
        <v>0.9</v>
      </c>
      <c r="D64" s="322">
        <v>0</v>
      </c>
      <c r="E64" s="322">
        <v>0.9</v>
      </c>
      <c r="F64" s="322">
        <v>0</v>
      </c>
      <c r="G64" s="322">
        <v>0</v>
      </c>
      <c r="H64" s="322">
        <v>0.9</v>
      </c>
      <c r="J64" s="26">
        <v>45493</v>
      </c>
      <c r="K64" s="322">
        <v>3.15</v>
      </c>
      <c r="L64" s="322">
        <v>0</v>
      </c>
      <c r="M64" s="322">
        <v>3.15</v>
      </c>
      <c r="N64" s="322">
        <v>0</v>
      </c>
      <c r="O64">
        <v>0</v>
      </c>
      <c r="P64" s="322">
        <v>3.15</v>
      </c>
    </row>
    <row r="65" spans="1:16" x14ac:dyDescent="0.25">
      <c r="A65" s="2">
        <v>45482</v>
      </c>
      <c r="B65" s="1" t="s">
        <v>5</v>
      </c>
      <c r="C65" s="322">
        <v>3.5</v>
      </c>
      <c r="D65" s="322">
        <v>0</v>
      </c>
      <c r="E65" s="322">
        <v>3.5</v>
      </c>
      <c r="F65" s="322">
        <v>0</v>
      </c>
      <c r="G65" s="322">
        <v>0</v>
      </c>
      <c r="H65" s="322">
        <v>3.5</v>
      </c>
      <c r="J65" s="26">
        <v>45494</v>
      </c>
      <c r="K65" s="322">
        <v>1.4</v>
      </c>
      <c r="L65" s="322">
        <v>0</v>
      </c>
      <c r="M65" s="322">
        <v>1.4</v>
      </c>
      <c r="N65" s="322">
        <v>0</v>
      </c>
      <c r="O65">
        <v>0</v>
      </c>
      <c r="P65" s="322">
        <v>1.4</v>
      </c>
    </row>
    <row r="66" spans="1:16" x14ac:dyDescent="0.25">
      <c r="A66" s="2">
        <v>45482</v>
      </c>
      <c r="B66" s="1" t="s">
        <v>150</v>
      </c>
      <c r="C66" s="322">
        <v>2.5</v>
      </c>
      <c r="D66" s="322">
        <v>0</v>
      </c>
      <c r="E66" s="322">
        <v>2.5</v>
      </c>
      <c r="F66" s="322">
        <v>0</v>
      </c>
      <c r="G66" s="322">
        <v>0</v>
      </c>
      <c r="H66" s="322">
        <v>2.5</v>
      </c>
      <c r="J66" s="26">
        <v>45495</v>
      </c>
      <c r="K66" s="322">
        <v>8.9</v>
      </c>
      <c r="L66" s="322">
        <v>0</v>
      </c>
      <c r="M66" s="322">
        <v>8.9</v>
      </c>
      <c r="N66" s="322">
        <v>0</v>
      </c>
      <c r="O66">
        <v>0</v>
      </c>
      <c r="P66" s="322">
        <v>8.9</v>
      </c>
    </row>
    <row r="67" spans="1:16" x14ac:dyDescent="0.25">
      <c r="A67" s="2">
        <v>45483</v>
      </c>
      <c r="B67" s="1" t="s">
        <v>11829</v>
      </c>
      <c r="C67" s="322">
        <v>4.25</v>
      </c>
      <c r="D67" s="322">
        <v>0</v>
      </c>
      <c r="E67" s="322">
        <v>4.25</v>
      </c>
      <c r="F67" s="322">
        <v>0</v>
      </c>
      <c r="G67" s="322">
        <v>0</v>
      </c>
      <c r="H67" s="322">
        <v>4.25</v>
      </c>
      <c r="J67" s="26">
        <v>45496</v>
      </c>
      <c r="K67" s="322">
        <v>20.95</v>
      </c>
      <c r="L67" s="322">
        <v>0</v>
      </c>
      <c r="M67" s="322">
        <v>20.95</v>
      </c>
      <c r="N67" s="322">
        <v>0</v>
      </c>
      <c r="O67">
        <v>0</v>
      </c>
      <c r="P67" s="322">
        <v>20.95</v>
      </c>
    </row>
    <row r="68" spans="1:16" x14ac:dyDescent="0.25">
      <c r="A68" s="2">
        <v>45483</v>
      </c>
      <c r="B68" s="1" t="s">
        <v>5</v>
      </c>
      <c r="C68" s="322">
        <v>3.8</v>
      </c>
      <c r="D68" s="322">
        <v>0</v>
      </c>
      <c r="E68" s="322">
        <v>3.8</v>
      </c>
      <c r="F68" s="322">
        <v>0</v>
      </c>
      <c r="G68" s="322">
        <v>0</v>
      </c>
      <c r="H68" s="322">
        <v>3.8</v>
      </c>
      <c r="J68" s="26">
        <v>45497</v>
      </c>
      <c r="K68" s="322">
        <v>5.6</v>
      </c>
      <c r="L68" s="322">
        <v>0</v>
      </c>
      <c r="M68" s="322">
        <v>5.6</v>
      </c>
      <c r="N68" s="322">
        <v>0</v>
      </c>
      <c r="O68">
        <v>0</v>
      </c>
      <c r="P68" s="322">
        <v>5.6</v>
      </c>
    </row>
    <row r="69" spans="1:16" x14ac:dyDescent="0.25">
      <c r="A69" s="2">
        <v>45483</v>
      </c>
      <c r="B69" s="1" t="s">
        <v>150</v>
      </c>
      <c r="C69" s="322">
        <v>3.4</v>
      </c>
      <c r="D69" s="322">
        <v>0</v>
      </c>
      <c r="E69" s="322">
        <v>3.4</v>
      </c>
      <c r="F69" s="322">
        <v>0</v>
      </c>
      <c r="G69" s="322">
        <v>0</v>
      </c>
      <c r="H69" s="322">
        <v>3.4</v>
      </c>
      <c r="J69" s="26">
        <v>45498</v>
      </c>
      <c r="K69" s="322">
        <v>3.5999999999999996</v>
      </c>
      <c r="L69" s="322">
        <v>0</v>
      </c>
      <c r="M69" s="322">
        <v>3.5999999999999996</v>
      </c>
      <c r="N69" s="322">
        <v>0</v>
      </c>
      <c r="O69">
        <v>0</v>
      </c>
      <c r="P69" s="322">
        <v>3.5999999999999996</v>
      </c>
    </row>
    <row r="70" spans="1:16" x14ac:dyDescent="0.25">
      <c r="A70" s="2">
        <v>45484</v>
      </c>
      <c r="B70" s="1" t="s">
        <v>11829</v>
      </c>
      <c r="C70" s="322">
        <v>5.5</v>
      </c>
      <c r="D70" s="322">
        <v>0</v>
      </c>
      <c r="E70" s="322">
        <v>5.5</v>
      </c>
      <c r="F70" s="322">
        <v>0</v>
      </c>
      <c r="G70" s="322">
        <v>0</v>
      </c>
      <c r="H70" s="322">
        <v>5.5</v>
      </c>
      <c r="J70" s="26">
        <v>45499</v>
      </c>
      <c r="K70" s="322">
        <v>1</v>
      </c>
      <c r="L70" s="322">
        <v>0</v>
      </c>
      <c r="M70" s="322">
        <v>1</v>
      </c>
      <c r="N70" s="322">
        <v>0</v>
      </c>
      <c r="O70">
        <v>0</v>
      </c>
      <c r="P70" s="322">
        <v>1</v>
      </c>
    </row>
    <row r="71" spans="1:16" x14ac:dyDescent="0.25">
      <c r="A71" s="2">
        <v>45484</v>
      </c>
      <c r="B71" s="1" t="s">
        <v>5</v>
      </c>
      <c r="C71" s="322">
        <v>4.4499999999999993</v>
      </c>
      <c r="D71" s="322">
        <v>0</v>
      </c>
      <c r="E71" s="322">
        <v>4.4499999999999993</v>
      </c>
      <c r="F71" s="322">
        <v>0</v>
      </c>
      <c r="G71" s="322">
        <v>0</v>
      </c>
      <c r="H71" s="322">
        <v>4.4499999999999993</v>
      </c>
      <c r="J71" s="26">
        <v>45500</v>
      </c>
      <c r="K71" s="322">
        <v>0.4</v>
      </c>
      <c r="L71" s="322">
        <v>0</v>
      </c>
      <c r="M71" s="322">
        <v>0.4</v>
      </c>
      <c r="N71" s="322">
        <v>0</v>
      </c>
      <c r="O71">
        <v>0</v>
      </c>
      <c r="P71" s="322">
        <v>0.4</v>
      </c>
    </row>
    <row r="72" spans="1:16" x14ac:dyDescent="0.25">
      <c r="A72" s="2">
        <v>45484</v>
      </c>
      <c r="B72" s="1" t="s">
        <v>150</v>
      </c>
      <c r="C72" s="322">
        <v>0.2</v>
      </c>
      <c r="D72" s="322">
        <v>0</v>
      </c>
      <c r="E72" s="322">
        <v>0.2</v>
      </c>
      <c r="F72" s="322">
        <v>0</v>
      </c>
      <c r="G72" s="322">
        <v>0</v>
      </c>
      <c r="H72" s="322">
        <v>0.2</v>
      </c>
      <c r="J72" s="26">
        <v>45502</v>
      </c>
      <c r="K72" s="322">
        <v>16.049999999999997</v>
      </c>
      <c r="L72" s="322">
        <v>0</v>
      </c>
      <c r="M72" s="322">
        <v>16.049999999999997</v>
      </c>
      <c r="N72" s="322">
        <v>0</v>
      </c>
      <c r="O72">
        <v>0</v>
      </c>
      <c r="P72" s="322">
        <v>16.049999999999997</v>
      </c>
    </row>
    <row r="73" spans="1:16" x14ac:dyDescent="0.25">
      <c r="A73" s="2">
        <v>45485</v>
      </c>
      <c r="B73" s="1" t="s">
        <v>11829</v>
      </c>
      <c r="C73" s="322">
        <v>3.25</v>
      </c>
      <c r="D73" s="322">
        <v>0</v>
      </c>
      <c r="E73" s="322">
        <v>3.25</v>
      </c>
      <c r="F73" s="322">
        <v>0</v>
      </c>
      <c r="G73" s="322">
        <v>0</v>
      </c>
      <c r="H73" s="322">
        <v>3.25</v>
      </c>
      <c r="J73" s="26">
        <v>45503</v>
      </c>
      <c r="K73" s="322">
        <v>21.65</v>
      </c>
      <c r="L73" s="322">
        <v>0</v>
      </c>
      <c r="M73" s="322">
        <v>21.65</v>
      </c>
      <c r="N73" s="322">
        <v>0</v>
      </c>
      <c r="O73">
        <v>0</v>
      </c>
      <c r="P73" s="322">
        <v>21.65</v>
      </c>
    </row>
    <row r="74" spans="1:16" x14ac:dyDescent="0.25">
      <c r="A74" s="2">
        <v>45485</v>
      </c>
      <c r="B74" s="1" t="s">
        <v>5</v>
      </c>
      <c r="C74" s="322">
        <v>1.25</v>
      </c>
      <c r="D74" s="322">
        <v>0</v>
      </c>
      <c r="E74" s="322">
        <v>1.25</v>
      </c>
      <c r="F74" s="322">
        <v>0</v>
      </c>
      <c r="G74" s="322">
        <v>0</v>
      </c>
      <c r="H74" s="322">
        <v>1.25</v>
      </c>
      <c r="J74" s="26">
        <v>45504</v>
      </c>
      <c r="K74" s="322">
        <v>26.950000000000003</v>
      </c>
      <c r="L74" s="322">
        <v>0</v>
      </c>
      <c r="M74" s="322">
        <v>26.950000000000003</v>
      </c>
      <c r="N74" s="322">
        <v>0</v>
      </c>
      <c r="O74">
        <v>0</v>
      </c>
      <c r="P74" s="322">
        <v>26.950000000000003</v>
      </c>
    </row>
    <row r="75" spans="1:16" x14ac:dyDescent="0.25">
      <c r="A75" s="2">
        <v>45485</v>
      </c>
      <c r="B75" s="1" t="s">
        <v>150</v>
      </c>
      <c r="C75" s="322">
        <v>1.8</v>
      </c>
      <c r="D75" s="322">
        <v>0</v>
      </c>
      <c r="E75" s="322">
        <v>1.8</v>
      </c>
      <c r="F75" s="322">
        <v>0</v>
      </c>
      <c r="G75" s="322">
        <v>0</v>
      </c>
      <c r="H75" s="322">
        <v>1.8</v>
      </c>
      <c r="J75" s="26">
        <v>45505</v>
      </c>
      <c r="K75" s="322">
        <v>24.700000000000003</v>
      </c>
      <c r="L75" s="322">
        <v>0</v>
      </c>
      <c r="M75" s="322">
        <v>24.700000000000003</v>
      </c>
      <c r="N75" s="322">
        <v>0</v>
      </c>
      <c r="O75">
        <v>0</v>
      </c>
      <c r="P75" s="322">
        <v>24.700000000000003</v>
      </c>
    </row>
    <row r="76" spans="1:16" x14ac:dyDescent="0.25">
      <c r="A76" s="2">
        <v>45488</v>
      </c>
      <c r="B76" s="1" t="s">
        <v>11829</v>
      </c>
      <c r="C76" s="322">
        <v>4.5</v>
      </c>
      <c r="D76" s="322">
        <v>0</v>
      </c>
      <c r="E76" s="322">
        <v>4.5</v>
      </c>
      <c r="F76" s="322">
        <v>0</v>
      </c>
      <c r="G76" s="322">
        <v>0</v>
      </c>
      <c r="H76" s="322">
        <v>4.5</v>
      </c>
      <c r="J76" s="1128" t="s">
        <v>11829</v>
      </c>
      <c r="K76" s="322">
        <v>6.5</v>
      </c>
      <c r="L76" s="322">
        <v>0</v>
      </c>
      <c r="M76" s="322">
        <v>6.5</v>
      </c>
      <c r="N76" s="322">
        <v>0</v>
      </c>
      <c r="O76">
        <v>0</v>
      </c>
      <c r="P76" s="322">
        <v>6.5</v>
      </c>
    </row>
    <row r="77" spans="1:16" x14ac:dyDescent="0.25">
      <c r="A77" s="2">
        <v>45488</v>
      </c>
      <c r="B77" s="1" t="s">
        <v>150</v>
      </c>
      <c r="C77" s="322">
        <v>1.7</v>
      </c>
      <c r="D77" s="322">
        <v>0</v>
      </c>
      <c r="E77" s="322">
        <v>1.7</v>
      </c>
      <c r="F77" s="322">
        <v>0</v>
      </c>
      <c r="G77" s="322">
        <v>0</v>
      </c>
      <c r="H77" s="322">
        <v>1.7</v>
      </c>
      <c r="J77" s="1128" t="s">
        <v>5</v>
      </c>
      <c r="K77" s="322">
        <v>0.5</v>
      </c>
      <c r="L77" s="322">
        <v>0</v>
      </c>
      <c r="M77" s="322">
        <v>0.5</v>
      </c>
      <c r="N77" s="322">
        <v>0</v>
      </c>
      <c r="O77">
        <v>0</v>
      </c>
      <c r="P77" s="322">
        <v>0.5</v>
      </c>
    </row>
    <row r="78" spans="1:16" x14ac:dyDescent="0.25">
      <c r="A78" s="2">
        <v>45489</v>
      </c>
      <c r="B78" s="1" t="s">
        <v>11829</v>
      </c>
      <c r="C78" s="322">
        <v>3</v>
      </c>
      <c r="D78" s="322">
        <v>0</v>
      </c>
      <c r="E78" s="322">
        <v>3</v>
      </c>
      <c r="F78" s="322">
        <v>0</v>
      </c>
      <c r="G78" s="322">
        <v>0</v>
      </c>
      <c r="H78" s="322">
        <v>3</v>
      </c>
      <c r="J78" s="1128" t="s">
        <v>11830</v>
      </c>
      <c r="K78" s="322">
        <v>8.5</v>
      </c>
      <c r="L78" s="322">
        <v>0</v>
      </c>
      <c r="M78" s="322">
        <v>8.5</v>
      </c>
      <c r="N78" s="322">
        <v>0</v>
      </c>
      <c r="O78">
        <v>0</v>
      </c>
      <c r="P78" s="322">
        <v>8.5</v>
      </c>
    </row>
    <row r="79" spans="1:16" x14ac:dyDescent="0.25">
      <c r="A79" s="2">
        <v>45489</v>
      </c>
      <c r="B79" s="1" t="s">
        <v>150</v>
      </c>
      <c r="C79" s="322">
        <v>3.6999999999999997</v>
      </c>
      <c r="D79" s="322">
        <v>0</v>
      </c>
      <c r="E79" s="322">
        <v>3.6999999999999997</v>
      </c>
      <c r="F79" s="322">
        <v>0</v>
      </c>
      <c r="G79" s="322">
        <v>0</v>
      </c>
      <c r="H79" s="322">
        <v>3.6999999999999997</v>
      </c>
      <c r="J79" s="1128" t="s">
        <v>150</v>
      </c>
      <c r="K79" s="322">
        <v>9.2000000000000011</v>
      </c>
      <c r="L79" s="322">
        <v>0</v>
      </c>
      <c r="M79" s="322">
        <v>9.2000000000000011</v>
      </c>
      <c r="N79" s="322">
        <v>0</v>
      </c>
      <c r="O79">
        <v>0</v>
      </c>
      <c r="P79" s="322">
        <v>9.2000000000000011</v>
      </c>
    </row>
    <row r="80" spans="1:16" x14ac:dyDescent="0.25">
      <c r="A80" s="2">
        <v>45491</v>
      </c>
      <c r="B80" s="1" t="s">
        <v>11829</v>
      </c>
      <c r="C80" s="322">
        <v>3.75</v>
      </c>
      <c r="D80" s="322">
        <v>0</v>
      </c>
      <c r="E80" s="322">
        <v>3.75</v>
      </c>
      <c r="F80" s="322">
        <v>0</v>
      </c>
      <c r="G80" s="322">
        <v>0</v>
      </c>
      <c r="H80" s="322">
        <v>3.75</v>
      </c>
      <c r="J80" s="26">
        <v>45506</v>
      </c>
      <c r="K80" s="322">
        <v>23.95</v>
      </c>
      <c r="L80" s="322">
        <v>0</v>
      </c>
      <c r="M80" s="322">
        <v>23.95</v>
      </c>
      <c r="N80" s="322">
        <v>0</v>
      </c>
      <c r="O80">
        <v>0</v>
      </c>
      <c r="P80" s="322">
        <v>23.95</v>
      </c>
    </row>
    <row r="81" spans="1:16" x14ac:dyDescent="0.25">
      <c r="A81" s="2">
        <v>45491</v>
      </c>
      <c r="B81" s="1" t="s">
        <v>150</v>
      </c>
      <c r="C81" s="322">
        <v>1.2</v>
      </c>
      <c r="D81" s="322">
        <v>0</v>
      </c>
      <c r="E81" s="322">
        <v>1.2</v>
      </c>
      <c r="F81" s="322">
        <v>0</v>
      </c>
      <c r="G81" s="322">
        <v>0</v>
      </c>
      <c r="H81" s="322">
        <v>1.2</v>
      </c>
      <c r="J81" s="1128" t="s">
        <v>11829</v>
      </c>
      <c r="K81" s="322">
        <v>4</v>
      </c>
      <c r="L81" s="322">
        <v>0</v>
      </c>
      <c r="M81" s="322">
        <v>4</v>
      </c>
      <c r="N81" s="322">
        <v>0</v>
      </c>
      <c r="O81">
        <v>0</v>
      </c>
      <c r="P81" s="322">
        <v>4</v>
      </c>
    </row>
    <row r="82" spans="1:16" x14ac:dyDescent="0.25">
      <c r="A82" s="2">
        <v>45492</v>
      </c>
      <c r="B82" s="1" t="s">
        <v>11829</v>
      </c>
      <c r="C82" s="322">
        <v>2.75</v>
      </c>
      <c r="D82" s="322">
        <v>0</v>
      </c>
      <c r="E82" s="322">
        <v>2.75</v>
      </c>
      <c r="F82" s="322">
        <v>0</v>
      </c>
      <c r="G82" s="322">
        <v>0</v>
      </c>
      <c r="H82" s="322">
        <v>2.75</v>
      </c>
      <c r="J82" s="1128" t="s">
        <v>5</v>
      </c>
      <c r="K82" s="322">
        <v>12.55</v>
      </c>
      <c r="L82" s="322">
        <v>0</v>
      </c>
      <c r="M82" s="322">
        <v>12.55</v>
      </c>
      <c r="N82" s="322">
        <v>0</v>
      </c>
      <c r="O82">
        <v>0</v>
      </c>
      <c r="P82" s="322">
        <v>12.55</v>
      </c>
    </row>
    <row r="83" spans="1:16" x14ac:dyDescent="0.25">
      <c r="A83" s="2">
        <v>45493</v>
      </c>
      <c r="B83" s="1" t="s">
        <v>5</v>
      </c>
      <c r="C83" s="322">
        <v>3.15</v>
      </c>
      <c r="D83" s="322">
        <v>0</v>
      </c>
      <c r="E83" s="322">
        <v>3.15</v>
      </c>
      <c r="F83" s="322">
        <v>0</v>
      </c>
      <c r="G83" s="322">
        <v>0</v>
      </c>
      <c r="H83" s="322">
        <v>3.15</v>
      </c>
      <c r="J83" s="1128" t="s">
        <v>150</v>
      </c>
      <c r="K83" s="322">
        <v>7.3999999999999995</v>
      </c>
      <c r="L83" s="322">
        <v>0</v>
      </c>
      <c r="M83" s="322">
        <v>7.3999999999999995</v>
      </c>
      <c r="N83" s="322">
        <v>0</v>
      </c>
      <c r="O83">
        <v>0</v>
      </c>
      <c r="P83" s="322">
        <v>7.3999999999999995</v>
      </c>
    </row>
    <row r="84" spans="1:16" x14ac:dyDescent="0.25">
      <c r="A84" s="2">
        <v>45494</v>
      </c>
      <c r="B84" s="1" t="s">
        <v>5</v>
      </c>
      <c r="C84" s="322">
        <v>1.4</v>
      </c>
      <c r="D84" s="322">
        <v>0</v>
      </c>
      <c r="E84" s="322">
        <v>1.4</v>
      </c>
      <c r="F84" s="322">
        <v>0</v>
      </c>
      <c r="G84" s="322">
        <v>0</v>
      </c>
      <c r="H84" s="322">
        <v>1.4</v>
      </c>
      <c r="J84" s="26">
        <v>45508</v>
      </c>
      <c r="K84" s="322">
        <v>8.4</v>
      </c>
      <c r="L84" s="322">
        <v>0</v>
      </c>
      <c r="M84" s="322">
        <v>8.4</v>
      </c>
      <c r="N84" s="322">
        <v>0</v>
      </c>
      <c r="O84">
        <v>0</v>
      </c>
      <c r="P84" s="322">
        <v>8.4</v>
      </c>
    </row>
    <row r="85" spans="1:16" x14ac:dyDescent="0.25">
      <c r="A85" s="2">
        <v>45495</v>
      </c>
      <c r="B85" s="1" t="s">
        <v>5</v>
      </c>
      <c r="C85" s="322">
        <v>4.4000000000000004</v>
      </c>
      <c r="D85" s="322">
        <v>0</v>
      </c>
      <c r="E85" s="322">
        <v>4.4000000000000004</v>
      </c>
      <c r="F85" s="322">
        <v>0</v>
      </c>
      <c r="G85" s="322">
        <v>0</v>
      </c>
      <c r="H85" s="322">
        <v>4.4000000000000004</v>
      </c>
      <c r="J85" s="1128" t="s">
        <v>5</v>
      </c>
      <c r="K85" s="322">
        <v>8.4</v>
      </c>
      <c r="L85" s="322">
        <v>0</v>
      </c>
      <c r="M85" s="322">
        <v>8.4</v>
      </c>
      <c r="N85" s="322">
        <v>0</v>
      </c>
      <c r="O85">
        <v>0</v>
      </c>
      <c r="P85" s="322">
        <v>8.4</v>
      </c>
    </row>
    <row r="86" spans="1:16" x14ac:dyDescent="0.25">
      <c r="A86" s="2">
        <v>45495</v>
      </c>
      <c r="B86" s="1" t="s">
        <v>11830</v>
      </c>
      <c r="C86" s="322">
        <v>0.5</v>
      </c>
      <c r="D86" s="322">
        <v>0</v>
      </c>
      <c r="E86" s="322">
        <v>0.5</v>
      </c>
      <c r="F86" s="322">
        <v>0</v>
      </c>
      <c r="G86" s="322">
        <v>0</v>
      </c>
      <c r="H86" s="322">
        <v>0.5</v>
      </c>
      <c r="J86" s="26">
        <v>45509</v>
      </c>
      <c r="K86" s="322">
        <v>47.449999999999996</v>
      </c>
      <c r="L86" s="322">
        <v>3.5</v>
      </c>
      <c r="M86" s="322">
        <v>37.949999999999996</v>
      </c>
      <c r="N86" s="322">
        <v>6</v>
      </c>
      <c r="O86">
        <v>0</v>
      </c>
      <c r="P86" s="322">
        <v>37.949999999999996</v>
      </c>
    </row>
    <row r="87" spans="1:16" x14ac:dyDescent="0.25">
      <c r="A87" s="2">
        <v>45495</v>
      </c>
      <c r="B87" s="1" t="s">
        <v>150</v>
      </c>
      <c r="C87" s="322">
        <v>4</v>
      </c>
      <c r="D87" s="322">
        <v>0</v>
      </c>
      <c r="E87" s="322">
        <v>4</v>
      </c>
      <c r="F87" s="322">
        <v>0</v>
      </c>
      <c r="G87" s="322">
        <v>0</v>
      </c>
      <c r="H87" s="322">
        <v>4</v>
      </c>
      <c r="J87" s="1128" t="s">
        <v>11829</v>
      </c>
      <c r="K87" s="322">
        <v>1.75</v>
      </c>
      <c r="L87" s="322">
        <v>0</v>
      </c>
      <c r="M87" s="322">
        <v>1.75</v>
      </c>
      <c r="N87" s="322">
        <v>0</v>
      </c>
      <c r="O87">
        <v>0</v>
      </c>
      <c r="P87" s="322">
        <v>1.75</v>
      </c>
    </row>
    <row r="88" spans="1:16" x14ac:dyDescent="0.25">
      <c r="A88" s="2">
        <v>45496</v>
      </c>
      <c r="B88" s="1" t="s">
        <v>11829</v>
      </c>
      <c r="C88" s="322">
        <v>11.75</v>
      </c>
      <c r="D88" s="322">
        <v>0</v>
      </c>
      <c r="E88" s="322">
        <v>11.75</v>
      </c>
      <c r="F88" s="322">
        <v>0</v>
      </c>
      <c r="G88" s="322">
        <v>0</v>
      </c>
      <c r="H88" s="322">
        <v>11.75</v>
      </c>
      <c r="J88" s="1128" t="s">
        <v>5</v>
      </c>
      <c r="K88" s="322">
        <v>17.299999999999997</v>
      </c>
      <c r="L88" s="322">
        <v>0</v>
      </c>
      <c r="M88" s="322">
        <v>17.299999999999997</v>
      </c>
      <c r="N88" s="322">
        <v>0</v>
      </c>
      <c r="O88">
        <v>0</v>
      </c>
      <c r="P88" s="322">
        <v>17.299999999999997</v>
      </c>
    </row>
    <row r="89" spans="1:16" x14ac:dyDescent="0.25">
      <c r="A89" s="2">
        <v>45496</v>
      </c>
      <c r="B89" s="1" t="s">
        <v>5</v>
      </c>
      <c r="C89" s="322">
        <v>4.25</v>
      </c>
      <c r="D89" s="322">
        <v>0</v>
      </c>
      <c r="E89" s="322">
        <v>4.25</v>
      </c>
      <c r="F89" s="322">
        <v>0</v>
      </c>
      <c r="G89" s="322">
        <v>0</v>
      </c>
      <c r="H89" s="322">
        <v>4.25</v>
      </c>
      <c r="J89" s="1128" t="s">
        <v>11830</v>
      </c>
      <c r="K89" s="322">
        <v>17</v>
      </c>
      <c r="L89" s="322">
        <v>3.5</v>
      </c>
      <c r="M89" s="322">
        <v>7.5</v>
      </c>
      <c r="N89" s="322">
        <v>6</v>
      </c>
      <c r="O89">
        <v>0</v>
      </c>
      <c r="P89" s="322">
        <v>7.5</v>
      </c>
    </row>
    <row r="90" spans="1:16" x14ac:dyDescent="0.25">
      <c r="A90" s="2">
        <v>45496</v>
      </c>
      <c r="B90" s="1" t="s">
        <v>11830</v>
      </c>
      <c r="C90" s="322">
        <v>0.75</v>
      </c>
      <c r="D90" s="322">
        <v>0</v>
      </c>
      <c r="E90" s="322">
        <v>0.75</v>
      </c>
      <c r="F90" s="322">
        <v>0</v>
      </c>
      <c r="G90" s="322">
        <v>0</v>
      </c>
      <c r="H90" s="322">
        <v>0.75</v>
      </c>
      <c r="J90" s="1128" t="s">
        <v>150</v>
      </c>
      <c r="K90" s="322">
        <v>11.399999999999999</v>
      </c>
      <c r="L90" s="322">
        <v>0</v>
      </c>
      <c r="M90" s="322">
        <v>11.399999999999999</v>
      </c>
      <c r="N90" s="322">
        <v>0</v>
      </c>
      <c r="O90">
        <v>0</v>
      </c>
      <c r="P90" s="322">
        <v>11.399999999999999</v>
      </c>
    </row>
    <row r="91" spans="1:16" x14ac:dyDescent="0.25">
      <c r="A91" s="2">
        <v>45496</v>
      </c>
      <c r="B91" s="1" t="s">
        <v>150</v>
      </c>
      <c r="C91" s="322">
        <v>4.2</v>
      </c>
      <c r="D91" s="322">
        <v>0</v>
      </c>
      <c r="E91" s="322">
        <v>4.2</v>
      </c>
      <c r="F91" s="322">
        <v>0</v>
      </c>
      <c r="G91" s="322">
        <v>0</v>
      </c>
      <c r="H91" s="322">
        <v>4.2</v>
      </c>
      <c r="J91" s="26">
        <v>45510</v>
      </c>
      <c r="K91" s="322">
        <v>59.5</v>
      </c>
      <c r="L91" s="322">
        <v>0</v>
      </c>
      <c r="M91" s="322">
        <v>55</v>
      </c>
      <c r="N91" s="322">
        <v>4.5</v>
      </c>
      <c r="O91">
        <v>0</v>
      </c>
      <c r="P91" s="322">
        <v>55</v>
      </c>
    </row>
    <row r="92" spans="1:16" x14ac:dyDescent="0.25">
      <c r="A92" s="2">
        <v>45497</v>
      </c>
      <c r="B92" s="1" t="s">
        <v>5</v>
      </c>
      <c r="C92" s="322">
        <v>3.65</v>
      </c>
      <c r="D92" s="322">
        <v>0</v>
      </c>
      <c r="E92" s="322">
        <v>3.65</v>
      </c>
      <c r="F92" s="322">
        <v>0</v>
      </c>
      <c r="G92" s="322">
        <v>0</v>
      </c>
      <c r="H92" s="322">
        <v>3.65</v>
      </c>
      <c r="J92" s="1128" t="s">
        <v>11829</v>
      </c>
      <c r="K92" s="322">
        <v>5.5</v>
      </c>
      <c r="L92" s="322">
        <v>0</v>
      </c>
      <c r="M92" s="322">
        <v>5.5</v>
      </c>
      <c r="N92" s="322">
        <v>0</v>
      </c>
      <c r="O92">
        <v>0</v>
      </c>
      <c r="P92" s="322">
        <v>5.5</v>
      </c>
    </row>
    <row r="93" spans="1:16" x14ac:dyDescent="0.25">
      <c r="A93" s="2">
        <v>45497</v>
      </c>
      <c r="B93" s="1" t="s">
        <v>11830</v>
      </c>
      <c r="C93" s="322">
        <v>0.25</v>
      </c>
      <c r="D93" s="322">
        <v>0</v>
      </c>
      <c r="E93" s="322">
        <v>0.25</v>
      </c>
      <c r="F93" s="322">
        <v>0</v>
      </c>
      <c r="G93" s="322">
        <v>0</v>
      </c>
      <c r="H93" s="322">
        <v>0.25</v>
      </c>
      <c r="J93" s="1128" t="s">
        <v>5</v>
      </c>
      <c r="K93" s="322">
        <v>24.999999999999996</v>
      </c>
      <c r="L93" s="322">
        <v>0</v>
      </c>
      <c r="M93" s="322">
        <v>24.999999999999996</v>
      </c>
      <c r="N93" s="322">
        <v>0</v>
      </c>
      <c r="O93">
        <v>0</v>
      </c>
      <c r="P93" s="322">
        <v>24.999999999999996</v>
      </c>
    </row>
    <row r="94" spans="1:16" x14ac:dyDescent="0.25">
      <c r="A94" s="2">
        <v>45497</v>
      </c>
      <c r="B94" s="1" t="s">
        <v>150</v>
      </c>
      <c r="C94" s="322">
        <v>1.7000000000000002</v>
      </c>
      <c r="D94" s="322">
        <v>0</v>
      </c>
      <c r="E94" s="322">
        <v>1.7000000000000002</v>
      </c>
      <c r="F94" s="322">
        <v>0</v>
      </c>
      <c r="G94" s="322">
        <v>0</v>
      </c>
      <c r="H94" s="322">
        <v>1.7000000000000002</v>
      </c>
      <c r="J94" s="1128" t="s">
        <v>11830</v>
      </c>
      <c r="K94" s="322">
        <v>19.5</v>
      </c>
      <c r="L94" s="322">
        <v>0</v>
      </c>
      <c r="M94" s="322">
        <v>15</v>
      </c>
      <c r="N94" s="322">
        <v>4.5</v>
      </c>
      <c r="O94">
        <v>0</v>
      </c>
      <c r="P94" s="322">
        <v>15</v>
      </c>
    </row>
    <row r="95" spans="1:16" x14ac:dyDescent="0.25">
      <c r="A95" s="2">
        <v>45498</v>
      </c>
      <c r="B95" s="1" t="s">
        <v>5</v>
      </c>
      <c r="C95" s="322">
        <v>0.5</v>
      </c>
      <c r="D95" s="322">
        <v>0</v>
      </c>
      <c r="E95" s="322">
        <v>0.5</v>
      </c>
      <c r="F95" s="322">
        <v>0</v>
      </c>
      <c r="G95" s="322">
        <v>0</v>
      </c>
      <c r="H95" s="322">
        <v>0.5</v>
      </c>
      <c r="J95" s="1128" t="s">
        <v>150</v>
      </c>
      <c r="K95" s="322">
        <v>9.5</v>
      </c>
      <c r="L95" s="322">
        <v>0</v>
      </c>
      <c r="M95" s="322">
        <v>9.5</v>
      </c>
      <c r="N95" s="322">
        <v>0</v>
      </c>
      <c r="O95">
        <v>0</v>
      </c>
      <c r="P95" s="322">
        <v>9.5</v>
      </c>
    </row>
    <row r="96" spans="1:16" x14ac:dyDescent="0.25">
      <c r="A96" s="2">
        <v>45498</v>
      </c>
      <c r="B96" s="1" t="s">
        <v>150</v>
      </c>
      <c r="C96" s="322">
        <v>3.0999999999999996</v>
      </c>
      <c r="D96" s="322">
        <v>0</v>
      </c>
      <c r="E96" s="322">
        <v>3.0999999999999996</v>
      </c>
      <c r="F96" s="322">
        <v>0</v>
      </c>
      <c r="G96" s="322">
        <v>0</v>
      </c>
      <c r="H96" s="322">
        <v>3.0999999999999996</v>
      </c>
      <c r="J96" s="26">
        <v>45511</v>
      </c>
      <c r="K96" s="322">
        <v>38.75</v>
      </c>
      <c r="L96" s="322">
        <v>0</v>
      </c>
      <c r="M96" s="322">
        <v>38.75</v>
      </c>
      <c r="N96" s="322">
        <v>0</v>
      </c>
      <c r="O96">
        <v>0</v>
      </c>
      <c r="P96" s="322">
        <v>38.75</v>
      </c>
    </row>
    <row r="97" spans="1:16" x14ac:dyDescent="0.25">
      <c r="A97" s="2">
        <v>45499</v>
      </c>
      <c r="B97" s="1" t="s">
        <v>5</v>
      </c>
      <c r="C97" s="322">
        <v>0.4</v>
      </c>
      <c r="D97" s="322">
        <v>0</v>
      </c>
      <c r="E97" s="322">
        <v>0.4</v>
      </c>
      <c r="F97" s="322">
        <v>0</v>
      </c>
      <c r="G97" s="322">
        <v>0</v>
      </c>
      <c r="H97" s="322">
        <v>0.4</v>
      </c>
      <c r="J97" s="1128" t="s">
        <v>11829</v>
      </c>
      <c r="K97" s="322">
        <v>8</v>
      </c>
      <c r="L97" s="322">
        <v>0</v>
      </c>
      <c r="M97" s="322">
        <v>8</v>
      </c>
      <c r="N97" s="322">
        <v>0</v>
      </c>
      <c r="O97">
        <v>0</v>
      </c>
      <c r="P97" s="322">
        <v>8</v>
      </c>
    </row>
    <row r="98" spans="1:16" x14ac:dyDescent="0.25">
      <c r="A98" s="2">
        <v>45499</v>
      </c>
      <c r="B98" s="1" t="s">
        <v>150</v>
      </c>
      <c r="C98" s="322">
        <v>0.6</v>
      </c>
      <c r="D98" s="322">
        <v>0</v>
      </c>
      <c r="E98" s="322">
        <v>0.6</v>
      </c>
      <c r="F98" s="322">
        <v>0</v>
      </c>
      <c r="G98" s="322">
        <v>0</v>
      </c>
      <c r="H98" s="322">
        <v>0.6</v>
      </c>
      <c r="J98" s="1128" t="s">
        <v>5</v>
      </c>
      <c r="K98" s="322">
        <v>22.35</v>
      </c>
      <c r="L98" s="322">
        <v>0</v>
      </c>
      <c r="M98" s="322">
        <v>22.35</v>
      </c>
      <c r="N98" s="322">
        <v>0</v>
      </c>
      <c r="O98">
        <v>0</v>
      </c>
      <c r="P98" s="322">
        <v>22.35</v>
      </c>
    </row>
    <row r="99" spans="1:16" x14ac:dyDescent="0.25">
      <c r="A99" s="2">
        <v>45500</v>
      </c>
      <c r="B99" s="1" t="s">
        <v>5</v>
      </c>
      <c r="C99" s="322">
        <v>0.4</v>
      </c>
      <c r="D99" s="322">
        <v>0</v>
      </c>
      <c r="E99" s="322">
        <v>0.4</v>
      </c>
      <c r="F99" s="322">
        <v>0</v>
      </c>
      <c r="G99" s="322">
        <v>0</v>
      </c>
      <c r="H99" s="322">
        <v>0.4</v>
      </c>
      <c r="J99" s="1128" t="s">
        <v>150</v>
      </c>
      <c r="K99" s="322">
        <v>8.4</v>
      </c>
      <c r="L99" s="322">
        <v>0</v>
      </c>
      <c r="M99" s="322">
        <v>8.4</v>
      </c>
      <c r="N99" s="322">
        <v>0</v>
      </c>
      <c r="O99">
        <v>0</v>
      </c>
      <c r="P99" s="322">
        <v>8.4</v>
      </c>
    </row>
    <row r="100" spans="1:16" x14ac:dyDescent="0.25">
      <c r="A100" s="2">
        <v>45502</v>
      </c>
      <c r="B100" s="1" t="s">
        <v>11829</v>
      </c>
      <c r="C100" s="322">
        <v>4</v>
      </c>
      <c r="D100" s="322">
        <v>0</v>
      </c>
      <c r="E100" s="322">
        <v>4</v>
      </c>
      <c r="F100" s="322">
        <v>0</v>
      </c>
      <c r="G100" s="322">
        <v>0</v>
      </c>
      <c r="H100" s="322">
        <v>4</v>
      </c>
      <c r="J100" s="26">
        <v>45512</v>
      </c>
      <c r="K100" s="322">
        <v>35.200000000000003</v>
      </c>
      <c r="L100" s="322">
        <v>3.5</v>
      </c>
      <c r="M100" s="322">
        <v>29.7</v>
      </c>
      <c r="N100" s="322">
        <v>2</v>
      </c>
      <c r="O100">
        <v>0</v>
      </c>
      <c r="P100" s="322">
        <v>29.7</v>
      </c>
    </row>
    <row r="101" spans="1:16" x14ac:dyDescent="0.25">
      <c r="A101" s="2">
        <v>45502</v>
      </c>
      <c r="B101" s="1" t="s">
        <v>5</v>
      </c>
      <c r="C101" s="322">
        <v>5.95</v>
      </c>
      <c r="D101" s="322">
        <v>0</v>
      </c>
      <c r="E101" s="322">
        <v>5.95</v>
      </c>
      <c r="F101" s="322">
        <v>0</v>
      </c>
      <c r="G101" s="322">
        <v>0</v>
      </c>
      <c r="H101" s="322">
        <v>5.95</v>
      </c>
      <c r="J101" s="1128" t="s">
        <v>11829</v>
      </c>
      <c r="K101" s="322">
        <v>1.5</v>
      </c>
      <c r="L101" s="322">
        <v>0</v>
      </c>
      <c r="M101" s="322">
        <v>1.5</v>
      </c>
      <c r="N101" s="322">
        <v>0</v>
      </c>
      <c r="O101">
        <v>0</v>
      </c>
      <c r="P101" s="322">
        <v>1.5</v>
      </c>
    </row>
    <row r="102" spans="1:16" x14ac:dyDescent="0.25">
      <c r="A102" s="2">
        <v>45502</v>
      </c>
      <c r="B102" s="1" t="s">
        <v>150</v>
      </c>
      <c r="C102" s="322">
        <v>6.1</v>
      </c>
      <c r="D102" s="322">
        <v>0</v>
      </c>
      <c r="E102" s="322">
        <v>6.1</v>
      </c>
      <c r="F102" s="322">
        <v>0</v>
      </c>
      <c r="G102" s="322">
        <v>0</v>
      </c>
      <c r="H102" s="322">
        <v>6.1</v>
      </c>
      <c r="J102" s="1128" t="s">
        <v>5</v>
      </c>
      <c r="K102" s="322">
        <v>21.2</v>
      </c>
      <c r="L102" s="322">
        <v>2.25</v>
      </c>
      <c r="M102" s="322">
        <v>18.95</v>
      </c>
      <c r="N102" s="322">
        <v>0</v>
      </c>
      <c r="O102">
        <v>0</v>
      </c>
      <c r="P102" s="322">
        <v>18.95</v>
      </c>
    </row>
    <row r="103" spans="1:16" x14ac:dyDescent="0.25">
      <c r="A103" s="2">
        <v>45503</v>
      </c>
      <c r="B103" s="1" t="s">
        <v>11829</v>
      </c>
      <c r="C103" s="322">
        <v>7.75</v>
      </c>
      <c r="D103" s="322">
        <v>0</v>
      </c>
      <c r="E103" s="322">
        <v>7.75</v>
      </c>
      <c r="F103" s="322">
        <v>0</v>
      </c>
      <c r="G103" s="322">
        <v>0</v>
      </c>
      <c r="H103" s="322">
        <v>7.75</v>
      </c>
      <c r="J103" s="1128" t="s">
        <v>11830</v>
      </c>
      <c r="K103" s="322">
        <v>12.5</v>
      </c>
      <c r="L103" s="322">
        <v>1.25</v>
      </c>
      <c r="M103" s="322">
        <v>9.25</v>
      </c>
      <c r="N103" s="322">
        <v>2</v>
      </c>
      <c r="O103">
        <v>0</v>
      </c>
      <c r="P103" s="322">
        <v>9.25</v>
      </c>
    </row>
    <row r="104" spans="1:16" x14ac:dyDescent="0.25">
      <c r="A104" s="2">
        <v>45503</v>
      </c>
      <c r="B104" s="1" t="s">
        <v>5</v>
      </c>
      <c r="C104" s="322">
        <v>7.6</v>
      </c>
      <c r="D104" s="322">
        <v>0</v>
      </c>
      <c r="E104" s="322">
        <v>7.6</v>
      </c>
      <c r="F104" s="322">
        <v>0</v>
      </c>
      <c r="G104" s="322">
        <v>0</v>
      </c>
      <c r="H104" s="322">
        <v>7.6</v>
      </c>
      <c r="J104" s="26">
        <v>45513</v>
      </c>
      <c r="K104" s="322">
        <v>20.05</v>
      </c>
      <c r="L104" s="322">
        <v>0.30000000000000004</v>
      </c>
      <c r="M104" s="322">
        <v>18.5</v>
      </c>
      <c r="N104" s="322">
        <v>1.25</v>
      </c>
      <c r="O104">
        <v>0</v>
      </c>
      <c r="P104" s="322">
        <v>18.5</v>
      </c>
    </row>
    <row r="105" spans="1:16" x14ac:dyDescent="0.25">
      <c r="A105" s="2">
        <v>45503</v>
      </c>
      <c r="B105" s="1" t="s">
        <v>150</v>
      </c>
      <c r="C105" s="322">
        <v>6.3</v>
      </c>
      <c r="D105" s="322">
        <v>0</v>
      </c>
      <c r="E105" s="322">
        <v>6.3</v>
      </c>
      <c r="F105" s="322">
        <v>0</v>
      </c>
      <c r="G105" s="322">
        <v>0</v>
      </c>
      <c r="H105" s="322">
        <v>6.3</v>
      </c>
      <c r="J105" s="1128" t="s">
        <v>5</v>
      </c>
      <c r="K105" s="322">
        <v>14.3</v>
      </c>
      <c r="L105" s="322">
        <v>0.30000000000000004</v>
      </c>
      <c r="M105" s="322">
        <v>14</v>
      </c>
      <c r="N105" s="322">
        <v>0</v>
      </c>
      <c r="O105">
        <v>0</v>
      </c>
      <c r="P105" s="322">
        <v>14</v>
      </c>
    </row>
    <row r="106" spans="1:16" x14ac:dyDescent="0.25">
      <c r="A106" s="2">
        <v>45504</v>
      </c>
      <c r="B106" s="1" t="s">
        <v>11829</v>
      </c>
      <c r="C106" s="322">
        <v>1.75</v>
      </c>
      <c r="D106" s="322">
        <v>0</v>
      </c>
      <c r="E106" s="322">
        <v>1.75</v>
      </c>
      <c r="F106" s="322">
        <v>0</v>
      </c>
      <c r="G106" s="322">
        <v>0</v>
      </c>
      <c r="H106" s="322">
        <v>1.75</v>
      </c>
      <c r="J106" s="1128" t="s">
        <v>11830</v>
      </c>
      <c r="K106" s="322">
        <v>5.75</v>
      </c>
      <c r="L106" s="322">
        <v>0</v>
      </c>
      <c r="M106" s="322">
        <v>4.5</v>
      </c>
      <c r="N106" s="322">
        <v>1.25</v>
      </c>
      <c r="O106">
        <v>0</v>
      </c>
      <c r="P106" s="322">
        <v>4.5</v>
      </c>
    </row>
    <row r="107" spans="1:16" x14ac:dyDescent="0.25">
      <c r="A107" s="2">
        <v>45504</v>
      </c>
      <c r="B107" s="1" t="s">
        <v>5</v>
      </c>
      <c r="C107" s="322">
        <v>18.3</v>
      </c>
      <c r="D107" s="322">
        <v>0</v>
      </c>
      <c r="E107" s="322">
        <v>18.3</v>
      </c>
      <c r="F107" s="322">
        <v>0</v>
      </c>
      <c r="G107" s="322">
        <v>0</v>
      </c>
      <c r="H107" s="322">
        <v>18.3</v>
      </c>
      <c r="J107" s="26">
        <v>45514</v>
      </c>
      <c r="K107" s="322">
        <v>4</v>
      </c>
      <c r="L107" s="322">
        <v>0</v>
      </c>
      <c r="M107" s="322">
        <v>4</v>
      </c>
      <c r="N107" s="322">
        <v>0</v>
      </c>
      <c r="O107">
        <v>0</v>
      </c>
      <c r="P107" s="322">
        <v>4</v>
      </c>
    </row>
    <row r="108" spans="1:16" x14ac:dyDescent="0.25">
      <c r="A108" s="2">
        <v>45504</v>
      </c>
      <c r="B108" s="1" t="s">
        <v>150</v>
      </c>
      <c r="C108" s="322">
        <v>6.9</v>
      </c>
      <c r="D108" s="322">
        <v>0</v>
      </c>
      <c r="E108" s="322">
        <v>6.9</v>
      </c>
      <c r="F108" s="322">
        <v>0</v>
      </c>
      <c r="G108" s="322">
        <v>0</v>
      </c>
      <c r="H108" s="322">
        <v>6.9</v>
      </c>
      <c r="J108" s="1128" t="s">
        <v>5</v>
      </c>
      <c r="K108" s="322">
        <v>4</v>
      </c>
      <c r="L108" s="322">
        <v>0</v>
      </c>
      <c r="M108" s="322">
        <v>4</v>
      </c>
      <c r="N108" s="322">
        <v>0</v>
      </c>
      <c r="O108">
        <v>0</v>
      </c>
      <c r="P108" s="322">
        <v>4</v>
      </c>
    </row>
    <row r="109" spans="1:16" x14ac:dyDescent="0.25">
      <c r="A109" s="2">
        <v>45505</v>
      </c>
      <c r="B109" s="1" t="s">
        <v>11829</v>
      </c>
      <c r="C109" s="322">
        <v>6.5</v>
      </c>
      <c r="D109" s="322">
        <v>0</v>
      </c>
      <c r="E109" s="322">
        <v>6.5</v>
      </c>
      <c r="F109" s="322">
        <v>0</v>
      </c>
      <c r="G109" s="322">
        <v>0</v>
      </c>
      <c r="H109" s="322">
        <v>6.5</v>
      </c>
      <c r="J109" s="26">
        <v>45515</v>
      </c>
      <c r="K109" s="322">
        <v>7.5</v>
      </c>
      <c r="L109" s="322">
        <v>0</v>
      </c>
      <c r="M109" s="322">
        <v>7.5</v>
      </c>
      <c r="N109" s="322">
        <v>0</v>
      </c>
      <c r="O109">
        <v>0</v>
      </c>
      <c r="P109" s="322">
        <v>7.5</v>
      </c>
    </row>
    <row r="110" spans="1:16" x14ac:dyDescent="0.25">
      <c r="A110" s="2">
        <v>45505</v>
      </c>
      <c r="B110" s="1" t="s">
        <v>5</v>
      </c>
      <c r="C110" s="322">
        <v>0.5</v>
      </c>
      <c r="D110" s="322">
        <v>0</v>
      </c>
      <c r="E110" s="322">
        <v>0.5</v>
      </c>
      <c r="F110" s="322">
        <v>0</v>
      </c>
      <c r="G110" s="322">
        <v>0</v>
      </c>
      <c r="H110" s="322">
        <v>0.5</v>
      </c>
      <c r="J110" s="1128" t="s">
        <v>5</v>
      </c>
      <c r="K110" s="322">
        <v>7.5</v>
      </c>
      <c r="L110" s="322">
        <v>0</v>
      </c>
      <c r="M110" s="322">
        <v>7.5</v>
      </c>
      <c r="N110" s="322">
        <v>0</v>
      </c>
      <c r="O110">
        <v>0</v>
      </c>
      <c r="P110" s="322">
        <v>7.5</v>
      </c>
    </row>
    <row r="111" spans="1:16" x14ac:dyDescent="0.25">
      <c r="A111" s="2">
        <v>45505</v>
      </c>
      <c r="B111" s="1" t="s">
        <v>11830</v>
      </c>
      <c r="C111" s="322">
        <v>8.5</v>
      </c>
      <c r="D111" s="322">
        <v>0</v>
      </c>
      <c r="E111" s="322">
        <v>8.5</v>
      </c>
      <c r="F111" s="322">
        <v>0</v>
      </c>
      <c r="G111" s="322">
        <v>0</v>
      </c>
      <c r="H111" s="322">
        <v>8.5</v>
      </c>
      <c r="J111" s="26">
        <v>45516</v>
      </c>
      <c r="K111" s="322">
        <v>21.249999999999993</v>
      </c>
      <c r="L111" s="322">
        <v>0.25</v>
      </c>
      <c r="M111" s="322">
        <v>20.999999999999993</v>
      </c>
      <c r="N111" s="322">
        <v>0</v>
      </c>
      <c r="O111">
        <v>0</v>
      </c>
      <c r="P111" s="322">
        <v>20.999999999999993</v>
      </c>
    </row>
    <row r="112" spans="1:16" x14ac:dyDescent="0.25">
      <c r="A112" s="2">
        <v>45505</v>
      </c>
      <c r="B112" s="1" t="s">
        <v>150</v>
      </c>
      <c r="C112" s="322">
        <v>9.2000000000000011</v>
      </c>
      <c r="D112" s="322">
        <v>0</v>
      </c>
      <c r="E112" s="322">
        <v>9.2000000000000011</v>
      </c>
      <c r="F112" s="322">
        <v>0</v>
      </c>
      <c r="G112" s="322">
        <v>0</v>
      </c>
      <c r="H112" s="322">
        <v>9.2000000000000011</v>
      </c>
      <c r="J112" s="1128" t="s">
        <v>5</v>
      </c>
      <c r="K112" s="322">
        <v>21.249999999999993</v>
      </c>
      <c r="L112" s="322">
        <v>0.25</v>
      </c>
      <c r="M112" s="322">
        <v>20.999999999999993</v>
      </c>
      <c r="N112" s="322">
        <v>0</v>
      </c>
      <c r="O112">
        <v>0</v>
      </c>
      <c r="P112" s="322">
        <v>20.999999999999993</v>
      </c>
    </row>
    <row r="113" spans="1:16" x14ac:dyDescent="0.25">
      <c r="A113" s="2">
        <v>45506</v>
      </c>
      <c r="B113" s="1" t="s">
        <v>11829</v>
      </c>
      <c r="C113" s="322">
        <v>4</v>
      </c>
      <c r="D113" s="322">
        <v>0</v>
      </c>
      <c r="E113" s="322">
        <v>4</v>
      </c>
      <c r="F113" s="322">
        <v>0</v>
      </c>
      <c r="G113" s="322">
        <v>0</v>
      </c>
      <c r="H113" s="322">
        <v>4</v>
      </c>
      <c r="J113" s="26">
        <v>45517</v>
      </c>
      <c r="K113" s="322">
        <v>27.999999999999993</v>
      </c>
      <c r="L113" s="322">
        <v>0</v>
      </c>
      <c r="M113" s="322">
        <v>27.999999999999993</v>
      </c>
      <c r="N113" s="322">
        <v>0</v>
      </c>
      <c r="O113">
        <v>0</v>
      </c>
      <c r="P113" s="322">
        <v>27.999999999999993</v>
      </c>
    </row>
    <row r="114" spans="1:16" x14ac:dyDescent="0.25">
      <c r="A114" s="2">
        <v>45506</v>
      </c>
      <c r="B114" s="1" t="s">
        <v>5</v>
      </c>
      <c r="C114" s="322">
        <v>12.55</v>
      </c>
      <c r="D114" s="322">
        <v>0</v>
      </c>
      <c r="E114" s="322">
        <v>12.55</v>
      </c>
      <c r="F114" s="322">
        <v>0</v>
      </c>
      <c r="G114" s="322">
        <v>0</v>
      </c>
      <c r="H114" s="322">
        <v>12.55</v>
      </c>
      <c r="J114" s="1128" t="s">
        <v>5</v>
      </c>
      <c r="K114" s="322">
        <v>27.999999999999993</v>
      </c>
      <c r="L114" s="322">
        <v>0</v>
      </c>
      <c r="M114" s="322">
        <v>27.999999999999993</v>
      </c>
      <c r="N114" s="322">
        <v>0</v>
      </c>
      <c r="O114">
        <v>0</v>
      </c>
      <c r="P114" s="322">
        <v>27.999999999999993</v>
      </c>
    </row>
    <row r="115" spans="1:16" x14ac:dyDescent="0.25">
      <c r="A115" s="2">
        <v>45506</v>
      </c>
      <c r="B115" s="1" t="s">
        <v>150</v>
      </c>
      <c r="C115" s="322">
        <v>7.3999999999999995</v>
      </c>
      <c r="D115" s="322">
        <v>0</v>
      </c>
      <c r="E115" s="322">
        <v>7.3999999999999995</v>
      </c>
      <c r="F115" s="322">
        <v>0</v>
      </c>
      <c r="G115" s="322">
        <v>0</v>
      </c>
      <c r="H115" s="322">
        <v>7.3999999999999995</v>
      </c>
      <c r="J115" s="26">
        <v>45518</v>
      </c>
      <c r="K115" s="322">
        <v>19.649999999999999</v>
      </c>
      <c r="L115" s="322">
        <v>0</v>
      </c>
      <c r="M115" s="322">
        <v>19.649999999999999</v>
      </c>
      <c r="N115" s="322">
        <v>0</v>
      </c>
      <c r="O115">
        <v>0</v>
      </c>
      <c r="P115" s="322">
        <v>19.649999999999999</v>
      </c>
    </row>
    <row r="116" spans="1:16" x14ac:dyDescent="0.25">
      <c r="A116" s="2">
        <v>45508</v>
      </c>
      <c r="B116" s="1" t="s">
        <v>5</v>
      </c>
      <c r="C116" s="322">
        <v>8.4</v>
      </c>
      <c r="D116" s="322">
        <v>0</v>
      </c>
      <c r="E116" s="322">
        <v>8.4</v>
      </c>
      <c r="F116" s="322">
        <v>0</v>
      </c>
      <c r="G116" s="322">
        <v>0</v>
      </c>
      <c r="H116" s="322">
        <v>8.4</v>
      </c>
      <c r="J116" s="1128" t="s">
        <v>5</v>
      </c>
      <c r="K116" s="322">
        <v>19.649999999999999</v>
      </c>
      <c r="L116" s="322">
        <v>0</v>
      </c>
      <c r="M116" s="322">
        <v>19.649999999999999</v>
      </c>
      <c r="N116" s="322">
        <v>0</v>
      </c>
      <c r="O116">
        <v>0</v>
      </c>
      <c r="P116" s="322">
        <v>19.649999999999999</v>
      </c>
    </row>
    <row r="117" spans="1:16" x14ac:dyDescent="0.25">
      <c r="A117" s="2">
        <v>45509</v>
      </c>
      <c r="B117" s="1" t="s">
        <v>11829</v>
      </c>
      <c r="C117" s="322">
        <v>1.75</v>
      </c>
      <c r="D117" s="322">
        <v>0</v>
      </c>
      <c r="E117" s="322">
        <v>1.75</v>
      </c>
      <c r="F117" s="322">
        <v>0</v>
      </c>
      <c r="G117" s="322">
        <v>0</v>
      </c>
      <c r="H117" s="322">
        <v>1.75</v>
      </c>
      <c r="J117" s="26" t="s">
        <v>366</v>
      </c>
      <c r="K117" s="322">
        <v>587.4</v>
      </c>
      <c r="L117" s="322">
        <v>7.55</v>
      </c>
      <c r="M117" s="322">
        <v>566.09999999999991</v>
      </c>
      <c r="N117" s="322">
        <v>13.75</v>
      </c>
      <c r="O117">
        <v>0</v>
      </c>
      <c r="P117" s="322">
        <v>566.09999999999991</v>
      </c>
    </row>
    <row r="118" spans="1:16" x14ac:dyDescent="0.25">
      <c r="A118" s="2">
        <v>45509</v>
      </c>
      <c r="B118" s="1" t="s">
        <v>5</v>
      </c>
      <c r="C118" s="322">
        <v>17.299999999999997</v>
      </c>
      <c r="D118" s="322">
        <v>0</v>
      </c>
      <c r="E118" s="322">
        <v>17.299999999999997</v>
      </c>
      <c r="F118" s="322">
        <v>0</v>
      </c>
      <c r="G118" s="322">
        <v>0</v>
      </c>
      <c r="H118" s="322">
        <v>17.299999999999997</v>
      </c>
    </row>
    <row r="119" spans="1:16" x14ac:dyDescent="0.25">
      <c r="A119" s="2">
        <v>45509</v>
      </c>
      <c r="B119" s="1" t="s">
        <v>11830</v>
      </c>
      <c r="C119" s="322">
        <v>17</v>
      </c>
      <c r="D119" s="322">
        <v>3.5</v>
      </c>
      <c r="E119" s="322">
        <v>7.5</v>
      </c>
      <c r="F119" s="322">
        <v>6</v>
      </c>
      <c r="G119" s="322">
        <v>0</v>
      </c>
      <c r="H119" s="322">
        <v>7.5</v>
      </c>
    </row>
    <row r="120" spans="1:16" x14ac:dyDescent="0.25">
      <c r="A120" s="2">
        <v>45509</v>
      </c>
      <c r="B120" s="1" t="s">
        <v>150</v>
      </c>
      <c r="C120" s="322">
        <v>11.399999999999999</v>
      </c>
      <c r="D120" s="322">
        <v>0</v>
      </c>
      <c r="E120" s="322">
        <v>11.399999999999999</v>
      </c>
      <c r="F120" s="322">
        <v>0</v>
      </c>
      <c r="G120" s="322">
        <v>0</v>
      </c>
      <c r="H120" s="322">
        <v>11.399999999999999</v>
      </c>
    </row>
    <row r="121" spans="1:16" x14ac:dyDescent="0.25">
      <c r="A121" s="2">
        <v>45510</v>
      </c>
      <c r="B121" s="1" t="s">
        <v>11829</v>
      </c>
      <c r="C121" s="322">
        <v>5.5</v>
      </c>
      <c r="D121" s="322">
        <v>0</v>
      </c>
      <c r="E121" s="322">
        <v>5.5</v>
      </c>
      <c r="F121" s="322">
        <v>0</v>
      </c>
      <c r="G121" s="322">
        <v>0</v>
      </c>
      <c r="H121" s="322">
        <v>5.5</v>
      </c>
    </row>
    <row r="122" spans="1:16" x14ac:dyDescent="0.25">
      <c r="A122" s="2">
        <v>45510</v>
      </c>
      <c r="B122" s="1" t="s">
        <v>5</v>
      </c>
      <c r="C122" s="322">
        <v>24.999999999999996</v>
      </c>
      <c r="D122" s="322">
        <v>0</v>
      </c>
      <c r="E122" s="322">
        <v>24.999999999999996</v>
      </c>
      <c r="F122" s="322">
        <v>0</v>
      </c>
      <c r="G122" s="322">
        <v>0</v>
      </c>
      <c r="H122" s="322">
        <v>24.999999999999996</v>
      </c>
    </row>
    <row r="123" spans="1:16" x14ac:dyDescent="0.25">
      <c r="A123" s="2">
        <v>45510</v>
      </c>
      <c r="B123" s="1" t="s">
        <v>11830</v>
      </c>
      <c r="C123" s="322">
        <v>19.5</v>
      </c>
      <c r="D123" s="322">
        <v>0</v>
      </c>
      <c r="E123" s="322">
        <v>15</v>
      </c>
      <c r="F123" s="322">
        <v>4.5</v>
      </c>
      <c r="G123" s="322">
        <v>0</v>
      </c>
      <c r="H123" s="322">
        <v>15</v>
      </c>
    </row>
    <row r="124" spans="1:16" x14ac:dyDescent="0.25">
      <c r="A124" s="2">
        <v>45510</v>
      </c>
      <c r="B124" s="1" t="s">
        <v>150</v>
      </c>
      <c r="C124" s="322">
        <v>9.5</v>
      </c>
      <c r="D124" s="322">
        <v>0</v>
      </c>
      <c r="E124" s="322">
        <v>9.5</v>
      </c>
      <c r="F124" s="322">
        <v>0</v>
      </c>
      <c r="G124" s="322">
        <v>0</v>
      </c>
      <c r="H124" s="322">
        <v>9.5</v>
      </c>
    </row>
    <row r="125" spans="1:16" x14ac:dyDescent="0.25">
      <c r="A125" s="2">
        <v>45511</v>
      </c>
      <c r="B125" s="1" t="s">
        <v>11829</v>
      </c>
      <c r="C125" s="322">
        <v>8</v>
      </c>
      <c r="D125" s="322">
        <v>0</v>
      </c>
      <c r="E125" s="322">
        <v>8</v>
      </c>
      <c r="F125" s="322">
        <v>0</v>
      </c>
      <c r="G125" s="322">
        <v>0</v>
      </c>
      <c r="H125" s="322">
        <v>8</v>
      </c>
    </row>
    <row r="126" spans="1:16" x14ac:dyDescent="0.25">
      <c r="A126" s="2">
        <v>45511</v>
      </c>
      <c r="B126" s="1" t="s">
        <v>5</v>
      </c>
      <c r="C126" s="322">
        <v>22.35</v>
      </c>
      <c r="D126" s="322">
        <v>0</v>
      </c>
      <c r="E126" s="322">
        <v>22.35</v>
      </c>
      <c r="F126" s="322">
        <v>0</v>
      </c>
      <c r="G126" s="322">
        <v>0</v>
      </c>
      <c r="H126" s="322">
        <v>22.35</v>
      </c>
    </row>
    <row r="127" spans="1:16" x14ac:dyDescent="0.25">
      <c r="A127" s="2">
        <v>45511</v>
      </c>
      <c r="B127" s="1" t="s">
        <v>150</v>
      </c>
      <c r="C127" s="322">
        <v>8.4</v>
      </c>
      <c r="D127" s="322">
        <v>0</v>
      </c>
      <c r="E127" s="322">
        <v>8.4</v>
      </c>
      <c r="F127" s="322">
        <v>0</v>
      </c>
      <c r="G127" s="322">
        <v>0</v>
      </c>
      <c r="H127" s="322">
        <v>8.4</v>
      </c>
    </row>
    <row r="128" spans="1:16" x14ac:dyDescent="0.25">
      <c r="A128" s="2">
        <v>45512</v>
      </c>
      <c r="B128" s="1" t="s">
        <v>11829</v>
      </c>
      <c r="C128" s="322">
        <v>1.5</v>
      </c>
      <c r="D128" s="322">
        <v>0</v>
      </c>
      <c r="E128" s="322">
        <v>1.5</v>
      </c>
      <c r="F128" s="322">
        <v>0</v>
      </c>
      <c r="G128" s="322">
        <v>0</v>
      </c>
      <c r="H128" s="322">
        <v>1.5</v>
      </c>
    </row>
    <row r="129" spans="1:8" x14ac:dyDescent="0.25">
      <c r="A129" s="2">
        <v>45512</v>
      </c>
      <c r="B129" s="1" t="s">
        <v>5</v>
      </c>
      <c r="C129" s="322">
        <v>21.2</v>
      </c>
      <c r="D129" s="322">
        <v>2.25</v>
      </c>
      <c r="E129" s="322">
        <v>18.95</v>
      </c>
      <c r="F129" s="322">
        <v>0</v>
      </c>
      <c r="G129" s="322">
        <v>0</v>
      </c>
      <c r="H129" s="322">
        <v>18.95</v>
      </c>
    </row>
    <row r="130" spans="1:8" x14ac:dyDescent="0.25">
      <c r="A130" s="2">
        <v>45512</v>
      </c>
      <c r="B130" s="1" t="s">
        <v>11830</v>
      </c>
      <c r="C130" s="322">
        <v>12.5</v>
      </c>
      <c r="D130" s="322">
        <v>1.25</v>
      </c>
      <c r="E130" s="322">
        <v>9.25</v>
      </c>
      <c r="F130" s="322">
        <v>2</v>
      </c>
      <c r="G130" s="322">
        <v>0</v>
      </c>
      <c r="H130" s="322">
        <v>9.25</v>
      </c>
    </row>
    <row r="131" spans="1:8" x14ac:dyDescent="0.25">
      <c r="A131" s="2">
        <v>45513</v>
      </c>
      <c r="B131" s="1" t="s">
        <v>5</v>
      </c>
      <c r="C131" s="322">
        <v>14.3</v>
      </c>
      <c r="D131" s="322">
        <v>0.30000000000000004</v>
      </c>
      <c r="E131" s="322">
        <v>14</v>
      </c>
      <c r="F131" s="322">
        <v>0</v>
      </c>
      <c r="G131" s="322">
        <v>0</v>
      </c>
      <c r="H131" s="322">
        <v>14</v>
      </c>
    </row>
    <row r="132" spans="1:8" x14ac:dyDescent="0.25">
      <c r="A132" s="2">
        <v>45513</v>
      </c>
      <c r="B132" s="1" t="s">
        <v>11830</v>
      </c>
      <c r="C132" s="322">
        <v>5.75</v>
      </c>
      <c r="D132" s="322">
        <v>0</v>
      </c>
      <c r="E132" s="322">
        <v>4.5</v>
      </c>
      <c r="F132" s="322">
        <v>1.25</v>
      </c>
      <c r="G132" s="322">
        <v>0</v>
      </c>
      <c r="H132" s="322">
        <v>4.5</v>
      </c>
    </row>
    <row r="133" spans="1:8" x14ac:dyDescent="0.25">
      <c r="A133" s="2">
        <v>45514</v>
      </c>
      <c r="B133" s="1" t="s">
        <v>5</v>
      </c>
      <c r="C133" s="322">
        <v>4</v>
      </c>
      <c r="D133" s="322">
        <v>0</v>
      </c>
      <c r="E133" s="322">
        <v>4</v>
      </c>
      <c r="F133" s="322">
        <v>0</v>
      </c>
      <c r="G133" s="322">
        <v>0</v>
      </c>
      <c r="H133" s="322">
        <v>4</v>
      </c>
    </row>
    <row r="134" spans="1:8" x14ac:dyDescent="0.25">
      <c r="A134" s="2">
        <v>45515</v>
      </c>
      <c r="B134" s="1" t="s">
        <v>5</v>
      </c>
      <c r="C134" s="322">
        <v>7.5</v>
      </c>
      <c r="D134" s="322">
        <v>0</v>
      </c>
      <c r="E134" s="322">
        <v>7.5</v>
      </c>
      <c r="F134" s="322">
        <v>0</v>
      </c>
      <c r="G134" s="322">
        <v>0</v>
      </c>
      <c r="H134" s="322">
        <v>7.5</v>
      </c>
    </row>
    <row r="135" spans="1:8" x14ac:dyDescent="0.25">
      <c r="A135" s="2">
        <v>45516</v>
      </c>
      <c r="B135" s="1" t="s">
        <v>5</v>
      </c>
      <c r="C135" s="322">
        <v>21.249999999999993</v>
      </c>
      <c r="D135" s="322">
        <v>0.25</v>
      </c>
      <c r="E135" s="322">
        <v>20.999999999999993</v>
      </c>
      <c r="F135" s="322">
        <v>0</v>
      </c>
      <c r="G135" s="322">
        <v>0</v>
      </c>
      <c r="H135" s="322">
        <v>20.999999999999993</v>
      </c>
    </row>
    <row r="136" spans="1:8" x14ac:dyDescent="0.25">
      <c r="A136" s="2">
        <v>45517</v>
      </c>
      <c r="B136" s="1" t="s">
        <v>5</v>
      </c>
      <c r="C136" s="322">
        <v>27.999999999999993</v>
      </c>
      <c r="D136" s="322">
        <v>0</v>
      </c>
      <c r="E136" s="322">
        <v>27.999999999999993</v>
      </c>
      <c r="F136" s="322">
        <v>0</v>
      </c>
      <c r="G136" s="322">
        <v>0</v>
      </c>
      <c r="H136" s="322">
        <v>27.999999999999993</v>
      </c>
    </row>
    <row r="137" spans="1:8" x14ac:dyDescent="0.25">
      <c r="A137" s="2">
        <v>45518</v>
      </c>
      <c r="B137" s="1" t="s">
        <v>5</v>
      </c>
      <c r="C137" s="322">
        <v>19.649999999999999</v>
      </c>
      <c r="D137" s="322">
        <v>0</v>
      </c>
      <c r="E137" s="322">
        <v>19.649999999999999</v>
      </c>
      <c r="F137" s="322">
        <v>0</v>
      </c>
      <c r="G137" s="322">
        <v>0</v>
      </c>
      <c r="H137" s="322">
        <v>19.649999999999999</v>
      </c>
    </row>
  </sheetData>
  <pageMargins left="0.7" right="0.7" top="0.75" bottom="0.75" header="0.3" footer="0.3"/>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5"/>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1406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8" width="5.42578125" bestFit="1" customWidth="1"/>
    <col min="19"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35" t="s">
        <v>898</v>
      </c>
      <c r="B1" s="1435"/>
      <c r="C1" s="1435"/>
      <c r="D1" s="1435"/>
      <c r="E1" s="1435"/>
      <c r="F1" s="1435"/>
      <c r="H1" s="1435" t="s">
        <v>900</v>
      </c>
      <c r="I1" s="1435"/>
      <c r="J1" s="1435"/>
      <c r="K1" s="1435"/>
      <c r="L1" s="1435"/>
      <c r="M1" s="1435"/>
      <c r="O1" s="1435" t="s">
        <v>901</v>
      </c>
      <c r="P1" s="1435"/>
      <c r="Q1" s="1435"/>
      <c r="R1" s="1435"/>
      <c r="S1" s="1435"/>
      <c r="T1" s="1435"/>
      <c r="V1" s="1434"/>
      <c r="W1" s="1434"/>
      <c r="X1" s="1434"/>
      <c r="Y1" s="1434"/>
    </row>
    <row r="3" spans="1:25" x14ac:dyDescent="0.25">
      <c r="A3" s="1137"/>
      <c r="B3" s="1138" t="s">
        <v>122</v>
      </c>
      <c r="C3" s="1138" t="s">
        <v>897</v>
      </c>
      <c r="D3" s="1138" t="s">
        <v>894</v>
      </c>
      <c r="E3" s="1138" t="s">
        <v>895</v>
      </c>
      <c r="F3" s="1139" t="s">
        <v>896</v>
      </c>
      <c r="G3" s="1"/>
      <c r="H3" s="1148" t="s">
        <v>3</v>
      </c>
      <c r="I3" s="1138" t="s">
        <v>122</v>
      </c>
      <c r="J3" s="1138" t="s">
        <v>893</v>
      </c>
      <c r="K3" s="1138" t="s">
        <v>894</v>
      </c>
      <c r="L3" s="1138" t="s">
        <v>895</v>
      </c>
      <c r="M3" s="1139" t="s">
        <v>896</v>
      </c>
      <c r="O3" s="964"/>
      <c r="P3" s="319" t="s">
        <v>11829</v>
      </c>
      <c r="Q3" s="984" t="s">
        <v>5</v>
      </c>
      <c r="R3" s="984" t="s">
        <v>11830</v>
      </c>
      <c r="S3" s="476" t="s">
        <v>150</v>
      </c>
      <c r="T3" s="475" t="s">
        <v>261</v>
      </c>
      <c r="V3" s="965" t="s">
        <v>365</v>
      </c>
      <c r="W3" s="965" t="s">
        <v>9257</v>
      </c>
      <c r="X3" s="965" t="s">
        <v>9258</v>
      </c>
    </row>
    <row r="4" spans="1:25" x14ac:dyDescent="0.25">
      <c r="A4" s="1140" t="s">
        <v>11829</v>
      </c>
      <c r="B4" s="1146">
        <v>73</v>
      </c>
      <c r="C4" s="1141">
        <v>60</v>
      </c>
      <c r="D4" s="1141">
        <v>13</v>
      </c>
      <c r="E4" s="1141">
        <v>0</v>
      </c>
      <c r="F4" s="1142">
        <v>0</v>
      </c>
      <c r="G4" s="191"/>
      <c r="H4" s="1140" t="s">
        <v>11826</v>
      </c>
      <c r="I4" s="1141">
        <v>55.54999999999999</v>
      </c>
      <c r="J4" s="1141">
        <v>53.04999999999999</v>
      </c>
      <c r="K4" s="1141">
        <v>2.5</v>
      </c>
      <c r="L4" s="1141">
        <v>0</v>
      </c>
      <c r="M4" s="1142">
        <v>0</v>
      </c>
      <c r="O4" s="1136" t="s">
        <v>899</v>
      </c>
      <c r="P4" s="1133">
        <v>89</v>
      </c>
      <c r="Q4" s="1134">
        <v>324.75000000000006</v>
      </c>
      <c r="R4" s="1134">
        <v>46.25</v>
      </c>
      <c r="S4" s="1134">
        <v>106.10000000000001</v>
      </c>
      <c r="T4" s="1135">
        <v>566.1</v>
      </c>
      <c r="V4" s="4" t="s">
        <v>11829</v>
      </c>
      <c r="W4" s="322">
        <v>89</v>
      </c>
      <c r="X4" s="322">
        <v>0</v>
      </c>
    </row>
    <row r="5" spans="1:25" x14ac:dyDescent="0.25">
      <c r="A5" s="1140" t="s">
        <v>5</v>
      </c>
      <c r="B5" s="1146">
        <v>324.75000000000006</v>
      </c>
      <c r="C5" s="1141">
        <v>249.20000000000013</v>
      </c>
      <c r="D5" s="1141">
        <v>33.749999999999993</v>
      </c>
      <c r="E5" s="1141">
        <v>17.45</v>
      </c>
      <c r="F5" s="1142">
        <v>24.349999999999998</v>
      </c>
      <c r="G5" s="191"/>
      <c r="H5" s="1140" t="s">
        <v>11645</v>
      </c>
      <c r="I5" s="1141">
        <v>44.349999999999994</v>
      </c>
      <c r="J5" s="1141">
        <v>44.349999999999994</v>
      </c>
      <c r="K5" s="1141">
        <v>0</v>
      </c>
      <c r="L5" s="1141">
        <v>0</v>
      </c>
      <c r="M5" s="1142">
        <v>0</v>
      </c>
      <c r="V5" s="4" t="s">
        <v>5</v>
      </c>
      <c r="W5" s="322">
        <v>324.75000000000006</v>
      </c>
      <c r="X5" s="322">
        <v>0</v>
      </c>
    </row>
    <row r="6" spans="1:25" x14ac:dyDescent="0.25">
      <c r="A6" s="1140" t="s">
        <v>11830</v>
      </c>
      <c r="B6" s="1146">
        <v>46.25</v>
      </c>
      <c r="C6" s="1141">
        <v>46.25</v>
      </c>
      <c r="D6" s="1141">
        <v>0</v>
      </c>
      <c r="E6" s="1141">
        <v>0</v>
      </c>
      <c r="F6" s="1142">
        <v>0</v>
      </c>
      <c r="G6" s="191"/>
      <c r="H6" s="1140" t="s">
        <v>11649</v>
      </c>
      <c r="I6" s="1141">
        <v>37.299999999999997</v>
      </c>
      <c r="J6" s="1141">
        <v>17.8</v>
      </c>
      <c r="K6" s="1141">
        <v>19.499999999999996</v>
      </c>
      <c r="L6" s="1141">
        <v>0</v>
      </c>
      <c r="M6" s="1142">
        <v>0</v>
      </c>
      <c r="V6" s="4" t="s">
        <v>11830</v>
      </c>
      <c r="W6" s="322">
        <v>46.25</v>
      </c>
      <c r="X6" s="322">
        <v>13.75</v>
      </c>
    </row>
    <row r="7" spans="1:25" x14ac:dyDescent="0.25">
      <c r="A7" s="1140" t="s">
        <v>150</v>
      </c>
      <c r="B7" s="1146">
        <v>106.10000000000001</v>
      </c>
      <c r="C7" s="1141">
        <v>83.7</v>
      </c>
      <c r="D7" s="1141">
        <v>22.4</v>
      </c>
      <c r="E7" s="1141">
        <v>0</v>
      </c>
      <c r="F7" s="1142">
        <v>0</v>
      </c>
      <c r="G7" s="191"/>
      <c r="H7" s="1140" t="s">
        <v>11625</v>
      </c>
      <c r="I7" s="1141">
        <v>23.15</v>
      </c>
      <c r="J7" s="1141">
        <v>19.75</v>
      </c>
      <c r="K7" s="1141">
        <v>0.75</v>
      </c>
      <c r="L7" s="1141">
        <v>2.65</v>
      </c>
      <c r="M7" s="1142">
        <v>0</v>
      </c>
      <c r="V7" s="4" t="s">
        <v>150</v>
      </c>
      <c r="W7" s="322">
        <v>106.10000000000001</v>
      </c>
      <c r="X7" s="322">
        <v>0</v>
      </c>
    </row>
    <row r="8" spans="1:25" x14ac:dyDescent="0.25">
      <c r="A8" s="1143" t="s">
        <v>366</v>
      </c>
      <c r="B8" s="1147">
        <v>550.1</v>
      </c>
      <c r="C8" s="1144">
        <v>439.15000000000015</v>
      </c>
      <c r="D8" s="1144">
        <v>69.149999999999991</v>
      </c>
      <c r="E8" s="1144">
        <v>17.45</v>
      </c>
      <c r="F8" s="1145">
        <v>24.349999999999998</v>
      </c>
      <c r="G8" s="191"/>
      <c r="H8" s="1140" t="s">
        <v>13406</v>
      </c>
      <c r="I8" s="1141">
        <v>20.65</v>
      </c>
      <c r="J8" s="1141">
        <v>20.149999999999999</v>
      </c>
      <c r="K8" s="1141">
        <v>0.5</v>
      </c>
      <c r="L8" s="1141">
        <v>0</v>
      </c>
      <c r="M8" s="1142">
        <v>0</v>
      </c>
      <c r="V8" s="4" t="s">
        <v>366</v>
      </c>
      <c r="W8" s="322">
        <v>566.1</v>
      </c>
      <c r="X8" s="322">
        <v>13.75</v>
      </c>
    </row>
    <row r="9" spans="1:25" x14ac:dyDescent="0.25">
      <c r="H9" s="1140" t="s">
        <v>11613</v>
      </c>
      <c r="I9" s="1141">
        <v>20.5</v>
      </c>
      <c r="J9" s="1141">
        <v>20.5</v>
      </c>
      <c r="K9" s="1141">
        <v>0</v>
      </c>
      <c r="L9" s="1141">
        <v>0</v>
      </c>
      <c r="M9" s="1142">
        <v>0</v>
      </c>
    </row>
    <row r="10" spans="1:25" x14ac:dyDescent="0.25">
      <c r="H10" s="1140" t="s">
        <v>11616</v>
      </c>
      <c r="I10" s="1141">
        <v>18.099999999999998</v>
      </c>
      <c r="J10" s="1141">
        <v>12.05</v>
      </c>
      <c r="K10" s="1141">
        <v>6.05</v>
      </c>
      <c r="L10" s="1141">
        <v>0</v>
      </c>
      <c r="M10" s="1142">
        <v>0</v>
      </c>
    </row>
    <row r="11" spans="1:25" x14ac:dyDescent="0.25">
      <c r="H11" s="1140" t="s">
        <v>15193</v>
      </c>
      <c r="I11" s="1141">
        <v>17.799999999999997</v>
      </c>
      <c r="J11" s="1141">
        <v>17.799999999999997</v>
      </c>
      <c r="K11" s="1141">
        <v>0</v>
      </c>
      <c r="L11" s="1141">
        <v>0</v>
      </c>
      <c r="M11" s="1142">
        <v>0</v>
      </c>
    </row>
    <row r="12" spans="1:25" x14ac:dyDescent="0.25">
      <c r="F12" s="1"/>
      <c r="G12" s="1"/>
      <c r="H12" s="1140" t="s">
        <v>11642</v>
      </c>
      <c r="I12" s="1141">
        <v>16.25</v>
      </c>
      <c r="J12" s="1141">
        <v>16.25</v>
      </c>
      <c r="K12" s="1141">
        <v>0</v>
      </c>
      <c r="L12" s="1141">
        <v>0</v>
      </c>
      <c r="M12" s="1142">
        <v>0</v>
      </c>
    </row>
    <row r="13" spans="1:25" x14ac:dyDescent="0.25">
      <c r="F13" s="191"/>
      <c r="G13" s="191"/>
      <c r="H13" s="1140" t="s">
        <v>13780</v>
      </c>
      <c r="I13" s="1141">
        <v>13.25</v>
      </c>
      <c r="J13" s="1141">
        <v>12.5</v>
      </c>
      <c r="K13" s="1141">
        <v>0.75</v>
      </c>
      <c r="L13" s="1141">
        <v>0</v>
      </c>
      <c r="M13" s="1142">
        <v>0</v>
      </c>
    </row>
    <row r="14" spans="1:25" x14ac:dyDescent="0.25">
      <c r="F14" s="191"/>
      <c r="G14" s="191"/>
      <c r="H14" s="1140" t="s">
        <v>17416</v>
      </c>
      <c r="I14" s="1141">
        <v>12</v>
      </c>
      <c r="J14" s="1141">
        <v>12</v>
      </c>
      <c r="K14" s="1141">
        <v>0</v>
      </c>
      <c r="L14" s="1141">
        <v>0</v>
      </c>
      <c r="M14" s="1142">
        <v>0</v>
      </c>
    </row>
    <row r="15" spans="1:25" x14ac:dyDescent="0.25">
      <c r="F15" s="191"/>
      <c r="G15" s="191"/>
      <c r="H15" s="1140" t="s">
        <v>14907</v>
      </c>
      <c r="I15" s="1141">
        <v>10.9</v>
      </c>
      <c r="J15" s="1141">
        <v>10.9</v>
      </c>
      <c r="K15" s="1141">
        <v>0</v>
      </c>
      <c r="L15" s="1141">
        <v>0</v>
      </c>
      <c r="M15" s="1142">
        <v>0</v>
      </c>
    </row>
    <row r="16" spans="1:25" x14ac:dyDescent="0.25">
      <c r="F16" s="191"/>
      <c r="G16" s="191"/>
      <c r="H16" s="1140" t="s">
        <v>15198</v>
      </c>
      <c r="I16" s="1141">
        <v>10.65</v>
      </c>
      <c r="J16" s="1141">
        <v>10.65</v>
      </c>
      <c r="K16" s="1141">
        <v>0</v>
      </c>
      <c r="L16" s="1141">
        <v>0</v>
      </c>
      <c r="M16" s="1142">
        <v>0</v>
      </c>
    </row>
    <row r="17" spans="8:13" x14ac:dyDescent="0.25">
      <c r="H17" s="1140" t="s">
        <v>11623</v>
      </c>
      <c r="I17" s="1141">
        <v>10</v>
      </c>
      <c r="J17" s="1141">
        <v>8.75</v>
      </c>
      <c r="K17" s="1141">
        <v>0.75</v>
      </c>
      <c r="L17" s="1141">
        <v>0.5</v>
      </c>
      <c r="M17" s="1142">
        <v>0</v>
      </c>
    </row>
    <row r="18" spans="8:13" x14ac:dyDescent="0.25">
      <c r="H18" s="1140" t="s">
        <v>11612</v>
      </c>
      <c r="I18" s="1141">
        <v>9.9500000000000011</v>
      </c>
      <c r="J18" s="1141">
        <v>9.9500000000000011</v>
      </c>
      <c r="K18" s="1141">
        <v>0</v>
      </c>
      <c r="L18" s="1141">
        <v>0</v>
      </c>
      <c r="M18" s="1142">
        <v>0</v>
      </c>
    </row>
    <row r="19" spans="8:13" x14ac:dyDescent="0.25">
      <c r="H19" s="1140" t="s">
        <v>11650</v>
      </c>
      <c r="I19" s="1141">
        <v>9.8500000000000014</v>
      </c>
      <c r="J19" s="1141">
        <v>8.35</v>
      </c>
      <c r="K19" s="1141">
        <v>1</v>
      </c>
      <c r="L19" s="1141">
        <v>0</v>
      </c>
      <c r="M19" s="1142">
        <v>0.5</v>
      </c>
    </row>
    <row r="20" spans="8:13" x14ac:dyDescent="0.25">
      <c r="H20" s="1140" t="s">
        <v>13423</v>
      </c>
      <c r="I20" s="1141">
        <v>8.75</v>
      </c>
      <c r="J20" s="1141">
        <v>8.75</v>
      </c>
      <c r="K20" s="1141">
        <v>0</v>
      </c>
      <c r="L20" s="1141">
        <v>0</v>
      </c>
      <c r="M20" s="1142">
        <v>0</v>
      </c>
    </row>
    <row r="21" spans="8:13" x14ac:dyDescent="0.25">
      <c r="H21" s="1140" t="s">
        <v>17056</v>
      </c>
      <c r="I21" s="1141">
        <v>8.5500000000000007</v>
      </c>
      <c r="J21" s="1141">
        <v>8.25</v>
      </c>
      <c r="K21" s="1141">
        <v>0.3</v>
      </c>
      <c r="L21" s="1141">
        <v>0</v>
      </c>
      <c r="M21" s="1142">
        <v>0</v>
      </c>
    </row>
    <row r="22" spans="8:13" x14ac:dyDescent="0.25">
      <c r="H22" s="1140" t="s">
        <v>13669</v>
      </c>
      <c r="I22" s="1141">
        <v>8.15</v>
      </c>
      <c r="J22" s="1141">
        <v>5.5</v>
      </c>
      <c r="K22" s="1141">
        <v>1.4</v>
      </c>
      <c r="L22" s="1141">
        <v>0.75</v>
      </c>
      <c r="M22" s="1142">
        <v>0.5</v>
      </c>
    </row>
    <row r="23" spans="8:13" x14ac:dyDescent="0.25">
      <c r="H23" s="1140" t="s">
        <v>17564</v>
      </c>
      <c r="I23" s="1141">
        <v>7.0500000000000007</v>
      </c>
      <c r="J23" s="1141">
        <v>7.0500000000000007</v>
      </c>
      <c r="K23" s="1141">
        <v>0</v>
      </c>
      <c r="L23" s="1141">
        <v>0</v>
      </c>
      <c r="M23" s="1142">
        <v>0</v>
      </c>
    </row>
    <row r="24" spans="8:13" x14ac:dyDescent="0.25">
      <c r="H24" s="1140" t="s">
        <v>16815</v>
      </c>
      <c r="I24" s="1141">
        <v>6.5</v>
      </c>
      <c r="J24" s="1141">
        <v>0.5</v>
      </c>
      <c r="K24" s="1141">
        <v>0</v>
      </c>
      <c r="L24" s="1141">
        <v>0</v>
      </c>
      <c r="M24" s="1142">
        <v>6</v>
      </c>
    </row>
    <row r="25" spans="8:13" x14ac:dyDescent="0.25">
      <c r="H25" s="1140" t="s">
        <v>11608</v>
      </c>
      <c r="I25" s="1141">
        <v>6.25</v>
      </c>
      <c r="J25" s="1141">
        <v>0.5</v>
      </c>
      <c r="K25" s="1141">
        <v>0</v>
      </c>
      <c r="L25" s="1141">
        <v>0</v>
      </c>
      <c r="M25" s="1142">
        <v>5.75</v>
      </c>
    </row>
    <row r="26" spans="8:13" x14ac:dyDescent="0.25">
      <c r="H26" s="1140" t="s">
        <v>15148</v>
      </c>
      <c r="I26" s="1141">
        <v>6.1999999999999993</v>
      </c>
      <c r="J26" s="1141">
        <v>4.3</v>
      </c>
      <c r="K26" s="1141">
        <v>1.9</v>
      </c>
      <c r="L26" s="1141">
        <v>0</v>
      </c>
      <c r="M26" s="1142">
        <v>0</v>
      </c>
    </row>
    <row r="27" spans="8:13" x14ac:dyDescent="0.25">
      <c r="H27" s="1140" t="s">
        <v>11606</v>
      </c>
      <c r="I27" s="1141">
        <v>5.8</v>
      </c>
      <c r="J27" s="1141">
        <v>5.8</v>
      </c>
      <c r="K27" s="1141">
        <v>0</v>
      </c>
      <c r="L27" s="1141">
        <v>0</v>
      </c>
      <c r="M27" s="1142">
        <v>0</v>
      </c>
    </row>
    <row r="28" spans="8:13" x14ac:dyDescent="0.25">
      <c r="H28" s="1140" t="s">
        <v>11599</v>
      </c>
      <c r="I28" s="1141">
        <v>5.65</v>
      </c>
      <c r="J28" s="1141">
        <v>0.4</v>
      </c>
      <c r="K28" s="1141">
        <v>0.75</v>
      </c>
      <c r="L28" s="1141">
        <v>1.5</v>
      </c>
      <c r="M28" s="1142">
        <v>3</v>
      </c>
    </row>
    <row r="29" spans="8:13" x14ac:dyDescent="0.25">
      <c r="H29" s="1140" t="s">
        <v>14146</v>
      </c>
      <c r="I29" s="1141">
        <v>5.25</v>
      </c>
      <c r="J29" s="1141">
        <v>5.25</v>
      </c>
      <c r="K29" s="1141">
        <v>0</v>
      </c>
      <c r="L29" s="1141">
        <v>0</v>
      </c>
      <c r="M29" s="1142">
        <v>0</v>
      </c>
    </row>
    <row r="30" spans="8:13" x14ac:dyDescent="0.25">
      <c r="H30" s="1140" t="s">
        <v>14947</v>
      </c>
      <c r="I30" s="1141">
        <v>5.15</v>
      </c>
      <c r="J30" s="1141">
        <v>5.15</v>
      </c>
      <c r="K30" s="1141">
        <v>0</v>
      </c>
      <c r="L30" s="1141">
        <v>0</v>
      </c>
      <c r="M30" s="1142">
        <v>0</v>
      </c>
    </row>
    <row r="31" spans="8:13" x14ac:dyDescent="0.25">
      <c r="H31" s="1140" t="s">
        <v>17021</v>
      </c>
      <c r="I31" s="1141">
        <v>5</v>
      </c>
      <c r="J31" s="1141">
        <v>3.5</v>
      </c>
      <c r="K31" s="1141">
        <v>1.5</v>
      </c>
      <c r="L31" s="1141">
        <v>0</v>
      </c>
      <c r="M31" s="1142">
        <v>0</v>
      </c>
    </row>
    <row r="32" spans="8:13" x14ac:dyDescent="0.25">
      <c r="H32" s="1140" t="s">
        <v>13166</v>
      </c>
      <c r="I32" s="1141">
        <v>4.75</v>
      </c>
      <c r="J32" s="1141">
        <v>4.75</v>
      </c>
      <c r="K32" s="1141">
        <v>0</v>
      </c>
      <c r="L32" s="1141">
        <v>0</v>
      </c>
      <c r="M32" s="1142">
        <v>0</v>
      </c>
    </row>
    <row r="33" spans="8:13" x14ac:dyDescent="0.25">
      <c r="H33" s="1140" t="s">
        <v>13768</v>
      </c>
      <c r="I33" s="1141">
        <v>4.6500000000000004</v>
      </c>
      <c r="J33" s="1141">
        <v>0.4</v>
      </c>
      <c r="K33" s="1141">
        <v>4.25</v>
      </c>
      <c r="L33" s="1141">
        <v>0</v>
      </c>
      <c r="M33" s="1142">
        <v>0</v>
      </c>
    </row>
    <row r="34" spans="8:13" x14ac:dyDescent="0.25">
      <c r="H34" s="1140" t="s">
        <v>14954</v>
      </c>
      <c r="I34" s="1141">
        <v>4.6500000000000004</v>
      </c>
      <c r="J34" s="1141">
        <v>0.25</v>
      </c>
      <c r="K34" s="1141">
        <v>2.0499999999999998</v>
      </c>
      <c r="L34" s="1141">
        <v>0.5</v>
      </c>
      <c r="M34" s="1142">
        <v>1.85</v>
      </c>
    </row>
    <row r="35" spans="8:13" x14ac:dyDescent="0.25">
      <c r="H35" s="1149" t="s">
        <v>366</v>
      </c>
      <c r="I35" s="1150">
        <v>422.59999999999985</v>
      </c>
      <c r="J35" s="1150">
        <v>355.15</v>
      </c>
      <c r="K35" s="1150">
        <v>43.949999999999989</v>
      </c>
      <c r="L35" s="1150">
        <v>5.9</v>
      </c>
      <c r="M35" s="1151">
        <v>17.600000000000001</v>
      </c>
    </row>
  </sheetData>
  <mergeCells count="4">
    <mergeCell ref="V1:Y1"/>
    <mergeCell ref="A1:F1"/>
    <mergeCell ref="O1:T1"/>
    <mergeCell ref="H1:M1"/>
  </mergeCells>
  <pageMargins left="0.7" right="0.7" top="0.75" bottom="0.75" header="0.3" footer="0.3"/>
  <pageSetup orientation="portrait" horizontalDpi="4294967293" r:id="rId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63"/>
  <sheetViews>
    <sheetView zoomScaleNormal="100" workbookViewId="0">
      <pane ySplit="2" topLeftCell="A421" activePane="bottomLeft" state="frozen"/>
      <selection activeCell="Y3" sqref="Y3:AL5"/>
      <selection pane="bottomLeft" activeCell="AQ3" sqref="AQ3:BE11"/>
    </sheetView>
  </sheetViews>
  <sheetFormatPr baseColWidth="10" defaultColWidth="11.5703125" defaultRowHeight="15" x14ac:dyDescent="0.25"/>
  <cols>
    <col min="1" max="1" width="6.140625" style="261" bestFit="1" customWidth="1"/>
    <col min="2" max="2" width="6.7109375" style="1022" bestFit="1" customWidth="1"/>
    <col min="3" max="3" width="4.28515625" style="11" bestFit="1" customWidth="1"/>
    <col min="4" max="4" width="10.7109375" style="624" bestFit="1" customWidth="1"/>
    <col min="5" max="5" width="8" style="11" bestFit="1" customWidth="1"/>
    <col min="6" max="6" width="45.7109375" style="11" customWidth="1"/>
    <col min="7" max="7" width="65.7109375" style="247" customWidth="1"/>
    <col min="8" max="8" width="6.5703125" style="1089" bestFit="1" customWidth="1"/>
    <col min="9" max="9" width="25.7109375" style="1069" customWidth="1"/>
    <col min="10" max="10" width="11.42578125" style="11" bestFit="1" customWidth="1"/>
    <col min="11" max="11" width="18.42578125" style="514"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61" bestFit="1" customWidth="1"/>
    <col min="19" max="19" width="10.7109375" style="1065" bestFit="1" customWidth="1"/>
    <col min="20" max="20" width="10.28515625" style="246" bestFit="1" customWidth="1"/>
    <col min="21" max="21" width="5.7109375" style="245" customWidth="1"/>
    <col min="22" max="22" width="7" style="1061" bestFit="1" customWidth="1"/>
    <col min="23" max="23" width="6.7109375" style="246" customWidth="1"/>
    <col min="24" max="24" width="11.5703125" style="1065" customWidth="1"/>
    <col min="25" max="25" width="24.42578125" style="246" bestFit="1" customWidth="1"/>
    <col min="26" max="26" width="22" style="246" bestFit="1" customWidth="1"/>
    <col min="27" max="27" width="7.28515625" style="1084" bestFit="1" customWidth="1"/>
    <col min="28" max="28" width="17" style="246" bestFit="1" customWidth="1"/>
    <col min="29" max="29" width="12.7109375" style="246" bestFit="1" customWidth="1"/>
    <col min="30" max="30" width="19.85546875" style="1086" bestFit="1" customWidth="1"/>
    <col min="31" max="31" width="11.28515625" style="246" bestFit="1" customWidth="1"/>
    <col min="32" max="32" width="12.42578125" style="1065"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23" t="s">
        <v>427</v>
      </c>
      <c r="B1" s="1023"/>
      <c r="C1" s="1021"/>
      <c r="D1" s="986"/>
      <c r="E1" s="1021"/>
      <c r="F1" s="1021"/>
      <c r="G1" s="1021"/>
      <c r="H1" s="1087"/>
      <c r="I1" s="1021"/>
      <c r="J1" s="1021"/>
      <c r="K1" s="1067"/>
      <c r="L1" s="1021"/>
      <c r="M1" s="1021"/>
      <c r="N1" s="1021"/>
      <c r="O1" s="1021"/>
      <c r="P1" s="1021"/>
      <c r="Q1"/>
      <c r="R1" s="1438" t="s">
        <v>11286</v>
      </c>
      <c r="S1" s="1439"/>
      <c r="T1" s="1440"/>
      <c r="U1"/>
      <c r="V1" s="1444" t="s">
        <v>11286</v>
      </c>
      <c r="W1" s="1444"/>
      <c r="X1" s="1444"/>
      <c r="Y1" s="1444"/>
      <c r="Z1" s="1444"/>
      <c r="AA1" s="1444"/>
      <c r="AB1" s="1444"/>
      <c r="AC1" s="1444"/>
      <c r="AD1" s="1444"/>
      <c r="AE1" s="1444"/>
      <c r="AF1" s="1444"/>
      <c r="AG1" s="1444"/>
      <c r="AH1" s="1444"/>
      <c r="AI1" s="1444"/>
      <c r="AJ1"/>
      <c r="AK1" s="1441" t="s">
        <v>11286</v>
      </c>
      <c r="AL1" s="1442"/>
      <c r="AM1" s="1442"/>
      <c r="AN1" s="1442"/>
      <c r="AO1" s="1443"/>
      <c r="AQ1" s="1436" t="s">
        <v>667</v>
      </c>
      <c r="AR1" s="1436"/>
      <c r="AS1" s="1436"/>
      <c r="AT1" s="1436"/>
      <c r="AU1" s="1436"/>
      <c r="AV1" s="1436"/>
      <c r="AW1" s="1436"/>
      <c r="AX1" s="1436"/>
      <c r="AY1" s="1436"/>
      <c r="AZ1" s="1436"/>
      <c r="BA1" s="1436"/>
      <c r="BB1" s="1436"/>
      <c r="BC1" s="1436"/>
      <c r="BD1" s="1436"/>
      <c r="BE1" s="1436"/>
      <c r="BG1" s="609" t="s">
        <v>205</v>
      </c>
      <c r="BI1" s="1436" t="s">
        <v>11162</v>
      </c>
      <c r="BJ1" s="1436"/>
      <c r="BK1" s="1436"/>
      <c r="BL1" s="1436"/>
      <c r="BM1" s="1436"/>
      <c r="BN1" s="1436"/>
      <c r="BO1" s="1436"/>
      <c r="BP1" s="1436"/>
      <c r="BQ1" s="1436"/>
      <c r="BR1" s="1436"/>
      <c r="BS1" s="1436"/>
      <c r="BT1" s="1436"/>
      <c r="BU1" s="1436"/>
      <c r="BV1" s="1436"/>
      <c r="BW1" s="1436"/>
    </row>
    <row r="2" spans="1:75" ht="15.75" thickBot="1" x14ac:dyDescent="0.3">
      <c r="A2" s="1024" t="s">
        <v>153</v>
      </c>
      <c r="B2" s="1024" t="s">
        <v>154</v>
      </c>
      <c r="C2" s="1066" t="s">
        <v>155</v>
      </c>
      <c r="D2" s="1063" t="s">
        <v>2</v>
      </c>
      <c r="E2" s="1066" t="s">
        <v>156</v>
      </c>
      <c r="F2" s="1066" t="s">
        <v>168</v>
      </c>
      <c r="G2" s="1066" t="s">
        <v>4</v>
      </c>
      <c r="H2" s="1088" t="s">
        <v>15</v>
      </c>
      <c r="I2" s="1066" t="s">
        <v>160</v>
      </c>
      <c r="J2" s="1066" t="s">
        <v>158</v>
      </c>
      <c r="K2" s="1068" t="s">
        <v>157</v>
      </c>
      <c r="L2" s="1066" t="s">
        <v>159</v>
      </c>
      <c r="M2" s="1066" t="s">
        <v>615</v>
      </c>
      <c r="N2" s="1066" t="s">
        <v>161</v>
      </c>
      <c r="O2" s="1066" t="s">
        <v>167</v>
      </c>
      <c r="P2" s="1066" t="s">
        <v>162</v>
      </c>
      <c r="R2" s="1070" t="s">
        <v>154</v>
      </c>
      <c r="S2" s="175" t="s">
        <v>2</v>
      </c>
      <c r="T2" s="1077" t="s">
        <v>161</v>
      </c>
      <c r="U2"/>
      <c r="V2" s="1060" t="s">
        <v>153</v>
      </c>
      <c r="W2" s="1062" t="s">
        <v>155</v>
      </c>
      <c r="X2" s="1064" t="s">
        <v>2</v>
      </c>
      <c r="Y2" s="1062" t="s">
        <v>168</v>
      </c>
      <c r="Z2" s="1062" t="s">
        <v>4</v>
      </c>
      <c r="AA2" s="1083" t="s">
        <v>15</v>
      </c>
      <c r="AB2" s="1062" t="s">
        <v>160</v>
      </c>
      <c r="AC2" s="1062" t="s">
        <v>158</v>
      </c>
      <c r="AD2" s="1085" t="s">
        <v>157</v>
      </c>
      <c r="AE2" s="1062" t="s">
        <v>159</v>
      </c>
      <c r="AF2" s="1064" t="s">
        <v>615</v>
      </c>
      <c r="AG2" s="1062" t="s">
        <v>161</v>
      </c>
      <c r="AH2" s="1062" t="s">
        <v>167</v>
      </c>
      <c r="AI2" s="1062" t="s">
        <v>162</v>
      </c>
      <c r="AJ2" s="92"/>
      <c r="AK2" s="668" t="s">
        <v>156</v>
      </c>
      <c r="AL2" s="669" t="s">
        <v>2</v>
      </c>
      <c r="AM2" s="669" t="s">
        <v>158</v>
      </c>
      <c r="AN2" s="670" t="s">
        <v>159</v>
      </c>
      <c r="AO2" s="670" t="s">
        <v>161</v>
      </c>
      <c r="AP2" s="489"/>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0"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11829</v>
      </c>
      <c r="D3" s="2">
        <v>45475</v>
      </c>
      <c r="E3" s="11" t="s">
        <v>11818</v>
      </c>
      <c r="F3" s="247" t="s">
        <v>17005</v>
      </c>
      <c r="G3" s="247" t="s">
        <v>11835</v>
      </c>
      <c r="H3" s="967">
        <v>0.25</v>
      </c>
      <c r="I3" s="247"/>
      <c r="J3" s="11" t="s">
        <v>172</v>
      </c>
      <c r="K3" s="514">
        <v>45507</v>
      </c>
      <c r="L3" s="11" t="s">
        <v>9339</v>
      </c>
      <c r="M3" s="2"/>
      <c r="N3" s="11" t="s">
        <v>9339</v>
      </c>
      <c r="O3" s="247" t="s">
        <v>11837</v>
      </c>
      <c r="R3" s="1071">
        <v>1</v>
      </c>
      <c r="S3" s="1075">
        <v>45517</v>
      </c>
      <c r="T3" s="1078" t="s">
        <v>9339</v>
      </c>
      <c r="U3"/>
      <c r="V3" s="261">
        <v>322</v>
      </c>
      <c r="W3" s="11" t="s">
        <v>5</v>
      </c>
      <c r="X3" s="725">
        <v>45517</v>
      </c>
      <c r="Y3" s="247" t="s">
        <v>11654</v>
      </c>
      <c r="Z3" s="247" t="s">
        <v>17954</v>
      </c>
      <c r="AA3" s="967">
        <v>1.5</v>
      </c>
      <c r="AB3" s="247"/>
      <c r="AC3" s="11" t="s">
        <v>172</v>
      </c>
      <c r="AD3" s="514">
        <v>45517.240011574097</v>
      </c>
      <c r="AE3" s="11" t="s">
        <v>9339</v>
      </c>
      <c r="AF3" s="2"/>
      <c r="AG3" s="11" t="s">
        <v>9339</v>
      </c>
      <c r="AH3" s="247" t="s">
        <v>17259</v>
      </c>
      <c r="AI3" s="11"/>
      <c r="AJ3" s="92"/>
      <c r="AK3" s="488">
        <v>2040</v>
      </c>
      <c r="AL3" s="487" t="s">
        <v>18337</v>
      </c>
      <c r="AM3" s="488" t="s">
        <v>172</v>
      </c>
      <c r="AN3" s="488" t="s">
        <v>9339</v>
      </c>
      <c r="AO3" s="488" t="s">
        <v>9339</v>
      </c>
      <c r="AQ3" s="261">
        <v>3</v>
      </c>
      <c r="AR3" s="261">
        <v>3</v>
      </c>
      <c r="AS3" s="11" t="s">
        <v>11829</v>
      </c>
      <c r="AT3" s="2">
        <v>45475</v>
      </c>
      <c r="AU3" s="11" t="s">
        <v>11822</v>
      </c>
      <c r="AV3" s="247" t="s">
        <v>11838</v>
      </c>
      <c r="AW3" s="967">
        <v>0.25</v>
      </c>
      <c r="AX3" s="247"/>
      <c r="AY3" s="11" t="s">
        <v>172</v>
      </c>
      <c r="AZ3" s="514">
        <v>45507</v>
      </c>
      <c r="BA3" s="11" t="s">
        <v>9339</v>
      </c>
      <c r="BB3" s="2"/>
      <c r="BC3" s="11" t="s">
        <v>9339</v>
      </c>
      <c r="BD3" s="247" t="s">
        <v>11837</v>
      </c>
      <c r="BE3" s="11"/>
      <c r="BG3" s="555" t="s">
        <v>428</v>
      </c>
      <c r="BI3" s="261">
        <v>6</v>
      </c>
      <c r="BJ3" s="477" t="s">
        <v>414</v>
      </c>
      <c r="BK3" s="477" t="s">
        <v>5</v>
      </c>
      <c r="BL3" s="478">
        <v>44978</v>
      </c>
      <c r="BM3" s="477" t="s">
        <v>9341</v>
      </c>
      <c r="BN3" s="480" t="s">
        <v>9342</v>
      </c>
      <c r="BO3" s="481">
        <v>4</v>
      </c>
      <c r="BP3" s="480" t="s">
        <v>9343</v>
      </c>
      <c r="BQ3" s="477" t="s">
        <v>172</v>
      </c>
      <c r="BR3" s="482">
        <v>45345.3280324074</v>
      </c>
      <c r="BS3" s="477" t="s">
        <v>172</v>
      </c>
      <c r="BT3" s="479">
        <v>45345</v>
      </c>
      <c r="BU3" s="477" t="s">
        <v>9339</v>
      </c>
      <c r="BV3" s="480" t="s">
        <v>9344</v>
      </c>
      <c r="BW3" s="477" t="s">
        <v>428</v>
      </c>
    </row>
    <row r="4" spans="1:75" x14ac:dyDescent="0.25">
      <c r="A4" s="261">
        <v>2</v>
      </c>
      <c r="B4" s="261">
        <v>3</v>
      </c>
      <c r="C4" s="11" t="s">
        <v>11829</v>
      </c>
      <c r="D4" s="2">
        <v>45475</v>
      </c>
      <c r="E4" s="11" t="s">
        <v>11820</v>
      </c>
      <c r="F4" s="247" t="s">
        <v>17017</v>
      </c>
      <c r="G4" s="247" t="s">
        <v>11836</v>
      </c>
      <c r="H4" s="967">
        <v>3.75</v>
      </c>
      <c r="I4" s="247"/>
      <c r="J4" s="11" t="s">
        <v>172</v>
      </c>
      <c r="K4" s="514">
        <v>45507</v>
      </c>
      <c r="L4" s="11" t="s">
        <v>9339</v>
      </c>
      <c r="M4" s="2"/>
      <c r="N4" s="11" t="s">
        <v>9339</v>
      </c>
      <c r="O4" s="247" t="s">
        <v>11837</v>
      </c>
      <c r="R4" s="1072"/>
      <c r="S4" s="369"/>
      <c r="T4" s="890"/>
      <c r="U4" s="5"/>
      <c r="V4" s="261">
        <v>323</v>
      </c>
      <c r="W4" s="11" t="s">
        <v>5</v>
      </c>
      <c r="X4" s="725">
        <v>45517</v>
      </c>
      <c r="Y4" s="247" t="s">
        <v>11642</v>
      </c>
      <c r="Z4" s="247" t="s">
        <v>17955</v>
      </c>
      <c r="AA4" s="967">
        <v>4.5</v>
      </c>
      <c r="AB4" s="247"/>
      <c r="AC4" s="11" t="s">
        <v>172</v>
      </c>
      <c r="AD4" s="514">
        <v>45517.828854166699</v>
      </c>
      <c r="AE4" s="11" t="s">
        <v>9339</v>
      </c>
      <c r="AF4" s="2"/>
      <c r="AG4" s="11" t="s">
        <v>9339</v>
      </c>
      <c r="AH4" s="247" t="s">
        <v>17259</v>
      </c>
      <c r="AI4" s="11"/>
      <c r="AJ4" s="92"/>
      <c r="AK4" s="161"/>
      <c r="AL4" s="162"/>
      <c r="AM4" s="172"/>
      <c r="AN4" s="172"/>
      <c r="AO4" s="172"/>
      <c r="AQ4" s="261">
        <v>10</v>
      </c>
      <c r="AR4" s="261">
        <v>3</v>
      </c>
      <c r="AS4" s="11" t="s">
        <v>11829</v>
      </c>
      <c r="AT4" s="725">
        <v>45481</v>
      </c>
      <c r="AU4" s="11" t="s">
        <v>11822</v>
      </c>
      <c r="AV4" s="247" t="s">
        <v>11845</v>
      </c>
      <c r="AW4" s="967">
        <v>0.25</v>
      </c>
      <c r="AX4" s="247"/>
      <c r="AY4" s="11" t="s">
        <v>172</v>
      </c>
      <c r="AZ4" s="514">
        <v>45507</v>
      </c>
      <c r="BA4" s="11" t="s">
        <v>9339</v>
      </c>
      <c r="BB4" s="2"/>
      <c r="BC4" s="11" t="s">
        <v>9339</v>
      </c>
      <c r="BD4" s="247" t="s">
        <v>11837</v>
      </c>
      <c r="BE4" s="11"/>
      <c r="BI4" s="261">
        <v>8</v>
      </c>
      <c r="BJ4" s="477" t="s">
        <v>414</v>
      </c>
      <c r="BK4" s="477" t="s">
        <v>5</v>
      </c>
      <c r="BL4" s="478">
        <v>44979</v>
      </c>
      <c r="BM4" s="477" t="s">
        <v>9341</v>
      </c>
      <c r="BN4" s="480" t="s">
        <v>9345</v>
      </c>
      <c r="BO4" s="481">
        <v>1.25</v>
      </c>
      <c r="BP4" s="480" t="s">
        <v>9346</v>
      </c>
      <c r="BQ4" s="477" t="s">
        <v>172</v>
      </c>
      <c r="BR4" s="482">
        <v>45345.330115740697</v>
      </c>
      <c r="BS4" s="477" t="s">
        <v>172</v>
      </c>
      <c r="BT4" s="479">
        <v>45345</v>
      </c>
      <c r="BU4" s="477" t="s">
        <v>9339</v>
      </c>
      <c r="BV4" s="480" t="s">
        <v>9344</v>
      </c>
      <c r="BW4" s="477" t="s">
        <v>428</v>
      </c>
    </row>
    <row r="5" spans="1:75" x14ac:dyDescent="0.25">
      <c r="A5" s="261">
        <v>3</v>
      </c>
      <c r="B5" s="261">
        <v>3</v>
      </c>
      <c r="C5" s="11" t="s">
        <v>11829</v>
      </c>
      <c r="D5" s="2">
        <v>45475</v>
      </c>
      <c r="E5" s="11" t="s">
        <v>11822</v>
      </c>
      <c r="F5" s="247" t="s">
        <v>17026</v>
      </c>
      <c r="G5" s="247" t="s">
        <v>11838</v>
      </c>
      <c r="H5" s="967">
        <v>0.25</v>
      </c>
      <c r="I5" s="247"/>
      <c r="J5" s="11" t="s">
        <v>172</v>
      </c>
      <c r="K5" s="514">
        <v>45507</v>
      </c>
      <c r="L5" s="11" t="s">
        <v>172</v>
      </c>
      <c r="M5" s="2" t="s">
        <v>18374</v>
      </c>
      <c r="N5" s="11" t="s">
        <v>9339</v>
      </c>
      <c r="O5" s="247" t="s">
        <v>18095</v>
      </c>
      <c r="P5" s="11" t="s">
        <v>18347</v>
      </c>
      <c r="V5" s="261">
        <v>324</v>
      </c>
      <c r="W5" s="11" t="s">
        <v>5</v>
      </c>
      <c r="X5" s="725">
        <v>45517</v>
      </c>
      <c r="Y5" s="247" t="s">
        <v>14947</v>
      </c>
      <c r="Z5" s="247" t="s">
        <v>17956</v>
      </c>
      <c r="AA5" s="967">
        <v>1.25</v>
      </c>
      <c r="AB5" s="247"/>
      <c r="AC5" s="11" t="s">
        <v>172</v>
      </c>
      <c r="AD5" s="514">
        <v>45517.6080671296</v>
      </c>
      <c r="AE5" s="11" t="s">
        <v>9339</v>
      </c>
      <c r="AF5" s="2"/>
      <c r="AG5" s="11" t="s">
        <v>9339</v>
      </c>
      <c r="AH5" s="247" t="s">
        <v>17259</v>
      </c>
      <c r="AI5" s="11"/>
      <c r="AJ5" s="92"/>
      <c r="AK5" s="161"/>
      <c r="AL5" s="162"/>
      <c r="AM5" s="172"/>
      <c r="AN5" s="172"/>
      <c r="AO5" s="172"/>
      <c r="AQ5" s="261">
        <v>11</v>
      </c>
      <c r="AR5" s="261">
        <v>3</v>
      </c>
      <c r="AS5" s="11" t="s">
        <v>11829</v>
      </c>
      <c r="AT5" s="725">
        <v>45483</v>
      </c>
      <c r="AU5" s="11" t="s">
        <v>11822</v>
      </c>
      <c r="AV5" s="247" t="s">
        <v>11846</v>
      </c>
      <c r="AW5" s="967">
        <v>4</v>
      </c>
      <c r="AX5" s="247"/>
      <c r="AY5" s="11" t="s">
        <v>172</v>
      </c>
      <c r="AZ5" s="514">
        <v>45507</v>
      </c>
      <c r="BA5" s="11" t="s">
        <v>9339</v>
      </c>
      <c r="BB5" s="2"/>
      <c r="BC5" s="11" t="s">
        <v>9339</v>
      </c>
      <c r="BD5" s="247" t="s">
        <v>11837</v>
      </c>
      <c r="BE5" s="11"/>
      <c r="BI5" s="261">
        <v>18</v>
      </c>
      <c r="BJ5" s="477" t="s">
        <v>429</v>
      </c>
      <c r="BK5" s="477" t="s">
        <v>6</v>
      </c>
      <c r="BL5" s="478">
        <v>44978</v>
      </c>
      <c r="BM5" s="477" t="s">
        <v>9341</v>
      </c>
      <c r="BN5" s="480"/>
      <c r="BO5" s="481">
        <v>0.5</v>
      </c>
      <c r="BP5" s="480"/>
      <c r="BQ5" s="477" t="s">
        <v>172</v>
      </c>
      <c r="BR5" s="482">
        <v>45345.3282175926</v>
      </c>
      <c r="BS5" s="477" t="s">
        <v>172</v>
      </c>
      <c r="BT5" s="479">
        <v>45345</v>
      </c>
      <c r="BU5" s="477" t="s">
        <v>9339</v>
      </c>
      <c r="BV5" s="480" t="s">
        <v>9344</v>
      </c>
      <c r="BW5" s="477" t="s">
        <v>428</v>
      </c>
    </row>
    <row r="6" spans="1:75" x14ac:dyDescent="0.25">
      <c r="A6" s="261">
        <v>4</v>
      </c>
      <c r="B6" s="261">
        <v>3</v>
      </c>
      <c r="C6" s="11" t="s">
        <v>11829</v>
      </c>
      <c r="D6" s="2">
        <v>45476</v>
      </c>
      <c r="E6" s="11" t="s">
        <v>11816</v>
      </c>
      <c r="F6" s="247" t="s">
        <v>11668</v>
      </c>
      <c r="G6" s="247" t="s">
        <v>11839</v>
      </c>
      <c r="H6" s="967">
        <v>0.5</v>
      </c>
      <c r="I6" s="247"/>
      <c r="J6" s="11" t="s">
        <v>172</v>
      </c>
      <c r="K6" s="514">
        <v>45507</v>
      </c>
      <c r="L6" s="11" t="s">
        <v>9339</v>
      </c>
      <c r="M6" s="2"/>
      <c r="N6" s="11" t="s">
        <v>9339</v>
      </c>
      <c r="O6" s="247" t="s">
        <v>11837</v>
      </c>
      <c r="V6" s="261">
        <v>325</v>
      </c>
      <c r="W6" s="11" t="s">
        <v>5</v>
      </c>
      <c r="X6" s="725">
        <v>45517</v>
      </c>
      <c r="Y6" s="247" t="s">
        <v>13804</v>
      </c>
      <c r="Z6" s="247" t="s">
        <v>17957</v>
      </c>
      <c r="AA6" s="967">
        <v>0.75</v>
      </c>
      <c r="AB6" s="247"/>
      <c r="AC6" s="11" t="s">
        <v>172</v>
      </c>
      <c r="AD6" s="514">
        <v>45517.250416666699</v>
      </c>
      <c r="AE6" s="11" t="s">
        <v>9339</v>
      </c>
      <c r="AF6" s="2"/>
      <c r="AG6" s="11" t="s">
        <v>9339</v>
      </c>
      <c r="AH6" s="247" t="s">
        <v>17259</v>
      </c>
      <c r="AI6" s="11"/>
      <c r="AJ6" s="92"/>
      <c r="AK6" s="161"/>
      <c r="AL6" s="162"/>
      <c r="AM6" s="172"/>
      <c r="AN6" s="172"/>
      <c r="AO6" s="172"/>
      <c r="AQ6" s="261">
        <v>13</v>
      </c>
      <c r="AR6" s="261">
        <v>3</v>
      </c>
      <c r="AS6" s="11" t="s">
        <v>11829</v>
      </c>
      <c r="AT6" s="725">
        <v>45484</v>
      </c>
      <c r="AU6" s="11" t="s">
        <v>11822</v>
      </c>
      <c r="AV6" s="247" t="s">
        <v>11848</v>
      </c>
      <c r="AW6" s="967">
        <v>5</v>
      </c>
      <c r="AX6" s="247"/>
      <c r="AY6" s="11" t="s">
        <v>172</v>
      </c>
      <c r="AZ6" s="514">
        <v>45507</v>
      </c>
      <c r="BA6" s="11" t="s">
        <v>9339</v>
      </c>
      <c r="BB6" s="2"/>
      <c r="BC6" s="11" t="s">
        <v>9339</v>
      </c>
      <c r="BD6" s="247" t="s">
        <v>11837</v>
      </c>
      <c r="BE6" s="11"/>
      <c r="BI6" s="261">
        <v>19</v>
      </c>
      <c r="BJ6" s="477" t="s">
        <v>429</v>
      </c>
      <c r="BK6" s="477" t="s">
        <v>6</v>
      </c>
      <c r="BL6" s="478">
        <v>44978</v>
      </c>
      <c r="BM6" s="477" t="s">
        <v>9341</v>
      </c>
      <c r="BN6" s="480" t="s">
        <v>9347</v>
      </c>
      <c r="BO6" s="481">
        <v>0.25</v>
      </c>
      <c r="BP6" s="480"/>
      <c r="BQ6" s="477" t="s">
        <v>172</v>
      </c>
      <c r="BR6" s="482">
        <v>45345.330081018503</v>
      </c>
      <c r="BS6" s="477" t="s">
        <v>172</v>
      </c>
      <c r="BT6" s="479">
        <v>45345</v>
      </c>
      <c r="BU6" s="477" t="s">
        <v>9339</v>
      </c>
      <c r="BV6" s="480" t="s">
        <v>9344</v>
      </c>
      <c r="BW6" s="477" t="s">
        <v>428</v>
      </c>
    </row>
    <row r="7" spans="1:75" x14ac:dyDescent="0.25">
      <c r="A7" s="261">
        <v>5</v>
      </c>
      <c r="B7" s="261">
        <v>3</v>
      </c>
      <c r="C7" s="11" t="s">
        <v>11829</v>
      </c>
      <c r="D7" s="2">
        <v>45476</v>
      </c>
      <c r="E7" s="11" t="s">
        <v>11820</v>
      </c>
      <c r="F7" s="247" t="s">
        <v>17017</v>
      </c>
      <c r="G7" s="247" t="s">
        <v>11840</v>
      </c>
      <c r="H7" s="967">
        <v>0.25</v>
      </c>
      <c r="I7" s="247"/>
      <c r="J7" s="11" t="s">
        <v>172</v>
      </c>
      <c r="K7" s="514">
        <v>45507</v>
      </c>
      <c r="L7" s="11" t="s">
        <v>9339</v>
      </c>
      <c r="M7" s="2"/>
      <c r="N7" s="11" t="s">
        <v>9339</v>
      </c>
      <c r="O7" s="247" t="s">
        <v>11837</v>
      </c>
      <c r="V7" s="261">
        <v>326</v>
      </c>
      <c r="W7" s="11" t="s">
        <v>5</v>
      </c>
      <c r="X7" s="725">
        <v>45517</v>
      </c>
      <c r="Y7" s="247" t="s">
        <v>11645</v>
      </c>
      <c r="Z7" s="247" t="s">
        <v>17958</v>
      </c>
      <c r="AA7" s="967">
        <v>0.75</v>
      </c>
      <c r="AB7" s="247"/>
      <c r="AC7" s="11" t="s">
        <v>172</v>
      </c>
      <c r="AD7" s="514">
        <v>45517.597118055601</v>
      </c>
      <c r="AE7" s="11" t="s">
        <v>9339</v>
      </c>
      <c r="AF7" s="2"/>
      <c r="AG7" s="11" t="s">
        <v>9339</v>
      </c>
      <c r="AH7" s="247" t="s">
        <v>17259</v>
      </c>
      <c r="AI7" s="11"/>
      <c r="AJ7" s="92"/>
      <c r="AK7" s="161"/>
      <c r="AL7" s="162"/>
      <c r="AM7" s="172"/>
      <c r="AN7" s="172"/>
      <c r="AO7" s="172"/>
      <c r="AQ7" s="261">
        <v>15</v>
      </c>
      <c r="AR7" s="261">
        <v>3</v>
      </c>
      <c r="AS7" s="11" t="s">
        <v>11829</v>
      </c>
      <c r="AT7" s="725">
        <v>45485</v>
      </c>
      <c r="AU7" s="11" t="s">
        <v>11822</v>
      </c>
      <c r="AV7" s="247" t="s">
        <v>11850</v>
      </c>
      <c r="AW7" s="967">
        <v>2.5</v>
      </c>
      <c r="AX7" s="247"/>
      <c r="AY7" s="11" t="s">
        <v>172</v>
      </c>
      <c r="AZ7" s="514">
        <v>45507</v>
      </c>
      <c r="BA7" s="11" t="s">
        <v>9339</v>
      </c>
      <c r="BB7" s="2"/>
      <c r="BC7" s="11" t="s">
        <v>9339</v>
      </c>
      <c r="BD7" s="247" t="s">
        <v>11837</v>
      </c>
      <c r="BE7" s="11"/>
      <c r="BI7" s="261">
        <v>21</v>
      </c>
      <c r="BJ7" s="477" t="s">
        <v>450</v>
      </c>
      <c r="BK7" s="477" t="s">
        <v>10</v>
      </c>
      <c r="BL7" s="478">
        <v>44979</v>
      </c>
      <c r="BM7" s="477" t="s">
        <v>9341</v>
      </c>
      <c r="BN7" s="480" t="s">
        <v>8</v>
      </c>
      <c r="BO7" s="481">
        <v>1.5</v>
      </c>
      <c r="BP7" s="480"/>
      <c r="BQ7" s="477" t="s">
        <v>172</v>
      </c>
      <c r="BR7" s="482">
        <v>45345.330254629604</v>
      </c>
      <c r="BS7" s="477" t="s">
        <v>172</v>
      </c>
      <c r="BT7" s="479">
        <v>45345</v>
      </c>
      <c r="BU7" s="477" t="s">
        <v>9339</v>
      </c>
      <c r="BV7" s="480" t="s">
        <v>9344</v>
      </c>
      <c r="BW7" s="477" t="s">
        <v>428</v>
      </c>
    </row>
    <row r="8" spans="1:75" x14ac:dyDescent="0.25">
      <c r="A8" s="261">
        <v>6</v>
      </c>
      <c r="B8" s="261">
        <v>3</v>
      </c>
      <c r="C8" s="11" t="s">
        <v>11829</v>
      </c>
      <c r="D8" s="2">
        <v>45476</v>
      </c>
      <c r="E8" s="11" t="s">
        <v>11827</v>
      </c>
      <c r="F8" s="247" t="s">
        <v>11826</v>
      </c>
      <c r="G8" s="247" t="s">
        <v>11841</v>
      </c>
      <c r="H8" s="967">
        <v>1</v>
      </c>
      <c r="I8" s="247"/>
      <c r="J8" s="11" t="s">
        <v>172</v>
      </c>
      <c r="K8" s="514">
        <v>45507</v>
      </c>
      <c r="L8" s="11" t="s">
        <v>9339</v>
      </c>
      <c r="M8" s="2"/>
      <c r="N8" s="11" t="s">
        <v>9339</v>
      </c>
      <c r="O8" s="247" t="s">
        <v>11837</v>
      </c>
      <c r="V8" s="261">
        <v>327</v>
      </c>
      <c r="W8" s="11" t="s">
        <v>5</v>
      </c>
      <c r="X8" s="725">
        <v>45517</v>
      </c>
      <c r="Y8" s="247" t="s">
        <v>17404</v>
      </c>
      <c r="Z8" s="247" t="s">
        <v>17959</v>
      </c>
      <c r="AA8" s="967">
        <v>0.5</v>
      </c>
      <c r="AB8" s="247"/>
      <c r="AC8" s="11" t="s">
        <v>172</v>
      </c>
      <c r="AD8" s="514">
        <v>45517.261608796303</v>
      </c>
      <c r="AE8" s="11" t="s">
        <v>9339</v>
      </c>
      <c r="AF8" s="2"/>
      <c r="AG8" s="11" t="s">
        <v>9339</v>
      </c>
      <c r="AH8" s="247" t="s">
        <v>17259</v>
      </c>
      <c r="AI8" s="11"/>
      <c r="AJ8" s="92"/>
      <c r="AK8" s="161"/>
      <c r="AL8" s="162"/>
      <c r="AM8" s="172"/>
      <c r="AN8" s="172"/>
      <c r="AO8" s="172"/>
      <c r="AQ8" s="261">
        <v>20</v>
      </c>
      <c r="AR8" s="261">
        <v>3</v>
      </c>
      <c r="AS8" s="11" t="s">
        <v>11829</v>
      </c>
      <c r="AT8" s="725">
        <v>45488</v>
      </c>
      <c r="AU8" s="11" t="s">
        <v>11822</v>
      </c>
      <c r="AV8" s="247" t="s">
        <v>11854</v>
      </c>
      <c r="AW8" s="967">
        <v>2</v>
      </c>
      <c r="AX8" s="247"/>
      <c r="AY8" s="11" t="s">
        <v>172</v>
      </c>
      <c r="AZ8" s="514">
        <v>45507</v>
      </c>
      <c r="BA8" s="11" t="s">
        <v>9339</v>
      </c>
      <c r="BB8" s="2"/>
      <c r="BC8" s="11" t="s">
        <v>9339</v>
      </c>
      <c r="BD8" s="247" t="s">
        <v>11837</v>
      </c>
      <c r="BE8" s="11"/>
      <c r="BI8" s="261">
        <v>28</v>
      </c>
      <c r="BJ8" s="477" t="s">
        <v>414</v>
      </c>
      <c r="BK8" s="477" t="s">
        <v>5</v>
      </c>
      <c r="BL8" s="478">
        <v>44979</v>
      </c>
      <c r="BM8" s="477" t="s">
        <v>9341</v>
      </c>
      <c r="BN8" s="480" t="s">
        <v>9348</v>
      </c>
      <c r="BO8" s="481">
        <v>0.6</v>
      </c>
      <c r="BP8" s="480"/>
      <c r="BQ8" s="477" t="s">
        <v>172</v>
      </c>
      <c r="BR8" s="482">
        <v>45345.330138888901</v>
      </c>
      <c r="BS8" s="477" t="s">
        <v>172</v>
      </c>
      <c r="BT8" s="479">
        <v>45345</v>
      </c>
      <c r="BU8" s="477" t="s">
        <v>9339</v>
      </c>
      <c r="BV8" s="480" t="s">
        <v>9344</v>
      </c>
      <c r="BW8" s="477" t="s">
        <v>428</v>
      </c>
    </row>
    <row r="9" spans="1:75" x14ac:dyDescent="0.25">
      <c r="A9" s="261">
        <v>7</v>
      </c>
      <c r="B9" s="261">
        <v>3</v>
      </c>
      <c r="C9" s="11" t="s">
        <v>11829</v>
      </c>
      <c r="D9" s="725">
        <v>45481</v>
      </c>
      <c r="E9" s="11" t="s">
        <v>13781</v>
      </c>
      <c r="F9" s="247" t="s">
        <v>13780</v>
      </c>
      <c r="G9" s="247" t="s">
        <v>11842</v>
      </c>
      <c r="H9" s="967">
        <v>0.75</v>
      </c>
      <c r="I9" s="247"/>
      <c r="J9" s="11" t="s">
        <v>172</v>
      </c>
      <c r="K9" s="514">
        <v>45507</v>
      </c>
      <c r="L9" s="11" t="s">
        <v>9339</v>
      </c>
      <c r="M9" s="2"/>
      <c r="N9" s="11" t="s">
        <v>9339</v>
      </c>
      <c r="O9" s="247" t="s">
        <v>11837</v>
      </c>
      <c r="V9" s="261">
        <v>328</v>
      </c>
      <c r="W9" s="11" t="s">
        <v>5</v>
      </c>
      <c r="X9" s="725">
        <v>45517</v>
      </c>
      <c r="Y9" s="247" t="s">
        <v>14781</v>
      </c>
      <c r="Z9" s="247" t="s">
        <v>17960</v>
      </c>
      <c r="AA9" s="967">
        <v>0.4</v>
      </c>
      <c r="AB9" s="247"/>
      <c r="AC9" s="11" t="s">
        <v>172</v>
      </c>
      <c r="AD9" s="514">
        <v>45517.3494444444</v>
      </c>
      <c r="AE9" s="11" t="s">
        <v>9339</v>
      </c>
      <c r="AF9" s="2"/>
      <c r="AG9" s="11" t="s">
        <v>9339</v>
      </c>
      <c r="AH9" s="247" t="s">
        <v>17259</v>
      </c>
      <c r="AI9" s="11"/>
      <c r="AJ9" s="92"/>
      <c r="AK9" s="490"/>
      <c r="AL9" s="491"/>
      <c r="AM9" s="172"/>
      <c r="AN9" s="172"/>
      <c r="AO9" s="172"/>
      <c r="AQ9" s="261">
        <v>24</v>
      </c>
      <c r="AR9" s="261">
        <v>3</v>
      </c>
      <c r="AS9" s="11" t="s">
        <v>11829</v>
      </c>
      <c r="AT9" s="725">
        <v>45489</v>
      </c>
      <c r="AU9" s="11" t="s">
        <v>11822</v>
      </c>
      <c r="AV9" s="247" t="s">
        <v>11858</v>
      </c>
      <c r="AW9" s="967">
        <v>0.5</v>
      </c>
      <c r="AX9" s="247"/>
      <c r="AY9" s="11" t="s">
        <v>172</v>
      </c>
      <c r="AZ9" s="514">
        <v>45507</v>
      </c>
      <c r="BA9" s="11" t="s">
        <v>9339</v>
      </c>
      <c r="BB9" s="2"/>
      <c r="BC9" s="11" t="s">
        <v>9339</v>
      </c>
      <c r="BD9" s="247" t="s">
        <v>11837</v>
      </c>
      <c r="BE9" s="11"/>
      <c r="BI9" s="261">
        <v>30</v>
      </c>
      <c r="BJ9" s="477" t="s">
        <v>414</v>
      </c>
      <c r="BK9" s="477" t="s">
        <v>5</v>
      </c>
      <c r="BL9" s="478">
        <v>44979</v>
      </c>
      <c r="BM9" s="477" t="s">
        <v>9341</v>
      </c>
      <c r="BN9" s="480" t="s">
        <v>9349</v>
      </c>
      <c r="BO9" s="481">
        <v>2.5</v>
      </c>
      <c r="BP9" s="480"/>
      <c r="BQ9" s="477" t="s">
        <v>172</v>
      </c>
      <c r="BR9" s="482">
        <v>45345.3301967593</v>
      </c>
      <c r="BS9" s="477" t="s">
        <v>172</v>
      </c>
      <c r="BT9" s="479">
        <v>45345</v>
      </c>
      <c r="BU9" s="477" t="s">
        <v>9339</v>
      </c>
      <c r="BV9" s="480" t="s">
        <v>9344</v>
      </c>
      <c r="BW9" s="477" t="s">
        <v>428</v>
      </c>
    </row>
    <row r="10" spans="1:75" x14ac:dyDescent="0.25">
      <c r="A10" s="261">
        <v>8</v>
      </c>
      <c r="B10" s="261">
        <v>3</v>
      </c>
      <c r="C10" s="11" t="s">
        <v>11829</v>
      </c>
      <c r="D10" s="725">
        <v>45481</v>
      </c>
      <c r="E10" s="11" t="s">
        <v>11818</v>
      </c>
      <c r="F10" s="247" t="s">
        <v>17005</v>
      </c>
      <c r="G10" s="247" t="s">
        <v>11843</v>
      </c>
      <c r="H10" s="967">
        <v>2.25</v>
      </c>
      <c r="I10" s="247"/>
      <c r="J10" s="11" t="s">
        <v>172</v>
      </c>
      <c r="K10" s="514">
        <v>45507</v>
      </c>
      <c r="L10" s="11" t="s">
        <v>9339</v>
      </c>
      <c r="M10" s="2"/>
      <c r="N10" s="11" t="s">
        <v>9339</v>
      </c>
      <c r="O10" s="247" t="s">
        <v>11837</v>
      </c>
      <c r="R10" s="1073"/>
      <c r="S10" s="1076" t="s">
        <v>17247</v>
      </c>
      <c r="T10" s="1079"/>
      <c r="V10" s="261">
        <v>329</v>
      </c>
      <c r="W10" s="11" t="s">
        <v>5</v>
      </c>
      <c r="X10" s="725">
        <v>45517</v>
      </c>
      <c r="Y10" s="247" t="s">
        <v>15193</v>
      </c>
      <c r="Z10" s="247" t="s">
        <v>17961</v>
      </c>
      <c r="AA10" s="967">
        <v>0.75</v>
      </c>
      <c r="AB10" s="247"/>
      <c r="AC10" s="11" t="s">
        <v>172</v>
      </c>
      <c r="AD10" s="514">
        <v>45517.693865740701</v>
      </c>
      <c r="AE10" s="11" t="s">
        <v>9339</v>
      </c>
      <c r="AF10" s="2"/>
      <c r="AG10" s="11" t="s">
        <v>9339</v>
      </c>
      <c r="AH10" s="247" t="s">
        <v>17259</v>
      </c>
      <c r="AI10" s="11"/>
      <c r="AJ10" s="92"/>
      <c r="AK10" s="495"/>
      <c r="AL10" s="496"/>
      <c r="AM10" s="497"/>
      <c r="AN10" s="497"/>
      <c r="AO10" s="497"/>
      <c r="AQ10" s="261">
        <v>27</v>
      </c>
      <c r="AR10" s="261">
        <v>3</v>
      </c>
      <c r="AS10" s="11" t="s">
        <v>11829</v>
      </c>
      <c r="AT10" s="725">
        <v>45491</v>
      </c>
      <c r="AU10" s="11" t="s">
        <v>11822</v>
      </c>
      <c r="AV10" s="247" t="s">
        <v>11861</v>
      </c>
      <c r="AW10" s="967">
        <v>0.75</v>
      </c>
      <c r="AX10" s="247"/>
      <c r="AY10" s="11" t="s">
        <v>172</v>
      </c>
      <c r="AZ10" s="514">
        <v>45507</v>
      </c>
      <c r="BA10" s="11" t="s">
        <v>9339</v>
      </c>
      <c r="BB10" s="2"/>
      <c r="BC10" s="11" t="s">
        <v>9339</v>
      </c>
      <c r="BD10" s="247" t="s">
        <v>11837</v>
      </c>
      <c r="BE10" s="11"/>
      <c r="BI10" s="261">
        <v>37</v>
      </c>
      <c r="BJ10" s="477" t="s">
        <v>414</v>
      </c>
      <c r="BK10" s="477" t="s">
        <v>5</v>
      </c>
      <c r="BL10" s="478">
        <v>44981</v>
      </c>
      <c r="BM10" s="477" t="s">
        <v>9341</v>
      </c>
      <c r="BN10" s="480" t="s">
        <v>9350</v>
      </c>
      <c r="BO10" s="481">
        <v>1</v>
      </c>
      <c r="BP10" s="480"/>
      <c r="BQ10" s="477" t="s">
        <v>172</v>
      </c>
      <c r="BR10" s="482">
        <v>45345.330335648097</v>
      </c>
      <c r="BS10" s="477" t="s">
        <v>172</v>
      </c>
      <c r="BT10" s="479">
        <v>45345</v>
      </c>
      <c r="BU10" s="477" t="s">
        <v>9339</v>
      </c>
      <c r="BV10" s="480" t="s">
        <v>9344</v>
      </c>
      <c r="BW10" s="477" t="s">
        <v>428</v>
      </c>
    </row>
    <row r="11" spans="1:75" x14ac:dyDescent="0.25">
      <c r="A11" s="261">
        <v>9</v>
      </c>
      <c r="B11" s="261">
        <v>3</v>
      </c>
      <c r="C11" s="11" t="s">
        <v>11829</v>
      </c>
      <c r="D11" s="725">
        <v>45481</v>
      </c>
      <c r="E11" s="11" t="s">
        <v>11818</v>
      </c>
      <c r="F11" s="247" t="s">
        <v>17005</v>
      </c>
      <c r="G11" s="247" t="s">
        <v>11844</v>
      </c>
      <c r="H11" s="967">
        <v>0.25</v>
      </c>
      <c r="I11" s="247"/>
      <c r="J11" s="11" t="s">
        <v>172</v>
      </c>
      <c r="K11" s="514">
        <v>45507</v>
      </c>
      <c r="L11" s="11" t="s">
        <v>9339</v>
      </c>
      <c r="M11" s="2"/>
      <c r="N11" s="11" t="s">
        <v>9339</v>
      </c>
      <c r="O11" s="247" t="s">
        <v>11837</v>
      </c>
      <c r="R11" s="1073"/>
      <c r="S11" s="1076" t="s">
        <v>17248</v>
      </c>
      <c r="T11" s="1079"/>
      <c r="U11"/>
      <c r="V11" s="261">
        <v>330</v>
      </c>
      <c r="W11" s="11" t="s">
        <v>5</v>
      </c>
      <c r="X11" s="725">
        <v>45517</v>
      </c>
      <c r="Y11" s="247" t="s">
        <v>11613</v>
      </c>
      <c r="Z11" s="247" t="s">
        <v>17962</v>
      </c>
      <c r="AA11" s="967">
        <v>6</v>
      </c>
      <c r="AB11" s="247"/>
      <c r="AC11" s="11" t="s">
        <v>172</v>
      </c>
      <c r="AD11" s="514">
        <v>45517.504976851902</v>
      </c>
      <c r="AE11" s="11" t="s">
        <v>9339</v>
      </c>
      <c r="AF11" s="2"/>
      <c r="AG11" s="11" t="s">
        <v>9339</v>
      </c>
      <c r="AH11" s="247" t="s">
        <v>17259</v>
      </c>
      <c r="AI11" s="11"/>
      <c r="AJ11" s="92"/>
      <c r="AK11" s="495"/>
      <c r="AL11" s="496"/>
      <c r="AM11" s="498"/>
      <c r="AN11" s="497"/>
      <c r="AO11" s="497"/>
      <c r="AQ11" s="261">
        <v>28</v>
      </c>
      <c r="AR11" s="261">
        <v>3</v>
      </c>
      <c r="AS11" s="11" t="s">
        <v>11829</v>
      </c>
      <c r="AT11" s="725">
        <v>45491</v>
      </c>
      <c r="AU11" s="11" t="s">
        <v>11822</v>
      </c>
      <c r="AV11" s="247" t="s">
        <v>11862</v>
      </c>
      <c r="AW11" s="967">
        <v>0.75</v>
      </c>
      <c r="AX11" s="247"/>
      <c r="AY11" s="11" t="s">
        <v>172</v>
      </c>
      <c r="AZ11" s="514">
        <v>45507</v>
      </c>
      <c r="BA11" s="11" t="s">
        <v>9339</v>
      </c>
      <c r="BB11" s="2"/>
      <c r="BC11" s="11" t="s">
        <v>9339</v>
      </c>
      <c r="BD11" s="247" t="s">
        <v>11837</v>
      </c>
      <c r="BE11" s="11"/>
      <c r="BI11" s="261"/>
      <c r="BJ11" s="477"/>
      <c r="BK11" s="477"/>
      <c r="BL11" s="478"/>
      <c r="BM11" s="477"/>
      <c r="BN11" s="480"/>
      <c r="BO11" s="481"/>
      <c r="BP11" s="480"/>
      <c r="BQ11" s="477"/>
      <c r="BR11" s="482"/>
      <c r="BS11" s="477"/>
      <c r="BT11" s="479"/>
      <c r="BU11" s="477"/>
      <c r="BV11" s="480"/>
      <c r="BW11" s="477"/>
    </row>
    <row r="12" spans="1:75" x14ac:dyDescent="0.25">
      <c r="A12" s="261">
        <v>10</v>
      </c>
      <c r="B12" s="261">
        <v>3</v>
      </c>
      <c r="C12" s="11" t="s">
        <v>11829</v>
      </c>
      <c r="D12" s="725">
        <v>45481</v>
      </c>
      <c r="E12" s="11" t="s">
        <v>11822</v>
      </c>
      <c r="F12" s="247" t="s">
        <v>17026</v>
      </c>
      <c r="G12" s="247" t="s">
        <v>11845</v>
      </c>
      <c r="H12" s="967">
        <v>0.25</v>
      </c>
      <c r="I12" s="247"/>
      <c r="J12" s="11" t="s">
        <v>172</v>
      </c>
      <c r="K12" s="514">
        <v>45507</v>
      </c>
      <c r="L12" s="11" t="s">
        <v>172</v>
      </c>
      <c r="M12" s="2" t="s">
        <v>18374</v>
      </c>
      <c r="N12" s="11" t="s">
        <v>9339</v>
      </c>
      <c r="O12" s="247" t="s">
        <v>18095</v>
      </c>
      <c r="P12" s="11" t="s">
        <v>18347</v>
      </c>
      <c r="R12" s="1074"/>
      <c r="S12" s="1076" t="s">
        <v>17249</v>
      </c>
      <c r="T12" s="1080"/>
      <c r="U12"/>
      <c r="V12" s="261">
        <v>331</v>
      </c>
      <c r="W12" s="11" t="s">
        <v>5</v>
      </c>
      <c r="X12" s="725">
        <v>45517</v>
      </c>
      <c r="Y12" s="247" t="s">
        <v>13166</v>
      </c>
      <c r="Z12" s="247" t="s">
        <v>17963</v>
      </c>
      <c r="AA12" s="967">
        <v>0.75</v>
      </c>
      <c r="AB12" s="247"/>
      <c r="AC12" s="11" t="s">
        <v>172</v>
      </c>
      <c r="AD12" s="514">
        <v>45517.534039351798</v>
      </c>
      <c r="AE12" s="11" t="s">
        <v>9339</v>
      </c>
      <c r="AF12" s="2"/>
      <c r="AG12" s="11" t="s">
        <v>9339</v>
      </c>
      <c r="AH12" s="247" t="s">
        <v>17259</v>
      </c>
      <c r="AI12" s="11"/>
      <c r="AJ12" s="92"/>
      <c r="AK12" s="495"/>
      <c r="AL12" s="496"/>
      <c r="AM12" s="497"/>
      <c r="AN12" s="497"/>
      <c r="AO12" s="497"/>
      <c r="AQ12" s="261"/>
      <c r="AR12" s="477"/>
      <c r="AS12" s="477"/>
      <c r="AT12" s="624"/>
      <c r="AU12" s="477"/>
      <c r="AV12" s="480"/>
      <c r="AW12" s="481"/>
      <c r="AX12" s="480"/>
      <c r="AY12" s="477"/>
      <c r="AZ12" s="482"/>
      <c r="BA12" s="477"/>
      <c r="BB12" s="624"/>
      <c r="BC12" s="477"/>
      <c r="BD12" s="480"/>
      <c r="BE12" s="477"/>
      <c r="BI12" s="261"/>
      <c r="BJ12" s="477"/>
      <c r="BK12" s="477"/>
      <c r="BL12" s="478"/>
      <c r="BM12" s="477"/>
      <c r="BN12" s="480"/>
      <c r="BO12" s="481"/>
      <c r="BP12" s="480"/>
      <c r="BQ12" s="477"/>
      <c r="BR12" s="482"/>
      <c r="BS12" s="477"/>
      <c r="BT12" s="479"/>
      <c r="BU12" s="477"/>
      <c r="BV12" s="480"/>
      <c r="BW12" s="477"/>
    </row>
    <row r="13" spans="1:75" x14ac:dyDescent="0.25">
      <c r="A13" s="261">
        <v>11</v>
      </c>
      <c r="B13" s="261">
        <v>3</v>
      </c>
      <c r="C13" s="11" t="s">
        <v>11829</v>
      </c>
      <c r="D13" s="725">
        <v>45483</v>
      </c>
      <c r="E13" s="11" t="s">
        <v>11822</v>
      </c>
      <c r="F13" s="247" t="s">
        <v>17026</v>
      </c>
      <c r="G13" s="247" t="s">
        <v>11846</v>
      </c>
      <c r="H13" s="967">
        <v>4</v>
      </c>
      <c r="I13" s="247"/>
      <c r="J13" s="11" t="s">
        <v>172</v>
      </c>
      <c r="K13" s="514">
        <v>45507</v>
      </c>
      <c r="L13" s="11" t="s">
        <v>172</v>
      </c>
      <c r="M13" s="2" t="s">
        <v>18374</v>
      </c>
      <c r="N13" s="11" t="s">
        <v>9339</v>
      </c>
      <c r="O13" s="247" t="s">
        <v>18095</v>
      </c>
      <c r="P13" s="11" t="s">
        <v>18347</v>
      </c>
      <c r="R13" s="1074"/>
      <c r="S13" s="1076" t="s">
        <v>17250</v>
      </c>
      <c r="T13" s="1080"/>
      <c r="U13"/>
      <c r="V13" s="261">
        <v>332</v>
      </c>
      <c r="W13" s="11" t="s">
        <v>5</v>
      </c>
      <c r="X13" s="725">
        <v>45517</v>
      </c>
      <c r="Y13" s="247" t="s">
        <v>15198</v>
      </c>
      <c r="Z13" s="247" t="s">
        <v>17964</v>
      </c>
      <c r="AA13" s="967">
        <v>0.5</v>
      </c>
      <c r="AB13" s="247"/>
      <c r="AC13" s="11" t="s">
        <v>172</v>
      </c>
      <c r="AD13" s="514">
        <v>45517.536712963003</v>
      </c>
      <c r="AE13" s="11" t="s">
        <v>9339</v>
      </c>
      <c r="AF13" s="2"/>
      <c r="AG13" s="11" t="s">
        <v>9339</v>
      </c>
      <c r="AH13" s="247" t="s">
        <v>17259</v>
      </c>
      <c r="AI13" s="11"/>
      <c r="AJ13" s="92"/>
      <c r="AK13" s="495"/>
      <c r="AL13" s="499"/>
      <c r="AM13" s="497"/>
      <c r="AN13" s="497"/>
      <c r="AO13" s="497"/>
      <c r="AQ13" s="261"/>
      <c r="AR13" s="477"/>
      <c r="AS13" s="477"/>
      <c r="AT13" s="624"/>
      <c r="AU13" s="477"/>
      <c r="AV13" s="480"/>
      <c r="AW13" s="481"/>
      <c r="AX13" s="480"/>
      <c r="AY13" s="477"/>
      <c r="AZ13" s="482"/>
      <c r="BA13" s="477"/>
      <c r="BB13" s="624"/>
      <c r="BC13" s="477"/>
      <c r="BD13" s="480"/>
      <c r="BE13" s="477"/>
      <c r="BI13" s="261"/>
      <c r="BJ13" s="477"/>
      <c r="BK13" s="477"/>
      <c r="BL13" s="478"/>
      <c r="BM13" s="477"/>
      <c r="BN13" s="480"/>
      <c r="BO13" s="481"/>
      <c r="BP13" s="480"/>
      <c r="BQ13" s="477"/>
      <c r="BR13" s="482"/>
      <c r="BS13" s="477"/>
      <c r="BT13" s="479"/>
      <c r="BU13" s="477"/>
      <c r="BV13" s="480"/>
      <c r="BW13" s="477"/>
    </row>
    <row r="14" spans="1:75" x14ac:dyDescent="0.25">
      <c r="A14" s="261">
        <v>12</v>
      </c>
      <c r="B14" s="261">
        <v>3</v>
      </c>
      <c r="C14" s="11" t="s">
        <v>11829</v>
      </c>
      <c r="D14" s="725">
        <v>45483</v>
      </c>
      <c r="E14" s="11" t="s">
        <v>11827</v>
      </c>
      <c r="F14" s="247" t="s">
        <v>11826</v>
      </c>
      <c r="G14" s="247" t="s">
        <v>11847</v>
      </c>
      <c r="H14" s="967">
        <v>0.25</v>
      </c>
      <c r="I14" s="247"/>
      <c r="J14" s="11" t="s">
        <v>172</v>
      </c>
      <c r="K14" s="514">
        <v>45507</v>
      </c>
      <c r="L14" s="11" t="s">
        <v>9339</v>
      </c>
      <c r="M14" s="2"/>
      <c r="N14" s="11" t="s">
        <v>9339</v>
      </c>
      <c r="O14" s="247" t="s">
        <v>11837</v>
      </c>
      <c r="R14" s="1074"/>
      <c r="S14" s="1076">
        <v>45543.482268518521</v>
      </c>
      <c r="T14" s="1080"/>
      <c r="U14"/>
      <c r="V14" s="261">
        <v>333</v>
      </c>
      <c r="W14" s="11" t="s">
        <v>5</v>
      </c>
      <c r="X14" s="725">
        <v>45517</v>
      </c>
      <c r="Y14" s="247" t="s">
        <v>11645</v>
      </c>
      <c r="Z14" s="247" t="s">
        <v>17965</v>
      </c>
      <c r="AA14" s="967">
        <v>4</v>
      </c>
      <c r="AB14" s="247"/>
      <c r="AC14" s="11" t="s">
        <v>172</v>
      </c>
      <c r="AD14" s="514">
        <v>45517.710416666698</v>
      </c>
      <c r="AE14" s="11" t="s">
        <v>9339</v>
      </c>
      <c r="AF14" s="2"/>
      <c r="AG14" s="11" t="s">
        <v>9339</v>
      </c>
      <c r="AH14" s="247" t="s">
        <v>17259</v>
      </c>
      <c r="AI14" s="11"/>
      <c r="AJ14" s="92"/>
      <c r="AK14" s="500"/>
      <c r="AL14" s="1437"/>
      <c r="AM14" s="1437"/>
      <c r="AN14" s="497"/>
      <c r="AO14" s="497"/>
      <c r="AQ14" s="261"/>
      <c r="AR14" s="477"/>
      <c r="AS14" s="477"/>
      <c r="AT14" s="624"/>
      <c r="AU14" s="477"/>
      <c r="AV14" s="480"/>
      <c r="AW14" s="481"/>
      <c r="AX14" s="480"/>
      <c r="AY14" s="477"/>
      <c r="AZ14" s="482"/>
      <c r="BA14" s="477"/>
      <c r="BB14" s="624"/>
      <c r="BC14" s="477"/>
      <c r="BD14" s="480"/>
      <c r="BE14" s="477"/>
      <c r="BI14" s="261"/>
      <c r="BJ14" s="477"/>
      <c r="BK14" s="477"/>
      <c r="BL14" s="478"/>
      <c r="BM14" s="477"/>
      <c r="BN14" s="480"/>
      <c r="BO14" s="481"/>
      <c r="BP14" s="480"/>
      <c r="BQ14" s="477"/>
      <c r="BR14" s="482"/>
      <c r="BS14" s="477"/>
      <c r="BT14" s="479"/>
      <c r="BU14" s="477"/>
      <c r="BV14" s="480"/>
      <c r="BW14" s="477"/>
    </row>
    <row r="15" spans="1:75" x14ac:dyDescent="0.25">
      <c r="A15" s="261">
        <v>13</v>
      </c>
      <c r="B15" s="261">
        <v>3</v>
      </c>
      <c r="C15" s="11" t="s">
        <v>11829</v>
      </c>
      <c r="D15" s="725">
        <v>45484</v>
      </c>
      <c r="E15" s="11" t="s">
        <v>11822</v>
      </c>
      <c r="F15" s="247" t="s">
        <v>17026</v>
      </c>
      <c r="G15" s="247" t="s">
        <v>11848</v>
      </c>
      <c r="H15" s="967">
        <v>5</v>
      </c>
      <c r="I15" s="247"/>
      <c r="J15" s="11" t="s">
        <v>172</v>
      </c>
      <c r="K15" s="514">
        <v>45507</v>
      </c>
      <c r="L15" s="11" t="s">
        <v>172</v>
      </c>
      <c r="M15" s="2" t="s">
        <v>18374</v>
      </c>
      <c r="N15" s="11" t="s">
        <v>9339</v>
      </c>
      <c r="O15" s="247" t="s">
        <v>18095</v>
      </c>
      <c r="P15" s="11" t="s">
        <v>18347</v>
      </c>
      <c r="R15" s="1074"/>
      <c r="S15" s="1076"/>
      <c r="T15" s="1080"/>
      <c r="U15"/>
      <c r="V15" s="261">
        <v>334</v>
      </c>
      <c r="W15" s="11" t="s">
        <v>5</v>
      </c>
      <c r="X15" s="725">
        <v>45517</v>
      </c>
      <c r="Y15" s="247" t="s">
        <v>15131</v>
      </c>
      <c r="Z15" s="247" t="s">
        <v>17966</v>
      </c>
      <c r="AA15" s="967">
        <v>0.4</v>
      </c>
      <c r="AB15" s="247"/>
      <c r="AC15" s="11" t="s">
        <v>172</v>
      </c>
      <c r="AD15" s="514">
        <v>45517.602766203701</v>
      </c>
      <c r="AE15" s="11" t="s">
        <v>9339</v>
      </c>
      <c r="AF15" s="2"/>
      <c r="AG15" s="11" t="s">
        <v>9339</v>
      </c>
      <c r="AH15" s="247" t="s">
        <v>17259</v>
      </c>
      <c r="AI15" s="11"/>
      <c r="AJ15" s="92"/>
      <c r="AK15" s="500"/>
      <c r="AL15" s="1437"/>
      <c r="AM15" s="1437"/>
      <c r="AN15" s="497"/>
      <c r="AO15" s="497"/>
      <c r="AQ15" s="261"/>
      <c r="AR15" s="477"/>
      <c r="AS15" s="477"/>
      <c r="AT15" s="624"/>
      <c r="AU15" s="477"/>
      <c r="AV15" s="480"/>
      <c r="AW15" s="481"/>
      <c r="AX15" s="480"/>
      <c r="AY15" s="477"/>
      <c r="AZ15" s="482"/>
      <c r="BA15" s="477"/>
      <c r="BB15" s="624"/>
      <c r="BC15" s="477"/>
      <c r="BD15" s="480"/>
      <c r="BE15" s="477"/>
      <c r="BI15" s="261"/>
      <c r="BJ15" s="477"/>
      <c r="BK15" s="477"/>
      <c r="BL15" s="478"/>
      <c r="BM15" s="477"/>
      <c r="BN15" s="480"/>
      <c r="BO15" s="481"/>
      <c r="BP15" s="480"/>
      <c r="BQ15" s="477"/>
      <c r="BR15" s="482"/>
      <c r="BS15" s="477"/>
      <c r="BT15" s="479"/>
      <c r="BU15" s="477"/>
      <c r="BV15" s="480"/>
      <c r="BW15" s="477"/>
    </row>
    <row r="16" spans="1:75" x14ac:dyDescent="0.25">
      <c r="A16" s="261">
        <v>14</v>
      </c>
      <c r="B16" s="261">
        <v>3</v>
      </c>
      <c r="C16" s="11" t="s">
        <v>11829</v>
      </c>
      <c r="D16" s="725">
        <v>45484</v>
      </c>
      <c r="E16" s="11" t="s">
        <v>11827</v>
      </c>
      <c r="F16" s="247" t="s">
        <v>11826</v>
      </c>
      <c r="G16" s="247" t="s">
        <v>11849</v>
      </c>
      <c r="H16" s="967">
        <v>0.5</v>
      </c>
      <c r="I16" s="247"/>
      <c r="J16" s="11" t="s">
        <v>172</v>
      </c>
      <c r="K16" s="514">
        <v>45507</v>
      </c>
      <c r="L16" s="11" t="s">
        <v>9339</v>
      </c>
      <c r="M16" s="2"/>
      <c r="N16" s="11" t="s">
        <v>9339</v>
      </c>
      <c r="O16" s="247" t="s">
        <v>11837</v>
      </c>
      <c r="R16" s="1074"/>
      <c r="S16" s="1076"/>
      <c r="T16" s="1080"/>
      <c r="U16"/>
      <c r="V16" s="261">
        <v>335</v>
      </c>
      <c r="W16" s="11" t="s">
        <v>5</v>
      </c>
      <c r="X16" s="725">
        <v>45517</v>
      </c>
      <c r="Y16" s="247" t="s">
        <v>11612</v>
      </c>
      <c r="Z16" s="247" t="s">
        <v>17967</v>
      </c>
      <c r="AA16" s="967">
        <v>0.4</v>
      </c>
      <c r="AB16" s="247"/>
      <c r="AC16" s="11" t="s">
        <v>172</v>
      </c>
      <c r="AD16" s="514">
        <v>45517.606967592597</v>
      </c>
      <c r="AE16" s="11" t="s">
        <v>9339</v>
      </c>
      <c r="AF16" s="2"/>
      <c r="AG16" s="11" t="s">
        <v>9339</v>
      </c>
      <c r="AH16" s="247" t="s">
        <v>17259</v>
      </c>
      <c r="AI16" s="11"/>
      <c r="AJ16" s="92"/>
      <c r="AK16" s="500"/>
      <c r="AL16" s="1437"/>
      <c r="AM16" s="1437"/>
      <c r="AN16" s="497"/>
      <c r="AO16" s="497"/>
      <c r="AQ16" s="261"/>
      <c r="AR16" s="477"/>
      <c r="AS16" s="477"/>
      <c r="AT16" s="624"/>
      <c r="AU16" s="477"/>
      <c r="AV16" s="480"/>
      <c r="AW16" s="481"/>
      <c r="AX16" s="480"/>
      <c r="AY16" s="477"/>
      <c r="AZ16" s="482"/>
      <c r="BA16" s="477"/>
      <c r="BB16" s="624"/>
      <c r="BC16" s="477"/>
      <c r="BD16" s="480"/>
      <c r="BE16" s="477"/>
      <c r="BI16" s="261"/>
      <c r="BJ16" s="477"/>
      <c r="BK16" s="477"/>
      <c r="BL16" s="478"/>
      <c r="BM16" s="477"/>
      <c r="BN16" s="480"/>
      <c r="BO16" s="481"/>
      <c r="BP16" s="480"/>
      <c r="BQ16" s="477"/>
      <c r="BR16" s="482"/>
      <c r="BS16" s="477"/>
      <c r="BT16" s="479"/>
      <c r="BU16" s="477"/>
      <c r="BV16" s="480"/>
      <c r="BW16" s="477"/>
    </row>
    <row r="17" spans="1:75" x14ac:dyDescent="0.25">
      <c r="A17" s="261">
        <v>15</v>
      </c>
      <c r="B17" s="261">
        <v>3</v>
      </c>
      <c r="C17" s="11" t="s">
        <v>11829</v>
      </c>
      <c r="D17" s="725">
        <v>45485</v>
      </c>
      <c r="E17" s="11" t="s">
        <v>11822</v>
      </c>
      <c r="F17" s="247" t="s">
        <v>17026</v>
      </c>
      <c r="G17" s="247" t="s">
        <v>11850</v>
      </c>
      <c r="H17" s="967">
        <v>2.5</v>
      </c>
      <c r="I17" s="247"/>
      <c r="J17" s="11" t="s">
        <v>172</v>
      </c>
      <c r="K17" s="514">
        <v>45507</v>
      </c>
      <c r="L17" s="11" t="s">
        <v>172</v>
      </c>
      <c r="M17" s="2" t="s">
        <v>18374</v>
      </c>
      <c r="N17" s="11" t="s">
        <v>9339</v>
      </c>
      <c r="O17" s="247" t="s">
        <v>18095</v>
      </c>
      <c r="P17" s="11" t="s">
        <v>18347</v>
      </c>
      <c r="V17" s="261">
        <v>336</v>
      </c>
      <c r="W17" s="11" t="s">
        <v>5</v>
      </c>
      <c r="X17" s="725">
        <v>45517</v>
      </c>
      <c r="Y17" s="247" t="s">
        <v>11649</v>
      </c>
      <c r="Z17" s="247" t="s">
        <v>17968</v>
      </c>
      <c r="AA17" s="967">
        <v>0.4</v>
      </c>
      <c r="AB17" s="247"/>
      <c r="AC17" s="11" t="s">
        <v>172</v>
      </c>
      <c r="AD17" s="514">
        <v>45517.6319097222</v>
      </c>
      <c r="AE17" s="11" t="s">
        <v>9339</v>
      </c>
      <c r="AF17" s="2"/>
      <c r="AG17" s="11" t="s">
        <v>9339</v>
      </c>
      <c r="AH17" s="247" t="s">
        <v>17259</v>
      </c>
      <c r="AI17" s="11"/>
      <c r="AQ17" s="261"/>
      <c r="AR17" s="477"/>
      <c r="AS17" s="477"/>
      <c r="AT17" s="624"/>
      <c r="AU17" s="477"/>
      <c r="AV17" s="480"/>
      <c r="AW17" s="481"/>
      <c r="AX17" s="480"/>
      <c r="AY17" s="477"/>
      <c r="AZ17" s="482"/>
      <c r="BA17" s="477"/>
      <c r="BB17" s="624"/>
      <c r="BC17" s="477"/>
      <c r="BD17" s="480"/>
      <c r="BE17" s="477"/>
      <c r="BI17" s="261"/>
      <c r="BJ17" s="477"/>
      <c r="BK17" s="477"/>
      <c r="BL17" s="478"/>
      <c r="BM17" s="477"/>
      <c r="BN17" s="480"/>
      <c r="BO17" s="481"/>
      <c r="BP17" s="480"/>
      <c r="BQ17" s="477"/>
      <c r="BR17" s="482"/>
      <c r="BS17" s="477"/>
      <c r="BT17" s="479"/>
      <c r="BU17" s="477"/>
      <c r="BV17" s="480"/>
      <c r="BW17" s="477"/>
    </row>
    <row r="18" spans="1:75" x14ac:dyDescent="0.25">
      <c r="A18" s="261">
        <v>16</v>
      </c>
      <c r="B18" s="261">
        <v>3</v>
      </c>
      <c r="C18" s="11" t="s">
        <v>11829</v>
      </c>
      <c r="D18" s="725">
        <v>45485</v>
      </c>
      <c r="E18" s="11" t="s">
        <v>11827</v>
      </c>
      <c r="F18" s="247" t="s">
        <v>11826</v>
      </c>
      <c r="G18" s="247" t="s">
        <v>11851</v>
      </c>
      <c r="H18" s="967">
        <v>0.75</v>
      </c>
      <c r="I18" s="247"/>
      <c r="J18" s="11" t="s">
        <v>172</v>
      </c>
      <c r="K18" s="514">
        <v>45507</v>
      </c>
      <c r="L18" s="11" t="s">
        <v>9339</v>
      </c>
      <c r="M18" s="2"/>
      <c r="N18" s="11" t="s">
        <v>9339</v>
      </c>
      <c r="O18" s="247" t="s">
        <v>11837</v>
      </c>
      <c r="V18" s="261">
        <v>337</v>
      </c>
      <c r="W18" s="11" t="s">
        <v>5</v>
      </c>
      <c r="X18" s="725">
        <v>45517</v>
      </c>
      <c r="Y18" s="247" t="s">
        <v>11619</v>
      </c>
      <c r="Z18" s="247" t="s">
        <v>17969</v>
      </c>
      <c r="AA18" s="967">
        <v>0.5</v>
      </c>
      <c r="AB18" s="247"/>
      <c r="AC18" s="11" t="s">
        <v>172</v>
      </c>
      <c r="AD18" s="514">
        <v>45517.6421990741</v>
      </c>
      <c r="AE18" s="11" t="s">
        <v>9339</v>
      </c>
      <c r="AF18" s="2"/>
      <c r="AG18" s="11" t="s">
        <v>9339</v>
      </c>
      <c r="AH18" s="247" t="s">
        <v>17259</v>
      </c>
      <c r="AI18" s="11"/>
      <c r="AM18" s="501"/>
      <c r="AQ18" s="261"/>
      <c r="AR18" s="477"/>
      <c r="AS18" s="477"/>
      <c r="AT18" s="624"/>
      <c r="AU18" s="477"/>
      <c r="AV18" s="480"/>
      <c r="AW18" s="481"/>
      <c r="AX18" s="480"/>
      <c r="AY18" s="477"/>
      <c r="AZ18" s="482"/>
      <c r="BA18" s="477"/>
      <c r="BB18" s="624"/>
      <c r="BC18" s="477"/>
      <c r="BD18" s="480"/>
      <c r="BE18" s="477"/>
      <c r="BI18" s="261"/>
      <c r="BJ18" s="477"/>
      <c r="BK18" s="477"/>
      <c r="BL18" s="478"/>
      <c r="BM18" s="477"/>
      <c r="BN18" s="480"/>
      <c r="BO18" s="481"/>
      <c r="BP18" s="480"/>
      <c r="BQ18" s="477"/>
      <c r="BR18" s="482"/>
      <c r="BS18" s="477"/>
      <c r="BT18" s="479"/>
      <c r="BU18" s="477"/>
      <c r="BV18" s="480"/>
      <c r="BW18" s="477"/>
    </row>
    <row r="19" spans="1:75" x14ac:dyDescent="0.25">
      <c r="A19" s="261">
        <v>17</v>
      </c>
      <c r="B19" s="261">
        <v>3</v>
      </c>
      <c r="C19" s="11" t="s">
        <v>11829</v>
      </c>
      <c r="D19" s="725">
        <v>45488</v>
      </c>
      <c r="E19" s="11" t="s">
        <v>11682</v>
      </c>
      <c r="F19" s="247" t="s">
        <v>13406</v>
      </c>
      <c r="G19" s="247" t="s">
        <v>11852</v>
      </c>
      <c r="H19" s="967">
        <v>0.5</v>
      </c>
      <c r="I19" s="247"/>
      <c r="J19" s="11" t="s">
        <v>172</v>
      </c>
      <c r="K19" s="514">
        <v>45507</v>
      </c>
      <c r="L19" s="11" t="s">
        <v>9339</v>
      </c>
      <c r="M19" s="2"/>
      <c r="N19" s="11" t="s">
        <v>9339</v>
      </c>
      <c r="O19" s="247" t="s">
        <v>11837</v>
      </c>
      <c r="V19" s="261">
        <v>338</v>
      </c>
      <c r="W19" s="11" t="s">
        <v>5</v>
      </c>
      <c r="X19" s="725">
        <v>45517</v>
      </c>
      <c r="Y19" s="247" t="s">
        <v>15106</v>
      </c>
      <c r="Z19" s="247" t="s">
        <v>17970</v>
      </c>
      <c r="AA19" s="967">
        <v>0.4</v>
      </c>
      <c r="AB19" s="247"/>
      <c r="AC19" s="11" t="s">
        <v>172</v>
      </c>
      <c r="AD19" s="514">
        <v>45517.648599537002</v>
      </c>
      <c r="AE19" s="11" t="s">
        <v>9339</v>
      </c>
      <c r="AF19" s="2"/>
      <c r="AG19" s="11" t="s">
        <v>9339</v>
      </c>
      <c r="AH19" s="247" t="s">
        <v>17259</v>
      </c>
      <c r="AI19" s="11"/>
      <c r="AQ19" s="261"/>
      <c r="AR19" s="477"/>
      <c r="AS19" s="477"/>
      <c r="AT19" s="624"/>
      <c r="AU19" s="477"/>
      <c r="AV19" s="480"/>
      <c r="AW19" s="481"/>
      <c r="AX19" s="480"/>
      <c r="AY19" s="477"/>
      <c r="AZ19" s="482"/>
      <c r="BA19" s="477"/>
      <c r="BB19" s="624"/>
      <c r="BC19" s="477"/>
      <c r="BD19" s="480"/>
      <c r="BE19" s="477"/>
      <c r="BI19" s="261"/>
      <c r="BJ19" s="477"/>
      <c r="BK19" s="477"/>
      <c r="BL19" s="478"/>
      <c r="BM19" s="477"/>
      <c r="BN19" s="480"/>
      <c r="BO19" s="481"/>
      <c r="BP19" s="480"/>
      <c r="BQ19" s="477"/>
      <c r="BR19" s="482"/>
      <c r="BS19" s="477"/>
      <c r="BT19" s="479"/>
      <c r="BU19" s="477"/>
      <c r="BV19" s="480"/>
      <c r="BW19" s="477"/>
    </row>
    <row r="20" spans="1:75" x14ac:dyDescent="0.25">
      <c r="A20" s="261">
        <v>18</v>
      </c>
      <c r="B20" s="261">
        <v>3</v>
      </c>
      <c r="C20" s="11" t="s">
        <v>11829</v>
      </c>
      <c r="D20" s="725">
        <v>45488</v>
      </c>
      <c r="E20" s="11" t="s">
        <v>11691</v>
      </c>
      <c r="F20" s="247" t="s">
        <v>11598</v>
      </c>
      <c r="G20" s="247" t="s">
        <v>11852</v>
      </c>
      <c r="H20" s="967">
        <v>0.5</v>
      </c>
      <c r="I20" s="247"/>
      <c r="J20" s="11" t="s">
        <v>172</v>
      </c>
      <c r="K20" s="514">
        <v>45507</v>
      </c>
      <c r="L20" s="11" t="s">
        <v>9339</v>
      </c>
      <c r="M20" s="2"/>
      <c r="N20" s="11" t="s">
        <v>9339</v>
      </c>
      <c r="O20" s="247" t="s">
        <v>11837</v>
      </c>
      <c r="V20" s="261">
        <v>339</v>
      </c>
      <c r="W20" s="11" t="s">
        <v>5</v>
      </c>
      <c r="X20" s="725">
        <v>45517</v>
      </c>
      <c r="Y20" s="247" t="s">
        <v>16806</v>
      </c>
      <c r="Z20" s="247" t="s">
        <v>17971</v>
      </c>
      <c r="AA20" s="967">
        <v>0.5</v>
      </c>
      <c r="AB20" s="247"/>
      <c r="AC20" s="11" t="s">
        <v>172</v>
      </c>
      <c r="AD20" s="514">
        <v>45517.688136574099</v>
      </c>
      <c r="AE20" s="11" t="s">
        <v>9339</v>
      </c>
      <c r="AF20" s="2"/>
      <c r="AG20" s="11" t="s">
        <v>9339</v>
      </c>
      <c r="AH20" s="247" t="s">
        <v>17259</v>
      </c>
      <c r="AI20" s="11"/>
      <c r="AQ20" s="261"/>
      <c r="AR20" s="477"/>
      <c r="AS20" s="477"/>
      <c r="AT20" s="624"/>
      <c r="AU20" s="477"/>
      <c r="AV20" s="480"/>
      <c r="AW20" s="481"/>
      <c r="AX20" s="480"/>
      <c r="AY20" s="477"/>
      <c r="AZ20" s="482"/>
      <c r="BA20" s="477"/>
      <c r="BB20" s="624"/>
      <c r="BC20" s="477"/>
      <c r="BD20" s="480"/>
      <c r="BE20" s="477"/>
      <c r="BI20" s="261"/>
      <c r="BJ20" s="477"/>
      <c r="BK20" s="477"/>
      <c r="BL20" s="478"/>
      <c r="BM20" s="477"/>
      <c r="BN20" s="480"/>
      <c r="BO20" s="481"/>
      <c r="BP20" s="480"/>
      <c r="BQ20" s="477"/>
      <c r="BR20" s="482"/>
      <c r="BS20" s="477"/>
      <c r="BT20" s="479"/>
      <c r="BU20" s="477"/>
      <c r="BV20" s="480"/>
      <c r="BW20" s="477"/>
    </row>
    <row r="21" spans="1:75" x14ac:dyDescent="0.25">
      <c r="A21" s="261">
        <v>19</v>
      </c>
      <c r="B21" s="261">
        <v>3</v>
      </c>
      <c r="C21" s="11" t="s">
        <v>11829</v>
      </c>
      <c r="D21" s="725">
        <v>45488</v>
      </c>
      <c r="E21" s="11" t="s">
        <v>11821</v>
      </c>
      <c r="F21" s="247" t="s">
        <v>17021</v>
      </c>
      <c r="G21" s="247" t="s">
        <v>11853</v>
      </c>
      <c r="H21" s="967">
        <v>1.5</v>
      </c>
      <c r="I21" s="247"/>
      <c r="J21" s="11" t="s">
        <v>172</v>
      </c>
      <c r="K21" s="514">
        <v>45507</v>
      </c>
      <c r="L21" s="11" t="s">
        <v>9339</v>
      </c>
      <c r="M21" s="2"/>
      <c r="N21" s="11" t="s">
        <v>9339</v>
      </c>
      <c r="O21" s="247" t="s">
        <v>11837</v>
      </c>
      <c r="V21" s="261">
        <v>340</v>
      </c>
      <c r="W21" s="11" t="s">
        <v>5</v>
      </c>
      <c r="X21" s="725">
        <v>45517</v>
      </c>
      <c r="Y21" s="247" t="s">
        <v>14146</v>
      </c>
      <c r="Z21" s="247" t="s">
        <v>17972</v>
      </c>
      <c r="AA21" s="967">
        <v>0.75</v>
      </c>
      <c r="AB21" s="247"/>
      <c r="AC21" s="11" t="s">
        <v>172</v>
      </c>
      <c r="AD21" s="514">
        <v>45517.706342592603</v>
      </c>
      <c r="AE21" s="11" t="s">
        <v>9339</v>
      </c>
      <c r="AF21" s="2"/>
      <c r="AG21" s="11" t="s">
        <v>9339</v>
      </c>
      <c r="AH21" s="247" t="s">
        <v>17259</v>
      </c>
      <c r="AI21" s="11"/>
      <c r="AQ21" s="261"/>
      <c r="AR21" s="477"/>
      <c r="AS21" s="477"/>
      <c r="AT21" s="624"/>
      <c r="AU21" s="477"/>
      <c r="AV21" s="480"/>
      <c r="AW21" s="481"/>
      <c r="AX21" s="480"/>
      <c r="AY21" s="477"/>
      <c r="AZ21" s="482"/>
      <c r="BA21" s="477"/>
      <c r="BB21" s="624"/>
      <c r="BC21" s="477"/>
      <c r="BD21" s="480"/>
      <c r="BE21" s="477"/>
      <c r="BI21" s="261"/>
      <c r="BJ21" s="477"/>
      <c r="BK21" s="477"/>
      <c r="BL21" s="478"/>
      <c r="BM21" s="477"/>
      <c r="BN21" s="480"/>
      <c r="BO21" s="481"/>
      <c r="BP21" s="480"/>
      <c r="BQ21" s="477"/>
      <c r="BR21" s="482"/>
      <c r="BS21" s="477"/>
      <c r="BT21" s="479"/>
      <c r="BU21" s="477"/>
      <c r="BV21" s="480"/>
      <c r="BW21" s="477"/>
    </row>
    <row r="22" spans="1:75" x14ac:dyDescent="0.25">
      <c r="A22" s="261">
        <v>20</v>
      </c>
      <c r="B22" s="261">
        <v>3</v>
      </c>
      <c r="C22" s="11" t="s">
        <v>11829</v>
      </c>
      <c r="D22" s="725">
        <v>45488</v>
      </c>
      <c r="E22" s="11" t="s">
        <v>11822</v>
      </c>
      <c r="F22" s="247" t="s">
        <v>17026</v>
      </c>
      <c r="G22" s="247" t="s">
        <v>11854</v>
      </c>
      <c r="H22" s="967">
        <v>2</v>
      </c>
      <c r="I22" s="247"/>
      <c r="J22" s="11" t="s">
        <v>172</v>
      </c>
      <c r="K22" s="514">
        <v>45507</v>
      </c>
      <c r="L22" s="11" t="s">
        <v>172</v>
      </c>
      <c r="M22" s="2" t="s">
        <v>18374</v>
      </c>
      <c r="N22" s="11" t="s">
        <v>9339</v>
      </c>
      <c r="O22" s="247" t="s">
        <v>18095</v>
      </c>
      <c r="P22" s="11" t="s">
        <v>18347</v>
      </c>
      <c r="V22" s="261">
        <v>341</v>
      </c>
      <c r="W22" s="11" t="s">
        <v>5</v>
      </c>
      <c r="X22" s="725">
        <v>45517</v>
      </c>
      <c r="Y22" s="247" t="s">
        <v>14907</v>
      </c>
      <c r="Z22" s="247" t="s">
        <v>17973</v>
      </c>
      <c r="AA22" s="967">
        <v>0.5</v>
      </c>
      <c r="AB22" s="247"/>
      <c r="AC22" s="11" t="s">
        <v>172</v>
      </c>
      <c r="AD22" s="514">
        <v>45517.706770833298</v>
      </c>
      <c r="AE22" s="11" t="s">
        <v>9339</v>
      </c>
      <c r="AF22" s="2"/>
      <c r="AG22" s="11" t="s">
        <v>9339</v>
      </c>
      <c r="AH22" s="247" t="s">
        <v>17259</v>
      </c>
      <c r="AI22" s="11"/>
      <c r="AQ22" s="261"/>
      <c r="AR22" s="477"/>
      <c r="AS22" s="477"/>
      <c r="AT22" s="624"/>
      <c r="AU22" s="477"/>
      <c r="AV22" s="480"/>
      <c r="AW22" s="481"/>
      <c r="AX22" s="480"/>
      <c r="AY22" s="477"/>
      <c r="AZ22" s="482"/>
      <c r="BA22" s="477"/>
      <c r="BB22" s="624"/>
      <c r="BC22" s="477"/>
      <c r="BD22" s="480"/>
      <c r="BE22" s="477"/>
      <c r="BI22" s="261"/>
      <c r="BJ22" s="477"/>
      <c r="BK22" s="477"/>
      <c r="BL22" s="478"/>
      <c r="BM22" s="477"/>
      <c r="BN22" s="480"/>
      <c r="BO22" s="481"/>
      <c r="BP22" s="480"/>
      <c r="BQ22" s="477"/>
      <c r="BR22" s="482"/>
      <c r="BS22" s="477"/>
      <c r="BT22" s="479"/>
      <c r="BU22" s="477"/>
      <c r="BV22" s="480"/>
      <c r="BW22" s="477"/>
    </row>
    <row r="23" spans="1:75" x14ac:dyDescent="0.25">
      <c r="A23" s="261">
        <v>21</v>
      </c>
      <c r="B23" s="261">
        <v>3</v>
      </c>
      <c r="C23" s="11" t="s">
        <v>11829</v>
      </c>
      <c r="D23" s="725">
        <v>45489</v>
      </c>
      <c r="E23" s="11" t="s">
        <v>68</v>
      </c>
      <c r="F23" s="247" t="s">
        <v>16930</v>
      </c>
      <c r="G23" s="247" t="s">
        <v>11855</v>
      </c>
      <c r="H23" s="967">
        <v>1</v>
      </c>
      <c r="I23" s="247"/>
      <c r="J23" s="11" t="s">
        <v>172</v>
      </c>
      <c r="K23" s="514">
        <v>45507</v>
      </c>
      <c r="L23" s="11" t="s">
        <v>9339</v>
      </c>
      <c r="M23" s="2"/>
      <c r="N23" s="11" t="s">
        <v>9339</v>
      </c>
      <c r="O23" s="247" t="s">
        <v>11837</v>
      </c>
      <c r="V23" s="261">
        <v>342</v>
      </c>
      <c r="W23" s="11" t="s">
        <v>5</v>
      </c>
      <c r="X23" s="725">
        <v>45517</v>
      </c>
      <c r="Y23" s="247" t="s">
        <v>17564</v>
      </c>
      <c r="Z23" s="247" t="s">
        <v>17974</v>
      </c>
      <c r="AA23" s="967">
        <v>2.5</v>
      </c>
      <c r="AB23" s="247"/>
      <c r="AC23" s="11" t="s">
        <v>172</v>
      </c>
      <c r="AD23" s="514">
        <v>45517.763483796298</v>
      </c>
      <c r="AE23" s="11" t="s">
        <v>9339</v>
      </c>
      <c r="AF23" s="2"/>
      <c r="AG23" s="11" t="s">
        <v>9339</v>
      </c>
      <c r="AH23" s="247" t="s">
        <v>17259</v>
      </c>
      <c r="AI23" s="11"/>
      <c r="AQ23" s="261"/>
      <c r="AR23" s="477"/>
      <c r="AS23" s="477"/>
      <c r="AT23" s="624"/>
      <c r="AU23" s="477"/>
      <c r="AV23" s="480"/>
      <c r="AW23" s="481"/>
      <c r="AX23" s="480"/>
      <c r="AY23" s="477"/>
      <c r="AZ23" s="482"/>
      <c r="BA23" s="477"/>
      <c r="BB23" s="624"/>
      <c r="BC23" s="477"/>
      <c r="BD23" s="480"/>
      <c r="BE23" s="477"/>
      <c r="BI23" s="261"/>
      <c r="BJ23" s="477"/>
      <c r="BK23" s="477"/>
      <c r="BL23" s="478"/>
      <c r="BM23" s="477"/>
      <c r="BN23" s="480"/>
      <c r="BO23" s="481"/>
      <c r="BP23" s="480"/>
      <c r="BQ23" s="477"/>
      <c r="BR23" s="482"/>
      <c r="BS23" s="477"/>
      <c r="BT23" s="479"/>
      <c r="BU23" s="477"/>
      <c r="BV23" s="480"/>
      <c r="BW23" s="477"/>
    </row>
    <row r="24" spans="1:75" x14ac:dyDescent="0.25">
      <c r="A24" s="261">
        <v>22</v>
      </c>
      <c r="B24" s="261">
        <v>3</v>
      </c>
      <c r="C24" s="11" t="s">
        <v>11829</v>
      </c>
      <c r="D24" s="725">
        <v>45489</v>
      </c>
      <c r="E24" s="11" t="s">
        <v>11819</v>
      </c>
      <c r="F24" s="247" t="s">
        <v>17013</v>
      </c>
      <c r="G24" s="247" t="s">
        <v>11856</v>
      </c>
      <c r="H24" s="967">
        <v>1.25</v>
      </c>
      <c r="I24" s="247"/>
      <c r="J24" s="11" t="s">
        <v>172</v>
      </c>
      <c r="K24" s="514">
        <v>45507</v>
      </c>
      <c r="L24" s="11" t="s">
        <v>9339</v>
      </c>
      <c r="M24" s="2"/>
      <c r="N24" s="11" t="s">
        <v>9339</v>
      </c>
      <c r="O24" s="247" t="s">
        <v>11837</v>
      </c>
      <c r="AQ24" s="261"/>
      <c r="AR24" s="477"/>
      <c r="AS24" s="477"/>
      <c r="AT24" s="624"/>
      <c r="AU24" s="477"/>
      <c r="AV24" s="480"/>
      <c r="AW24" s="481"/>
      <c r="AX24" s="480"/>
      <c r="AY24" s="477"/>
      <c r="AZ24" s="482"/>
      <c r="BA24" s="477"/>
      <c r="BB24" s="624"/>
      <c r="BC24" s="477"/>
      <c r="BD24" s="480"/>
      <c r="BE24" s="477"/>
      <c r="BI24" s="261"/>
      <c r="BJ24" s="477"/>
      <c r="BK24" s="477"/>
      <c r="BL24" s="478"/>
      <c r="BM24" s="477"/>
      <c r="BN24" s="480"/>
      <c r="BO24" s="481"/>
      <c r="BP24" s="480"/>
      <c r="BQ24" s="477"/>
      <c r="BR24" s="482"/>
      <c r="BS24" s="477"/>
      <c r="BT24" s="479"/>
      <c r="BU24" s="477"/>
      <c r="BV24" s="480"/>
      <c r="BW24" s="477"/>
    </row>
    <row r="25" spans="1:75" x14ac:dyDescent="0.25">
      <c r="A25" s="261">
        <v>23</v>
      </c>
      <c r="B25" s="261">
        <v>3</v>
      </c>
      <c r="C25" s="11" t="s">
        <v>11829</v>
      </c>
      <c r="D25" s="725">
        <v>45489</v>
      </c>
      <c r="E25" s="11" t="s">
        <v>11821</v>
      </c>
      <c r="F25" s="247" t="s">
        <v>17021</v>
      </c>
      <c r="G25" s="247" t="s">
        <v>11857</v>
      </c>
      <c r="H25" s="967">
        <v>0.25</v>
      </c>
      <c r="I25" s="247"/>
      <c r="J25" s="11" t="s">
        <v>172</v>
      </c>
      <c r="K25" s="514">
        <v>45507</v>
      </c>
      <c r="L25" s="11" t="s">
        <v>9339</v>
      </c>
      <c r="M25" s="2"/>
      <c r="N25" s="11" t="s">
        <v>9339</v>
      </c>
      <c r="O25" s="247" t="s">
        <v>11837</v>
      </c>
      <c r="AQ25" s="261"/>
      <c r="AR25" s="477"/>
      <c r="AS25" s="477"/>
      <c r="AT25" s="624"/>
      <c r="AU25" s="477"/>
      <c r="AV25" s="480"/>
      <c r="AW25" s="481"/>
      <c r="AX25" s="480"/>
      <c r="AY25" s="477"/>
      <c r="AZ25" s="482"/>
      <c r="BA25" s="477"/>
      <c r="BB25" s="624"/>
      <c r="BC25" s="477"/>
      <c r="BD25" s="480"/>
      <c r="BE25" s="477"/>
      <c r="BI25" s="261"/>
      <c r="BJ25" s="477"/>
      <c r="BK25" s="477"/>
      <c r="BL25" s="478"/>
      <c r="BM25" s="477"/>
      <c r="BN25" s="480"/>
      <c r="BO25" s="481"/>
      <c r="BP25" s="480"/>
      <c r="BQ25" s="477"/>
      <c r="BR25" s="482"/>
      <c r="BS25" s="477"/>
      <c r="BT25" s="479"/>
      <c r="BU25" s="477"/>
      <c r="BV25" s="480"/>
      <c r="BW25" s="477"/>
    </row>
    <row r="26" spans="1:75" x14ac:dyDescent="0.25">
      <c r="A26" s="261">
        <v>24</v>
      </c>
      <c r="B26" s="261">
        <v>3</v>
      </c>
      <c r="C26" s="11" t="s">
        <v>11829</v>
      </c>
      <c r="D26" s="725">
        <v>45489</v>
      </c>
      <c r="E26" s="11" t="s">
        <v>11822</v>
      </c>
      <c r="F26" s="247" t="s">
        <v>17026</v>
      </c>
      <c r="G26" s="247" t="s">
        <v>11858</v>
      </c>
      <c r="H26" s="967">
        <v>0.5</v>
      </c>
      <c r="I26" s="247"/>
      <c r="J26" s="11" t="s">
        <v>172</v>
      </c>
      <c r="K26" s="514">
        <v>45507</v>
      </c>
      <c r="L26" s="11" t="s">
        <v>172</v>
      </c>
      <c r="M26" s="2" t="s">
        <v>18374</v>
      </c>
      <c r="N26" s="11" t="s">
        <v>9339</v>
      </c>
      <c r="O26" s="247" t="s">
        <v>18095</v>
      </c>
      <c r="P26" s="11" t="s">
        <v>18347</v>
      </c>
      <c r="AQ26" s="261"/>
      <c r="AR26" s="477"/>
      <c r="AS26" s="477"/>
      <c r="AT26" s="624"/>
      <c r="AU26" s="477"/>
      <c r="AV26" s="480"/>
      <c r="AW26" s="481"/>
      <c r="AX26" s="480"/>
      <c r="AY26" s="477"/>
      <c r="AZ26" s="482"/>
      <c r="BA26" s="477"/>
      <c r="BB26" s="624"/>
      <c r="BC26" s="477"/>
      <c r="BD26" s="480"/>
      <c r="BE26" s="477"/>
      <c r="BI26" s="261"/>
      <c r="BJ26" s="477"/>
      <c r="BK26" s="477"/>
      <c r="BL26" s="478"/>
      <c r="BM26" s="477"/>
      <c r="BN26" s="480"/>
      <c r="BO26" s="481"/>
      <c r="BP26" s="480"/>
      <c r="BQ26" s="477"/>
      <c r="BR26" s="482"/>
      <c r="BS26" s="477"/>
      <c r="BT26" s="479"/>
      <c r="BU26" s="477"/>
      <c r="BV26" s="480"/>
      <c r="BW26" s="477"/>
    </row>
    <row r="27" spans="1:75" x14ac:dyDescent="0.25">
      <c r="A27" s="261">
        <v>25</v>
      </c>
      <c r="B27" s="261">
        <v>3</v>
      </c>
      <c r="C27" s="11" t="s">
        <v>11829</v>
      </c>
      <c r="D27" s="725">
        <v>45491</v>
      </c>
      <c r="E27" s="11" t="s">
        <v>11819</v>
      </c>
      <c r="F27" s="247" t="s">
        <v>17013</v>
      </c>
      <c r="G27" s="247" t="s">
        <v>11859</v>
      </c>
      <c r="H27" s="967">
        <v>0.25</v>
      </c>
      <c r="I27" s="247"/>
      <c r="J27" s="11" t="s">
        <v>172</v>
      </c>
      <c r="K27" s="514">
        <v>45507</v>
      </c>
      <c r="L27" s="11" t="s">
        <v>9339</v>
      </c>
      <c r="M27" s="2"/>
      <c r="N27" s="11" t="s">
        <v>9339</v>
      </c>
      <c r="O27" s="247" t="s">
        <v>11837</v>
      </c>
      <c r="AQ27" s="492"/>
      <c r="AR27" s="238"/>
      <c r="AS27" s="228"/>
      <c r="AT27" s="229"/>
      <c r="AU27" s="810"/>
      <c r="AV27" s="230"/>
      <c r="AW27" s="232"/>
      <c r="AX27" s="493"/>
      <c r="AY27" s="231"/>
      <c r="AZ27" s="494"/>
      <c r="BA27" s="231"/>
      <c r="BB27" s="229"/>
      <c r="BC27" s="231"/>
      <c r="BD27" s="236"/>
      <c r="BE27" s="228"/>
      <c r="BI27" s="261"/>
      <c r="BJ27" s="477"/>
      <c r="BK27" s="477"/>
      <c r="BL27" s="478"/>
      <c r="BM27" s="477"/>
      <c r="BN27" s="480"/>
      <c r="BO27" s="481"/>
      <c r="BP27" s="480"/>
      <c r="BQ27" s="477"/>
      <c r="BR27" s="482"/>
      <c r="BS27" s="477"/>
      <c r="BT27" s="479"/>
      <c r="BU27" s="477"/>
      <c r="BV27" s="480"/>
      <c r="BW27" s="477"/>
    </row>
    <row r="28" spans="1:75" x14ac:dyDescent="0.25">
      <c r="A28" s="261">
        <v>26</v>
      </c>
      <c r="B28" s="261">
        <v>3</v>
      </c>
      <c r="C28" s="11" t="s">
        <v>11829</v>
      </c>
      <c r="D28" s="725">
        <v>45491</v>
      </c>
      <c r="E28" s="11" t="s">
        <v>11821</v>
      </c>
      <c r="F28" s="247" t="s">
        <v>17021</v>
      </c>
      <c r="G28" s="247" t="s">
        <v>11860</v>
      </c>
      <c r="H28" s="967">
        <v>2</v>
      </c>
      <c r="I28" s="247"/>
      <c r="J28" s="11" t="s">
        <v>172</v>
      </c>
      <c r="K28" s="514">
        <v>45507</v>
      </c>
      <c r="L28" s="11" t="s">
        <v>9339</v>
      </c>
      <c r="M28" s="2"/>
      <c r="N28" s="11" t="s">
        <v>9339</v>
      </c>
      <c r="O28" s="247" t="s">
        <v>11837</v>
      </c>
      <c r="AQ28" s="261"/>
      <c r="AR28" s="477"/>
      <c r="AS28" s="477"/>
      <c r="AT28" s="624"/>
      <c r="AU28" s="477"/>
      <c r="AV28" s="480"/>
      <c r="AW28" s="481"/>
      <c r="AX28" s="480"/>
      <c r="AY28" s="477"/>
      <c r="AZ28" s="482"/>
      <c r="BA28" s="477"/>
      <c r="BB28" s="624"/>
      <c r="BC28" s="477"/>
      <c r="BD28" s="480"/>
      <c r="BE28" s="477"/>
      <c r="BI28" s="261"/>
      <c r="BJ28" s="477"/>
      <c r="BK28" s="477"/>
      <c r="BL28" s="478"/>
      <c r="BM28" s="477"/>
      <c r="BN28" s="480"/>
      <c r="BO28" s="481"/>
      <c r="BP28" s="480"/>
      <c r="BQ28" s="477"/>
      <c r="BR28" s="482"/>
      <c r="BS28" s="477"/>
      <c r="BT28" s="479"/>
      <c r="BU28" s="477"/>
      <c r="BV28" s="480"/>
      <c r="BW28" s="477"/>
    </row>
    <row r="29" spans="1:75" x14ac:dyDescent="0.25">
      <c r="A29" s="261">
        <v>27</v>
      </c>
      <c r="B29" s="261">
        <v>3</v>
      </c>
      <c r="C29" s="11" t="s">
        <v>11829</v>
      </c>
      <c r="D29" s="725">
        <v>45491</v>
      </c>
      <c r="E29" s="11" t="s">
        <v>11822</v>
      </c>
      <c r="F29" s="247" t="s">
        <v>17026</v>
      </c>
      <c r="G29" s="247" t="s">
        <v>11861</v>
      </c>
      <c r="H29" s="967">
        <v>0.75</v>
      </c>
      <c r="I29" s="247"/>
      <c r="J29" s="11" t="s">
        <v>172</v>
      </c>
      <c r="K29" s="514">
        <v>45507</v>
      </c>
      <c r="L29" s="11" t="s">
        <v>172</v>
      </c>
      <c r="M29" s="2" t="s">
        <v>18374</v>
      </c>
      <c r="N29" s="11" t="s">
        <v>9339</v>
      </c>
      <c r="O29" s="247" t="s">
        <v>18095</v>
      </c>
      <c r="P29" s="11" t="s">
        <v>18347</v>
      </c>
      <c r="AQ29" s="261"/>
      <c r="AR29" s="477"/>
      <c r="AS29" s="477"/>
      <c r="AT29" s="624"/>
      <c r="AU29" s="477"/>
      <c r="AV29" s="480"/>
      <c r="AW29" s="481"/>
      <c r="AX29" s="480"/>
      <c r="AY29" s="477"/>
      <c r="AZ29" s="482"/>
      <c r="BA29" s="477"/>
      <c r="BB29" s="624"/>
      <c r="BC29" s="477"/>
      <c r="BD29" s="480"/>
      <c r="BE29" s="477"/>
      <c r="BI29" s="261"/>
      <c r="BJ29" s="477"/>
      <c r="BK29" s="477"/>
      <c r="BL29" s="478"/>
      <c r="BM29" s="477"/>
      <c r="BN29" s="480"/>
      <c r="BO29" s="481"/>
      <c r="BP29" s="480"/>
      <c r="BQ29" s="477"/>
      <c r="BR29" s="482"/>
      <c r="BS29" s="477"/>
      <c r="BT29" s="479"/>
      <c r="BU29" s="477"/>
      <c r="BV29" s="480"/>
      <c r="BW29" s="477"/>
    </row>
    <row r="30" spans="1:75" x14ac:dyDescent="0.25">
      <c r="A30" s="261">
        <v>28</v>
      </c>
      <c r="B30" s="261">
        <v>3</v>
      </c>
      <c r="C30" s="11" t="s">
        <v>11829</v>
      </c>
      <c r="D30" s="725">
        <v>45491</v>
      </c>
      <c r="E30" s="11" t="s">
        <v>11822</v>
      </c>
      <c r="F30" s="247" t="s">
        <v>17026</v>
      </c>
      <c r="G30" s="247" t="s">
        <v>11862</v>
      </c>
      <c r="H30" s="967">
        <v>0.75</v>
      </c>
      <c r="I30" s="247"/>
      <c r="J30" s="11" t="s">
        <v>172</v>
      </c>
      <c r="K30" s="514">
        <v>45507</v>
      </c>
      <c r="L30" s="11" t="s">
        <v>172</v>
      </c>
      <c r="M30" s="2" t="s">
        <v>18374</v>
      </c>
      <c r="N30" s="11" t="s">
        <v>9339</v>
      </c>
      <c r="O30" s="247" t="s">
        <v>18095</v>
      </c>
      <c r="P30" s="11" t="s">
        <v>18347</v>
      </c>
      <c r="AQ30" s="261"/>
      <c r="AR30" s="477"/>
      <c r="AS30" s="477"/>
      <c r="AT30" s="624"/>
      <c r="AU30" s="477"/>
      <c r="AV30" s="480"/>
      <c r="AW30" s="481"/>
      <c r="AX30" s="480"/>
      <c r="AY30" s="477"/>
      <c r="AZ30" s="482"/>
      <c r="BA30" s="477"/>
      <c r="BB30" s="482"/>
      <c r="BC30" s="477"/>
      <c r="BD30" s="480"/>
      <c r="BE30" s="477"/>
      <c r="BI30" s="261"/>
      <c r="BJ30" s="477"/>
      <c r="BK30" s="477"/>
      <c r="BL30" s="478"/>
      <c r="BM30" s="477"/>
      <c r="BN30" s="480"/>
      <c r="BO30" s="481"/>
      <c r="BP30" s="480"/>
      <c r="BQ30" s="477"/>
      <c r="BR30" s="482"/>
      <c r="BS30" s="477"/>
      <c r="BT30" s="479"/>
      <c r="BU30" s="477"/>
      <c r="BV30" s="480"/>
      <c r="BW30" s="477"/>
    </row>
    <row r="31" spans="1:75" x14ac:dyDescent="0.25">
      <c r="A31" s="261">
        <v>29</v>
      </c>
      <c r="B31" s="261">
        <v>3</v>
      </c>
      <c r="C31" s="11" t="s">
        <v>11829</v>
      </c>
      <c r="D31" s="725">
        <v>45492</v>
      </c>
      <c r="E31" s="11" t="s">
        <v>11819</v>
      </c>
      <c r="F31" s="247" t="s">
        <v>17013</v>
      </c>
      <c r="G31" s="247" t="s">
        <v>11863</v>
      </c>
      <c r="H31" s="967">
        <v>1.75</v>
      </c>
      <c r="I31" s="247"/>
      <c r="J31" s="11" t="s">
        <v>172</v>
      </c>
      <c r="K31" s="514">
        <v>45507</v>
      </c>
      <c r="L31" s="11" t="s">
        <v>9339</v>
      </c>
      <c r="M31" s="2"/>
      <c r="N31" s="11" t="s">
        <v>9339</v>
      </c>
      <c r="O31" s="247" t="s">
        <v>11837</v>
      </c>
      <c r="AQ31" s="261"/>
      <c r="AR31" s="477"/>
      <c r="AS31" s="477"/>
      <c r="AT31" s="624"/>
      <c r="AU31" s="477"/>
      <c r="AV31" s="480"/>
      <c r="AW31" s="481"/>
      <c r="AX31" s="480"/>
      <c r="AY31" s="477"/>
      <c r="AZ31" s="482"/>
      <c r="BA31" s="477"/>
      <c r="BB31" s="482"/>
      <c r="BC31" s="477"/>
      <c r="BD31" s="480"/>
      <c r="BE31" s="477"/>
      <c r="BI31" s="261"/>
      <c r="BJ31" s="477"/>
      <c r="BK31" s="477"/>
      <c r="BL31" s="478"/>
      <c r="BM31" s="477"/>
      <c r="BN31" s="480"/>
      <c r="BO31" s="481"/>
      <c r="BP31" s="480"/>
      <c r="BQ31" s="477"/>
      <c r="BR31" s="482"/>
      <c r="BS31" s="477"/>
      <c r="BT31" s="479"/>
      <c r="BU31" s="477"/>
      <c r="BV31" s="480"/>
      <c r="BW31" s="477"/>
    </row>
    <row r="32" spans="1:75" x14ac:dyDescent="0.25">
      <c r="A32" s="261">
        <v>30</v>
      </c>
      <c r="B32" s="261">
        <v>3</v>
      </c>
      <c r="C32" s="11" t="s">
        <v>11829</v>
      </c>
      <c r="D32" s="725">
        <v>45492</v>
      </c>
      <c r="E32" s="11" t="s">
        <v>11821</v>
      </c>
      <c r="F32" s="247" t="s">
        <v>17021</v>
      </c>
      <c r="G32" s="247" t="s">
        <v>11860</v>
      </c>
      <c r="H32" s="967">
        <v>1</v>
      </c>
      <c r="I32" s="247"/>
      <c r="J32" s="11" t="s">
        <v>172</v>
      </c>
      <c r="K32" s="514">
        <v>45507</v>
      </c>
      <c r="L32" s="11" t="s">
        <v>9339</v>
      </c>
      <c r="M32" s="2"/>
      <c r="N32" s="11" t="s">
        <v>9339</v>
      </c>
      <c r="O32" s="247" t="s">
        <v>11837</v>
      </c>
      <c r="AQ32" s="261"/>
      <c r="AR32" s="477"/>
      <c r="AS32" s="477"/>
      <c r="AT32" s="624"/>
      <c r="AU32" s="477"/>
      <c r="AV32" s="480"/>
      <c r="AW32" s="481"/>
      <c r="AX32" s="480"/>
      <c r="AY32" s="477"/>
      <c r="AZ32" s="482"/>
      <c r="BA32" s="477"/>
      <c r="BB32" s="482"/>
      <c r="BC32" s="477"/>
      <c r="BD32" s="480"/>
      <c r="BE32" s="477"/>
      <c r="BI32" s="261"/>
      <c r="BJ32" s="477"/>
      <c r="BK32" s="477"/>
      <c r="BL32" s="478"/>
      <c r="BM32" s="477"/>
      <c r="BN32" s="480"/>
      <c r="BO32" s="481"/>
      <c r="BP32" s="480"/>
      <c r="BQ32" s="477"/>
      <c r="BR32" s="482"/>
      <c r="BS32" s="477"/>
      <c r="BT32" s="479"/>
      <c r="BU32" s="477"/>
      <c r="BV32" s="480"/>
      <c r="BW32" s="477"/>
    </row>
    <row r="33" spans="1:75" x14ac:dyDescent="0.25">
      <c r="A33" s="261">
        <v>31</v>
      </c>
      <c r="B33" s="261">
        <v>3</v>
      </c>
      <c r="C33" s="11" t="s">
        <v>11829</v>
      </c>
      <c r="D33" s="725">
        <v>45496</v>
      </c>
      <c r="E33" s="11" t="s">
        <v>13781</v>
      </c>
      <c r="F33" s="247" t="s">
        <v>13780</v>
      </c>
      <c r="G33" s="247" t="s">
        <v>11864</v>
      </c>
      <c r="H33" s="967">
        <v>4.5</v>
      </c>
      <c r="I33" s="247"/>
      <c r="J33" s="11" t="s">
        <v>172</v>
      </c>
      <c r="K33" s="514">
        <v>45507</v>
      </c>
      <c r="L33" s="11" t="s">
        <v>9339</v>
      </c>
      <c r="M33" s="2"/>
      <c r="N33" s="11" t="s">
        <v>9339</v>
      </c>
      <c r="O33" s="247" t="s">
        <v>11837</v>
      </c>
      <c r="AQ33" s="261"/>
      <c r="AR33" s="477"/>
      <c r="AS33" s="477"/>
      <c r="AT33" s="624"/>
      <c r="AU33" s="477"/>
      <c r="AV33" s="480"/>
      <c r="AW33" s="481"/>
      <c r="AX33" s="480"/>
      <c r="AY33" s="477"/>
      <c r="AZ33" s="482"/>
      <c r="BA33" s="477"/>
      <c r="BB33" s="482"/>
      <c r="BC33" s="477"/>
      <c r="BD33" s="480"/>
      <c r="BE33" s="477"/>
      <c r="BI33" s="261"/>
      <c r="BJ33" s="477"/>
      <c r="BK33" s="477"/>
      <c r="BL33" s="478"/>
      <c r="BM33" s="477"/>
      <c r="BN33" s="480"/>
      <c r="BO33" s="481"/>
      <c r="BP33" s="480"/>
      <c r="BQ33" s="477"/>
      <c r="BR33" s="482"/>
      <c r="BS33" s="477"/>
      <c r="BT33" s="479"/>
      <c r="BU33" s="477"/>
      <c r="BV33" s="480"/>
      <c r="BW33" s="477"/>
    </row>
    <row r="34" spans="1:75" x14ac:dyDescent="0.25">
      <c r="A34" s="261">
        <v>32</v>
      </c>
      <c r="B34" s="261">
        <v>3</v>
      </c>
      <c r="C34" s="11" t="s">
        <v>11829</v>
      </c>
      <c r="D34" s="725">
        <v>45496</v>
      </c>
      <c r="E34" s="11" t="s">
        <v>13781</v>
      </c>
      <c r="F34" s="247" t="s">
        <v>13780</v>
      </c>
      <c r="G34" s="247" t="s">
        <v>11864</v>
      </c>
      <c r="H34" s="967">
        <v>7.25</v>
      </c>
      <c r="I34" s="247"/>
      <c r="J34" s="11" t="s">
        <v>172</v>
      </c>
      <c r="K34" s="514">
        <v>45507</v>
      </c>
      <c r="L34" s="11" t="s">
        <v>9339</v>
      </c>
      <c r="M34" s="2"/>
      <c r="N34" s="11" t="s">
        <v>9339</v>
      </c>
      <c r="O34" s="247" t="s">
        <v>11837</v>
      </c>
      <c r="AQ34" s="261"/>
      <c r="AR34" s="477"/>
      <c r="AS34" s="477"/>
      <c r="AT34" s="624"/>
      <c r="AU34" s="477"/>
      <c r="AV34" s="480"/>
      <c r="AW34" s="481"/>
      <c r="AX34" s="480"/>
      <c r="AY34" s="477"/>
      <c r="AZ34" s="482"/>
      <c r="BA34" s="477"/>
      <c r="BB34" s="482"/>
      <c r="BC34" s="477"/>
      <c r="BD34" s="480"/>
      <c r="BE34" s="477"/>
      <c r="BI34" s="261"/>
      <c r="BJ34" s="477"/>
      <c r="BK34" s="477"/>
      <c r="BL34" s="478"/>
      <c r="BM34" s="477"/>
      <c r="BN34" s="480"/>
      <c r="BO34" s="481"/>
      <c r="BP34" s="480"/>
      <c r="BQ34" s="477"/>
      <c r="BR34" s="482"/>
      <c r="BS34" s="477"/>
      <c r="BT34" s="479"/>
      <c r="BU34" s="477"/>
      <c r="BV34" s="480"/>
      <c r="BW34" s="477"/>
    </row>
    <row r="35" spans="1:75" x14ac:dyDescent="0.25">
      <c r="A35" s="261">
        <v>33</v>
      </c>
      <c r="B35" s="261">
        <v>3</v>
      </c>
      <c r="C35" s="11" t="s">
        <v>11829</v>
      </c>
      <c r="D35" s="725">
        <v>45502</v>
      </c>
      <c r="E35" s="11" t="s">
        <v>11821</v>
      </c>
      <c r="F35" s="247" t="s">
        <v>17021</v>
      </c>
      <c r="G35" s="247" t="s">
        <v>11865</v>
      </c>
      <c r="H35" s="967">
        <v>0.25</v>
      </c>
      <c r="I35" s="247"/>
      <c r="J35" s="11" t="s">
        <v>172</v>
      </c>
      <c r="K35" s="514">
        <v>45507</v>
      </c>
      <c r="L35" s="11" t="s">
        <v>9339</v>
      </c>
      <c r="M35" s="2"/>
      <c r="N35" s="11" t="s">
        <v>9339</v>
      </c>
      <c r="O35" s="247" t="s">
        <v>11837</v>
      </c>
      <c r="AQ35" s="261"/>
      <c r="AR35" s="477"/>
      <c r="AS35" s="477"/>
      <c r="AT35" s="624"/>
      <c r="AU35" s="477"/>
      <c r="AV35" s="480"/>
      <c r="AW35" s="481"/>
      <c r="AX35" s="480"/>
      <c r="AY35" s="477"/>
      <c r="AZ35" s="482"/>
      <c r="BA35" s="477"/>
      <c r="BB35" s="482"/>
      <c r="BC35" s="477"/>
      <c r="BD35" s="480"/>
      <c r="BE35" s="477"/>
      <c r="BI35" s="261"/>
      <c r="BJ35" s="477"/>
      <c r="BK35" s="477"/>
      <c r="BL35" s="478"/>
      <c r="BM35" s="477"/>
      <c r="BN35" s="480"/>
      <c r="BO35" s="481"/>
      <c r="BP35" s="480"/>
      <c r="BQ35" s="477"/>
      <c r="BR35" s="482"/>
      <c r="BS35" s="477"/>
      <c r="BT35" s="479"/>
      <c r="BU35" s="477"/>
      <c r="BV35" s="480"/>
      <c r="BW35" s="477"/>
    </row>
    <row r="36" spans="1:75" x14ac:dyDescent="0.25">
      <c r="A36" s="261">
        <v>34</v>
      </c>
      <c r="B36" s="261">
        <v>3</v>
      </c>
      <c r="C36" s="11" t="s">
        <v>11829</v>
      </c>
      <c r="D36" s="725">
        <v>45502</v>
      </c>
      <c r="E36" s="11" t="s">
        <v>11823</v>
      </c>
      <c r="F36" s="247" t="s">
        <v>17041</v>
      </c>
      <c r="G36" s="247" t="s">
        <v>11866</v>
      </c>
      <c r="H36" s="967">
        <v>0.25</v>
      </c>
      <c r="I36" s="247"/>
      <c r="J36" s="11" t="s">
        <v>172</v>
      </c>
      <c r="K36" s="514">
        <v>45507</v>
      </c>
      <c r="L36" s="11" t="s">
        <v>9339</v>
      </c>
      <c r="M36" s="2"/>
      <c r="N36" s="11" t="s">
        <v>9339</v>
      </c>
      <c r="O36" s="247" t="s">
        <v>11837</v>
      </c>
      <c r="AQ36" s="261"/>
      <c r="AR36" s="477"/>
      <c r="AS36" s="477"/>
      <c r="AT36" s="624"/>
      <c r="AU36" s="477"/>
      <c r="AV36" s="480"/>
      <c r="AW36" s="481"/>
      <c r="AX36" s="480"/>
      <c r="AY36" s="477"/>
      <c r="AZ36" s="482"/>
      <c r="BA36" s="477"/>
      <c r="BB36" s="482"/>
      <c r="BC36" s="477"/>
      <c r="BD36" s="480"/>
      <c r="BE36" s="477"/>
      <c r="BI36" s="261"/>
      <c r="BJ36" s="477"/>
      <c r="BK36" s="477"/>
      <c r="BL36" s="478"/>
      <c r="BM36" s="477"/>
      <c r="BN36" s="480"/>
      <c r="BO36" s="481"/>
      <c r="BP36" s="480"/>
      <c r="BQ36" s="477"/>
      <c r="BR36" s="482"/>
      <c r="BS36" s="477"/>
      <c r="BT36" s="479"/>
      <c r="BU36" s="477"/>
      <c r="BV36" s="480"/>
      <c r="BW36" s="477"/>
    </row>
    <row r="37" spans="1:75" x14ac:dyDescent="0.25">
      <c r="A37" s="261">
        <v>35</v>
      </c>
      <c r="B37" s="261">
        <v>3</v>
      </c>
      <c r="C37" s="11" t="s">
        <v>11829</v>
      </c>
      <c r="D37" s="725">
        <v>45502</v>
      </c>
      <c r="E37" s="11" t="s">
        <v>11827</v>
      </c>
      <c r="F37" s="247" t="s">
        <v>11826</v>
      </c>
      <c r="G37" s="247" t="s">
        <v>11867</v>
      </c>
      <c r="H37" s="967">
        <v>1.75</v>
      </c>
      <c r="I37" s="247"/>
      <c r="J37" s="11" t="s">
        <v>172</v>
      </c>
      <c r="K37" s="514">
        <v>45507</v>
      </c>
      <c r="L37" s="11" t="s">
        <v>9339</v>
      </c>
      <c r="M37" s="2"/>
      <c r="N37" s="11" t="s">
        <v>9339</v>
      </c>
      <c r="O37" s="247" t="s">
        <v>11837</v>
      </c>
      <c r="AQ37" s="261"/>
      <c r="AR37" s="477"/>
      <c r="AS37" s="477"/>
      <c r="AT37" s="624"/>
      <c r="AU37" s="477"/>
      <c r="AV37" s="480"/>
      <c r="AW37" s="481"/>
      <c r="AX37" s="480"/>
      <c r="AY37" s="477"/>
      <c r="AZ37" s="482"/>
      <c r="BA37" s="477"/>
      <c r="BB37" s="482"/>
      <c r="BC37" s="477"/>
      <c r="BD37" s="480"/>
      <c r="BE37" s="477"/>
      <c r="BI37" s="261"/>
      <c r="BJ37" s="477"/>
      <c r="BK37" s="477"/>
      <c r="BL37" s="478"/>
      <c r="BM37" s="477"/>
      <c r="BN37" s="480"/>
      <c r="BO37" s="481"/>
      <c r="BP37" s="480"/>
      <c r="BQ37" s="477"/>
      <c r="BR37" s="482"/>
      <c r="BS37" s="477"/>
      <c r="BT37" s="479"/>
      <c r="BU37" s="477"/>
      <c r="BV37" s="480"/>
      <c r="BW37" s="477"/>
    </row>
    <row r="38" spans="1:75" x14ac:dyDescent="0.25">
      <c r="A38" s="261">
        <v>36</v>
      </c>
      <c r="B38" s="261">
        <v>3</v>
      </c>
      <c r="C38" s="11" t="s">
        <v>11829</v>
      </c>
      <c r="D38" s="725">
        <v>45502</v>
      </c>
      <c r="E38" s="11" t="s">
        <v>11827</v>
      </c>
      <c r="F38" s="247" t="s">
        <v>11826</v>
      </c>
      <c r="G38" s="247" t="s">
        <v>11868</v>
      </c>
      <c r="H38" s="967">
        <v>1.75</v>
      </c>
      <c r="I38" s="247"/>
      <c r="J38" s="11" t="s">
        <v>172</v>
      </c>
      <c r="K38" s="514">
        <v>45507</v>
      </c>
      <c r="L38" s="11" t="s">
        <v>9339</v>
      </c>
      <c r="M38" s="2"/>
      <c r="N38" s="11" t="s">
        <v>9339</v>
      </c>
      <c r="O38" s="247" t="s">
        <v>11837</v>
      </c>
      <c r="AQ38" s="261"/>
      <c r="AR38" s="477"/>
      <c r="AS38" s="477"/>
      <c r="AT38" s="624"/>
      <c r="AU38" s="477"/>
      <c r="AV38" s="480"/>
      <c r="AW38" s="481"/>
      <c r="AX38" s="480"/>
      <c r="AY38" s="477"/>
      <c r="AZ38" s="482"/>
      <c r="BA38" s="477"/>
      <c r="BB38" s="482"/>
      <c r="BC38" s="477"/>
      <c r="BD38" s="480"/>
      <c r="BE38" s="477"/>
      <c r="BI38" s="261"/>
      <c r="BJ38" s="477"/>
      <c r="BK38" s="477"/>
      <c r="BL38" s="478"/>
      <c r="BM38" s="477"/>
      <c r="BN38" s="480"/>
      <c r="BO38" s="481"/>
      <c r="BP38" s="480"/>
      <c r="BQ38" s="477"/>
      <c r="BR38" s="482"/>
      <c r="BS38" s="477"/>
      <c r="BT38" s="479"/>
      <c r="BU38" s="477"/>
      <c r="BV38" s="480"/>
      <c r="BW38" s="477"/>
    </row>
    <row r="39" spans="1:75" x14ac:dyDescent="0.25">
      <c r="A39" s="261">
        <v>37</v>
      </c>
      <c r="B39" s="261">
        <v>3</v>
      </c>
      <c r="C39" s="11" t="s">
        <v>11829</v>
      </c>
      <c r="D39" s="725">
        <v>45503</v>
      </c>
      <c r="E39" s="11" t="s">
        <v>11827</v>
      </c>
      <c r="F39" s="247" t="s">
        <v>11826</v>
      </c>
      <c r="G39" s="247" t="s">
        <v>11867</v>
      </c>
      <c r="H39" s="967">
        <v>7.75</v>
      </c>
      <c r="I39" s="247"/>
      <c r="J39" s="11" t="s">
        <v>172</v>
      </c>
      <c r="K39" s="514">
        <v>45507</v>
      </c>
      <c r="L39" s="11" t="s">
        <v>9339</v>
      </c>
      <c r="M39" s="2"/>
      <c r="N39" s="11" t="s">
        <v>9339</v>
      </c>
      <c r="O39" s="247" t="s">
        <v>11837</v>
      </c>
      <c r="AQ39" s="261"/>
      <c r="AR39" s="477"/>
      <c r="AS39" s="477"/>
      <c r="AT39" s="624"/>
      <c r="AU39" s="477"/>
      <c r="AV39" s="480"/>
      <c r="AW39" s="481"/>
      <c r="AX39" s="480"/>
      <c r="AY39" s="477"/>
      <c r="AZ39" s="482"/>
      <c r="BA39" s="477"/>
      <c r="BB39" s="482"/>
      <c r="BC39" s="477"/>
      <c r="BD39" s="480"/>
      <c r="BE39" s="477"/>
      <c r="BI39" s="261"/>
      <c r="BJ39" s="477"/>
      <c r="BK39" s="477"/>
      <c r="BL39" s="478"/>
      <c r="BM39" s="477"/>
      <c r="BN39" s="480"/>
      <c r="BO39" s="481"/>
      <c r="BP39" s="480"/>
      <c r="BQ39" s="477"/>
      <c r="BR39" s="482"/>
      <c r="BS39" s="477"/>
      <c r="BT39" s="479"/>
      <c r="BU39" s="477"/>
      <c r="BV39" s="480"/>
      <c r="BW39" s="477"/>
    </row>
    <row r="40" spans="1:75" x14ac:dyDescent="0.25">
      <c r="A40" s="261">
        <v>38</v>
      </c>
      <c r="B40" s="261">
        <v>3</v>
      </c>
      <c r="C40" s="11" t="s">
        <v>11829</v>
      </c>
      <c r="D40" s="725">
        <v>45504</v>
      </c>
      <c r="E40" s="11" t="s">
        <v>13781</v>
      </c>
      <c r="F40" s="247" t="s">
        <v>13780</v>
      </c>
      <c r="G40" s="247" t="s">
        <v>11869</v>
      </c>
      <c r="H40" s="967">
        <v>0.25</v>
      </c>
      <c r="I40" s="247"/>
      <c r="J40" s="11" t="s">
        <v>172</v>
      </c>
      <c r="K40" s="514">
        <v>45507</v>
      </c>
      <c r="L40" s="11" t="s">
        <v>9339</v>
      </c>
      <c r="M40" s="2"/>
      <c r="N40" s="11" t="s">
        <v>9339</v>
      </c>
      <c r="O40" s="247" t="s">
        <v>11837</v>
      </c>
      <c r="AQ40" s="261"/>
      <c r="AR40" s="477"/>
      <c r="AS40" s="477"/>
      <c r="AT40" s="624"/>
      <c r="AU40" s="477"/>
      <c r="AV40" s="480"/>
      <c r="AW40" s="481"/>
      <c r="AX40" s="480"/>
      <c r="AY40" s="477"/>
      <c r="AZ40" s="482"/>
      <c r="BA40" s="477"/>
      <c r="BB40" s="482"/>
      <c r="BC40" s="477"/>
      <c r="BD40" s="480"/>
      <c r="BE40" s="477"/>
      <c r="BI40" s="261"/>
      <c r="BJ40" s="477"/>
      <c r="BK40" s="477"/>
      <c r="BL40" s="478"/>
      <c r="BM40" s="477"/>
      <c r="BN40" s="480"/>
      <c r="BO40" s="481"/>
      <c r="BP40" s="480"/>
      <c r="BQ40" s="477"/>
      <c r="BR40" s="482"/>
      <c r="BS40" s="477"/>
      <c r="BT40" s="479"/>
      <c r="BU40" s="477"/>
      <c r="BV40" s="480"/>
      <c r="BW40" s="477"/>
    </row>
    <row r="41" spans="1:75" x14ac:dyDescent="0.25">
      <c r="A41" s="261">
        <v>39</v>
      </c>
      <c r="B41" s="261">
        <v>3</v>
      </c>
      <c r="C41" s="11" t="s">
        <v>11829</v>
      </c>
      <c r="D41" s="725">
        <v>45504</v>
      </c>
      <c r="E41" s="11" t="s">
        <v>11827</v>
      </c>
      <c r="F41" s="247" t="s">
        <v>11826</v>
      </c>
      <c r="G41" s="247" t="s">
        <v>11867</v>
      </c>
      <c r="H41" s="967">
        <v>1.5</v>
      </c>
      <c r="I41" s="247"/>
      <c r="J41" s="11" t="s">
        <v>172</v>
      </c>
      <c r="K41" s="514">
        <v>45507</v>
      </c>
      <c r="L41" s="11" t="s">
        <v>9339</v>
      </c>
      <c r="M41" s="2"/>
      <c r="N41" s="11" t="s">
        <v>9339</v>
      </c>
      <c r="O41" s="247" t="s">
        <v>11837</v>
      </c>
      <c r="AQ41" s="261"/>
      <c r="AR41" s="477"/>
      <c r="AS41" s="477"/>
      <c r="AT41" s="624"/>
      <c r="AU41" s="477"/>
      <c r="AV41" s="480"/>
      <c r="AW41" s="481"/>
      <c r="AX41" s="480"/>
      <c r="AY41" s="477"/>
      <c r="AZ41" s="482"/>
      <c r="BA41" s="477"/>
      <c r="BB41" s="482"/>
      <c r="BC41" s="477"/>
      <c r="BD41" s="480"/>
      <c r="BE41" s="477"/>
      <c r="BI41" s="261"/>
      <c r="BJ41" s="477"/>
      <c r="BK41" s="477"/>
      <c r="BL41" s="478"/>
      <c r="BM41" s="477"/>
      <c r="BN41" s="480"/>
      <c r="BO41" s="481"/>
      <c r="BP41" s="480"/>
      <c r="BQ41" s="477"/>
      <c r="BR41" s="482"/>
      <c r="BS41" s="477"/>
      <c r="BT41" s="479"/>
      <c r="BU41" s="477"/>
      <c r="BV41" s="480"/>
      <c r="BW41" s="477"/>
    </row>
    <row r="42" spans="1:75" x14ac:dyDescent="0.25">
      <c r="A42" s="261">
        <v>40</v>
      </c>
      <c r="B42" s="261">
        <v>3</v>
      </c>
      <c r="C42" s="11" t="s">
        <v>11829</v>
      </c>
      <c r="D42" s="725">
        <v>45505</v>
      </c>
      <c r="E42" s="11" t="s">
        <v>11827</v>
      </c>
      <c r="F42" s="247" t="s">
        <v>11826</v>
      </c>
      <c r="G42" s="247" t="s">
        <v>11867</v>
      </c>
      <c r="H42" s="967">
        <v>6.5</v>
      </c>
      <c r="I42" s="247"/>
      <c r="J42" s="11" t="s">
        <v>172</v>
      </c>
      <c r="K42" s="514">
        <v>45507</v>
      </c>
      <c r="L42" s="11" t="s">
        <v>9339</v>
      </c>
      <c r="M42" s="2"/>
      <c r="N42" s="11" t="s">
        <v>9339</v>
      </c>
      <c r="O42" s="247" t="s">
        <v>11837</v>
      </c>
      <c r="AQ42" s="261"/>
      <c r="AR42" s="477"/>
      <c r="AS42" s="477"/>
      <c r="AT42" s="624"/>
      <c r="AU42" s="477"/>
      <c r="AV42" s="480"/>
      <c r="AW42" s="481"/>
      <c r="AX42" s="480"/>
      <c r="AY42" s="477"/>
      <c r="AZ42" s="482"/>
      <c r="BA42" s="477"/>
      <c r="BB42" s="482"/>
      <c r="BC42" s="477"/>
      <c r="BD42" s="480"/>
      <c r="BE42" s="477"/>
      <c r="BI42" s="261"/>
      <c r="BJ42" s="477"/>
      <c r="BK42" s="477"/>
      <c r="BL42" s="478"/>
      <c r="BM42" s="477"/>
      <c r="BN42" s="480"/>
      <c r="BO42" s="481"/>
      <c r="BP42" s="480"/>
      <c r="BQ42" s="477"/>
      <c r="BR42" s="482"/>
      <c r="BS42" s="477"/>
      <c r="BT42" s="479"/>
      <c r="BU42" s="477"/>
      <c r="BV42" s="480"/>
      <c r="BW42" s="477"/>
    </row>
    <row r="43" spans="1:75" x14ac:dyDescent="0.25">
      <c r="A43" s="261">
        <v>41</v>
      </c>
      <c r="B43" s="261">
        <v>3</v>
      </c>
      <c r="C43" s="11" t="s">
        <v>11829</v>
      </c>
      <c r="D43" s="725">
        <v>45506</v>
      </c>
      <c r="E43" s="11" t="s">
        <v>11827</v>
      </c>
      <c r="F43" s="247" t="s">
        <v>11826</v>
      </c>
      <c r="G43" s="247" t="s">
        <v>11867</v>
      </c>
      <c r="H43" s="967">
        <v>4</v>
      </c>
      <c r="I43" s="247"/>
      <c r="J43" s="11" t="s">
        <v>172</v>
      </c>
      <c r="K43" s="514">
        <v>45507</v>
      </c>
      <c r="L43" s="11" t="s">
        <v>9339</v>
      </c>
      <c r="M43" s="2"/>
      <c r="N43" s="11" t="s">
        <v>9339</v>
      </c>
      <c r="O43" s="247" t="s">
        <v>11837</v>
      </c>
      <c r="AQ43" s="261"/>
      <c r="AR43" s="477"/>
      <c r="AS43" s="477"/>
      <c r="AT43" s="624"/>
      <c r="AU43" s="477"/>
      <c r="AV43" s="480"/>
      <c r="AW43" s="481"/>
      <c r="AX43" s="480"/>
      <c r="AY43" s="477"/>
      <c r="AZ43" s="482"/>
      <c r="BA43" s="477"/>
      <c r="BB43" s="482"/>
      <c r="BC43" s="477"/>
      <c r="BD43" s="480"/>
      <c r="BE43" s="477"/>
      <c r="BI43" s="261"/>
      <c r="BJ43" s="477"/>
      <c r="BK43" s="477"/>
      <c r="BL43" s="478"/>
      <c r="BM43" s="477"/>
      <c r="BN43" s="480"/>
      <c r="BO43" s="481"/>
      <c r="BP43" s="480"/>
      <c r="BQ43" s="477"/>
      <c r="BR43" s="482"/>
      <c r="BS43" s="477"/>
      <c r="BT43" s="479"/>
      <c r="BU43" s="477"/>
      <c r="BV43" s="480"/>
      <c r="BW43" s="477"/>
    </row>
    <row r="44" spans="1:75" x14ac:dyDescent="0.25">
      <c r="A44" s="261">
        <v>42</v>
      </c>
      <c r="B44" s="261">
        <v>1</v>
      </c>
      <c r="C44" s="11" t="s">
        <v>5</v>
      </c>
      <c r="D44" s="725">
        <v>45184</v>
      </c>
      <c r="E44" s="11" t="s">
        <v>11707</v>
      </c>
      <c r="F44" s="247" t="s">
        <v>11608</v>
      </c>
      <c r="G44" s="247" t="s">
        <v>11870</v>
      </c>
      <c r="H44" s="967">
        <v>5.75</v>
      </c>
      <c r="I44" s="247"/>
      <c r="J44" s="11" t="s">
        <v>172</v>
      </c>
      <c r="K44" s="514">
        <v>45507</v>
      </c>
      <c r="L44" s="11" t="s">
        <v>9339</v>
      </c>
      <c r="M44" s="2"/>
      <c r="N44" s="11" t="s">
        <v>9339</v>
      </c>
      <c r="O44" s="247" t="s">
        <v>11837</v>
      </c>
      <c r="AQ44" s="261"/>
      <c r="AR44" s="477"/>
      <c r="AS44" s="477"/>
      <c r="AT44" s="624"/>
      <c r="AU44" s="477"/>
      <c r="AV44" s="480"/>
      <c r="AW44" s="481"/>
      <c r="AX44" s="480"/>
      <c r="AY44" s="477"/>
      <c r="AZ44" s="482"/>
      <c r="BA44" s="477"/>
      <c r="BB44" s="482"/>
      <c r="BC44" s="477"/>
      <c r="BD44" s="480"/>
      <c r="BE44" s="477"/>
      <c r="BI44" s="261"/>
      <c r="BJ44" s="477"/>
      <c r="BK44" s="477"/>
      <c r="BL44" s="478"/>
      <c r="BM44" s="477"/>
      <c r="BN44" s="480"/>
      <c r="BO44" s="481"/>
      <c r="BP44" s="480"/>
      <c r="BQ44" s="477"/>
      <c r="BR44" s="482"/>
      <c r="BS44" s="477"/>
      <c r="BT44" s="479"/>
      <c r="BU44" s="477"/>
      <c r="BV44" s="480"/>
      <c r="BW44" s="477"/>
    </row>
    <row r="45" spans="1:75" x14ac:dyDescent="0.25">
      <c r="A45" s="261">
        <v>43</v>
      </c>
      <c r="B45" s="261">
        <v>1</v>
      </c>
      <c r="C45" s="11" t="s">
        <v>5</v>
      </c>
      <c r="D45" s="725">
        <v>45323</v>
      </c>
      <c r="E45" s="11" t="s">
        <v>11760</v>
      </c>
      <c r="F45" s="247" t="s">
        <v>14767</v>
      </c>
      <c r="G45" s="247" t="s">
        <v>11871</v>
      </c>
      <c r="H45" s="967">
        <v>0.4</v>
      </c>
      <c r="I45" s="247"/>
      <c r="J45" s="11" t="s">
        <v>172</v>
      </c>
      <c r="K45" s="514">
        <v>45507</v>
      </c>
      <c r="L45" s="11" t="s">
        <v>9339</v>
      </c>
      <c r="M45" s="2"/>
      <c r="N45" s="11" t="s">
        <v>9339</v>
      </c>
      <c r="O45" s="247" t="s">
        <v>11837</v>
      </c>
      <c r="AQ45" s="261"/>
      <c r="AR45" s="477"/>
      <c r="AS45" s="477"/>
      <c r="AT45" s="624"/>
      <c r="AU45" s="477"/>
      <c r="AV45" s="480"/>
      <c r="AW45" s="481"/>
      <c r="AX45" s="480"/>
      <c r="AY45" s="477"/>
      <c r="AZ45" s="482"/>
      <c r="BA45" s="477"/>
      <c r="BB45" s="482"/>
      <c r="BC45" s="477"/>
      <c r="BD45" s="480"/>
      <c r="BE45" s="477"/>
      <c r="BI45" s="261"/>
      <c r="BJ45" s="477"/>
      <c r="BK45" s="477"/>
      <c r="BL45" s="478"/>
      <c r="BM45" s="477"/>
      <c r="BN45" s="480"/>
      <c r="BO45" s="481"/>
      <c r="BP45" s="480"/>
      <c r="BQ45" s="477"/>
      <c r="BR45" s="482"/>
      <c r="BS45" s="477"/>
      <c r="BT45" s="479"/>
      <c r="BU45" s="477"/>
      <c r="BV45" s="480"/>
      <c r="BW45" s="477"/>
    </row>
    <row r="46" spans="1:75" x14ac:dyDescent="0.25">
      <c r="A46" s="261">
        <v>44</v>
      </c>
      <c r="B46" s="261">
        <v>1</v>
      </c>
      <c r="C46" s="11" t="s">
        <v>5</v>
      </c>
      <c r="D46" s="725">
        <v>45329</v>
      </c>
      <c r="E46" s="11" t="s">
        <v>11810</v>
      </c>
      <c r="F46" s="247" t="s">
        <v>16791</v>
      </c>
      <c r="G46" s="247" t="s">
        <v>11872</v>
      </c>
      <c r="H46" s="967">
        <v>0.4</v>
      </c>
      <c r="I46" s="247"/>
      <c r="J46" s="11" t="s">
        <v>172</v>
      </c>
      <c r="K46" s="514">
        <v>45507</v>
      </c>
      <c r="L46" s="11" t="s">
        <v>9339</v>
      </c>
      <c r="M46" s="2"/>
      <c r="N46" s="11" t="s">
        <v>9339</v>
      </c>
      <c r="O46" s="247" t="s">
        <v>11837</v>
      </c>
      <c r="AQ46" s="261"/>
      <c r="AR46" s="477"/>
      <c r="AS46" s="477"/>
      <c r="AT46" s="624"/>
      <c r="AU46" s="477"/>
      <c r="AV46" s="480"/>
      <c r="AW46" s="481"/>
      <c r="AX46" s="480"/>
      <c r="AY46" s="477"/>
      <c r="AZ46" s="482"/>
      <c r="BA46" s="477"/>
      <c r="BB46" s="482"/>
      <c r="BC46" s="477"/>
      <c r="BD46" s="480"/>
      <c r="BE46" s="477"/>
      <c r="BI46" s="261"/>
      <c r="BJ46" s="477"/>
      <c r="BK46" s="477"/>
      <c r="BL46" s="478"/>
      <c r="BM46" s="477"/>
      <c r="BN46" s="480"/>
      <c r="BO46" s="481"/>
      <c r="BP46" s="480"/>
      <c r="BQ46" s="477"/>
      <c r="BR46" s="482"/>
      <c r="BS46" s="477"/>
      <c r="BT46" s="479"/>
      <c r="BU46" s="477"/>
      <c r="BV46" s="480"/>
      <c r="BW46" s="477"/>
    </row>
    <row r="47" spans="1:75" x14ac:dyDescent="0.25">
      <c r="A47" s="261">
        <v>45</v>
      </c>
      <c r="B47" s="261">
        <v>1</v>
      </c>
      <c r="C47" s="11" t="s">
        <v>5</v>
      </c>
      <c r="D47" s="725">
        <v>45334</v>
      </c>
      <c r="E47" s="11" t="s">
        <v>11685</v>
      </c>
      <c r="F47" s="247" t="s">
        <v>13669</v>
      </c>
      <c r="G47" s="247" t="s">
        <v>11873</v>
      </c>
      <c r="H47" s="967">
        <v>0.5</v>
      </c>
      <c r="I47" s="247"/>
      <c r="J47" s="11" t="s">
        <v>172</v>
      </c>
      <c r="K47" s="514">
        <v>45507</v>
      </c>
      <c r="L47" s="11" t="s">
        <v>9339</v>
      </c>
      <c r="M47" s="2"/>
      <c r="N47" s="11" t="s">
        <v>9339</v>
      </c>
      <c r="O47" s="247" t="s">
        <v>11837</v>
      </c>
      <c r="AQ47" s="261"/>
      <c r="AR47" s="477"/>
      <c r="AS47" s="477"/>
      <c r="AT47" s="624"/>
      <c r="AU47" s="477"/>
      <c r="AV47" s="480"/>
      <c r="AW47" s="481"/>
      <c r="AX47" s="480"/>
      <c r="AY47" s="477"/>
      <c r="AZ47" s="482"/>
      <c r="BA47" s="477"/>
      <c r="BB47" s="482"/>
      <c r="BC47" s="477"/>
      <c r="BD47" s="480"/>
      <c r="BE47" s="477"/>
      <c r="BI47" s="261"/>
      <c r="BJ47" s="477"/>
      <c r="BK47" s="477"/>
      <c r="BL47" s="478"/>
      <c r="BM47" s="477"/>
      <c r="BN47" s="480"/>
      <c r="BO47" s="481"/>
      <c r="BP47" s="480"/>
      <c r="BQ47" s="477"/>
      <c r="BR47" s="482"/>
      <c r="BS47" s="477"/>
      <c r="BT47" s="479"/>
      <c r="BU47" s="477"/>
      <c r="BV47" s="480"/>
      <c r="BW47" s="477"/>
    </row>
    <row r="48" spans="1:75" x14ac:dyDescent="0.25">
      <c r="A48" s="261">
        <v>46</v>
      </c>
      <c r="B48" s="261">
        <v>1</v>
      </c>
      <c r="C48" s="11" t="s">
        <v>5</v>
      </c>
      <c r="D48" s="725">
        <v>45341</v>
      </c>
      <c r="E48" s="11" t="s">
        <v>11772</v>
      </c>
      <c r="F48" s="247" t="s">
        <v>14954</v>
      </c>
      <c r="G48" s="247" t="s">
        <v>11874</v>
      </c>
      <c r="H48" s="967">
        <v>0.4</v>
      </c>
      <c r="I48" s="247"/>
      <c r="J48" s="11" t="s">
        <v>172</v>
      </c>
      <c r="K48" s="514">
        <v>45507</v>
      </c>
      <c r="L48" s="11" t="s">
        <v>9339</v>
      </c>
      <c r="M48" s="2"/>
      <c r="N48" s="11" t="s">
        <v>9339</v>
      </c>
      <c r="O48" s="247" t="s">
        <v>11837</v>
      </c>
      <c r="AQ48" s="261"/>
      <c r="AR48" s="477"/>
      <c r="AS48" s="477"/>
      <c r="AT48" s="624"/>
      <c r="AU48" s="477"/>
      <c r="AV48" s="480"/>
      <c r="AW48" s="481"/>
      <c r="AX48" s="480"/>
      <c r="AY48" s="477"/>
      <c r="AZ48" s="482"/>
      <c r="BA48" s="477"/>
      <c r="BB48" s="482"/>
      <c r="BC48" s="477"/>
      <c r="BD48" s="480"/>
      <c r="BE48" s="477"/>
      <c r="BI48" s="261"/>
      <c r="BJ48" s="477"/>
      <c r="BK48" s="477"/>
      <c r="BL48" s="478"/>
      <c r="BM48" s="477"/>
      <c r="BN48" s="480"/>
      <c r="BO48" s="481"/>
      <c r="BP48" s="480"/>
      <c r="BQ48" s="477"/>
      <c r="BR48" s="482"/>
      <c r="BS48" s="477"/>
      <c r="BT48" s="479"/>
      <c r="BU48" s="477"/>
      <c r="BV48" s="480"/>
      <c r="BW48" s="477"/>
    </row>
    <row r="49" spans="1:75" x14ac:dyDescent="0.25">
      <c r="A49" s="261">
        <v>47</v>
      </c>
      <c r="B49" s="261">
        <v>1</v>
      </c>
      <c r="C49" s="11" t="s">
        <v>5</v>
      </c>
      <c r="D49" s="725">
        <v>45343</v>
      </c>
      <c r="E49" s="11" t="s">
        <v>11811</v>
      </c>
      <c r="F49" s="247" t="s">
        <v>16815</v>
      </c>
      <c r="G49" s="247" t="s">
        <v>11875</v>
      </c>
      <c r="H49" s="967">
        <v>2.25</v>
      </c>
      <c r="I49" s="247"/>
      <c r="J49" s="11" t="s">
        <v>172</v>
      </c>
      <c r="K49" s="514">
        <v>45507</v>
      </c>
      <c r="L49" s="11" t="s">
        <v>9339</v>
      </c>
      <c r="M49" s="2"/>
      <c r="N49" s="11" t="s">
        <v>9339</v>
      </c>
      <c r="O49" s="247" t="s">
        <v>11837</v>
      </c>
      <c r="AQ49" s="261"/>
      <c r="AR49" s="477"/>
      <c r="AS49" s="477"/>
      <c r="AT49" s="624"/>
      <c r="AU49" s="477"/>
      <c r="AV49" s="480"/>
      <c r="AW49" s="481"/>
      <c r="AX49" s="480"/>
      <c r="AY49" s="477"/>
      <c r="AZ49" s="482"/>
      <c r="BA49" s="477"/>
      <c r="BB49" s="482"/>
      <c r="BC49" s="477"/>
      <c r="BD49" s="480"/>
      <c r="BE49" s="477"/>
      <c r="BI49" s="261"/>
      <c r="BJ49" s="477"/>
      <c r="BK49" s="477"/>
      <c r="BL49" s="478"/>
      <c r="BM49" s="477"/>
      <c r="BN49" s="480"/>
      <c r="BO49" s="481"/>
      <c r="BP49" s="480"/>
      <c r="BQ49" s="477"/>
      <c r="BR49" s="482"/>
      <c r="BS49" s="477"/>
      <c r="BT49" s="479"/>
      <c r="BU49" s="477"/>
      <c r="BV49" s="480"/>
      <c r="BW49" s="477"/>
    </row>
    <row r="50" spans="1:75" x14ac:dyDescent="0.25">
      <c r="A50" s="261">
        <v>48</v>
      </c>
      <c r="B50" s="261">
        <v>1</v>
      </c>
      <c r="C50" s="11" t="s">
        <v>5</v>
      </c>
      <c r="D50" s="725">
        <v>45344</v>
      </c>
      <c r="E50" s="11" t="s">
        <v>11811</v>
      </c>
      <c r="F50" s="247" t="s">
        <v>16815</v>
      </c>
      <c r="G50" s="247" t="s">
        <v>11876</v>
      </c>
      <c r="H50" s="967">
        <v>0.25</v>
      </c>
      <c r="I50" s="247"/>
      <c r="J50" s="11" t="s">
        <v>172</v>
      </c>
      <c r="K50" s="514">
        <v>45507</v>
      </c>
      <c r="L50" s="11" t="s">
        <v>9339</v>
      </c>
      <c r="M50" s="2"/>
      <c r="N50" s="11" t="s">
        <v>9339</v>
      </c>
      <c r="O50" s="247" t="s">
        <v>11837</v>
      </c>
      <c r="AQ50" s="261"/>
      <c r="AR50" s="477"/>
      <c r="AS50" s="477"/>
      <c r="AT50" s="624"/>
      <c r="AU50" s="477"/>
      <c r="AV50" s="480"/>
      <c r="AW50" s="481"/>
      <c r="AX50" s="480"/>
      <c r="AY50" s="477"/>
      <c r="AZ50" s="482"/>
      <c r="BA50" s="477"/>
      <c r="BB50" s="482"/>
      <c r="BC50" s="477"/>
      <c r="BD50" s="480"/>
      <c r="BE50" s="477"/>
      <c r="BI50" s="261"/>
      <c r="BJ50" s="477"/>
      <c r="BK50" s="477"/>
      <c r="BL50" s="478"/>
      <c r="BM50" s="477"/>
      <c r="BN50" s="480"/>
      <c r="BO50" s="481"/>
      <c r="BP50" s="480"/>
      <c r="BQ50" s="477"/>
      <c r="BR50" s="482"/>
      <c r="BS50" s="477"/>
      <c r="BT50" s="479"/>
      <c r="BU50" s="477"/>
      <c r="BV50" s="480"/>
      <c r="BW50" s="477"/>
    </row>
    <row r="51" spans="1:75" x14ac:dyDescent="0.25">
      <c r="A51" s="261">
        <v>49</v>
      </c>
      <c r="B51" s="261">
        <v>1</v>
      </c>
      <c r="C51" s="11" t="s">
        <v>5</v>
      </c>
      <c r="D51" s="725">
        <v>45345</v>
      </c>
      <c r="E51" s="11" t="s">
        <v>11811</v>
      </c>
      <c r="F51" s="247" t="s">
        <v>16815</v>
      </c>
      <c r="G51" s="247" t="s">
        <v>11877</v>
      </c>
      <c r="H51" s="967">
        <v>1</v>
      </c>
      <c r="I51" s="247"/>
      <c r="J51" s="11" t="s">
        <v>172</v>
      </c>
      <c r="K51" s="514">
        <v>45507</v>
      </c>
      <c r="L51" s="11" t="s">
        <v>9339</v>
      </c>
      <c r="M51" s="2"/>
      <c r="N51" s="11" t="s">
        <v>9339</v>
      </c>
      <c r="O51" s="247" t="s">
        <v>11837</v>
      </c>
      <c r="AQ51" s="261"/>
      <c r="AR51" s="477"/>
      <c r="AS51" s="477"/>
      <c r="AT51" s="624"/>
      <c r="AU51" s="477"/>
      <c r="AV51" s="480"/>
      <c r="AW51" s="481"/>
      <c r="AX51" s="480"/>
      <c r="AY51" s="477"/>
      <c r="AZ51" s="482"/>
      <c r="BA51" s="477"/>
      <c r="BB51" s="482"/>
      <c r="BC51" s="477"/>
      <c r="BD51" s="480"/>
      <c r="BE51" s="477"/>
      <c r="BI51" s="261"/>
      <c r="BJ51" s="477"/>
      <c r="BK51" s="477"/>
      <c r="BL51" s="478"/>
      <c r="BM51" s="477"/>
      <c r="BN51" s="480"/>
      <c r="BO51" s="481"/>
      <c r="BP51" s="480"/>
      <c r="BQ51" s="477"/>
      <c r="BR51" s="482"/>
      <c r="BS51" s="477"/>
      <c r="BT51" s="479"/>
      <c r="BU51" s="477"/>
      <c r="BV51" s="480"/>
      <c r="BW51" s="477"/>
    </row>
    <row r="52" spans="1:75" x14ac:dyDescent="0.25">
      <c r="A52" s="261">
        <v>50</v>
      </c>
      <c r="B52" s="261">
        <v>1</v>
      </c>
      <c r="C52" s="11" t="s">
        <v>5</v>
      </c>
      <c r="D52" s="725">
        <v>45368</v>
      </c>
      <c r="E52" s="11" t="s">
        <v>11772</v>
      </c>
      <c r="F52" s="247" t="s">
        <v>14954</v>
      </c>
      <c r="G52" s="247" t="s">
        <v>11878</v>
      </c>
      <c r="H52" s="967">
        <v>0.4</v>
      </c>
      <c r="I52" s="247"/>
      <c r="J52" s="11" t="s">
        <v>172</v>
      </c>
      <c r="K52" s="514">
        <v>45507</v>
      </c>
      <c r="L52" s="11" t="s">
        <v>9339</v>
      </c>
      <c r="M52" s="2"/>
      <c r="N52" s="11" t="s">
        <v>9339</v>
      </c>
      <c r="O52" s="247" t="s">
        <v>11837</v>
      </c>
      <c r="AQ52" s="261"/>
      <c r="AR52" s="477"/>
      <c r="AS52" s="477"/>
      <c r="AT52" s="624"/>
      <c r="AU52" s="477"/>
      <c r="AV52" s="480"/>
      <c r="AW52" s="481"/>
      <c r="AX52" s="480"/>
      <c r="AY52" s="477"/>
      <c r="AZ52" s="482"/>
      <c r="BA52" s="477"/>
      <c r="BB52" s="482"/>
      <c r="BC52" s="477"/>
      <c r="BD52" s="480"/>
      <c r="BE52" s="477"/>
      <c r="BI52" s="261"/>
      <c r="BJ52" s="477"/>
      <c r="BK52" s="477"/>
      <c r="BL52" s="478"/>
      <c r="BM52" s="477"/>
      <c r="BN52" s="480"/>
      <c r="BO52" s="481"/>
      <c r="BP52" s="480"/>
      <c r="BQ52" s="477"/>
      <c r="BR52" s="482"/>
      <c r="BS52" s="477"/>
      <c r="BT52" s="479"/>
      <c r="BU52" s="477"/>
      <c r="BV52" s="480"/>
      <c r="BW52" s="477"/>
    </row>
    <row r="53" spans="1:75" x14ac:dyDescent="0.25">
      <c r="A53" s="261">
        <v>51</v>
      </c>
      <c r="B53" s="261">
        <v>1</v>
      </c>
      <c r="C53" s="11" t="s">
        <v>5</v>
      </c>
      <c r="D53" s="725">
        <v>45369</v>
      </c>
      <c r="E53" s="11" t="s">
        <v>11772</v>
      </c>
      <c r="F53" s="247" t="s">
        <v>14954</v>
      </c>
      <c r="G53" s="247" t="s">
        <v>11879</v>
      </c>
      <c r="H53" s="967">
        <v>0.25</v>
      </c>
      <c r="I53" s="247"/>
      <c r="J53" s="11" t="s">
        <v>172</v>
      </c>
      <c r="K53" s="514">
        <v>45507</v>
      </c>
      <c r="L53" s="11" t="s">
        <v>9339</v>
      </c>
      <c r="M53" s="2"/>
      <c r="N53" s="11" t="s">
        <v>9339</v>
      </c>
      <c r="O53" s="247" t="s">
        <v>11837</v>
      </c>
      <c r="AQ53" s="261"/>
      <c r="AR53" s="477"/>
      <c r="AS53" s="477"/>
      <c r="AT53" s="624"/>
      <c r="AU53" s="477"/>
      <c r="AV53" s="480"/>
      <c r="AW53" s="481"/>
      <c r="AX53" s="480"/>
      <c r="AY53" s="477"/>
      <c r="AZ53" s="482"/>
      <c r="BA53" s="477"/>
      <c r="BB53" s="482"/>
      <c r="BC53" s="477"/>
      <c r="BD53" s="480"/>
      <c r="BE53" s="477"/>
      <c r="BI53" s="261"/>
      <c r="BJ53" s="477"/>
      <c r="BK53" s="477"/>
      <c r="BL53" s="478"/>
      <c r="BM53" s="477"/>
      <c r="BN53" s="480"/>
      <c r="BO53" s="481"/>
      <c r="BP53" s="480"/>
      <c r="BQ53" s="477"/>
      <c r="BR53" s="482"/>
      <c r="BS53" s="477"/>
      <c r="BT53" s="479"/>
      <c r="BU53" s="477"/>
      <c r="BV53" s="480"/>
      <c r="BW53" s="477"/>
    </row>
    <row r="54" spans="1:75" x14ac:dyDescent="0.25">
      <c r="A54" s="261">
        <v>52</v>
      </c>
      <c r="B54" s="261">
        <v>1</v>
      </c>
      <c r="C54" s="11" t="s">
        <v>5</v>
      </c>
      <c r="D54" s="725">
        <v>45372</v>
      </c>
      <c r="E54" s="11" t="s">
        <v>11692</v>
      </c>
      <c r="F54" s="247" t="s">
        <v>11599</v>
      </c>
      <c r="G54" s="247" t="s">
        <v>11880</v>
      </c>
      <c r="H54" s="967">
        <v>2.5</v>
      </c>
      <c r="I54" s="247"/>
      <c r="J54" s="11" t="s">
        <v>172</v>
      </c>
      <c r="K54" s="514">
        <v>45507</v>
      </c>
      <c r="L54" s="11" t="s">
        <v>9339</v>
      </c>
      <c r="M54" s="2"/>
      <c r="N54" s="11" t="s">
        <v>9339</v>
      </c>
      <c r="O54" s="247" t="s">
        <v>11837</v>
      </c>
      <c r="AQ54" s="261"/>
      <c r="AR54" s="477"/>
      <c r="AS54" s="477"/>
      <c r="AT54" s="624"/>
      <c r="AU54" s="477"/>
      <c r="AV54" s="480"/>
      <c r="AW54" s="481"/>
      <c r="AX54" s="480"/>
      <c r="AY54" s="477"/>
      <c r="AZ54" s="482"/>
      <c r="BA54" s="477"/>
      <c r="BB54" s="482"/>
      <c r="BC54" s="477"/>
      <c r="BD54" s="480"/>
      <c r="BE54" s="477"/>
      <c r="BI54" s="261"/>
      <c r="BJ54" s="477"/>
      <c r="BK54" s="477"/>
      <c r="BL54" s="478"/>
      <c r="BM54" s="477"/>
      <c r="BN54" s="480"/>
      <c r="BO54" s="481"/>
      <c r="BP54" s="480"/>
      <c r="BQ54" s="477"/>
      <c r="BR54" s="482"/>
      <c r="BS54" s="477"/>
      <c r="BT54" s="479"/>
      <c r="BU54" s="477"/>
      <c r="BV54" s="480"/>
      <c r="BW54" s="477"/>
    </row>
    <row r="55" spans="1:75" x14ac:dyDescent="0.25">
      <c r="A55" s="261">
        <v>53</v>
      </c>
      <c r="B55" s="261">
        <v>1</v>
      </c>
      <c r="C55" s="11" t="s">
        <v>5</v>
      </c>
      <c r="D55" s="725">
        <v>45373</v>
      </c>
      <c r="E55" s="11" t="s">
        <v>11692</v>
      </c>
      <c r="F55" s="247" t="s">
        <v>11599</v>
      </c>
      <c r="G55" s="247" t="s">
        <v>11881</v>
      </c>
      <c r="H55" s="967">
        <v>0.5</v>
      </c>
      <c r="I55" s="247"/>
      <c r="J55" s="11" t="s">
        <v>172</v>
      </c>
      <c r="K55" s="514">
        <v>45507</v>
      </c>
      <c r="L55" s="11" t="s">
        <v>9339</v>
      </c>
      <c r="M55" s="2"/>
      <c r="N55" s="11" t="s">
        <v>9339</v>
      </c>
      <c r="O55" s="247" t="s">
        <v>11837</v>
      </c>
      <c r="AQ55" s="261"/>
      <c r="AR55" s="477"/>
      <c r="AS55" s="477"/>
      <c r="AT55" s="624"/>
      <c r="AU55" s="477"/>
      <c r="AV55" s="480"/>
      <c r="AW55" s="481"/>
      <c r="AX55" s="480"/>
      <c r="AY55" s="477"/>
      <c r="AZ55" s="482"/>
      <c r="BA55" s="477"/>
      <c r="BB55" s="482"/>
      <c r="BC55" s="477"/>
      <c r="BD55" s="480"/>
      <c r="BE55" s="477"/>
      <c r="BI55" s="477"/>
      <c r="BJ55" s="477"/>
      <c r="BK55" s="477"/>
      <c r="BL55" s="478"/>
      <c r="BM55" s="477"/>
      <c r="BN55" s="480"/>
      <c r="BO55" s="481"/>
      <c r="BP55" s="480"/>
      <c r="BQ55" s="477"/>
      <c r="BR55" s="482"/>
      <c r="BS55" s="477"/>
      <c r="BT55" s="479"/>
      <c r="BU55" s="477"/>
      <c r="BV55" s="480"/>
      <c r="BW55" s="477"/>
    </row>
    <row r="56" spans="1:75" x14ac:dyDescent="0.25">
      <c r="A56" s="261">
        <v>54</v>
      </c>
      <c r="B56" s="261">
        <v>1</v>
      </c>
      <c r="C56" s="11" t="s">
        <v>5</v>
      </c>
      <c r="D56" s="725">
        <v>45377</v>
      </c>
      <c r="E56" s="11" t="s">
        <v>11772</v>
      </c>
      <c r="F56" s="247" t="s">
        <v>14954</v>
      </c>
      <c r="G56" s="247" t="s">
        <v>11882</v>
      </c>
      <c r="H56" s="967">
        <v>0.4</v>
      </c>
      <c r="I56" s="247"/>
      <c r="J56" s="11" t="s">
        <v>172</v>
      </c>
      <c r="K56" s="514">
        <v>45507</v>
      </c>
      <c r="L56" s="11" t="s">
        <v>9339</v>
      </c>
      <c r="M56" s="2"/>
      <c r="N56" s="11" t="s">
        <v>9339</v>
      </c>
      <c r="O56" s="247" t="s">
        <v>11837</v>
      </c>
      <c r="AQ56" s="261"/>
      <c r="AR56" s="477"/>
      <c r="AS56" s="477"/>
      <c r="AT56" s="624"/>
      <c r="AU56" s="477"/>
      <c r="AV56" s="480"/>
      <c r="AW56" s="481"/>
      <c r="AX56" s="480"/>
      <c r="AY56" s="477"/>
      <c r="AZ56" s="482"/>
      <c r="BA56" s="477"/>
      <c r="BB56" s="482"/>
      <c r="BC56" s="477"/>
      <c r="BD56" s="480"/>
      <c r="BE56" s="477"/>
      <c r="BI56" s="477"/>
      <c r="BJ56" s="477"/>
      <c r="BK56" s="477"/>
      <c r="BL56" s="478"/>
      <c r="BM56" s="477"/>
      <c r="BN56" s="480"/>
      <c r="BO56" s="481"/>
      <c r="BP56" s="480"/>
      <c r="BQ56" s="477"/>
      <c r="BR56" s="482"/>
      <c r="BS56" s="477"/>
      <c r="BT56" s="479"/>
      <c r="BU56" s="477"/>
      <c r="BV56" s="480"/>
      <c r="BW56" s="477"/>
    </row>
    <row r="57" spans="1:75" x14ac:dyDescent="0.25">
      <c r="A57" s="261">
        <v>55</v>
      </c>
      <c r="B57" s="261">
        <v>1</v>
      </c>
      <c r="C57" s="11" t="s">
        <v>5</v>
      </c>
      <c r="D57" s="725">
        <v>45380</v>
      </c>
      <c r="E57" s="11" t="s">
        <v>11772</v>
      </c>
      <c r="F57" s="247" t="s">
        <v>14954</v>
      </c>
      <c r="G57" s="247" t="s">
        <v>11883</v>
      </c>
      <c r="H57" s="967">
        <v>0.4</v>
      </c>
      <c r="I57" s="247"/>
      <c r="J57" s="11" t="s">
        <v>172</v>
      </c>
      <c r="K57" s="514">
        <v>45507</v>
      </c>
      <c r="L57" s="11" t="s">
        <v>9339</v>
      </c>
      <c r="M57" s="2"/>
      <c r="N57" s="11" t="s">
        <v>9339</v>
      </c>
      <c r="O57" s="247" t="s">
        <v>11837</v>
      </c>
      <c r="AQ57" s="477"/>
      <c r="AR57" s="477"/>
      <c r="AS57" s="477"/>
      <c r="AT57" s="478"/>
      <c r="AU57" s="477"/>
      <c r="AV57" s="480"/>
      <c r="AW57" s="481"/>
      <c r="AX57" s="480"/>
      <c r="AY57" s="477"/>
      <c r="AZ57" s="482"/>
      <c r="BA57" s="477"/>
      <c r="BB57" s="479"/>
      <c r="BC57" s="477"/>
      <c r="BD57" s="480"/>
      <c r="BE57" s="477"/>
      <c r="BI57" s="477"/>
      <c r="BJ57" s="477"/>
      <c r="BK57" s="477"/>
      <c r="BL57" s="478"/>
      <c r="BM57" s="477"/>
      <c r="BN57" s="480"/>
      <c r="BO57" s="481"/>
      <c r="BP57" s="480"/>
      <c r="BQ57" s="477"/>
      <c r="BR57" s="482"/>
      <c r="BS57" s="477"/>
      <c r="BT57" s="479"/>
      <c r="BU57" s="477"/>
      <c r="BV57" s="480"/>
      <c r="BW57" s="477"/>
    </row>
    <row r="58" spans="1:75" x14ac:dyDescent="0.25">
      <c r="A58" s="261">
        <v>56</v>
      </c>
      <c r="B58" s="261">
        <v>1</v>
      </c>
      <c r="C58" s="11" t="s">
        <v>5</v>
      </c>
      <c r="D58" s="725">
        <v>45391</v>
      </c>
      <c r="E58" s="11" t="s">
        <v>11811</v>
      </c>
      <c r="F58" s="247" t="s">
        <v>16815</v>
      </c>
      <c r="G58" s="247" t="s">
        <v>11884</v>
      </c>
      <c r="H58" s="967">
        <v>0.25</v>
      </c>
      <c r="I58" s="247"/>
      <c r="J58" s="11" t="s">
        <v>172</v>
      </c>
      <c r="K58" s="514">
        <v>45507</v>
      </c>
      <c r="L58" s="11" t="s">
        <v>9339</v>
      </c>
      <c r="M58" s="2"/>
      <c r="N58" s="11" t="s">
        <v>9339</v>
      </c>
      <c r="O58" s="247" t="s">
        <v>11837</v>
      </c>
      <c r="AQ58" s="477"/>
      <c r="AR58" s="477"/>
      <c r="AS58" s="477"/>
      <c r="AT58" s="478"/>
      <c r="AU58" s="477"/>
      <c r="AV58" s="480"/>
      <c r="AW58" s="481"/>
      <c r="AX58" s="480"/>
      <c r="AY58" s="477"/>
      <c r="AZ58" s="482"/>
      <c r="BA58" s="477"/>
      <c r="BB58" s="479"/>
      <c r="BC58" s="477"/>
      <c r="BD58" s="480"/>
      <c r="BE58" s="477"/>
      <c r="BI58" s="477"/>
      <c r="BJ58" s="477"/>
      <c r="BK58" s="477"/>
      <c r="BL58" s="478"/>
      <c r="BM58" s="477"/>
      <c r="BN58" s="480"/>
      <c r="BO58" s="481"/>
      <c r="BP58" s="480"/>
      <c r="BQ58" s="477"/>
      <c r="BR58" s="482"/>
      <c r="BS58" s="477"/>
      <c r="BT58" s="479"/>
      <c r="BU58" s="477"/>
      <c r="BV58" s="480"/>
      <c r="BW58" s="477"/>
    </row>
    <row r="59" spans="1:75" x14ac:dyDescent="0.25">
      <c r="A59" s="261">
        <v>57</v>
      </c>
      <c r="B59" s="261">
        <v>1</v>
      </c>
      <c r="C59" s="11" t="s">
        <v>5</v>
      </c>
      <c r="D59" s="725">
        <v>45397</v>
      </c>
      <c r="E59" s="11" t="s">
        <v>11811</v>
      </c>
      <c r="F59" s="247" t="s">
        <v>16815</v>
      </c>
      <c r="G59" s="247" t="s">
        <v>11885</v>
      </c>
      <c r="H59" s="967">
        <v>0.75</v>
      </c>
      <c r="I59" s="247"/>
      <c r="J59" s="11" t="s">
        <v>172</v>
      </c>
      <c r="K59" s="514">
        <v>45507</v>
      </c>
      <c r="L59" s="11" t="s">
        <v>9339</v>
      </c>
      <c r="M59" s="2"/>
      <c r="N59" s="11" t="s">
        <v>9339</v>
      </c>
      <c r="O59" s="247" t="s">
        <v>11837</v>
      </c>
      <c r="AQ59" s="477"/>
      <c r="AR59" s="477"/>
      <c r="AS59" s="477"/>
      <c r="AT59" s="478"/>
      <c r="AU59" s="477"/>
      <c r="AV59" s="480"/>
      <c r="AW59" s="481"/>
      <c r="AX59" s="480"/>
      <c r="AY59" s="477"/>
      <c r="AZ59" s="482"/>
      <c r="BA59" s="477"/>
      <c r="BB59" s="479"/>
      <c r="BC59" s="477"/>
      <c r="BD59" s="480"/>
      <c r="BE59" s="477"/>
      <c r="BI59" s="477"/>
      <c r="BJ59" s="477"/>
      <c r="BK59" s="477"/>
      <c r="BL59" s="478"/>
      <c r="BM59" s="477"/>
      <c r="BN59" s="480"/>
      <c r="BO59" s="481"/>
      <c r="BP59" s="480"/>
      <c r="BQ59" s="477"/>
      <c r="BR59" s="482"/>
      <c r="BS59" s="477"/>
      <c r="BT59" s="479"/>
      <c r="BU59" s="477"/>
      <c r="BV59" s="480"/>
      <c r="BW59" s="477"/>
    </row>
    <row r="60" spans="1:75" x14ac:dyDescent="0.25">
      <c r="A60" s="261">
        <v>58</v>
      </c>
      <c r="B60" s="261">
        <v>1</v>
      </c>
      <c r="C60" s="11" t="s">
        <v>5</v>
      </c>
      <c r="D60" s="725">
        <v>45398</v>
      </c>
      <c r="E60" s="11" t="s">
        <v>11811</v>
      </c>
      <c r="F60" s="247" t="s">
        <v>16815</v>
      </c>
      <c r="G60" s="247" t="s">
        <v>11886</v>
      </c>
      <c r="H60" s="967">
        <v>0.5</v>
      </c>
      <c r="I60" s="247"/>
      <c r="J60" s="11" t="s">
        <v>172</v>
      </c>
      <c r="K60" s="514">
        <v>45507</v>
      </c>
      <c r="L60" s="11" t="s">
        <v>9339</v>
      </c>
      <c r="M60" s="2"/>
      <c r="N60" s="11" t="s">
        <v>9339</v>
      </c>
      <c r="O60" s="247" t="s">
        <v>11837</v>
      </c>
      <c r="AQ60" s="477"/>
      <c r="AR60" s="477"/>
      <c r="AS60" s="477"/>
      <c r="AT60" s="478"/>
      <c r="AU60" s="477"/>
      <c r="AV60" s="480"/>
      <c r="AW60" s="481"/>
      <c r="AX60" s="480"/>
      <c r="AY60" s="477"/>
      <c r="AZ60" s="482"/>
      <c r="BA60" s="477"/>
      <c r="BB60" s="479"/>
      <c r="BC60" s="477"/>
      <c r="BD60" s="480"/>
      <c r="BE60" s="477"/>
      <c r="BI60" s="477"/>
      <c r="BJ60" s="477"/>
      <c r="BK60" s="477"/>
      <c r="BL60" s="478"/>
      <c r="BM60" s="477"/>
      <c r="BN60" s="480"/>
      <c r="BO60" s="481"/>
      <c r="BP60" s="480"/>
      <c r="BQ60" s="477"/>
      <c r="BR60" s="482"/>
      <c r="BS60" s="477"/>
      <c r="BT60" s="479"/>
      <c r="BU60" s="477"/>
      <c r="BV60" s="480"/>
      <c r="BW60" s="477"/>
    </row>
    <row r="61" spans="1:75" x14ac:dyDescent="0.25">
      <c r="A61" s="261">
        <v>59</v>
      </c>
      <c r="B61" s="261">
        <v>1</v>
      </c>
      <c r="C61" s="11" t="s">
        <v>5</v>
      </c>
      <c r="D61" s="725">
        <v>45404</v>
      </c>
      <c r="E61" s="11" t="s">
        <v>11681</v>
      </c>
      <c r="F61" s="247" t="s">
        <v>11592</v>
      </c>
      <c r="G61" s="247" t="s">
        <v>11887</v>
      </c>
      <c r="H61" s="967">
        <v>0.5</v>
      </c>
      <c r="I61" s="247"/>
      <c r="J61" s="11" t="s">
        <v>172</v>
      </c>
      <c r="K61" s="514">
        <v>45507</v>
      </c>
      <c r="L61" s="11" t="s">
        <v>9339</v>
      </c>
      <c r="M61" s="2"/>
      <c r="N61" s="11" t="s">
        <v>9339</v>
      </c>
      <c r="O61" s="247" t="s">
        <v>11837</v>
      </c>
      <c r="AQ61" s="477"/>
      <c r="AR61" s="477"/>
      <c r="AS61" s="477"/>
      <c r="AT61" s="478"/>
      <c r="AU61" s="477"/>
      <c r="AV61" s="480"/>
      <c r="AW61" s="481"/>
      <c r="AX61" s="480"/>
      <c r="AY61" s="477"/>
      <c r="AZ61" s="482"/>
      <c r="BA61" s="477"/>
      <c r="BB61" s="479"/>
      <c r="BC61" s="477"/>
      <c r="BD61" s="480"/>
      <c r="BE61" s="477"/>
      <c r="BI61" s="477"/>
      <c r="BJ61" s="477"/>
      <c r="BK61" s="477"/>
      <c r="BL61" s="478"/>
      <c r="BM61" s="477"/>
      <c r="BN61" s="480"/>
      <c r="BO61" s="481"/>
      <c r="BP61" s="480"/>
      <c r="BQ61" s="477"/>
      <c r="BR61" s="482"/>
      <c r="BS61" s="477"/>
      <c r="BT61" s="479"/>
      <c r="BU61" s="477"/>
      <c r="BV61" s="480"/>
      <c r="BW61" s="477"/>
    </row>
    <row r="62" spans="1:75" x14ac:dyDescent="0.25">
      <c r="A62" s="261">
        <v>60</v>
      </c>
      <c r="B62" s="261">
        <v>1</v>
      </c>
      <c r="C62" s="11" t="s">
        <v>5</v>
      </c>
      <c r="D62" s="725">
        <v>45404</v>
      </c>
      <c r="E62" s="11" t="s">
        <v>11811</v>
      </c>
      <c r="F62" s="247" t="s">
        <v>16815</v>
      </c>
      <c r="G62" s="247" t="s">
        <v>11888</v>
      </c>
      <c r="H62" s="967">
        <v>0.5</v>
      </c>
      <c r="I62" s="247"/>
      <c r="J62" s="11" t="s">
        <v>172</v>
      </c>
      <c r="K62" s="514">
        <v>45507</v>
      </c>
      <c r="L62" s="11" t="s">
        <v>9339</v>
      </c>
      <c r="M62" s="2"/>
      <c r="N62" s="11" t="s">
        <v>9339</v>
      </c>
      <c r="O62" s="247" t="s">
        <v>11837</v>
      </c>
      <c r="AQ62" s="477"/>
      <c r="AR62" s="477"/>
      <c r="AS62" s="477"/>
      <c r="AT62" s="478"/>
      <c r="AU62" s="477"/>
      <c r="AV62" s="480"/>
      <c r="AW62" s="481"/>
      <c r="AX62" s="480"/>
      <c r="AY62" s="477"/>
      <c r="AZ62" s="482"/>
      <c r="BA62" s="477"/>
      <c r="BB62" s="479"/>
      <c r="BC62" s="477"/>
      <c r="BD62" s="480"/>
      <c r="BE62" s="477"/>
      <c r="BI62" s="477"/>
      <c r="BJ62" s="477"/>
      <c r="BK62" s="477"/>
      <c r="BL62" s="478"/>
      <c r="BM62" s="477"/>
      <c r="BN62" s="480"/>
      <c r="BO62" s="481"/>
      <c r="BP62" s="480"/>
      <c r="BQ62" s="477"/>
      <c r="BR62" s="482"/>
      <c r="BS62" s="477"/>
      <c r="BT62" s="479"/>
      <c r="BU62" s="477"/>
      <c r="BV62" s="480"/>
      <c r="BW62" s="477"/>
    </row>
    <row r="63" spans="1:75" x14ac:dyDescent="0.25">
      <c r="A63" s="261">
        <v>61</v>
      </c>
      <c r="B63" s="261">
        <v>1</v>
      </c>
      <c r="C63" s="11" t="s">
        <v>5</v>
      </c>
      <c r="D63" s="725">
        <v>45406</v>
      </c>
      <c r="E63" s="11" t="s">
        <v>11811</v>
      </c>
      <c r="F63" s="247" t="s">
        <v>16815</v>
      </c>
      <c r="G63" s="247" t="s">
        <v>11889</v>
      </c>
      <c r="H63" s="967">
        <v>0.5</v>
      </c>
      <c r="I63" s="247"/>
      <c r="J63" s="11" t="s">
        <v>172</v>
      </c>
      <c r="K63" s="514">
        <v>45507</v>
      </c>
      <c r="L63" s="11" t="s">
        <v>9339</v>
      </c>
      <c r="M63" s="2"/>
      <c r="N63" s="11" t="s">
        <v>9339</v>
      </c>
      <c r="O63" s="247" t="s">
        <v>11837</v>
      </c>
      <c r="AQ63" s="477"/>
      <c r="AR63" s="477"/>
      <c r="AS63" s="477"/>
      <c r="AT63" s="478"/>
      <c r="AU63" s="477"/>
      <c r="AV63" s="480"/>
      <c r="AW63" s="481"/>
      <c r="AX63" s="480"/>
      <c r="AY63" s="477"/>
      <c r="AZ63" s="482"/>
      <c r="BA63" s="477"/>
      <c r="BB63" s="479"/>
      <c r="BC63" s="477"/>
      <c r="BD63" s="480"/>
      <c r="BE63" s="477"/>
      <c r="BI63" s="477"/>
      <c r="BJ63" s="477"/>
      <c r="BK63" s="477"/>
      <c r="BL63" s="478"/>
      <c r="BM63" s="477"/>
      <c r="BN63" s="480"/>
      <c r="BO63" s="481"/>
      <c r="BP63" s="480"/>
      <c r="BQ63" s="477"/>
      <c r="BR63" s="482"/>
      <c r="BS63" s="477"/>
      <c r="BT63" s="479"/>
      <c r="BU63" s="477"/>
      <c r="BV63" s="480"/>
      <c r="BW63" s="477"/>
    </row>
    <row r="64" spans="1:75" x14ac:dyDescent="0.25">
      <c r="A64" s="261">
        <v>62</v>
      </c>
      <c r="B64" s="261">
        <v>1</v>
      </c>
      <c r="C64" s="11" t="s">
        <v>5</v>
      </c>
      <c r="D64" s="725">
        <v>45411</v>
      </c>
      <c r="E64" s="11" t="s">
        <v>11804</v>
      </c>
      <c r="F64" s="247" t="s">
        <v>16141</v>
      </c>
      <c r="G64" s="247" t="s">
        <v>11890</v>
      </c>
      <c r="H64" s="967">
        <v>0.5</v>
      </c>
      <c r="I64" s="247"/>
      <c r="J64" s="11" t="s">
        <v>172</v>
      </c>
      <c r="K64" s="514">
        <v>45507</v>
      </c>
      <c r="L64" s="11" t="s">
        <v>9339</v>
      </c>
      <c r="M64" s="2"/>
      <c r="N64" s="11" t="s">
        <v>9339</v>
      </c>
      <c r="O64" s="247" t="s">
        <v>11837</v>
      </c>
      <c r="AQ64" s="477"/>
      <c r="AR64" s="477"/>
      <c r="AS64" s="477"/>
      <c r="AT64" s="478"/>
      <c r="AU64" s="477"/>
      <c r="AV64" s="480"/>
      <c r="AW64" s="481"/>
      <c r="AX64" s="480"/>
      <c r="AY64" s="477"/>
      <c r="AZ64" s="482"/>
      <c r="BA64" s="477"/>
      <c r="BB64" s="479"/>
      <c r="BC64" s="477"/>
      <c r="BD64" s="480"/>
      <c r="BE64" s="477"/>
      <c r="BI64" s="477"/>
      <c r="BJ64" s="477"/>
      <c r="BK64" s="477"/>
      <c r="BL64" s="478"/>
      <c r="BM64" s="477"/>
      <c r="BN64" s="480"/>
      <c r="BO64" s="481"/>
      <c r="BP64" s="480"/>
      <c r="BQ64" s="477"/>
      <c r="BR64" s="482"/>
      <c r="BS64" s="477"/>
      <c r="BT64" s="479"/>
      <c r="BU64" s="477"/>
      <c r="BV64" s="480"/>
      <c r="BW64" s="477"/>
    </row>
    <row r="65" spans="1:75" x14ac:dyDescent="0.25">
      <c r="A65" s="261">
        <v>63</v>
      </c>
      <c r="B65" s="261">
        <v>1</v>
      </c>
      <c r="C65" s="11" t="s">
        <v>5</v>
      </c>
      <c r="D65" s="725">
        <v>45422</v>
      </c>
      <c r="E65" s="11" t="s">
        <v>11789</v>
      </c>
      <c r="F65" s="247" t="s">
        <v>11655</v>
      </c>
      <c r="G65" s="247" t="s">
        <v>11891</v>
      </c>
      <c r="H65" s="967">
        <v>0.75</v>
      </c>
      <c r="I65" s="247"/>
      <c r="J65" s="11" t="s">
        <v>172</v>
      </c>
      <c r="K65" s="514">
        <v>45507</v>
      </c>
      <c r="L65" s="11" t="s">
        <v>9339</v>
      </c>
      <c r="M65" s="2"/>
      <c r="N65" s="11" t="s">
        <v>9339</v>
      </c>
      <c r="O65" s="247" t="s">
        <v>11837</v>
      </c>
      <c r="AQ65" s="477"/>
      <c r="AR65" s="477"/>
      <c r="AS65" s="477"/>
      <c r="AT65" s="478"/>
      <c r="AU65" s="477"/>
      <c r="AV65" s="480"/>
      <c r="AW65" s="481"/>
      <c r="AX65" s="480"/>
      <c r="AY65" s="477"/>
      <c r="AZ65" s="482"/>
      <c r="BA65" s="477"/>
      <c r="BB65" s="479"/>
      <c r="BC65" s="477"/>
      <c r="BD65" s="480"/>
      <c r="BE65" s="477"/>
      <c r="BI65" s="477"/>
      <c r="BJ65" s="477"/>
      <c r="BK65" s="477"/>
      <c r="BL65" s="478"/>
      <c r="BM65" s="477"/>
      <c r="BN65" s="480"/>
      <c r="BO65" s="481"/>
      <c r="BP65" s="480"/>
      <c r="BQ65" s="477"/>
      <c r="BR65" s="482"/>
      <c r="BS65" s="477"/>
      <c r="BT65" s="479"/>
      <c r="BU65" s="477"/>
      <c r="BV65" s="480"/>
      <c r="BW65" s="477"/>
    </row>
    <row r="66" spans="1:75" x14ac:dyDescent="0.25">
      <c r="A66" s="261">
        <v>64</v>
      </c>
      <c r="B66" s="261">
        <v>1</v>
      </c>
      <c r="C66" s="11" t="s">
        <v>5</v>
      </c>
      <c r="D66" s="725">
        <v>45426</v>
      </c>
      <c r="E66" s="11" t="s">
        <v>11765</v>
      </c>
      <c r="F66" s="247" t="s">
        <v>14854</v>
      </c>
      <c r="G66" s="247" t="s">
        <v>11892</v>
      </c>
      <c r="H66" s="967">
        <v>0.4</v>
      </c>
      <c r="I66" s="247"/>
      <c r="J66" s="11" t="s">
        <v>172</v>
      </c>
      <c r="K66" s="514">
        <v>45507</v>
      </c>
      <c r="L66" s="11" t="s">
        <v>9339</v>
      </c>
      <c r="M66" s="2"/>
      <c r="N66" s="11" t="s">
        <v>9339</v>
      </c>
      <c r="O66" s="247" t="s">
        <v>11837</v>
      </c>
      <c r="AQ66" s="477"/>
      <c r="AR66" s="477"/>
      <c r="AS66" s="477"/>
      <c r="AT66" s="478"/>
      <c r="AU66" s="477"/>
      <c r="AV66" s="480"/>
      <c r="AW66" s="481"/>
      <c r="AX66" s="480"/>
      <c r="AY66" s="477"/>
      <c r="AZ66" s="482"/>
      <c r="BA66" s="477"/>
      <c r="BB66" s="479"/>
      <c r="BC66" s="477"/>
      <c r="BD66" s="480"/>
      <c r="BE66" s="477"/>
      <c r="BI66" s="477"/>
      <c r="BJ66" s="477"/>
      <c r="BK66" s="477"/>
      <c r="BL66" s="478"/>
      <c r="BM66" s="477"/>
      <c r="BN66" s="480"/>
      <c r="BO66" s="481"/>
      <c r="BP66" s="480"/>
      <c r="BQ66" s="477"/>
      <c r="BR66" s="482"/>
      <c r="BS66" s="477"/>
      <c r="BT66" s="479"/>
      <c r="BU66" s="477"/>
      <c r="BV66" s="480"/>
      <c r="BW66" s="477"/>
    </row>
    <row r="67" spans="1:75" x14ac:dyDescent="0.25">
      <c r="A67" s="261">
        <v>65</v>
      </c>
      <c r="B67" s="261">
        <v>1</v>
      </c>
      <c r="C67" s="11" t="s">
        <v>5</v>
      </c>
      <c r="D67" s="725">
        <v>45426</v>
      </c>
      <c r="E67" s="11" t="s">
        <v>11789</v>
      </c>
      <c r="F67" s="247" t="s">
        <v>11655</v>
      </c>
      <c r="G67" s="247" t="s">
        <v>11893</v>
      </c>
      <c r="H67" s="967">
        <v>0.4</v>
      </c>
      <c r="I67" s="247"/>
      <c r="J67" s="11" t="s">
        <v>172</v>
      </c>
      <c r="K67" s="514">
        <v>45507</v>
      </c>
      <c r="L67" s="11" t="s">
        <v>9339</v>
      </c>
      <c r="M67" s="2"/>
      <c r="N67" s="11" t="s">
        <v>9339</v>
      </c>
      <c r="O67" s="247" t="s">
        <v>11837</v>
      </c>
      <c r="AQ67" s="477"/>
      <c r="AR67" s="477"/>
      <c r="AS67" s="477"/>
      <c r="AT67" s="478"/>
      <c r="AU67" s="477"/>
      <c r="AV67" s="480"/>
      <c r="AW67" s="481"/>
      <c r="AX67" s="480"/>
      <c r="AY67" s="477"/>
      <c r="AZ67" s="482"/>
      <c r="BA67" s="477"/>
      <c r="BB67" s="479"/>
      <c r="BC67" s="477"/>
      <c r="BD67" s="480"/>
      <c r="BE67" s="477"/>
      <c r="BI67" s="477"/>
      <c r="BJ67" s="477"/>
      <c r="BK67" s="477"/>
      <c r="BL67" s="478"/>
      <c r="BM67" s="477"/>
      <c r="BN67" s="480"/>
      <c r="BO67" s="481"/>
      <c r="BP67" s="480"/>
      <c r="BQ67" s="477"/>
      <c r="BR67" s="482"/>
      <c r="BS67" s="477"/>
      <c r="BT67" s="479"/>
      <c r="BU67" s="477"/>
      <c r="BV67" s="480"/>
      <c r="BW67" s="477"/>
    </row>
    <row r="68" spans="1:75" x14ac:dyDescent="0.25">
      <c r="A68" s="261">
        <v>66</v>
      </c>
      <c r="B68" s="261">
        <v>1</v>
      </c>
      <c r="C68" s="11" t="s">
        <v>5</v>
      </c>
      <c r="D68" s="725">
        <v>45426</v>
      </c>
      <c r="E68" s="11" t="s">
        <v>11789</v>
      </c>
      <c r="F68" s="247" t="s">
        <v>11655</v>
      </c>
      <c r="G68" s="247" t="s">
        <v>11894</v>
      </c>
      <c r="H68" s="967">
        <v>1.25</v>
      </c>
      <c r="I68" s="247"/>
      <c r="J68" s="11" t="s">
        <v>172</v>
      </c>
      <c r="K68" s="514">
        <v>45507</v>
      </c>
      <c r="L68" s="11" t="s">
        <v>9339</v>
      </c>
      <c r="M68" s="2"/>
      <c r="N68" s="11" t="s">
        <v>9339</v>
      </c>
      <c r="O68" s="247" t="s">
        <v>11837</v>
      </c>
      <c r="AQ68" s="477"/>
      <c r="AR68" s="477"/>
      <c r="AS68" s="477"/>
      <c r="AT68" s="478"/>
      <c r="AU68" s="477"/>
      <c r="AV68" s="480"/>
      <c r="AW68" s="481"/>
      <c r="AX68" s="480"/>
      <c r="AY68" s="477"/>
      <c r="AZ68" s="482"/>
      <c r="BA68" s="477"/>
      <c r="BB68" s="479"/>
      <c r="BC68" s="477"/>
      <c r="BD68" s="480"/>
      <c r="BE68" s="477"/>
      <c r="BI68" s="477"/>
      <c r="BJ68" s="477"/>
      <c r="BK68" s="477"/>
      <c r="BL68" s="478"/>
      <c r="BM68" s="477"/>
      <c r="BN68" s="480"/>
      <c r="BO68" s="481"/>
      <c r="BP68" s="480"/>
      <c r="BQ68" s="477"/>
      <c r="BR68" s="482"/>
      <c r="BS68" s="477"/>
      <c r="BT68" s="479"/>
      <c r="BU68" s="477"/>
      <c r="BV68" s="480"/>
      <c r="BW68" s="477"/>
    </row>
    <row r="69" spans="1:75" x14ac:dyDescent="0.25">
      <c r="A69" s="261">
        <v>67</v>
      </c>
      <c r="B69" s="261">
        <v>1</v>
      </c>
      <c r="C69" s="11" t="s">
        <v>5</v>
      </c>
      <c r="D69" s="725">
        <v>45427</v>
      </c>
      <c r="E69" s="11" t="s">
        <v>11789</v>
      </c>
      <c r="F69" s="247" t="s">
        <v>11655</v>
      </c>
      <c r="G69" s="247" t="s">
        <v>11895</v>
      </c>
      <c r="H69" s="967">
        <v>0.5</v>
      </c>
      <c r="I69" s="247"/>
      <c r="J69" s="11" t="s">
        <v>172</v>
      </c>
      <c r="K69" s="514">
        <v>45507</v>
      </c>
      <c r="L69" s="11" t="s">
        <v>9339</v>
      </c>
      <c r="M69" s="2"/>
      <c r="N69" s="11" t="s">
        <v>9339</v>
      </c>
      <c r="O69" s="247" t="s">
        <v>11837</v>
      </c>
      <c r="AQ69" s="477"/>
      <c r="AR69" s="477"/>
      <c r="AS69" s="477"/>
      <c r="AT69" s="478"/>
      <c r="AU69" s="477"/>
      <c r="AV69" s="480"/>
      <c r="AW69" s="481"/>
      <c r="AX69" s="480"/>
      <c r="AY69" s="477"/>
      <c r="AZ69" s="482"/>
      <c r="BA69" s="477"/>
      <c r="BB69" s="479"/>
      <c r="BC69" s="477"/>
      <c r="BD69" s="480"/>
      <c r="BE69" s="477"/>
      <c r="BI69" s="477"/>
      <c r="BJ69" s="477"/>
      <c r="BK69" s="477"/>
      <c r="BL69" s="478"/>
      <c r="BM69" s="477"/>
      <c r="BN69" s="480"/>
      <c r="BO69" s="481"/>
      <c r="BP69" s="480"/>
      <c r="BQ69" s="477"/>
      <c r="BR69" s="482"/>
      <c r="BS69" s="477"/>
      <c r="BT69" s="479"/>
      <c r="BU69" s="477"/>
      <c r="BV69" s="480"/>
      <c r="BW69" s="477"/>
    </row>
    <row r="70" spans="1:75" x14ac:dyDescent="0.25">
      <c r="A70" s="261">
        <v>68</v>
      </c>
      <c r="B70" s="261">
        <v>1</v>
      </c>
      <c r="C70" s="11" t="s">
        <v>5</v>
      </c>
      <c r="D70" s="725">
        <v>45428</v>
      </c>
      <c r="E70" s="11" t="s">
        <v>11709</v>
      </c>
      <c r="F70" s="247" t="s">
        <v>11610</v>
      </c>
      <c r="G70" s="247" t="s">
        <v>11896</v>
      </c>
      <c r="H70" s="967">
        <v>0.75</v>
      </c>
      <c r="I70" s="247"/>
      <c r="J70" s="11" t="s">
        <v>172</v>
      </c>
      <c r="K70" s="514">
        <v>45507</v>
      </c>
      <c r="L70" s="11" t="s">
        <v>9339</v>
      </c>
      <c r="M70" s="2"/>
      <c r="N70" s="11" t="s">
        <v>9339</v>
      </c>
      <c r="O70" s="247" t="s">
        <v>11837</v>
      </c>
      <c r="AQ70" s="477"/>
      <c r="AR70" s="477"/>
      <c r="AS70" s="477"/>
      <c r="AT70" s="478"/>
      <c r="AU70" s="477"/>
      <c r="AV70" s="480"/>
      <c r="AW70" s="481"/>
      <c r="AX70" s="480"/>
      <c r="AY70" s="477"/>
      <c r="AZ70" s="482"/>
      <c r="BA70" s="477"/>
      <c r="BB70" s="479"/>
      <c r="BC70" s="477"/>
      <c r="BD70" s="480"/>
      <c r="BE70" s="477"/>
      <c r="BI70" s="477"/>
      <c r="BJ70" s="477"/>
      <c r="BK70" s="477"/>
      <c r="BL70" s="478"/>
      <c r="BM70" s="477"/>
      <c r="BN70" s="480"/>
      <c r="BO70" s="481"/>
      <c r="BP70" s="480"/>
      <c r="BQ70" s="477"/>
      <c r="BR70" s="482"/>
      <c r="BS70" s="477"/>
      <c r="BT70" s="479"/>
      <c r="BU70" s="477"/>
      <c r="BV70" s="480"/>
      <c r="BW70" s="477"/>
    </row>
    <row r="71" spans="1:75" x14ac:dyDescent="0.25">
      <c r="A71" s="261">
        <v>69</v>
      </c>
      <c r="B71" s="261">
        <v>1</v>
      </c>
      <c r="C71" s="11" t="s">
        <v>5</v>
      </c>
      <c r="D71" s="725">
        <v>45428</v>
      </c>
      <c r="E71" s="11" t="s">
        <v>11758</v>
      </c>
      <c r="F71" s="247" t="s">
        <v>11650</v>
      </c>
      <c r="G71" s="247" t="s">
        <v>11897</v>
      </c>
      <c r="H71" s="967">
        <v>0.5</v>
      </c>
      <c r="I71" s="247"/>
      <c r="J71" s="11" t="s">
        <v>172</v>
      </c>
      <c r="K71" s="514">
        <v>45507</v>
      </c>
      <c r="L71" s="11" t="s">
        <v>9339</v>
      </c>
      <c r="M71" s="2"/>
      <c r="N71" s="11" t="s">
        <v>9339</v>
      </c>
      <c r="O71" s="247" t="s">
        <v>11837</v>
      </c>
      <c r="AQ71" s="477"/>
      <c r="AR71" s="477"/>
      <c r="AS71" s="477"/>
      <c r="AT71" s="478"/>
      <c r="AU71" s="477"/>
      <c r="AV71" s="480"/>
      <c r="AW71" s="481"/>
      <c r="AX71" s="480"/>
      <c r="AY71" s="477"/>
      <c r="AZ71" s="482"/>
      <c r="BA71" s="477"/>
      <c r="BB71" s="479"/>
      <c r="BC71" s="477"/>
      <c r="BD71" s="480"/>
      <c r="BE71" s="477"/>
      <c r="BI71" s="477"/>
      <c r="BJ71" s="477"/>
      <c r="BK71" s="477"/>
      <c r="BL71" s="478"/>
      <c r="BM71" s="477"/>
      <c r="BN71" s="480"/>
      <c r="BO71" s="481"/>
      <c r="BP71" s="480"/>
      <c r="BQ71" s="477"/>
      <c r="BR71" s="482"/>
      <c r="BS71" s="477"/>
      <c r="BT71" s="479"/>
      <c r="BU71" s="477"/>
      <c r="BV71" s="480"/>
      <c r="BW71" s="477"/>
    </row>
    <row r="72" spans="1:75" x14ac:dyDescent="0.25">
      <c r="A72" s="261">
        <v>70</v>
      </c>
      <c r="B72" s="261">
        <v>1</v>
      </c>
      <c r="C72" s="11" t="s">
        <v>5</v>
      </c>
      <c r="D72" s="725">
        <v>45428</v>
      </c>
      <c r="E72" s="11" t="s">
        <v>11761</v>
      </c>
      <c r="F72" s="247" t="s">
        <v>14781</v>
      </c>
      <c r="G72" s="247" t="s">
        <v>11898</v>
      </c>
      <c r="H72" s="967">
        <v>0.4</v>
      </c>
      <c r="I72" s="247"/>
      <c r="J72" s="11" t="s">
        <v>172</v>
      </c>
      <c r="K72" s="514">
        <v>45507</v>
      </c>
      <c r="L72" s="11" t="s">
        <v>9339</v>
      </c>
      <c r="M72" s="2"/>
      <c r="N72" s="11" t="s">
        <v>9339</v>
      </c>
      <c r="O72" s="247" t="s">
        <v>11837</v>
      </c>
      <c r="AQ72" s="477"/>
      <c r="AR72" s="477"/>
      <c r="AS72" s="477"/>
      <c r="AT72" s="478"/>
      <c r="AU72" s="477"/>
      <c r="AV72" s="480"/>
      <c r="AW72" s="481"/>
      <c r="AX72" s="480"/>
      <c r="AY72" s="477"/>
      <c r="AZ72" s="482"/>
      <c r="BA72" s="477"/>
      <c r="BB72" s="479"/>
      <c r="BC72" s="477"/>
      <c r="BD72" s="480"/>
      <c r="BE72" s="477"/>
      <c r="BI72" s="477"/>
      <c r="BJ72" s="477"/>
      <c r="BK72" s="477"/>
      <c r="BL72" s="478"/>
      <c r="BM72" s="477"/>
      <c r="BN72" s="480"/>
      <c r="BO72" s="481"/>
      <c r="BP72" s="480"/>
      <c r="BQ72" s="477"/>
      <c r="BR72" s="482"/>
      <c r="BS72" s="477"/>
      <c r="BT72" s="479"/>
      <c r="BU72" s="477"/>
      <c r="BV72" s="480"/>
      <c r="BW72" s="477"/>
    </row>
    <row r="73" spans="1:75" x14ac:dyDescent="0.25">
      <c r="A73" s="261">
        <v>71</v>
      </c>
      <c r="B73" s="261">
        <v>1</v>
      </c>
      <c r="C73" s="11" t="s">
        <v>5</v>
      </c>
      <c r="D73" s="725">
        <v>45428</v>
      </c>
      <c r="E73" s="11" t="s">
        <v>11810</v>
      </c>
      <c r="F73" s="247" t="s">
        <v>16791</v>
      </c>
      <c r="G73" s="247" t="s">
        <v>11899</v>
      </c>
      <c r="H73" s="967">
        <v>0.5</v>
      </c>
      <c r="I73" s="247"/>
      <c r="J73" s="11" t="s">
        <v>172</v>
      </c>
      <c r="K73" s="514">
        <v>45507</v>
      </c>
      <c r="L73" s="11" t="s">
        <v>9339</v>
      </c>
      <c r="M73" s="2"/>
      <c r="N73" s="11" t="s">
        <v>9339</v>
      </c>
      <c r="O73" s="247" t="s">
        <v>11837</v>
      </c>
      <c r="AQ73" s="477"/>
      <c r="AR73" s="477"/>
      <c r="AS73" s="477"/>
      <c r="AT73" s="478"/>
      <c r="AU73" s="477"/>
      <c r="AV73" s="480"/>
      <c r="AW73" s="481"/>
      <c r="AX73" s="480"/>
      <c r="AY73" s="477"/>
      <c r="AZ73" s="482"/>
      <c r="BA73" s="477"/>
      <c r="BB73" s="479"/>
      <c r="BC73" s="477"/>
      <c r="BD73" s="480"/>
      <c r="BE73" s="477"/>
      <c r="BI73" s="477"/>
      <c r="BJ73" s="477"/>
      <c r="BK73" s="477"/>
      <c r="BL73" s="478"/>
      <c r="BM73" s="477"/>
      <c r="BN73" s="480"/>
      <c r="BO73" s="481"/>
      <c r="BP73" s="480"/>
      <c r="BQ73" s="477"/>
      <c r="BR73" s="482"/>
      <c r="BS73" s="477"/>
      <c r="BT73" s="479"/>
      <c r="BU73" s="477"/>
      <c r="BV73" s="480"/>
      <c r="BW73" s="477"/>
    </row>
    <row r="74" spans="1:75" x14ac:dyDescent="0.25">
      <c r="A74" s="261">
        <v>72</v>
      </c>
      <c r="B74" s="261">
        <v>1</v>
      </c>
      <c r="C74" s="11" t="s">
        <v>5</v>
      </c>
      <c r="D74" s="725">
        <v>45429</v>
      </c>
      <c r="E74" s="11" t="s">
        <v>11688</v>
      </c>
      <c r="F74" s="247" t="s">
        <v>11596</v>
      </c>
      <c r="G74" s="247" t="s">
        <v>11900</v>
      </c>
      <c r="H74" s="967">
        <v>0.5</v>
      </c>
      <c r="I74" s="247"/>
      <c r="J74" s="11" t="s">
        <v>172</v>
      </c>
      <c r="K74" s="514">
        <v>45507</v>
      </c>
      <c r="L74" s="11" t="s">
        <v>9339</v>
      </c>
      <c r="M74" s="2"/>
      <c r="N74" s="11" t="s">
        <v>9339</v>
      </c>
      <c r="O74" s="247" t="s">
        <v>11837</v>
      </c>
      <c r="AQ74" s="477"/>
      <c r="AR74" s="477"/>
      <c r="AS74" s="477"/>
      <c r="AT74" s="478"/>
      <c r="AU74" s="477"/>
      <c r="AV74" s="480"/>
      <c r="AW74" s="481"/>
      <c r="AX74" s="480"/>
      <c r="AY74" s="477"/>
      <c r="AZ74" s="482"/>
      <c r="BA74" s="477"/>
      <c r="BB74" s="479"/>
      <c r="BC74" s="477"/>
      <c r="BD74" s="480"/>
      <c r="BE74" s="477"/>
      <c r="BI74" s="477"/>
      <c r="BJ74" s="477"/>
      <c r="BK74" s="477"/>
      <c r="BL74" s="478"/>
      <c r="BM74" s="477"/>
      <c r="BN74" s="480"/>
      <c r="BO74" s="481"/>
      <c r="BP74" s="480"/>
      <c r="BQ74" s="477"/>
      <c r="BR74" s="482"/>
      <c r="BS74" s="477"/>
      <c r="BT74" s="479"/>
      <c r="BU74" s="477"/>
      <c r="BV74" s="480"/>
      <c r="BW74" s="477"/>
    </row>
    <row r="75" spans="1:75" x14ac:dyDescent="0.25">
      <c r="A75" s="261">
        <v>73</v>
      </c>
      <c r="B75" s="261">
        <v>1</v>
      </c>
      <c r="C75" s="11" t="s">
        <v>5</v>
      </c>
      <c r="D75" s="725">
        <v>45429</v>
      </c>
      <c r="E75" s="11" t="s">
        <v>11689</v>
      </c>
      <c r="F75" s="247" t="s">
        <v>13845</v>
      </c>
      <c r="G75" s="247" t="s">
        <v>11901</v>
      </c>
      <c r="H75" s="967">
        <v>0.5</v>
      </c>
      <c r="I75" s="247"/>
      <c r="J75" s="11" t="s">
        <v>172</v>
      </c>
      <c r="K75" s="514">
        <v>45507</v>
      </c>
      <c r="L75" s="11" t="s">
        <v>9339</v>
      </c>
      <c r="M75" s="2"/>
      <c r="N75" s="11" t="s">
        <v>9339</v>
      </c>
      <c r="O75" s="247" t="s">
        <v>11837</v>
      </c>
      <c r="AQ75" s="477"/>
      <c r="AR75" s="477"/>
      <c r="AS75" s="477"/>
      <c r="AT75" s="478"/>
      <c r="AU75" s="477"/>
      <c r="AV75" s="480"/>
      <c r="AW75" s="481"/>
      <c r="AX75" s="480"/>
      <c r="AY75" s="477"/>
      <c r="AZ75" s="482"/>
      <c r="BA75" s="477"/>
      <c r="BB75" s="479"/>
      <c r="BC75" s="477"/>
      <c r="BD75" s="480"/>
      <c r="BE75" s="477"/>
      <c r="BI75" s="477"/>
      <c r="BJ75" s="477"/>
      <c r="BK75" s="477"/>
      <c r="BL75" s="478"/>
      <c r="BM75" s="477"/>
      <c r="BN75" s="480"/>
      <c r="BO75" s="481"/>
      <c r="BP75" s="480"/>
      <c r="BQ75" s="477"/>
      <c r="BR75" s="482"/>
      <c r="BS75" s="477"/>
      <c r="BT75" s="479"/>
      <c r="BU75" s="477"/>
      <c r="BV75" s="480"/>
      <c r="BW75" s="477"/>
    </row>
    <row r="76" spans="1:75" x14ac:dyDescent="0.25">
      <c r="A76" s="261">
        <v>74</v>
      </c>
      <c r="B76" s="261">
        <v>1</v>
      </c>
      <c r="C76" s="11" t="s">
        <v>5</v>
      </c>
      <c r="D76" s="725">
        <v>45434</v>
      </c>
      <c r="E76" s="11" t="s">
        <v>11692</v>
      </c>
      <c r="F76" s="247" t="s">
        <v>11599</v>
      </c>
      <c r="G76" s="247" t="s">
        <v>11902</v>
      </c>
      <c r="H76" s="967">
        <v>1</v>
      </c>
      <c r="I76" s="247"/>
      <c r="J76" s="11" t="s">
        <v>172</v>
      </c>
      <c r="K76" s="514">
        <v>45507</v>
      </c>
      <c r="L76" s="11" t="s">
        <v>9339</v>
      </c>
      <c r="M76" s="2"/>
      <c r="N76" s="11" t="s">
        <v>9339</v>
      </c>
      <c r="O76" s="247" t="s">
        <v>11837</v>
      </c>
      <c r="AQ76" s="477"/>
      <c r="AR76" s="477"/>
      <c r="AS76" s="477"/>
      <c r="AT76" s="478"/>
      <c r="AU76" s="477"/>
      <c r="AV76" s="480"/>
      <c r="AW76" s="481"/>
      <c r="AX76" s="480"/>
      <c r="AY76" s="477"/>
      <c r="AZ76" s="482"/>
      <c r="BA76" s="477"/>
      <c r="BB76" s="479"/>
      <c r="BC76" s="477"/>
      <c r="BD76" s="480"/>
      <c r="BE76" s="477"/>
      <c r="BI76" s="477"/>
      <c r="BJ76" s="477"/>
      <c r="BK76" s="477"/>
      <c r="BL76" s="478"/>
      <c r="BM76" s="477"/>
      <c r="BN76" s="480"/>
      <c r="BO76" s="481"/>
      <c r="BP76" s="480"/>
      <c r="BQ76" s="477"/>
      <c r="BR76" s="482"/>
      <c r="BS76" s="477"/>
      <c r="BT76" s="479"/>
      <c r="BU76" s="477"/>
      <c r="BV76" s="480"/>
      <c r="BW76" s="477"/>
    </row>
    <row r="77" spans="1:75" x14ac:dyDescent="0.25">
      <c r="A77" s="261">
        <v>75</v>
      </c>
      <c r="B77" s="261">
        <v>1</v>
      </c>
      <c r="C77" s="11" t="s">
        <v>5</v>
      </c>
      <c r="D77" s="725">
        <v>45435</v>
      </c>
      <c r="E77" s="11" t="s">
        <v>11689</v>
      </c>
      <c r="F77" s="247" t="s">
        <v>13845</v>
      </c>
      <c r="G77" s="247" t="s">
        <v>11903</v>
      </c>
      <c r="H77" s="967">
        <v>0.75</v>
      </c>
      <c r="I77" s="247"/>
      <c r="J77" s="11" t="s">
        <v>172</v>
      </c>
      <c r="K77" s="514">
        <v>45507</v>
      </c>
      <c r="L77" s="11" t="s">
        <v>9339</v>
      </c>
      <c r="M77" s="2"/>
      <c r="N77" s="11" t="s">
        <v>9339</v>
      </c>
      <c r="O77" s="247" t="s">
        <v>11837</v>
      </c>
      <c r="AQ77" s="477"/>
      <c r="AR77" s="477"/>
      <c r="AS77" s="477"/>
      <c r="AT77" s="478"/>
      <c r="AU77" s="477"/>
      <c r="AV77" s="480"/>
      <c r="AW77" s="481"/>
      <c r="AX77" s="480"/>
      <c r="AY77" s="477"/>
      <c r="AZ77" s="482"/>
      <c r="BA77" s="477"/>
      <c r="BB77" s="479"/>
      <c r="BC77" s="477"/>
      <c r="BD77" s="480"/>
      <c r="BE77" s="477"/>
      <c r="BI77" s="477"/>
      <c r="BJ77" s="477"/>
      <c r="BK77" s="477"/>
      <c r="BL77" s="478"/>
      <c r="BM77" s="477"/>
      <c r="BN77" s="480"/>
      <c r="BO77" s="481"/>
      <c r="BP77" s="480"/>
      <c r="BQ77" s="477"/>
      <c r="BR77" s="482"/>
      <c r="BS77" s="477"/>
      <c r="BT77" s="479"/>
      <c r="BU77" s="477"/>
      <c r="BV77" s="480"/>
      <c r="BW77" s="477"/>
    </row>
    <row r="78" spans="1:75" x14ac:dyDescent="0.25">
      <c r="A78" s="261">
        <v>76</v>
      </c>
      <c r="B78" s="261">
        <v>1</v>
      </c>
      <c r="C78" s="11" t="s">
        <v>5</v>
      </c>
      <c r="D78" s="725">
        <v>45440</v>
      </c>
      <c r="E78" s="11" t="s">
        <v>11692</v>
      </c>
      <c r="F78" s="247" t="s">
        <v>11599</v>
      </c>
      <c r="G78" s="247" t="s">
        <v>11904</v>
      </c>
      <c r="H78" s="967">
        <v>0.5</v>
      </c>
      <c r="I78" s="247"/>
      <c r="J78" s="11" t="s">
        <v>172</v>
      </c>
      <c r="K78" s="514">
        <v>45507</v>
      </c>
      <c r="L78" s="11" t="s">
        <v>9339</v>
      </c>
      <c r="M78" s="2"/>
      <c r="N78" s="11" t="s">
        <v>9339</v>
      </c>
      <c r="O78" s="247" t="s">
        <v>11837</v>
      </c>
      <c r="AQ78" s="477"/>
      <c r="AR78" s="477"/>
      <c r="AS78" s="477"/>
      <c r="AT78" s="478"/>
      <c r="AU78" s="477"/>
      <c r="AV78" s="480"/>
      <c r="AW78" s="481"/>
      <c r="AX78" s="480"/>
      <c r="AY78" s="477"/>
      <c r="AZ78" s="482"/>
      <c r="BA78" s="477"/>
      <c r="BB78" s="479"/>
      <c r="BC78" s="477"/>
      <c r="BD78" s="480"/>
      <c r="BE78" s="477"/>
      <c r="BI78" s="477"/>
      <c r="BJ78" s="477"/>
      <c r="BK78" s="477"/>
      <c r="BL78" s="478"/>
      <c r="BM78" s="477"/>
      <c r="BN78" s="480"/>
      <c r="BO78" s="481"/>
      <c r="BP78" s="480"/>
      <c r="BQ78" s="477"/>
      <c r="BR78" s="482"/>
      <c r="BS78" s="477"/>
      <c r="BT78" s="479"/>
      <c r="BU78" s="477"/>
      <c r="BV78" s="480"/>
      <c r="BW78" s="477"/>
    </row>
    <row r="79" spans="1:75" x14ac:dyDescent="0.25">
      <c r="A79" s="261">
        <v>77</v>
      </c>
      <c r="B79" s="261">
        <v>1</v>
      </c>
      <c r="C79" s="11" t="s">
        <v>5</v>
      </c>
      <c r="D79" s="725">
        <v>45440</v>
      </c>
      <c r="E79" s="11" t="s">
        <v>11727</v>
      </c>
      <c r="F79" s="247" t="s">
        <v>11625</v>
      </c>
      <c r="G79" s="247" t="s">
        <v>11905</v>
      </c>
      <c r="H79" s="967">
        <v>1</v>
      </c>
      <c r="I79" s="247"/>
      <c r="J79" s="11" t="s">
        <v>172</v>
      </c>
      <c r="K79" s="514">
        <v>45507</v>
      </c>
      <c r="L79" s="11" t="s">
        <v>9339</v>
      </c>
      <c r="M79" s="2"/>
      <c r="N79" s="11" t="s">
        <v>9339</v>
      </c>
      <c r="O79" s="247" t="s">
        <v>11837</v>
      </c>
      <c r="AQ79" s="477"/>
      <c r="AR79" s="477"/>
      <c r="AS79" s="477"/>
      <c r="AT79" s="478"/>
      <c r="AU79" s="477"/>
      <c r="AV79" s="480"/>
      <c r="AW79" s="481"/>
      <c r="AX79" s="480"/>
      <c r="AY79" s="477"/>
      <c r="AZ79" s="482"/>
      <c r="BA79" s="477"/>
      <c r="BB79" s="479"/>
      <c r="BC79" s="477"/>
      <c r="BD79" s="480"/>
      <c r="BE79" s="477"/>
      <c r="BI79" s="477"/>
      <c r="BJ79" s="477"/>
      <c r="BK79" s="477"/>
      <c r="BL79" s="478"/>
      <c r="BM79" s="477"/>
      <c r="BN79" s="480"/>
      <c r="BO79" s="481"/>
      <c r="BP79" s="480"/>
      <c r="BQ79" s="477"/>
      <c r="BR79" s="482"/>
      <c r="BS79" s="477"/>
      <c r="BT79" s="479"/>
      <c r="BU79" s="477"/>
      <c r="BV79" s="480"/>
      <c r="BW79" s="477"/>
    </row>
    <row r="80" spans="1:75" x14ac:dyDescent="0.25">
      <c r="A80" s="261">
        <v>78</v>
      </c>
      <c r="B80" s="261">
        <v>1</v>
      </c>
      <c r="C80" s="11" t="s">
        <v>5</v>
      </c>
      <c r="D80" s="725">
        <v>45441</v>
      </c>
      <c r="E80" s="11" t="s">
        <v>11714</v>
      </c>
      <c r="F80" s="247" t="s">
        <v>11614</v>
      </c>
      <c r="G80" s="247" t="s">
        <v>11906</v>
      </c>
      <c r="H80" s="967">
        <v>0.4</v>
      </c>
      <c r="I80" s="247"/>
      <c r="J80" s="11" t="s">
        <v>172</v>
      </c>
      <c r="K80" s="514">
        <v>45507</v>
      </c>
      <c r="L80" s="11" t="s">
        <v>9339</v>
      </c>
      <c r="M80" s="2"/>
      <c r="N80" s="11" t="s">
        <v>9339</v>
      </c>
      <c r="O80" s="247" t="s">
        <v>11837</v>
      </c>
      <c r="AQ80" s="477"/>
      <c r="AR80" s="477"/>
      <c r="AS80" s="477"/>
      <c r="AT80" s="478"/>
      <c r="AU80" s="477"/>
      <c r="AV80" s="480"/>
      <c r="AW80" s="481"/>
      <c r="AX80" s="480"/>
      <c r="AY80" s="477"/>
      <c r="AZ80" s="482"/>
      <c r="BA80" s="477"/>
      <c r="BB80" s="479"/>
      <c r="BC80" s="477"/>
      <c r="BD80" s="480"/>
      <c r="BE80" s="477"/>
      <c r="BI80" s="477"/>
      <c r="BJ80" s="477"/>
      <c r="BK80" s="477"/>
      <c r="BL80" s="478"/>
      <c r="BM80" s="477"/>
      <c r="BN80" s="480"/>
      <c r="BO80" s="481"/>
      <c r="BP80" s="480"/>
      <c r="BQ80" s="477"/>
      <c r="BR80" s="482"/>
      <c r="BS80" s="477"/>
      <c r="BT80" s="479"/>
      <c r="BU80" s="477"/>
      <c r="BV80" s="480"/>
      <c r="BW80" s="477"/>
    </row>
    <row r="81" spans="1:75" x14ac:dyDescent="0.25">
      <c r="A81" s="261">
        <v>79</v>
      </c>
      <c r="B81" s="261">
        <v>1</v>
      </c>
      <c r="C81" s="11" t="s">
        <v>5</v>
      </c>
      <c r="D81" s="725">
        <v>45441</v>
      </c>
      <c r="E81" s="11" t="s">
        <v>11727</v>
      </c>
      <c r="F81" s="247" t="s">
        <v>11625</v>
      </c>
      <c r="G81" s="247" t="s">
        <v>11907</v>
      </c>
      <c r="H81" s="967">
        <v>0.5</v>
      </c>
      <c r="I81" s="247"/>
      <c r="J81" s="11" t="s">
        <v>172</v>
      </c>
      <c r="K81" s="514">
        <v>45507</v>
      </c>
      <c r="L81" s="11" t="s">
        <v>9339</v>
      </c>
      <c r="M81" s="2"/>
      <c r="N81" s="11" t="s">
        <v>9339</v>
      </c>
      <c r="O81" s="247" t="s">
        <v>11837</v>
      </c>
      <c r="AQ81" s="477"/>
      <c r="AR81" s="477"/>
      <c r="AS81" s="477"/>
      <c r="AT81" s="478"/>
      <c r="AU81" s="477"/>
      <c r="AV81" s="480"/>
      <c r="AW81" s="481"/>
      <c r="AX81" s="480"/>
      <c r="AY81" s="477"/>
      <c r="AZ81" s="482"/>
      <c r="BA81" s="477"/>
      <c r="BB81" s="479"/>
      <c r="BC81" s="477"/>
      <c r="BD81" s="480"/>
      <c r="BE81" s="477"/>
      <c r="BI81" s="477"/>
      <c r="BJ81" s="477"/>
      <c r="BK81" s="477"/>
      <c r="BL81" s="478"/>
      <c r="BM81" s="477"/>
      <c r="BN81" s="480"/>
      <c r="BO81" s="481"/>
      <c r="BP81" s="480"/>
      <c r="BQ81" s="477"/>
      <c r="BR81" s="482"/>
      <c r="BS81" s="477"/>
      <c r="BT81" s="479"/>
      <c r="BU81" s="477"/>
      <c r="BV81" s="480"/>
      <c r="BW81" s="477"/>
    </row>
    <row r="82" spans="1:75" x14ac:dyDescent="0.25">
      <c r="A82" s="261">
        <v>80</v>
      </c>
      <c r="B82" s="261">
        <v>1</v>
      </c>
      <c r="C82" s="11" t="s">
        <v>5</v>
      </c>
      <c r="D82" s="725">
        <v>45443</v>
      </c>
      <c r="E82" s="11" t="s">
        <v>11806</v>
      </c>
      <c r="F82" s="247" t="s">
        <v>11663</v>
      </c>
      <c r="G82" s="247" t="s">
        <v>11908</v>
      </c>
      <c r="H82" s="967">
        <v>0.75</v>
      </c>
      <c r="I82" s="247"/>
      <c r="J82" s="11" t="s">
        <v>172</v>
      </c>
      <c r="K82" s="514">
        <v>45507</v>
      </c>
      <c r="L82" s="11" t="s">
        <v>9339</v>
      </c>
      <c r="M82" s="2"/>
      <c r="N82" s="11" t="s">
        <v>9339</v>
      </c>
      <c r="O82" s="247" t="s">
        <v>11837</v>
      </c>
      <c r="AQ82" s="477"/>
      <c r="AR82" s="477"/>
      <c r="AS82" s="477"/>
      <c r="AT82" s="478"/>
      <c r="AU82" s="477"/>
      <c r="AV82" s="480"/>
      <c r="AW82" s="481"/>
      <c r="AX82" s="480"/>
      <c r="AY82" s="477"/>
      <c r="AZ82" s="482"/>
      <c r="BA82" s="477"/>
      <c r="BB82" s="479"/>
      <c r="BC82" s="477"/>
      <c r="BD82" s="480"/>
      <c r="BE82" s="477"/>
      <c r="BI82" s="477"/>
      <c r="BJ82" s="477"/>
      <c r="BK82" s="477"/>
      <c r="BL82" s="478"/>
      <c r="BM82" s="477"/>
      <c r="BN82" s="480"/>
      <c r="BO82" s="481"/>
      <c r="BP82" s="480"/>
      <c r="BQ82" s="477"/>
      <c r="BR82" s="482"/>
      <c r="BS82" s="477"/>
      <c r="BT82" s="479"/>
      <c r="BU82" s="477"/>
      <c r="BV82" s="480"/>
      <c r="BW82" s="477"/>
    </row>
    <row r="83" spans="1:75" x14ac:dyDescent="0.25">
      <c r="A83" s="261">
        <v>81</v>
      </c>
      <c r="B83" s="261">
        <v>1</v>
      </c>
      <c r="C83" s="11" t="s">
        <v>5</v>
      </c>
      <c r="D83" s="725">
        <v>45446</v>
      </c>
      <c r="E83" s="11" t="s">
        <v>11680</v>
      </c>
      <c r="F83" s="247" t="s">
        <v>13155</v>
      </c>
      <c r="G83" s="247" t="s">
        <v>11909</v>
      </c>
      <c r="H83" s="967">
        <v>1.5</v>
      </c>
      <c r="I83" s="247"/>
      <c r="J83" s="11" t="s">
        <v>172</v>
      </c>
      <c r="K83" s="514">
        <v>45507</v>
      </c>
      <c r="L83" s="11" t="s">
        <v>9339</v>
      </c>
      <c r="M83" s="2"/>
      <c r="N83" s="11" t="s">
        <v>9339</v>
      </c>
      <c r="O83" s="247" t="s">
        <v>11837</v>
      </c>
      <c r="AQ83" s="477"/>
      <c r="AR83" s="477"/>
      <c r="AS83" s="477"/>
      <c r="AT83" s="478"/>
      <c r="AU83" s="477"/>
      <c r="AV83" s="480"/>
      <c r="AW83" s="481"/>
      <c r="AX83" s="480"/>
      <c r="AY83" s="477"/>
      <c r="AZ83" s="482"/>
      <c r="BA83" s="477"/>
      <c r="BB83" s="479"/>
      <c r="BC83" s="477"/>
      <c r="BD83" s="480"/>
      <c r="BE83" s="477"/>
      <c r="BI83" s="477"/>
      <c r="BJ83" s="477"/>
      <c r="BK83" s="477"/>
      <c r="BL83" s="478"/>
      <c r="BM83" s="477"/>
      <c r="BN83" s="480"/>
      <c r="BO83" s="481"/>
      <c r="BP83" s="480"/>
      <c r="BQ83" s="477"/>
      <c r="BR83" s="482"/>
      <c r="BS83" s="477"/>
      <c r="BT83" s="479"/>
      <c r="BU83" s="477"/>
      <c r="BV83" s="480"/>
      <c r="BW83" s="477"/>
    </row>
    <row r="84" spans="1:75" x14ac:dyDescent="0.25">
      <c r="A84" s="261">
        <v>82</v>
      </c>
      <c r="B84" s="261">
        <v>1</v>
      </c>
      <c r="C84" s="11" t="s">
        <v>5</v>
      </c>
      <c r="D84" s="725">
        <v>45446</v>
      </c>
      <c r="E84" s="11" t="s">
        <v>11688</v>
      </c>
      <c r="F84" s="247" t="s">
        <v>11596</v>
      </c>
      <c r="G84" s="247" t="s">
        <v>11910</v>
      </c>
      <c r="H84" s="967">
        <v>0.4</v>
      </c>
      <c r="I84" s="247"/>
      <c r="J84" s="11" t="s">
        <v>172</v>
      </c>
      <c r="K84" s="514">
        <v>45507</v>
      </c>
      <c r="L84" s="11" t="s">
        <v>9339</v>
      </c>
      <c r="M84" s="2"/>
      <c r="N84" s="11" t="s">
        <v>9339</v>
      </c>
      <c r="O84" s="247" t="s">
        <v>11837</v>
      </c>
      <c r="AQ84" s="477"/>
      <c r="AR84" s="477"/>
      <c r="AS84" s="477"/>
      <c r="AT84" s="478"/>
      <c r="AU84" s="477"/>
      <c r="AV84" s="480"/>
      <c r="AW84" s="481"/>
      <c r="AX84" s="480"/>
      <c r="AY84" s="477"/>
      <c r="AZ84" s="482"/>
      <c r="BA84" s="477"/>
      <c r="BB84" s="479"/>
      <c r="BC84" s="477"/>
      <c r="BD84" s="480"/>
      <c r="BE84" s="477"/>
      <c r="BI84" s="477"/>
      <c r="BJ84" s="477"/>
      <c r="BK84" s="477"/>
      <c r="BL84" s="478"/>
      <c r="BM84" s="477"/>
      <c r="BN84" s="480"/>
      <c r="BO84" s="481"/>
      <c r="BP84" s="480"/>
      <c r="BQ84" s="477"/>
      <c r="BR84" s="482"/>
      <c r="BS84" s="477"/>
      <c r="BT84" s="479"/>
      <c r="BU84" s="477"/>
      <c r="BV84" s="480"/>
      <c r="BW84" s="477"/>
    </row>
    <row r="85" spans="1:75" x14ac:dyDescent="0.25">
      <c r="A85" s="261">
        <v>83</v>
      </c>
      <c r="B85" s="261">
        <v>1</v>
      </c>
      <c r="C85" s="11" t="s">
        <v>5</v>
      </c>
      <c r="D85" s="725">
        <v>45447</v>
      </c>
      <c r="E85" s="11" t="s">
        <v>11806</v>
      </c>
      <c r="F85" s="247" t="s">
        <v>11663</v>
      </c>
      <c r="G85" s="247" t="s">
        <v>11911</v>
      </c>
      <c r="H85" s="967">
        <v>0.4</v>
      </c>
      <c r="I85" s="247"/>
      <c r="J85" s="11" t="s">
        <v>172</v>
      </c>
      <c r="K85" s="514">
        <v>45507</v>
      </c>
      <c r="L85" s="11" t="s">
        <v>9339</v>
      </c>
      <c r="M85" s="2"/>
      <c r="N85" s="11" t="s">
        <v>9339</v>
      </c>
      <c r="O85" s="247" t="s">
        <v>11837</v>
      </c>
      <c r="AQ85" s="477"/>
      <c r="AR85" s="477"/>
      <c r="AS85" s="477"/>
      <c r="AT85" s="478"/>
      <c r="AU85" s="477"/>
      <c r="AV85" s="480"/>
      <c r="AW85" s="481"/>
      <c r="AX85" s="480"/>
      <c r="AY85" s="477"/>
      <c r="AZ85" s="482"/>
      <c r="BA85" s="477"/>
      <c r="BB85" s="479"/>
      <c r="BC85" s="477"/>
      <c r="BD85" s="480"/>
      <c r="BE85" s="477"/>
      <c r="BI85" s="477"/>
      <c r="BJ85" s="477"/>
      <c r="BK85" s="477"/>
      <c r="BL85" s="478"/>
      <c r="BM85" s="477"/>
      <c r="BN85" s="480"/>
      <c r="BO85" s="481"/>
      <c r="BP85" s="480"/>
      <c r="BQ85" s="477"/>
      <c r="BR85" s="482"/>
      <c r="BS85" s="477"/>
      <c r="BT85" s="479"/>
      <c r="BU85" s="477"/>
      <c r="BV85" s="480"/>
      <c r="BW85" s="477"/>
    </row>
    <row r="86" spans="1:75" x14ac:dyDescent="0.25">
      <c r="A86" s="261">
        <v>84</v>
      </c>
      <c r="B86" s="261">
        <v>1</v>
      </c>
      <c r="C86" s="11" t="s">
        <v>5</v>
      </c>
      <c r="D86" s="725">
        <v>45449</v>
      </c>
      <c r="E86" s="11" t="s">
        <v>11685</v>
      </c>
      <c r="F86" s="247" t="s">
        <v>13669</v>
      </c>
      <c r="G86" s="247" t="s">
        <v>11912</v>
      </c>
      <c r="H86" s="967">
        <v>0.75</v>
      </c>
      <c r="I86" s="247"/>
      <c r="J86" s="11" t="s">
        <v>172</v>
      </c>
      <c r="K86" s="514">
        <v>45507</v>
      </c>
      <c r="L86" s="11" t="s">
        <v>9339</v>
      </c>
      <c r="M86" s="2"/>
      <c r="N86" s="11" t="s">
        <v>9339</v>
      </c>
      <c r="O86" s="247" t="s">
        <v>11837</v>
      </c>
      <c r="AQ86" s="477"/>
      <c r="AR86" s="477"/>
      <c r="AS86" s="477"/>
      <c r="AT86" s="478"/>
      <c r="AU86" s="477"/>
      <c r="AV86" s="480"/>
      <c r="AW86" s="481"/>
      <c r="AX86" s="480"/>
      <c r="AY86" s="477"/>
      <c r="AZ86" s="482"/>
      <c r="BA86" s="477"/>
      <c r="BB86" s="479"/>
      <c r="BC86" s="477"/>
      <c r="BD86" s="480"/>
      <c r="BE86" s="477"/>
      <c r="BI86" s="477"/>
      <c r="BJ86" s="477"/>
      <c r="BK86" s="477"/>
      <c r="BL86" s="478"/>
      <c r="BM86" s="477"/>
      <c r="BN86" s="480"/>
      <c r="BO86" s="481"/>
      <c r="BP86" s="480"/>
      <c r="BQ86" s="477"/>
      <c r="BR86" s="482"/>
      <c r="BS86" s="477"/>
      <c r="BT86" s="479"/>
      <c r="BU86" s="477"/>
      <c r="BV86" s="480"/>
      <c r="BW86" s="477"/>
    </row>
    <row r="87" spans="1:75" x14ac:dyDescent="0.25">
      <c r="A87" s="261">
        <v>85</v>
      </c>
      <c r="B87" s="261">
        <v>1</v>
      </c>
      <c r="C87" s="11" t="s">
        <v>5</v>
      </c>
      <c r="D87" s="725">
        <v>45449</v>
      </c>
      <c r="E87" s="11" t="s">
        <v>11693</v>
      </c>
      <c r="F87" s="247" t="s">
        <v>11600</v>
      </c>
      <c r="G87" s="247" t="s">
        <v>11913</v>
      </c>
      <c r="H87" s="967">
        <v>0.5</v>
      </c>
      <c r="I87" s="247"/>
      <c r="J87" s="11" t="s">
        <v>172</v>
      </c>
      <c r="K87" s="514">
        <v>45507</v>
      </c>
      <c r="L87" s="11" t="s">
        <v>9339</v>
      </c>
      <c r="M87" s="2"/>
      <c r="N87" s="11" t="s">
        <v>9339</v>
      </c>
      <c r="O87" s="247" t="s">
        <v>11837</v>
      </c>
      <c r="AQ87" s="477"/>
      <c r="AR87" s="477"/>
      <c r="AS87" s="477"/>
      <c r="AT87" s="478"/>
      <c r="AU87" s="477"/>
      <c r="AV87" s="480"/>
      <c r="AW87" s="481"/>
      <c r="AX87" s="480"/>
      <c r="AY87" s="477"/>
      <c r="AZ87" s="482"/>
      <c r="BA87" s="477"/>
      <c r="BB87" s="479"/>
      <c r="BC87" s="477"/>
      <c r="BD87" s="480"/>
      <c r="BE87" s="477"/>
      <c r="BI87" s="477"/>
      <c r="BJ87" s="477"/>
      <c r="BK87" s="477"/>
      <c r="BL87" s="478"/>
      <c r="BM87" s="477"/>
      <c r="BN87" s="480"/>
      <c r="BO87" s="481"/>
      <c r="BP87" s="480"/>
      <c r="BQ87" s="477"/>
      <c r="BR87" s="482"/>
      <c r="BS87" s="477"/>
      <c r="BT87" s="479"/>
      <c r="BU87" s="477"/>
      <c r="BV87" s="480"/>
      <c r="BW87" s="477"/>
    </row>
    <row r="88" spans="1:75" x14ac:dyDescent="0.25">
      <c r="A88" s="261">
        <v>86</v>
      </c>
      <c r="B88" s="261">
        <v>1</v>
      </c>
      <c r="C88" s="11" t="s">
        <v>5</v>
      </c>
      <c r="D88" s="725">
        <v>45449</v>
      </c>
      <c r="E88" s="11" t="s">
        <v>11724</v>
      </c>
      <c r="F88" s="247" t="s">
        <v>11623</v>
      </c>
      <c r="G88" s="247" t="s">
        <v>11914</v>
      </c>
      <c r="H88" s="967">
        <v>0.5</v>
      </c>
      <c r="I88" s="247"/>
      <c r="J88" s="11" t="s">
        <v>172</v>
      </c>
      <c r="K88" s="514">
        <v>45507</v>
      </c>
      <c r="L88" s="11" t="s">
        <v>9339</v>
      </c>
      <c r="M88" s="2"/>
      <c r="N88" s="11" t="s">
        <v>9339</v>
      </c>
      <c r="O88" s="247" t="s">
        <v>11837</v>
      </c>
      <c r="AQ88" s="477"/>
      <c r="AR88" s="477"/>
      <c r="AS88" s="477"/>
      <c r="AT88" s="478"/>
      <c r="AU88" s="477"/>
      <c r="AV88" s="480"/>
      <c r="AW88" s="481"/>
      <c r="AX88" s="480"/>
      <c r="AY88" s="477"/>
      <c r="AZ88" s="482"/>
      <c r="BA88" s="477"/>
      <c r="BB88" s="479"/>
      <c r="BC88" s="477"/>
      <c r="BD88" s="480"/>
      <c r="BE88" s="477"/>
      <c r="BI88" s="477"/>
      <c r="BJ88" s="477"/>
      <c r="BK88" s="477"/>
      <c r="BL88" s="478"/>
      <c r="BM88" s="477"/>
      <c r="BN88" s="480"/>
      <c r="BO88" s="481"/>
      <c r="BP88" s="480"/>
      <c r="BQ88" s="477"/>
      <c r="BR88" s="482"/>
      <c r="BS88" s="477"/>
      <c r="BT88" s="479"/>
      <c r="BU88" s="477"/>
      <c r="BV88" s="480"/>
      <c r="BW88" s="477"/>
    </row>
    <row r="89" spans="1:75" x14ac:dyDescent="0.25">
      <c r="A89" s="261">
        <v>87</v>
      </c>
      <c r="B89" s="261">
        <v>1</v>
      </c>
      <c r="C89" s="11" t="s">
        <v>5</v>
      </c>
      <c r="D89" s="725">
        <v>45449</v>
      </c>
      <c r="E89" s="11" t="s">
        <v>11727</v>
      </c>
      <c r="F89" s="247" t="s">
        <v>11625</v>
      </c>
      <c r="G89" s="247" t="s">
        <v>11915</v>
      </c>
      <c r="H89" s="967">
        <v>0.75</v>
      </c>
      <c r="I89" s="247"/>
      <c r="J89" s="11" t="s">
        <v>172</v>
      </c>
      <c r="K89" s="514">
        <v>45507</v>
      </c>
      <c r="L89" s="11" t="s">
        <v>9339</v>
      </c>
      <c r="M89" s="2"/>
      <c r="N89" s="11" t="s">
        <v>9339</v>
      </c>
      <c r="O89" s="247" t="s">
        <v>11837</v>
      </c>
      <c r="AQ89" s="477"/>
      <c r="AR89" s="477"/>
      <c r="AS89" s="477"/>
      <c r="AT89" s="478"/>
      <c r="AU89" s="477"/>
      <c r="AV89" s="480"/>
      <c r="AW89" s="481"/>
      <c r="AX89" s="480"/>
      <c r="AY89" s="477"/>
      <c r="AZ89" s="482"/>
      <c r="BA89" s="477"/>
      <c r="BB89" s="479"/>
      <c r="BC89" s="477"/>
      <c r="BD89" s="480"/>
      <c r="BE89" s="477"/>
      <c r="BI89" s="477"/>
      <c r="BJ89" s="477"/>
      <c r="BK89" s="477"/>
      <c r="BL89" s="478"/>
      <c r="BM89" s="477"/>
      <c r="BN89" s="480"/>
      <c r="BO89" s="481"/>
      <c r="BP89" s="480"/>
      <c r="BQ89" s="477"/>
      <c r="BR89" s="482"/>
      <c r="BS89" s="477"/>
      <c r="BT89" s="479"/>
      <c r="BU89" s="477"/>
      <c r="BV89" s="480"/>
      <c r="BW89" s="477"/>
    </row>
    <row r="90" spans="1:75" x14ac:dyDescent="0.25">
      <c r="A90" s="261">
        <v>88</v>
      </c>
      <c r="B90" s="261">
        <v>1</v>
      </c>
      <c r="C90" s="11" t="s">
        <v>5</v>
      </c>
      <c r="D90" s="725">
        <v>45450</v>
      </c>
      <c r="E90" s="11" t="s">
        <v>11727</v>
      </c>
      <c r="F90" s="247" t="s">
        <v>11625</v>
      </c>
      <c r="G90" s="247" t="s">
        <v>11916</v>
      </c>
      <c r="H90" s="967">
        <v>0.4</v>
      </c>
      <c r="I90" s="247"/>
      <c r="J90" s="11" t="s">
        <v>172</v>
      </c>
      <c r="K90" s="514">
        <v>45507</v>
      </c>
      <c r="L90" s="11" t="s">
        <v>9339</v>
      </c>
      <c r="M90" s="2"/>
      <c r="N90" s="11" t="s">
        <v>9339</v>
      </c>
      <c r="O90" s="247" t="s">
        <v>11837</v>
      </c>
      <c r="AQ90" s="477"/>
      <c r="AR90" s="477"/>
      <c r="AS90" s="477"/>
      <c r="AT90" s="478"/>
      <c r="AU90" s="477"/>
      <c r="AV90" s="480"/>
      <c r="AW90" s="481"/>
      <c r="AX90" s="480"/>
      <c r="AY90" s="477"/>
      <c r="AZ90" s="482"/>
      <c r="BA90" s="477"/>
      <c r="BB90" s="479"/>
      <c r="BC90" s="477"/>
      <c r="BD90" s="480"/>
      <c r="BE90" s="477"/>
      <c r="BI90" s="477"/>
      <c r="BJ90" s="477"/>
      <c r="BK90" s="477"/>
      <c r="BL90" s="478"/>
      <c r="BM90" s="477"/>
      <c r="BN90" s="480"/>
      <c r="BO90" s="481"/>
      <c r="BP90" s="480"/>
      <c r="BQ90" s="477"/>
      <c r="BR90" s="482"/>
      <c r="BS90" s="477"/>
      <c r="BT90" s="479"/>
      <c r="BU90" s="477"/>
      <c r="BV90" s="480"/>
      <c r="BW90" s="477"/>
    </row>
    <row r="91" spans="1:75" x14ac:dyDescent="0.25">
      <c r="A91" s="261">
        <v>89</v>
      </c>
      <c r="B91" s="261">
        <v>1</v>
      </c>
      <c r="C91" s="11" t="s">
        <v>5</v>
      </c>
      <c r="D91" s="725">
        <v>45454</v>
      </c>
      <c r="E91" s="11" t="s">
        <v>11680</v>
      </c>
      <c r="F91" s="247" t="s">
        <v>13155</v>
      </c>
      <c r="G91" s="247" t="s">
        <v>11917</v>
      </c>
      <c r="H91" s="967">
        <v>0.4</v>
      </c>
      <c r="I91" s="247"/>
      <c r="J91" s="11" t="s">
        <v>172</v>
      </c>
      <c r="K91" s="514">
        <v>45507</v>
      </c>
      <c r="L91" s="11" t="s">
        <v>9339</v>
      </c>
      <c r="M91" s="2"/>
      <c r="N91" s="11" t="s">
        <v>9339</v>
      </c>
      <c r="O91" s="247" t="s">
        <v>11837</v>
      </c>
      <c r="AQ91" s="477"/>
      <c r="AR91" s="477"/>
      <c r="AS91" s="477"/>
      <c r="AT91" s="478"/>
      <c r="AU91" s="477"/>
      <c r="AV91" s="480"/>
      <c r="AW91" s="481"/>
      <c r="AX91" s="480"/>
      <c r="AY91" s="477"/>
      <c r="AZ91" s="482"/>
      <c r="BA91" s="477"/>
      <c r="BB91" s="479"/>
      <c r="BC91" s="477"/>
      <c r="BD91" s="480"/>
      <c r="BE91" s="477"/>
      <c r="BI91" s="477"/>
      <c r="BJ91" s="477"/>
      <c r="BK91" s="477"/>
      <c r="BL91" s="478"/>
      <c r="BM91" s="477"/>
      <c r="BN91" s="480"/>
      <c r="BO91" s="481"/>
      <c r="BP91" s="480"/>
      <c r="BQ91" s="477"/>
      <c r="BR91" s="482"/>
      <c r="BS91" s="477"/>
      <c r="BT91" s="479"/>
      <c r="BU91" s="477"/>
      <c r="BV91" s="480"/>
      <c r="BW91" s="477"/>
    </row>
    <row r="92" spans="1:75" x14ac:dyDescent="0.25">
      <c r="A92" s="261">
        <v>90</v>
      </c>
      <c r="B92" s="261">
        <v>1</v>
      </c>
      <c r="C92" s="11" t="s">
        <v>5</v>
      </c>
      <c r="D92" s="725">
        <v>45454</v>
      </c>
      <c r="E92" s="11" t="s">
        <v>11772</v>
      </c>
      <c r="F92" s="247" t="s">
        <v>14954</v>
      </c>
      <c r="G92" s="247" t="s">
        <v>11918</v>
      </c>
      <c r="H92" s="967">
        <v>0.5</v>
      </c>
      <c r="I92" s="247"/>
      <c r="J92" s="11" t="s">
        <v>172</v>
      </c>
      <c r="K92" s="514">
        <v>45507</v>
      </c>
      <c r="L92" s="11" t="s">
        <v>9339</v>
      </c>
      <c r="M92" s="2"/>
      <c r="N92" s="11" t="s">
        <v>9339</v>
      </c>
      <c r="O92" s="247" t="s">
        <v>11837</v>
      </c>
      <c r="AQ92" s="477"/>
      <c r="AR92" s="477"/>
      <c r="AS92" s="477"/>
      <c r="AT92" s="478"/>
      <c r="AU92" s="477"/>
      <c r="AV92" s="480"/>
      <c r="AW92" s="481"/>
      <c r="AX92" s="480"/>
      <c r="AY92" s="477"/>
      <c r="AZ92" s="482"/>
      <c r="BA92" s="477"/>
      <c r="BB92" s="479"/>
      <c r="BC92" s="477"/>
      <c r="BD92" s="480"/>
      <c r="BE92" s="477"/>
      <c r="BI92" s="477"/>
      <c r="BJ92" s="477"/>
      <c r="BK92" s="477"/>
      <c r="BL92" s="478"/>
      <c r="BM92" s="477"/>
      <c r="BN92" s="480"/>
      <c r="BO92" s="481"/>
      <c r="BP92" s="480"/>
      <c r="BQ92" s="477"/>
      <c r="BR92" s="482"/>
      <c r="BS92" s="477"/>
      <c r="BT92" s="479"/>
      <c r="BU92" s="477"/>
      <c r="BV92" s="480"/>
      <c r="BW92" s="477"/>
    </row>
    <row r="93" spans="1:75" x14ac:dyDescent="0.25">
      <c r="A93" s="261">
        <v>91</v>
      </c>
      <c r="B93" s="261">
        <v>1</v>
      </c>
      <c r="C93" s="11" t="s">
        <v>5</v>
      </c>
      <c r="D93" s="725">
        <v>45454</v>
      </c>
      <c r="E93" s="11" t="s">
        <v>11803</v>
      </c>
      <c r="F93" s="247" t="s">
        <v>15360</v>
      </c>
      <c r="G93" s="247" t="s">
        <v>11919</v>
      </c>
      <c r="H93" s="967">
        <v>2</v>
      </c>
      <c r="I93" s="247"/>
      <c r="J93" s="11" t="s">
        <v>172</v>
      </c>
      <c r="K93" s="514">
        <v>45507</v>
      </c>
      <c r="L93" s="11" t="s">
        <v>9339</v>
      </c>
      <c r="M93" s="2"/>
      <c r="N93" s="11" t="s">
        <v>9339</v>
      </c>
      <c r="O93" s="247" t="s">
        <v>11837</v>
      </c>
      <c r="AQ93" s="477"/>
      <c r="AR93" s="477"/>
      <c r="AS93" s="477"/>
      <c r="AT93" s="478"/>
      <c r="AU93" s="477"/>
      <c r="AV93" s="480"/>
      <c r="AW93" s="481"/>
      <c r="AX93" s="480"/>
      <c r="AY93" s="477"/>
      <c r="AZ93" s="482"/>
      <c r="BA93" s="477"/>
      <c r="BB93" s="479"/>
      <c r="BC93" s="477"/>
      <c r="BD93" s="480"/>
      <c r="BE93" s="477"/>
      <c r="BI93" s="477"/>
      <c r="BJ93" s="477"/>
      <c r="BK93" s="477"/>
      <c r="BL93" s="478"/>
      <c r="BM93" s="477"/>
      <c r="BN93" s="480"/>
      <c r="BO93" s="481"/>
      <c r="BP93" s="480"/>
      <c r="BQ93" s="477"/>
      <c r="BR93" s="482"/>
      <c r="BS93" s="477"/>
      <c r="BT93" s="479"/>
      <c r="BU93" s="477"/>
      <c r="BV93" s="480"/>
      <c r="BW93" s="477"/>
    </row>
    <row r="94" spans="1:75" x14ac:dyDescent="0.25">
      <c r="A94" s="261">
        <v>92</v>
      </c>
      <c r="B94" s="261">
        <v>1</v>
      </c>
      <c r="C94" s="11" t="s">
        <v>5</v>
      </c>
      <c r="D94" s="725">
        <v>45455</v>
      </c>
      <c r="E94" s="11" t="s">
        <v>11793</v>
      </c>
      <c r="F94" s="247" t="s">
        <v>11657</v>
      </c>
      <c r="G94" s="247" t="s">
        <v>11920</v>
      </c>
      <c r="H94" s="967">
        <v>0.4</v>
      </c>
      <c r="I94" s="247"/>
      <c r="J94" s="11" t="s">
        <v>172</v>
      </c>
      <c r="K94" s="514">
        <v>45507</v>
      </c>
      <c r="L94" s="11" t="s">
        <v>9339</v>
      </c>
      <c r="M94" s="2"/>
      <c r="N94" s="11" t="s">
        <v>9339</v>
      </c>
      <c r="O94" s="247" t="s">
        <v>11837</v>
      </c>
      <c r="AQ94" s="477"/>
      <c r="AR94" s="477"/>
      <c r="AS94" s="477"/>
      <c r="AT94" s="478"/>
      <c r="AU94" s="477"/>
      <c r="AV94" s="480"/>
      <c r="AW94" s="481"/>
      <c r="AX94" s="480"/>
      <c r="AY94" s="477"/>
      <c r="AZ94" s="482"/>
      <c r="BA94" s="477"/>
      <c r="BB94" s="479"/>
      <c r="BC94" s="477"/>
      <c r="BD94" s="480"/>
      <c r="BE94" s="477"/>
      <c r="BI94" s="477"/>
      <c r="BJ94" s="477"/>
      <c r="BK94" s="477"/>
      <c r="BL94" s="478"/>
      <c r="BM94" s="477"/>
      <c r="BN94" s="480"/>
      <c r="BO94" s="481"/>
      <c r="BP94" s="480"/>
      <c r="BQ94" s="477"/>
      <c r="BR94" s="482"/>
      <c r="BS94" s="477"/>
      <c r="BT94" s="479"/>
      <c r="BU94" s="477"/>
      <c r="BV94" s="480"/>
      <c r="BW94" s="477"/>
    </row>
    <row r="95" spans="1:75" x14ac:dyDescent="0.25">
      <c r="A95" s="261">
        <v>93</v>
      </c>
      <c r="B95" s="261">
        <v>1</v>
      </c>
      <c r="C95" s="11" t="s">
        <v>5</v>
      </c>
      <c r="D95" s="725">
        <v>45455</v>
      </c>
      <c r="E95" s="11" t="s">
        <v>11803</v>
      </c>
      <c r="F95" s="247" t="s">
        <v>15360</v>
      </c>
      <c r="G95" s="247" t="s">
        <v>11921</v>
      </c>
      <c r="H95" s="967">
        <v>1.5</v>
      </c>
      <c r="I95" s="247"/>
      <c r="J95" s="11" t="s">
        <v>172</v>
      </c>
      <c r="K95" s="514">
        <v>45507</v>
      </c>
      <c r="L95" s="11" t="s">
        <v>9339</v>
      </c>
      <c r="M95" s="2"/>
      <c r="N95" s="11" t="s">
        <v>9339</v>
      </c>
      <c r="O95" s="247" t="s">
        <v>11837</v>
      </c>
      <c r="AQ95" s="477"/>
      <c r="AR95" s="477"/>
      <c r="AS95" s="477"/>
      <c r="AT95" s="478"/>
      <c r="AU95" s="477"/>
      <c r="AV95" s="480"/>
      <c r="AW95" s="481"/>
      <c r="AX95" s="480"/>
      <c r="AY95" s="477"/>
      <c r="AZ95" s="482"/>
      <c r="BA95" s="477"/>
      <c r="BB95" s="479"/>
      <c r="BC95" s="477"/>
      <c r="BD95" s="480"/>
      <c r="BE95" s="477"/>
      <c r="BI95" s="477"/>
      <c r="BJ95" s="477"/>
      <c r="BK95" s="477"/>
      <c r="BL95" s="478"/>
      <c r="BM95" s="477"/>
      <c r="BN95" s="480"/>
      <c r="BO95" s="481"/>
      <c r="BP95" s="480"/>
      <c r="BQ95" s="477"/>
      <c r="BR95" s="482"/>
      <c r="BS95" s="477"/>
      <c r="BT95" s="479"/>
      <c r="BU95" s="477"/>
      <c r="BV95" s="480"/>
      <c r="BW95" s="477"/>
    </row>
    <row r="96" spans="1:75" x14ac:dyDescent="0.25">
      <c r="A96" s="261">
        <v>94</v>
      </c>
      <c r="B96" s="261">
        <v>1</v>
      </c>
      <c r="C96" s="11" t="s">
        <v>5</v>
      </c>
      <c r="D96" s="725">
        <v>45456</v>
      </c>
      <c r="E96" s="11" t="s">
        <v>11680</v>
      </c>
      <c r="F96" s="247" t="s">
        <v>13155</v>
      </c>
      <c r="G96" s="247" t="s">
        <v>11922</v>
      </c>
      <c r="H96" s="967">
        <v>0.5</v>
      </c>
      <c r="I96" s="247"/>
      <c r="J96" s="11" t="s">
        <v>172</v>
      </c>
      <c r="K96" s="514">
        <v>45507</v>
      </c>
      <c r="L96" s="11" t="s">
        <v>9339</v>
      </c>
      <c r="M96" s="2"/>
      <c r="N96" s="11" t="s">
        <v>9339</v>
      </c>
      <c r="O96" s="247" t="s">
        <v>11837</v>
      </c>
      <c r="AQ96" s="477"/>
      <c r="AR96" s="477"/>
      <c r="AS96" s="477"/>
      <c r="AT96" s="478"/>
      <c r="AU96" s="477"/>
      <c r="AV96" s="480"/>
      <c r="AW96" s="481"/>
      <c r="AX96" s="480"/>
      <c r="AY96" s="477"/>
      <c r="AZ96" s="482"/>
      <c r="BA96" s="477"/>
      <c r="BB96" s="479"/>
      <c r="BC96" s="477"/>
      <c r="BD96" s="480"/>
      <c r="BE96" s="477"/>
      <c r="BI96" s="477"/>
      <c r="BJ96" s="477"/>
      <c r="BK96" s="477"/>
      <c r="BL96" s="478"/>
      <c r="BM96" s="477"/>
      <c r="BN96" s="480"/>
      <c r="BO96" s="481"/>
      <c r="BP96" s="480"/>
      <c r="BQ96" s="477"/>
      <c r="BR96" s="482"/>
      <c r="BS96" s="477"/>
      <c r="BT96" s="479"/>
      <c r="BU96" s="477"/>
      <c r="BV96" s="480"/>
      <c r="BW96" s="477"/>
    </row>
    <row r="97" spans="1:75" x14ac:dyDescent="0.25">
      <c r="A97" s="261">
        <v>95</v>
      </c>
      <c r="B97" s="261">
        <v>1</v>
      </c>
      <c r="C97" s="11" t="s">
        <v>5</v>
      </c>
      <c r="D97" s="725">
        <v>45456</v>
      </c>
      <c r="E97" s="11" t="s">
        <v>11793</v>
      </c>
      <c r="F97" s="247" t="s">
        <v>11657</v>
      </c>
      <c r="G97" s="247" t="s">
        <v>11923</v>
      </c>
      <c r="H97" s="967">
        <v>0.4</v>
      </c>
      <c r="I97" s="247"/>
      <c r="J97" s="11" t="s">
        <v>172</v>
      </c>
      <c r="K97" s="514">
        <v>45507</v>
      </c>
      <c r="L97" s="11" t="s">
        <v>9339</v>
      </c>
      <c r="M97" s="2"/>
      <c r="N97" s="11" t="s">
        <v>9339</v>
      </c>
      <c r="O97" s="247" t="s">
        <v>11837</v>
      </c>
      <c r="AQ97" s="477"/>
      <c r="AR97" s="477"/>
      <c r="AS97" s="477"/>
      <c r="AT97" s="478"/>
      <c r="AU97" s="477"/>
      <c r="AV97" s="480"/>
      <c r="AW97" s="481"/>
      <c r="AX97" s="480"/>
      <c r="AY97" s="477"/>
      <c r="AZ97" s="482"/>
      <c r="BA97" s="477"/>
      <c r="BB97" s="479"/>
      <c r="BC97" s="477"/>
      <c r="BD97" s="480"/>
      <c r="BE97" s="477"/>
      <c r="BI97" s="477"/>
      <c r="BJ97" s="477"/>
      <c r="BK97" s="477"/>
      <c r="BL97" s="478"/>
      <c r="BM97" s="477"/>
      <c r="BN97" s="480"/>
      <c r="BO97" s="481"/>
      <c r="BP97" s="480"/>
      <c r="BQ97" s="477"/>
      <c r="BR97" s="482"/>
      <c r="BS97" s="477"/>
      <c r="BT97" s="479"/>
      <c r="BU97" s="477"/>
      <c r="BV97" s="480"/>
      <c r="BW97" s="477"/>
    </row>
    <row r="98" spans="1:75" x14ac:dyDescent="0.25">
      <c r="A98" s="261">
        <v>96</v>
      </c>
      <c r="B98" s="261">
        <v>1</v>
      </c>
      <c r="C98" s="11" t="s">
        <v>5</v>
      </c>
      <c r="D98" s="725">
        <v>45457</v>
      </c>
      <c r="E98" s="11" t="s">
        <v>11680</v>
      </c>
      <c r="F98" s="247" t="s">
        <v>13155</v>
      </c>
      <c r="G98" s="247" t="s">
        <v>11924</v>
      </c>
      <c r="H98" s="967">
        <v>0.25</v>
      </c>
      <c r="I98" s="247"/>
      <c r="J98" s="11" t="s">
        <v>172</v>
      </c>
      <c r="K98" s="514">
        <v>45507</v>
      </c>
      <c r="L98" s="11" t="s">
        <v>9339</v>
      </c>
      <c r="M98" s="2"/>
      <c r="N98" s="11" t="s">
        <v>9339</v>
      </c>
      <c r="O98" s="247" t="s">
        <v>11837</v>
      </c>
      <c r="AQ98" s="477"/>
      <c r="AR98" s="477"/>
      <c r="AS98" s="477"/>
      <c r="AT98" s="478"/>
      <c r="AU98" s="477"/>
      <c r="AV98" s="480"/>
      <c r="AW98" s="481"/>
      <c r="AX98" s="480"/>
      <c r="AY98" s="477"/>
      <c r="AZ98" s="482"/>
      <c r="BA98" s="477"/>
      <c r="BB98" s="479"/>
      <c r="BC98" s="477"/>
      <c r="BD98" s="480"/>
      <c r="BE98" s="477"/>
      <c r="BI98" s="477"/>
      <c r="BJ98" s="477"/>
      <c r="BK98" s="477"/>
      <c r="BL98" s="478"/>
      <c r="BM98" s="477"/>
      <c r="BN98" s="480"/>
      <c r="BO98" s="481"/>
      <c r="BP98" s="480"/>
      <c r="BQ98" s="477"/>
      <c r="BR98" s="482"/>
      <c r="BS98" s="477"/>
      <c r="BT98" s="479"/>
      <c r="BU98" s="477"/>
      <c r="BV98" s="480"/>
      <c r="BW98" s="477"/>
    </row>
    <row r="99" spans="1:75" x14ac:dyDescent="0.25">
      <c r="A99" s="261">
        <v>97</v>
      </c>
      <c r="B99" s="261">
        <v>1</v>
      </c>
      <c r="C99" s="11" t="s">
        <v>5</v>
      </c>
      <c r="D99" s="725">
        <v>45457</v>
      </c>
      <c r="E99" s="11" t="s">
        <v>11793</v>
      </c>
      <c r="F99" s="247" t="s">
        <v>11657</v>
      </c>
      <c r="G99" s="247" t="s">
        <v>11925</v>
      </c>
      <c r="H99" s="967">
        <v>0.4</v>
      </c>
      <c r="I99" s="247"/>
      <c r="J99" s="11" t="s">
        <v>172</v>
      </c>
      <c r="K99" s="514">
        <v>45507</v>
      </c>
      <c r="L99" s="11" t="s">
        <v>9339</v>
      </c>
      <c r="M99" s="2"/>
      <c r="N99" s="11" t="s">
        <v>9339</v>
      </c>
      <c r="O99" s="247" t="s">
        <v>11837</v>
      </c>
      <c r="AQ99" s="477"/>
      <c r="AR99" s="477"/>
      <c r="AS99" s="477"/>
      <c r="AT99" s="478"/>
      <c r="AU99" s="477"/>
      <c r="AV99" s="480"/>
      <c r="AW99" s="481"/>
      <c r="AX99" s="480"/>
      <c r="AY99" s="477"/>
      <c r="AZ99" s="482"/>
      <c r="BA99" s="477"/>
      <c r="BB99" s="479"/>
      <c r="BC99" s="477"/>
      <c r="BD99" s="480"/>
      <c r="BE99" s="477"/>
      <c r="BI99" s="477"/>
      <c r="BJ99" s="477"/>
      <c r="BK99" s="477"/>
      <c r="BL99" s="478"/>
      <c r="BM99" s="477"/>
      <c r="BN99" s="480"/>
      <c r="BO99" s="481"/>
      <c r="BP99" s="480"/>
      <c r="BQ99" s="477"/>
      <c r="BR99" s="482"/>
      <c r="BS99" s="477"/>
      <c r="BT99" s="479"/>
      <c r="BU99" s="477"/>
      <c r="BV99" s="480"/>
      <c r="BW99" s="477"/>
    </row>
    <row r="100" spans="1:75" x14ac:dyDescent="0.25">
      <c r="A100" s="261">
        <v>98</v>
      </c>
      <c r="B100" s="261">
        <v>1</v>
      </c>
      <c r="C100" s="11" t="s">
        <v>5</v>
      </c>
      <c r="D100" s="725">
        <v>45460</v>
      </c>
      <c r="E100" s="11" t="s">
        <v>11693</v>
      </c>
      <c r="F100" s="247" t="s">
        <v>11600</v>
      </c>
      <c r="G100" s="247" t="s">
        <v>11926</v>
      </c>
      <c r="H100" s="967">
        <v>0.5</v>
      </c>
      <c r="I100" s="247"/>
      <c r="J100" s="11" t="s">
        <v>172</v>
      </c>
      <c r="K100" s="514">
        <v>45507</v>
      </c>
      <c r="L100" s="11" t="s">
        <v>9339</v>
      </c>
      <c r="M100" s="2"/>
      <c r="N100" s="11" t="s">
        <v>9339</v>
      </c>
      <c r="O100" s="247" t="s">
        <v>11837</v>
      </c>
      <c r="AQ100" s="477"/>
      <c r="AR100" s="477"/>
      <c r="AS100" s="477"/>
      <c r="AT100" s="478"/>
      <c r="AU100" s="477"/>
      <c r="AV100" s="480"/>
      <c r="AW100" s="481"/>
      <c r="AX100" s="480"/>
      <c r="AY100" s="477"/>
      <c r="AZ100" s="482"/>
      <c r="BA100" s="477"/>
      <c r="BB100" s="479"/>
      <c r="BC100" s="477"/>
      <c r="BD100" s="480"/>
      <c r="BE100" s="477"/>
      <c r="BI100" s="477"/>
      <c r="BJ100" s="477"/>
      <c r="BK100" s="477"/>
      <c r="BL100" s="478"/>
      <c r="BM100" s="477"/>
      <c r="BN100" s="480"/>
      <c r="BO100" s="481"/>
      <c r="BP100" s="480"/>
      <c r="BQ100" s="477"/>
      <c r="BR100" s="482"/>
      <c r="BS100" s="477"/>
      <c r="BT100" s="479"/>
      <c r="BU100" s="477"/>
      <c r="BV100" s="480"/>
      <c r="BW100" s="477"/>
    </row>
    <row r="101" spans="1:75" x14ac:dyDescent="0.25">
      <c r="A101" s="261">
        <v>99</v>
      </c>
      <c r="B101" s="261">
        <v>1</v>
      </c>
      <c r="C101" s="11" t="s">
        <v>5</v>
      </c>
      <c r="D101" s="725">
        <v>45460</v>
      </c>
      <c r="E101" s="11" t="s">
        <v>11724</v>
      </c>
      <c r="F101" s="247" t="s">
        <v>11623</v>
      </c>
      <c r="G101" s="247" t="s">
        <v>11927</v>
      </c>
      <c r="H101" s="967">
        <v>0.75</v>
      </c>
      <c r="I101" s="247"/>
      <c r="J101" s="11" t="s">
        <v>172</v>
      </c>
      <c r="K101" s="514">
        <v>45507</v>
      </c>
      <c r="L101" s="11" t="s">
        <v>9339</v>
      </c>
      <c r="M101" s="2"/>
      <c r="N101" s="11" t="s">
        <v>9339</v>
      </c>
      <c r="O101" s="247" t="s">
        <v>11837</v>
      </c>
      <c r="AQ101" s="477"/>
      <c r="AR101" s="477"/>
      <c r="AS101" s="477"/>
      <c r="AT101" s="478"/>
      <c r="AU101" s="477"/>
      <c r="AV101" s="480"/>
      <c r="AW101" s="481"/>
      <c r="AX101" s="480"/>
      <c r="AY101" s="477"/>
      <c r="AZ101" s="482"/>
      <c r="BA101" s="477"/>
      <c r="BB101" s="479"/>
      <c r="BC101" s="477"/>
      <c r="BD101" s="480"/>
      <c r="BE101" s="477"/>
      <c r="BI101" s="477"/>
      <c r="BJ101" s="477"/>
      <c r="BK101" s="477"/>
      <c r="BL101" s="478"/>
      <c r="BM101" s="477"/>
      <c r="BN101" s="480"/>
      <c r="BO101" s="481"/>
      <c r="BP101" s="480"/>
      <c r="BQ101" s="477"/>
      <c r="BR101" s="482"/>
      <c r="BS101" s="477"/>
      <c r="BT101" s="479"/>
      <c r="BU101" s="477"/>
      <c r="BV101" s="480"/>
      <c r="BW101" s="477"/>
    </row>
    <row r="102" spans="1:75" x14ac:dyDescent="0.25">
      <c r="A102" s="261">
        <v>100</v>
      </c>
      <c r="B102" s="261">
        <v>1</v>
      </c>
      <c r="C102" s="11" t="s">
        <v>5</v>
      </c>
      <c r="D102" s="725">
        <v>45460</v>
      </c>
      <c r="E102" s="11" t="s">
        <v>11727</v>
      </c>
      <c r="F102" s="247" t="s">
        <v>11625</v>
      </c>
      <c r="G102" s="247" t="s">
        <v>11928</v>
      </c>
      <c r="H102" s="967">
        <v>0.25</v>
      </c>
      <c r="I102" s="247"/>
      <c r="J102" s="11" t="s">
        <v>172</v>
      </c>
      <c r="K102" s="514">
        <v>45507</v>
      </c>
      <c r="L102" s="11" t="s">
        <v>9339</v>
      </c>
      <c r="M102" s="2"/>
      <c r="N102" s="11" t="s">
        <v>9339</v>
      </c>
      <c r="O102" s="247" t="s">
        <v>11837</v>
      </c>
      <c r="AQ102" s="477"/>
      <c r="AR102" s="477"/>
      <c r="AS102" s="477"/>
      <c r="AT102" s="478"/>
      <c r="AU102" s="477"/>
      <c r="AV102" s="480"/>
      <c r="AW102" s="481"/>
      <c r="AX102" s="480"/>
      <c r="AY102" s="477"/>
      <c r="AZ102" s="482"/>
      <c r="BA102" s="477"/>
      <c r="BB102" s="479"/>
      <c r="BC102" s="477"/>
      <c r="BD102" s="480"/>
      <c r="BE102" s="477"/>
      <c r="BI102" s="477"/>
      <c r="BJ102" s="477"/>
      <c r="BK102" s="477"/>
      <c r="BL102" s="478"/>
      <c r="BM102" s="477"/>
      <c r="BN102" s="480"/>
      <c r="BO102" s="481"/>
      <c r="BP102" s="480"/>
      <c r="BQ102" s="477"/>
      <c r="BR102" s="482"/>
      <c r="BS102" s="477"/>
      <c r="BT102" s="479"/>
      <c r="BU102" s="477"/>
      <c r="BV102" s="480"/>
      <c r="BW102" s="477"/>
    </row>
    <row r="103" spans="1:75" x14ac:dyDescent="0.25">
      <c r="A103" s="261">
        <v>101</v>
      </c>
      <c r="B103" s="261">
        <v>1</v>
      </c>
      <c r="C103" s="11" t="s">
        <v>5</v>
      </c>
      <c r="D103" s="725">
        <v>45460</v>
      </c>
      <c r="E103" s="11" t="s">
        <v>11793</v>
      </c>
      <c r="F103" s="247" t="s">
        <v>11657</v>
      </c>
      <c r="G103" s="247" t="s">
        <v>11929</v>
      </c>
      <c r="H103" s="967">
        <v>1.75</v>
      </c>
      <c r="I103" s="247"/>
      <c r="J103" s="11" t="s">
        <v>172</v>
      </c>
      <c r="K103" s="514">
        <v>45507</v>
      </c>
      <c r="L103" s="11" t="s">
        <v>9339</v>
      </c>
      <c r="M103" s="2"/>
      <c r="N103" s="11" t="s">
        <v>9339</v>
      </c>
      <c r="O103" s="247" t="s">
        <v>11837</v>
      </c>
      <c r="AQ103" s="477"/>
      <c r="AR103" s="477"/>
      <c r="AS103" s="477"/>
      <c r="AT103" s="478"/>
      <c r="AU103" s="477"/>
      <c r="AV103" s="480"/>
      <c r="AW103" s="481"/>
      <c r="AX103" s="480"/>
      <c r="AY103" s="477"/>
      <c r="AZ103" s="482"/>
      <c r="BA103" s="477"/>
      <c r="BB103" s="479"/>
      <c r="BC103" s="477"/>
      <c r="BD103" s="480"/>
      <c r="BE103" s="477"/>
      <c r="BI103" s="477"/>
      <c r="BJ103" s="477"/>
      <c r="BK103" s="477"/>
      <c r="BL103" s="478"/>
      <c r="BM103" s="477"/>
      <c r="BN103" s="480"/>
      <c r="BO103" s="481"/>
      <c r="BP103" s="480"/>
      <c r="BQ103" s="477"/>
      <c r="BR103" s="482"/>
      <c r="BS103" s="477"/>
      <c r="BT103" s="479"/>
      <c r="BU103" s="477"/>
      <c r="BV103" s="480"/>
      <c r="BW103" s="477"/>
    </row>
    <row r="104" spans="1:75" x14ac:dyDescent="0.25">
      <c r="A104" s="261">
        <v>102</v>
      </c>
      <c r="B104" s="261">
        <v>1</v>
      </c>
      <c r="C104" s="11" t="s">
        <v>5</v>
      </c>
      <c r="D104" s="725">
        <v>45461</v>
      </c>
      <c r="E104" s="11" t="s">
        <v>11793</v>
      </c>
      <c r="F104" s="247" t="s">
        <v>11657</v>
      </c>
      <c r="G104" s="247" t="s">
        <v>11930</v>
      </c>
      <c r="H104" s="967">
        <v>0.4</v>
      </c>
      <c r="I104" s="247"/>
      <c r="J104" s="11" t="s">
        <v>172</v>
      </c>
      <c r="K104" s="514">
        <v>45507</v>
      </c>
      <c r="L104" s="11" t="s">
        <v>9339</v>
      </c>
      <c r="M104" s="2"/>
      <c r="N104" s="11" t="s">
        <v>9339</v>
      </c>
      <c r="O104" s="247" t="s">
        <v>11837</v>
      </c>
      <c r="AQ104" s="477"/>
      <c r="AR104" s="477"/>
      <c r="AS104" s="477"/>
      <c r="AT104" s="478"/>
      <c r="AU104" s="477"/>
      <c r="AV104" s="480"/>
      <c r="AW104" s="481"/>
      <c r="AX104" s="480"/>
      <c r="AY104" s="477"/>
      <c r="AZ104" s="482"/>
      <c r="BA104" s="477"/>
      <c r="BB104" s="479"/>
      <c r="BC104" s="477"/>
      <c r="BD104" s="480"/>
      <c r="BE104" s="477"/>
      <c r="BI104" s="477"/>
      <c r="BJ104" s="477"/>
      <c r="BK104" s="477"/>
      <c r="BL104" s="478"/>
      <c r="BM104" s="477"/>
      <c r="BN104" s="480"/>
      <c r="BO104" s="481"/>
      <c r="BP104" s="480"/>
      <c r="BQ104" s="477"/>
      <c r="BR104" s="482"/>
      <c r="BS104" s="477"/>
      <c r="BT104" s="479"/>
      <c r="BU104" s="477"/>
      <c r="BV104" s="480"/>
      <c r="BW104" s="477"/>
    </row>
    <row r="105" spans="1:75" x14ac:dyDescent="0.25">
      <c r="A105" s="261">
        <v>103</v>
      </c>
      <c r="B105" s="261">
        <v>1</v>
      </c>
      <c r="C105" s="11" t="s">
        <v>5</v>
      </c>
      <c r="D105" s="725">
        <v>45462</v>
      </c>
      <c r="E105" s="11" t="s">
        <v>11685</v>
      </c>
      <c r="F105" s="247" t="s">
        <v>13669</v>
      </c>
      <c r="G105" s="247" t="s">
        <v>11931</v>
      </c>
      <c r="H105" s="967">
        <v>0.4</v>
      </c>
      <c r="I105" s="247"/>
      <c r="J105" s="11" t="s">
        <v>172</v>
      </c>
      <c r="K105" s="514">
        <v>45507</v>
      </c>
      <c r="L105" s="11" t="s">
        <v>9339</v>
      </c>
      <c r="M105" s="2"/>
      <c r="N105" s="11" t="s">
        <v>9339</v>
      </c>
      <c r="O105" s="247" t="s">
        <v>11837</v>
      </c>
      <c r="AQ105" s="477"/>
      <c r="AR105" s="477"/>
      <c r="AS105" s="477"/>
      <c r="AT105" s="478"/>
      <c r="AU105" s="477"/>
      <c r="AV105" s="480"/>
      <c r="AW105" s="481"/>
      <c r="AX105" s="480"/>
      <c r="AY105" s="477"/>
      <c r="AZ105" s="482"/>
      <c r="BA105" s="477"/>
      <c r="BB105" s="479"/>
      <c r="BC105" s="477"/>
      <c r="BD105" s="480"/>
      <c r="BE105" s="477"/>
      <c r="BI105" s="477"/>
      <c r="BJ105" s="477"/>
      <c r="BK105" s="477"/>
      <c r="BL105" s="478"/>
      <c r="BM105" s="477"/>
      <c r="BN105" s="480"/>
      <c r="BO105" s="481"/>
      <c r="BP105" s="480"/>
      <c r="BQ105" s="477"/>
      <c r="BR105" s="482"/>
      <c r="BS105" s="477"/>
      <c r="BT105" s="479"/>
      <c r="BU105" s="477"/>
      <c r="BV105" s="480"/>
      <c r="BW105" s="477"/>
    </row>
    <row r="106" spans="1:75" x14ac:dyDescent="0.25">
      <c r="A106" s="261">
        <v>104</v>
      </c>
      <c r="B106" s="261">
        <v>1</v>
      </c>
      <c r="C106" s="11" t="s">
        <v>5</v>
      </c>
      <c r="D106" s="725">
        <v>45462</v>
      </c>
      <c r="E106" s="11" t="s">
        <v>11685</v>
      </c>
      <c r="F106" s="247" t="s">
        <v>13669</v>
      </c>
      <c r="G106" s="247" t="s">
        <v>11932</v>
      </c>
      <c r="H106" s="967">
        <v>0.5</v>
      </c>
      <c r="I106" s="247"/>
      <c r="J106" s="11" t="s">
        <v>172</v>
      </c>
      <c r="K106" s="514">
        <v>45507</v>
      </c>
      <c r="L106" s="11" t="s">
        <v>9339</v>
      </c>
      <c r="M106" s="2"/>
      <c r="N106" s="11" t="s">
        <v>9339</v>
      </c>
      <c r="O106" s="247" t="s">
        <v>11837</v>
      </c>
      <c r="AQ106" s="477"/>
      <c r="AR106" s="477"/>
      <c r="AS106" s="477"/>
      <c r="AT106" s="478"/>
      <c r="AU106" s="477"/>
      <c r="AV106" s="480"/>
      <c r="AW106" s="481"/>
      <c r="AX106" s="480"/>
      <c r="AY106" s="477"/>
      <c r="AZ106" s="482"/>
      <c r="BA106" s="477"/>
      <c r="BB106" s="479"/>
      <c r="BC106" s="477"/>
      <c r="BD106" s="480"/>
      <c r="BE106" s="477"/>
      <c r="BI106" s="477"/>
      <c r="BJ106" s="477"/>
      <c r="BK106" s="477"/>
      <c r="BL106" s="478"/>
      <c r="BM106" s="477"/>
      <c r="BN106" s="480"/>
      <c r="BO106" s="481"/>
      <c r="BP106" s="480"/>
      <c r="BQ106" s="477"/>
      <c r="BR106" s="482"/>
      <c r="BS106" s="477"/>
      <c r="BT106" s="479"/>
      <c r="BU106" s="477"/>
      <c r="BV106" s="480"/>
      <c r="BW106" s="477"/>
    </row>
    <row r="107" spans="1:75" x14ac:dyDescent="0.25">
      <c r="A107" s="261">
        <v>105</v>
      </c>
      <c r="B107" s="261">
        <v>1</v>
      </c>
      <c r="C107" s="11" t="s">
        <v>5</v>
      </c>
      <c r="D107" s="725">
        <v>45462</v>
      </c>
      <c r="E107" s="11" t="s">
        <v>11687</v>
      </c>
      <c r="F107" s="247" t="s">
        <v>13768</v>
      </c>
      <c r="G107" s="247" t="s">
        <v>11933</v>
      </c>
      <c r="H107" s="967">
        <v>1.5</v>
      </c>
      <c r="I107" s="247"/>
      <c r="J107" s="11" t="s">
        <v>172</v>
      </c>
      <c r="K107" s="514">
        <v>45507</v>
      </c>
      <c r="L107" s="11" t="s">
        <v>9339</v>
      </c>
      <c r="M107" s="2"/>
      <c r="N107" s="11" t="s">
        <v>9339</v>
      </c>
      <c r="O107" s="247" t="s">
        <v>11837</v>
      </c>
      <c r="AQ107" s="477"/>
      <c r="AR107" s="477"/>
      <c r="AS107" s="477"/>
      <c r="AT107" s="478"/>
      <c r="AU107" s="477"/>
      <c r="AV107" s="480"/>
      <c r="AW107" s="481"/>
      <c r="AX107" s="480"/>
      <c r="AY107" s="477"/>
      <c r="AZ107" s="482"/>
      <c r="BA107" s="477"/>
      <c r="BB107" s="479"/>
      <c r="BC107" s="477"/>
      <c r="BD107" s="480"/>
      <c r="BE107" s="477"/>
      <c r="BI107" s="477"/>
      <c r="BJ107" s="477"/>
      <c r="BK107" s="477"/>
      <c r="BL107" s="478"/>
      <c r="BM107" s="477"/>
      <c r="BN107" s="480"/>
      <c r="BO107" s="481"/>
      <c r="BP107" s="480"/>
      <c r="BQ107" s="477"/>
      <c r="BR107" s="482"/>
      <c r="BS107" s="477"/>
      <c r="BT107" s="479"/>
      <c r="BU107" s="477"/>
      <c r="BV107" s="480"/>
      <c r="BW107" s="477"/>
    </row>
    <row r="108" spans="1:75" x14ac:dyDescent="0.25">
      <c r="A108" s="261">
        <v>106</v>
      </c>
      <c r="B108" s="261">
        <v>1</v>
      </c>
      <c r="C108" s="11" t="s">
        <v>5</v>
      </c>
      <c r="D108" s="725">
        <v>45463</v>
      </c>
      <c r="E108" s="11" t="s">
        <v>11708</v>
      </c>
      <c r="F108" s="247" t="s">
        <v>11609</v>
      </c>
      <c r="G108" s="247" t="s">
        <v>11934</v>
      </c>
      <c r="H108" s="967">
        <v>0.75</v>
      </c>
      <c r="I108" s="247"/>
      <c r="J108" s="11" t="s">
        <v>172</v>
      </c>
      <c r="K108" s="514">
        <v>45507</v>
      </c>
      <c r="L108" s="11" t="s">
        <v>9339</v>
      </c>
      <c r="M108" s="2"/>
      <c r="N108" s="11" t="s">
        <v>9339</v>
      </c>
      <c r="O108" s="247" t="s">
        <v>11837</v>
      </c>
      <c r="AQ108" s="477"/>
      <c r="AR108" s="477"/>
      <c r="AS108" s="477"/>
      <c r="AT108" s="478"/>
      <c r="AU108" s="477"/>
      <c r="AV108" s="480"/>
      <c r="AW108" s="481"/>
      <c r="AX108" s="480"/>
      <c r="AY108" s="477"/>
      <c r="AZ108" s="482"/>
      <c r="BA108" s="477"/>
      <c r="BB108" s="479"/>
      <c r="BC108" s="477"/>
      <c r="BD108" s="480"/>
      <c r="BE108" s="477"/>
      <c r="BI108" s="477"/>
      <c r="BJ108" s="477"/>
      <c r="BK108" s="477"/>
      <c r="BL108" s="478"/>
      <c r="BM108" s="477"/>
      <c r="BN108" s="480"/>
      <c r="BO108" s="481"/>
      <c r="BP108" s="480"/>
      <c r="BQ108" s="477"/>
      <c r="BR108" s="482"/>
      <c r="BS108" s="477"/>
      <c r="BT108" s="479"/>
      <c r="BU108" s="477"/>
      <c r="BV108" s="480"/>
      <c r="BW108" s="477"/>
    </row>
    <row r="109" spans="1:75" x14ac:dyDescent="0.25">
      <c r="A109" s="261">
        <v>107</v>
      </c>
      <c r="B109" s="261">
        <v>1</v>
      </c>
      <c r="C109" s="11" t="s">
        <v>5</v>
      </c>
      <c r="D109" s="725">
        <v>45464</v>
      </c>
      <c r="E109" s="11" t="s">
        <v>11693</v>
      </c>
      <c r="F109" s="247" t="s">
        <v>11600</v>
      </c>
      <c r="G109" s="247" t="s">
        <v>11935</v>
      </c>
      <c r="H109" s="967">
        <v>0.4</v>
      </c>
      <c r="I109" s="247"/>
      <c r="J109" s="11" t="s">
        <v>172</v>
      </c>
      <c r="K109" s="514">
        <v>45507</v>
      </c>
      <c r="L109" s="11" t="s">
        <v>9339</v>
      </c>
      <c r="M109" s="2"/>
      <c r="N109" s="11" t="s">
        <v>9339</v>
      </c>
      <c r="O109" s="247" t="s">
        <v>11837</v>
      </c>
      <c r="AQ109" s="477"/>
      <c r="AR109" s="477"/>
      <c r="AS109" s="477"/>
      <c r="AT109" s="478"/>
      <c r="AU109" s="477"/>
      <c r="AV109" s="480"/>
      <c r="AW109" s="481"/>
      <c r="AX109" s="480"/>
      <c r="AY109" s="477"/>
      <c r="AZ109" s="482"/>
      <c r="BA109" s="477"/>
      <c r="BB109" s="479"/>
      <c r="BC109" s="477"/>
      <c r="BD109" s="480"/>
      <c r="BE109" s="477"/>
      <c r="BI109" s="477"/>
      <c r="BJ109" s="477"/>
      <c r="BK109" s="477"/>
      <c r="BL109" s="478"/>
      <c r="BM109" s="477"/>
      <c r="BN109" s="480"/>
      <c r="BO109" s="481"/>
      <c r="BP109" s="480"/>
      <c r="BQ109" s="477"/>
      <c r="BR109" s="482"/>
      <c r="BS109" s="477"/>
      <c r="BT109" s="479"/>
      <c r="BU109" s="477"/>
      <c r="BV109" s="480"/>
      <c r="BW109" s="477"/>
    </row>
    <row r="110" spans="1:75" x14ac:dyDescent="0.25">
      <c r="A110" s="261">
        <v>108</v>
      </c>
      <c r="B110" s="261">
        <v>1</v>
      </c>
      <c r="C110" s="11" t="s">
        <v>5</v>
      </c>
      <c r="D110" s="725">
        <v>45464</v>
      </c>
      <c r="E110" s="11" t="s">
        <v>11708</v>
      </c>
      <c r="F110" s="247" t="s">
        <v>11609</v>
      </c>
      <c r="G110" s="247" t="s">
        <v>11936</v>
      </c>
      <c r="H110" s="967">
        <v>0.5</v>
      </c>
      <c r="I110" s="247"/>
      <c r="J110" s="11" t="s">
        <v>172</v>
      </c>
      <c r="K110" s="514">
        <v>45507</v>
      </c>
      <c r="L110" s="11" t="s">
        <v>9339</v>
      </c>
      <c r="M110" s="2"/>
      <c r="N110" s="11" t="s">
        <v>9339</v>
      </c>
      <c r="O110" s="247" t="s">
        <v>11837</v>
      </c>
      <c r="AQ110" s="477"/>
      <c r="AR110" s="477"/>
      <c r="AS110" s="477"/>
      <c r="AT110" s="478"/>
      <c r="AU110" s="477"/>
      <c r="AV110" s="480"/>
      <c r="AW110" s="481"/>
      <c r="AX110" s="480"/>
      <c r="AY110" s="477"/>
      <c r="AZ110" s="482"/>
      <c r="BA110" s="477"/>
      <c r="BB110" s="479"/>
      <c r="BC110" s="477"/>
      <c r="BD110" s="480"/>
      <c r="BE110" s="477"/>
      <c r="BI110" s="477"/>
      <c r="BJ110" s="477"/>
      <c r="BK110" s="477"/>
      <c r="BL110" s="478"/>
      <c r="BM110" s="477"/>
      <c r="BN110" s="480"/>
      <c r="BO110" s="481"/>
      <c r="BP110" s="480"/>
      <c r="BQ110" s="477"/>
      <c r="BR110" s="482"/>
      <c r="BS110" s="477"/>
      <c r="BT110" s="479"/>
      <c r="BU110" s="477"/>
      <c r="BV110" s="480"/>
      <c r="BW110" s="477"/>
    </row>
    <row r="111" spans="1:75" x14ac:dyDescent="0.25">
      <c r="A111" s="261">
        <v>109</v>
      </c>
      <c r="B111" s="261">
        <v>1</v>
      </c>
      <c r="C111" s="11" t="s">
        <v>5</v>
      </c>
      <c r="D111" s="725">
        <v>45467</v>
      </c>
      <c r="E111" s="11" t="s">
        <v>11758</v>
      </c>
      <c r="F111" s="247" t="s">
        <v>11650</v>
      </c>
      <c r="G111" s="247" t="s">
        <v>11937</v>
      </c>
      <c r="H111" s="967">
        <v>1</v>
      </c>
      <c r="I111" s="247"/>
      <c r="J111" s="11" t="s">
        <v>172</v>
      </c>
      <c r="K111" s="514">
        <v>45507</v>
      </c>
      <c r="L111" s="11" t="s">
        <v>9339</v>
      </c>
      <c r="M111" s="2"/>
      <c r="N111" s="11" t="s">
        <v>9339</v>
      </c>
      <c r="O111" s="247" t="s">
        <v>11837</v>
      </c>
      <c r="AQ111" s="477"/>
      <c r="AR111" s="477"/>
      <c r="AS111" s="477"/>
      <c r="AT111" s="478"/>
      <c r="AU111" s="477"/>
      <c r="AV111" s="480"/>
      <c r="AW111" s="481"/>
      <c r="AX111" s="480"/>
      <c r="AY111" s="477"/>
      <c r="AZ111" s="482"/>
      <c r="BA111" s="477"/>
      <c r="BB111" s="479"/>
      <c r="BC111" s="477"/>
      <c r="BD111" s="480"/>
      <c r="BE111" s="477"/>
      <c r="BI111" s="477"/>
      <c r="BJ111" s="477"/>
      <c r="BK111" s="477"/>
      <c r="BL111" s="478"/>
      <c r="BM111" s="477"/>
      <c r="BN111" s="480"/>
      <c r="BO111" s="481"/>
      <c r="BP111" s="480"/>
      <c r="BQ111" s="477"/>
      <c r="BR111" s="482"/>
      <c r="BS111" s="477"/>
      <c r="BT111" s="479"/>
      <c r="BU111" s="477"/>
      <c r="BV111" s="480"/>
      <c r="BW111" s="477"/>
    </row>
    <row r="112" spans="1:75" x14ac:dyDescent="0.25">
      <c r="A112" s="261">
        <v>110</v>
      </c>
      <c r="B112" s="261">
        <v>1</v>
      </c>
      <c r="C112" s="11" t="s">
        <v>5</v>
      </c>
      <c r="D112" s="725">
        <v>45467</v>
      </c>
      <c r="E112" s="11" t="s">
        <v>11759</v>
      </c>
      <c r="F112" s="247" t="s">
        <v>14751</v>
      </c>
      <c r="G112" s="247" t="s">
        <v>11938</v>
      </c>
      <c r="H112" s="967">
        <v>0.75</v>
      </c>
      <c r="I112" s="247"/>
      <c r="J112" s="11" t="s">
        <v>172</v>
      </c>
      <c r="K112" s="514">
        <v>45507</v>
      </c>
      <c r="L112" s="11" t="s">
        <v>9339</v>
      </c>
      <c r="M112" s="2"/>
      <c r="N112" s="11" t="s">
        <v>9339</v>
      </c>
      <c r="O112" s="247" t="s">
        <v>11837</v>
      </c>
      <c r="AQ112" s="477"/>
      <c r="AR112" s="477"/>
      <c r="AS112" s="477"/>
      <c r="AT112" s="478"/>
      <c r="AU112" s="477"/>
      <c r="AV112" s="480"/>
      <c r="AW112" s="481"/>
      <c r="AX112" s="480"/>
      <c r="AY112" s="477"/>
      <c r="AZ112" s="482"/>
      <c r="BA112" s="477"/>
      <c r="BB112" s="479"/>
      <c r="BC112" s="477"/>
      <c r="BD112" s="480"/>
      <c r="BE112" s="477"/>
      <c r="BI112" s="477"/>
      <c r="BJ112" s="477"/>
      <c r="BK112" s="477"/>
      <c r="BL112" s="478"/>
      <c r="BM112" s="477"/>
      <c r="BN112" s="480"/>
      <c r="BO112" s="481"/>
      <c r="BP112" s="480"/>
      <c r="BQ112" s="477"/>
      <c r="BR112" s="482"/>
      <c r="BS112" s="477"/>
      <c r="BT112" s="479"/>
      <c r="BU112" s="477"/>
      <c r="BV112" s="480"/>
      <c r="BW112" s="477"/>
    </row>
    <row r="113" spans="1:75" x14ac:dyDescent="0.25">
      <c r="A113" s="261">
        <v>111</v>
      </c>
      <c r="B113" s="261">
        <v>1</v>
      </c>
      <c r="C113" s="11" t="s">
        <v>5</v>
      </c>
      <c r="D113" s="725">
        <v>45468</v>
      </c>
      <c r="E113" s="11" t="s">
        <v>11720</v>
      </c>
      <c r="F113" s="247" t="s">
        <v>11620</v>
      </c>
      <c r="G113" s="247" t="s">
        <v>11939</v>
      </c>
      <c r="H113" s="967">
        <v>0.4</v>
      </c>
      <c r="I113" s="247"/>
      <c r="J113" s="11" t="s">
        <v>172</v>
      </c>
      <c r="K113" s="514">
        <v>45507</v>
      </c>
      <c r="L113" s="11" t="s">
        <v>9339</v>
      </c>
      <c r="M113" s="2"/>
      <c r="N113" s="11" t="s">
        <v>9339</v>
      </c>
      <c r="O113" s="247" t="s">
        <v>11837</v>
      </c>
      <c r="AQ113" s="477"/>
      <c r="AR113" s="477"/>
      <c r="AS113" s="477"/>
      <c r="AT113" s="478"/>
      <c r="AU113" s="477"/>
      <c r="AV113" s="480"/>
      <c r="AW113" s="481"/>
      <c r="AX113" s="480"/>
      <c r="AY113" s="477"/>
      <c r="AZ113" s="482"/>
      <c r="BA113" s="477"/>
      <c r="BB113" s="479"/>
      <c r="BC113" s="477"/>
      <c r="BD113" s="480"/>
      <c r="BE113" s="477"/>
      <c r="BI113" s="477"/>
      <c r="BJ113" s="477"/>
      <c r="BK113" s="477"/>
      <c r="BL113" s="478"/>
      <c r="BM113" s="477"/>
      <c r="BN113" s="480"/>
      <c r="BO113" s="481"/>
      <c r="BP113" s="480"/>
      <c r="BQ113" s="477"/>
      <c r="BR113" s="482"/>
      <c r="BS113" s="477"/>
      <c r="BT113" s="479"/>
      <c r="BU113" s="477"/>
      <c r="BV113" s="480"/>
      <c r="BW113" s="477"/>
    </row>
    <row r="114" spans="1:75" x14ac:dyDescent="0.25">
      <c r="A114" s="261">
        <v>112</v>
      </c>
      <c r="B114" s="261">
        <v>1</v>
      </c>
      <c r="C114" s="11" t="s">
        <v>5</v>
      </c>
      <c r="D114" s="725">
        <v>45468</v>
      </c>
      <c r="E114" s="11" t="s">
        <v>11761</v>
      </c>
      <c r="F114" s="247" t="s">
        <v>14781</v>
      </c>
      <c r="G114" s="247" t="s">
        <v>11940</v>
      </c>
      <c r="H114" s="967">
        <v>0.4</v>
      </c>
      <c r="I114" s="247"/>
      <c r="J114" s="11" t="s">
        <v>172</v>
      </c>
      <c r="K114" s="514">
        <v>45507</v>
      </c>
      <c r="L114" s="11" t="s">
        <v>9339</v>
      </c>
      <c r="M114" s="2"/>
      <c r="N114" s="11" t="s">
        <v>9339</v>
      </c>
      <c r="O114" s="247" t="s">
        <v>11837</v>
      </c>
      <c r="AQ114" s="477"/>
      <c r="AR114" s="477"/>
      <c r="AS114" s="477"/>
      <c r="AT114" s="478"/>
      <c r="AU114" s="477"/>
      <c r="AV114" s="480"/>
      <c r="AW114" s="481"/>
      <c r="AX114" s="480"/>
      <c r="AY114" s="477"/>
      <c r="AZ114" s="482"/>
      <c r="BA114" s="477"/>
      <c r="BB114" s="479"/>
      <c r="BC114" s="477"/>
      <c r="BD114" s="480"/>
      <c r="BE114" s="477"/>
      <c r="BI114" s="477"/>
      <c r="BJ114" s="477"/>
      <c r="BK114" s="477"/>
      <c r="BL114" s="478"/>
      <c r="BM114" s="477"/>
      <c r="BN114" s="480"/>
      <c r="BO114" s="481"/>
      <c r="BP114" s="480"/>
      <c r="BQ114" s="477"/>
      <c r="BR114" s="482"/>
      <c r="BS114" s="477"/>
      <c r="BT114" s="479"/>
      <c r="BU114" s="477"/>
      <c r="BV114" s="480"/>
      <c r="BW114" s="477"/>
    </row>
    <row r="115" spans="1:75" x14ac:dyDescent="0.25">
      <c r="A115" s="261">
        <v>113</v>
      </c>
      <c r="B115" s="261">
        <v>1</v>
      </c>
      <c r="C115" s="11" t="s">
        <v>5</v>
      </c>
      <c r="D115" s="725">
        <v>45468</v>
      </c>
      <c r="E115" s="11" t="s">
        <v>11778</v>
      </c>
      <c r="F115" s="247" t="s">
        <v>15072</v>
      </c>
      <c r="G115" s="247" t="s">
        <v>11941</v>
      </c>
      <c r="H115" s="967">
        <v>1</v>
      </c>
      <c r="I115" s="247"/>
      <c r="J115" s="11" t="s">
        <v>172</v>
      </c>
      <c r="K115" s="514">
        <v>45507</v>
      </c>
      <c r="L115" s="11" t="s">
        <v>9339</v>
      </c>
      <c r="M115" s="2"/>
      <c r="N115" s="11" t="s">
        <v>9339</v>
      </c>
      <c r="O115" s="247" t="s">
        <v>11837</v>
      </c>
      <c r="AQ115" s="477"/>
      <c r="AR115" s="477"/>
      <c r="AS115" s="477"/>
      <c r="AT115" s="478"/>
      <c r="AU115" s="477"/>
      <c r="AV115" s="480"/>
      <c r="AW115" s="481"/>
      <c r="AX115" s="480"/>
      <c r="AY115" s="477"/>
      <c r="AZ115" s="482"/>
      <c r="BA115" s="477"/>
      <c r="BB115" s="479"/>
      <c r="BC115" s="477"/>
      <c r="BD115" s="480"/>
      <c r="BE115" s="477"/>
      <c r="BI115" s="477"/>
      <c r="BJ115" s="477"/>
      <c r="BK115" s="477"/>
      <c r="BL115" s="478"/>
      <c r="BM115" s="477"/>
      <c r="BN115" s="480"/>
      <c r="BO115" s="481"/>
      <c r="BP115" s="480"/>
      <c r="BQ115" s="477"/>
      <c r="BR115" s="482"/>
      <c r="BS115" s="477"/>
      <c r="BT115" s="479"/>
      <c r="BU115" s="477"/>
      <c r="BV115" s="480"/>
      <c r="BW115" s="477"/>
    </row>
    <row r="116" spans="1:75" x14ac:dyDescent="0.25">
      <c r="A116" s="261">
        <v>114</v>
      </c>
      <c r="B116" s="261">
        <v>1</v>
      </c>
      <c r="C116" s="11" t="s">
        <v>5</v>
      </c>
      <c r="D116" s="725">
        <v>45470</v>
      </c>
      <c r="E116" s="11" t="s">
        <v>11772</v>
      </c>
      <c r="F116" s="247" t="s">
        <v>14954</v>
      </c>
      <c r="G116" s="247" t="s">
        <v>11942</v>
      </c>
      <c r="H116" s="967">
        <v>0.4</v>
      </c>
      <c r="I116" s="247"/>
      <c r="J116" s="11" t="s">
        <v>172</v>
      </c>
      <c r="K116" s="514">
        <v>45507</v>
      </c>
      <c r="L116" s="11" t="s">
        <v>9339</v>
      </c>
      <c r="M116" s="2"/>
      <c r="N116" s="11" t="s">
        <v>9339</v>
      </c>
      <c r="O116" s="247" t="s">
        <v>11837</v>
      </c>
      <c r="AQ116" s="477"/>
      <c r="AR116" s="477"/>
      <c r="AS116" s="477"/>
      <c r="AT116" s="478"/>
      <c r="AU116" s="477"/>
      <c r="AV116" s="480"/>
      <c r="AW116" s="481"/>
      <c r="AX116" s="480"/>
      <c r="AY116" s="477"/>
      <c r="AZ116" s="482"/>
      <c r="BA116" s="477"/>
      <c r="BB116" s="479"/>
      <c r="BC116" s="477"/>
      <c r="BD116" s="480"/>
      <c r="BE116" s="477"/>
      <c r="BI116" s="477"/>
      <c r="BJ116" s="477"/>
      <c r="BK116" s="477"/>
      <c r="BL116" s="478"/>
      <c r="BM116" s="477"/>
      <c r="BN116" s="480"/>
      <c r="BO116" s="481"/>
      <c r="BP116" s="480"/>
      <c r="BQ116" s="477"/>
      <c r="BR116" s="482"/>
      <c r="BS116" s="477"/>
      <c r="BT116" s="479"/>
      <c r="BU116" s="477"/>
      <c r="BV116" s="480"/>
      <c r="BW116" s="477"/>
    </row>
    <row r="117" spans="1:75" x14ac:dyDescent="0.25">
      <c r="A117" s="261">
        <v>115</v>
      </c>
      <c r="B117" s="261">
        <v>1</v>
      </c>
      <c r="C117" s="11" t="s">
        <v>5</v>
      </c>
      <c r="D117" s="725">
        <v>45470</v>
      </c>
      <c r="E117" s="11" t="s">
        <v>11785</v>
      </c>
      <c r="F117" s="247" t="s">
        <v>15148</v>
      </c>
      <c r="G117" s="247" t="s">
        <v>11943</v>
      </c>
      <c r="H117" s="967">
        <v>0.75</v>
      </c>
      <c r="I117" s="247"/>
      <c r="J117" s="11" t="s">
        <v>172</v>
      </c>
      <c r="K117" s="514">
        <v>45507</v>
      </c>
      <c r="L117" s="11" t="s">
        <v>9339</v>
      </c>
      <c r="M117" s="2"/>
      <c r="N117" s="11" t="s">
        <v>9339</v>
      </c>
      <c r="O117" s="247" t="s">
        <v>11837</v>
      </c>
      <c r="AQ117" s="477"/>
      <c r="AR117" s="477"/>
      <c r="AS117" s="477"/>
      <c r="AT117" s="478"/>
      <c r="AU117" s="477"/>
      <c r="AV117" s="480"/>
      <c r="AW117" s="481"/>
      <c r="AX117" s="480"/>
      <c r="AY117" s="477"/>
      <c r="AZ117" s="482"/>
      <c r="BA117" s="477"/>
      <c r="BB117" s="479"/>
      <c r="BC117" s="477"/>
      <c r="BD117" s="480"/>
      <c r="BE117" s="477"/>
      <c r="BI117" s="477"/>
      <c r="BJ117" s="477"/>
      <c r="BK117" s="477"/>
      <c r="BL117" s="478"/>
      <c r="BM117" s="477"/>
      <c r="BN117" s="480"/>
      <c r="BO117" s="481"/>
      <c r="BP117" s="480"/>
      <c r="BQ117" s="477"/>
      <c r="BR117" s="482"/>
      <c r="BS117" s="477"/>
      <c r="BT117" s="479"/>
      <c r="BU117" s="477"/>
      <c r="BV117" s="480"/>
      <c r="BW117" s="477"/>
    </row>
    <row r="118" spans="1:75" x14ac:dyDescent="0.25">
      <c r="A118" s="261">
        <v>116</v>
      </c>
      <c r="B118" s="261">
        <v>1</v>
      </c>
      <c r="C118" s="11" t="s">
        <v>5</v>
      </c>
      <c r="D118" s="725">
        <v>45471</v>
      </c>
      <c r="E118" s="11" t="s">
        <v>11716</v>
      </c>
      <c r="F118" s="247" t="s">
        <v>11616</v>
      </c>
      <c r="G118" s="247" t="s">
        <v>11944</v>
      </c>
      <c r="H118" s="967">
        <v>0.5</v>
      </c>
      <c r="I118" s="247"/>
      <c r="J118" s="11" t="s">
        <v>172</v>
      </c>
      <c r="K118" s="514">
        <v>45507</v>
      </c>
      <c r="L118" s="11" t="s">
        <v>9339</v>
      </c>
      <c r="M118" s="2"/>
      <c r="N118" s="11" t="s">
        <v>9339</v>
      </c>
      <c r="O118" s="247" t="s">
        <v>11837</v>
      </c>
      <c r="AQ118" s="477"/>
      <c r="AR118" s="477"/>
      <c r="AS118" s="477"/>
      <c r="AT118" s="478"/>
      <c r="AU118" s="477"/>
      <c r="AV118" s="480"/>
      <c r="AW118" s="481"/>
      <c r="AX118" s="480"/>
      <c r="AY118" s="477"/>
      <c r="AZ118" s="482"/>
      <c r="BA118" s="477"/>
      <c r="BB118" s="479"/>
      <c r="BC118" s="477"/>
      <c r="BD118" s="480"/>
      <c r="BE118" s="477"/>
      <c r="BI118" s="477"/>
      <c r="BJ118" s="477"/>
      <c r="BK118" s="477"/>
      <c r="BL118" s="478"/>
      <c r="BM118" s="477"/>
      <c r="BN118" s="480"/>
      <c r="BO118" s="481"/>
      <c r="BP118" s="480"/>
      <c r="BQ118" s="477"/>
      <c r="BR118" s="482"/>
      <c r="BS118" s="477"/>
      <c r="BT118" s="479"/>
      <c r="BU118" s="477"/>
      <c r="BV118" s="480"/>
      <c r="BW118" s="477"/>
    </row>
    <row r="119" spans="1:75" x14ac:dyDescent="0.25">
      <c r="A119" s="261">
        <v>117</v>
      </c>
      <c r="B119" s="261">
        <v>1</v>
      </c>
      <c r="C119" s="11" t="s">
        <v>5</v>
      </c>
      <c r="D119" s="725">
        <v>45475</v>
      </c>
      <c r="E119" s="11" t="s">
        <v>11685</v>
      </c>
      <c r="F119" s="247" t="s">
        <v>13669</v>
      </c>
      <c r="G119" s="247" t="s">
        <v>17471</v>
      </c>
      <c r="H119" s="967">
        <v>0.5</v>
      </c>
      <c r="I119" s="247"/>
      <c r="J119" s="11" t="s">
        <v>172</v>
      </c>
      <c r="K119" s="514">
        <v>45507</v>
      </c>
      <c r="L119" s="11" t="s">
        <v>9339</v>
      </c>
      <c r="M119" s="2"/>
      <c r="N119" s="11" t="s">
        <v>9339</v>
      </c>
      <c r="O119" s="247" t="s">
        <v>11837</v>
      </c>
      <c r="AQ119" s="477"/>
      <c r="AR119" s="477"/>
      <c r="AS119" s="477"/>
      <c r="AT119" s="478"/>
      <c r="AU119" s="477"/>
      <c r="AV119" s="480"/>
      <c r="AW119" s="481"/>
      <c r="AX119" s="480"/>
      <c r="AY119" s="477"/>
      <c r="AZ119" s="482"/>
      <c r="BA119" s="477"/>
      <c r="BB119" s="479"/>
      <c r="BC119" s="477"/>
      <c r="BD119" s="480"/>
      <c r="BE119" s="477"/>
      <c r="BI119" s="477"/>
      <c r="BJ119" s="477"/>
      <c r="BK119" s="477"/>
      <c r="BL119" s="478"/>
      <c r="BM119" s="477"/>
      <c r="BN119" s="480"/>
      <c r="BO119" s="481"/>
      <c r="BP119" s="480"/>
      <c r="BQ119" s="477"/>
      <c r="BR119" s="482"/>
      <c r="BS119" s="477"/>
      <c r="BT119" s="479"/>
      <c r="BU119" s="477"/>
      <c r="BV119" s="480"/>
      <c r="BW119" s="477"/>
    </row>
    <row r="120" spans="1:75" x14ac:dyDescent="0.25">
      <c r="A120" s="261">
        <v>118</v>
      </c>
      <c r="B120" s="261">
        <v>1</v>
      </c>
      <c r="C120" s="11" t="s">
        <v>5</v>
      </c>
      <c r="D120" s="725">
        <v>45475</v>
      </c>
      <c r="E120" s="11" t="s">
        <v>11716</v>
      </c>
      <c r="F120" s="247" t="s">
        <v>11616</v>
      </c>
      <c r="G120" s="247" t="s">
        <v>17472</v>
      </c>
      <c r="H120" s="967">
        <v>0.4</v>
      </c>
      <c r="I120" s="247"/>
      <c r="J120" s="11" t="s">
        <v>172</v>
      </c>
      <c r="K120" s="514">
        <v>45507</v>
      </c>
      <c r="L120" s="11" t="s">
        <v>9339</v>
      </c>
      <c r="M120" s="2"/>
      <c r="N120" s="11" t="s">
        <v>9339</v>
      </c>
      <c r="O120" s="247" t="s">
        <v>11837</v>
      </c>
      <c r="AQ120" s="477"/>
      <c r="AR120" s="477"/>
      <c r="AS120" s="477"/>
      <c r="AT120" s="478"/>
      <c r="AU120" s="477"/>
      <c r="AV120" s="480"/>
      <c r="AW120" s="481"/>
      <c r="AX120" s="480"/>
      <c r="AY120" s="477"/>
      <c r="AZ120" s="482"/>
      <c r="BA120" s="477"/>
      <c r="BB120" s="479"/>
      <c r="BC120" s="477"/>
      <c r="BD120" s="480"/>
      <c r="BE120" s="477"/>
      <c r="BI120" s="477"/>
      <c r="BJ120" s="477"/>
      <c r="BK120" s="477"/>
      <c r="BL120" s="478"/>
      <c r="BM120" s="477"/>
      <c r="BN120" s="480"/>
      <c r="BO120" s="481"/>
      <c r="BP120" s="480"/>
      <c r="BQ120" s="477"/>
      <c r="BR120" s="482"/>
      <c r="BS120" s="477"/>
      <c r="BT120" s="479"/>
      <c r="BU120" s="477"/>
      <c r="BV120" s="480"/>
      <c r="BW120" s="477"/>
    </row>
    <row r="121" spans="1:75" x14ac:dyDescent="0.25">
      <c r="A121" s="261">
        <v>119</v>
      </c>
      <c r="B121" s="261">
        <v>1</v>
      </c>
      <c r="C121" s="11" t="s">
        <v>5</v>
      </c>
      <c r="D121" s="725">
        <v>45476</v>
      </c>
      <c r="E121" s="11" t="s">
        <v>11772</v>
      </c>
      <c r="F121" s="247" t="s">
        <v>14954</v>
      </c>
      <c r="G121" s="247" t="s">
        <v>11945</v>
      </c>
      <c r="H121" s="967">
        <v>0.4</v>
      </c>
      <c r="I121" s="247"/>
      <c r="J121" s="11" t="s">
        <v>172</v>
      </c>
      <c r="K121" s="514">
        <v>45507</v>
      </c>
      <c r="L121" s="11" t="s">
        <v>9339</v>
      </c>
      <c r="M121" s="2"/>
      <c r="N121" s="11" t="s">
        <v>9339</v>
      </c>
      <c r="O121" s="247" t="s">
        <v>11837</v>
      </c>
      <c r="AQ121" s="477"/>
      <c r="AR121" s="477"/>
      <c r="AS121" s="477"/>
      <c r="AT121" s="478"/>
      <c r="AU121" s="477"/>
      <c r="AV121" s="480"/>
      <c r="AW121" s="481"/>
      <c r="AX121" s="480"/>
      <c r="AY121" s="477"/>
      <c r="AZ121" s="482"/>
      <c r="BA121" s="477"/>
      <c r="BB121" s="479"/>
      <c r="BC121" s="477"/>
      <c r="BD121" s="480"/>
      <c r="BE121" s="477"/>
      <c r="BI121" s="477"/>
      <c r="BJ121" s="477"/>
      <c r="BK121" s="477"/>
      <c r="BL121" s="478"/>
      <c r="BM121" s="477"/>
      <c r="BN121" s="480"/>
      <c r="BO121" s="481"/>
      <c r="BP121" s="480"/>
      <c r="BQ121" s="477"/>
      <c r="BR121" s="482"/>
      <c r="BS121" s="477"/>
      <c r="BT121" s="479"/>
      <c r="BU121" s="477"/>
      <c r="BV121" s="480"/>
      <c r="BW121" s="477"/>
    </row>
    <row r="122" spans="1:75" x14ac:dyDescent="0.25">
      <c r="A122" s="261">
        <v>120</v>
      </c>
      <c r="B122" s="261">
        <v>1</v>
      </c>
      <c r="C122" s="11" t="s">
        <v>5</v>
      </c>
      <c r="D122" s="725">
        <v>45476</v>
      </c>
      <c r="E122" s="11" t="s">
        <v>11781</v>
      </c>
      <c r="F122" s="247" t="s">
        <v>15106</v>
      </c>
      <c r="G122" s="247" t="s">
        <v>11946</v>
      </c>
      <c r="H122" s="967">
        <v>0.25</v>
      </c>
      <c r="I122" s="247"/>
      <c r="J122" s="11" t="s">
        <v>172</v>
      </c>
      <c r="K122" s="514">
        <v>45507</v>
      </c>
      <c r="L122" s="11" t="s">
        <v>9339</v>
      </c>
      <c r="M122" s="2"/>
      <c r="N122" s="11" t="s">
        <v>9339</v>
      </c>
      <c r="O122" s="247" t="s">
        <v>11837</v>
      </c>
      <c r="AQ122" s="477"/>
      <c r="AR122" s="477"/>
      <c r="AS122" s="477"/>
      <c r="AT122" s="478"/>
      <c r="AU122" s="477"/>
      <c r="AV122" s="480"/>
      <c r="AW122" s="481"/>
      <c r="AX122" s="480"/>
      <c r="AY122" s="477"/>
      <c r="AZ122" s="482"/>
      <c r="BA122" s="477"/>
      <c r="BB122" s="479"/>
      <c r="BC122" s="477"/>
      <c r="BD122" s="480"/>
      <c r="BE122" s="477"/>
      <c r="BI122" s="477"/>
      <c r="BJ122" s="477"/>
      <c r="BK122" s="477"/>
      <c r="BL122" s="478"/>
      <c r="BM122" s="477"/>
      <c r="BN122" s="480"/>
      <c r="BO122" s="481"/>
      <c r="BP122" s="480"/>
      <c r="BQ122" s="477"/>
      <c r="BR122" s="482"/>
      <c r="BS122" s="477"/>
      <c r="BT122" s="479"/>
      <c r="BU122" s="477"/>
      <c r="BV122" s="480"/>
      <c r="BW122" s="477"/>
    </row>
    <row r="123" spans="1:75" x14ac:dyDescent="0.25">
      <c r="A123" s="261">
        <v>121</v>
      </c>
      <c r="B123" s="261">
        <v>1</v>
      </c>
      <c r="C123" s="11" t="s">
        <v>5</v>
      </c>
      <c r="D123" s="725">
        <v>45476</v>
      </c>
      <c r="E123" s="11" t="s">
        <v>11785</v>
      </c>
      <c r="F123" s="247" t="s">
        <v>15148</v>
      </c>
      <c r="G123" s="247" t="s">
        <v>11947</v>
      </c>
      <c r="H123" s="967">
        <v>0.4</v>
      </c>
      <c r="I123" s="247"/>
      <c r="J123" s="11" t="s">
        <v>172</v>
      </c>
      <c r="K123" s="514">
        <v>45507</v>
      </c>
      <c r="L123" s="11" t="s">
        <v>9339</v>
      </c>
      <c r="M123" s="2"/>
      <c r="N123" s="11" t="s">
        <v>9339</v>
      </c>
      <c r="O123" s="247" t="s">
        <v>11837</v>
      </c>
      <c r="AQ123" s="477"/>
      <c r="AR123" s="477"/>
      <c r="AS123" s="477"/>
      <c r="AT123" s="478"/>
      <c r="AU123" s="477"/>
      <c r="AV123" s="480"/>
      <c r="AW123" s="481"/>
      <c r="AX123" s="480"/>
      <c r="AY123" s="477"/>
      <c r="AZ123" s="482"/>
      <c r="BA123" s="477"/>
      <c r="BB123" s="479"/>
      <c r="BC123" s="477"/>
      <c r="BD123" s="480"/>
      <c r="BE123" s="477"/>
      <c r="BI123" s="477"/>
      <c r="BJ123" s="477"/>
      <c r="BK123" s="477"/>
      <c r="BL123" s="478"/>
      <c r="BM123" s="477"/>
      <c r="BN123" s="480"/>
      <c r="BO123" s="481"/>
      <c r="BP123" s="480"/>
      <c r="BQ123" s="477"/>
      <c r="BR123" s="482"/>
      <c r="BS123" s="477"/>
      <c r="BT123" s="479"/>
      <c r="BU123" s="477"/>
      <c r="BV123" s="480"/>
      <c r="BW123" s="477"/>
    </row>
    <row r="124" spans="1:75" x14ac:dyDescent="0.25">
      <c r="A124" s="261">
        <v>122</v>
      </c>
      <c r="B124" s="261">
        <v>1</v>
      </c>
      <c r="C124" s="11" t="s">
        <v>5</v>
      </c>
      <c r="D124" s="725">
        <v>45477</v>
      </c>
      <c r="E124" s="11" t="s">
        <v>11757</v>
      </c>
      <c r="F124" s="247" t="s">
        <v>11649</v>
      </c>
      <c r="G124" s="247" t="s">
        <v>11948</v>
      </c>
      <c r="H124" s="967">
        <v>0.5</v>
      </c>
      <c r="I124" s="247"/>
      <c r="J124" s="11" t="s">
        <v>172</v>
      </c>
      <c r="K124" s="514">
        <v>45507</v>
      </c>
      <c r="L124" s="11" t="s">
        <v>9339</v>
      </c>
      <c r="M124" s="2"/>
      <c r="N124" s="11" t="s">
        <v>9339</v>
      </c>
      <c r="O124" s="247" t="s">
        <v>11837</v>
      </c>
      <c r="AQ124" s="477"/>
      <c r="AR124" s="477"/>
      <c r="AS124" s="477"/>
      <c r="AT124" s="478"/>
      <c r="AU124" s="477"/>
      <c r="AV124" s="480"/>
      <c r="AW124" s="481"/>
      <c r="AX124" s="480"/>
      <c r="AY124" s="477"/>
      <c r="AZ124" s="482"/>
      <c r="BA124" s="477"/>
      <c r="BB124" s="479"/>
      <c r="BC124" s="477"/>
      <c r="BD124" s="480"/>
      <c r="BE124" s="477"/>
      <c r="BI124" s="477"/>
      <c r="BJ124" s="477"/>
      <c r="BK124" s="477"/>
      <c r="BL124" s="478"/>
      <c r="BM124" s="477"/>
      <c r="BN124" s="480"/>
      <c r="BO124" s="481"/>
      <c r="BP124" s="480"/>
      <c r="BQ124" s="477"/>
      <c r="BR124" s="482"/>
      <c r="BS124" s="477"/>
      <c r="BT124" s="479"/>
      <c r="BU124" s="477"/>
      <c r="BV124" s="480"/>
      <c r="BW124" s="477"/>
    </row>
    <row r="125" spans="1:75" x14ac:dyDescent="0.25">
      <c r="A125" s="261">
        <v>123</v>
      </c>
      <c r="B125" s="261">
        <v>1</v>
      </c>
      <c r="C125" s="11" t="s">
        <v>5</v>
      </c>
      <c r="D125" s="725">
        <v>45478</v>
      </c>
      <c r="E125" s="11" t="s">
        <v>11716</v>
      </c>
      <c r="F125" s="247" t="s">
        <v>11616</v>
      </c>
      <c r="G125" s="247" t="s">
        <v>11949</v>
      </c>
      <c r="H125" s="967">
        <v>0.5</v>
      </c>
      <c r="I125" s="247"/>
      <c r="J125" s="11" t="s">
        <v>172</v>
      </c>
      <c r="K125" s="514">
        <v>45507</v>
      </c>
      <c r="L125" s="11" t="s">
        <v>9339</v>
      </c>
      <c r="M125" s="2"/>
      <c r="N125" s="11" t="s">
        <v>9339</v>
      </c>
      <c r="O125" s="247" t="s">
        <v>11837</v>
      </c>
      <c r="AQ125" s="477"/>
      <c r="AR125" s="477"/>
      <c r="AS125" s="477"/>
      <c r="AT125" s="478"/>
      <c r="AU125" s="477"/>
      <c r="AV125" s="480"/>
      <c r="AW125" s="481"/>
      <c r="AX125" s="480"/>
      <c r="AY125" s="477"/>
      <c r="AZ125" s="482"/>
      <c r="BA125" s="477"/>
      <c r="BB125" s="479"/>
      <c r="BC125" s="477"/>
      <c r="BD125" s="480"/>
      <c r="BE125" s="477"/>
      <c r="BI125" s="477"/>
      <c r="BJ125" s="477"/>
      <c r="BK125" s="477"/>
      <c r="BL125" s="478"/>
      <c r="BM125" s="477"/>
      <c r="BN125" s="480"/>
      <c r="BO125" s="481"/>
      <c r="BP125" s="480"/>
      <c r="BQ125" s="477"/>
      <c r="BR125" s="482"/>
      <c r="BS125" s="477"/>
      <c r="BT125" s="479"/>
      <c r="BU125" s="477"/>
      <c r="BV125" s="480"/>
      <c r="BW125" s="477"/>
    </row>
    <row r="126" spans="1:75" x14ac:dyDescent="0.25">
      <c r="A126" s="261">
        <v>124</v>
      </c>
      <c r="B126" s="261">
        <v>1</v>
      </c>
      <c r="C126" s="11" t="s">
        <v>5</v>
      </c>
      <c r="D126" s="725">
        <v>45478</v>
      </c>
      <c r="E126" s="11" t="s">
        <v>11792</v>
      </c>
      <c r="F126" s="247" t="s">
        <v>11656</v>
      </c>
      <c r="G126" s="247" t="s">
        <v>11950</v>
      </c>
      <c r="H126" s="967">
        <v>0.5</v>
      </c>
      <c r="I126" s="247"/>
      <c r="J126" s="11" t="s">
        <v>172</v>
      </c>
      <c r="K126" s="514">
        <v>45507</v>
      </c>
      <c r="L126" s="11" t="s">
        <v>9339</v>
      </c>
      <c r="M126" s="2"/>
      <c r="N126" s="11" t="s">
        <v>9339</v>
      </c>
      <c r="O126" s="247" t="s">
        <v>11837</v>
      </c>
      <c r="AQ126" s="477"/>
      <c r="AR126" s="477"/>
      <c r="AS126" s="477"/>
      <c r="AT126" s="478"/>
      <c r="AU126" s="477"/>
      <c r="AV126" s="480"/>
      <c r="AW126" s="481"/>
      <c r="AX126" s="480"/>
      <c r="AY126" s="477"/>
      <c r="AZ126" s="482"/>
      <c r="BA126" s="477"/>
      <c r="BB126" s="479"/>
      <c r="BC126" s="477"/>
      <c r="BD126" s="480"/>
      <c r="BE126" s="477"/>
      <c r="BI126" s="477"/>
      <c r="BJ126" s="477"/>
      <c r="BK126" s="477"/>
      <c r="BL126" s="478"/>
      <c r="BM126" s="477"/>
      <c r="BN126" s="480"/>
      <c r="BO126" s="481"/>
      <c r="BP126" s="480"/>
      <c r="BQ126" s="477"/>
      <c r="BR126" s="482"/>
      <c r="BS126" s="477"/>
      <c r="BT126" s="479"/>
      <c r="BU126" s="477"/>
      <c r="BV126" s="480"/>
      <c r="BW126" s="477"/>
    </row>
    <row r="127" spans="1:75" x14ac:dyDescent="0.25">
      <c r="A127" s="261">
        <v>125</v>
      </c>
      <c r="B127" s="261">
        <v>1</v>
      </c>
      <c r="C127" s="11" t="s">
        <v>5</v>
      </c>
      <c r="D127" s="725">
        <v>45479</v>
      </c>
      <c r="E127" s="11" t="s">
        <v>11746</v>
      </c>
      <c r="F127" s="247" t="s">
        <v>14653</v>
      </c>
      <c r="G127" s="247" t="s">
        <v>11951</v>
      </c>
      <c r="H127" s="967">
        <v>0.75</v>
      </c>
      <c r="I127" s="247"/>
      <c r="J127" s="11" t="s">
        <v>172</v>
      </c>
      <c r="K127" s="514">
        <v>45507</v>
      </c>
      <c r="L127" s="11" t="s">
        <v>9339</v>
      </c>
      <c r="M127" s="2"/>
      <c r="N127" s="11" t="s">
        <v>9339</v>
      </c>
      <c r="O127" s="247" t="s">
        <v>11837</v>
      </c>
      <c r="AQ127" s="477"/>
      <c r="AR127" s="477"/>
      <c r="AS127" s="477"/>
      <c r="AT127" s="478"/>
      <c r="AU127" s="477"/>
      <c r="AV127" s="480"/>
      <c r="AW127" s="481"/>
      <c r="AX127" s="480"/>
      <c r="AY127" s="477"/>
      <c r="AZ127" s="482"/>
      <c r="BA127" s="477"/>
      <c r="BB127" s="479"/>
      <c r="BC127" s="477"/>
      <c r="BD127" s="480"/>
      <c r="BE127" s="477"/>
      <c r="BI127" s="477"/>
      <c r="BJ127" s="477"/>
      <c r="BK127" s="477"/>
      <c r="BL127" s="478"/>
      <c r="BM127" s="477"/>
      <c r="BN127" s="480"/>
      <c r="BO127" s="481"/>
      <c r="BP127" s="480"/>
      <c r="BQ127" s="477"/>
      <c r="BR127" s="482"/>
      <c r="BS127" s="477"/>
      <c r="BT127" s="479"/>
      <c r="BU127" s="477"/>
      <c r="BV127" s="480"/>
      <c r="BW127" s="477"/>
    </row>
    <row r="128" spans="1:75" x14ac:dyDescent="0.25">
      <c r="A128" s="261">
        <v>126</v>
      </c>
      <c r="B128" s="261">
        <v>1</v>
      </c>
      <c r="C128" s="11" t="s">
        <v>5</v>
      </c>
      <c r="D128" s="725">
        <v>45479</v>
      </c>
      <c r="E128" s="11" t="s">
        <v>11761</v>
      </c>
      <c r="F128" s="247" t="s">
        <v>14781</v>
      </c>
      <c r="G128" s="247" t="s">
        <v>11952</v>
      </c>
      <c r="H128" s="967">
        <v>0.5</v>
      </c>
      <c r="I128" s="247"/>
      <c r="J128" s="11" t="s">
        <v>172</v>
      </c>
      <c r="K128" s="514">
        <v>45507</v>
      </c>
      <c r="L128" s="11" t="s">
        <v>9339</v>
      </c>
      <c r="M128" s="2"/>
      <c r="N128" s="11" t="s">
        <v>9339</v>
      </c>
      <c r="O128" s="247" t="s">
        <v>11837</v>
      </c>
      <c r="AQ128" s="477"/>
      <c r="AR128" s="477"/>
      <c r="AS128" s="477"/>
      <c r="AT128" s="478"/>
      <c r="AU128" s="477"/>
      <c r="AV128" s="480"/>
      <c r="AW128" s="481"/>
      <c r="AX128" s="480"/>
      <c r="AY128" s="477"/>
      <c r="AZ128" s="482"/>
      <c r="BA128" s="477"/>
      <c r="BB128" s="479"/>
      <c r="BC128" s="477"/>
      <c r="BD128" s="480"/>
      <c r="BE128" s="477"/>
      <c r="BI128" s="477"/>
      <c r="BJ128" s="477"/>
      <c r="BK128" s="477"/>
      <c r="BL128" s="478"/>
      <c r="BM128" s="477"/>
      <c r="BN128" s="480"/>
      <c r="BO128" s="481"/>
      <c r="BP128" s="480"/>
      <c r="BQ128" s="477"/>
      <c r="BR128" s="482"/>
      <c r="BS128" s="477"/>
      <c r="BT128" s="479"/>
      <c r="BU128" s="477"/>
      <c r="BV128" s="480"/>
      <c r="BW128" s="477"/>
    </row>
    <row r="129" spans="1:75" x14ac:dyDescent="0.25">
      <c r="A129" s="261">
        <v>127</v>
      </c>
      <c r="B129" s="261">
        <v>1</v>
      </c>
      <c r="C129" s="11" t="s">
        <v>5</v>
      </c>
      <c r="D129" s="725">
        <v>45479</v>
      </c>
      <c r="E129" s="11" t="s">
        <v>11785</v>
      </c>
      <c r="F129" s="247" t="s">
        <v>15148</v>
      </c>
      <c r="G129" s="247" t="s">
        <v>11953</v>
      </c>
      <c r="H129" s="967">
        <v>0.75</v>
      </c>
      <c r="I129" s="247"/>
      <c r="J129" s="11" t="s">
        <v>172</v>
      </c>
      <c r="K129" s="514">
        <v>45507</v>
      </c>
      <c r="L129" s="11" t="s">
        <v>9339</v>
      </c>
      <c r="M129" s="2"/>
      <c r="N129" s="11" t="s">
        <v>9339</v>
      </c>
      <c r="O129" s="247" t="s">
        <v>11837</v>
      </c>
      <c r="AQ129" s="477"/>
      <c r="AR129" s="477"/>
      <c r="AS129" s="477"/>
      <c r="AT129" s="478"/>
      <c r="AU129" s="477"/>
      <c r="AV129" s="480"/>
      <c r="AW129" s="481"/>
      <c r="AX129" s="480"/>
      <c r="AY129" s="477"/>
      <c r="AZ129" s="482"/>
      <c r="BA129" s="477"/>
      <c r="BB129" s="479"/>
      <c r="BC129" s="477"/>
      <c r="BD129" s="480"/>
      <c r="BE129" s="477"/>
      <c r="BI129" s="477"/>
      <c r="BJ129" s="477"/>
      <c r="BK129" s="477"/>
      <c r="BL129" s="478"/>
      <c r="BM129" s="477"/>
      <c r="BN129" s="480"/>
      <c r="BO129" s="481"/>
      <c r="BP129" s="480"/>
      <c r="BQ129" s="477"/>
      <c r="BR129" s="482"/>
      <c r="BS129" s="477"/>
      <c r="BT129" s="479"/>
      <c r="BU129" s="477"/>
      <c r="BV129" s="480"/>
      <c r="BW129" s="477"/>
    </row>
    <row r="130" spans="1:75" x14ac:dyDescent="0.25">
      <c r="A130" s="261">
        <v>128</v>
      </c>
      <c r="B130" s="261">
        <v>1</v>
      </c>
      <c r="C130" s="11" t="s">
        <v>5</v>
      </c>
      <c r="D130" s="725">
        <v>45480</v>
      </c>
      <c r="E130" s="11" t="s">
        <v>11746</v>
      </c>
      <c r="F130" s="247" t="s">
        <v>14653</v>
      </c>
      <c r="G130" s="247" t="s">
        <v>11954</v>
      </c>
      <c r="H130" s="967">
        <v>0.25</v>
      </c>
      <c r="I130" s="247"/>
      <c r="J130" s="11" t="s">
        <v>172</v>
      </c>
      <c r="K130" s="514">
        <v>45507</v>
      </c>
      <c r="L130" s="11" t="s">
        <v>9339</v>
      </c>
      <c r="M130" s="2"/>
      <c r="N130" s="11" t="s">
        <v>9339</v>
      </c>
      <c r="O130" s="247" t="s">
        <v>11837</v>
      </c>
      <c r="AQ130" s="477"/>
      <c r="AR130" s="477"/>
      <c r="AS130" s="477"/>
      <c r="AT130" s="478"/>
      <c r="AU130" s="477"/>
      <c r="AV130" s="480"/>
      <c r="AW130" s="481"/>
      <c r="AX130" s="480"/>
      <c r="AY130" s="477"/>
      <c r="AZ130" s="482"/>
      <c r="BA130" s="477"/>
      <c r="BB130" s="479"/>
      <c r="BC130" s="477"/>
      <c r="BD130" s="480"/>
      <c r="BE130" s="477"/>
      <c r="BI130" s="477"/>
      <c r="BJ130" s="477"/>
      <c r="BK130" s="477"/>
      <c r="BL130" s="478"/>
      <c r="BM130" s="477"/>
      <c r="BN130" s="480"/>
      <c r="BO130" s="481"/>
      <c r="BP130" s="480"/>
      <c r="BQ130" s="477"/>
      <c r="BR130" s="482"/>
      <c r="BS130" s="477"/>
      <c r="BT130" s="479"/>
      <c r="BU130" s="477"/>
      <c r="BV130" s="480"/>
      <c r="BW130" s="477"/>
    </row>
    <row r="131" spans="1:75" x14ac:dyDescent="0.25">
      <c r="A131" s="261">
        <v>129</v>
      </c>
      <c r="B131" s="261">
        <v>1</v>
      </c>
      <c r="C131" s="11" t="s">
        <v>5</v>
      </c>
      <c r="D131" s="725">
        <v>45480</v>
      </c>
      <c r="E131" s="11" t="s">
        <v>11772</v>
      </c>
      <c r="F131" s="247" t="s">
        <v>14954</v>
      </c>
      <c r="G131" s="247" t="s">
        <v>11955</v>
      </c>
      <c r="H131" s="967">
        <v>0.75</v>
      </c>
      <c r="I131" s="247"/>
      <c r="J131" s="11" t="s">
        <v>172</v>
      </c>
      <c r="K131" s="514">
        <v>45507</v>
      </c>
      <c r="L131" s="11" t="s">
        <v>9339</v>
      </c>
      <c r="M131" s="2"/>
      <c r="N131" s="11" t="s">
        <v>9339</v>
      </c>
      <c r="O131" s="247" t="s">
        <v>11837</v>
      </c>
      <c r="AQ131" s="477"/>
      <c r="AR131" s="477"/>
      <c r="AS131" s="477"/>
      <c r="AT131" s="478"/>
      <c r="AU131" s="477"/>
      <c r="AV131" s="480"/>
      <c r="AW131" s="481"/>
      <c r="AX131" s="480"/>
      <c r="AY131" s="477"/>
      <c r="AZ131" s="482"/>
      <c r="BA131" s="477"/>
      <c r="BB131" s="479"/>
      <c r="BC131" s="477"/>
      <c r="BD131" s="480"/>
      <c r="BE131" s="477"/>
      <c r="BI131" s="477"/>
      <c r="BJ131" s="477"/>
      <c r="BK131" s="477"/>
      <c r="BL131" s="478"/>
      <c r="BM131" s="477"/>
      <c r="BN131" s="480"/>
      <c r="BO131" s="481"/>
      <c r="BP131" s="480"/>
      <c r="BQ131" s="477"/>
      <c r="BR131" s="482"/>
      <c r="BS131" s="477"/>
      <c r="BT131" s="479"/>
      <c r="BU131" s="477"/>
      <c r="BV131" s="480"/>
      <c r="BW131" s="477"/>
    </row>
    <row r="132" spans="1:75" x14ac:dyDescent="0.25">
      <c r="A132" s="261">
        <v>130</v>
      </c>
      <c r="B132" s="261">
        <v>1</v>
      </c>
      <c r="C132" s="11" t="s">
        <v>5</v>
      </c>
      <c r="D132" s="725">
        <v>45480</v>
      </c>
      <c r="E132" s="11" t="s">
        <v>11781</v>
      </c>
      <c r="F132" s="247" t="s">
        <v>15106</v>
      </c>
      <c r="G132" s="247" t="s">
        <v>11956</v>
      </c>
      <c r="H132" s="967">
        <v>0.5</v>
      </c>
      <c r="I132" s="247"/>
      <c r="J132" s="11" t="s">
        <v>172</v>
      </c>
      <c r="K132" s="514">
        <v>45507</v>
      </c>
      <c r="L132" s="11" t="s">
        <v>9339</v>
      </c>
      <c r="M132" s="2"/>
      <c r="N132" s="11" t="s">
        <v>9339</v>
      </c>
      <c r="O132" s="247" t="s">
        <v>11837</v>
      </c>
      <c r="AQ132" s="477"/>
      <c r="AR132" s="477"/>
      <c r="AS132" s="477"/>
      <c r="AT132" s="478"/>
      <c r="AU132" s="477"/>
      <c r="AV132" s="480"/>
      <c r="AW132" s="481"/>
      <c r="AX132" s="480"/>
      <c r="AY132" s="477"/>
      <c r="AZ132" s="482"/>
      <c r="BA132" s="477"/>
      <c r="BB132" s="479"/>
      <c r="BC132" s="477"/>
      <c r="BD132" s="480"/>
      <c r="BE132" s="477"/>
      <c r="BI132" s="477"/>
      <c r="BJ132" s="477"/>
      <c r="BK132" s="477"/>
      <c r="BL132" s="478"/>
      <c r="BM132" s="477"/>
      <c r="BN132" s="480"/>
      <c r="BO132" s="481"/>
      <c r="BP132" s="480"/>
      <c r="BQ132" s="477"/>
      <c r="BR132" s="482"/>
      <c r="BS132" s="477"/>
      <c r="BT132" s="479"/>
      <c r="BU132" s="477"/>
      <c r="BV132" s="480"/>
      <c r="BW132" s="477"/>
    </row>
    <row r="133" spans="1:75" x14ac:dyDescent="0.25">
      <c r="A133" s="261">
        <v>131</v>
      </c>
      <c r="B133" s="261">
        <v>1</v>
      </c>
      <c r="C133" s="11" t="s">
        <v>5</v>
      </c>
      <c r="D133" s="725">
        <v>45481</v>
      </c>
      <c r="E133" s="11" t="s">
        <v>11716</v>
      </c>
      <c r="F133" s="247" t="s">
        <v>11616</v>
      </c>
      <c r="G133" s="247" t="s">
        <v>11957</v>
      </c>
      <c r="H133" s="967">
        <v>0.4</v>
      </c>
      <c r="I133" s="247"/>
      <c r="J133" s="11" t="s">
        <v>172</v>
      </c>
      <c r="K133" s="514">
        <v>45507</v>
      </c>
      <c r="L133" s="11" t="s">
        <v>9339</v>
      </c>
      <c r="M133" s="2"/>
      <c r="N133" s="11" t="s">
        <v>9339</v>
      </c>
      <c r="O133" s="247" t="s">
        <v>11837</v>
      </c>
      <c r="AQ133" s="477"/>
      <c r="AR133" s="477"/>
      <c r="AS133" s="477"/>
      <c r="AT133" s="478"/>
      <c r="AU133" s="477"/>
      <c r="AV133" s="480"/>
      <c r="AW133" s="481"/>
      <c r="AX133" s="480"/>
      <c r="AY133" s="477"/>
      <c r="AZ133" s="482"/>
      <c r="BA133" s="477"/>
      <c r="BB133" s="479"/>
      <c r="BC133" s="477"/>
      <c r="BD133" s="480"/>
      <c r="BE133" s="477"/>
      <c r="BI133" s="477"/>
      <c r="BJ133" s="477"/>
      <c r="BK133" s="477"/>
      <c r="BL133" s="478"/>
      <c r="BM133" s="477"/>
      <c r="BN133" s="480"/>
      <c r="BO133" s="481"/>
      <c r="BP133" s="480"/>
      <c r="BQ133" s="477"/>
      <c r="BR133" s="482"/>
      <c r="BS133" s="477"/>
      <c r="BT133" s="479"/>
      <c r="BU133" s="477"/>
      <c r="BV133" s="480"/>
      <c r="BW133" s="477"/>
    </row>
    <row r="134" spans="1:75" x14ac:dyDescent="0.25">
      <c r="A134" s="261">
        <v>132</v>
      </c>
      <c r="B134" s="261">
        <v>1</v>
      </c>
      <c r="C134" s="11" t="s">
        <v>5</v>
      </c>
      <c r="D134" s="725">
        <v>45481</v>
      </c>
      <c r="E134" s="11" t="s">
        <v>11759</v>
      </c>
      <c r="F134" s="247" t="s">
        <v>14751</v>
      </c>
      <c r="G134" s="247" t="s">
        <v>11958</v>
      </c>
      <c r="H134" s="967">
        <v>0.5</v>
      </c>
      <c r="I134" s="247"/>
      <c r="J134" s="11" t="s">
        <v>172</v>
      </c>
      <c r="K134" s="514">
        <v>45507</v>
      </c>
      <c r="L134" s="11" t="s">
        <v>9339</v>
      </c>
      <c r="M134" s="2"/>
      <c r="N134" s="11" t="s">
        <v>9339</v>
      </c>
      <c r="O134" s="247" t="s">
        <v>11837</v>
      </c>
      <c r="AQ134" s="477"/>
      <c r="AR134" s="477"/>
      <c r="AS134" s="477"/>
      <c r="AT134" s="478"/>
      <c r="AU134" s="477"/>
      <c r="AV134" s="480"/>
      <c r="AW134" s="481"/>
      <c r="AX134" s="480"/>
      <c r="AY134" s="477"/>
      <c r="AZ134" s="482"/>
      <c r="BA134" s="477"/>
      <c r="BB134" s="479"/>
      <c r="BC134" s="477"/>
      <c r="BD134" s="480"/>
      <c r="BE134" s="477"/>
      <c r="BI134" s="477"/>
      <c r="BJ134" s="477"/>
      <c r="BK134" s="477"/>
      <c r="BL134" s="478"/>
      <c r="BM134" s="477"/>
      <c r="BN134" s="480"/>
      <c r="BO134" s="481"/>
      <c r="BP134" s="480"/>
      <c r="BQ134" s="477"/>
      <c r="BR134" s="482"/>
      <c r="BS134" s="477"/>
      <c r="BT134" s="479"/>
      <c r="BU134" s="477"/>
      <c r="BV134" s="480"/>
      <c r="BW134" s="477"/>
    </row>
    <row r="135" spans="1:75" x14ac:dyDescent="0.25">
      <c r="A135" s="261">
        <v>133</v>
      </c>
      <c r="B135" s="261">
        <v>1</v>
      </c>
      <c r="C135" s="11" t="s">
        <v>5</v>
      </c>
      <c r="D135" s="725">
        <v>45482</v>
      </c>
      <c r="E135" s="11" t="s">
        <v>11692</v>
      </c>
      <c r="F135" s="247" t="s">
        <v>11599</v>
      </c>
      <c r="G135" s="247" t="s">
        <v>11959</v>
      </c>
      <c r="H135" s="967">
        <v>0.25</v>
      </c>
      <c r="I135" s="247"/>
      <c r="J135" s="11" t="s">
        <v>172</v>
      </c>
      <c r="K135" s="514">
        <v>45507</v>
      </c>
      <c r="L135" s="11" t="s">
        <v>9339</v>
      </c>
      <c r="M135" s="2"/>
      <c r="N135" s="11" t="s">
        <v>9339</v>
      </c>
      <c r="O135" s="247" t="s">
        <v>11837</v>
      </c>
      <c r="AQ135" s="477"/>
      <c r="AR135" s="477"/>
      <c r="AS135" s="477"/>
      <c r="AT135" s="478"/>
      <c r="AU135" s="477"/>
      <c r="AV135" s="480"/>
      <c r="AW135" s="481"/>
      <c r="AX135" s="480"/>
      <c r="AY135" s="477"/>
      <c r="AZ135" s="482"/>
      <c r="BA135" s="477"/>
      <c r="BB135" s="479"/>
      <c r="BC135" s="477"/>
      <c r="BD135" s="480"/>
      <c r="BE135" s="477"/>
      <c r="BI135" s="477"/>
      <c r="BJ135" s="477"/>
      <c r="BK135" s="477"/>
      <c r="BL135" s="478"/>
      <c r="BM135" s="477"/>
      <c r="BN135" s="480"/>
      <c r="BO135" s="481"/>
      <c r="BP135" s="480"/>
      <c r="BQ135" s="477"/>
      <c r="BR135" s="482"/>
      <c r="BS135" s="477"/>
      <c r="BT135" s="479"/>
      <c r="BU135" s="477"/>
      <c r="BV135" s="480"/>
      <c r="BW135" s="477"/>
    </row>
    <row r="136" spans="1:75" x14ac:dyDescent="0.25">
      <c r="A136" s="261">
        <v>134</v>
      </c>
      <c r="B136" s="261">
        <v>1</v>
      </c>
      <c r="C136" s="11" t="s">
        <v>5</v>
      </c>
      <c r="D136" s="725">
        <v>45482</v>
      </c>
      <c r="E136" s="11" t="s">
        <v>11708</v>
      </c>
      <c r="F136" s="247" t="s">
        <v>11609</v>
      </c>
      <c r="G136" s="247" t="s">
        <v>11960</v>
      </c>
      <c r="H136" s="967">
        <v>0.75</v>
      </c>
      <c r="I136" s="247"/>
      <c r="J136" s="11" t="s">
        <v>172</v>
      </c>
      <c r="K136" s="514">
        <v>45507</v>
      </c>
      <c r="L136" s="11" t="s">
        <v>9339</v>
      </c>
      <c r="M136" s="2"/>
      <c r="N136" s="11" t="s">
        <v>9339</v>
      </c>
      <c r="O136" s="247" t="s">
        <v>11837</v>
      </c>
      <c r="AQ136" s="477"/>
      <c r="AR136" s="477"/>
      <c r="AS136" s="477"/>
      <c r="AT136" s="478"/>
      <c r="AU136" s="477"/>
      <c r="AV136" s="480"/>
      <c r="AW136" s="481"/>
      <c r="AX136" s="480"/>
      <c r="AY136" s="477"/>
      <c r="AZ136" s="482"/>
      <c r="BA136" s="477"/>
      <c r="BB136" s="479"/>
      <c r="BC136" s="477"/>
      <c r="BD136" s="480"/>
      <c r="BE136" s="477"/>
      <c r="BI136" s="477"/>
      <c r="BJ136" s="477"/>
      <c r="BK136" s="477"/>
      <c r="BL136" s="478"/>
      <c r="BM136" s="477"/>
      <c r="BN136" s="480"/>
      <c r="BO136" s="481"/>
      <c r="BP136" s="480"/>
      <c r="BQ136" s="477"/>
      <c r="BR136" s="482"/>
      <c r="BS136" s="477"/>
      <c r="BT136" s="479"/>
      <c r="BU136" s="477"/>
      <c r="BV136" s="480"/>
      <c r="BW136" s="477"/>
    </row>
    <row r="137" spans="1:75" x14ac:dyDescent="0.25">
      <c r="A137" s="261">
        <v>135</v>
      </c>
      <c r="B137" s="261">
        <v>1</v>
      </c>
      <c r="C137" s="11" t="s">
        <v>5</v>
      </c>
      <c r="D137" s="725">
        <v>45482</v>
      </c>
      <c r="E137" s="11" t="s">
        <v>11716</v>
      </c>
      <c r="F137" s="247" t="s">
        <v>11616</v>
      </c>
      <c r="G137" s="247" t="s">
        <v>11961</v>
      </c>
      <c r="H137" s="967">
        <v>0.75</v>
      </c>
      <c r="I137" s="247"/>
      <c r="J137" s="11" t="s">
        <v>172</v>
      </c>
      <c r="K137" s="514">
        <v>45507</v>
      </c>
      <c r="L137" s="11" t="s">
        <v>9339</v>
      </c>
      <c r="M137" s="2"/>
      <c r="N137" s="11" t="s">
        <v>9339</v>
      </c>
      <c r="O137" s="247" t="s">
        <v>11837</v>
      </c>
      <c r="AQ137" s="477"/>
      <c r="AR137" s="477"/>
      <c r="AS137" s="477"/>
      <c r="AT137" s="478"/>
      <c r="AU137" s="477"/>
      <c r="AV137" s="480"/>
      <c r="AW137" s="481"/>
      <c r="AX137" s="480"/>
      <c r="AY137" s="477"/>
      <c r="AZ137" s="482"/>
      <c r="BA137" s="477"/>
      <c r="BB137" s="479"/>
      <c r="BC137" s="477"/>
      <c r="BD137" s="480"/>
      <c r="BE137" s="477"/>
      <c r="BI137" s="477"/>
      <c r="BJ137" s="477"/>
      <c r="BK137" s="477"/>
      <c r="BL137" s="478"/>
      <c r="BM137" s="477"/>
      <c r="BN137" s="480"/>
      <c r="BO137" s="481"/>
      <c r="BP137" s="480"/>
      <c r="BQ137" s="477"/>
      <c r="BR137" s="482"/>
      <c r="BS137" s="477"/>
      <c r="BT137" s="479"/>
      <c r="BU137" s="477"/>
      <c r="BV137" s="480"/>
      <c r="BW137" s="477"/>
    </row>
    <row r="138" spans="1:75" x14ac:dyDescent="0.25">
      <c r="A138" s="261">
        <v>136</v>
      </c>
      <c r="B138" s="261">
        <v>1</v>
      </c>
      <c r="C138" s="11" t="s">
        <v>5</v>
      </c>
      <c r="D138" s="725">
        <v>45482</v>
      </c>
      <c r="E138" s="11" t="s">
        <v>11727</v>
      </c>
      <c r="F138" s="247" t="s">
        <v>11625</v>
      </c>
      <c r="G138" s="247" t="s">
        <v>11962</v>
      </c>
      <c r="H138" s="967">
        <v>0.5</v>
      </c>
      <c r="I138" s="247"/>
      <c r="J138" s="11" t="s">
        <v>172</v>
      </c>
      <c r="K138" s="514">
        <v>45507</v>
      </c>
      <c r="L138" s="11" t="s">
        <v>9339</v>
      </c>
      <c r="M138" s="2"/>
      <c r="N138" s="11" t="s">
        <v>9339</v>
      </c>
      <c r="O138" s="247" t="s">
        <v>11837</v>
      </c>
      <c r="AQ138" s="477"/>
      <c r="AR138" s="477"/>
      <c r="AS138" s="477"/>
      <c r="AT138" s="478"/>
      <c r="AU138" s="477"/>
      <c r="AV138" s="480"/>
      <c r="AW138" s="481"/>
      <c r="AX138" s="480"/>
      <c r="AY138" s="477"/>
      <c r="AZ138" s="482"/>
      <c r="BA138" s="477"/>
      <c r="BB138" s="479"/>
      <c r="BC138" s="477"/>
      <c r="BD138" s="480"/>
      <c r="BE138" s="477"/>
      <c r="BI138" s="477"/>
      <c r="BJ138" s="477"/>
      <c r="BK138" s="477"/>
      <c r="BL138" s="478"/>
      <c r="BM138" s="477"/>
      <c r="BN138" s="480"/>
      <c r="BO138" s="481"/>
      <c r="BP138" s="480"/>
      <c r="BQ138" s="477"/>
      <c r="BR138" s="482"/>
      <c r="BS138" s="477"/>
      <c r="BT138" s="479"/>
      <c r="BU138" s="477"/>
      <c r="BV138" s="480"/>
      <c r="BW138" s="477"/>
    </row>
    <row r="139" spans="1:75" x14ac:dyDescent="0.25">
      <c r="A139" s="261">
        <v>137</v>
      </c>
      <c r="B139" s="261">
        <v>1</v>
      </c>
      <c r="C139" s="11" t="s">
        <v>5</v>
      </c>
      <c r="D139" s="725">
        <v>45482</v>
      </c>
      <c r="E139" s="11" t="s">
        <v>11746</v>
      </c>
      <c r="F139" s="247" t="s">
        <v>14653</v>
      </c>
      <c r="G139" s="247" t="s">
        <v>11963</v>
      </c>
      <c r="H139" s="967">
        <v>0.75</v>
      </c>
      <c r="I139" s="247"/>
      <c r="J139" s="11" t="s">
        <v>172</v>
      </c>
      <c r="K139" s="514">
        <v>45507</v>
      </c>
      <c r="L139" s="11" t="s">
        <v>9339</v>
      </c>
      <c r="M139" s="2"/>
      <c r="N139" s="11" t="s">
        <v>9339</v>
      </c>
      <c r="O139" s="247" t="s">
        <v>11837</v>
      </c>
      <c r="AQ139" s="477"/>
      <c r="AR139" s="477"/>
      <c r="AS139" s="477"/>
      <c r="AT139" s="478"/>
      <c r="AU139" s="477"/>
      <c r="AV139" s="480"/>
      <c r="AW139" s="481"/>
      <c r="AX139" s="480"/>
      <c r="AY139" s="477"/>
      <c r="AZ139" s="482"/>
      <c r="BA139" s="477"/>
      <c r="BB139" s="479"/>
      <c r="BC139" s="477"/>
      <c r="BD139" s="480"/>
      <c r="BE139" s="477"/>
      <c r="BI139" s="477"/>
      <c r="BJ139" s="477"/>
      <c r="BK139" s="477"/>
      <c r="BL139" s="478"/>
      <c r="BM139" s="477"/>
      <c r="BN139" s="480"/>
      <c r="BO139" s="481"/>
      <c r="BP139" s="480"/>
      <c r="BQ139" s="477"/>
      <c r="BR139" s="482"/>
      <c r="BS139" s="477"/>
      <c r="BT139" s="479"/>
      <c r="BU139" s="477"/>
      <c r="BV139" s="480"/>
      <c r="BW139" s="477"/>
    </row>
    <row r="140" spans="1:75" x14ac:dyDescent="0.25">
      <c r="A140" s="261">
        <v>138</v>
      </c>
      <c r="B140" s="261">
        <v>1</v>
      </c>
      <c r="C140" s="11" t="s">
        <v>5</v>
      </c>
      <c r="D140" s="725">
        <v>45482</v>
      </c>
      <c r="E140" s="11" t="s">
        <v>11772</v>
      </c>
      <c r="F140" s="247" t="s">
        <v>14954</v>
      </c>
      <c r="G140" s="247" t="s">
        <v>11964</v>
      </c>
      <c r="H140" s="967">
        <v>0.5</v>
      </c>
      <c r="I140" s="247"/>
      <c r="J140" s="11" t="s">
        <v>172</v>
      </c>
      <c r="K140" s="514">
        <v>45507</v>
      </c>
      <c r="L140" s="11" t="s">
        <v>9339</v>
      </c>
      <c r="M140" s="2"/>
      <c r="N140" s="11" t="s">
        <v>9339</v>
      </c>
      <c r="O140" s="247" t="s">
        <v>11837</v>
      </c>
      <c r="AQ140" s="477"/>
      <c r="AR140" s="477"/>
      <c r="AS140" s="477"/>
      <c r="AT140" s="478"/>
      <c r="AU140" s="477"/>
      <c r="AV140" s="480"/>
      <c r="AW140" s="481"/>
      <c r="AX140" s="480"/>
      <c r="AY140" s="477"/>
      <c r="AZ140" s="482"/>
      <c r="BA140" s="477"/>
      <c r="BB140" s="479"/>
      <c r="BC140" s="477"/>
      <c r="BD140" s="480"/>
      <c r="BE140" s="477"/>
      <c r="BI140" s="477"/>
      <c r="BJ140" s="477"/>
      <c r="BK140" s="477"/>
      <c r="BL140" s="478"/>
      <c r="BM140" s="477"/>
      <c r="BN140" s="480"/>
      <c r="BO140" s="481"/>
      <c r="BP140" s="480"/>
      <c r="BQ140" s="477"/>
      <c r="BR140" s="482"/>
      <c r="BS140" s="477"/>
      <c r="BT140" s="479"/>
      <c r="BU140" s="477"/>
      <c r="BV140" s="480"/>
      <c r="BW140" s="477"/>
    </row>
    <row r="141" spans="1:75" x14ac:dyDescent="0.25">
      <c r="A141" s="261">
        <v>139</v>
      </c>
      <c r="B141" s="261">
        <v>1</v>
      </c>
      <c r="C141" s="11" t="s">
        <v>5</v>
      </c>
      <c r="D141" s="725">
        <v>45483</v>
      </c>
      <c r="E141" s="11" t="s">
        <v>11687</v>
      </c>
      <c r="F141" s="247" t="s">
        <v>13768</v>
      </c>
      <c r="G141" s="247" t="s">
        <v>11965</v>
      </c>
      <c r="H141" s="967">
        <v>2.75</v>
      </c>
      <c r="I141" s="247"/>
      <c r="J141" s="11" t="s">
        <v>172</v>
      </c>
      <c r="K141" s="514">
        <v>45507</v>
      </c>
      <c r="L141" s="11" t="s">
        <v>9339</v>
      </c>
      <c r="M141" s="2"/>
      <c r="N141" s="11" t="s">
        <v>9339</v>
      </c>
      <c r="O141" s="247" t="s">
        <v>11837</v>
      </c>
      <c r="AQ141" s="477"/>
      <c r="AR141" s="477"/>
      <c r="AS141" s="477"/>
      <c r="AT141" s="478"/>
      <c r="AU141" s="477"/>
      <c r="AV141" s="480"/>
      <c r="AW141" s="481"/>
      <c r="AX141" s="480"/>
      <c r="AY141" s="477"/>
      <c r="AZ141" s="482"/>
      <c r="BA141" s="477"/>
      <c r="BB141" s="479"/>
      <c r="BC141" s="477"/>
      <c r="BD141" s="480"/>
      <c r="BE141" s="477"/>
      <c r="BI141" s="477"/>
      <c r="BJ141" s="477"/>
      <c r="BK141" s="477"/>
      <c r="BL141" s="478"/>
      <c r="BM141" s="477"/>
      <c r="BN141" s="480"/>
      <c r="BO141" s="481"/>
      <c r="BP141" s="480"/>
      <c r="BQ141" s="477"/>
      <c r="BR141" s="482"/>
      <c r="BS141" s="477"/>
      <c r="BT141" s="479"/>
      <c r="BU141" s="477"/>
      <c r="BV141" s="480"/>
      <c r="BW141" s="477"/>
    </row>
    <row r="142" spans="1:75" x14ac:dyDescent="0.25">
      <c r="A142" s="261">
        <v>140</v>
      </c>
      <c r="B142" s="261">
        <v>1</v>
      </c>
      <c r="C142" s="11" t="s">
        <v>5</v>
      </c>
      <c r="D142" s="725">
        <v>45483</v>
      </c>
      <c r="E142" s="11" t="s">
        <v>11708</v>
      </c>
      <c r="F142" s="247" t="s">
        <v>11609</v>
      </c>
      <c r="G142" s="247" t="s">
        <v>11966</v>
      </c>
      <c r="H142" s="967">
        <v>0.4</v>
      </c>
      <c r="I142" s="247"/>
      <c r="J142" s="11" t="s">
        <v>172</v>
      </c>
      <c r="K142" s="514">
        <v>45507</v>
      </c>
      <c r="L142" s="11" t="s">
        <v>9339</v>
      </c>
      <c r="M142" s="2"/>
      <c r="N142" s="11" t="s">
        <v>9339</v>
      </c>
      <c r="O142" s="247" t="s">
        <v>11837</v>
      </c>
      <c r="AQ142" s="477"/>
      <c r="AR142" s="477"/>
      <c r="AS142" s="477"/>
      <c r="AT142" s="478"/>
      <c r="AU142" s="477"/>
      <c r="AV142" s="480"/>
      <c r="AW142" s="481"/>
      <c r="AX142" s="480"/>
      <c r="AY142" s="477"/>
      <c r="AZ142" s="482"/>
      <c r="BA142" s="477"/>
      <c r="BB142" s="479"/>
      <c r="BC142" s="477"/>
      <c r="BD142" s="480"/>
      <c r="BE142" s="477"/>
      <c r="BI142" s="477"/>
      <c r="BJ142" s="477"/>
      <c r="BK142" s="477"/>
      <c r="BL142" s="478"/>
      <c r="BM142" s="477"/>
      <c r="BN142" s="480"/>
      <c r="BO142" s="481"/>
      <c r="BP142" s="480"/>
      <c r="BQ142" s="477"/>
      <c r="BR142" s="482"/>
      <c r="BS142" s="477"/>
      <c r="BT142" s="479"/>
      <c r="BU142" s="477"/>
      <c r="BV142" s="480"/>
      <c r="BW142" s="477"/>
    </row>
    <row r="143" spans="1:75" x14ac:dyDescent="0.25">
      <c r="A143" s="261">
        <v>141</v>
      </c>
      <c r="B143" s="261">
        <v>1</v>
      </c>
      <c r="C143" s="11" t="s">
        <v>5</v>
      </c>
      <c r="D143" s="725">
        <v>45483</v>
      </c>
      <c r="E143" s="11" t="s">
        <v>11759</v>
      </c>
      <c r="F143" s="247" t="s">
        <v>14751</v>
      </c>
      <c r="G143" s="247" t="s">
        <v>11967</v>
      </c>
      <c r="H143" s="967">
        <v>0.4</v>
      </c>
      <c r="I143" s="247"/>
      <c r="J143" s="11" t="s">
        <v>172</v>
      </c>
      <c r="K143" s="514">
        <v>45507</v>
      </c>
      <c r="L143" s="11" t="s">
        <v>9339</v>
      </c>
      <c r="M143" s="2"/>
      <c r="N143" s="11" t="s">
        <v>9339</v>
      </c>
      <c r="O143" s="247" t="s">
        <v>11837</v>
      </c>
      <c r="AQ143" s="477"/>
      <c r="AR143" s="477"/>
      <c r="AS143" s="477"/>
      <c r="AT143" s="478"/>
      <c r="AU143" s="477"/>
      <c r="AV143" s="480"/>
      <c r="AW143" s="481"/>
      <c r="AX143" s="480"/>
      <c r="AY143" s="477"/>
      <c r="AZ143" s="482"/>
      <c r="BA143" s="477"/>
      <c r="BB143" s="479"/>
      <c r="BC143" s="477"/>
      <c r="BD143" s="480"/>
      <c r="BE143" s="477"/>
      <c r="BI143" s="477"/>
      <c r="BJ143" s="477"/>
      <c r="BK143" s="477"/>
      <c r="BL143" s="478"/>
      <c r="BM143" s="477"/>
      <c r="BN143" s="480"/>
      <c r="BO143" s="481"/>
      <c r="BP143" s="480"/>
      <c r="BQ143" s="477"/>
      <c r="BR143" s="482"/>
      <c r="BS143" s="477"/>
      <c r="BT143" s="479"/>
      <c r="BU143" s="477"/>
      <c r="BV143" s="480"/>
      <c r="BW143" s="477"/>
    </row>
    <row r="144" spans="1:75" x14ac:dyDescent="0.25">
      <c r="A144" s="261">
        <v>142</v>
      </c>
      <c r="B144" s="261">
        <v>1</v>
      </c>
      <c r="C144" s="11" t="s">
        <v>5</v>
      </c>
      <c r="D144" s="725">
        <v>45483</v>
      </c>
      <c r="E144" s="11" t="s">
        <v>11793</v>
      </c>
      <c r="F144" s="247" t="s">
        <v>11657</v>
      </c>
      <c r="G144" s="247" t="s">
        <v>11968</v>
      </c>
      <c r="H144" s="967">
        <v>0.25</v>
      </c>
      <c r="I144" s="247"/>
      <c r="J144" s="11" t="s">
        <v>172</v>
      </c>
      <c r="K144" s="514">
        <v>45507</v>
      </c>
      <c r="L144" s="11" t="s">
        <v>9339</v>
      </c>
      <c r="M144" s="2"/>
      <c r="N144" s="11" t="s">
        <v>9339</v>
      </c>
      <c r="O144" s="247" t="s">
        <v>11837</v>
      </c>
      <c r="AQ144" s="477"/>
      <c r="AR144" s="477"/>
      <c r="AS144" s="477"/>
      <c r="AT144" s="478"/>
      <c r="AU144" s="477"/>
      <c r="AV144" s="480"/>
      <c r="AW144" s="481"/>
      <c r="AX144" s="480"/>
      <c r="AY144" s="477"/>
      <c r="AZ144" s="482"/>
      <c r="BA144" s="477"/>
      <c r="BB144" s="479"/>
      <c r="BC144" s="477"/>
      <c r="BD144" s="480"/>
      <c r="BE144" s="477"/>
      <c r="BI144" s="477"/>
      <c r="BJ144" s="477"/>
      <c r="BK144" s="477"/>
      <c r="BL144" s="478"/>
      <c r="BM144" s="477"/>
      <c r="BN144" s="480"/>
      <c r="BO144" s="481"/>
      <c r="BP144" s="480"/>
      <c r="BQ144" s="477"/>
      <c r="BR144" s="482"/>
      <c r="BS144" s="477"/>
      <c r="BT144" s="479"/>
      <c r="BU144" s="477"/>
      <c r="BV144" s="480"/>
      <c r="BW144" s="477"/>
    </row>
    <row r="145" spans="1:75" x14ac:dyDescent="0.25">
      <c r="A145" s="261">
        <v>143</v>
      </c>
      <c r="B145" s="261">
        <v>1</v>
      </c>
      <c r="C145" s="11" t="s">
        <v>5</v>
      </c>
      <c r="D145" s="725">
        <v>45484</v>
      </c>
      <c r="E145" s="11" t="s">
        <v>11689</v>
      </c>
      <c r="F145" s="247" t="s">
        <v>13845</v>
      </c>
      <c r="G145" s="247" t="s">
        <v>11969</v>
      </c>
      <c r="H145" s="967">
        <v>0.75</v>
      </c>
      <c r="I145" s="247"/>
      <c r="J145" s="11" t="s">
        <v>172</v>
      </c>
      <c r="K145" s="514">
        <v>45507</v>
      </c>
      <c r="L145" s="11" t="s">
        <v>9339</v>
      </c>
      <c r="M145" s="2"/>
      <c r="N145" s="11" t="s">
        <v>9339</v>
      </c>
      <c r="O145" s="247" t="s">
        <v>11837</v>
      </c>
      <c r="AQ145" s="477"/>
      <c r="AR145" s="477"/>
      <c r="AS145" s="477"/>
      <c r="AT145" s="478"/>
      <c r="AU145" s="477"/>
      <c r="AV145" s="480"/>
      <c r="AW145" s="481"/>
      <c r="AX145" s="480"/>
      <c r="AY145" s="477"/>
      <c r="AZ145" s="482"/>
      <c r="BA145" s="477"/>
      <c r="BB145" s="479"/>
      <c r="BC145" s="477"/>
      <c r="BD145" s="480"/>
      <c r="BE145" s="477"/>
      <c r="BI145" s="477"/>
      <c r="BJ145" s="477"/>
      <c r="BK145" s="477"/>
      <c r="BL145" s="478"/>
      <c r="BM145" s="477"/>
      <c r="BN145" s="480"/>
      <c r="BO145" s="481"/>
      <c r="BP145" s="480"/>
      <c r="BQ145" s="477"/>
      <c r="BR145" s="482"/>
      <c r="BS145" s="477"/>
      <c r="BT145" s="479"/>
      <c r="BU145" s="477"/>
      <c r="BV145" s="480"/>
      <c r="BW145" s="477"/>
    </row>
    <row r="146" spans="1:75" x14ac:dyDescent="0.25">
      <c r="A146" s="261">
        <v>144</v>
      </c>
      <c r="B146" s="261">
        <v>1</v>
      </c>
      <c r="C146" s="11" t="s">
        <v>5</v>
      </c>
      <c r="D146" s="725">
        <v>45484</v>
      </c>
      <c r="E146" s="11" t="s">
        <v>11692</v>
      </c>
      <c r="F146" s="247" t="s">
        <v>11599</v>
      </c>
      <c r="G146" s="247" t="s">
        <v>11970</v>
      </c>
      <c r="H146" s="967">
        <v>0.5</v>
      </c>
      <c r="I146" s="247"/>
      <c r="J146" s="11" t="s">
        <v>172</v>
      </c>
      <c r="K146" s="514">
        <v>45507</v>
      </c>
      <c r="L146" s="11" t="s">
        <v>9339</v>
      </c>
      <c r="M146" s="2"/>
      <c r="N146" s="11" t="s">
        <v>9339</v>
      </c>
      <c r="O146" s="247" t="s">
        <v>11837</v>
      </c>
      <c r="AQ146" s="477"/>
      <c r="AR146" s="477"/>
      <c r="AS146" s="477"/>
      <c r="AT146" s="478"/>
      <c r="AU146" s="477"/>
      <c r="AV146" s="480"/>
      <c r="AW146" s="481"/>
      <c r="AX146" s="480"/>
      <c r="AY146" s="477"/>
      <c r="AZ146" s="482"/>
      <c r="BA146" s="477"/>
      <c r="BB146" s="479"/>
      <c r="BC146" s="477"/>
      <c r="BD146" s="480"/>
      <c r="BE146" s="477"/>
      <c r="BI146" s="477"/>
      <c r="BJ146" s="477"/>
      <c r="BK146" s="477"/>
      <c r="BL146" s="478"/>
      <c r="BM146" s="477"/>
      <c r="BN146" s="480"/>
      <c r="BO146" s="481"/>
      <c r="BP146" s="480"/>
      <c r="BQ146" s="477"/>
      <c r="BR146" s="482"/>
      <c r="BS146" s="477"/>
      <c r="BT146" s="479"/>
      <c r="BU146" s="477"/>
      <c r="BV146" s="480"/>
      <c r="BW146" s="477"/>
    </row>
    <row r="147" spans="1:75" x14ac:dyDescent="0.25">
      <c r="A147" s="261">
        <v>145</v>
      </c>
      <c r="B147" s="261">
        <v>1</v>
      </c>
      <c r="C147" s="11" t="s">
        <v>5</v>
      </c>
      <c r="D147" s="725">
        <v>45484</v>
      </c>
      <c r="E147" s="11" t="s">
        <v>11700</v>
      </c>
      <c r="F147" s="247" t="s">
        <v>11605</v>
      </c>
      <c r="G147" s="247" t="s">
        <v>11971</v>
      </c>
      <c r="H147" s="967">
        <v>0.4</v>
      </c>
      <c r="I147" s="247"/>
      <c r="J147" s="11" t="s">
        <v>172</v>
      </c>
      <c r="K147" s="514">
        <v>45507</v>
      </c>
      <c r="L147" s="11" t="s">
        <v>9339</v>
      </c>
      <c r="M147" s="2"/>
      <c r="N147" s="11" t="s">
        <v>9339</v>
      </c>
      <c r="O147" s="247" t="s">
        <v>11837</v>
      </c>
      <c r="AQ147" s="477"/>
      <c r="AR147" s="477"/>
      <c r="AS147" s="477"/>
      <c r="AT147" s="478"/>
      <c r="AU147" s="477"/>
      <c r="AV147" s="480"/>
      <c r="AW147" s="481"/>
      <c r="AX147" s="480"/>
      <c r="AY147" s="477"/>
      <c r="AZ147" s="482"/>
      <c r="BA147" s="477"/>
      <c r="BB147" s="479"/>
      <c r="BC147" s="477"/>
      <c r="BD147" s="480"/>
      <c r="BE147" s="477"/>
      <c r="BI147" s="477"/>
      <c r="BJ147" s="477"/>
      <c r="BK147" s="477"/>
      <c r="BL147" s="478"/>
      <c r="BM147" s="477"/>
      <c r="BN147" s="480"/>
      <c r="BO147" s="481"/>
      <c r="BP147" s="480"/>
      <c r="BQ147" s="477"/>
      <c r="BR147" s="482"/>
      <c r="BS147" s="477"/>
      <c r="BT147" s="479"/>
      <c r="BU147" s="477"/>
      <c r="BV147" s="480"/>
      <c r="BW147" s="477"/>
    </row>
    <row r="148" spans="1:75" x14ac:dyDescent="0.25">
      <c r="A148" s="261">
        <v>146</v>
      </c>
      <c r="B148" s="261">
        <v>1</v>
      </c>
      <c r="C148" s="11" t="s">
        <v>5</v>
      </c>
      <c r="D148" s="725">
        <v>45484</v>
      </c>
      <c r="E148" s="11" t="s">
        <v>11757</v>
      </c>
      <c r="F148" s="247" t="s">
        <v>11649</v>
      </c>
      <c r="G148" s="247" t="s">
        <v>11972</v>
      </c>
      <c r="H148" s="967">
        <v>0.4</v>
      </c>
      <c r="I148" s="247"/>
      <c r="J148" s="11" t="s">
        <v>172</v>
      </c>
      <c r="K148" s="514">
        <v>45507</v>
      </c>
      <c r="L148" s="11" t="s">
        <v>9339</v>
      </c>
      <c r="M148" s="2"/>
      <c r="N148" s="11" t="s">
        <v>9339</v>
      </c>
      <c r="O148" s="247" t="s">
        <v>11837</v>
      </c>
      <c r="AQ148" s="477"/>
      <c r="AR148" s="477"/>
      <c r="AS148" s="477"/>
      <c r="AT148" s="478"/>
      <c r="AU148" s="477"/>
      <c r="AV148" s="480"/>
      <c r="AW148" s="481"/>
      <c r="AX148" s="480"/>
      <c r="AY148" s="477"/>
      <c r="AZ148" s="482"/>
      <c r="BA148" s="477"/>
      <c r="BB148" s="479"/>
      <c r="BC148" s="477"/>
      <c r="BD148" s="480"/>
      <c r="BE148" s="477"/>
      <c r="BI148" s="477"/>
      <c r="BJ148" s="477"/>
      <c r="BK148" s="477"/>
      <c r="BL148" s="478"/>
      <c r="BM148" s="477"/>
      <c r="BN148" s="480"/>
      <c r="BO148" s="481"/>
      <c r="BP148" s="480"/>
      <c r="BQ148" s="477"/>
      <c r="BR148" s="482"/>
      <c r="BS148" s="477"/>
      <c r="BT148" s="479"/>
      <c r="BU148" s="477"/>
      <c r="BV148" s="480"/>
      <c r="BW148" s="477"/>
    </row>
    <row r="149" spans="1:75" x14ac:dyDescent="0.25">
      <c r="A149" s="261">
        <v>147</v>
      </c>
      <c r="B149" s="261">
        <v>1</v>
      </c>
      <c r="C149" s="11" t="s">
        <v>5</v>
      </c>
      <c r="D149" s="725">
        <v>45484</v>
      </c>
      <c r="E149" s="11" t="s">
        <v>11763</v>
      </c>
      <c r="F149" s="247" t="s">
        <v>14818</v>
      </c>
      <c r="G149" s="247" t="s">
        <v>11973</v>
      </c>
      <c r="H149" s="967">
        <v>0.5</v>
      </c>
      <c r="I149" s="247"/>
      <c r="J149" s="11" t="s">
        <v>172</v>
      </c>
      <c r="K149" s="514">
        <v>45507</v>
      </c>
      <c r="L149" s="11" t="s">
        <v>9339</v>
      </c>
      <c r="M149" s="2"/>
      <c r="N149" s="11" t="s">
        <v>9339</v>
      </c>
      <c r="O149" s="247" t="s">
        <v>11837</v>
      </c>
      <c r="AQ149" s="477"/>
      <c r="AR149" s="477"/>
      <c r="AS149" s="477"/>
      <c r="AT149" s="478"/>
      <c r="AU149" s="477"/>
      <c r="AV149" s="480"/>
      <c r="AW149" s="481"/>
      <c r="AX149" s="480"/>
      <c r="AY149" s="477"/>
      <c r="AZ149" s="482"/>
      <c r="BA149" s="477"/>
      <c r="BB149" s="479"/>
      <c r="BC149" s="477"/>
      <c r="BD149" s="480"/>
      <c r="BE149" s="477"/>
      <c r="BI149" s="477"/>
      <c r="BJ149" s="477"/>
      <c r="BK149" s="477"/>
      <c r="BL149" s="478"/>
      <c r="BM149" s="477"/>
      <c r="BN149" s="480"/>
      <c r="BO149" s="481"/>
      <c r="BP149" s="480"/>
      <c r="BQ149" s="477"/>
      <c r="BR149" s="482"/>
      <c r="BS149" s="477"/>
      <c r="BT149" s="479"/>
      <c r="BU149" s="477"/>
      <c r="BV149" s="480"/>
      <c r="BW149" s="477"/>
    </row>
    <row r="150" spans="1:75" x14ac:dyDescent="0.25">
      <c r="A150" s="261">
        <v>148</v>
      </c>
      <c r="B150" s="261">
        <v>1</v>
      </c>
      <c r="C150" s="11" t="s">
        <v>5</v>
      </c>
      <c r="D150" s="725">
        <v>45484</v>
      </c>
      <c r="E150" s="11" t="s">
        <v>11793</v>
      </c>
      <c r="F150" s="247" t="s">
        <v>11657</v>
      </c>
      <c r="G150" s="247" t="s">
        <v>11974</v>
      </c>
      <c r="H150" s="967">
        <v>0.4</v>
      </c>
      <c r="I150" s="247"/>
      <c r="J150" s="11" t="s">
        <v>172</v>
      </c>
      <c r="K150" s="514">
        <v>45507</v>
      </c>
      <c r="L150" s="11" t="s">
        <v>9339</v>
      </c>
      <c r="M150" s="2"/>
      <c r="N150" s="11" t="s">
        <v>9339</v>
      </c>
      <c r="O150" s="247" t="s">
        <v>11837</v>
      </c>
      <c r="AQ150" s="477"/>
      <c r="AR150" s="477"/>
      <c r="AS150" s="477"/>
      <c r="AT150" s="478"/>
      <c r="AU150" s="477"/>
      <c r="AV150" s="480"/>
      <c r="AW150" s="481"/>
      <c r="AX150" s="480"/>
      <c r="AY150" s="477"/>
      <c r="AZ150" s="482"/>
      <c r="BA150" s="477"/>
      <c r="BB150" s="479"/>
      <c r="BC150" s="477"/>
      <c r="BD150" s="480"/>
      <c r="BE150" s="477"/>
      <c r="BI150" s="477"/>
      <c r="BJ150" s="477"/>
      <c r="BK150" s="477"/>
      <c r="BL150" s="478"/>
      <c r="BM150" s="477"/>
      <c r="BN150" s="480"/>
      <c r="BO150" s="481"/>
      <c r="BP150" s="480"/>
      <c r="BQ150" s="477"/>
      <c r="BR150" s="482"/>
      <c r="BS150" s="477"/>
      <c r="BT150" s="479"/>
      <c r="BU150" s="477"/>
      <c r="BV150" s="480"/>
      <c r="BW150" s="477"/>
    </row>
    <row r="151" spans="1:75" x14ac:dyDescent="0.25">
      <c r="A151" s="261">
        <v>149</v>
      </c>
      <c r="B151" s="261">
        <v>1</v>
      </c>
      <c r="C151" s="11" t="s">
        <v>5</v>
      </c>
      <c r="D151" s="725">
        <v>45484</v>
      </c>
      <c r="E151" s="11" t="s">
        <v>11801</v>
      </c>
      <c r="F151" s="247" t="s">
        <v>11659</v>
      </c>
      <c r="G151" s="247" t="s">
        <v>11975</v>
      </c>
      <c r="H151" s="967">
        <v>0.75</v>
      </c>
      <c r="I151" s="247"/>
      <c r="J151" s="11" t="s">
        <v>172</v>
      </c>
      <c r="K151" s="514">
        <v>45507</v>
      </c>
      <c r="L151" s="11" t="s">
        <v>9339</v>
      </c>
      <c r="M151" s="2"/>
      <c r="N151" s="11" t="s">
        <v>9339</v>
      </c>
      <c r="O151" s="247" t="s">
        <v>11837</v>
      </c>
      <c r="AQ151" s="477"/>
      <c r="AR151" s="477"/>
      <c r="AS151" s="477"/>
      <c r="AT151" s="478"/>
      <c r="AU151" s="477"/>
      <c r="AV151" s="480"/>
      <c r="AW151" s="481"/>
      <c r="AX151" s="480"/>
      <c r="AY151" s="477"/>
      <c r="AZ151" s="482"/>
      <c r="BA151" s="477"/>
      <c r="BB151" s="479"/>
      <c r="BC151" s="477"/>
      <c r="BD151" s="480"/>
      <c r="BE151" s="477"/>
      <c r="BI151" s="477"/>
      <c r="BJ151" s="477"/>
      <c r="BK151" s="477"/>
      <c r="BL151" s="478"/>
      <c r="BM151" s="477"/>
      <c r="BN151" s="480"/>
      <c r="BO151" s="481"/>
      <c r="BP151" s="480"/>
      <c r="BQ151" s="477"/>
      <c r="BR151" s="482"/>
      <c r="BS151" s="477"/>
      <c r="BT151" s="479"/>
      <c r="BU151" s="477"/>
      <c r="BV151" s="480"/>
      <c r="BW151" s="477"/>
    </row>
    <row r="152" spans="1:75" x14ac:dyDescent="0.25">
      <c r="A152" s="261">
        <v>150</v>
      </c>
      <c r="B152" s="261">
        <v>1</v>
      </c>
      <c r="C152" s="11" t="s">
        <v>5</v>
      </c>
      <c r="D152" s="725">
        <v>45484</v>
      </c>
      <c r="E152" s="11" t="s">
        <v>11810</v>
      </c>
      <c r="F152" s="247" t="s">
        <v>16791</v>
      </c>
      <c r="G152" s="247" t="s">
        <v>11976</v>
      </c>
      <c r="H152" s="967">
        <v>0.75</v>
      </c>
      <c r="I152" s="247"/>
      <c r="J152" s="11" t="s">
        <v>172</v>
      </c>
      <c r="K152" s="514">
        <v>45507</v>
      </c>
      <c r="L152" s="11" t="s">
        <v>9339</v>
      </c>
      <c r="M152" s="2"/>
      <c r="N152" s="11" t="s">
        <v>9339</v>
      </c>
      <c r="O152" s="247" t="s">
        <v>11837</v>
      </c>
      <c r="AQ152" s="477"/>
      <c r="AR152" s="477"/>
      <c r="AS152" s="477"/>
      <c r="AT152" s="478"/>
      <c r="AU152" s="477"/>
      <c r="AV152" s="480"/>
      <c r="AW152" s="481"/>
      <c r="AX152" s="480"/>
      <c r="AY152" s="477"/>
      <c r="AZ152" s="482"/>
      <c r="BA152" s="477"/>
      <c r="BB152" s="479"/>
      <c r="BC152" s="477"/>
      <c r="BD152" s="480"/>
      <c r="BE152" s="477"/>
      <c r="BI152" s="477"/>
      <c r="BJ152" s="477"/>
      <c r="BK152" s="477"/>
      <c r="BL152" s="478"/>
      <c r="BM152" s="477"/>
      <c r="BN152" s="480"/>
      <c r="BO152" s="481"/>
      <c r="BP152" s="480"/>
      <c r="BQ152" s="477"/>
      <c r="BR152" s="482"/>
      <c r="BS152" s="477"/>
      <c r="BT152" s="479"/>
      <c r="BU152" s="477"/>
      <c r="BV152" s="480"/>
      <c r="BW152" s="477"/>
    </row>
    <row r="153" spans="1:75" x14ac:dyDescent="0.25">
      <c r="A153" s="261">
        <v>151</v>
      </c>
      <c r="B153" s="261">
        <v>1</v>
      </c>
      <c r="C153" s="11" t="s">
        <v>5</v>
      </c>
      <c r="D153" s="725">
        <v>45485</v>
      </c>
      <c r="E153" s="11" t="s">
        <v>11740</v>
      </c>
      <c r="F153" s="247" t="s">
        <v>11635</v>
      </c>
      <c r="G153" s="247" t="s">
        <v>11977</v>
      </c>
      <c r="H153" s="967">
        <v>0.5</v>
      </c>
      <c r="I153" s="247"/>
      <c r="J153" s="11" t="s">
        <v>172</v>
      </c>
      <c r="K153" s="514">
        <v>45507</v>
      </c>
      <c r="L153" s="11" t="s">
        <v>9339</v>
      </c>
      <c r="M153" s="2"/>
      <c r="N153" s="11" t="s">
        <v>9339</v>
      </c>
      <c r="O153" s="247" t="s">
        <v>11837</v>
      </c>
      <c r="AQ153" s="477"/>
      <c r="AR153" s="477"/>
      <c r="AS153" s="477"/>
      <c r="AT153" s="478"/>
      <c r="AU153" s="477"/>
      <c r="AV153" s="480"/>
      <c r="AW153" s="481"/>
      <c r="AX153" s="480"/>
      <c r="AY153" s="477"/>
      <c r="AZ153" s="482"/>
      <c r="BA153" s="477"/>
      <c r="BB153" s="479"/>
      <c r="BC153" s="477"/>
      <c r="BD153" s="480"/>
      <c r="BE153" s="477"/>
      <c r="BI153" s="477"/>
      <c r="BJ153" s="477"/>
      <c r="BK153" s="477"/>
      <c r="BL153" s="478"/>
      <c r="BM153" s="477"/>
      <c r="BN153" s="480"/>
      <c r="BO153" s="481"/>
      <c r="BP153" s="480"/>
      <c r="BQ153" s="477"/>
      <c r="BR153" s="482"/>
      <c r="BS153" s="477"/>
      <c r="BT153" s="479"/>
      <c r="BU153" s="477"/>
      <c r="BV153" s="480"/>
      <c r="BW153" s="477"/>
    </row>
    <row r="154" spans="1:75" x14ac:dyDescent="0.25">
      <c r="A154" s="261">
        <v>152</v>
      </c>
      <c r="B154" s="261">
        <v>1</v>
      </c>
      <c r="C154" s="11" t="s">
        <v>5</v>
      </c>
      <c r="D154" s="725">
        <v>45485</v>
      </c>
      <c r="E154" s="11" t="s">
        <v>11746</v>
      </c>
      <c r="F154" s="247" t="s">
        <v>14653</v>
      </c>
      <c r="G154" s="247" t="s">
        <v>11978</v>
      </c>
      <c r="H154" s="967">
        <v>0.75</v>
      </c>
      <c r="I154" s="247"/>
      <c r="J154" s="11" t="s">
        <v>172</v>
      </c>
      <c r="K154" s="514">
        <v>45507</v>
      </c>
      <c r="L154" s="11" t="s">
        <v>9339</v>
      </c>
      <c r="M154" s="2"/>
      <c r="N154" s="11" t="s">
        <v>9339</v>
      </c>
      <c r="O154" s="247" t="s">
        <v>11837</v>
      </c>
      <c r="AQ154" s="477"/>
      <c r="AR154" s="477"/>
      <c r="AS154" s="477"/>
      <c r="AT154" s="478"/>
      <c r="AU154" s="477"/>
      <c r="AV154" s="480"/>
      <c r="AW154" s="481"/>
      <c r="AX154" s="480"/>
      <c r="AY154" s="477"/>
      <c r="AZ154" s="482"/>
      <c r="BA154" s="477"/>
      <c r="BB154" s="479"/>
      <c r="BC154" s="477"/>
      <c r="BD154" s="480"/>
      <c r="BE154" s="477"/>
      <c r="BI154" s="477"/>
      <c r="BJ154" s="477"/>
      <c r="BK154" s="477"/>
      <c r="BL154" s="478"/>
      <c r="BM154" s="477"/>
      <c r="BN154" s="480"/>
      <c r="BO154" s="481"/>
      <c r="BP154" s="480"/>
      <c r="BQ154" s="477"/>
      <c r="BR154" s="482"/>
      <c r="BS154" s="477"/>
      <c r="BT154" s="479"/>
      <c r="BU154" s="477"/>
      <c r="BV154" s="480"/>
      <c r="BW154" s="477"/>
    </row>
    <row r="155" spans="1:75" x14ac:dyDescent="0.25">
      <c r="A155" s="261">
        <v>153</v>
      </c>
      <c r="B155" s="261">
        <v>1</v>
      </c>
      <c r="C155" s="11" t="s">
        <v>5</v>
      </c>
      <c r="D155" s="725">
        <v>45493</v>
      </c>
      <c r="E155" s="11" t="s">
        <v>11685</v>
      </c>
      <c r="F155" s="247" t="s">
        <v>13669</v>
      </c>
      <c r="G155" s="247" t="s">
        <v>11979</v>
      </c>
      <c r="H155" s="967">
        <v>0.5</v>
      </c>
      <c r="I155" s="247"/>
      <c r="J155" s="11" t="s">
        <v>172</v>
      </c>
      <c r="K155" s="514">
        <v>45507</v>
      </c>
      <c r="L155" s="11" t="s">
        <v>9339</v>
      </c>
      <c r="M155" s="2"/>
      <c r="N155" s="11" t="s">
        <v>9339</v>
      </c>
      <c r="O155" s="247" t="s">
        <v>11837</v>
      </c>
      <c r="AQ155" s="477"/>
      <c r="AR155" s="477"/>
      <c r="AS155" s="477"/>
      <c r="AT155" s="478"/>
      <c r="AU155" s="477"/>
      <c r="AV155" s="480"/>
      <c r="AW155" s="481"/>
      <c r="AX155" s="480"/>
      <c r="AY155" s="477"/>
      <c r="AZ155" s="482"/>
      <c r="BA155" s="477"/>
      <c r="BB155" s="479"/>
      <c r="BC155" s="477"/>
      <c r="BD155" s="480"/>
      <c r="BE155" s="477"/>
      <c r="BI155" s="477"/>
      <c r="BJ155" s="477"/>
      <c r="BK155" s="477"/>
      <c r="BL155" s="478"/>
      <c r="BM155" s="477"/>
      <c r="BN155" s="480"/>
      <c r="BO155" s="481"/>
      <c r="BP155" s="480"/>
      <c r="BQ155" s="477"/>
      <c r="BR155" s="482"/>
      <c r="BS155" s="477"/>
      <c r="BT155" s="479"/>
      <c r="BU155" s="477"/>
      <c r="BV155" s="480"/>
      <c r="BW155" s="477"/>
    </row>
    <row r="156" spans="1:75" x14ac:dyDescent="0.25">
      <c r="A156" s="261">
        <v>154</v>
      </c>
      <c r="B156" s="261">
        <v>1</v>
      </c>
      <c r="C156" s="11" t="s">
        <v>5</v>
      </c>
      <c r="D156" s="725">
        <v>45493</v>
      </c>
      <c r="E156" s="11" t="s">
        <v>11716</v>
      </c>
      <c r="F156" s="247" t="s">
        <v>11616</v>
      </c>
      <c r="G156" s="247" t="s">
        <v>11980</v>
      </c>
      <c r="H156" s="967">
        <v>0.5</v>
      </c>
      <c r="I156" s="247"/>
      <c r="J156" s="11" t="s">
        <v>172</v>
      </c>
      <c r="K156" s="514">
        <v>45507</v>
      </c>
      <c r="L156" s="11" t="s">
        <v>9339</v>
      </c>
      <c r="M156" s="2"/>
      <c r="N156" s="11" t="s">
        <v>9339</v>
      </c>
      <c r="O156" s="247" t="s">
        <v>11837</v>
      </c>
      <c r="AQ156" s="477"/>
      <c r="AR156" s="477"/>
      <c r="AS156" s="477"/>
      <c r="AT156" s="478"/>
      <c r="AU156" s="477"/>
      <c r="AV156" s="480"/>
      <c r="AW156" s="481"/>
      <c r="AX156" s="480"/>
      <c r="AY156" s="477"/>
      <c r="AZ156" s="482"/>
      <c r="BA156" s="477"/>
      <c r="BB156" s="479"/>
      <c r="BC156" s="477"/>
      <c r="BD156" s="480"/>
      <c r="BE156" s="477"/>
      <c r="BI156" s="477"/>
      <c r="BJ156" s="477"/>
      <c r="BK156" s="477"/>
      <c r="BL156" s="478"/>
      <c r="BM156" s="477"/>
      <c r="BN156" s="480"/>
      <c r="BO156" s="481"/>
      <c r="BP156" s="480"/>
      <c r="BQ156" s="477"/>
      <c r="BR156" s="482"/>
      <c r="BS156" s="477"/>
      <c r="BT156" s="479"/>
      <c r="BU156" s="477"/>
      <c r="BV156" s="480"/>
      <c r="BW156" s="477"/>
    </row>
    <row r="157" spans="1:75" x14ac:dyDescent="0.25">
      <c r="A157" s="261">
        <v>155</v>
      </c>
      <c r="B157" s="261">
        <v>1</v>
      </c>
      <c r="C157" s="11" t="s">
        <v>5</v>
      </c>
      <c r="D157" s="725">
        <v>45493</v>
      </c>
      <c r="E157" s="11" t="s">
        <v>11716</v>
      </c>
      <c r="F157" s="247" t="s">
        <v>11616</v>
      </c>
      <c r="G157" s="247" t="s">
        <v>11981</v>
      </c>
      <c r="H157" s="967">
        <v>0.4</v>
      </c>
      <c r="I157" s="247"/>
      <c r="J157" s="11" t="s">
        <v>172</v>
      </c>
      <c r="K157" s="514">
        <v>45507</v>
      </c>
      <c r="L157" s="11" t="s">
        <v>9339</v>
      </c>
      <c r="M157" s="2"/>
      <c r="N157" s="11" t="s">
        <v>9339</v>
      </c>
      <c r="O157" s="247" t="s">
        <v>11837</v>
      </c>
      <c r="AQ157" s="477"/>
      <c r="AR157" s="477"/>
      <c r="AS157" s="477"/>
      <c r="AT157" s="478"/>
      <c r="AU157" s="477"/>
      <c r="AV157" s="480"/>
      <c r="AW157" s="481"/>
      <c r="AX157" s="480"/>
      <c r="AY157" s="477"/>
      <c r="AZ157" s="482"/>
      <c r="BA157" s="477"/>
      <c r="BB157" s="479"/>
      <c r="BC157" s="477"/>
      <c r="BD157" s="480"/>
      <c r="BE157" s="477"/>
      <c r="BI157" s="477"/>
      <c r="BJ157" s="477"/>
      <c r="BK157" s="477"/>
      <c r="BL157" s="478"/>
      <c r="BM157" s="477"/>
      <c r="BN157" s="480"/>
      <c r="BO157" s="481"/>
      <c r="BP157" s="480"/>
      <c r="BQ157" s="477"/>
      <c r="BR157" s="482"/>
      <c r="BS157" s="477"/>
      <c r="BT157" s="479"/>
      <c r="BU157" s="477"/>
      <c r="BV157" s="480"/>
      <c r="BW157" s="477"/>
    </row>
    <row r="158" spans="1:75" x14ac:dyDescent="0.25">
      <c r="A158" s="261">
        <v>156</v>
      </c>
      <c r="B158" s="261">
        <v>1</v>
      </c>
      <c r="C158" s="11" t="s">
        <v>5</v>
      </c>
      <c r="D158" s="725">
        <v>45493</v>
      </c>
      <c r="E158" s="11" t="s">
        <v>11724</v>
      </c>
      <c r="F158" s="247" t="s">
        <v>11623</v>
      </c>
      <c r="G158" s="247" t="s">
        <v>11982</v>
      </c>
      <c r="H158" s="967">
        <v>0.75</v>
      </c>
      <c r="I158" s="247"/>
      <c r="J158" s="11" t="s">
        <v>172</v>
      </c>
      <c r="K158" s="514">
        <v>45507</v>
      </c>
      <c r="L158" s="11" t="s">
        <v>9339</v>
      </c>
      <c r="M158" s="2"/>
      <c r="N158" s="11" t="s">
        <v>9339</v>
      </c>
      <c r="O158" s="247" t="s">
        <v>11837</v>
      </c>
      <c r="AQ158" s="477"/>
      <c r="AR158" s="477"/>
      <c r="AS158" s="477"/>
      <c r="AT158" s="478"/>
      <c r="AU158" s="477"/>
      <c r="AV158" s="480"/>
      <c r="AW158" s="481"/>
      <c r="AX158" s="480"/>
      <c r="AY158" s="477"/>
      <c r="AZ158" s="482"/>
      <c r="BA158" s="477"/>
      <c r="BB158" s="479"/>
      <c r="BC158" s="477"/>
      <c r="BD158" s="480"/>
      <c r="BE158" s="477"/>
      <c r="BI158" s="477"/>
      <c r="BJ158" s="477"/>
      <c r="BK158" s="477"/>
      <c r="BL158" s="478"/>
      <c r="BM158" s="477"/>
      <c r="BN158" s="480"/>
      <c r="BO158" s="481"/>
      <c r="BP158" s="480"/>
      <c r="BQ158" s="477"/>
      <c r="BR158" s="482"/>
      <c r="BS158" s="477"/>
      <c r="BT158" s="479"/>
      <c r="BU158" s="477"/>
      <c r="BV158" s="480"/>
      <c r="BW158" s="477"/>
    </row>
    <row r="159" spans="1:75" x14ac:dyDescent="0.25">
      <c r="A159" s="261">
        <v>157</v>
      </c>
      <c r="B159" s="261">
        <v>1</v>
      </c>
      <c r="C159" s="11" t="s">
        <v>5</v>
      </c>
      <c r="D159" s="725">
        <v>45493</v>
      </c>
      <c r="E159" s="11" t="s">
        <v>11750</v>
      </c>
      <c r="F159" s="247" t="s">
        <v>11644</v>
      </c>
      <c r="G159" s="247" t="s">
        <v>11983</v>
      </c>
      <c r="H159" s="967">
        <v>0.5</v>
      </c>
      <c r="I159" s="247"/>
      <c r="J159" s="11" t="s">
        <v>172</v>
      </c>
      <c r="K159" s="514">
        <v>45507</v>
      </c>
      <c r="L159" s="11" t="s">
        <v>9339</v>
      </c>
      <c r="M159" s="2"/>
      <c r="N159" s="11" t="s">
        <v>9339</v>
      </c>
      <c r="O159" s="247" t="s">
        <v>11837</v>
      </c>
      <c r="AQ159" s="477"/>
      <c r="AR159" s="477"/>
      <c r="AS159" s="477"/>
      <c r="AT159" s="478"/>
      <c r="AU159" s="477"/>
      <c r="AV159" s="480"/>
      <c r="AW159" s="481"/>
      <c r="AX159" s="480"/>
      <c r="AY159" s="477"/>
      <c r="AZ159" s="482"/>
      <c r="BA159" s="477"/>
      <c r="BB159" s="479"/>
      <c r="BC159" s="477"/>
      <c r="BD159" s="480"/>
      <c r="BE159" s="477"/>
      <c r="BI159" s="477"/>
      <c r="BJ159" s="477"/>
      <c r="BK159" s="477"/>
      <c r="BL159" s="478"/>
      <c r="BM159" s="477"/>
      <c r="BN159" s="480"/>
      <c r="BO159" s="481"/>
      <c r="BP159" s="480"/>
      <c r="BQ159" s="477"/>
      <c r="BR159" s="482"/>
      <c r="BS159" s="477"/>
      <c r="BT159" s="479"/>
      <c r="BU159" s="477"/>
      <c r="BV159" s="480"/>
      <c r="BW159" s="477"/>
    </row>
    <row r="160" spans="1:75" x14ac:dyDescent="0.25">
      <c r="A160" s="261">
        <v>158</v>
      </c>
      <c r="B160" s="261">
        <v>1</v>
      </c>
      <c r="C160" s="11" t="s">
        <v>5</v>
      </c>
      <c r="D160" s="725">
        <v>45493</v>
      </c>
      <c r="E160" s="11" t="s">
        <v>11763</v>
      </c>
      <c r="F160" s="247" t="s">
        <v>14818</v>
      </c>
      <c r="G160" s="247" t="s">
        <v>11984</v>
      </c>
      <c r="H160" s="967">
        <v>0.5</v>
      </c>
      <c r="I160" s="247"/>
      <c r="J160" s="11" t="s">
        <v>172</v>
      </c>
      <c r="K160" s="514">
        <v>45507</v>
      </c>
      <c r="L160" s="11" t="s">
        <v>9339</v>
      </c>
      <c r="M160" s="2"/>
      <c r="N160" s="11" t="s">
        <v>9339</v>
      </c>
      <c r="O160" s="247" t="s">
        <v>11837</v>
      </c>
      <c r="AQ160" s="477"/>
      <c r="AR160" s="477"/>
      <c r="AS160" s="477"/>
      <c r="AT160" s="478"/>
      <c r="AU160" s="477"/>
      <c r="AV160" s="480"/>
      <c r="AW160" s="481"/>
      <c r="AX160" s="480"/>
      <c r="AY160" s="477"/>
      <c r="AZ160" s="482"/>
      <c r="BA160" s="477"/>
      <c r="BB160" s="479"/>
      <c r="BC160" s="477"/>
      <c r="BD160" s="480"/>
      <c r="BE160" s="477"/>
      <c r="BI160" s="477"/>
      <c r="BJ160" s="477"/>
      <c r="BK160" s="477"/>
      <c r="BL160" s="478"/>
      <c r="BM160" s="477"/>
      <c r="BN160" s="480"/>
      <c r="BO160" s="481"/>
      <c r="BP160" s="480"/>
      <c r="BQ160" s="477"/>
      <c r="BR160" s="482"/>
      <c r="BS160" s="477"/>
      <c r="BT160" s="479"/>
      <c r="BU160" s="477"/>
      <c r="BV160" s="480"/>
      <c r="BW160" s="477"/>
    </row>
    <row r="161" spans="1:75" x14ac:dyDescent="0.25">
      <c r="A161" s="261">
        <v>159</v>
      </c>
      <c r="B161" s="261">
        <v>1</v>
      </c>
      <c r="C161" s="11" t="s">
        <v>5</v>
      </c>
      <c r="D161" s="725">
        <v>45494</v>
      </c>
      <c r="E161" s="11" t="s">
        <v>11683</v>
      </c>
      <c r="F161" s="247" t="s">
        <v>17473</v>
      </c>
      <c r="G161" s="247" t="s">
        <v>11985</v>
      </c>
      <c r="H161" s="967">
        <v>0.4</v>
      </c>
      <c r="I161" s="247"/>
      <c r="J161" s="11" t="s">
        <v>172</v>
      </c>
      <c r="K161" s="514">
        <v>45507</v>
      </c>
      <c r="L161" s="11" t="s">
        <v>9339</v>
      </c>
      <c r="M161" s="2"/>
      <c r="N161" s="11" t="s">
        <v>9339</v>
      </c>
      <c r="O161" s="247" t="s">
        <v>11837</v>
      </c>
      <c r="AQ161" s="477"/>
      <c r="AR161" s="477"/>
      <c r="AS161" s="477"/>
      <c r="AT161" s="478"/>
      <c r="AU161" s="477"/>
      <c r="AV161" s="480"/>
      <c r="AW161" s="481"/>
      <c r="AX161" s="480"/>
      <c r="AY161" s="477"/>
      <c r="AZ161" s="482"/>
      <c r="BA161" s="477"/>
      <c r="BB161" s="479"/>
      <c r="BC161" s="477"/>
      <c r="BD161" s="480"/>
      <c r="BE161" s="477"/>
      <c r="BI161" s="477"/>
      <c r="BJ161" s="477"/>
      <c r="BK161" s="477"/>
      <c r="BL161" s="478"/>
      <c r="BM161" s="477"/>
      <c r="BN161" s="480"/>
      <c r="BO161" s="481"/>
      <c r="BP161" s="480"/>
      <c r="BQ161" s="477"/>
      <c r="BR161" s="482"/>
      <c r="BS161" s="477"/>
      <c r="BT161" s="479"/>
      <c r="BU161" s="477"/>
      <c r="BV161" s="480"/>
      <c r="BW161" s="477"/>
    </row>
    <row r="162" spans="1:75" x14ac:dyDescent="0.25">
      <c r="A162" s="261">
        <v>160</v>
      </c>
      <c r="B162" s="261">
        <v>1</v>
      </c>
      <c r="C162" s="11" t="s">
        <v>5</v>
      </c>
      <c r="D162" s="725">
        <v>45494</v>
      </c>
      <c r="E162" s="11" t="s">
        <v>11685</v>
      </c>
      <c r="F162" s="247" t="s">
        <v>13669</v>
      </c>
      <c r="G162" s="247" t="s">
        <v>11986</v>
      </c>
      <c r="H162" s="967">
        <v>0.5</v>
      </c>
      <c r="I162" s="247"/>
      <c r="J162" s="11" t="s">
        <v>172</v>
      </c>
      <c r="K162" s="514">
        <v>45507</v>
      </c>
      <c r="L162" s="11" t="s">
        <v>9339</v>
      </c>
      <c r="M162" s="2"/>
      <c r="N162" s="11" t="s">
        <v>9339</v>
      </c>
      <c r="O162" s="247" t="s">
        <v>11837</v>
      </c>
      <c r="AQ162" s="477"/>
      <c r="AR162" s="477"/>
      <c r="AS162" s="477"/>
      <c r="AT162" s="478"/>
      <c r="AU162" s="477"/>
      <c r="AV162" s="480"/>
      <c r="AW162" s="481"/>
      <c r="AX162" s="480"/>
      <c r="AY162" s="477"/>
      <c r="AZ162" s="482"/>
      <c r="BA162" s="477"/>
      <c r="BB162" s="479"/>
      <c r="BC162" s="477"/>
      <c r="BD162" s="480"/>
      <c r="BE162" s="477"/>
      <c r="BI162" s="477"/>
      <c r="BJ162" s="477"/>
      <c r="BK162" s="477"/>
      <c r="BL162" s="478"/>
      <c r="BM162" s="477"/>
      <c r="BN162" s="480"/>
      <c r="BO162" s="481"/>
      <c r="BP162" s="480"/>
      <c r="BQ162" s="477"/>
      <c r="BR162" s="482"/>
      <c r="BS162" s="477"/>
      <c r="BT162" s="479"/>
      <c r="BU162" s="477"/>
      <c r="BV162" s="480"/>
      <c r="BW162" s="477"/>
    </row>
    <row r="163" spans="1:75" x14ac:dyDescent="0.25">
      <c r="A163" s="261">
        <v>161</v>
      </c>
      <c r="B163" s="261">
        <v>1</v>
      </c>
      <c r="C163" s="11" t="s">
        <v>5</v>
      </c>
      <c r="D163" s="725">
        <v>45494</v>
      </c>
      <c r="E163" s="11" t="s">
        <v>11811</v>
      </c>
      <c r="F163" s="247" t="s">
        <v>16815</v>
      </c>
      <c r="G163" s="247" t="s">
        <v>11987</v>
      </c>
      <c r="H163" s="967">
        <v>0.5</v>
      </c>
      <c r="I163" s="247"/>
      <c r="J163" s="11" t="s">
        <v>172</v>
      </c>
      <c r="K163" s="514">
        <v>45507</v>
      </c>
      <c r="L163" s="11" t="s">
        <v>9339</v>
      </c>
      <c r="M163" s="2"/>
      <c r="N163" s="11" t="s">
        <v>9339</v>
      </c>
      <c r="O163" s="247" t="s">
        <v>11837</v>
      </c>
      <c r="AQ163" s="477"/>
      <c r="AR163" s="477"/>
      <c r="AS163" s="477"/>
      <c r="AT163" s="478"/>
      <c r="AU163" s="477"/>
      <c r="AV163" s="480"/>
      <c r="AW163" s="481"/>
      <c r="AX163" s="480"/>
      <c r="AY163" s="477"/>
      <c r="AZ163" s="482"/>
      <c r="BA163" s="477"/>
      <c r="BB163" s="479"/>
      <c r="BC163" s="477"/>
      <c r="BD163" s="480"/>
      <c r="BE163" s="477"/>
      <c r="BI163" s="477"/>
      <c r="BJ163" s="477"/>
      <c r="BK163" s="477"/>
      <c r="BL163" s="478"/>
      <c r="BM163" s="477"/>
      <c r="BN163" s="480"/>
      <c r="BO163" s="481"/>
      <c r="BP163" s="480"/>
      <c r="BQ163" s="477"/>
      <c r="BR163" s="482"/>
      <c r="BS163" s="477"/>
      <c r="BT163" s="479"/>
      <c r="BU163" s="477"/>
      <c r="BV163" s="480"/>
      <c r="BW163" s="477"/>
    </row>
    <row r="164" spans="1:75" x14ac:dyDescent="0.25">
      <c r="A164" s="261">
        <v>162</v>
      </c>
      <c r="B164" s="261">
        <v>1</v>
      </c>
      <c r="C164" s="11" t="s">
        <v>5</v>
      </c>
      <c r="D164" s="725">
        <v>45495</v>
      </c>
      <c r="E164" s="11" t="s">
        <v>11716</v>
      </c>
      <c r="F164" s="247" t="s">
        <v>11616</v>
      </c>
      <c r="G164" s="247" t="s">
        <v>11988</v>
      </c>
      <c r="H164" s="967">
        <v>3.5</v>
      </c>
      <c r="I164" s="247"/>
      <c r="J164" s="11" t="s">
        <v>172</v>
      </c>
      <c r="K164" s="514">
        <v>45507</v>
      </c>
      <c r="L164" s="11" t="s">
        <v>9339</v>
      </c>
      <c r="M164" s="2"/>
      <c r="N164" s="11" t="s">
        <v>9339</v>
      </c>
      <c r="O164" s="247" t="s">
        <v>11837</v>
      </c>
      <c r="AQ164" s="477"/>
      <c r="AR164" s="477"/>
      <c r="AS164" s="477"/>
      <c r="AT164" s="478"/>
      <c r="AU164" s="477"/>
      <c r="AV164" s="480"/>
      <c r="AW164" s="481"/>
      <c r="AX164" s="480"/>
      <c r="AY164" s="477"/>
      <c r="AZ164" s="482"/>
      <c r="BA164" s="477"/>
      <c r="BB164" s="479"/>
      <c r="BC164" s="477"/>
      <c r="BD164" s="480"/>
      <c r="BE164" s="477"/>
      <c r="BI164" s="477"/>
      <c r="BJ164" s="477"/>
      <c r="BK164" s="477"/>
      <c r="BL164" s="478"/>
      <c r="BM164" s="477"/>
      <c r="BN164" s="480"/>
      <c r="BO164" s="481"/>
      <c r="BP164" s="480"/>
      <c r="BQ164" s="477"/>
      <c r="BR164" s="482"/>
      <c r="BS164" s="477"/>
      <c r="BT164" s="479"/>
      <c r="BU164" s="477"/>
      <c r="BV164" s="480"/>
      <c r="BW164" s="477"/>
    </row>
    <row r="165" spans="1:75" x14ac:dyDescent="0.25">
      <c r="A165" s="261">
        <v>163</v>
      </c>
      <c r="B165" s="261">
        <v>1</v>
      </c>
      <c r="C165" s="11" t="s">
        <v>5</v>
      </c>
      <c r="D165" s="725">
        <v>45495</v>
      </c>
      <c r="E165" s="11" t="s">
        <v>11758</v>
      </c>
      <c r="F165" s="247" t="s">
        <v>11650</v>
      </c>
      <c r="G165" s="247" t="s">
        <v>11989</v>
      </c>
      <c r="H165" s="967">
        <v>0.5</v>
      </c>
      <c r="I165" s="247"/>
      <c r="J165" s="11" t="s">
        <v>172</v>
      </c>
      <c r="K165" s="514">
        <v>45507</v>
      </c>
      <c r="L165" s="11" t="s">
        <v>9339</v>
      </c>
      <c r="M165" s="2"/>
      <c r="N165" s="11" t="s">
        <v>9339</v>
      </c>
      <c r="O165" s="247" t="s">
        <v>11837</v>
      </c>
      <c r="AQ165" s="477"/>
      <c r="AR165" s="477"/>
      <c r="AS165" s="477"/>
      <c r="AT165" s="478"/>
      <c r="AU165" s="477"/>
      <c r="AV165" s="480"/>
      <c r="AW165" s="481"/>
      <c r="AX165" s="480"/>
      <c r="AY165" s="477"/>
      <c r="AZ165" s="482"/>
      <c r="BA165" s="477"/>
      <c r="BB165" s="479"/>
      <c r="BC165" s="477"/>
      <c r="BD165" s="480"/>
      <c r="BE165" s="477"/>
      <c r="BI165" s="477"/>
      <c r="BJ165" s="477"/>
      <c r="BK165" s="477"/>
      <c r="BL165" s="478"/>
      <c r="BM165" s="477"/>
      <c r="BN165" s="480"/>
      <c r="BO165" s="481"/>
      <c r="BP165" s="480"/>
      <c r="BQ165" s="477"/>
      <c r="BR165" s="482"/>
      <c r="BS165" s="477"/>
      <c r="BT165" s="479"/>
      <c r="BU165" s="477"/>
      <c r="BV165" s="480"/>
      <c r="BW165" s="477"/>
    </row>
    <row r="166" spans="1:75" x14ac:dyDescent="0.25">
      <c r="A166" s="261">
        <v>164</v>
      </c>
      <c r="B166" s="261">
        <v>1</v>
      </c>
      <c r="C166" s="11" t="s">
        <v>5</v>
      </c>
      <c r="D166" s="725">
        <v>45495</v>
      </c>
      <c r="E166" s="11" t="s">
        <v>11785</v>
      </c>
      <c r="F166" s="247" t="s">
        <v>15148</v>
      </c>
      <c r="G166" s="247" t="s">
        <v>11990</v>
      </c>
      <c r="H166" s="967">
        <v>0.4</v>
      </c>
      <c r="I166" s="247"/>
      <c r="J166" s="11" t="s">
        <v>172</v>
      </c>
      <c r="K166" s="514">
        <v>45507</v>
      </c>
      <c r="L166" s="11" t="s">
        <v>9339</v>
      </c>
      <c r="M166" s="2"/>
      <c r="N166" s="11" t="s">
        <v>9339</v>
      </c>
      <c r="O166" s="247" t="s">
        <v>11837</v>
      </c>
      <c r="AQ166" s="477"/>
      <c r="AR166" s="477"/>
      <c r="AS166" s="477"/>
      <c r="AT166" s="478"/>
      <c r="AU166" s="477"/>
      <c r="AV166" s="480"/>
      <c r="AW166" s="481"/>
      <c r="AX166" s="480"/>
      <c r="AY166" s="477"/>
      <c r="AZ166" s="482"/>
      <c r="BA166" s="477"/>
      <c r="BB166" s="479"/>
      <c r="BC166" s="477"/>
      <c r="BD166" s="480"/>
      <c r="BE166" s="477"/>
      <c r="BI166" s="477"/>
      <c r="BJ166" s="477"/>
      <c r="BK166" s="477"/>
      <c r="BL166" s="478"/>
      <c r="BM166" s="477"/>
      <c r="BN166" s="480"/>
      <c r="BO166" s="481"/>
      <c r="BP166" s="480"/>
      <c r="BQ166" s="477"/>
      <c r="BR166" s="482"/>
      <c r="BS166" s="477"/>
      <c r="BT166" s="479"/>
      <c r="BU166" s="477"/>
      <c r="BV166" s="480"/>
      <c r="BW166" s="477"/>
    </row>
    <row r="167" spans="1:75" x14ac:dyDescent="0.25">
      <c r="A167" s="261">
        <v>165</v>
      </c>
      <c r="B167" s="261">
        <v>1</v>
      </c>
      <c r="C167" s="11" t="s">
        <v>5</v>
      </c>
      <c r="D167" s="725">
        <v>45496</v>
      </c>
      <c r="E167" s="11" t="s">
        <v>11683</v>
      </c>
      <c r="F167" s="247" t="s">
        <v>17473</v>
      </c>
      <c r="G167" s="247" t="s">
        <v>11991</v>
      </c>
      <c r="H167" s="967">
        <v>0.5</v>
      </c>
      <c r="I167" s="247"/>
      <c r="J167" s="11" t="s">
        <v>172</v>
      </c>
      <c r="K167" s="514">
        <v>45507</v>
      </c>
      <c r="L167" s="11" t="s">
        <v>9339</v>
      </c>
      <c r="M167" s="2"/>
      <c r="N167" s="11" t="s">
        <v>9339</v>
      </c>
      <c r="O167" s="247" t="s">
        <v>11837</v>
      </c>
      <c r="AQ167" s="477"/>
      <c r="AR167" s="477"/>
      <c r="AS167" s="477"/>
      <c r="AT167" s="478"/>
      <c r="AU167" s="477"/>
      <c r="AV167" s="480"/>
      <c r="AW167" s="481"/>
      <c r="AX167" s="480"/>
      <c r="AY167" s="477"/>
      <c r="AZ167" s="482"/>
      <c r="BA167" s="477"/>
      <c r="BB167" s="479"/>
      <c r="BC167" s="477"/>
      <c r="BD167" s="480"/>
      <c r="BE167" s="477"/>
      <c r="BI167" s="477"/>
      <c r="BJ167" s="477"/>
      <c r="BK167" s="477"/>
      <c r="BL167" s="478"/>
      <c r="BM167" s="477"/>
      <c r="BN167" s="480"/>
      <c r="BO167" s="481"/>
      <c r="BP167" s="480"/>
      <c r="BQ167" s="477"/>
      <c r="BR167" s="482"/>
      <c r="BS167" s="477"/>
      <c r="BT167" s="479"/>
      <c r="BU167" s="477"/>
      <c r="BV167" s="480"/>
      <c r="BW167" s="477"/>
    </row>
    <row r="168" spans="1:75" x14ac:dyDescent="0.25">
      <c r="A168" s="261">
        <v>166</v>
      </c>
      <c r="B168" s="261">
        <v>1</v>
      </c>
      <c r="C168" s="11" t="s">
        <v>5</v>
      </c>
      <c r="D168" s="725">
        <v>45496</v>
      </c>
      <c r="E168" s="11" t="s">
        <v>11693</v>
      </c>
      <c r="F168" s="247" t="s">
        <v>11600</v>
      </c>
      <c r="G168" s="247" t="s">
        <v>11992</v>
      </c>
      <c r="H168" s="967">
        <v>0.5</v>
      </c>
      <c r="I168" s="247"/>
      <c r="J168" s="11" t="s">
        <v>172</v>
      </c>
      <c r="K168" s="514">
        <v>45507</v>
      </c>
      <c r="L168" s="11" t="s">
        <v>9339</v>
      </c>
      <c r="M168" s="2"/>
      <c r="N168" s="11" t="s">
        <v>9339</v>
      </c>
      <c r="O168" s="247" t="s">
        <v>11837</v>
      </c>
      <c r="AQ168" s="477"/>
      <c r="AR168" s="477"/>
      <c r="AS168" s="477"/>
      <c r="AT168" s="478"/>
      <c r="AU168" s="477"/>
      <c r="AV168" s="480"/>
      <c r="AW168" s="481"/>
      <c r="AX168" s="480"/>
      <c r="AY168" s="477"/>
      <c r="AZ168" s="482"/>
      <c r="BA168" s="477"/>
      <c r="BB168" s="479"/>
      <c r="BC168" s="477"/>
      <c r="BD168" s="480"/>
      <c r="BE168" s="477"/>
      <c r="BI168" s="477"/>
      <c r="BJ168" s="477"/>
      <c r="BK168" s="477"/>
      <c r="BL168" s="478"/>
      <c r="BM168" s="477"/>
      <c r="BN168" s="480"/>
      <c r="BO168" s="481"/>
      <c r="BP168" s="480"/>
      <c r="BQ168" s="477"/>
      <c r="BR168" s="482"/>
      <c r="BS168" s="477"/>
      <c r="BT168" s="479"/>
      <c r="BU168" s="477"/>
      <c r="BV168" s="480"/>
      <c r="BW168" s="477"/>
    </row>
    <row r="169" spans="1:75" x14ac:dyDescent="0.25">
      <c r="A169" s="261">
        <v>167</v>
      </c>
      <c r="B169" s="261">
        <v>1</v>
      </c>
      <c r="C169" s="11" t="s">
        <v>5</v>
      </c>
      <c r="D169" s="725">
        <v>45496</v>
      </c>
      <c r="E169" s="11" t="s">
        <v>11724</v>
      </c>
      <c r="F169" s="247" t="s">
        <v>11623</v>
      </c>
      <c r="G169" s="247" t="s">
        <v>11993</v>
      </c>
      <c r="H169" s="967">
        <v>1</v>
      </c>
      <c r="I169" s="247"/>
      <c r="J169" s="11" t="s">
        <v>172</v>
      </c>
      <c r="K169" s="514">
        <v>45507</v>
      </c>
      <c r="L169" s="11" t="s">
        <v>9339</v>
      </c>
      <c r="M169" s="2"/>
      <c r="N169" s="11" t="s">
        <v>9339</v>
      </c>
      <c r="O169" s="247" t="s">
        <v>11837</v>
      </c>
      <c r="AQ169" s="477"/>
      <c r="AR169" s="477"/>
      <c r="AS169" s="477"/>
      <c r="AT169" s="478"/>
      <c r="AU169" s="477"/>
      <c r="AV169" s="480"/>
      <c r="AW169" s="481"/>
      <c r="AX169" s="480"/>
      <c r="AY169" s="477"/>
      <c r="AZ169" s="482"/>
      <c r="BA169" s="477"/>
      <c r="BB169" s="479"/>
      <c r="BC169" s="477"/>
      <c r="BD169" s="480"/>
      <c r="BE169" s="477"/>
      <c r="BI169" s="477"/>
      <c r="BJ169" s="477"/>
      <c r="BK169" s="477"/>
      <c r="BL169" s="478"/>
      <c r="BM169" s="477"/>
      <c r="BN169" s="480"/>
      <c r="BO169" s="481"/>
      <c r="BP169" s="480"/>
      <c r="BQ169" s="477"/>
      <c r="BR169" s="482"/>
      <c r="BS169" s="477"/>
      <c r="BT169" s="479"/>
      <c r="BU169" s="477"/>
      <c r="BV169" s="480"/>
      <c r="BW169" s="477"/>
    </row>
    <row r="170" spans="1:75" x14ac:dyDescent="0.25">
      <c r="A170" s="261">
        <v>168</v>
      </c>
      <c r="B170" s="261">
        <v>1</v>
      </c>
      <c r="C170" s="11" t="s">
        <v>5</v>
      </c>
      <c r="D170" s="725">
        <v>45496</v>
      </c>
      <c r="E170" s="11" t="s">
        <v>11757</v>
      </c>
      <c r="F170" s="247" t="s">
        <v>11649</v>
      </c>
      <c r="G170" s="247" t="s">
        <v>11994</v>
      </c>
      <c r="H170" s="967">
        <v>0.25</v>
      </c>
      <c r="I170" s="247"/>
      <c r="J170" s="11" t="s">
        <v>172</v>
      </c>
      <c r="K170" s="514">
        <v>45507</v>
      </c>
      <c r="L170" s="11" t="s">
        <v>9339</v>
      </c>
      <c r="M170" s="2"/>
      <c r="N170" s="11" t="s">
        <v>9339</v>
      </c>
      <c r="O170" s="247" t="s">
        <v>11837</v>
      </c>
      <c r="AQ170" s="477"/>
      <c r="AR170" s="477"/>
      <c r="AS170" s="477"/>
      <c r="AT170" s="478"/>
      <c r="AU170" s="477"/>
      <c r="AV170" s="480"/>
      <c r="AW170" s="481"/>
      <c r="AX170" s="480"/>
      <c r="AY170" s="477"/>
      <c r="AZ170" s="482"/>
      <c r="BA170" s="477"/>
      <c r="BB170" s="479"/>
      <c r="BC170" s="477"/>
      <c r="BD170" s="480"/>
      <c r="BE170" s="477"/>
      <c r="BI170" s="477"/>
      <c r="BJ170" s="477"/>
      <c r="BK170" s="477"/>
      <c r="BL170" s="478"/>
      <c r="BM170" s="477"/>
      <c r="BN170" s="480"/>
      <c r="BO170" s="481"/>
      <c r="BP170" s="480"/>
      <c r="BQ170" s="477"/>
      <c r="BR170" s="482"/>
      <c r="BS170" s="477"/>
      <c r="BT170" s="479"/>
      <c r="BU170" s="477"/>
      <c r="BV170" s="480"/>
      <c r="BW170" s="477"/>
    </row>
    <row r="171" spans="1:75" x14ac:dyDescent="0.25">
      <c r="A171" s="261">
        <v>169</v>
      </c>
      <c r="B171" s="261">
        <v>1</v>
      </c>
      <c r="C171" s="11" t="s">
        <v>5</v>
      </c>
      <c r="D171" s="725">
        <v>45496</v>
      </c>
      <c r="E171" s="11" t="s">
        <v>11758</v>
      </c>
      <c r="F171" s="247" t="s">
        <v>11650</v>
      </c>
      <c r="G171" s="247" t="s">
        <v>11995</v>
      </c>
      <c r="H171" s="967">
        <v>2</v>
      </c>
      <c r="I171" s="247"/>
      <c r="J171" s="11" t="s">
        <v>172</v>
      </c>
      <c r="K171" s="514">
        <v>45507</v>
      </c>
      <c r="L171" s="11" t="s">
        <v>9339</v>
      </c>
      <c r="M171" s="2"/>
      <c r="N171" s="11" t="s">
        <v>9339</v>
      </c>
      <c r="O171" s="247" t="s">
        <v>11837</v>
      </c>
      <c r="AQ171" s="477"/>
      <c r="AR171" s="477"/>
      <c r="AS171" s="477"/>
      <c r="AT171" s="478"/>
      <c r="AU171" s="477"/>
      <c r="AV171" s="480"/>
      <c r="AW171" s="481"/>
      <c r="AX171" s="480"/>
      <c r="AY171" s="477"/>
      <c r="AZ171" s="482"/>
      <c r="BA171" s="477"/>
      <c r="BB171" s="479"/>
      <c r="BC171" s="477"/>
      <c r="BD171" s="480"/>
      <c r="BE171" s="477"/>
      <c r="BI171" s="477"/>
      <c r="BJ171" s="477"/>
      <c r="BK171" s="477"/>
      <c r="BL171" s="478"/>
      <c r="BM171" s="477"/>
      <c r="BN171" s="480"/>
      <c r="BO171" s="481"/>
      <c r="BP171" s="480"/>
      <c r="BQ171" s="477"/>
      <c r="BR171" s="482"/>
      <c r="BS171" s="477"/>
      <c r="BT171" s="479"/>
      <c r="BU171" s="477"/>
      <c r="BV171" s="480"/>
      <c r="BW171" s="477"/>
    </row>
    <row r="172" spans="1:75" x14ac:dyDescent="0.25">
      <c r="A172" s="261">
        <v>170</v>
      </c>
      <c r="B172" s="261">
        <v>1</v>
      </c>
      <c r="C172" s="11" t="s">
        <v>5</v>
      </c>
      <c r="D172" s="725">
        <v>45497</v>
      </c>
      <c r="E172" s="11" t="s">
        <v>11685</v>
      </c>
      <c r="F172" s="247" t="s">
        <v>13669</v>
      </c>
      <c r="G172" s="247" t="s">
        <v>11996</v>
      </c>
      <c r="H172" s="967">
        <v>0.5</v>
      </c>
      <c r="I172" s="247"/>
      <c r="J172" s="11" t="s">
        <v>172</v>
      </c>
      <c r="K172" s="514">
        <v>45507</v>
      </c>
      <c r="L172" s="11" t="s">
        <v>9339</v>
      </c>
      <c r="M172" s="2"/>
      <c r="N172" s="11" t="s">
        <v>9339</v>
      </c>
      <c r="O172" s="247" t="s">
        <v>11837</v>
      </c>
      <c r="AQ172" s="477"/>
      <c r="AR172" s="477"/>
      <c r="AS172" s="477"/>
      <c r="AT172" s="478"/>
      <c r="AU172" s="477"/>
      <c r="AV172" s="480"/>
      <c r="AW172" s="481"/>
      <c r="AX172" s="480"/>
      <c r="AY172" s="477"/>
      <c r="AZ172" s="482"/>
      <c r="BA172" s="477"/>
      <c r="BB172" s="479"/>
      <c r="BC172" s="477"/>
      <c r="BD172" s="480"/>
      <c r="BE172" s="477"/>
      <c r="BI172" s="477"/>
      <c r="BJ172" s="477"/>
      <c r="BK172" s="477"/>
      <c r="BL172" s="478"/>
      <c r="BM172" s="477"/>
      <c r="BN172" s="480"/>
      <c r="BO172" s="481"/>
      <c r="BP172" s="480"/>
      <c r="BQ172" s="477"/>
      <c r="BR172" s="482"/>
      <c r="BS172" s="477"/>
      <c r="BT172" s="479"/>
      <c r="BU172" s="477"/>
      <c r="BV172" s="480"/>
      <c r="BW172" s="477"/>
    </row>
    <row r="173" spans="1:75" x14ac:dyDescent="0.25">
      <c r="A173" s="261">
        <v>171</v>
      </c>
      <c r="B173" s="261">
        <v>1</v>
      </c>
      <c r="C173" s="11" t="s">
        <v>5</v>
      </c>
      <c r="D173" s="725">
        <v>45497</v>
      </c>
      <c r="E173" s="11" t="s">
        <v>11692</v>
      </c>
      <c r="F173" s="247" t="s">
        <v>11599</v>
      </c>
      <c r="G173" s="247" t="s">
        <v>11997</v>
      </c>
      <c r="H173" s="967">
        <v>0.4</v>
      </c>
      <c r="I173" s="247"/>
      <c r="J173" s="11" t="s">
        <v>172</v>
      </c>
      <c r="K173" s="514">
        <v>45507</v>
      </c>
      <c r="L173" s="11" t="s">
        <v>9339</v>
      </c>
      <c r="M173" s="2"/>
      <c r="N173" s="11" t="s">
        <v>9339</v>
      </c>
      <c r="O173" s="247" t="s">
        <v>11837</v>
      </c>
      <c r="AQ173" s="477"/>
      <c r="AR173" s="477"/>
      <c r="AS173" s="477"/>
      <c r="AT173" s="478"/>
      <c r="AU173" s="477"/>
      <c r="AV173" s="480"/>
      <c r="AW173" s="481"/>
      <c r="AX173" s="480"/>
      <c r="AY173" s="477"/>
      <c r="AZ173" s="482"/>
      <c r="BA173" s="477"/>
      <c r="BB173" s="479"/>
      <c r="BC173" s="477"/>
      <c r="BD173" s="480"/>
      <c r="BE173" s="477"/>
      <c r="BI173" s="477"/>
      <c r="BJ173" s="477"/>
      <c r="BK173" s="477"/>
      <c r="BL173" s="478"/>
      <c r="BM173" s="477"/>
      <c r="BN173" s="480"/>
      <c r="BO173" s="481"/>
      <c r="BP173" s="480"/>
      <c r="BQ173" s="477"/>
      <c r="BR173" s="482"/>
      <c r="BS173" s="477"/>
      <c r="BT173" s="479"/>
      <c r="BU173" s="477"/>
      <c r="BV173" s="480"/>
      <c r="BW173" s="477"/>
    </row>
    <row r="174" spans="1:75" x14ac:dyDescent="0.25">
      <c r="A174" s="261">
        <v>172</v>
      </c>
      <c r="B174" s="261">
        <v>1</v>
      </c>
      <c r="C174" s="11" t="s">
        <v>5</v>
      </c>
      <c r="D174" s="725">
        <v>45497</v>
      </c>
      <c r="E174" s="11" t="s">
        <v>11758</v>
      </c>
      <c r="F174" s="247" t="s">
        <v>11650</v>
      </c>
      <c r="G174" s="247" t="s">
        <v>11998</v>
      </c>
      <c r="H174" s="967">
        <v>0.75</v>
      </c>
      <c r="I174" s="247"/>
      <c r="J174" s="11" t="s">
        <v>172</v>
      </c>
      <c r="K174" s="514">
        <v>45507</v>
      </c>
      <c r="L174" s="11" t="s">
        <v>9339</v>
      </c>
      <c r="M174" s="2"/>
      <c r="N174" s="11" t="s">
        <v>9339</v>
      </c>
      <c r="O174" s="247" t="s">
        <v>11837</v>
      </c>
      <c r="AQ174" s="477"/>
      <c r="AR174" s="477"/>
      <c r="AS174" s="477"/>
      <c r="AT174" s="478"/>
      <c r="AU174" s="477"/>
      <c r="AV174" s="480"/>
      <c r="AW174" s="481"/>
      <c r="AX174" s="480"/>
      <c r="AY174" s="477"/>
      <c r="AZ174" s="482"/>
      <c r="BA174" s="477"/>
      <c r="BB174" s="479"/>
      <c r="BC174" s="477"/>
      <c r="BD174" s="480"/>
      <c r="BE174" s="477"/>
      <c r="BI174" s="477"/>
      <c r="BJ174" s="477"/>
      <c r="BK174" s="477"/>
      <c r="BL174" s="478"/>
      <c r="BM174" s="477"/>
      <c r="BN174" s="480"/>
      <c r="BO174" s="481"/>
      <c r="BP174" s="480"/>
      <c r="BQ174" s="477"/>
      <c r="BR174" s="482"/>
      <c r="BS174" s="477"/>
      <c r="BT174" s="479"/>
      <c r="BU174" s="477"/>
      <c r="BV174" s="480"/>
      <c r="BW174" s="477"/>
    </row>
    <row r="175" spans="1:75" x14ac:dyDescent="0.25">
      <c r="A175" s="261">
        <v>173</v>
      </c>
      <c r="B175" s="261">
        <v>1</v>
      </c>
      <c r="C175" s="11" t="s">
        <v>5</v>
      </c>
      <c r="D175" s="725">
        <v>45497</v>
      </c>
      <c r="E175" s="11" t="s">
        <v>11802</v>
      </c>
      <c r="F175" s="247" t="s">
        <v>11660</v>
      </c>
      <c r="G175" s="247" t="s">
        <v>11999</v>
      </c>
      <c r="H175" s="967">
        <v>2</v>
      </c>
      <c r="I175" s="247"/>
      <c r="J175" s="11" t="s">
        <v>172</v>
      </c>
      <c r="K175" s="514">
        <v>45507</v>
      </c>
      <c r="L175" s="11" t="s">
        <v>9339</v>
      </c>
      <c r="M175" s="2"/>
      <c r="N175" s="11" t="s">
        <v>9339</v>
      </c>
      <c r="O175" s="247" t="s">
        <v>11837</v>
      </c>
      <c r="AQ175" s="477"/>
      <c r="AR175" s="477"/>
      <c r="AS175" s="477"/>
      <c r="AT175" s="478"/>
      <c r="AU175" s="477"/>
      <c r="AV175" s="480"/>
      <c r="AW175" s="481"/>
      <c r="AX175" s="480"/>
      <c r="AY175" s="477"/>
      <c r="AZ175" s="482"/>
      <c r="BA175" s="477"/>
      <c r="BB175" s="479"/>
      <c r="BC175" s="477"/>
      <c r="BD175" s="480"/>
      <c r="BE175" s="477"/>
      <c r="BI175" s="477"/>
      <c r="BJ175" s="477"/>
      <c r="BK175" s="477"/>
      <c r="BL175" s="478"/>
      <c r="BM175" s="477"/>
      <c r="BN175" s="480"/>
      <c r="BO175" s="481"/>
      <c r="BP175" s="480"/>
      <c r="BQ175" s="477"/>
      <c r="BR175" s="482"/>
      <c r="BS175" s="477"/>
      <c r="BT175" s="479"/>
      <c r="BU175" s="477"/>
      <c r="BV175" s="480"/>
      <c r="BW175" s="477"/>
    </row>
    <row r="176" spans="1:75" x14ac:dyDescent="0.25">
      <c r="A176" s="261">
        <v>174</v>
      </c>
      <c r="B176" s="261">
        <v>1</v>
      </c>
      <c r="C176" s="11" t="s">
        <v>5</v>
      </c>
      <c r="D176" s="725">
        <v>45498</v>
      </c>
      <c r="E176" s="11" t="s">
        <v>11716</v>
      </c>
      <c r="F176" s="247" t="s">
        <v>11616</v>
      </c>
      <c r="G176" s="247" t="s">
        <v>12000</v>
      </c>
      <c r="H176" s="967">
        <v>0.5</v>
      </c>
      <c r="I176" s="247"/>
      <c r="J176" s="11" t="s">
        <v>172</v>
      </c>
      <c r="K176" s="514">
        <v>45507</v>
      </c>
      <c r="L176" s="11" t="s">
        <v>9339</v>
      </c>
      <c r="M176" s="2"/>
      <c r="N176" s="11" t="s">
        <v>9339</v>
      </c>
      <c r="O176" s="247" t="s">
        <v>11837</v>
      </c>
      <c r="AQ176" s="477"/>
      <c r="AR176" s="477"/>
      <c r="AS176" s="477"/>
      <c r="AT176" s="478"/>
      <c r="AU176" s="477"/>
      <c r="AV176" s="480"/>
      <c r="AW176" s="481"/>
      <c r="AX176" s="480"/>
      <c r="AY176" s="477"/>
      <c r="AZ176" s="482"/>
      <c r="BA176" s="477"/>
      <c r="BB176" s="479"/>
      <c r="BC176" s="477"/>
      <c r="BD176" s="480"/>
      <c r="BE176" s="477"/>
      <c r="BI176" s="477"/>
      <c r="BJ176" s="477"/>
      <c r="BK176" s="477"/>
      <c r="BL176" s="478"/>
      <c r="BM176" s="477"/>
      <c r="BN176" s="480"/>
      <c r="BO176" s="481"/>
      <c r="BP176" s="480"/>
      <c r="BQ176" s="477"/>
      <c r="BR176" s="482"/>
      <c r="BS176" s="477"/>
      <c r="BT176" s="479"/>
      <c r="BU176" s="477"/>
      <c r="BV176" s="480"/>
      <c r="BW176" s="477"/>
    </row>
    <row r="177" spans="1:75" x14ac:dyDescent="0.25">
      <c r="A177" s="261">
        <v>175</v>
      </c>
      <c r="B177" s="261">
        <v>1</v>
      </c>
      <c r="C177" s="11" t="s">
        <v>5</v>
      </c>
      <c r="D177" s="725">
        <v>45499</v>
      </c>
      <c r="E177" s="11" t="s">
        <v>11757</v>
      </c>
      <c r="F177" s="247" t="s">
        <v>11649</v>
      </c>
      <c r="G177" s="247" t="s">
        <v>12001</v>
      </c>
      <c r="H177" s="967">
        <v>0.4</v>
      </c>
      <c r="I177" s="247"/>
      <c r="J177" s="11" t="s">
        <v>172</v>
      </c>
      <c r="K177" s="514">
        <v>45507</v>
      </c>
      <c r="L177" s="11" t="s">
        <v>9339</v>
      </c>
      <c r="M177" s="2"/>
      <c r="N177" s="11" t="s">
        <v>9339</v>
      </c>
      <c r="O177" s="247" t="s">
        <v>11837</v>
      </c>
      <c r="AQ177" s="477"/>
      <c r="AR177" s="477"/>
      <c r="AS177" s="477"/>
      <c r="AT177" s="478"/>
      <c r="AU177" s="477"/>
      <c r="AV177" s="480"/>
      <c r="AW177" s="481"/>
      <c r="AX177" s="480"/>
      <c r="AY177" s="477"/>
      <c r="AZ177" s="482"/>
      <c r="BA177" s="477"/>
      <c r="BB177" s="479"/>
      <c r="BC177" s="477"/>
      <c r="BD177" s="480"/>
      <c r="BE177" s="477"/>
      <c r="BI177" s="477"/>
      <c r="BJ177" s="477"/>
      <c r="BK177" s="477"/>
      <c r="BL177" s="478"/>
      <c r="BM177" s="477"/>
      <c r="BN177" s="480"/>
      <c r="BO177" s="481"/>
      <c r="BP177" s="480"/>
      <c r="BQ177" s="477"/>
      <c r="BR177" s="482"/>
      <c r="BS177" s="477"/>
      <c r="BT177" s="479"/>
      <c r="BU177" s="477"/>
      <c r="BV177" s="480"/>
      <c r="BW177" s="477"/>
    </row>
    <row r="178" spans="1:75" x14ac:dyDescent="0.25">
      <c r="A178" s="261">
        <v>176</v>
      </c>
      <c r="B178" s="261">
        <v>1</v>
      </c>
      <c r="C178" s="11" t="s">
        <v>5</v>
      </c>
      <c r="D178" s="725">
        <v>45500</v>
      </c>
      <c r="E178" s="11" t="s">
        <v>11673</v>
      </c>
      <c r="F178" s="247" t="s">
        <v>12487</v>
      </c>
      <c r="G178" s="247" t="s">
        <v>12002</v>
      </c>
      <c r="H178" s="967">
        <v>0.4</v>
      </c>
      <c r="I178" s="247"/>
      <c r="J178" s="11" t="s">
        <v>172</v>
      </c>
      <c r="K178" s="514">
        <v>45507</v>
      </c>
      <c r="L178" s="11" t="s">
        <v>9339</v>
      </c>
      <c r="M178" s="2"/>
      <c r="N178" s="11" t="s">
        <v>9339</v>
      </c>
      <c r="O178" s="247" t="s">
        <v>11837</v>
      </c>
      <c r="AQ178" s="477"/>
      <c r="AR178" s="477"/>
      <c r="AS178" s="477"/>
      <c r="AT178" s="478"/>
      <c r="AU178" s="477"/>
      <c r="AV178" s="480"/>
      <c r="AW178" s="481"/>
      <c r="AX178" s="480"/>
      <c r="AY178" s="477"/>
      <c r="AZ178" s="482"/>
      <c r="BA178" s="477"/>
      <c r="BB178" s="479"/>
      <c r="BC178" s="477"/>
      <c r="BD178" s="480"/>
      <c r="BE178" s="477"/>
      <c r="BI178" s="477"/>
      <c r="BJ178" s="477"/>
      <c r="BK178" s="477"/>
      <c r="BL178" s="478"/>
      <c r="BM178" s="477"/>
      <c r="BN178" s="480"/>
      <c r="BO178" s="481"/>
      <c r="BP178" s="480"/>
      <c r="BQ178" s="477"/>
      <c r="BR178" s="482"/>
      <c r="BS178" s="477"/>
      <c r="BT178" s="479"/>
      <c r="BU178" s="477"/>
      <c r="BV178" s="480"/>
      <c r="BW178" s="477"/>
    </row>
    <row r="179" spans="1:75" x14ac:dyDescent="0.25">
      <c r="A179" s="261">
        <v>177</v>
      </c>
      <c r="B179" s="261">
        <v>1</v>
      </c>
      <c r="C179" s="11" t="s">
        <v>5</v>
      </c>
      <c r="D179" s="725">
        <v>45502</v>
      </c>
      <c r="E179" s="11" t="s">
        <v>11721</v>
      </c>
      <c r="F179" s="247" t="s">
        <v>14394</v>
      </c>
      <c r="G179" s="247" t="s">
        <v>12003</v>
      </c>
      <c r="H179" s="967">
        <v>0.4</v>
      </c>
      <c r="I179" s="247"/>
      <c r="J179" s="11" t="s">
        <v>172</v>
      </c>
      <c r="K179" s="514">
        <v>45507</v>
      </c>
      <c r="L179" s="11" t="s">
        <v>9339</v>
      </c>
      <c r="M179" s="2"/>
      <c r="N179" s="11" t="s">
        <v>9339</v>
      </c>
      <c r="O179" s="247" t="s">
        <v>11837</v>
      </c>
      <c r="AQ179" s="477"/>
      <c r="AR179" s="477"/>
      <c r="AS179" s="477"/>
      <c r="AT179" s="478"/>
      <c r="AU179" s="477"/>
      <c r="AV179" s="480"/>
      <c r="AW179" s="481"/>
      <c r="AX179" s="480"/>
      <c r="AY179" s="477"/>
      <c r="AZ179" s="482"/>
      <c r="BA179" s="477"/>
      <c r="BB179" s="479"/>
      <c r="BC179" s="477"/>
      <c r="BD179" s="480"/>
      <c r="BE179" s="477"/>
      <c r="BI179" s="477"/>
      <c r="BJ179" s="477"/>
      <c r="BK179" s="477"/>
      <c r="BL179" s="478"/>
      <c r="BM179" s="477"/>
      <c r="BN179" s="480"/>
      <c r="BO179" s="481"/>
      <c r="BP179" s="480"/>
      <c r="BQ179" s="477"/>
      <c r="BR179" s="482"/>
      <c r="BS179" s="477"/>
      <c r="BT179" s="479"/>
      <c r="BU179" s="477"/>
      <c r="BV179" s="480"/>
      <c r="BW179" s="477"/>
    </row>
    <row r="180" spans="1:75" x14ac:dyDescent="0.25">
      <c r="A180" s="261">
        <v>178</v>
      </c>
      <c r="B180" s="261">
        <v>1</v>
      </c>
      <c r="C180" s="11" t="s">
        <v>5</v>
      </c>
      <c r="D180" s="725">
        <v>45502</v>
      </c>
      <c r="E180" s="11" t="s">
        <v>11736</v>
      </c>
      <c r="F180" s="247" t="s">
        <v>11632</v>
      </c>
      <c r="G180" s="247" t="s">
        <v>12004</v>
      </c>
      <c r="H180" s="967">
        <v>0.5</v>
      </c>
      <c r="I180" s="247"/>
      <c r="J180" s="11" t="s">
        <v>172</v>
      </c>
      <c r="K180" s="514">
        <v>45507</v>
      </c>
      <c r="L180" s="11" t="s">
        <v>9339</v>
      </c>
      <c r="M180" s="2"/>
      <c r="N180" s="11" t="s">
        <v>9339</v>
      </c>
      <c r="O180" s="247" t="s">
        <v>11837</v>
      </c>
      <c r="AQ180" s="477"/>
      <c r="AR180" s="477"/>
      <c r="AS180" s="477"/>
      <c r="AT180" s="478"/>
      <c r="AU180" s="477"/>
      <c r="AV180" s="480"/>
      <c r="AW180" s="481"/>
      <c r="AX180" s="480"/>
      <c r="AY180" s="477"/>
      <c r="AZ180" s="482"/>
      <c r="BA180" s="477"/>
      <c r="BB180" s="479"/>
      <c r="BC180" s="477"/>
      <c r="BD180" s="480"/>
      <c r="BE180" s="477"/>
      <c r="BI180" s="477"/>
      <c r="BJ180" s="477"/>
      <c r="BK180" s="477"/>
      <c r="BL180" s="478"/>
      <c r="BM180" s="477"/>
      <c r="BN180" s="480"/>
      <c r="BO180" s="481"/>
      <c r="BP180" s="480"/>
      <c r="BQ180" s="477"/>
      <c r="BR180" s="482"/>
      <c r="BS180" s="477"/>
      <c r="BT180" s="479"/>
      <c r="BU180" s="477"/>
      <c r="BV180" s="480"/>
      <c r="BW180" s="477"/>
    </row>
    <row r="181" spans="1:75" x14ac:dyDescent="0.25">
      <c r="A181" s="261">
        <v>179</v>
      </c>
      <c r="B181" s="261">
        <v>1</v>
      </c>
      <c r="C181" s="11" t="s">
        <v>5</v>
      </c>
      <c r="D181" s="725">
        <v>45502</v>
      </c>
      <c r="E181" s="11" t="s">
        <v>11741</v>
      </c>
      <c r="F181" s="247" t="s">
        <v>11636</v>
      </c>
      <c r="G181" s="247" t="s">
        <v>12005</v>
      </c>
      <c r="H181" s="967">
        <v>0.5</v>
      </c>
      <c r="I181" s="247"/>
      <c r="J181" s="11" t="s">
        <v>172</v>
      </c>
      <c r="K181" s="514">
        <v>45507</v>
      </c>
      <c r="L181" s="11" t="s">
        <v>9339</v>
      </c>
      <c r="M181" s="2"/>
      <c r="N181" s="11" t="s">
        <v>9339</v>
      </c>
      <c r="O181" s="247" t="s">
        <v>11837</v>
      </c>
      <c r="AQ181" s="477"/>
      <c r="AR181" s="477"/>
      <c r="AS181" s="477"/>
      <c r="AT181" s="478"/>
      <c r="AU181" s="477"/>
      <c r="AV181" s="480"/>
      <c r="AW181" s="481"/>
      <c r="AX181" s="480"/>
      <c r="AY181" s="477"/>
      <c r="AZ181" s="482"/>
      <c r="BA181" s="477"/>
      <c r="BB181" s="479"/>
      <c r="BC181" s="477"/>
      <c r="BD181" s="480"/>
      <c r="BE181" s="477"/>
      <c r="BI181" s="477"/>
      <c r="BJ181" s="477"/>
      <c r="BK181" s="477"/>
      <c r="BL181" s="478"/>
      <c r="BM181" s="477"/>
      <c r="BN181" s="480"/>
      <c r="BO181" s="481"/>
      <c r="BP181" s="480"/>
      <c r="BQ181" s="477"/>
      <c r="BR181" s="482"/>
      <c r="BS181" s="477"/>
      <c r="BT181" s="479"/>
      <c r="BU181" s="477"/>
      <c r="BV181" s="480"/>
      <c r="BW181" s="477"/>
    </row>
    <row r="182" spans="1:75" x14ac:dyDescent="0.25">
      <c r="A182" s="261">
        <v>180</v>
      </c>
      <c r="B182" s="261">
        <v>1</v>
      </c>
      <c r="C182" s="11" t="s">
        <v>5</v>
      </c>
      <c r="D182" s="725">
        <v>45502</v>
      </c>
      <c r="E182" s="11" t="s">
        <v>11746</v>
      </c>
      <c r="F182" s="247" t="s">
        <v>14653</v>
      </c>
      <c r="G182" s="247" t="s">
        <v>12006</v>
      </c>
      <c r="H182" s="967">
        <v>0.4</v>
      </c>
      <c r="I182" s="247"/>
      <c r="J182" s="11" t="s">
        <v>172</v>
      </c>
      <c r="K182" s="514">
        <v>45507</v>
      </c>
      <c r="L182" s="11" t="s">
        <v>9339</v>
      </c>
      <c r="M182" s="2"/>
      <c r="N182" s="11" t="s">
        <v>9339</v>
      </c>
      <c r="O182" s="247" t="s">
        <v>11837</v>
      </c>
      <c r="AQ182" s="477"/>
      <c r="AR182" s="477"/>
      <c r="AS182" s="477"/>
      <c r="AT182" s="478"/>
      <c r="AU182" s="477"/>
      <c r="AV182" s="480"/>
      <c r="AW182" s="481"/>
      <c r="AX182" s="480"/>
      <c r="AY182" s="477"/>
      <c r="AZ182" s="482"/>
      <c r="BA182" s="477"/>
      <c r="BB182" s="479"/>
      <c r="BC182" s="477"/>
      <c r="BD182" s="480"/>
      <c r="BE182" s="477"/>
      <c r="BI182" s="477"/>
      <c r="BJ182" s="477"/>
      <c r="BK182" s="477"/>
      <c r="BL182" s="478"/>
      <c r="BM182" s="477"/>
      <c r="BN182" s="480"/>
      <c r="BO182" s="481"/>
      <c r="BP182" s="480"/>
      <c r="BQ182" s="477"/>
      <c r="BR182" s="482"/>
      <c r="BS182" s="477"/>
      <c r="BT182" s="479"/>
      <c r="BU182" s="477"/>
      <c r="BV182" s="480"/>
      <c r="BW182" s="477"/>
    </row>
    <row r="183" spans="1:75" x14ac:dyDescent="0.25">
      <c r="A183" s="261">
        <v>181</v>
      </c>
      <c r="B183" s="261">
        <v>1</v>
      </c>
      <c r="C183" s="11" t="s">
        <v>5</v>
      </c>
      <c r="D183" s="725">
        <v>45502</v>
      </c>
      <c r="E183" s="11" t="s">
        <v>11748</v>
      </c>
      <c r="F183" s="247" t="s">
        <v>11642</v>
      </c>
      <c r="G183" s="247" t="s">
        <v>12007</v>
      </c>
      <c r="H183" s="967">
        <v>0.75</v>
      </c>
      <c r="I183" s="247"/>
      <c r="J183" s="11" t="s">
        <v>172</v>
      </c>
      <c r="K183" s="514">
        <v>45507</v>
      </c>
      <c r="L183" s="11" t="s">
        <v>9339</v>
      </c>
      <c r="M183" s="2"/>
      <c r="N183" s="11" t="s">
        <v>9339</v>
      </c>
      <c r="O183" s="247" t="s">
        <v>11837</v>
      </c>
      <c r="AQ183" s="477"/>
      <c r="AR183" s="477"/>
      <c r="AS183" s="477"/>
      <c r="AT183" s="478"/>
      <c r="AU183" s="477"/>
      <c r="AV183" s="480"/>
      <c r="AW183" s="481"/>
      <c r="AX183" s="480"/>
      <c r="AY183" s="477"/>
      <c r="AZ183" s="482"/>
      <c r="BA183" s="477"/>
      <c r="BB183" s="479"/>
      <c r="BC183" s="477"/>
      <c r="BD183" s="480"/>
      <c r="BE183" s="477"/>
      <c r="BI183" s="477"/>
      <c r="BJ183" s="477"/>
      <c r="BK183" s="477"/>
      <c r="BL183" s="478"/>
      <c r="BM183" s="477"/>
      <c r="BN183" s="480"/>
      <c r="BO183" s="481"/>
      <c r="BP183" s="480"/>
      <c r="BQ183" s="477"/>
      <c r="BR183" s="482"/>
      <c r="BS183" s="477"/>
      <c r="BT183" s="479"/>
      <c r="BU183" s="477"/>
      <c r="BV183" s="480"/>
      <c r="BW183" s="477"/>
    </row>
    <row r="184" spans="1:75" x14ac:dyDescent="0.25">
      <c r="A184" s="261">
        <v>182</v>
      </c>
      <c r="B184" s="261">
        <v>1</v>
      </c>
      <c r="C184" s="11" t="s">
        <v>5</v>
      </c>
      <c r="D184" s="725">
        <v>45502</v>
      </c>
      <c r="E184" s="11" t="s">
        <v>11751</v>
      </c>
      <c r="F184" s="247" t="s">
        <v>11645</v>
      </c>
      <c r="G184" s="247" t="s">
        <v>12008</v>
      </c>
      <c r="H184" s="967">
        <v>1.75</v>
      </c>
      <c r="I184" s="247"/>
      <c r="J184" s="11" t="s">
        <v>172</v>
      </c>
      <c r="K184" s="514">
        <v>45507</v>
      </c>
      <c r="L184" s="11" t="s">
        <v>9339</v>
      </c>
      <c r="M184" s="2"/>
      <c r="N184" s="11" t="s">
        <v>9339</v>
      </c>
      <c r="O184" s="247" t="s">
        <v>11837</v>
      </c>
      <c r="AQ184" s="477"/>
      <c r="AR184" s="477"/>
      <c r="AS184" s="477"/>
      <c r="AT184" s="478"/>
      <c r="AU184" s="477"/>
      <c r="AV184" s="480"/>
      <c r="AW184" s="481"/>
      <c r="AX184" s="480"/>
      <c r="AY184" s="477"/>
      <c r="AZ184" s="482"/>
      <c r="BA184" s="477"/>
      <c r="BB184" s="479"/>
      <c r="BC184" s="477"/>
      <c r="BD184" s="480"/>
      <c r="BE184" s="477"/>
      <c r="BI184" s="477"/>
      <c r="BJ184" s="477"/>
      <c r="BK184" s="477"/>
      <c r="BL184" s="478"/>
      <c r="BM184" s="477"/>
      <c r="BN184" s="480"/>
      <c r="BO184" s="481"/>
      <c r="BP184" s="480"/>
      <c r="BQ184" s="477"/>
      <c r="BR184" s="482"/>
      <c r="BS184" s="477"/>
      <c r="BT184" s="479"/>
      <c r="BU184" s="477"/>
      <c r="BV184" s="480"/>
      <c r="BW184" s="477"/>
    </row>
    <row r="185" spans="1:75" x14ac:dyDescent="0.25">
      <c r="A185" s="261">
        <v>183</v>
      </c>
      <c r="B185" s="261">
        <v>1</v>
      </c>
      <c r="C185" s="11" t="s">
        <v>5</v>
      </c>
      <c r="D185" s="725">
        <v>45502</v>
      </c>
      <c r="E185" s="11" t="s">
        <v>11751</v>
      </c>
      <c r="F185" s="247" t="s">
        <v>11645</v>
      </c>
      <c r="G185" s="247" t="s">
        <v>12009</v>
      </c>
      <c r="H185" s="967">
        <v>0.5</v>
      </c>
      <c r="I185" s="247"/>
      <c r="J185" s="11" t="s">
        <v>172</v>
      </c>
      <c r="K185" s="514">
        <v>45507</v>
      </c>
      <c r="L185" s="11" t="s">
        <v>9339</v>
      </c>
      <c r="M185" s="2"/>
      <c r="N185" s="11" t="s">
        <v>9339</v>
      </c>
      <c r="O185" s="247" t="s">
        <v>11837</v>
      </c>
      <c r="AQ185" s="477"/>
      <c r="AR185" s="477"/>
      <c r="AS185" s="477"/>
      <c r="AT185" s="478"/>
      <c r="AU185" s="477"/>
      <c r="AV185" s="480"/>
      <c r="AW185" s="481"/>
      <c r="AX185" s="480"/>
      <c r="AY185" s="477"/>
      <c r="AZ185" s="482"/>
      <c r="BA185" s="477"/>
      <c r="BB185" s="479"/>
      <c r="BC185" s="477"/>
      <c r="BD185" s="480"/>
      <c r="BE185" s="477"/>
      <c r="BI185" s="477"/>
      <c r="BJ185" s="477"/>
      <c r="BK185" s="477"/>
      <c r="BL185" s="478"/>
      <c r="BM185" s="477"/>
      <c r="BN185" s="480"/>
      <c r="BO185" s="481"/>
      <c r="BP185" s="480"/>
      <c r="BQ185" s="477"/>
      <c r="BR185" s="482"/>
      <c r="BS185" s="477"/>
      <c r="BT185" s="479"/>
      <c r="BU185" s="477"/>
      <c r="BV185" s="480"/>
      <c r="BW185" s="477"/>
    </row>
    <row r="186" spans="1:75" x14ac:dyDescent="0.25">
      <c r="A186" s="261">
        <v>184</v>
      </c>
      <c r="B186" s="261">
        <v>1</v>
      </c>
      <c r="C186" s="11" t="s">
        <v>5</v>
      </c>
      <c r="D186" s="725">
        <v>45502</v>
      </c>
      <c r="E186" s="11" t="s">
        <v>11787</v>
      </c>
      <c r="F186" s="247" t="s">
        <v>15162</v>
      </c>
      <c r="G186" s="247" t="s">
        <v>12010</v>
      </c>
      <c r="H186" s="967">
        <v>0.4</v>
      </c>
      <c r="I186" s="247"/>
      <c r="J186" s="11" t="s">
        <v>172</v>
      </c>
      <c r="K186" s="514">
        <v>45507</v>
      </c>
      <c r="L186" s="11" t="s">
        <v>9339</v>
      </c>
      <c r="M186" s="2"/>
      <c r="N186" s="11" t="s">
        <v>9339</v>
      </c>
      <c r="O186" s="247" t="s">
        <v>11837</v>
      </c>
      <c r="AQ186" s="477"/>
      <c r="AR186" s="477"/>
      <c r="AS186" s="477"/>
      <c r="AT186" s="478"/>
      <c r="AU186" s="477"/>
      <c r="AV186" s="480"/>
      <c r="AW186" s="481"/>
      <c r="AX186" s="480"/>
      <c r="AY186" s="477"/>
      <c r="AZ186" s="482"/>
      <c r="BA186" s="477"/>
      <c r="BB186" s="479"/>
      <c r="BC186" s="477"/>
      <c r="BD186" s="480"/>
      <c r="BE186" s="477"/>
      <c r="BI186" s="477"/>
      <c r="BJ186" s="477"/>
      <c r="BK186" s="477"/>
      <c r="BL186" s="478"/>
      <c r="BM186" s="477"/>
      <c r="BN186" s="480"/>
      <c r="BO186" s="481"/>
      <c r="BP186" s="480"/>
      <c r="BQ186" s="477"/>
      <c r="BR186" s="482"/>
      <c r="BS186" s="477"/>
      <c r="BT186" s="479"/>
      <c r="BU186" s="477"/>
      <c r="BV186" s="480"/>
      <c r="BW186" s="477"/>
    </row>
    <row r="187" spans="1:75" x14ac:dyDescent="0.25">
      <c r="A187" s="261">
        <v>185</v>
      </c>
      <c r="B187" s="261">
        <v>1</v>
      </c>
      <c r="C187" s="11" t="s">
        <v>5</v>
      </c>
      <c r="D187" s="725">
        <v>45502</v>
      </c>
      <c r="E187" s="11" t="s">
        <v>11795</v>
      </c>
      <c r="F187" s="247" t="s">
        <v>15217</v>
      </c>
      <c r="G187" s="247" t="s">
        <v>12011</v>
      </c>
      <c r="H187" s="967">
        <v>0.75</v>
      </c>
      <c r="I187" s="247"/>
      <c r="J187" s="11" t="s">
        <v>172</v>
      </c>
      <c r="K187" s="514">
        <v>45507</v>
      </c>
      <c r="L187" s="11" t="s">
        <v>9339</v>
      </c>
      <c r="M187" s="2"/>
      <c r="N187" s="11" t="s">
        <v>9339</v>
      </c>
      <c r="O187" s="247" t="s">
        <v>11837</v>
      </c>
      <c r="AQ187" s="477"/>
      <c r="AR187" s="477"/>
      <c r="AS187" s="477"/>
      <c r="AT187" s="478"/>
      <c r="AU187" s="477"/>
      <c r="AV187" s="480"/>
      <c r="AW187" s="481"/>
      <c r="AX187" s="480"/>
      <c r="AY187" s="477"/>
      <c r="AZ187" s="482"/>
      <c r="BA187" s="477"/>
      <c r="BB187" s="479"/>
      <c r="BC187" s="477"/>
      <c r="BD187" s="480"/>
      <c r="BE187" s="477"/>
      <c r="BI187" s="477"/>
      <c r="BJ187" s="477"/>
      <c r="BK187" s="477"/>
      <c r="BL187" s="478"/>
      <c r="BM187" s="477"/>
      <c r="BN187" s="480"/>
      <c r="BO187" s="481"/>
      <c r="BP187" s="480"/>
      <c r="BQ187" s="477"/>
      <c r="BR187" s="482"/>
      <c r="BS187" s="477"/>
      <c r="BT187" s="479"/>
      <c r="BU187" s="477"/>
      <c r="BV187" s="480"/>
      <c r="BW187" s="477"/>
    </row>
    <row r="188" spans="1:75" x14ac:dyDescent="0.25">
      <c r="A188" s="261">
        <v>186</v>
      </c>
      <c r="B188" s="261">
        <v>1</v>
      </c>
      <c r="C188" s="11" t="s">
        <v>5</v>
      </c>
      <c r="D188" s="725">
        <v>45503</v>
      </c>
      <c r="E188" s="11" t="s">
        <v>11682</v>
      </c>
      <c r="F188" s="247" t="s">
        <v>13406</v>
      </c>
      <c r="G188" s="247" t="s">
        <v>12012</v>
      </c>
      <c r="H188" s="967">
        <v>0.4</v>
      </c>
      <c r="I188" s="247"/>
      <c r="J188" s="11" t="s">
        <v>172</v>
      </c>
      <c r="K188" s="514">
        <v>45507</v>
      </c>
      <c r="L188" s="11" t="s">
        <v>9339</v>
      </c>
      <c r="M188" s="2"/>
      <c r="N188" s="11" t="s">
        <v>9339</v>
      </c>
      <c r="O188" s="247" t="s">
        <v>11837</v>
      </c>
      <c r="AQ188" s="477"/>
      <c r="AR188" s="477"/>
      <c r="AS188" s="477"/>
      <c r="AT188" s="478"/>
      <c r="AU188" s="477"/>
      <c r="AV188" s="480"/>
      <c r="AW188" s="481"/>
      <c r="AX188" s="480"/>
      <c r="AY188" s="477"/>
      <c r="AZ188" s="482"/>
      <c r="BA188" s="477"/>
      <c r="BB188" s="479"/>
      <c r="BC188" s="477"/>
      <c r="BD188" s="480"/>
      <c r="BE188" s="477"/>
      <c r="BI188" s="477"/>
      <c r="BJ188" s="477"/>
      <c r="BK188" s="477"/>
      <c r="BL188" s="478"/>
      <c r="BM188" s="477"/>
      <c r="BN188" s="480"/>
      <c r="BO188" s="481"/>
      <c r="BP188" s="480"/>
      <c r="BQ188" s="477"/>
      <c r="BR188" s="482"/>
      <c r="BS188" s="477"/>
      <c r="BT188" s="479"/>
      <c r="BU188" s="477"/>
      <c r="BV188" s="480"/>
      <c r="BW188" s="477"/>
    </row>
    <row r="189" spans="1:75" x14ac:dyDescent="0.25">
      <c r="A189" s="261">
        <v>187</v>
      </c>
      <c r="B189" s="261">
        <v>1</v>
      </c>
      <c r="C189" s="11" t="s">
        <v>5</v>
      </c>
      <c r="D189" s="725">
        <v>45503</v>
      </c>
      <c r="E189" s="11" t="s">
        <v>11683</v>
      </c>
      <c r="F189" s="247" t="s">
        <v>17473</v>
      </c>
      <c r="G189" s="247" t="s">
        <v>12013</v>
      </c>
      <c r="H189" s="967">
        <v>0.4</v>
      </c>
      <c r="I189" s="247" t="s">
        <v>12014</v>
      </c>
      <c r="J189" s="11" t="s">
        <v>172</v>
      </c>
      <c r="K189" s="514">
        <v>45507</v>
      </c>
      <c r="L189" s="11" t="s">
        <v>9339</v>
      </c>
      <c r="M189" s="2"/>
      <c r="N189" s="11" t="s">
        <v>9339</v>
      </c>
      <c r="O189" s="247" t="s">
        <v>11837</v>
      </c>
      <c r="AQ189" s="477"/>
      <c r="AR189" s="477"/>
      <c r="AS189" s="477"/>
      <c r="AT189" s="478"/>
      <c r="AU189" s="477"/>
      <c r="AV189" s="480"/>
      <c r="AW189" s="481"/>
      <c r="AX189" s="480"/>
      <c r="AY189" s="477"/>
      <c r="AZ189" s="482"/>
      <c r="BA189" s="477"/>
      <c r="BB189" s="479"/>
      <c r="BC189" s="477"/>
      <c r="BD189" s="480"/>
      <c r="BE189" s="477"/>
      <c r="BI189" s="477"/>
      <c r="BJ189" s="477"/>
      <c r="BK189" s="477"/>
      <c r="BL189" s="478"/>
      <c r="BM189" s="477"/>
      <c r="BN189" s="480"/>
      <c r="BO189" s="481"/>
      <c r="BP189" s="480"/>
      <c r="BQ189" s="477"/>
      <c r="BR189" s="482"/>
      <c r="BS189" s="477"/>
      <c r="BT189" s="479"/>
      <c r="BU189" s="477"/>
      <c r="BV189" s="480"/>
      <c r="BW189" s="477"/>
    </row>
    <row r="190" spans="1:75" x14ac:dyDescent="0.25">
      <c r="A190" s="261">
        <v>188</v>
      </c>
      <c r="B190" s="261">
        <v>1</v>
      </c>
      <c r="C190" s="11" t="s">
        <v>5</v>
      </c>
      <c r="D190" s="725">
        <v>45503</v>
      </c>
      <c r="E190" s="11" t="s">
        <v>11712</v>
      </c>
      <c r="F190" s="247" t="s">
        <v>11612</v>
      </c>
      <c r="G190" s="247" t="s">
        <v>12015</v>
      </c>
      <c r="H190" s="967">
        <v>0.4</v>
      </c>
      <c r="I190" s="247"/>
      <c r="J190" s="11" t="s">
        <v>172</v>
      </c>
      <c r="K190" s="514">
        <v>45507</v>
      </c>
      <c r="L190" s="11" t="s">
        <v>9339</v>
      </c>
      <c r="M190" s="2"/>
      <c r="N190" s="11" t="s">
        <v>9339</v>
      </c>
      <c r="O190" s="247" t="s">
        <v>11837</v>
      </c>
      <c r="AQ190" s="477"/>
      <c r="AR190" s="477"/>
      <c r="AS190" s="477"/>
      <c r="AT190" s="478"/>
      <c r="AU190" s="477"/>
      <c r="AV190" s="480"/>
      <c r="AW190" s="481"/>
      <c r="AX190" s="480"/>
      <c r="AY190" s="477"/>
      <c r="AZ190" s="482"/>
      <c r="BA190" s="477"/>
      <c r="BB190" s="479"/>
      <c r="BC190" s="477"/>
      <c r="BD190" s="480"/>
      <c r="BE190" s="477"/>
      <c r="BI190" s="477"/>
      <c r="BJ190" s="477"/>
      <c r="BK190" s="477"/>
      <c r="BL190" s="478"/>
      <c r="BM190" s="477"/>
      <c r="BN190" s="480"/>
      <c r="BO190" s="481"/>
      <c r="BP190" s="480"/>
      <c r="BQ190" s="477"/>
      <c r="BR190" s="482"/>
      <c r="BS190" s="477"/>
      <c r="BT190" s="479"/>
      <c r="BU190" s="477"/>
      <c r="BV190" s="480"/>
      <c r="BW190" s="477"/>
    </row>
    <row r="191" spans="1:75" x14ac:dyDescent="0.25">
      <c r="A191" s="261">
        <v>189</v>
      </c>
      <c r="B191" s="261">
        <v>1</v>
      </c>
      <c r="C191" s="11" t="s">
        <v>5</v>
      </c>
      <c r="D191" s="725">
        <v>45503</v>
      </c>
      <c r="E191" s="11" t="s">
        <v>11713</v>
      </c>
      <c r="F191" s="247" t="s">
        <v>11613</v>
      </c>
      <c r="G191" s="247" t="s">
        <v>12016</v>
      </c>
      <c r="H191" s="967">
        <v>0.4</v>
      </c>
      <c r="I191" s="247"/>
      <c r="J191" s="11" t="s">
        <v>172</v>
      </c>
      <c r="K191" s="514">
        <v>45507</v>
      </c>
      <c r="L191" s="11" t="s">
        <v>9339</v>
      </c>
      <c r="M191" s="2"/>
      <c r="N191" s="11" t="s">
        <v>9339</v>
      </c>
      <c r="O191" s="247" t="s">
        <v>11837</v>
      </c>
      <c r="AQ191" s="477"/>
      <c r="AR191" s="477"/>
      <c r="AS191" s="477"/>
      <c r="AT191" s="478"/>
      <c r="AU191" s="477"/>
      <c r="AV191" s="480"/>
      <c r="AW191" s="481"/>
      <c r="AX191" s="480"/>
      <c r="AY191" s="477"/>
      <c r="AZ191" s="482"/>
      <c r="BA191" s="477"/>
      <c r="BB191" s="479"/>
      <c r="BC191" s="477"/>
      <c r="BD191" s="480"/>
      <c r="BE191" s="477"/>
      <c r="BI191" s="477"/>
      <c r="BJ191" s="477"/>
      <c r="BK191" s="477"/>
      <c r="BL191" s="478"/>
      <c r="BM191" s="477"/>
      <c r="BN191" s="480"/>
      <c r="BO191" s="481"/>
      <c r="BP191" s="480"/>
      <c r="BQ191" s="477"/>
      <c r="BR191" s="482"/>
      <c r="BS191" s="477"/>
      <c r="BT191" s="479"/>
      <c r="BU191" s="477"/>
      <c r="BV191" s="480"/>
      <c r="BW191" s="477"/>
    </row>
    <row r="192" spans="1:75" x14ac:dyDescent="0.25">
      <c r="A192" s="261">
        <v>190</v>
      </c>
      <c r="B192" s="261">
        <v>1</v>
      </c>
      <c r="C192" s="11" t="s">
        <v>5</v>
      </c>
      <c r="D192" s="725">
        <v>45503</v>
      </c>
      <c r="E192" s="11" t="s">
        <v>11720</v>
      </c>
      <c r="F192" s="247" t="s">
        <v>11620</v>
      </c>
      <c r="G192" s="247" t="s">
        <v>12017</v>
      </c>
      <c r="H192" s="967">
        <v>1</v>
      </c>
      <c r="I192" s="247" t="s">
        <v>12018</v>
      </c>
      <c r="J192" s="11" t="s">
        <v>172</v>
      </c>
      <c r="K192" s="514">
        <v>45507</v>
      </c>
      <c r="L192" s="11" t="s">
        <v>9339</v>
      </c>
      <c r="M192" s="2"/>
      <c r="N192" s="11" t="s">
        <v>9339</v>
      </c>
      <c r="O192" s="247" t="s">
        <v>11837</v>
      </c>
      <c r="AQ192" s="477"/>
      <c r="AR192" s="477"/>
      <c r="AS192" s="477"/>
      <c r="AT192" s="478"/>
      <c r="AU192" s="477"/>
      <c r="AV192" s="480"/>
      <c r="AW192" s="481"/>
      <c r="AX192" s="480"/>
      <c r="AY192" s="477"/>
      <c r="AZ192" s="482"/>
      <c r="BA192" s="477"/>
      <c r="BB192" s="479"/>
      <c r="BC192" s="477"/>
      <c r="BD192" s="480"/>
      <c r="BE192" s="477"/>
      <c r="BI192" s="477"/>
      <c r="BJ192" s="477"/>
      <c r="BK192" s="477"/>
      <c r="BL192" s="478"/>
      <c r="BM192" s="477"/>
      <c r="BN192" s="480"/>
      <c r="BO192" s="481"/>
      <c r="BP192" s="480"/>
      <c r="BQ192" s="477"/>
      <c r="BR192" s="482"/>
      <c r="BS192" s="477"/>
      <c r="BT192" s="479"/>
      <c r="BU192" s="477"/>
      <c r="BV192" s="480"/>
      <c r="BW192" s="477"/>
    </row>
    <row r="193" spans="1:75" x14ac:dyDescent="0.25">
      <c r="A193" s="261">
        <v>191</v>
      </c>
      <c r="B193" s="261">
        <v>1</v>
      </c>
      <c r="C193" s="11" t="s">
        <v>5</v>
      </c>
      <c r="D193" s="725">
        <v>45503</v>
      </c>
      <c r="E193" s="11" t="s">
        <v>11724</v>
      </c>
      <c r="F193" s="247" t="s">
        <v>11623</v>
      </c>
      <c r="G193" s="247" t="s">
        <v>12019</v>
      </c>
      <c r="H193" s="967">
        <v>1.25</v>
      </c>
      <c r="I193" s="247"/>
      <c r="J193" s="11" t="s">
        <v>172</v>
      </c>
      <c r="K193" s="514">
        <v>45507</v>
      </c>
      <c r="L193" s="11" t="s">
        <v>9339</v>
      </c>
      <c r="M193" s="2"/>
      <c r="N193" s="11" t="s">
        <v>9339</v>
      </c>
      <c r="O193" s="247" t="s">
        <v>11837</v>
      </c>
      <c r="AQ193" s="477"/>
      <c r="AR193" s="477"/>
      <c r="AS193" s="477"/>
      <c r="AT193" s="478"/>
      <c r="AU193" s="477"/>
      <c r="AV193" s="480"/>
      <c r="AW193" s="481"/>
      <c r="AX193" s="480"/>
      <c r="AY193" s="477"/>
      <c r="AZ193" s="482"/>
      <c r="BA193" s="477"/>
      <c r="BB193" s="479"/>
      <c r="BC193" s="477"/>
      <c r="BD193" s="480"/>
      <c r="BE193" s="477"/>
      <c r="BI193" s="477"/>
      <c r="BJ193" s="477"/>
      <c r="BK193" s="477"/>
      <c r="BL193" s="478"/>
      <c r="BM193" s="477"/>
      <c r="BN193" s="480"/>
      <c r="BO193" s="481"/>
      <c r="BP193" s="480"/>
      <c r="BQ193" s="477"/>
      <c r="BR193" s="482"/>
      <c r="BS193" s="477"/>
      <c r="BT193" s="479"/>
      <c r="BU193" s="477"/>
      <c r="BV193" s="480"/>
      <c r="BW193" s="477"/>
    </row>
    <row r="194" spans="1:75" x14ac:dyDescent="0.25">
      <c r="A194" s="261">
        <v>192</v>
      </c>
      <c r="B194" s="261">
        <v>1</v>
      </c>
      <c r="C194" s="11" t="s">
        <v>5</v>
      </c>
      <c r="D194" s="725">
        <v>45503</v>
      </c>
      <c r="E194" s="11" t="s">
        <v>11748</v>
      </c>
      <c r="F194" s="247" t="s">
        <v>11642</v>
      </c>
      <c r="G194" s="247" t="s">
        <v>12020</v>
      </c>
      <c r="H194" s="967">
        <v>0.5</v>
      </c>
      <c r="I194" s="247"/>
      <c r="J194" s="11" t="s">
        <v>172</v>
      </c>
      <c r="K194" s="514">
        <v>45507</v>
      </c>
      <c r="L194" s="11" t="s">
        <v>9339</v>
      </c>
      <c r="M194" s="2"/>
      <c r="N194" s="11" t="s">
        <v>9339</v>
      </c>
      <c r="O194" s="247" t="s">
        <v>11837</v>
      </c>
      <c r="AQ194" s="477"/>
      <c r="AR194" s="477"/>
      <c r="AS194" s="477"/>
      <c r="AT194" s="478"/>
      <c r="AU194" s="477"/>
      <c r="AV194" s="480"/>
      <c r="AW194" s="481"/>
      <c r="AX194" s="480"/>
      <c r="AY194" s="477"/>
      <c r="AZ194" s="482"/>
      <c r="BA194" s="477"/>
      <c r="BB194" s="479"/>
      <c r="BC194" s="477"/>
      <c r="BD194" s="480"/>
      <c r="BE194" s="477"/>
      <c r="BI194" s="477"/>
      <c r="BJ194" s="477"/>
      <c r="BK194" s="477"/>
      <c r="BL194" s="478"/>
      <c r="BM194" s="477"/>
      <c r="BN194" s="480"/>
      <c r="BO194" s="481"/>
      <c r="BP194" s="480"/>
      <c r="BQ194" s="477"/>
      <c r="BR194" s="482"/>
      <c r="BS194" s="477"/>
      <c r="BT194" s="479"/>
      <c r="BU194" s="477"/>
      <c r="BV194" s="480"/>
      <c r="BW194" s="477"/>
    </row>
    <row r="195" spans="1:75" x14ac:dyDescent="0.25">
      <c r="A195" s="261">
        <v>193</v>
      </c>
      <c r="B195" s="261">
        <v>1</v>
      </c>
      <c r="C195" s="11" t="s">
        <v>5</v>
      </c>
      <c r="D195" s="725">
        <v>45503</v>
      </c>
      <c r="E195" s="11" t="s">
        <v>11751</v>
      </c>
      <c r="F195" s="247" t="s">
        <v>11645</v>
      </c>
      <c r="G195" s="247" t="s">
        <v>12021</v>
      </c>
      <c r="H195" s="967">
        <v>1</v>
      </c>
      <c r="I195" s="247"/>
      <c r="J195" s="11" t="s">
        <v>172</v>
      </c>
      <c r="K195" s="514">
        <v>45507</v>
      </c>
      <c r="L195" s="11" t="s">
        <v>9339</v>
      </c>
      <c r="M195" s="2"/>
      <c r="N195" s="11" t="s">
        <v>9339</v>
      </c>
      <c r="O195" s="247" t="s">
        <v>11837</v>
      </c>
      <c r="AQ195" s="477"/>
      <c r="AR195" s="477"/>
      <c r="AS195" s="477"/>
      <c r="AT195" s="478"/>
      <c r="AU195" s="477"/>
      <c r="AV195" s="480"/>
      <c r="AW195" s="481"/>
      <c r="AX195" s="480"/>
      <c r="AY195" s="477"/>
      <c r="AZ195" s="482"/>
      <c r="BA195" s="477"/>
      <c r="BB195" s="479"/>
      <c r="BC195" s="477"/>
      <c r="BD195" s="480"/>
      <c r="BE195" s="477"/>
      <c r="BI195" s="477"/>
      <c r="BJ195" s="477"/>
      <c r="BK195" s="477"/>
      <c r="BL195" s="478"/>
      <c r="BM195" s="477"/>
      <c r="BN195" s="480"/>
      <c r="BO195" s="481"/>
      <c r="BP195" s="480"/>
      <c r="BQ195" s="477"/>
      <c r="BR195" s="482"/>
      <c r="BS195" s="477"/>
      <c r="BT195" s="479"/>
      <c r="BU195" s="477"/>
      <c r="BV195" s="480"/>
      <c r="BW195" s="477"/>
    </row>
    <row r="196" spans="1:75" x14ac:dyDescent="0.25">
      <c r="A196" s="261">
        <v>194</v>
      </c>
      <c r="B196" s="261">
        <v>1</v>
      </c>
      <c r="C196" s="11" t="s">
        <v>5</v>
      </c>
      <c r="D196" s="725">
        <v>45503</v>
      </c>
      <c r="E196" s="11" t="s">
        <v>11771</v>
      </c>
      <c r="F196" s="247" t="s">
        <v>14947</v>
      </c>
      <c r="G196" s="247" t="s">
        <v>12019</v>
      </c>
      <c r="H196" s="967">
        <v>1.25</v>
      </c>
      <c r="I196" s="247"/>
      <c r="J196" s="11" t="s">
        <v>172</v>
      </c>
      <c r="K196" s="514">
        <v>45507</v>
      </c>
      <c r="L196" s="11" t="s">
        <v>9339</v>
      </c>
      <c r="M196" s="2"/>
      <c r="N196" s="11" t="s">
        <v>9339</v>
      </c>
      <c r="O196" s="247" t="s">
        <v>11837</v>
      </c>
      <c r="AQ196" s="477"/>
      <c r="AR196" s="477"/>
      <c r="AS196" s="477"/>
      <c r="AT196" s="478"/>
      <c r="AU196" s="477"/>
      <c r="AV196" s="480"/>
      <c r="AW196" s="481"/>
      <c r="AX196" s="480"/>
      <c r="AY196" s="477"/>
      <c r="AZ196" s="482"/>
      <c r="BA196" s="477"/>
      <c r="BB196" s="479"/>
      <c r="BC196" s="477"/>
      <c r="BD196" s="480"/>
      <c r="BE196" s="477"/>
      <c r="BI196" s="477"/>
      <c r="BJ196" s="477"/>
      <c r="BK196" s="477"/>
      <c r="BL196" s="478"/>
      <c r="BM196" s="477"/>
      <c r="BN196" s="480"/>
      <c r="BO196" s="481"/>
      <c r="BP196" s="480"/>
      <c r="BQ196" s="477"/>
      <c r="BR196" s="482"/>
      <c r="BS196" s="477"/>
      <c r="BT196" s="479"/>
      <c r="BU196" s="477"/>
      <c r="BV196" s="480"/>
      <c r="BW196" s="477"/>
    </row>
    <row r="197" spans="1:75" x14ac:dyDescent="0.25">
      <c r="A197" s="261">
        <v>195</v>
      </c>
      <c r="B197" s="261">
        <v>1</v>
      </c>
      <c r="C197" s="11" t="s">
        <v>5</v>
      </c>
      <c r="D197" s="725">
        <v>45503</v>
      </c>
      <c r="E197" s="11" t="s">
        <v>11792</v>
      </c>
      <c r="F197" s="247" t="s">
        <v>11656</v>
      </c>
      <c r="G197" s="247" t="s">
        <v>12022</v>
      </c>
      <c r="H197" s="967">
        <v>1</v>
      </c>
      <c r="I197" s="247"/>
      <c r="J197" s="11" t="s">
        <v>172</v>
      </c>
      <c r="K197" s="514">
        <v>45507</v>
      </c>
      <c r="L197" s="11" t="s">
        <v>9339</v>
      </c>
      <c r="M197" s="2"/>
      <c r="N197" s="11" t="s">
        <v>9339</v>
      </c>
      <c r="O197" s="247" t="s">
        <v>11837</v>
      </c>
      <c r="AQ197" s="477"/>
      <c r="AR197" s="477"/>
      <c r="AS197" s="477"/>
      <c r="AT197" s="478"/>
      <c r="AU197" s="477"/>
      <c r="AV197" s="480"/>
      <c r="AW197" s="481"/>
      <c r="AX197" s="480"/>
      <c r="AY197" s="477"/>
      <c r="AZ197" s="482"/>
      <c r="BA197" s="477"/>
      <c r="BB197" s="479"/>
      <c r="BC197" s="477"/>
      <c r="BD197" s="480"/>
      <c r="BE197" s="477"/>
      <c r="BI197" s="477"/>
      <c r="BJ197" s="477"/>
      <c r="BK197" s="477"/>
      <c r="BL197" s="478"/>
      <c r="BM197" s="477"/>
      <c r="BN197" s="480"/>
      <c r="BO197" s="481"/>
      <c r="BP197" s="480"/>
      <c r="BQ197" s="477"/>
      <c r="BR197" s="482"/>
      <c r="BS197" s="477"/>
      <c r="BT197" s="479"/>
      <c r="BU197" s="477"/>
      <c r="BV197" s="480"/>
      <c r="BW197" s="477"/>
    </row>
    <row r="198" spans="1:75" x14ac:dyDescent="0.25">
      <c r="A198" s="261">
        <v>196</v>
      </c>
      <c r="B198" s="261">
        <v>1</v>
      </c>
      <c r="C198" s="11" t="s">
        <v>5</v>
      </c>
      <c r="D198" s="725">
        <v>45504</v>
      </c>
      <c r="E198" s="11" t="s">
        <v>11682</v>
      </c>
      <c r="F198" s="247" t="s">
        <v>13406</v>
      </c>
      <c r="G198" s="247" t="s">
        <v>12023</v>
      </c>
      <c r="H198" s="967">
        <v>0.5</v>
      </c>
      <c r="I198" s="247"/>
      <c r="J198" s="11" t="s">
        <v>172</v>
      </c>
      <c r="K198" s="514">
        <v>45507</v>
      </c>
      <c r="L198" s="11" t="s">
        <v>9339</v>
      </c>
      <c r="M198" s="2"/>
      <c r="N198" s="11" t="s">
        <v>9339</v>
      </c>
      <c r="O198" s="247" t="s">
        <v>11837</v>
      </c>
      <c r="AQ198" s="477"/>
      <c r="AR198" s="477"/>
      <c r="AS198" s="477"/>
      <c r="AT198" s="478"/>
      <c r="AU198" s="477"/>
      <c r="AV198" s="480"/>
      <c r="AW198" s="481"/>
      <c r="AX198" s="480"/>
      <c r="AY198" s="477"/>
      <c r="AZ198" s="482"/>
      <c r="BA198" s="477"/>
      <c r="BB198" s="479"/>
      <c r="BC198" s="477"/>
      <c r="BD198" s="480"/>
      <c r="BE198" s="477"/>
      <c r="BI198" s="477"/>
      <c r="BJ198" s="477"/>
      <c r="BK198" s="477"/>
      <c r="BL198" s="478"/>
      <c r="BM198" s="477"/>
      <c r="BN198" s="480"/>
      <c r="BO198" s="481"/>
      <c r="BP198" s="480"/>
      <c r="BQ198" s="477"/>
      <c r="BR198" s="482"/>
      <c r="BS198" s="477"/>
      <c r="BT198" s="479"/>
      <c r="BU198" s="477"/>
      <c r="BV198" s="480"/>
      <c r="BW198" s="477"/>
    </row>
    <row r="199" spans="1:75" x14ac:dyDescent="0.25">
      <c r="A199" s="261">
        <v>197</v>
      </c>
      <c r="B199" s="261">
        <v>1</v>
      </c>
      <c r="C199" s="11" t="s">
        <v>5</v>
      </c>
      <c r="D199" s="725">
        <v>45504</v>
      </c>
      <c r="E199" s="11" t="s">
        <v>11701</v>
      </c>
      <c r="F199" s="247" t="s">
        <v>11606</v>
      </c>
      <c r="G199" s="247" t="s">
        <v>12024</v>
      </c>
      <c r="H199" s="967">
        <v>3.5</v>
      </c>
      <c r="I199" s="247"/>
      <c r="J199" s="11" t="s">
        <v>172</v>
      </c>
      <c r="K199" s="514">
        <v>45507</v>
      </c>
      <c r="L199" s="11" t="s">
        <v>9339</v>
      </c>
      <c r="M199" s="2"/>
      <c r="N199" s="11" t="s">
        <v>9339</v>
      </c>
      <c r="O199" s="247" t="s">
        <v>11837</v>
      </c>
      <c r="AQ199" s="477"/>
      <c r="AR199" s="477"/>
      <c r="AS199" s="477"/>
      <c r="AT199" s="478"/>
      <c r="AU199" s="477"/>
      <c r="AV199" s="480"/>
      <c r="AW199" s="481"/>
      <c r="AX199" s="480"/>
      <c r="AY199" s="477"/>
      <c r="AZ199" s="482"/>
      <c r="BA199" s="477"/>
      <c r="BB199" s="479"/>
      <c r="BC199" s="477"/>
      <c r="BD199" s="480"/>
      <c r="BE199" s="477"/>
      <c r="BI199" s="477"/>
      <c r="BJ199" s="477"/>
      <c r="BK199" s="477"/>
      <c r="BL199" s="478"/>
      <c r="BM199" s="477"/>
      <c r="BN199" s="480"/>
      <c r="BO199" s="481"/>
      <c r="BP199" s="480"/>
      <c r="BQ199" s="477"/>
      <c r="BR199" s="482"/>
      <c r="BS199" s="477"/>
      <c r="BT199" s="479"/>
      <c r="BU199" s="477"/>
      <c r="BV199" s="480"/>
      <c r="BW199" s="477"/>
    </row>
    <row r="200" spans="1:75" x14ac:dyDescent="0.25">
      <c r="A200" s="261">
        <v>198</v>
      </c>
      <c r="B200" s="261">
        <v>1</v>
      </c>
      <c r="C200" s="11" t="s">
        <v>5</v>
      </c>
      <c r="D200" s="725">
        <v>45504</v>
      </c>
      <c r="E200" s="11" t="s">
        <v>11718</v>
      </c>
      <c r="F200" s="247" t="s">
        <v>11618</v>
      </c>
      <c r="G200" s="247" t="s">
        <v>12025</v>
      </c>
      <c r="H200" s="967">
        <v>0.75</v>
      </c>
      <c r="I200" s="247"/>
      <c r="J200" s="11" t="s">
        <v>172</v>
      </c>
      <c r="K200" s="514">
        <v>45507</v>
      </c>
      <c r="L200" s="11" t="s">
        <v>9339</v>
      </c>
      <c r="M200" s="2"/>
      <c r="N200" s="11" t="s">
        <v>9339</v>
      </c>
      <c r="O200" s="247" t="s">
        <v>11837</v>
      </c>
      <c r="AQ200" s="477"/>
      <c r="AR200" s="477"/>
      <c r="AS200" s="477"/>
      <c r="AT200" s="478"/>
      <c r="AU200" s="477"/>
      <c r="AV200" s="480"/>
      <c r="AW200" s="481"/>
      <c r="AX200" s="480"/>
      <c r="AY200" s="477"/>
      <c r="AZ200" s="482"/>
      <c r="BA200" s="477"/>
      <c r="BB200" s="479"/>
      <c r="BC200" s="477"/>
      <c r="BD200" s="480"/>
      <c r="BE200" s="477"/>
      <c r="BI200" s="477"/>
      <c r="BJ200" s="477"/>
      <c r="BK200" s="477"/>
      <c r="BL200" s="478"/>
      <c r="BM200" s="477"/>
      <c r="BN200" s="480"/>
      <c r="BO200" s="481"/>
      <c r="BP200" s="480"/>
      <c r="BQ200" s="477"/>
      <c r="BR200" s="482"/>
      <c r="BS200" s="477"/>
      <c r="BT200" s="479"/>
      <c r="BU200" s="477"/>
      <c r="BV200" s="480"/>
      <c r="BW200" s="477"/>
    </row>
    <row r="201" spans="1:75" x14ac:dyDescent="0.25">
      <c r="A201" s="261">
        <v>199</v>
      </c>
      <c r="B201" s="261">
        <v>1</v>
      </c>
      <c r="C201" s="11" t="s">
        <v>5</v>
      </c>
      <c r="D201" s="725">
        <v>45504</v>
      </c>
      <c r="E201" s="11" t="s">
        <v>11720</v>
      </c>
      <c r="F201" s="247" t="s">
        <v>11620</v>
      </c>
      <c r="G201" s="247" t="s">
        <v>12026</v>
      </c>
      <c r="H201" s="967">
        <v>1</v>
      </c>
      <c r="I201" s="247"/>
      <c r="J201" s="11" t="s">
        <v>172</v>
      </c>
      <c r="K201" s="514">
        <v>45507</v>
      </c>
      <c r="L201" s="11" t="s">
        <v>9339</v>
      </c>
      <c r="M201" s="2"/>
      <c r="N201" s="11" t="s">
        <v>9339</v>
      </c>
      <c r="O201" s="247" t="s">
        <v>11837</v>
      </c>
      <c r="AQ201" s="477"/>
      <c r="AR201" s="477"/>
      <c r="AS201" s="477"/>
      <c r="AT201" s="478"/>
      <c r="AU201" s="477"/>
      <c r="AV201" s="480"/>
      <c r="AW201" s="481"/>
      <c r="AX201" s="480"/>
      <c r="AY201" s="477"/>
      <c r="AZ201" s="482"/>
      <c r="BA201" s="477"/>
      <c r="BB201" s="479"/>
      <c r="BC201" s="477"/>
      <c r="BD201" s="480"/>
      <c r="BE201" s="477"/>
      <c r="BI201" s="477"/>
      <c r="BJ201" s="477"/>
      <c r="BK201" s="477"/>
      <c r="BL201" s="478"/>
      <c r="BM201" s="477"/>
      <c r="BN201" s="480"/>
      <c r="BO201" s="481"/>
      <c r="BP201" s="480"/>
      <c r="BQ201" s="477"/>
      <c r="BR201" s="482"/>
      <c r="BS201" s="477"/>
      <c r="BT201" s="479"/>
      <c r="BU201" s="477"/>
      <c r="BV201" s="480"/>
      <c r="BW201" s="477"/>
    </row>
    <row r="202" spans="1:75" x14ac:dyDescent="0.25">
      <c r="A202" s="261">
        <v>200</v>
      </c>
      <c r="B202" s="261">
        <v>1</v>
      </c>
      <c r="C202" s="11" t="s">
        <v>5</v>
      </c>
      <c r="D202" s="725">
        <v>45504</v>
      </c>
      <c r="E202" s="11" t="s">
        <v>11731</v>
      </c>
      <c r="F202" s="247" t="s">
        <v>11628</v>
      </c>
      <c r="G202" s="247" t="s">
        <v>12027</v>
      </c>
      <c r="H202" s="967">
        <v>0.4</v>
      </c>
      <c r="I202" s="247"/>
      <c r="J202" s="11" t="s">
        <v>172</v>
      </c>
      <c r="K202" s="514">
        <v>45507</v>
      </c>
      <c r="L202" s="11" t="s">
        <v>9339</v>
      </c>
      <c r="M202" s="2"/>
      <c r="N202" s="11" t="s">
        <v>9339</v>
      </c>
      <c r="O202" s="247" t="s">
        <v>11837</v>
      </c>
      <c r="AQ202" s="477"/>
      <c r="AR202" s="477"/>
      <c r="AS202" s="477"/>
      <c r="AT202" s="478"/>
      <c r="AU202" s="477"/>
      <c r="AV202" s="480"/>
      <c r="AW202" s="481"/>
      <c r="AX202" s="480"/>
      <c r="AY202" s="477"/>
      <c r="AZ202" s="482"/>
      <c r="BA202" s="477"/>
      <c r="BB202" s="479"/>
      <c r="BC202" s="477"/>
      <c r="BD202" s="480"/>
      <c r="BE202" s="477"/>
      <c r="BI202" s="477"/>
      <c r="BJ202" s="477"/>
      <c r="BK202" s="477"/>
      <c r="BL202" s="478"/>
      <c r="BM202" s="477"/>
      <c r="BN202" s="480"/>
      <c r="BO202" s="481"/>
      <c r="BP202" s="480"/>
      <c r="BQ202" s="477"/>
      <c r="BR202" s="482"/>
      <c r="BS202" s="477"/>
      <c r="BT202" s="479"/>
      <c r="BU202" s="477"/>
      <c r="BV202" s="480"/>
      <c r="BW202" s="477"/>
    </row>
    <row r="203" spans="1:75" x14ac:dyDescent="0.25">
      <c r="A203" s="261">
        <v>201</v>
      </c>
      <c r="B203" s="261">
        <v>1</v>
      </c>
      <c r="C203" s="11" t="s">
        <v>5</v>
      </c>
      <c r="D203" s="725">
        <v>45504</v>
      </c>
      <c r="E203" s="11" t="s">
        <v>11746</v>
      </c>
      <c r="F203" s="247" t="s">
        <v>14653</v>
      </c>
      <c r="G203" s="247" t="s">
        <v>12028</v>
      </c>
      <c r="H203" s="967">
        <v>0.4</v>
      </c>
      <c r="I203" s="247"/>
      <c r="J203" s="11" t="s">
        <v>172</v>
      </c>
      <c r="K203" s="514">
        <v>45507</v>
      </c>
      <c r="L203" s="11" t="s">
        <v>9339</v>
      </c>
      <c r="M203" s="2"/>
      <c r="N203" s="11" t="s">
        <v>9339</v>
      </c>
      <c r="O203" s="247" t="s">
        <v>11837</v>
      </c>
      <c r="AQ203" s="477"/>
      <c r="AR203" s="477"/>
      <c r="AS203" s="477"/>
      <c r="AT203" s="478"/>
      <c r="AU203" s="477"/>
      <c r="AV203" s="480"/>
      <c r="AW203" s="481"/>
      <c r="AX203" s="480"/>
      <c r="AY203" s="477"/>
      <c r="AZ203" s="482"/>
      <c r="BA203" s="477"/>
      <c r="BB203" s="479"/>
      <c r="BC203" s="477"/>
      <c r="BD203" s="480"/>
      <c r="BE203" s="477"/>
      <c r="BI203" s="477"/>
      <c r="BJ203" s="477"/>
      <c r="BK203" s="477"/>
      <c r="BL203" s="478"/>
      <c r="BM203" s="477"/>
      <c r="BN203" s="480"/>
      <c r="BO203" s="481"/>
      <c r="BP203" s="480"/>
      <c r="BQ203" s="477"/>
      <c r="BR203" s="482"/>
      <c r="BS203" s="477"/>
      <c r="BT203" s="479"/>
      <c r="BU203" s="477"/>
      <c r="BV203" s="480"/>
      <c r="BW203" s="477"/>
    </row>
    <row r="204" spans="1:75" x14ac:dyDescent="0.25">
      <c r="A204" s="261">
        <v>202</v>
      </c>
      <c r="B204" s="261">
        <v>1</v>
      </c>
      <c r="C204" s="11" t="s">
        <v>5</v>
      </c>
      <c r="D204" s="725">
        <v>45504</v>
      </c>
      <c r="E204" s="11" t="s">
        <v>11757</v>
      </c>
      <c r="F204" s="247" t="s">
        <v>11649</v>
      </c>
      <c r="G204" s="247" t="s">
        <v>12029</v>
      </c>
      <c r="H204" s="967">
        <v>7.5</v>
      </c>
      <c r="I204" s="247"/>
      <c r="J204" s="11" t="s">
        <v>172</v>
      </c>
      <c r="K204" s="514">
        <v>45507</v>
      </c>
      <c r="L204" s="11" t="s">
        <v>9339</v>
      </c>
      <c r="M204" s="2"/>
      <c r="N204" s="11" t="s">
        <v>9339</v>
      </c>
      <c r="O204" s="247" t="s">
        <v>11837</v>
      </c>
      <c r="AQ204" s="477"/>
      <c r="AR204" s="477"/>
      <c r="AS204" s="477"/>
      <c r="AT204" s="478"/>
      <c r="AU204" s="477"/>
      <c r="AV204" s="480"/>
      <c r="AW204" s="481"/>
      <c r="AX204" s="480"/>
      <c r="AY204" s="477"/>
      <c r="AZ204" s="482"/>
      <c r="BA204" s="477"/>
      <c r="BB204" s="479"/>
      <c r="BC204" s="477"/>
      <c r="BD204" s="480"/>
      <c r="BE204" s="477"/>
      <c r="BI204" s="477"/>
      <c r="BJ204" s="477"/>
      <c r="BK204" s="477"/>
      <c r="BL204" s="478"/>
      <c r="BM204" s="477"/>
      <c r="BN204" s="480"/>
      <c r="BO204" s="481"/>
      <c r="BP204" s="480"/>
      <c r="BQ204" s="477"/>
      <c r="BR204" s="482"/>
      <c r="BS204" s="477"/>
      <c r="BT204" s="479"/>
      <c r="BU204" s="477"/>
      <c r="BV204" s="480"/>
      <c r="BW204" s="477"/>
    </row>
    <row r="205" spans="1:75" x14ac:dyDescent="0.25">
      <c r="A205" s="261">
        <v>203</v>
      </c>
      <c r="B205" s="261">
        <v>1</v>
      </c>
      <c r="C205" s="11" t="s">
        <v>5</v>
      </c>
      <c r="D205" s="725">
        <v>45504</v>
      </c>
      <c r="E205" s="11" t="s">
        <v>11768</v>
      </c>
      <c r="F205" s="247" t="s">
        <v>14907</v>
      </c>
      <c r="G205" s="247" t="s">
        <v>12030</v>
      </c>
      <c r="H205" s="967">
        <v>1</v>
      </c>
      <c r="I205" s="247"/>
      <c r="J205" s="11" t="s">
        <v>172</v>
      </c>
      <c r="K205" s="514">
        <v>45507</v>
      </c>
      <c r="L205" s="11" t="s">
        <v>9339</v>
      </c>
      <c r="M205" s="2"/>
      <c r="N205" s="11" t="s">
        <v>9339</v>
      </c>
      <c r="O205" s="247" t="s">
        <v>11837</v>
      </c>
      <c r="AQ205" s="477"/>
      <c r="AR205" s="477"/>
      <c r="AS205" s="477"/>
      <c r="AT205" s="478"/>
      <c r="AU205" s="477"/>
      <c r="AV205" s="480"/>
      <c r="AW205" s="481"/>
      <c r="AX205" s="480"/>
      <c r="AY205" s="477"/>
      <c r="AZ205" s="482"/>
      <c r="BA205" s="477"/>
      <c r="BB205" s="479"/>
      <c r="BC205" s="477"/>
      <c r="BD205" s="480"/>
      <c r="BE205" s="477"/>
      <c r="BI205" s="477"/>
      <c r="BJ205" s="477"/>
      <c r="BK205" s="477"/>
      <c r="BL205" s="478"/>
      <c r="BM205" s="477"/>
      <c r="BN205" s="480"/>
      <c r="BO205" s="481"/>
      <c r="BP205" s="480"/>
      <c r="BQ205" s="477"/>
      <c r="BR205" s="482"/>
      <c r="BS205" s="477"/>
      <c r="BT205" s="479"/>
      <c r="BU205" s="477"/>
      <c r="BV205" s="480"/>
      <c r="BW205" s="477"/>
    </row>
    <row r="206" spans="1:75" x14ac:dyDescent="0.25">
      <c r="A206" s="261">
        <v>204</v>
      </c>
      <c r="B206" s="261">
        <v>1</v>
      </c>
      <c r="C206" s="11" t="s">
        <v>5</v>
      </c>
      <c r="D206" s="725">
        <v>45504</v>
      </c>
      <c r="E206" s="11" t="s">
        <v>11773</v>
      </c>
      <c r="F206" s="247" t="s">
        <v>14961</v>
      </c>
      <c r="G206" s="247" t="s">
        <v>12031</v>
      </c>
      <c r="H206" s="967">
        <v>3.25</v>
      </c>
      <c r="I206" s="247"/>
      <c r="J206" s="11" t="s">
        <v>172</v>
      </c>
      <c r="K206" s="514">
        <v>45507</v>
      </c>
      <c r="L206" s="11" t="s">
        <v>9339</v>
      </c>
      <c r="M206" s="2"/>
      <c r="N206" s="11" t="s">
        <v>9339</v>
      </c>
      <c r="O206" s="247" t="s">
        <v>11837</v>
      </c>
      <c r="AQ206" s="477"/>
      <c r="AR206" s="477"/>
      <c r="AS206" s="477"/>
      <c r="AT206" s="478"/>
      <c r="AU206" s="477"/>
      <c r="AV206" s="480"/>
      <c r="AW206" s="481"/>
      <c r="AX206" s="480"/>
      <c r="AY206" s="477"/>
      <c r="AZ206" s="482"/>
      <c r="BA206" s="477"/>
      <c r="BB206" s="479"/>
      <c r="BC206" s="477"/>
      <c r="BD206" s="480"/>
      <c r="BE206" s="477"/>
      <c r="BI206" s="477"/>
      <c r="BJ206" s="477"/>
      <c r="BK206" s="477"/>
      <c r="BL206" s="478"/>
      <c r="BM206" s="477"/>
      <c r="BN206" s="480"/>
      <c r="BO206" s="481"/>
      <c r="BP206" s="480"/>
      <c r="BQ206" s="477"/>
      <c r="BR206" s="482"/>
      <c r="BS206" s="477"/>
      <c r="BT206" s="479"/>
      <c r="BU206" s="477"/>
      <c r="BV206" s="480"/>
      <c r="BW206" s="477"/>
    </row>
    <row r="207" spans="1:75" x14ac:dyDescent="0.25">
      <c r="A207" s="261">
        <v>205</v>
      </c>
      <c r="B207" s="261">
        <v>1</v>
      </c>
      <c r="C207" s="11" t="s">
        <v>5</v>
      </c>
      <c r="D207" s="725">
        <v>45505</v>
      </c>
      <c r="E207" s="11" t="s">
        <v>11751</v>
      </c>
      <c r="F207" s="247" t="s">
        <v>11645</v>
      </c>
      <c r="G207" s="247" t="s">
        <v>12032</v>
      </c>
      <c r="H207" s="967">
        <v>0.5</v>
      </c>
      <c r="I207" s="247"/>
      <c r="J207" s="11" t="s">
        <v>172</v>
      </c>
      <c r="K207" s="514">
        <v>45507</v>
      </c>
      <c r="L207" s="11" t="s">
        <v>9339</v>
      </c>
      <c r="M207" s="2"/>
      <c r="N207" s="11" t="s">
        <v>9339</v>
      </c>
      <c r="O207" s="247" t="s">
        <v>11837</v>
      </c>
      <c r="AQ207" s="477"/>
      <c r="AR207" s="477"/>
      <c r="AS207" s="477"/>
      <c r="AT207" s="478"/>
      <c r="AU207" s="477"/>
      <c r="AV207" s="480"/>
      <c r="AW207" s="481"/>
      <c r="AX207" s="480"/>
      <c r="AY207" s="477"/>
      <c r="AZ207" s="482"/>
      <c r="BA207" s="477"/>
      <c r="BB207" s="479"/>
      <c r="BC207" s="477"/>
      <c r="BD207" s="480"/>
      <c r="BE207" s="477"/>
      <c r="BI207" s="477"/>
      <c r="BJ207" s="477"/>
      <c r="BK207" s="477"/>
      <c r="BL207" s="478"/>
      <c r="BM207" s="477"/>
      <c r="BN207" s="480"/>
      <c r="BO207" s="481"/>
      <c r="BP207" s="480"/>
      <c r="BQ207" s="477"/>
      <c r="BR207" s="482"/>
      <c r="BS207" s="477"/>
      <c r="BT207" s="479"/>
      <c r="BU207" s="477"/>
      <c r="BV207" s="480"/>
      <c r="BW207" s="477"/>
    </row>
    <row r="208" spans="1:75" x14ac:dyDescent="0.25">
      <c r="A208" s="261">
        <v>206</v>
      </c>
      <c r="B208" s="261">
        <v>1</v>
      </c>
      <c r="C208" s="11" t="s">
        <v>5</v>
      </c>
      <c r="D208" s="725">
        <v>45506</v>
      </c>
      <c r="E208" s="11" t="s">
        <v>11701</v>
      </c>
      <c r="F208" s="247" t="s">
        <v>11606</v>
      </c>
      <c r="G208" s="247" t="s">
        <v>12033</v>
      </c>
      <c r="H208" s="967">
        <v>0.4</v>
      </c>
      <c r="I208" s="247"/>
      <c r="J208" s="11" t="s">
        <v>172</v>
      </c>
      <c r="K208" s="514">
        <v>45507</v>
      </c>
      <c r="L208" s="11" t="s">
        <v>9339</v>
      </c>
      <c r="M208" s="2"/>
      <c r="N208" s="11" t="s">
        <v>9339</v>
      </c>
      <c r="O208" s="247" t="s">
        <v>11837</v>
      </c>
      <c r="AQ208" s="477"/>
      <c r="AR208" s="477"/>
      <c r="AS208" s="477"/>
      <c r="AT208" s="478"/>
      <c r="AU208" s="477"/>
      <c r="AV208" s="480"/>
      <c r="AW208" s="481"/>
      <c r="AX208" s="480"/>
      <c r="AY208" s="477"/>
      <c r="AZ208" s="482"/>
      <c r="BA208" s="477"/>
      <c r="BB208" s="479"/>
      <c r="BC208" s="477"/>
      <c r="BD208" s="480"/>
      <c r="BE208" s="477"/>
      <c r="BI208" s="477"/>
      <c r="BJ208" s="477"/>
      <c r="BK208" s="477"/>
      <c r="BL208" s="478"/>
      <c r="BM208" s="477"/>
      <c r="BN208" s="480"/>
      <c r="BO208" s="481"/>
      <c r="BP208" s="480"/>
      <c r="BQ208" s="477"/>
      <c r="BR208" s="482"/>
      <c r="BS208" s="477"/>
      <c r="BT208" s="479"/>
      <c r="BU208" s="477"/>
      <c r="BV208" s="480"/>
      <c r="BW208" s="477"/>
    </row>
    <row r="209" spans="1:75" x14ac:dyDescent="0.25">
      <c r="A209" s="261">
        <v>207</v>
      </c>
      <c r="B209" s="261">
        <v>1</v>
      </c>
      <c r="C209" s="11" t="s">
        <v>5</v>
      </c>
      <c r="D209" s="725">
        <v>45506</v>
      </c>
      <c r="E209" s="11" t="s">
        <v>11713</v>
      </c>
      <c r="F209" s="247" t="s">
        <v>11613</v>
      </c>
      <c r="G209" s="247" t="s">
        <v>12034</v>
      </c>
      <c r="H209" s="967">
        <v>2</v>
      </c>
      <c r="I209" s="247"/>
      <c r="J209" s="11" t="s">
        <v>172</v>
      </c>
      <c r="K209" s="514">
        <v>45507</v>
      </c>
      <c r="L209" s="11" t="s">
        <v>9339</v>
      </c>
      <c r="M209" s="2"/>
      <c r="N209" s="11" t="s">
        <v>9339</v>
      </c>
      <c r="O209" s="247" t="s">
        <v>11837</v>
      </c>
      <c r="AQ209" s="477"/>
      <c r="AR209" s="477"/>
      <c r="AS209" s="477"/>
      <c r="AT209" s="478"/>
      <c r="AU209" s="477"/>
      <c r="AV209" s="480"/>
      <c r="AW209" s="481"/>
      <c r="AX209" s="480"/>
      <c r="AY209" s="477"/>
      <c r="AZ209" s="482"/>
      <c r="BA209" s="477"/>
      <c r="BB209" s="479"/>
      <c r="BC209" s="477"/>
      <c r="BD209" s="480"/>
      <c r="BE209" s="477"/>
      <c r="BI209" s="477"/>
      <c r="BJ209" s="477"/>
      <c r="BK209" s="477"/>
      <c r="BL209" s="478"/>
      <c r="BM209" s="477"/>
      <c r="BN209" s="480"/>
      <c r="BO209" s="481"/>
      <c r="BP209" s="480"/>
      <c r="BQ209" s="477"/>
      <c r="BR209" s="482"/>
      <c r="BS209" s="477"/>
      <c r="BT209" s="479"/>
      <c r="BU209" s="477"/>
      <c r="BV209" s="480"/>
      <c r="BW209" s="477"/>
    </row>
    <row r="210" spans="1:75" x14ac:dyDescent="0.25">
      <c r="A210" s="261">
        <v>208</v>
      </c>
      <c r="B210" s="261">
        <v>1</v>
      </c>
      <c r="C210" s="11" t="s">
        <v>5</v>
      </c>
      <c r="D210" s="725">
        <v>45506</v>
      </c>
      <c r="E210" s="11" t="s">
        <v>11713</v>
      </c>
      <c r="F210" s="247" t="s">
        <v>11613</v>
      </c>
      <c r="G210" s="247" t="s">
        <v>12035</v>
      </c>
      <c r="H210" s="967">
        <v>0.5</v>
      </c>
      <c r="I210" s="247"/>
      <c r="J210" s="11" t="s">
        <v>172</v>
      </c>
      <c r="K210" s="514">
        <v>45507</v>
      </c>
      <c r="L210" s="11" t="s">
        <v>9339</v>
      </c>
      <c r="M210" s="2"/>
      <c r="N210" s="11" t="s">
        <v>9339</v>
      </c>
      <c r="O210" s="247" t="s">
        <v>11837</v>
      </c>
      <c r="AQ210" s="477"/>
      <c r="AR210" s="477"/>
      <c r="AS210" s="477"/>
      <c r="AT210" s="478"/>
      <c r="AU210" s="477"/>
      <c r="AV210" s="480"/>
      <c r="AW210" s="481"/>
      <c r="AX210" s="480"/>
      <c r="AY210" s="477"/>
      <c r="AZ210" s="482"/>
      <c r="BA210" s="477"/>
      <c r="BB210" s="479"/>
      <c r="BC210" s="477"/>
      <c r="BD210" s="480"/>
      <c r="BE210" s="477"/>
      <c r="BI210" s="477"/>
      <c r="BJ210" s="477"/>
      <c r="BK210" s="477"/>
      <c r="BL210" s="478"/>
      <c r="BM210" s="477"/>
      <c r="BN210" s="480"/>
      <c r="BO210" s="481"/>
      <c r="BP210" s="480"/>
      <c r="BQ210" s="477"/>
      <c r="BR210" s="482"/>
      <c r="BS210" s="477"/>
      <c r="BT210" s="479"/>
      <c r="BU210" s="477"/>
      <c r="BV210" s="480"/>
      <c r="BW210" s="477"/>
    </row>
    <row r="211" spans="1:75" x14ac:dyDescent="0.25">
      <c r="A211" s="261">
        <v>209</v>
      </c>
      <c r="B211" s="261">
        <v>1</v>
      </c>
      <c r="C211" s="11" t="s">
        <v>5</v>
      </c>
      <c r="D211" s="725">
        <v>45506</v>
      </c>
      <c r="E211" s="11" t="s">
        <v>11716</v>
      </c>
      <c r="F211" s="247" t="s">
        <v>11616</v>
      </c>
      <c r="G211" s="247" t="s">
        <v>12036</v>
      </c>
      <c r="H211" s="967">
        <v>1</v>
      </c>
      <c r="I211" s="247"/>
      <c r="J211" s="11" t="s">
        <v>172</v>
      </c>
      <c r="K211" s="514">
        <v>45507</v>
      </c>
      <c r="L211" s="11" t="s">
        <v>9339</v>
      </c>
      <c r="M211" s="2"/>
      <c r="N211" s="11" t="s">
        <v>9339</v>
      </c>
      <c r="O211" s="247" t="s">
        <v>11837</v>
      </c>
      <c r="AQ211" s="477"/>
      <c r="AR211" s="477"/>
      <c r="AS211" s="477"/>
      <c r="AT211" s="478"/>
      <c r="AU211" s="477"/>
      <c r="AV211" s="480"/>
      <c r="AW211" s="481"/>
      <c r="AX211" s="480"/>
      <c r="AY211" s="477"/>
      <c r="AZ211" s="482"/>
      <c r="BA211" s="477"/>
      <c r="BB211" s="479"/>
      <c r="BC211" s="477"/>
      <c r="BD211" s="480"/>
      <c r="BE211" s="477"/>
      <c r="BI211" s="477"/>
      <c r="BJ211" s="477"/>
      <c r="BK211" s="477"/>
      <c r="BL211" s="478"/>
      <c r="BM211" s="477"/>
      <c r="BN211" s="480"/>
      <c r="BO211" s="481"/>
      <c r="BP211" s="480"/>
      <c r="BQ211" s="477"/>
      <c r="BR211" s="482"/>
      <c r="BS211" s="477"/>
      <c r="BT211" s="479"/>
      <c r="BU211" s="477"/>
      <c r="BV211" s="480"/>
      <c r="BW211" s="477"/>
    </row>
    <row r="212" spans="1:75" x14ac:dyDescent="0.25">
      <c r="A212" s="261">
        <v>210</v>
      </c>
      <c r="B212" s="261">
        <v>1</v>
      </c>
      <c r="C212" s="11" t="s">
        <v>5</v>
      </c>
      <c r="D212" s="725">
        <v>45506</v>
      </c>
      <c r="E212" s="11" t="s">
        <v>11716</v>
      </c>
      <c r="F212" s="247" t="s">
        <v>11616</v>
      </c>
      <c r="G212" s="247" t="s">
        <v>12037</v>
      </c>
      <c r="H212" s="967">
        <v>0.4</v>
      </c>
      <c r="I212" s="247"/>
      <c r="J212" s="11" t="s">
        <v>172</v>
      </c>
      <c r="K212" s="514">
        <v>45507</v>
      </c>
      <c r="L212" s="11" t="s">
        <v>9339</v>
      </c>
      <c r="M212" s="2"/>
      <c r="N212" s="11" t="s">
        <v>9339</v>
      </c>
      <c r="O212" s="247" t="s">
        <v>11837</v>
      </c>
      <c r="AQ212" s="477"/>
      <c r="AR212" s="477"/>
      <c r="AS212" s="477"/>
      <c r="AT212" s="478"/>
      <c r="AU212" s="477"/>
      <c r="AV212" s="480"/>
      <c r="AW212" s="481"/>
      <c r="AX212" s="480"/>
      <c r="AY212" s="477"/>
      <c r="AZ212" s="482"/>
      <c r="BA212" s="477"/>
      <c r="BB212" s="479"/>
      <c r="BC212" s="477"/>
      <c r="BD212" s="480"/>
      <c r="BE212" s="477"/>
      <c r="BI212" s="477"/>
      <c r="BJ212" s="477"/>
      <c r="BK212" s="477"/>
      <c r="BL212" s="478"/>
      <c r="BM212" s="477"/>
      <c r="BN212" s="480"/>
      <c r="BO212" s="481"/>
      <c r="BP212" s="480"/>
      <c r="BQ212" s="477"/>
      <c r="BR212" s="482"/>
      <c r="BS212" s="477"/>
      <c r="BT212" s="479"/>
      <c r="BU212" s="477"/>
      <c r="BV212" s="480"/>
      <c r="BW212" s="477"/>
    </row>
    <row r="213" spans="1:75" x14ac:dyDescent="0.25">
      <c r="A213" s="261">
        <v>211</v>
      </c>
      <c r="B213" s="261">
        <v>1</v>
      </c>
      <c r="C213" s="11" t="s">
        <v>5</v>
      </c>
      <c r="D213" s="725">
        <v>45506</v>
      </c>
      <c r="E213" s="11" t="s">
        <v>11720</v>
      </c>
      <c r="F213" s="247" t="s">
        <v>11620</v>
      </c>
      <c r="G213" s="247" t="s">
        <v>12038</v>
      </c>
      <c r="H213" s="967">
        <v>1.25</v>
      </c>
      <c r="I213" s="247"/>
      <c r="J213" s="11" t="s">
        <v>172</v>
      </c>
      <c r="K213" s="514">
        <v>45507</v>
      </c>
      <c r="L213" s="11" t="s">
        <v>9339</v>
      </c>
      <c r="M213" s="2"/>
      <c r="N213" s="11" t="s">
        <v>9339</v>
      </c>
      <c r="O213" s="247" t="s">
        <v>11837</v>
      </c>
      <c r="AQ213" s="477"/>
      <c r="AR213" s="477"/>
      <c r="AS213" s="477"/>
      <c r="AT213" s="478"/>
      <c r="AU213" s="477"/>
      <c r="AV213" s="480"/>
      <c r="AW213" s="481"/>
      <c r="AX213" s="480"/>
      <c r="AY213" s="477"/>
      <c r="AZ213" s="482"/>
      <c r="BA213" s="477"/>
      <c r="BB213" s="479"/>
      <c r="BC213" s="477"/>
      <c r="BD213" s="480"/>
      <c r="BE213" s="477"/>
      <c r="BI213" s="477"/>
      <c r="BJ213" s="477"/>
      <c r="BK213" s="477"/>
      <c r="BL213" s="478"/>
      <c r="BM213" s="477"/>
      <c r="BN213" s="480"/>
      <c r="BO213" s="481"/>
      <c r="BP213" s="480"/>
      <c r="BQ213" s="477"/>
      <c r="BR213" s="482"/>
      <c r="BS213" s="477"/>
      <c r="BT213" s="479"/>
      <c r="BU213" s="477"/>
      <c r="BV213" s="480"/>
      <c r="BW213" s="477"/>
    </row>
    <row r="214" spans="1:75" x14ac:dyDescent="0.25">
      <c r="A214" s="261">
        <v>212</v>
      </c>
      <c r="B214" s="261">
        <v>1</v>
      </c>
      <c r="C214" s="11" t="s">
        <v>5</v>
      </c>
      <c r="D214" s="725">
        <v>45506</v>
      </c>
      <c r="E214" s="11" t="s">
        <v>11729</v>
      </c>
      <c r="F214" s="247" t="s">
        <v>11627</v>
      </c>
      <c r="G214" s="247" t="s">
        <v>12039</v>
      </c>
      <c r="H214" s="967">
        <v>1.5</v>
      </c>
      <c r="I214" s="247"/>
      <c r="J214" s="11" t="s">
        <v>172</v>
      </c>
      <c r="K214" s="514">
        <v>45507</v>
      </c>
      <c r="L214" s="11" t="s">
        <v>9339</v>
      </c>
      <c r="M214" s="2"/>
      <c r="N214" s="11" t="s">
        <v>9339</v>
      </c>
      <c r="O214" s="247" t="s">
        <v>11837</v>
      </c>
      <c r="AQ214" s="477"/>
      <c r="AR214" s="477"/>
      <c r="AS214" s="477"/>
      <c r="AT214" s="478"/>
      <c r="AU214" s="477"/>
      <c r="AV214" s="480"/>
      <c r="AW214" s="481"/>
      <c r="AX214" s="480"/>
      <c r="AY214" s="477"/>
      <c r="AZ214" s="482"/>
      <c r="BA214" s="477"/>
      <c r="BB214" s="479"/>
      <c r="BC214" s="477"/>
      <c r="BD214" s="480"/>
      <c r="BE214" s="477"/>
      <c r="BI214" s="477"/>
      <c r="BJ214" s="477"/>
      <c r="BK214" s="477"/>
      <c r="BL214" s="478"/>
      <c r="BM214" s="477"/>
      <c r="BN214" s="480"/>
      <c r="BO214" s="481"/>
      <c r="BP214" s="480"/>
      <c r="BQ214" s="477"/>
      <c r="BR214" s="482"/>
      <c r="BS214" s="477"/>
      <c r="BT214" s="479"/>
      <c r="BU214" s="477"/>
      <c r="BV214" s="480"/>
      <c r="BW214" s="477"/>
    </row>
    <row r="215" spans="1:75" x14ac:dyDescent="0.25">
      <c r="A215" s="261">
        <v>213</v>
      </c>
      <c r="B215" s="261">
        <v>1</v>
      </c>
      <c r="C215" s="11" t="s">
        <v>5</v>
      </c>
      <c r="D215" s="725">
        <v>45506</v>
      </c>
      <c r="E215" s="11" t="s">
        <v>11732</v>
      </c>
      <c r="F215" s="247" t="s">
        <v>14503</v>
      </c>
      <c r="G215" s="247" t="s">
        <v>12040</v>
      </c>
      <c r="H215" s="967">
        <v>0.5</v>
      </c>
      <c r="I215" s="247"/>
      <c r="J215" s="11" t="s">
        <v>172</v>
      </c>
      <c r="K215" s="514">
        <v>45507</v>
      </c>
      <c r="L215" s="11" t="s">
        <v>9339</v>
      </c>
      <c r="M215" s="2"/>
      <c r="N215" s="11" t="s">
        <v>9339</v>
      </c>
      <c r="O215" s="247" t="s">
        <v>11837</v>
      </c>
      <c r="AQ215" s="477"/>
      <c r="AR215" s="477"/>
      <c r="AS215" s="477"/>
      <c r="AT215" s="478"/>
      <c r="AU215" s="477"/>
      <c r="AV215" s="480"/>
      <c r="AW215" s="481"/>
      <c r="AX215" s="480"/>
      <c r="AY215" s="477"/>
      <c r="AZ215" s="482"/>
      <c r="BA215" s="477"/>
      <c r="BB215" s="479"/>
      <c r="BC215" s="477"/>
      <c r="BD215" s="480"/>
      <c r="BE215" s="477"/>
      <c r="BI215" s="477"/>
      <c r="BJ215" s="477"/>
      <c r="BK215" s="477"/>
      <c r="BL215" s="478"/>
      <c r="BM215" s="477"/>
      <c r="BN215" s="480"/>
      <c r="BO215" s="481"/>
      <c r="BP215" s="480"/>
      <c r="BQ215" s="477"/>
      <c r="BR215" s="482"/>
      <c r="BS215" s="477"/>
      <c r="BT215" s="479"/>
      <c r="BU215" s="477"/>
      <c r="BV215" s="480"/>
      <c r="BW215" s="477"/>
    </row>
    <row r="216" spans="1:75" x14ac:dyDescent="0.25">
      <c r="A216" s="261">
        <v>214</v>
      </c>
      <c r="B216" s="261">
        <v>1</v>
      </c>
      <c r="C216" s="11" t="s">
        <v>5</v>
      </c>
      <c r="D216" s="725">
        <v>45506</v>
      </c>
      <c r="E216" s="11" t="s">
        <v>11753</v>
      </c>
      <c r="F216" s="247" t="s">
        <v>11646</v>
      </c>
      <c r="G216" s="247" t="s">
        <v>12041</v>
      </c>
      <c r="H216" s="967">
        <v>0.5</v>
      </c>
      <c r="I216" s="247"/>
      <c r="J216" s="11" t="s">
        <v>172</v>
      </c>
      <c r="K216" s="514">
        <v>45507</v>
      </c>
      <c r="L216" s="11" t="s">
        <v>9339</v>
      </c>
      <c r="M216" s="2"/>
      <c r="N216" s="11" t="s">
        <v>9339</v>
      </c>
      <c r="O216" s="247" t="s">
        <v>11837</v>
      </c>
      <c r="AQ216" s="477"/>
      <c r="AR216" s="477"/>
      <c r="AS216" s="477"/>
      <c r="AT216" s="478"/>
      <c r="AU216" s="477"/>
      <c r="AV216" s="480"/>
      <c r="AW216" s="481"/>
      <c r="AX216" s="480"/>
      <c r="AY216" s="477"/>
      <c r="AZ216" s="482"/>
      <c r="BA216" s="477"/>
      <c r="BB216" s="479"/>
      <c r="BC216" s="477"/>
      <c r="BD216" s="480"/>
      <c r="BE216" s="477"/>
      <c r="BI216" s="477"/>
      <c r="BJ216" s="477"/>
      <c r="BK216" s="477"/>
      <c r="BL216" s="478"/>
      <c r="BM216" s="477"/>
      <c r="BN216" s="480"/>
      <c r="BO216" s="481"/>
      <c r="BP216" s="480"/>
      <c r="BQ216" s="477"/>
      <c r="BR216" s="482"/>
      <c r="BS216" s="477"/>
      <c r="BT216" s="479"/>
      <c r="BU216" s="477"/>
      <c r="BV216" s="480"/>
      <c r="BW216" s="477"/>
    </row>
    <row r="217" spans="1:75" x14ac:dyDescent="0.25">
      <c r="A217" s="261">
        <v>215</v>
      </c>
      <c r="B217" s="261">
        <v>1</v>
      </c>
      <c r="C217" s="11" t="s">
        <v>5</v>
      </c>
      <c r="D217" s="725">
        <v>45506</v>
      </c>
      <c r="E217" s="11" t="s">
        <v>11757</v>
      </c>
      <c r="F217" s="247" t="s">
        <v>11649</v>
      </c>
      <c r="G217" s="247" t="s">
        <v>12042</v>
      </c>
      <c r="H217" s="967">
        <v>0.5</v>
      </c>
      <c r="I217" s="247"/>
      <c r="J217" s="11" t="s">
        <v>172</v>
      </c>
      <c r="K217" s="514">
        <v>45507</v>
      </c>
      <c r="L217" s="11" t="s">
        <v>9339</v>
      </c>
      <c r="M217" s="2"/>
      <c r="N217" s="11" t="s">
        <v>9339</v>
      </c>
      <c r="O217" s="247" t="s">
        <v>11837</v>
      </c>
      <c r="AQ217" s="477"/>
      <c r="AR217" s="477"/>
      <c r="AS217" s="477"/>
      <c r="AT217" s="478"/>
      <c r="AU217" s="477"/>
      <c r="AV217" s="480"/>
      <c r="AW217" s="481"/>
      <c r="AX217" s="480"/>
      <c r="AY217" s="477"/>
      <c r="AZ217" s="482"/>
      <c r="BA217" s="477"/>
      <c r="BB217" s="479"/>
      <c r="BC217" s="477"/>
      <c r="BD217" s="480"/>
      <c r="BE217" s="477"/>
      <c r="BI217" s="477"/>
      <c r="BJ217" s="477"/>
      <c r="BK217" s="477"/>
      <c r="BL217" s="478"/>
      <c r="BM217" s="477"/>
      <c r="BN217" s="480"/>
      <c r="BO217" s="481"/>
      <c r="BP217" s="480"/>
      <c r="BQ217" s="477"/>
      <c r="BR217" s="482"/>
      <c r="BS217" s="477"/>
      <c r="BT217" s="479"/>
      <c r="BU217" s="477"/>
      <c r="BV217" s="480"/>
      <c r="BW217" s="477"/>
    </row>
    <row r="218" spans="1:75" x14ac:dyDescent="0.25">
      <c r="A218" s="261">
        <v>216</v>
      </c>
      <c r="B218" s="261">
        <v>1</v>
      </c>
      <c r="C218" s="11" t="s">
        <v>5</v>
      </c>
      <c r="D218" s="725">
        <v>45506</v>
      </c>
      <c r="E218" s="11" t="s">
        <v>11757</v>
      </c>
      <c r="F218" s="247" t="s">
        <v>11649</v>
      </c>
      <c r="G218" s="247" t="s">
        <v>12043</v>
      </c>
      <c r="H218" s="967">
        <v>1.75</v>
      </c>
      <c r="I218" s="247"/>
      <c r="J218" s="11" t="s">
        <v>172</v>
      </c>
      <c r="K218" s="514">
        <v>45507</v>
      </c>
      <c r="L218" s="11" t="s">
        <v>9339</v>
      </c>
      <c r="M218" s="2"/>
      <c r="N218" s="11" t="s">
        <v>9339</v>
      </c>
      <c r="O218" s="247" t="s">
        <v>11837</v>
      </c>
      <c r="AQ218" s="477"/>
      <c r="AR218" s="477"/>
      <c r="AS218" s="477"/>
      <c r="AT218" s="478"/>
      <c r="AU218" s="477"/>
      <c r="AV218" s="480"/>
      <c r="AW218" s="481"/>
      <c r="AX218" s="480"/>
      <c r="AY218" s="477"/>
      <c r="AZ218" s="482"/>
      <c r="BA218" s="477"/>
      <c r="BB218" s="479"/>
      <c r="BC218" s="477"/>
      <c r="BD218" s="480"/>
      <c r="BE218" s="477"/>
      <c r="BI218" s="477"/>
      <c r="BJ218" s="477"/>
      <c r="BK218" s="477"/>
      <c r="BL218" s="478"/>
      <c r="BM218" s="477"/>
      <c r="BN218" s="480"/>
      <c r="BO218" s="481"/>
      <c r="BP218" s="480"/>
      <c r="BQ218" s="477"/>
      <c r="BR218" s="482"/>
      <c r="BS218" s="477"/>
      <c r="BT218" s="479"/>
      <c r="BU218" s="477"/>
      <c r="BV218" s="480"/>
      <c r="BW218" s="477"/>
    </row>
    <row r="219" spans="1:75" x14ac:dyDescent="0.25">
      <c r="A219" s="261">
        <v>217</v>
      </c>
      <c r="B219" s="261">
        <v>1</v>
      </c>
      <c r="C219" s="11" t="s">
        <v>5</v>
      </c>
      <c r="D219" s="725">
        <v>45506</v>
      </c>
      <c r="E219" s="11" t="s">
        <v>11759</v>
      </c>
      <c r="F219" s="247" t="s">
        <v>14751</v>
      </c>
      <c r="G219" s="247" t="s">
        <v>12044</v>
      </c>
      <c r="H219" s="967">
        <v>1</v>
      </c>
      <c r="I219" s="247"/>
      <c r="J219" s="11" t="s">
        <v>172</v>
      </c>
      <c r="K219" s="514">
        <v>45507</v>
      </c>
      <c r="L219" s="11" t="s">
        <v>9339</v>
      </c>
      <c r="M219" s="2"/>
      <c r="N219" s="11" t="s">
        <v>9339</v>
      </c>
      <c r="O219" s="247" t="s">
        <v>11837</v>
      </c>
      <c r="AQ219" s="477"/>
      <c r="AR219" s="477"/>
      <c r="AS219" s="477"/>
      <c r="AT219" s="478"/>
      <c r="AU219" s="477"/>
      <c r="AV219" s="480"/>
      <c r="AW219" s="481"/>
      <c r="AX219" s="480"/>
      <c r="AY219" s="477"/>
      <c r="AZ219" s="482"/>
      <c r="BA219" s="477"/>
      <c r="BB219" s="479"/>
      <c r="BC219" s="477"/>
      <c r="BD219" s="480"/>
      <c r="BE219" s="477"/>
      <c r="BI219" s="477"/>
      <c r="BJ219" s="477"/>
      <c r="BK219" s="477"/>
      <c r="BL219" s="478"/>
      <c r="BM219" s="477"/>
      <c r="BN219" s="480"/>
      <c r="BO219" s="481"/>
      <c r="BP219" s="480"/>
      <c r="BQ219" s="477"/>
      <c r="BR219" s="482"/>
      <c r="BS219" s="477"/>
      <c r="BT219" s="479"/>
      <c r="BU219" s="477"/>
      <c r="BV219" s="480"/>
      <c r="BW219" s="477"/>
    </row>
    <row r="220" spans="1:75" x14ac:dyDescent="0.25">
      <c r="A220" s="261">
        <v>218</v>
      </c>
      <c r="B220" s="261">
        <v>1</v>
      </c>
      <c r="C220" s="11" t="s">
        <v>5</v>
      </c>
      <c r="D220" s="725">
        <v>45506</v>
      </c>
      <c r="E220" s="11" t="s">
        <v>11771</v>
      </c>
      <c r="F220" s="247" t="s">
        <v>14947</v>
      </c>
      <c r="G220" s="247" t="s">
        <v>12045</v>
      </c>
      <c r="H220" s="967">
        <v>0.75</v>
      </c>
      <c r="I220" s="247"/>
      <c r="J220" s="11" t="s">
        <v>172</v>
      </c>
      <c r="K220" s="514">
        <v>45507</v>
      </c>
      <c r="L220" s="11" t="s">
        <v>9339</v>
      </c>
      <c r="M220" s="2"/>
      <c r="N220" s="11" t="s">
        <v>9339</v>
      </c>
      <c r="O220" s="247" t="s">
        <v>11837</v>
      </c>
      <c r="AQ220" s="477"/>
      <c r="AR220" s="477"/>
      <c r="AS220" s="477"/>
      <c r="AT220" s="478"/>
      <c r="AU220" s="477"/>
      <c r="AV220" s="480"/>
      <c r="AW220" s="481"/>
      <c r="AX220" s="480"/>
      <c r="AY220" s="477"/>
      <c r="AZ220" s="482"/>
      <c r="BA220" s="477"/>
      <c r="BB220" s="479"/>
      <c r="BC220" s="477"/>
      <c r="BD220" s="480"/>
      <c r="BE220" s="477"/>
      <c r="BI220" s="477"/>
      <c r="BJ220" s="477"/>
      <c r="BK220" s="477"/>
      <c r="BL220" s="478"/>
      <c r="BM220" s="477"/>
      <c r="BN220" s="480"/>
      <c r="BO220" s="481"/>
      <c r="BP220" s="480"/>
      <c r="BQ220" s="477"/>
      <c r="BR220" s="482"/>
      <c r="BS220" s="477"/>
      <c r="BT220" s="479"/>
      <c r="BU220" s="477"/>
      <c r="BV220" s="480"/>
      <c r="BW220" s="477"/>
    </row>
    <row r="221" spans="1:75" x14ac:dyDescent="0.25">
      <c r="A221" s="261">
        <v>219</v>
      </c>
      <c r="B221" s="261">
        <v>1</v>
      </c>
      <c r="C221" s="11" t="s">
        <v>5</v>
      </c>
      <c r="D221" s="725">
        <v>45506</v>
      </c>
      <c r="E221" s="11" t="s">
        <v>11805</v>
      </c>
      <c r="F221" s="247" t="s">
        <v>16268</v>
      </c>
      <c r="G221" s="247" t="s">
        <v>12046</v>
      </c>
      <c r="H221" s="967">
        <v>0.5</v>
      </c>
      <c r="I221" s="247"/>
      <c r="J221" s="11" t="s">
        <v>172</v>
      </c>
      <c r="K221" s="514">
        <v>45507</v>
      </c>
      <c r="L221" s="11" t="s">
        <v>9339</v>
      </c>
      <c r="M221" s="2"/>
      <c r="N221" s="11" t="s">
        <v>9339</v>
      </c>
      <c r="O221" s="247" t="s">
        <v>11837</v>
      </c>
      <c r="AQ221" s="477"/>
      <c r="AR221" s="477"/>
      <c r="AS221" s="477"/>
      <c r="AT221" s="478"/>
      <c r="AU221" s="477"/>
      <c r="AV221" s="480"/>
      <c r="AW221" s="481"/>
      <c r="AX221" s="480"/>
      <c r="AY221" s="477"/>
      <c r="AZ221" s="482"/>
      <c r="BA221" s="477"/>
      <c r="BB221" s="479"/>
      <c r="BC221" s="477"/>
      <c r="BD221" s="480"/>
      <c r="BE221" s="477"/>
      <c r="BI221" s="477"/>
      <c r="BJ221" s="477"/>
      <c r="BK221" s="477"/>
      <c r="BL221" s="478"/>
      <c r="BM221" s="477"/>
      <c r="BN221" s="480"/>
      <c r="BO221" s="481"/>
      <c r="BP221" s="480"/>
      <c r="BQ221" s="477"/>
      <c r="BR221" s="482"/>
      <c r="BS221" s="477"/>
      <c r="BT221" s="479"/>
      <c r="BU221" s="477"/>
      <c r="BV221" s="480"/>
      <c r="BW221" s="477"/>
    </row>
    <row r="222" spans="1:75" x14ac:dyDescent="0.25">
      <c r="A222" s="261">
        <v>220</v>
      </c>
      <c r="B222" s="261">
        <v>4</v>
      </c>
      <c r="C222" s="11" t="s">
        <v>11830</v>
      </c>
      <c r="D222" s="725">
        <v>45495</v>
      </c>
      <c r="E222" s="11" t="s">
        <v>11683</v>
      </c>
      <c r="F222" s="247" t="s">
        <v>17473</v>
      </c>
      <c r="G222" s="247" t="s">
        <v>12047</v>
      </c>
      <c r="H222" s="967">
        <v>0.5</v>
      </c>
      <c r="I222" s="247"/>
      <c r="J222" s="11" t="s">
        <v>172</v>
      </c>
      <c r="K222" s="514">
        <v>45507</v>
      </c>
      <c r="L222" s="11" t="s">
        <v>9339</v>
      </c>
      <c r="M222" s="2"/>
      <c r="N222" s="11" t="s">
        <v>9339</v>
      </c>
      <c r="O222" s="247" t="s">
        <v>11837</v>
      </c>
      <c r="AQ222" s="477"/>
      <c r="AR222" s="477"/>
      <c r="AS222" s="477"/>
      <c r="AT222" s="478"/>
      <c r="AU222" s="477"/>
      <c r="AV222" s="480"/>
      <c r="AW222" s="481"/>
      <c r="AX222" s="480"/>
      <c r="AY222" s="477"/>
      <c r="AZ222" s="482"/>
      <c r="BA222" s="477"/>
      <c r="BB222" s="479"/>
      <c r="BC222" s="477"/>
      <c r="BD222" s="480"/>
      <c r="BE222" s="477"/>
      <c r="BI222" s="477"/>
      <c r="BJ222" s="477"/>
      <c r="BK222" s="477"/>
      <c r="BL222" s="478"/>
      <c r="BM222" s="477"/>
      <c r="BN222" s="480"/>
      <c r="BO222" s="481"/>
      <c r="BP222" s="480"/>
      <c r="BQ222" s="477"/>
      <c r="BR222" s="482"/>
      <c r="BS222" s="477"/>
      <c r="BT222" s="479"/>
      <c r="BU222" s="477"/>
      <c r="BV222" s="480"/>
      <c r="BW222" s="477"/>
    </row>
    <row r="223" spans="1:75" x14ac:dyDescent="0.25">
      <c r="A223" s="261">
        <v>221</v>
      </c>
      <c r="B223" s="261">
        <v>4</v>
      </c>
      <c r="C223" s="11" t="s">
        <v>11830</v>
      </c>
      <c r="D223" s="725">
        <v>45496</v>
      </c>
      <c r="E223" s="11" t="s">
        <v>11683</v>
      </c>
      <c r="F223" s="247" t="s">
        <v>17473</v>
      </c>
      <c r="G223" s="247" t="s">
        <v>12048</v>
      </c>
      <c r="H223" s="967">
        <v>0.75</v>
      </c>
      <c r="I223" s="247"/>
      <c r="J223" s="11" t="s">
        <v>172</v>
      </c>
      <c r="K223" s="514">
        <v>45507</v>
      </c>
      <c r="L223" s="11" t="s">
        <v>9339</v>
      </c>
      <c r="M223" s="2"/>
      <c r="N223" s="11" t="s">
        <v>9339</v>
      </c>
      <c r="O223" s="247" t="s">
        <v>11837</v>
      </c>
      <c r="AQ223" s="477"/>
      <c r="AR223" s="477"/>
      <c r="AS223" s="477"/>
      <c r="AT223" s="478"/>
      <c r="AU223" s="477"/>
      <c r="AV223" s="480"/>
      <c r="AW223" s="481"/>
      <c r="AX223" s="480"/>
      <c r="AY223" s="477"/>
      <c r="AZ223" s="482"/>
      <c r="BA223" s="477"/>
      <c r="BB223" s="479"/>
      <c r="BC223" s="477"/>
      <c r="BD223" s="480"/>
      <c r="BE223" s="477"/>
      <c r="BI223" s="477"/>
      <c r="BJ223" s="477"/>
      <c r="BK223" s="477"/>
      <c r="BL223" s="478"/>
      <c r="BM223" s="477"/>
      <c r="BN223" s="480"/>
      <c r="BO223" s="481"/>
      <c r="BP223" s="480"/>
      <c r="BQ223" s="477"/>
      <c r="BR223" s="482"/>
      <c r="BS223" s="477"/>
      <c r="BT223" s="479"/>
      <c r="BU223" s="477"/>
      <c r="BV223" s="480"/>
      <c r="BW223" s="477"/>
    </row>
    <row r="224" spans="1:75" x14ac:dyDescent="0.25">
      <c r="A224" s="261">
        <v>222</v>
      </c>
      <c r="B224" s="261">
        <v>4</v>
      </c>
      <c r="C224" s="11" t="s">
        <v>11830</v>
      </c>
      <c r="D224" s="725">
        <v>45497</v>
      </c>
      <c r="E224" s="11" t="s">
        <v>11683</v>
      </c>
      <c r="F224" s="247" t="s">
        <v>17473</v>
      </c>
      <c r="G224" s="247" t="s">
        <v>12049</v>
      </c>
      <c r="H224" s="967">
        <v>0.25</v>
      </c>
      <c r="I224" s="247"/>
      <c r="J224" s="11" t="s">
        <v>172</v>
      </c>
      <c r="K224" s="514">
        <v>45507</v>
      </c>
      <c r="L224" s="11" t="s">
        <v>9339</v>
      </c>
      <c r="M224" s="2"/>
      <c r="N224" s="11" t="s">
        <v>9339</v>
      </c>
      <c r="O224" s="247" t="s">
        <v>11837</v>
      </c>
      <c r="AQ224" s="477"/>
      <c r="AR224" s="477"/>
      <c r="AS224" s="477"/>
      <c r="AT224" s="478"/>
      <c r="AU224" s="477"/>
      <c r="AV224" s="480"/>
      <c r="AW224" s="481"/>
      <c r="AX224" s="480"/>
      <c r="AY224" s="477"/>
      <c r="AZ224" s="482"/>
      <c r="BA224" s="477"/>
      <c r="BB224" s="479"/>
      <c r="BC224" s="477"/>
      <c r="BD224" s="480"/>
      <c r="BE224" s="477"/>
      <c r="BI224" s="477"/>
      <c r="BJ224" s="477"/>
      <c r="BK224" s="477"/>
      <c r="BL224" s="478"/>
      <c r="BM224" s="477"/>
      <c r="BN224" s="480"/>
      <c r="BO224" s="481"/>
      <c r="BP224" s="480"/>
      <c r="BQ224" s="477"/>
      <c r="BR224" s="482"/>
      <c r="BS224" s="477"/>
      <c r="BT224" s="479"/>
      <c r="BU224" s="477"/>
      <c r="BV224" s="480"/>
      <c r="BW224" s="477"/>
    </row>
    <row r="225" spans="1:75" x14ac:dyDescent="0.25">
      <c r="A225" s="261">
        <v>223</v>
      </c>
      <c r="B225" s="261">
        <v>4</v>
      </c>
      <c r="C225" s="11" t="s">
        <v>11830</v>
      </c>
      <c r="D225" s="725">
        <v>45505</v>
      </c>
      <c r="E225" s="11" t="s">
        <v>11827</v>
      </c>
      <c r="F225" s="247" t="s">
        <v>11826</v>
      </c>
      <c r="G225" s="247" t="s">
        <v>12050</v>
      </c>
      <c r="H225" s="967">
        <v>8.5</v>
      </c>
      <c r="I225" s="247"/>
      <c r="J225" s="11" t="s">
        <v>172</v>
      </c>
      <c r="K225" s="514">
        <v>45507</v>
      </c>
      <c r="L225" s="11" t="s">
        <v>9339</v>
      </c>
      <c r="M225" s="2"/>
      <c r="N225" s="11" t="s">
        <v>9339</v>
      </c>
      <c r="O225" s="247" t="s">
        <v>11837</v>
      </c>
      <c r="AQ225" s="477"/>
      <c r="AR225" s="477"/>
      <c r="AS225" s="477"/>
      <c r="AT225" s="478"/>
      <c r="AU225" s="477"/>
      <c r="AV225" s="480"/>
      <c r="AW225" s="481"/>
      <c r="AX225" s="480"/>
      <c r="AY225" s="477"/>
      <c r="AZ225" s="482"/>
      <c r="BA225" s="477"/>
      <c r="BB225" s="479"/>
      <c r="BC225" s="477"/>
      <c r="BD225" s="480"/>
      <c r="BE225" s="477"/>
      <c r="BI225" s="477"/>
      <c r="BJ225" s="477"/>
      <c r="BK225" s="477"/>
      <c r="BL225" s="478"/>
      <c r="BM225" s="477"/>
      <c r="BN225" s="480"/>
      <c r="BO225" s="481"/>
      <c r="BP225" s="480"/>
      <c r="BQ225" s="477"/>
      <c r="BR225" s="482"/>
      <c r="BS225" s="477"/>
      <c r="BT225" s="479"/>
      <c r="BU225" s="477"/>
      <c r="BV225" s="480"/>
      <c r="BW225" s="477"/>
    </row>
    <row r="226" spans="1:75" x14ac:dyDescent="0.25">
      <c r="A226" s="261">
        <v>224</v>
      </c>
      <c r="B226" s="261">
        <v>2</v>
      </c>
      <c r="C226" s="11" t="s">
        <v>150</v>
      </c>
      <c r="D226" s="725">
        <v>45462</v>
      </c>
      <c r="E226" s="11" t="s">
        <v>11757</v>
      </c>
      <c r="F226" s="247" t="s">
        <v>11649</v>
      </c>
      <c r="G226" s="247" t="s">
        <v>12051</v>
      </c>
      <c r="H226" s="967">
        <v>1.1000000000000001</v>
      </c>
      <c r="I226" s="247"/>
      <c r="J226" s="11" t="s">
        <v>172</v>
      </c>
      <c r="K226" s="514">
        <v>45507</v>
      </c>
      <c r="L226" s="11" t="s">
        <v>9339</v>
      </c>
      <c r="M226" s="2"/>
      <c r="N226" s="11" t="s">
        <v>9339</v>
      </c>
      <c r="O226" s="247" t="s">
        <v>11837</v>
      </c>
      <c r="AQ226" s="477"/>
      <c r="AR226" s="477"/>
      <c r="AS226" s="477"/>
      <c r="AT226" s="478"/>
      <c r="AU226" s="477"/>
      <c r="AV226" s="480"/>
      <c r="AW226" s="481"/>
      <c r="AX226" s="480"/>
      <c r="AY226" s="477"/>
      <c r="AZ226" s="482"/>
      <c r="BA226" s="477"/>
      <c r="BB226" s="479"/>
      <c r="BC226" s="477"/>
      <c r="BD226" s="480"/>
      <c r="BE226" s="477"/>
      <c r="BI226" s="477"/>
      <c r="BJ226" s="477"/>
      <c r="BK226" s="477"/>
      <c r="BL226" s="478"/>
      <c r="BM226" s="477"/>
      <c r="BN226" s="480"/>
      <c r="BO226" s="481"/>
      <c r="BP226" s="480"/>
      <c r="BQ226" s="477"/>
      <c r="BR226" s="482"/>
      <c r="BS226" s="477"/>
      <c r="BT226" s="479"/>
      <c r="BU226" s="477"/>
      <c r="BV226" s="480"/>
      <c r="BW226" s="477"/>
    </row>
    <row r="227" spans="1:75" x14ac:dyDescent="0.25">
      <c r="A227" s="261">
        <v>225</v>
      </c>
      <c r="B227" s="261">
        <v>2</v>
      </c>
      <c r="C227" s="11" t="s">
        <v>150</v>
      </c>
      <c r="D227" s="725">
        <v>45464</v>
      </c>
      <c r="E227" s="11" t="s">
        <v>11757</v>
      </c>
      <c r="F227" s="247" t="s">
        <v>11649</v>
      </c>
      <c r="G227" s="247" t="s">
        <v>12052</v>
      </c>
      <c r="H227" s="967">
        <v>0.8</v>
      </c>
      <c r="I227" s="247"/>
      <c r="J227" s="11" t="s">
        <v>172</v>
      </c>
      <c r="K227" s="514">
        <v>45507</v>
      </c>
      <c r="L227" s="11" t="s">
        <v>9339</v>
      </c>
      <c r="M227" s="2"/>
      <c r="N227" s="11" t="s">
        <v>9339</v>
      </c>
      <c r="O227" s="247" t="s">
        <v>11837</v>
      </c>
      <c r="AQ227" s="477"/>
      <c r="AR227" s="477"/>
      <c r="AS227" s="477"/>
      <c r="AT227" s="478"/>
      <c r="AU227" s="477"/>
      <c r="AV227" s="480"/>
      <c r="AW227" s="481"/>
      <c r="AX227" s="480"/>
      <c r="AY227" s="477"/>
      <c r="AZ227" s="482"/>
      <c r="BA227" s="477"/>
      <c r="BB227" s="479"/>
      <c r="BC227" s="477"/>
      <c r="BD227" s="480"/>
      <c r="BE227" s="477"/>
      <c r="BI227" s="477"/>
      <c r="BJ227" s="477"/>
      <c r="BK227" s="477"/>
      <c r="BL227" s="478"/>
      <c r="BM227" s="477"/>
      <c r="BN227" s="480"/>
      <c r="BO227" s="481"/>
      <c r="BP227" s="480"/>
      <c r="BQ227" s="477"/>
      <c r="BR227" s="482"/>
      <c r="BS227" s="477"/>
      <c r="BT227" s="479"/>
      <c r="BU227" s="477"/>
      <c r="BV227" s="480"/>
      <c r="BW227" s="477"/>
    </row>
    <row r="228" spans="1:75" x14ac:dyDescent="0.25">
      <c r="A228" s="261">
        <v>226</v>
      </c>
      <c r="B228" s="261">
        <v>2</v>
      </c>
      <c r="C228" s="11" t="s">
        <v>150</v>
      </c>
      <c r="D228" s="725">
        <v>45471</v>
      </c>
      <c r="E228" s="11" t="s">
        <v>11828</v>
      </c>
      <c r="F228" s="247" t="s">
        <v>17056</v>
      </c>
      <c r="G228" s="247" t="s">
        <v>12053</v>
      </c>
      <c r="H228" s="967">
        <v>0.3</v>
      </c>
      <c r="I228" s="247"/>
      <c r="J228" s="11" t="s">
        <v>172</v>
      </c>
      <c r="K228" s="514">
        <v>45507</v>
      </c>
      <c r="L228" s="11" t="s">
        <v>9339</v>
      </c>
      <c r="M228" s="2"/>
      <c r="N228" s="11" t="s">
        <v>9339</v>
      </c>
      <c r="O228" s="247" t="s">
        <v>11837</v>
      </c>
      <c r="AQ228" s="477"/>
      <c r="AR228" s="477"/>
      <c r="AS228" s="477"/>
      <c r="AT228" s="478"/>
      <c r="AU228" s="477"/>
      <c r="AV228" s="480"/>
      <c r="AW228" s="481"/>
      <c r="AX228" s="480"/>
      <c r="AY228" s="477"/>
      <c r="AZ228" s="482"/>
      <c r="BA228" s="477"/>
      <c r="BB228" s="479"/>
      <c r="BC228" s="477"/>
      <c r="BD228" s="480"/>
      <c r="BE228" s="477"/>
      <c r="BI228" s="477"/>
      <c r="BJ228" s="477"/>
      <c r="BK228" s="477"/>
      <c r="BL228" s="478"/>
      <c r="BM228" s="477"/>
      <c r="BN228" s="480"/>
      <c r="BO228" s="481"/>
      <c r="BP228" s="480"/>
      <c r="BQ228" s="477"/>
      <c r="BR228" s="482"/>
      <c r="BS228" s="477"/>
      <c r="BT228" s="479"/>
      <c r="BU228" s="477"/>
      <c r="BV228" s="480"/>
      <c r="BW228" s="477"/>
    </row>
    <row r="229" spans="1:75" x14ac:dyDescent="0.25">
      <c r="A229" s="261">
        <v>227</v>
      </c>
      <c r="B229" s="261">
        <v>2</v>
      </c>
      <c r="C229" s="11" t="s">
        <v>150</v>
      </c>
      <c r="D229" s="725">
        <v>45476</v>
      </c>
      <c r="E229" s="11" t="s">
        <v>11757</v>
      </c>
      <c r="F229" s="247" t="s">
        <v>11649</v>
      </c>
      <c r="G229" s="247" t="s">
        <v>12054</v>
      </c>
      <c r="H229" s="967">
        <v>2.8</v>
      </c>
      <c r="I229" s="247"/>
      <c r="J229" s="11" t="s">
        <v>172</v>
      </c>
      <c r="K229" s="514">
        <v>45507</v>
      </c>
      <c r="L229" s="11" t="s">
        <v>9339</v>
      </c>
      <c r="M229" s="2"/>
      <c r="N229" s="11" t="s">
        <v>9339</v>
      </c>
      <c r="O229" s="247" t="s">
        <v>11837</v>
      </c>
      <c r="AQ229" s="477"/>
      <c r="AR229" s="477"/>
      <c r="AS229" s="477"/>
      <c r="AT229" s="478"/>
      <c r="AU229" s="477"/>
      <c r="AV229" s="480"/>
      <c r="AW229" s="481"/>
      <c r="AX229" s="480"/>
      <c r="AY229" s="477"/>
      <c r="AZ229" s="482"/>
      <c r="BA229" s="477"/>
      <c r="BB229" s="479"/>
      <c r="BC229" s="477"/>
      <c r="BD229" s="480"/>
      <c r="BE229" s="477"/>
      <c r="BI229" s="477"/>
      <c r="BJ229" s="477"/>
      <c r="BK229" s="477"/>
      <c r="BL229" s="478"/>
      <c r="BM229" s="477"/>
      <c r="BN229" s="480"/>
      <c r="BO229" s="481"/>
      <c r="BP229" s="480"/>
      <c r="BQ229" s="477"/>
      <c r="BR229" s="482"/>
      <c r="BS229" s="477"/>
      <c r="BT229" s="479"/>
      <c r="BU229" s="477"/>
      <c r="BV229" s="480"/>
      <c r="BW229" s="477"/>
    </row>
    <row r="230" spans="1:75" x14ac:dyDescent="0.25">
      <c r="A230" s="261">
        <v>228</v>
      </c>
      <c r="B230" s="261">
        <v>2</v>
      </c>
      <c r="C230" s="11" t="s">
        <v>150</v>
      </c>
      <c r="D230" s="725">
        <v>45477</v>
      </c>
      <c r="E230" s="11" t="s">
        <v>11757</v>
      </c>
      <c r="F230" s="247" t="s">
        <v>11649</v>
      </c>
      <c r="G230" s="247" t="s">
        <v>12055</v>
      </c>
      <c r="H230" s="967">
        <v>7.1</v>
      </c>
      <c r="I230" s="247"/>
      <c r="J230" s="11" t="s">
        <v>172</v>
      </c>
      <c r="K230" s="514">
        <v>45507</v>
      </c>
      <c r="L230" s="11" t="s">
        <v>9339</v>
      </c>
      <c r="M230" s="2"/>
      <c r="N230" s="11" t="s">
        <v>9339</v>
      </c>
      <c r="O230" s="247" t="s">
        <v>11837</v>
      </c>
      <c r="AQ230" s="477"/>
      <c r="AR230" s="477"/>
      <c r="AS230" s="477"/>
      <c r="AT230" s="478"/>
      <c r="AU230" s="477"/>
      <c r="AV230" s="480"/>
      <c r="AW230" s="481"/>
      <c r="AX230" s="480"/>
      <c r="AY230" s="477"/>
      <c r="AZ230" s="482"/>
      <c r="BA230" s="477"/>
      <c r="BB230" s="479"/>
      <c r="BC230" s="477"/>
      <c r="BD230" s="480"/>
      <c r="BE230" s="477"/>
      <c r="BI230" s="477"/>
      <c r="BJ230" s="477"/>
      <c r="BK230" s="477"/>
      <c r="BL230" s="478"/>
      <c r="BM230" s="477"/>
      <c r="BN230" s="480"/>
      <c r="BO230" s="481"/>
      <c r="BP230" s="480"/>
      <c r="BQ230" s="477"/>
      <c r="BR230" s="482"/>
      <c r="BS230" s="477"/>
      <c r="BT230" s="479"/>
      <c r="BU230" s="477"/>
      <c r="BV230" s="480"/>
      <c r="BW230" s="477"/>
    </row>
    <row r="231" spans="1:75" x14ac:dyDescent="0.25">
      <c r="A231" s="261">
        <v>229</v>
      </c>
      <c r="B231" s="261">
        <v>2</v>
      </c>
      <c r="C231" s="11" t="s">
        <v>150</v>
      </c>
      <c r="D231" s="725">
        <v>45478</v>
      </c>
      <c r="E231" s="11" t="s">
        <v>11757</v>
      </c>
      <c r="F231" s="247" t="s">
        <v>11649</v>
      </c>
      <c r="G231" s="247" t="s">
        <v>12056</v>
      </c>
      <c r="H231" s="967">
        <v>0.7</v>
      </c>
      <c r="I231" s="247"/>
      <c r="J231" s="11" t="s">
        <v>172</v>
      </c>
      <c r="K231" s="514">
        <v>45507</v>
      </c>
      <c r="L231" s="11" t="s">
        <v>9339</v>
      </c>
      <c r="M231" s="2"/>
      <c r="N231" s="11" t="s">
        <v>9339</v>
      </c>
      <c r="O231" s="247" t="s">
        <v>11837</v>
      </c>
      <c r="AQ231" s="477"/>
      <c r="AR231" s="477"/>
      <c r="AS231" s="477"/>
      <c r="AT231" s="478"/>
      <c r="AU231" s="477"/>
      <c r="AV231" s="480"/>
      <c r="AW231" s="481"/>
      <c r="AX231" s="480"/>
      <c r="AY231" s="477"/>
      <c r="AZ231" s="482"/>
      <c r="BA231" s="477"/>
      <c r="BB231" s="479"/>
      <c r="BC231" s="477"/>
      <c r="BD231" s="480"/>
      <c r="BE231" s="477"/>
      <c r="BI231" s="477"/>
      <c r="BJ231" s="477"/>
      <c r="BK231" s="477"/>
      <c r="BL231" s="478"/>
      <c r="BM231" s="477"/>
      <c r="BN231" s="480"/>
      <c r="BO231" s="481"/>
      <c r="BP231" s="480"/>
      <c r="BQ231" s="477"/>
      <c r="BR231" s="482"/>
      <c r="BS231" s="477"/>
      <c r="BT231" s="479"/>
      <c r="BU231" s="477"/>
      <c r="BV231" s="480"/>
      <c r="BW231" s="477"/>
    </row>
    <row r="232" spans="1:75" x14ac:dyDescent="0.25">
      <c r="A232" s="261">
        <v>230</v>
      </c>
      <c r="B232" s="261">
        <v>2</v>
      </c>
      <c r="C232" s="11" t="s">
        <v>150</v>
      </c>
      <c r="D232" s="725">
        <v>45482</v>
      </c>
      <c r="E232" s="11" t="s">
        <v>11757</v>
      </c>
      <c r="F232" s="247" t="s">
        <v>11649</v>
      </c>
      <c r="G232" s="247" t="s">
        <v>12055</v>
      </c>
      <c r="H232" s="967">
        <v>2.5</v>
      </c>
      <c r="I232" s="247"/>
      <c r="J232" s="11" t="s">
        <v>172</v>
      </c>
      <c r="K232" s="514">
        <v>45507</v>
      </c>
      <c r="L232" s="11" t="s">
        <v>9339</v>
      </c>
      <c r="M232" s="2"/>
      <c r="N232" s="11" t="s">
        <v>9339</v>
      </c>
      <c r="O232" s="247" t="s">
        <v>11837</v>
      </c>
      <c r="AQ232" s="477"/>
      <c r="AR232" s="477"/>
      <c r="AS232" s="477"/>
      <c r="AT232" s="478"/>
      <c r="AU232" s="477"/>
      <c r="AV232" s="480"/>
      <c r="AW232" s="481"/>
      <c r="AX232" s="480"/>
      <c r="AY232" s="477"/>
      <c r="AZ232" s="482"/>
      <c r="BA232" s="477"/>
      <c r="BB232" s="479"/>
      <c r="BC232" s="477"/>
      <c r="BD232" s="480"/>
      <c r="BE232" s="477"/>
      <c r="BI232" s="477"/>
      <c r="BJ232" s="477"/>
      <c r="BK232" s="477"/>
      <c r="BL232" s="478"/>
      <c r="BM232" s="477"/>
      <c r="BN232" s="480"/>
      <c r="BO232" s="481"/>
      <c r="BP232" s="480"/>
      <c r="BQ232" s="477"/>
      <c r="BR232" s="482"/>
      <c r="BS232" s="477"/>
      <c r="BT232" s="479"/>
      <c r="BU232" s="477"/>
      <c r="BV232" s="480"/>
      <c r="BW232" s="477"/>
    </row>
    <row r="233" spans="1:75" x14ac:dyDescent="0.25">
      <c r="A233" s="261">
        <v>231</v>
      </c>
      <c r="B233" s="261">
        <v>2</v>
      </c>
      <c r="C233" s="11" t="s">
        <v>150</v>
      </c>
      <c r="D233" s="725">
        <v>45483</v>
      </c>
      <c r="E233" s="11" t="s">
        <v>11757</v>
      </c>
      <c r="F233" s="247" t="s">
        <v>11649</v>
      </c>
      <c r="G233" s="247" t="s">
        <v>12057</v>
      </c>
      <c r="H233" s="967">
        <v>3.4</v>
      </c>
      <c r="I233" s="247"/>
      <c r="J233" s="11" t="s">
        <v>172</v>
      </c>
      <c r="K233" s="514">
        <v>45507</v>
      </c>
      <c r="L233" s="11" t="s">
        <v>9339</v>
      </c>
      <c r="M233" s="2"/>
      <c r="N233" s="11" t="s">
        <v>9339</v>
      </c>
      <c r="O233" s="247" t="s">
        <v>11837</v>
      </c>
      <c r="AQ233" s="477"/>
      <c r="AR233" s="477"/>
      <c r="AS233" s="477"/>
      <c r="AT233" s="478"/>
      <c r="AU233" s="477"/>
      <c r="AV233" s="480"/>
      <c r="AW233" s="481"/>
      <c r="AX233" s="480"/>
      <c r="AY233" s="477"/>
      <c r="AZ233" s="482"/>
      <c r="BA233" s="477"/>
      <c r="BB233" s="479"/>
      <c r="BC233" s="477"/>
      <c r="BD233" s="480"/>
      <c r="BE233" s="477"/>
      <c r="BI233" s="477"/>
      <c r="BJ233" s="477"/>
      <c r="BK233" s="477"/>
      <c r="BL233" s="478"/>
      <c r="BM233" s="477"/>
      <c r="BN233" s="480"/>
      <c r="BO233" s="481"/>
      <c r="BP233" s="480"/>
      <c r="BQ233" s="477"/>
      <c r="BR233" s="482"/>
      <c r="BS233" s="477"/>
      <c r="BT233" s="479"/>
      <c r="BU233" s="477"/>
      <c r="BV233" s="480"/>
      <c r="BW233" s="477"/>
    </row>
    <row r="234" spans="1:75" x14ac:dyDescent="0.25">
      <c r="A234" s="261">
        <v>232</v>
      </c>
      <c r="B234" s="261">
        <v>2</v>
      </c>
      <c r="C234" s="11" t="s">
        <v>150</v>
      </c>
      <c r="D234" s="725">
        <v>45484</v>
      </c>
      <c r="E234" s="11" t="s">
        <v>11757</v>
      </c>
      <c r="F234" s="247" t="s">
        <v>11649</v>
      </c>
      <c r="G234" s="247" t="s">
        <v>12058</v>
      </c>
      <c r="H234" s="967">
        <v>0.2</v>
      </c>
      <c r="I234" s="247"/>
      <c r="J234" s="11" t="s">
        <v>172</v>
      </c>
      <c r="K234" s="514">
        <v>45507</v>
      </c>
      <c r="L234" s="11" t="s">
        <v>9339</v>
      </c>
      <c r="M234" s="2"/>
      <c r="N234" s="11" t="s">
        <v>9339</v>
      </c>
      <c r="O234" s="247" t="s">
        <v>11837</v>
      </c>
      <c r="AQ234" s="477"/>
      <c r="AR234" s="477"/>
      <c r="AS234" s="477"/>
      <c r="AT234" s="478"/>
      <c r="AU234" s="477"/>
      <c r="AV234" s="480"/>
      <c r="AW234" s="481"/>
      <c r="AX234" s="480"/>
      <c r="AY234" s="477"/>
      <c r="AZ234" s="482"/>
      <c r="BA234" s="477"/>
      <c r="BB234" s="479"/>
      <c r="BC234" s="477"/>
      <c r="BD234" s="480"/>
      <c r="BE234" s="477"/>
      <c r="BI234" s="477"/>
      <c r="BJ234" s="477"/>
      <c r="BK234" s="477"/>
      <c r="BL234" s="478"/>
      <c r="BM234" s="477"/>
      <c r="BN234" s="480"/>
      <c r="BO234" s="481"/>
      <c r="BP234" s="480"/>
      <c r="BQ234" s="477"/>
      <c r="BR234" s="482"/>
      <c r="BS234" s="477"/>
      <c r="BT234" s="479"/>
      <c r="BU234" s="477"/>
      <c r="BV234" s="480"/>
      <c r="BW234" s="477"/>
    </row>
    <row r="235" spans="1:75" x14ac:dyDescent="0.25">
      <c r="A235" s="261">
        <v>233</v>
      </c>
      <c r="B235" s="261">
        <v>2</v>
      </c>
      <c r="C235" s="11" t="s">
        <v>150</v>
      </c>
      <c r="D235" s="725">
        <v>45485</v>
      </c>
      <c r="E235" s="11" t="s">
        <v>11716</v>
      </c>
      <c r="F235" s="247" t="s">
        <v>11616</v>
      </c>
      <c r="G235" s="247" t="s">
        <v>12059</v>
      </c>
      <c r="H235" s="967">
        <v>1.8</v>
      </c>
      <c r="I235" s="247"/>
      <c r="J235" s="11" t="s">
        <v>172</v>
      </c>
      <c r="K235" s="514">
        <v>45507</v>
      </c>
      <c r="L235" s="11" t="s">
        <v>9339</v>
      </c>
      <c r="M235" s="2"/>
      <c r="N235" s="11" t="s">
        <v>9339</v>
      </c>
      <c r="O235" s="247" t="s">
        <v>11837</v>
      </c>
      <c r="AQ235" s="477"/>
      <c r="AR235" s="477"/>
      <c r="AS235" s="477"/>
      <c r="AT235" s="478"/>
      <c r="AU235" s="477"/>
      <c r="AV235" s="480"/>
      <c r="AW235" s="481"/>
      <c r="AX235" s="480"/>
      <c r="AY235" s="477"/>
      <c r="AZ235" s="482"/>
      <c r="BA235" s="477"/>
      <c r="BB235" s="479"/>
      <c r="BC235" s="477"/>
      <c r="BD235" s="480"/>
      <c r="BE235" s="477"/>
      <c r="BI235" s="477"/>
      <c r="BJ235" s="477"/>
      <c r="BK235" s="477"/>
      <c r="BL235" s="478"/>
      <c r="BM235" s="477"/>
      <c r="BN235" s="480"/>
      <c r="BO235" s="481"/>
      <c r="BP235" s="480"/>
      <c r="BQ235" s="477"/>
      <c r="BR235" s="482"/>
      <c r="BS235" s="477"/>
      <c r="BT235" s="479"/>
      <c r="BU235" s="477"/>
      <c r="BV235" s="480"/>
      <c r="BW235" s="477"/>
    </row>
    <row r="236" spans="1:75" x14ac:dyDescent="0.25">
      <c r="A236" s="261">
        <v>234</v>
      </c>
      <c r="B236" s="261">
        <v>2</v>
      </c>
      <c r="C236" s="11" t="s">
        <v>150</v>
      </c>
      <c r="D236" s="725">
        <v>45488</v>
      </c>
      <c r="E236" s="11" t="s">
        <v>11716</v>
      </c>
      <c r="F236" s="247" t="s">
        <v>11616</v>
      </c>
      <c r="G236" s="247" t="s">
        <v>12060</v>
      </c>
      <c r="H236" s="967">
        <v>1.7</v>
      </c>
      <c r="I236" s="247"/>
      <c r="J236" s="11" t="s">
        <v>172</v>
      </c>
      <c r="K236" s="514">
        <v>45507</v>
      </c>
      <c r="L236" s="11" t="s">
        <v>9339</v>
      </c>
      <c r="M236" s="2"/>
      <c r="N236" s="11" t="s">
        <v>9339</v>
      </c>
      <c r="O236" s="247" t="s">
        <v>11837</v>
      </c>
      <c r="AQ236" s="477"/>
      <c r="AR236" s="477"/>
      <c r="AS236" s="477"/>
      <c r="AT236" s="478"/>
      <c r="AU236" s="477"/>
      <c r="AV236" s="480"/>
      <c r="AW236" s="481"/>
      <c r="AX236" s="480"/>
      <c r="AY236" s="477"/>
      <c r="AZ236" s="482"/>
      <c r="BA236" s="477"/>
      <c r="BB236" s="479"/>
      <c r="BC236" s="477"/>
      <c r="BD236" s="480"/>
      <c r="BE236" s="477"/>
      <c r="BI236" s="477"/>
      <c r="BJ236" s="477"/>
      <c r="BK236" s="477"/>
      <c r="BL236" s="478"/>
      <c r="BM236" s="477"/>
      <c r="BN236" s="480"/>
      <c r="BO236" s="481"/>
      <c r="BP236" s="480"/>
      <c r="BQ236" s="477"/>
      <c r="BR236" s="482"/>
      <c r="BS236" s="477"/>
      <c r="BT236" s="479"/>
      <c r="BU236" s="477"/>
      <c r="BV236" s="480"/>
      <c r="BW236" s="477"/>
    </row>
    <row r="237" spans="1:75" x14ac:dyDescent="0.25">
      <c r="A237" s="261">
        <v>235</v>
      </c>
      <c r="B237" s="261">
        <v>2</v>
      </c>
      <c r="C237" s="11" t="s">
        <v>150</v>
      </c>
      <c r="D237" s="725">
        <v>45489</v>
      </c>
      <c r="E237" s="11" t="s">
        <v>11758</v>
      </c>
      <c r="F237" s="247" t="s">
        <v>11650</v>
      </c>
      <c r="G237" s="247" t="s">
        <v>12061</v>
      </c>
      <c r="H237" s="967">
        <v>0.3</v>
      </c>
      <c r="I237" s="247"/>
      <c r="J237" s="11" t="s">
        <v>172</v>
      </c>
      <c r="K237" s="514">
        <v>45507</v>
      </c>
      <c r="L237" s="11" t="s">
        <v>9339</v>
      </c>
      <c r="M237" s="2"/>
      <c r="N237" s="11" t="s">
        <v>9339</v>
      </c>
      <c r="O237" s="247" t="s">
        <v>11837</v>
      </c>
      <c r="AQ237" s="477"/>
      <c r="AR237" s="477"/>
      <c r="AS237" s="477"/>
      <c r="AT237" s="478"/>
      <c r="AU237" s="477"/>
      <c r="AV237" s="480"/>
      <c r="AW237" s="481"/>
      <c r="AX237" s="480"/>
      <c r="AY237" s="477"/>
      <c r="AZ237" s="482"/>
      <c r="BA237" s="477"/>
      <c r="BB237" s="479"/>
      <c r="BC237" s="477"/>
      <c r="BD237" s="480"/>
      <c r="BE237" s="477"/>
      <c r="BI237" s="477"/>
      <c r="BJ237" s="477"/>
      <c r="BK237" s="477"/>
      <c r="BL237" s="478"/>
      <c r="BM237" s="477"/>
      <c r="BN237" s="480"/>
      <c r="BO237" s="481"/>
      <c r="BP237" s="480"/>
      <c r="BQ237" s="477"/>
      <c r="BR237" s="482"/>
      <c r="BS237" s="477"/>
      <c r="BT237" s="479"/>
      <c r="BU237" s="477"/>
      <c r="BV237" s="480"/>
      <c r="BW237" s="477"/>
    </row>
    <row r="238" spans="1:75" x14ac:dyDescent="0.25">
      <c r="A238" s="261">
        <v>236</v>
      </c>
      <c r="B238" s="261">
        <v>2</v>
      </c>
      <c r="C238" s="11" t="s">
        <v>150</v>
      </c>
      <c r="D238" s="725">
        <v>45489</v>
      </c>
      <c r="E238" s="11" t="s">
        <v>11785</v>
      </c>
      <c r="F238" s="247" t="s">
        <v>15148</v>
      </c>
      <c r="G238" s="247" t="s">
        <v>12062</v>
      </c>
      <c r="H238" s="967">
        <v>3.4</v>
      </c>
      <c r="I238" s="247"/>
      <c r="J238" s="11" t="s">
        <v>172</v>
      </c>
      <c r="K238" s="514">
        <v>45507</v>
      </c>
      <c r="L238" s="11" t="s">
        <v>9339</v>
      </c>
      <c r="M238" s="2"/>
      <c r="N238" s="11" t="s">
        <v>9339</v>
      </c>
      <c r="O238" s="247" t="s">
        <v>11837</v>
      </c>
      <c r="AQ238" s="477"/>
      <c r="AR238" s="477"/>
      <c r="AS238" s="477"/>
      <c r="AT238" s="478"/>
      <c r="AU238" s="477"/>
      <c r="AV238" s="480"/>
      <c r="AW238" s="481"/>
      <c r="AX238" s="480"/>
      <c r="AY238" s="477"/>
      <c r="AZ238" s="482"/>
      <c r="BA238" s="477"/>
      <c r="BB238" s="479"/>
      <c r="BC238" s="477"/>
      <c r="BD238" s="480"/>
      <c r="BE238" s="477"/>
      <c r="BI238" s="477"/>
      <c r="BJ238" s="477"/>
      <c r="BK238" s="477"/>
      <c r="BL238" s="478"/>
      <c r="BM238" s="477"/>
      <c r="BN238" s="480"/>
      <c r="BO238" s="481"/>
      <c r="BP238" s="480"/>
      <c r="BQ238" s="477"/>
      <c r="BR238" s="482"/>
      <c r="BS238" s="477"/>
      <c r="BT238" s="479"/>
      <c r="BU238" s="477"/>
      <c r="BV238" s="480"/>
      <c r="BW238" s="477"/>
    </row>
    <row r="239" spans="1:75" x14ac:dyDescent="0.25">
      <c r="A239" s="261">
        <v>237</v>
      </c>
      <c r="B239" s="261">
        <v>2</v>
      </c>
      <c r="C239" s="11" t="s">
        <v>150</v>
      </c>
      <c r="D239" s="725">
        <v>45491</v>
      </c>
      <c r="E239" s="11" t="s">
        <v>11716</v>
      </c>
      <c r="F239" s="247" t="s">
        <v>11616</v>
      </c>
      <c r="G239" s="247" t="s">
        <v>12063</v>
      </c>
      <c r="H239" s="967">
        <v>1.2</v>
      </c>
      <c r="I239" s="247"/>
      <c r="J239" s="11" t="s">
        <v>172</v>
      </c>
      <c r="K239" s="514">
        <v>45507</v>
      </c>
      <c r="L239" s="11" t="s">
        <v>9339</v>
      </c>
      <c r="M239" s="2"/>
      <c r="N239" s="11" t="s">
        <v>9339</v>
      </c>
      <c r="O239" s="247" t="s">
        <v>11837</v>
      </c>
      <c r="AQ239" s="477"/>
      <c r="AR239" s="477"/>
      <c r="AS239" s="477"/>
      <c r="AT239" s="478"/>
      <c r="AU239" s="477"/>
      <c r="AV239" s="480"/>
      <c r="AW239" s="481"/>
      <c r="AX239" s="480"/>
      <c r="AY239" s="477"/>
      <c r="AZ239" s="482"/>
      <c r="BA239" s="477"/>
      <c r="BB239" s="479"/>
      <c r="BC239" s="477"/>
      <c r="BD239" s="480"/>
      <c r="BE239" s="477"/>
      <c r="BI239" s="477"/>
      <c r="BJ239" s="477"/>
      <c r="BK239" s="477"/>
      <c r="BL239" s="478"/>
      <c r="BM239" s="477"/>
      <c r="BN239" s="480"/>
      <c r="BO239" s="481"/>
      <c r="BP239" s="480"/>
      <c r="BQ239" s="477"/>
      <c r="BR239" s="482"/>
      <c r="BS239" s="477"/>
      <c r="BT239" s="479"/>
      <c r="BU239" s="477"/>
      <c r="BV239" s="480"/>
      <c r="BW239" s="477"/>
    </row>
    <row r="240" spans="1:75" x14ac:dyDescent="0.25">
      <c r="A240" s="261">
        <v>238</v>
      </c>
      <c r="B240" s="261">
        <v>2</v>
      </c>
      <c r="C240" s="11" t="s">
        <v>150</v>
      </c>
      <c r="D240" s="725">
        <v>45495</v>
      </c>
      <c r="E240" s="11" t="s">
        <v>11716</v>
      </c>
      <c r="F240" s="247" t="s">
        <v>11616</v>
      </c>
      <c r="G240" s="247" t="s">
        <v>12064</v>
      </c>
      <c r="H240" s="967">
        <v>2.4</v>
      </c>
      <c r="I240" s="247"/>
      <c r="J240" s="11" t="s">
        <v>172</v>
      </c>
      <c r="K240" s="514">
        <v>45507</v>
      </c>
      <c r="L240" s="11" t="s">
        <v>9339</v>
      </c>
      <c r="M240" s="2"/>
      <c r="N240" s="11" t="s">
        <v>9339</v>
      </c>
      <c r="O240" s="247" t="s">
        <v>11837</v>
      </c>
      <c r="AQ240" s="477"/>
      <c r="AR240" s="477"/>
      <c r="AS240" s="477"/>
      <c r="AT240" s="478"/>
      <c r="AU240" s="477"/>
      <c r="AV240" s="480"/>
      <c r="AW240" s="481"/>
      <c r="AX240" s="480"/>
      <c r="AY240" s="477"/>
      <c r="AZ240" s="482"/>
      <c r="BA240" s="477"/>
      <c r="BB240" s="479"/>
      <c r="BC240" s="477"/>
      <c r="BD240" s="480"/>
      <c r="BE240" s="477"/>
      <c r="BI240" s="477"/>
      <c r="BJ240" s="477"/>
      <c r="BK240" s="477"/>
      <c r="BL240" s="478"/>
      <c r="BM240" s="477"/>
      <c r="BN240" s="480"/>
      <c r="BO240" s="481"/>
      <c r="BP240" s="480"/>
      <c r="BQ240" s="477"/>
      <c r="BR240" s="482"/>
      <c r="BS240" s="477"/>
      <c r="BT240" s="479"/>
      <c r="BU240" s="477"/>
      <c r="BV240" s="480"/>
      <c r="BW240" s="477"/>
    </row>
    <row r="241" spans="1:75" x14ac:dyDescent="0.25">
      <c r="A241" s="261">
        <v>239</v>
      </c>
      <c r="B241" s="261">
        <v>2</v>
      </c>
      <c r="C241" s="11" t="s">
        <v>150</v>
      </c>
      <c r="D241" s="725">
        <v>45495</v>
      </c>
      <c r="E241" s="11" t="s">
        <v>11750</v>
      </c>
      <c r="F241" s="247" t="s">
        <v>11644</v>
      </c>
      <c r="G241" s="247" t="s">
        <v>12065</v>
      </c>
      <c r="H241" s="967">
        <v>1.6</v>
      </c>
      <c r="I241" s="247"/>
      <c r="J241" s="11" t="s">
        <v>172</v>
      </c>
      <c r="K241" s="514">
        <v>45507</v>
      </c>
      <c r="L241" s="11" t="s">
        <v>9339</v>
      </c>
      <c r="M241" s="2"/>
      <c r="N241" s="11" t="s">
        <v>9339</v>
      </c>
      <c r="O241" s="247" t="s">
        <v>11837</v>
      </c>
      <c r="AQ241" s="477"/>
      <c r="AR241" s="477"/>
      <c r="AS241" s="477"/>
      <c r="AT241" s="478"/>
      <c r="AU241" s="477"/>
      <c r="AV241" s="480"/>
      <c r="AW241" s="481"/>
      <c r="AX241" s="480"/>
      <c r="AY241" s="477"/>
      <c r="AZ241" s="482"/>
      <c r="BA241" s="477"/>
      <c r="BB241" s="479"/>
      <c r="BC241" s="477"/>
      <c r="BD241" s="480"/>
      <c r="BE241" s="477"/>
      <c r="BI241" s="477"/>
      <c r="BJ241" s="477"/>
      <c r="BK241" s="477"/>
      <c r="BL241" s="478"/>
      <c r="BM241" s="477"/>
      <c r="BN241" s="480"/>
      <c r="BO241" s="481"/>
      <c r="BP241" s="480"/>
      <c r="BQ241" s="477"/>
      <c r="BR241" s="482"/>
      <c r="BS241" s="477"/>
      <c r="BT241" s="479"/>
      <c r="BU241" s="477"/>
      <c r="BV241" s="480"/>
      <c r="BW241" s="477"/>
    </row>
    <row r="242" spans="1:75" x14ac:dyDescent="0.25">
      <c r="A242" s="261">
        <v>240</v>
      </c>
      <c r="B242" s="261">
        <v>2</v>
      </c>
      <c r="C242" s="11" t="s">
        <v>150</v>
      </c>
      <c r="D242" s="725">
        <v>45496</v>
      </c>
      <c r="E242" s="11" t="s">
        <v>11757</v>
      </c>
      <c r="F242" s="247" t="s">
        <v>11649</v>
      </c>
      <c r="G242" s="247" t="s">
        <v>12066</v>
      </c>
      <c r="H242" s="967">
        <v>0.1</v>
      </c>
      <c r="I242" s="247"/>
      <c r="J242" s="11" t="s">
        <v>172</v>
      </c>
      <c r="K242" s="514">
        <v>45507</v>
      </c>
      <c r="L242" s="11" t="s">
        <v>9339</v>
      </c>
      <c r="M242" s="2"/>
      <c r="N242" s="11" t="s">
        <v>9339</v>
      </c>
      <c r="O242" s="247" t="s">
        <v>11837</v>
      </c>
      <c r="AQ242" s="477"/>
      <c r="AR242" s="477"/>
      <c r="AS242" s="477"/>
      <c r="AT242" s="478"/>
      <c r="AU242" s="477"/>
      <c r="AV242" s="480"/>
      <c r="AW242" s="481"/>
      <c r="AX242" s="480"/>
      <c r="AY242" s="477"/>
      <c r="AZ242" s="482"/>
      <c r="BA242" s="477"/>
      <c r="BB242" s="479"/>
      <c r="BC242" s="477"/>
      <c r="BD242" s="480"/>
      <c r="BE242" s="477"/>
      <c r="BI242" s="477"/>
      <c r="BJ242" s="477"/>
      <c r="BK242" s="477"/>
      <c r="BL242" s="478"/>
      <c r="BM242" s="477"/>
      <c r="BN242" s="480"/>
      <c r="BO242" s="481"/>
      <c r="BP242" s="480"/>
      <c r="BQ242" s="477"/>
      <c r="BR242" s="482"/>
      <c r="BS242" s="477"/>
      <c r="BT242" s="479"/>
      <c r="BU242" s="477"/>
      <c r="BV242" s="480"/>
      <c r="BW242" s="477"/>
    </row>
    <row r="243" spans="1:75" x14ac:dyDescent="0.25">
      <c r="A243" s="261">
        <v>241</v>
      </c>
      <c r="B243" s="261">
        <v>2</v>
      </c>
      <c r="C243" s="11" t="s">
        <v>150</v>
      </c>
      <c r="D243" s="725">
        <v>45496</v>
      </c>
      <c r="E243" s="11" t="s">
        <v>11758</v>
      </c>
      <c r="F243" s="247" t="s">
        <v>11650</v>
      </c>
      <c r="G243" s="247" t="s">
        <v>12067</v>
      </c>
      <c r="H243" s="967">
        <v>3.6</v>
      </c>
      <c r="I243" s="247"/>
      <c r="J243" s="11" t="s">
        <v>172</v>
      </c>
      <c r="K243" s="514">
        <v>45507</v>
      </c>
      <c r="L243" s="11" t="s">
        <v>9339</v>
      </c>
      <c r="M243" s="2"/>
      <c r="N243" s="11" t="s">
        <v>9339</v>
      </c>
      <c r="O243" s="247" t="s">
        <v>11837</v>
      </c>
      <c r="AQ243" s="477"/>
      <c r="AR243" s="477"/>
      <c r="AS243" s="477"/>
      <c r="AT243" s="478"/>
      <c r="AU243" s="477"/>
      <c r="AV243" s="480"/>
      <c r="AW243" s="481"/>
      <c r="AX243" s="480"/>
      <c r="AY243" s="477"/>
      <c r="AZ243" s="482"/>
      <c r="BA243" s="477"/>
      <c r="BB243" s="479"/>
      <c r="BC243" s="477"/>
      <c r="BD243" s="480"/>
      <c r="BE243" s="477"/>
      <c r="BI243" s="477"/>
      <c r="BJ243" s="477"/>
      <c r="BK243" s="477"/>
      <c r="BL243" s="478"/>
      <c r="BM243" s="477"/>
      <c r="BN243" s="480"/>
      <c r="BO243" s="481"/>
      <c r="BP243" s="480"/>
      <c r="BQ243" s="477"/>
      <c r="BR243" s="482"/>
      <c r="BS243" s="477"/>
      <c r="BT243" s="479"/>
      <c r="BU243" s="477"/>
      <c r="BV243" s="480"/>
      <c r="BW243" s="477"/>
    </row>
    <row r="244" spans="1:75" x14ac:dyDescent="0.25">
      <c r="A244" s="261">
        <v>242</v>
      </c>
      <c r="B244" s="261">
        <v>2</v>
      </c>
      <c r="C244" s="11" t="s">
        <v>150</v>
      </c>
      <c r="D244" s="725">
        <v>45496</v>
      </c>
      <c r="E244" s="11" t="s">
        <v>11785</v>
      </c>
      <c r="F244" s="247" t="s">
        <v>15148</v>
      </c>
      <c r="G244" s="247" t="s">
        <v>12068</v>
      </c>
      <c r="H244" s="967">
        <v>0.5</v>
      </c>
      <c r="I244" s="247"/>
      <c r="J244" s="11" t="s">
        <v>172</v>
      </c>
      <c r="K244" s="514">
        <v>45507</v>
      </c>
      <c r="L244" s="11" t="s">
        <v>9339</v>
      </c>
      <c r="M244" s="2"/>
      <c r="N244" s="11" t="s">
        <v>9339</v>
      </c>
      <c r="O244" s="247" t="s">
        <v>11837</v>
      </c>
      <c r="AQ244" s="477"/>
      <c r="AR244" s="477"/>
      <c r="AS244" s="477"/>
      <c r="AT244" s="478"/>
      <c r="AU244" s="477"/>
      <c r="AV244" s="480"/>
      <c r="AW244" s="481"/>
      <c r="AX244" s="480"/>
      <c r="AY244" s="477"/>
      <c r="AZ244" s="482"/>
      <c r="BA244" s="477"/>
      <c r="BB244" s="479"/>
      <c r="BC244" s="477"/>
      <c r="BD244" s="480"/>
      <c r="BE244" s="477"/>
      <c r="BI244" s="477"/>
      <c r="BJ244" s="477"/>
      <c r="BK244" s="477"/>
      <c r="BL244" s="478"/>
      <c r="BM244" s="477"/>
      <c r="BN244" s="480"/>
      <c r="BO244" s="481"/>
      <c r="BP244" s="480"/>
      <c r="BQ244" s="477"/>
      <c r="BR244" s="482"/>
      <c r="BS244" s="477"/>
      <c r="BT244" s="479"/>
      <c r="BU244" s="477"/>
      <c r="BV244" s="480"/>
      <c r="BW244" s="477"/>
    </row>
    <row r="245" spans="1:75" x14ac:dyDescent="0.25">
      <c r="A245" s="261">
        <v>243</v>
      </c>
      <c r="B245" s="261">
        <v>2</v>
      </c>
      <c r="C245" s="11" t="s">
        <v>150</v>
      </c>
      <c r="D245" s="725">
        <v>45497</v>
      </c>
      <c r="E245" s="11" t="s">
        <v>11716</v>
      </c>
      <c r="F245" s="247" t="s">
        <v>11616</v>
      </c>
      <c r="G245" s="247" t="s">
        <v>12069</v>
      </c>
      <c r="H245" s="967">
        <v>0.9</v>
      </c>
      <c r="I245" s="247"/>
      <c r="J245" s="11" t="s">
        <v>172</v>
      </c>
      <c r="K245" s="514">
        <v>45507</v>
      </c>
      <c r="L245" s="11" t="s">
        <v>9339</v>
      </c>
      <c r="M245" s="2"/>
      <c r="N245" s="11" t="s">
        <v>9339</v>
      </c>
      <c r="O245" s="247" t="s">
        <v>11837</v>
      </c>
      <c r="AQ245" s="477"/>
      <c r="AR245" s="477"/>
      <c r="AS245" s="477"/>
      <c r="AT245" s="478"/>
      <c r="AU245" s="477"/>
      <c r="AV245" s="480"/>
      <c r="AW245" s="481"/>
      <c r="AX245" s="480"/>
      <c r="AY245" s="477"/>
      <c r="AZ245" s="482"/>
      <c r="BA245" s="477"/>
      <c r="BB245" s="479"/>
      <c r="BC245" s="477"/>
      <c r="BD245" s="480"/>
      <c r="BE245" s="477"/>
      <c r="BI245" s="477"/>
      <c r="BJ245" s="477"/>
      <c r="BK245" s="477"/>
      <c r="BL245" s="478"/>
      <c r="BM245" s="477"/>
      <c r="BN245" s="480"/>
      <c r="BO245" s="481"/>
      <c r="BP245" s="480"/>
      <c r="BQ245" s="477"/>
      <c r="BR245" s="482"/>
      <c r="BS245" s="477"/>
      <c r="BT245" s="479"/>
      <c r="BU245" s="477"/>
      <c r="BV245" s="480"/>
      <c r="BW245" s="477"/>
    </row>
    <row r="246" spans="1:75" x14ac:dyDescent="0.25">
      <c r="A246" s="261">
        <v>244</v>
      </c>
      <c r="B246" s="261">
        <v>2</v>
      </c>
      <c r="C246" s="11" t="s">
        <v>150</v>
      </c>
      <c r="D246" s="725">
        <v>45497</v>
      </c>
      <c r="E246" s="11" t="s">
        <v>11758</v>
      </c>
      <c r="F246" s="247" t="s">
        <v>11650</v>
      </c>
      <c r="G246" s="247" t="s">
        <v>12070</v>
      </c>
      <c r="H246" s="967">
        <v>0.8</v>
      </c>
      <c r="I246" s="247"/>
      <c r="J246" s="11" t="s">
        <v>172</v>
      </c>
      <c r="K246" s="514">
        <v>45507</v>
      </c>
      <c r="L246" s="11" t="s">
        <v>9339</v>
      </c>
      <c r="M246" s="2"/>
      <c r="N246" s="11" t="s">
        <v>9339</v>
      </c>
      <c r="O246" s="247" t="s">
        <v>11837</v>
      </c>
      <c r="AQ246" s="477"/>
      <c r="AR246" s="477"/>
      <c r="AS246" s="477"/>
      <c r="AT246" s="478"/>
      <c r="AU246" s="477"/>
      <c r="AV246" s="480"/>
      <c r="AW246" s="481"/>
      <c r="AX246" s="480"/>
      <c r="AY246" s="477"/>
      <c r="AZ246" s="482"/>
      <c r="BA246" s="477"/>
      <c r="BB246" s="479"/>
      <c r="BC246" s="477"/>
      <c r="BD246" s="480"/>
      <c r="BE246" s="477"/>
      <c r="BI246" s="477"/>
      <c r="BJ246" s="477"/>
      <c r="BK246" s="477"/>
      <c r="BL246" s="478"/>
      <c r="BM246" s="477"/>
      <c r="BN246" s="480"/>
      <c r="BO246" s="481"/>
      <c r="BP246" s="480"/>
      <c r="BQ246" s="477"/>
      <c r="BR246" s="482"/>
      <c r="BS246" s="477"/>
      <c r="BT246" s="479"/>
      <c r="BU246" s="477"/>
      <c r="BV246" s="480"/>
      <c r="BW246" s="477"/>
    </row>
    <row r="247" spans="1:75" x14ac:dyDescent="0.25">
      <c r="A247" s="261">
        <v>245</v>
      </c>
      <c r="B247" s="261">
        <v>2</v>
      </c>
      <c r="C247" s="11" t="s">
        <v>150</v>
      </c>
      <c r="D247" s="725">
        <v>45498</v>
      </c>
      <c r="E247" s="11" t="s">
        <v>11716</v>
      </c>
      <c r="F247" s="247" t="s">
        <v>11616</v>
      </c>
      <c r="G247" s="247" t="s">
        <v>12071</v>
      </c>
      <c r="H247" s="967">
        <v>0.5</v>
      </c>
      <c r="I247" s="247"/>
      <c r="J247" s="11" t="s">
        <v>172</v>
      </c>
      <c r="K247" s="514">
        <v>45507</v>
      </c>
      <c r="L247" s="11" t="s">
        <v>9339</v>
      </c>
      <c r="M247" s="2"/>
      <c r="N247" s="11" t="s">
        <v>9339</v>
      </c>
      <c r="O247" s="247" t="s">
        <v>11837</v>
      </c>
      <c r="AQ247" s="477"/>
      <c r="AR247" s="477"/>
      <c r="AS247" s="477"/>
      <c r="AT247" s="478"/>
      <c r="AU247" s="477"/>
      <c r="AV247" s="480"/>
      <c r="AW247" s="481"/>
      <c r="AX247" s="480"/>
      <c r="AY247" s="477"/>
      <c r="AZ247" s="482"/>
      <c r="BA247" s="477"/>
      <c r="BB247" s="479"/>
      <c r="BC247" s="477"/>
      <c r="BD247" s="480"/>
      <c r="BE247" s="477"/>
      <c r="BI247" s="477"/>
      <c r="BJ247" s="477"/>
      <c r="BK247" s="477"/>
      <c r="BL247" s="478"/>
      <c r="BM247" s="477"/>
      <c r="BN247" s="480"/>
      <c r="BO247" s="481"/>
      <c r="BP247" s="480"/>
      <c r="BQ247" s="477"/>
      <c r="BR247" s="482"/>
      <c r="BS247" s="477"/>
      <c r="BT247" s="479"/>
      <c r="BU247" s="477"/>
      <c r="BV247" s="480"/>
      <c r="BW247" s="477"/>
    </row>
    <row r="248" spans="1:75" x14ac:dyDescent="0.25">
      <c r="A248" s="261">
        <v>246</v>
      </c>
      <c r="B248" s="261">
        <v>2</v>
      </c>
      <c r="C248" s="11" t="s">
        <v>150</v>
      </c>
      <c r="D248" s="725">
        <v>45498</v>
      </c>
      <c r="E248" s="11" t="s">
        <v>11750</v>
      </c>
      <c r="F248" s="247" t="s">
        <v>11644</v>
      </c>
      <c r="G248" s="247" t="s">
        <v>12072</v>
      </c>
      <c r="H248" s="967">
        <v>2.2999999999999998</v>
      </c>
      <c r="I248" s="247"/>
      <c r="J248" s="11" t="s">
        <v>172</v>
      </c>
      <c r="K248" s="514">
        <v>45507</v>
      </c>
      <c r="L248" s="11" t="s">
        <v>9339</v>
      </c>
      <c r="M248" s="2"/>
      <c r="N248" s="11" t="s">
        <v>9339</v>
      </c>
      <c r="O248" s="247" t="s">
        <v>11837</v>
      </c>
      <c r="AQ248" s="477"/>
      <c r="AR248" s="477"/>
      <c r="AS248" s="477"/>
      <c r="AT248" s="478"/>
      <c r="AU248" s="477"/>
      <c r="AV248" s="480"/>
      <c r="AW248" s="481"/>
      <c r="AX248" s="480"/>
      <c r="AY248" s="477"/>
      <c r="AZ248" s="482"/>
      <c r="BA248" s="477"/>
      <c r="BB248" s="479"/>
      <c r="BC248" s="477"/>
      <c r="BD248" s="480"/>
      <c r="BE248" s="477"/>
      <c r="BI248" s="477"/>
      <c r="BJ248" s="477"/>
      <c r="BK248" s="477"/>
      <c r="BL248" s="478"/>
      <c r="BM248" s="477"/>
      <c r="BN248" s="480"/>
      <c r="BO248" s="481"/>
      <c r="BP248" s="480"/>
      <c r="BQ248" s="477"/>
      <c r="BR248" s="482"/>
      <c r="BS248" s="477"/>
      <c r="BT248" s="479"/>
      <c r="BU248" s="477"/>
      <c r="BV248" s="480"/>
      <c r="BW248" s="477"/>
    </row>
    <row r="249" spans="1:75" x14ac:dyDescent="0.25">
      <c r="A249" s="261">
        <v>247</v>
      </c>
      <c r="B249" s="261">
        <v>2</v>
      </c>
      <c r="C249" s="11" t="s">
        <v>150</v>
      </c>
      <c r="D249" s="725">
        <v>45498</v>
      </c>
      <c r="E249" s="11" t="s">
        <v>11757</v>
      </c>
      <c r="F249" s="247" t="s">
        <v>11649</v>
      </c>
      <c r="G249" s="247" t="s">
        <v>12073</v>
      </c>
      <c r="H249" s="967">
        <v>0.3</v>
      </c>
      <c r="I249" s="247"/>
      <c r="J249" s="11" t="s">
        <v>172</v>
      </c>
      <c r="K249" s="514">
        <v>45507</v>
      </c>
      <c r="L249" s="11" t="s">
        <v>9339</v>
      </c>
      <c r="M249" s="2"/>
      <c r="N249" s="11" t="s">
        <v>9339</v>
      </c>
      <c r="O249" s="247" t="s">
        <v>11837</v>
      </c>
      <c r="AQ249" s="477"/>
      <c r="AR249" s="477"/>
      <c r="AS249" s="477"/>
      <c r="AT249" s="478"/>
      <c r="AU249" s="477"/>
      <c r="AV249" s="480"/>
      <c r="AW249" s="481"/>
      <c r="AX249" s="480"/>
      <c r="AY249" s="477"/>
      <c r="AZ249" s="482"/>
      <c r="BA249" s="477"/>
      <c r="BB249" s="479"/>
      <c r="BC249" s="477"/>
      <c r="BD249" s="480"/>
      <c r="BE249" s="477"/>
      <c r="BI249" s="477"/>
      <c r="BJ249" s="477"/>
      <c r="BK249" s="477"/>
      <c r="BL249" s="478"/>
      <c r="BM249" s="477"/>
      <c r="BN249" s="480"/>
      <c r="BO249" s="481"/>
      <c r="BP249" s="480"/>
      <c r="BQ249" s="477"/>
      <c r="BR249" s="482"/>
      <c r="BS249" s="477"/>
      <c r="BT249" s="479"/>
      <c r="BU249" s="477"/>
      <c r="BV249" s="480"/>
      <c r="BW249" s="477"/>
    </row>
    <row r="250" spans="1:75" x14ac:dyDescent="0.25">
      <c r="A250" s="261">
        <v>248</v>
      </c>
      <c r="B250" s="261">
        <v>2</v>
      </c>
      <c r="C250" s="11" t="s">
        <v>150</v>
      </c>
      <c r="D250" s="725">
        <v>45499</v>
      </c>
      <c r="E250" s="11" t="s">
        <v>11757</v>
      </c>
      <c r="F250" s="247" t="s">
        <v>11649</v>
      </c>
      <c r="G250" s="247" t="s">
        <v>12074</v>
      </c>
      <c r="H250" s="967">
        <v>0.6</v>
      </c>
      <c r="I250" s="247"/>
      <c r="J250" s="11" t="s">
        <v>172</v>
      </c>
      <c r="K250" s="514">
        <v>45507</v>
      </c>
      <c r="L250" s="11" t="s">
        <v>9339</v>
      </c>
      <c r="M250" s="2"/>
      <c r="N250" s="11" t="s">
        <v>9339</v>
      </c>
      <c r="O250" s="247" t="s">
        <v>11837</v>
      </c>
      <c r="AQ250" s="477"/>
      <c r="AR250" s="477"/>
      <c r="AS250" s="477"/>
      <c r="AT250" s="478"/>
      <c r="AU250" s="477"/>
      <c r="AV250" s="480"/>
      <c r="AW250" s="481"/>
      <c r="AX250" s="480"/>
      <c r="AY250" s="477"/>
      <c r="AZ250" s="482"/>
      <c r="BA250" s="477"/>
      <c r="BB250" s="479"/>
      <c r="BC250" s="477"/>
      <c r="BD250" s="480"/>
      <c r="BE250" s="477"/>
      <c r="BI250" s="477"/>
      <c r="BJ250" s="477"/>
      <c r="BK250" s="477"/>
      <c r="BL250" s="478"/>
      <c r="BM250" s="477"/>
      <c r="BN250" s="480"/>
      <c r="BO250" s="481"/>
      <c r="BP250" s="480"/>
      <c r="BQ250" s="477"/>
      <c r="BR250" s="482"/>
      <c r="BS250" s="477"/>
      <c r="BT250" s="479"/>
      <c r="BU250" s="477"/>
      <c r="BV250" s="480"/>
      <c r="BW250" s="477"/>
    </row>
    <row r="251" spans="1:75" x14ac:dyDescent="0.25">
      <c r="A251" s="261">
        <v>249</v>
      </c>
      <c r="B251" s="261">
        <v>2</v>
      </c>
      <c r="C251" s="11" t="s">
        <v>150</v>
      </c>
      <c r="D251" s="725">
        <v>45502</v>
      </c>
      <c r="E251" s="11" t="s">
        <v>11751</v>
      </c>
      <c r="F251" s="247" t="s">
        <v>11645</v>
      </c>
      <c r="G251" s="247" t="s">
        <v>12075</v>
      </c>
      <c r="H251" s="967">
        <v>5.3</v>
      </c>
      <c r="I251" s="247"/>
      <c r="J251" s="11" t="s">
        <v>172</v>
      </c>
      <c r="K251" s="514">
        <v>45507</v>
      </c>
      <c r="L251" s="11" t="s">
        <v>9339</v>
      </c>
      <c r="M251" s="2"/>
      <c r="N251" s="11" t="s">
        <v>9339</v>
      </c>
      <c r="O251" s="247" t="s">
        <v>11837</v>
      </c>
      <c r="AQ251" s="477"/>
      <c r="AR251" s="477"/>
      <c r="AS251" s="477"/>
      <c r="AT251" s="478"/>
      <c r="AU251" s="477"/>
      <c r="AV251" s="480"/>
      <c r="AW251" s="481"/>
      <c r="AX251" s="480"/>
      <c r="AY251" s="477"/>
      <c r="AZ251" s="482"/>
      <c r="BA251" s="477"/>
      <c r="BB251" s="479"/>
      <c r="BC251" s="477"/>
      <c r="BD251" s="480"/>
      <c r="BE251" s="477"/>
      <c r="BI251" s="477"/>
      <c r="BJ251" s="477"/>
      <c r="BK251" s="477"/>
      <c r="BL251" s="478"/>
      <c r="BM251" s="477"/>
      <c r="BN251" s="480"/>
      <c r="BO251" s="481"/>
      <c r="BP251" s="480"/>
      <c r="BQ251" s="477"/>
      <c r="BR251" s="482"/>
      <c r="BS251" s="477"/>
      <c r="BT251" s="479"/>
      <c r="BU251" s="477"/>
      <c r="BV251" s="480"/>
      <c r="BW251" s="477"/>
    </row>
    <row r="252" spans="1:75" x14ac:dyDescent="0.25">
      <c r="A252" s="261">
        <v>250</v>
      </c>
      <c r="B252" s="261">
        <v>2</v>
      </c>
      <c r="C252" s="11" t="s">
        <v>150</v>
      </c>
      <c r="D252" s="725">
        <v>45502</v>
      </c>
      <c r="E252" s="11" t="s">
        <v>11795</v>
      </c>
      <c r="F252" s="247" t="s">
        <v>15217</v>
      </c>
      <c r="G252" s="247" t="s">
        <v>12076</v>
      </c>
      <c r="H252" s="967">
        <v>0.8</v>
      </c>
      <c r="I252" s="247"/>
      <c r="J252" s="11" t="s">
        <v>172</v>
      </c>
      <c r="K252" s="514">
        <v>45507</v>
      </c>
      <c r="L252" s="11" t="s">
        <v>9339</v>
      </c>
      <c r="M252" s="2"/>
      <c r="N252" s="11" t="s">
        <v>9339</v>
      </c>
      <c r="O252" s="247" t="s">
        <v>11837</v>
      </c>
      <c r="AQ252" s="477"/>
      <c r="AR252" s="477"/>
      <c r="AS252" s="477"/>
      <c r="AT252" s="478"/>
      <c r="AU252" s="477"/>
      <c r="AV252" s="480"/>
      <c r="AW252" s="481"/>
      <c r="AX252" s="480"/>
      <c r="AY252" s="477"/>
      <c r="AZ252" s="482"/>
      <c r="BA252" s="477"/>
      <c r="BB252" s="479"/>
      <c r="BC252" s="477"/>
      <c r="BD252" s="480"/>
      <c r="BE252" s="477"/>
      <c r="BI252" s="477"/>
      <c r="BJ252" s="477"/>
      <c r="BK252" s="477"/>
      <c r="BL252" s="478"/>
      <c r="BM252" s="477"/>
      <c r="BN252" s="480"/>
      <c r="BO252" s="481"/>
      <c r="BP252" s="480"/>
      <c r="BQ252" s="477"/>
      <c r="BR252" s="482"/>
      <c r="BS252" s="477"/>
      <c r="BT252" s="479"/>
      <c r="BU252" s="477"/>
      <c r="BV252" s="480"/>
      <c r="BW252" s="477"/>
    </row>
    <row r="253" spans="1:75" x14ac:dyDescent="0.25">
      <c r="A253" s="261">
        <v>251</v>
      </c>
      <c r="B253" s="261">
        <v>2</v>
      </c>
      <c r="C253" s="11" t="s">
        <v>150</v>
      </c>
      <c r="D253" s="725">
        <v>45503</v>
      </c>
      <c r="E253" s="11" t="s">
        <v>11751</v>
      </c>
      <c r="F253" s="247" t="s">
        <v>11645</v>
      </c>
      <c r="G253" s="247" t="s">
        <v>12077</v>
      </c>
      <c r="H253" s="967">
        <v>6.1</v>
      </c>
      <c r="I253" s="247"/>
      <c r="J253" s="11" t="s">
        <v>172</v>
      </c>
      <c r="K253" s="514">
        <v>45507</v>
      </c>
      <c r="L253" s="11" t="s">
        <v>9339</v>
      </c>
      <c r="M253" s="2"/>
      <c r="N253" s="11" t="s">
        <v>9339</v>
      </c>
      <c r="O253" s="247" t="s">
        <v>11837</v>
      </c>
      <c r="AQ253" s="477"/>
      <c r="AR253" s="477"/>
      <c r="AS253" s="477"/>
      <c r="AT253" s="478"/>
      <c r="AU253" s="477"/>
      <c r="AV253" s="480"/>
      <c r="AW253" s="481"/>
      <c r="AX253" s="480"/>
      <c r="AY253" s="477"/>
      <c r="AZ253" s="482"/>
      <c r="BA253" s="477"/>
      <c r="BB253" s="479"/>
      <c r="BC253" s="477"/>
      <c r="BD253" s="480"/>
      <c r="BE253" s="477"/>
      <c r="BI253" s="477"/>
      <c r="BJ253" s="477"/>
      <c r="BK253" s="477"/>
      <c r="BL253" s="478"/>
      <c r="BM253" s="477"/>
      <c r="BN253" s="480"/>
      <c r="BO253" s="481"/>
      <c r="BP253" s="480"/>
      <c r="BQ253" s="477"/>
      <c r="BR253" s="482"/>
      <c r="BS253" s="477"/>
      <c r="BT253" s="479"/>
      <c r="BU253" s="477"/>
      <c r="BV253" s="480"/>
      <c r="BW253" s="477"/>
    </row>
    <row r="254" spans="1:75" x14ac:dyDescent="0.25">
      <c r="A254" s="261">
        <v>252</v>
      </c>
      <c r="B254" s="261">
        <v>2</v>
      </c>
      <c r="C254" s="11" t="s">
        <v>150</v>
      </c>
      <c r="D254" s="725">
        <v>45503</v>
      </c>
      <c r="E254" s="11" t="s">
        <v>11788</v>
      </c>
      <c r="F254" s="247" t="s">
        <v>15174</v>
      </c>
      <c r="G254" s="247" t="s">
        <v>12078</v>
      </c>
      <c r="H254" s="967">
        <v>0.2</v>
      </c>
      <c r="I254" s="247"/>
      <c r="J254" s="11" t="s">
        <v>172</v>
      </c>
      <c r="K254" s="514">
        <v>45507</v>
      </c>
      <c r="L254" s="11" t="s">
        <v>9339</v>
      </c>
      <c r="M254" s="2"/>
      <c r="N254" s="11" t="s">
        <v>9339</v>
      </c>
      <c r="O254" s="247" t="s">
        <v>11837</v>
      </c>
      <c r="AQ254" s="477"/>
      <c r="AR254" s="477"/>
      <c r="AS254" s="477"/>
      <c r="AT254" s="478"/>
      <c r="AU254" s="477"/>
      <c r="AV254" s="480"/>
      <c r="AW254" s="481"/>
      <c r="AX254" s="480"/>
      <c r="AY254" s="477"/>
      <c r="AZ254" s="482"/>
      <c r="BA254" s="477"/>
      <c r="BB254" s="479"/>
      <c r="BC254" s="477"/>
      <c r="BD254" s="480"/>
      <c r="BE254" s="477"/>
      <c r="BI254" s="477"/>
      <c r="BJ254" s="477"/>
      <c r="BK254" s="477"/>
      <c r="BL254" s="478"/>
      <c r="BM254" s="477"/>
      <c r="BN254" s="480"/>
      <c r="BO254" s="481"/>
      <c r="BP254" s="480"/>
      <c r="BQ254" s="477"/>
      <c r="BR254" s="482"/>
      <c r="BS254" s="477"/>
      <c r="BT254" s="479"/>
      <c r="BU254" s="477"/>
      <c r="BV254" s="480"/>
      <c r="BW254" s="477"/>
    </row>
    <row r="255" spans="1:75" x14ac:dyDescent="0.25">
      <c r="A255" s="261">
        <v>253</v>
      </c>
      <c r="B255" s="261">
        <v>2</v>
      </c>
      <c r="C255" s="11" t="s">
        <v>150</v>
      </c>
      <c r="D255" s="725">
        <v>45504</v>
      </c>
      <c r="E255" s="11" t="s">
        <v>11751</v>
      </c>
      <c r="F255" s="247" t="s">
        <v>11645</v>
      </c>
      <c r="G255" s="247" t="s">
        <v>12079</v>
      </c>
      <c r="H255" s="967">
        <v>6.9</v>
      </c>
      <c r="I255" s="247"/>
      <c r="J255" s="11" t="s">
        <v>172</v>
      </c>
      <c r="K255" s="514">
        <v>45507</v>
      </c>
      <c r="L255" s="11" t="s">
        <v>9339</v>
      </c>
      <c r="M255" s="2"/>
      <c r="N255" s="11" t="s">
        <v>9339</v>
      </c>
      <c r="O255" s="247" t="s">
        <v>11837</v>
      </c>
      <c r="AQ255" s="477"/>
      <c r="AR255" s="477"/>
      <c r="AS255" s="477"/>
      <c r="AT255" s="478"/>
      <c r="AU255" s="477"/>
      <c r="AV255" s="480"/>
      <c r="AW255" s="481"/>
      <c r="AX255" s="480"/>
      <c r="AY255" s="477"/>
      <c r="AZ255" s="482"/>
      <c r="BA255" s="477"/>
      <c r="BB255" s="479"/>
      <c r="BC255" s="477"/>
      <c r="BD255" s="480"/>
      <c r="BE255" s="477"/>
      <c r="BI255" s="477"/>
      <c r="BJ255" s="477"/>
      <c r="BK255" s="477"/>
      <c r="BL255" s="478"/>
      <c r="BM255" s="477"/>
      <c r="BN255" s="480"/>
      <c r="BO255" s="481"/>
      <c r="BP255" s="480"/>
      <c r="BQ255" s="477"/>
      <c r="BR255" s="482"/>
      <c r="BS255" s="477"/>
      <c r="BT255" s="479"/>
      <c r="BU255" s="477"/>
      <c r="BV255" s="480"/>
      <c r="BW255" s="477"/>
    </row>
    <row r="256" spans="1:75" x14ac:dyDescent="0.25">
      <c r="A256" s="261">
        <v>254</v>
      </c>
      <c r="B256" s="261">
        <v>2</v>
      </c>
      <c r="C256" s="11" t="s">
        <v>150</v>
      </c>
      <c r="D256" s="725">
        <v>45505</v>
      </c>
      <c r="E256" s="11" t="s">
        <v>11711</v>
      </c>
      <c r="F256" s="247" t="s">
        <v>14162</v>
      </c>
      <c r="G256" s="247" t="s">
        <v>12080</v>
      </c>
      <c r="H256" s="967">
        <v>1</v>
      </c>
      <c r="I256" s="247"/>
      <c r="J256" s="11" t="s">
        <v>172</v>
      </c>
      <c r="K256" s="514">
        <v>45507</v>
      </c>
      <c r="L256" s="11" t="s">
        <v>9339</v>
      </c>
      <c r="M256" s="2"/>
      <c r="N256" s="11" t="s">
        <v>9339</v>
      </c>
      <c r="O256" s="247" t="s">
        <v>11837</v>
      </c>
      <c r="AQ256" s="477"/>
      <c r="AR256" s="477"/>
      <c r="AS256" s="477"/>
      <c r="AT256" s="478"/>
      <c r="AU256" s="477"/>
      <c r="AV256" s="480"/>
      <c r="AW256" s="481"/>
      <c r="AX256" s="480"/>
      <c r="AY256" s="477"/>
      <c r="AZ256" s="482"/>
      <c r="BA256" s="477"/>
      <c r="BB256" s="479"/>
      <c r="BC256" s="477"/>
      <c r="BD256" s="480"/>
      <c r="BE256" s="477"/>
      <c r="BI256" s="477"/>
      <c r="BJ256" s="477"/>
      <c r="BK256" s="477"/>
      <c r="BL256" s="478"/>
      <c r="BM256" s="477"/>
      <c r="BN256" s="480"/>
      <c r="BO256" s="481"/>
      <c r="BP256" s="480"/>
      <c r="BQ256" s="477"/>
      <c r="BR256" s="482"/>
      <c r="BS256" s="477"/>
      <c r="BT256" s="479"/>
      <c r="BU256" s="477"/>
      <c r="BV256" s="480"/>
      <c r="BW256" s="477"/>
    </row>
    <row r="257" spans="1:75" x14ac:dyDescent="0.25">
      <c r="A257" s="261">
        <v>255</v>
      </c>
      <c r="B257" s="261">
        <v>2</v>
      </c>
      <c r="C257" s="11" t="s">
        <v>150</v>
      </c>
      <c r="D257" s="725">
        <v>45505</v>
      </c>
      <c r="E257" s="11" t="s">
        <v>11751</v>
      </c>
      <c r="F257" s="247" t="s">
        <v>11645</v>
      </c>
      <c r="G257" s="247" t="s">
        <v>12081</v>
      </c>
      <c r="H257" s="967">
        <v>2.2000000000000002</v>
      </c>
      <c r="I257" s="247"/>
      <c r="J257" s="11" t="s">
        <v>172</v>
      </c>
      <c r="K257" s="514">
        <v>45507</v>
      </c>
      <c r="L257" s="11" t="s">
        <v>9339</v>
      </c>
      <c r="M257" s="2"/>
      <c r="N257" s="11" t="s">
        <v>9339</v>
      </c>
      <c r="O257" s="247" t="s">
        <v>11837</v>
      </c>
      <c r="AQ257" s="477"/>
      <c r="AR257" s="477"/>
      <c r="AS257" s="477"/>
      <c r="AT257" s="478"/>
      <c r="AU257" s="477"/>
      <c r="AV257" s="480"/>
      <c r="AW257" s="481"/>
      <c r="AX257" s="480"/>
      <c r="AY257" s="477"/>
      <c r="AZ257" s="482"/>
      <c r="BA257" s="477"/>
      <c r="BB257" s="479"/>
      <c r="BC257" s="477"/>
      <c r="BD257" s="480"/>
      <c r="BE257" s="477"/>
      <c r="BI257" s="477"/>
      <c r="BJ257" s="477"/>
      <c r="BK257" s="477"/>
      <c r="BL257" s="478"/>
      <c r="BM257" s="477"/>
      <c r="BN257" s="480"/>
      <c r="BO257" s="481"/>
      <c r="BP257" s="480"/>
      <c r="BQ257" s="477"/>
      <c r="BR257" s="482"/>
      <c r="BS257" s="477"/>
      <c r="BT257" s="479"/>
      <c r="BU257" s="477"/>
      <c r="BV257" s="480"/>
      <c r="BW257" s="477"/>
    </row>
    <row r="258" spans="1:75" x14ac:dyDescent="0.25">
      <c r="A258" s="261">
        <v>256</v>
      </c>
      <c r="B258" s="261">
        <v>2</v>
      </c>
      <c r="C258" s="11" t="s">
        <v>150</v>
      </c>
      <c r="D258" s="725">
        <v>45505</v>
      </c>
      <c r="E258" s="11" t="s">
        <v>11767</v>
      </c>
      <c r="F258" s="247" t="s">
        <v>14888</v>
      </c>
      <c r="G258" s="247" t="s">
        <v>12082</v>
      </c>
      <c r="H258" s="967">
        <v>3.6</v>
      </c>
      <c r="I258" s="247"/>
      <c r="J258" s="11" t="s">
        <v>172</v>
      </c>
      <c r="K258" s="514">
        <v>45507</v>
      </c>
      <c r="L258" s="11" t="s">
        <v>9339</v>
      </c>
      <c r="M258" s="2"/>
      <c r="N258" s="11" t="s">
        <v>9339</v>
      </c>
      <c r="O258" s="247" t="s">
        <v>11837</v>
      </c>
      <c r="AQ258" s="477"/>
      <c r="AR258" s="477"/>
      <c r="AS258" s="477"/>
      <c r="AT258" s="478"/>
      <c r="AU258" s="477"/>
      <c r="AV258" s="480"/>
      <c r="AW258" s="481"/>
      <c r="AX258" s="480"/>
      <c r="AY258" s="477"/>
      <c r="AZ258" s="482"/>
      <c r="BA258" s="477"/>
      <c r="BB258" s="479"/>
      <c r="BC258" s="477"/>
      <c r="BD258" s="480"/>
      <c r="BE258" s="477"/>
      <c r="BI258" s="477"/>
      <c r="BJ258" s="477"/>
      <c r="BK258" s="477"/>
      <c r="BL258" s="478"/>
      <c r="BM258" s="477"/>
      <c r="BN258" s="480"/>
      <c r="BO258" s="481"/>
      <c r="BP258" s="480"/>
      <c r="BQ258" s="477"/>
      <c r="BR258" s="482"/>
      <c r="BS258" s="477"/>
      <c r="BT258" s="479"/>
      <c r="BU258" s="477"/>
      <c r="BV258" s="480"/>
      <c r="BW258" s="477"/>
    </row>
    <row r="259" spans="1:75" x14ac:dyDescent="0.25">
      <c r="A259" s="261">
        <v>257</v>
      </c>
      <c r="B259" s="261">
        <v>2</v>
      </c>
      <c r="C259" s="11" t="s">
        <v>150</v>
      </c>
      <c r="D259" s="725">
        <v>45505</v>
      </c>
      <c r="E259" s="11" t="s">
        <v>11825</v>
      </c>
      <c r="F259" s="247" t="s">
        <v>11824</v>
      </c>
      <c r="G259" s="247" t="s">
        <v>12083</v>
      </c>
      <c r="H259" s="967">
        <v>1</v>
      </c>
      <c r="I259" s="247"/>
      <c r="J259" s="11" t="s">
        <v>172</v>
      </c>
      <c r="K259" s="514">
        <v>45507</v>
      </c>
      <c r="L259" s="11" t="s">
        <v>9339</v>
      </c>
      <c r="M259" s="2"/>
      <c r="N259" s="11" t="s">
        <v>9339</v>
      </c>
      <c r="O259" s="247" t="s">
        <v>11837</v>
      </c>
      <c r="AQ259" s="477"/>
      <c r="AR259" s="477"/>
      <c r="AS259" s="477"/>
      <c r="AT259" s="478"/>
      <c r="AU259" s="477"/>
      <c r="AV259" s="480"/>
      <c r="AW259" s="481"/>
      <c r="AX259" s="480"/>
      <c r="AY259" s="477"/>
      <c r="AZ259" s="482"/>
      <c r="BA259" s="477"/>
      <c r="BB259" s="479"/>
      <c r="BC259" s="477"/>
      <c r="BD259" s="480"/>
      <c r="BE259" s="477"/>
      <c r="BI259" s="477"/>
      <c r="BJ259" s="477"/>
      <c r="BK259" s="477"/>
      <c r="BL259" s="478"/>
      <c r="BM259" s="477"/>
      <c r="BN259" s="480"/>
      <c r="BO259" s="481"/>
      <c r="BP259" s="480"/>
      <c r="BQ259" s="477"/>
      <c r="BR259" s="482"/>
      <c r="BS259" s="477"/>
      <c r="BT259" s="479"/>
      <c r="BU259" s="477"/>
      <c r="BV259" s="480"/>
      <c r="BW259" s="477"/>
    </row>
    <row r="260" spans="1:75" x14ac:dyDescent="0.25">
      <c r="A260" s="261">
        <v>258</v>
      </c>
      <c r="B260" s="261">
        <v>2</v>
      </c>
      <c r="C260" s="11" t="s">
        <v>150</v>
      </c>
      <c r="D260" s="725">
        <v>45505</v>
      </c>
      <c r="E260" s="11" t="s">
        <v>11827</v>
      </c>
      <c r="F260" s="247" t="s">
        <v>11826</v>
      </c>
      <c r="G260" s="247" t="s">
        <v>12084</v>
      </c>
      <c r="H260" s="967">
        <v>1.4</v>
      </c>
      <c r="I260" s="247"/>
      <c r="J260" s="11" t="s">
        <v>172</v>
      </c>
      <c r="K260" s="514">
        <v>45507</v>
      </c>
      <c r="L260" s="11" t="s">
        <v>9339</v>
      </c>
      <c r="M260" s="2"/>
      <c r="N260" s="11" t="s">
        <v>9339</v>
      </c>
      <c r="O260" s="247" t="s">
        <v>11837</v>
      </c>
      <c r="AQ260" s="477"/>
      <c r="AR260" s="477"/>
      <c r="AS260" s="477"/>
      <c r="AT260" s="478"/>
      <c r="AU260" s="477"/>
      <c r="AV260" s="480"/>
      <c r="AW260" s="481"/>
      <c r="AX260" s="480"/>
      <c r="AY260" s="477"/>
      <c r="AZ260" s="482"/>
      <c r="BA260" s="477"/>
      <c r="BB260" s="479"/>
      <c r="BC260" s="477"/>
      <c r="BD260" s="480"/>
      <c r="BE260" s="477"/>
      <c r="BI260" s="477"/>
      <c r="BJ260" s="477"/>
      <c r="BK260" s="477"/>
      <c r="BL260" s="478"/>
      <c r="BM260" s="477"/>
      <c r="BN260" s="480"/>
      <c r="BO260" s="481"/>
      <c r="BP260" s="480"/>
      <c r="BQ260" s="477"/>
      <c r="BR260" s="482"/>
      <c r="BS260" s="477"/>
      <c r="BT260" s="479"/>
      <c r="BU260" s="477"/>
      <c r="BV260" s="480"/>
      <c r="BW260" s="477"/>
    </row>
    <row r="261" spans="1:75" x14ac:dyDescent="0.25">
      <c r="A261" s="261">
        <v>259</v>
      </c>
      <c r="B261" s="261">
        <v>2</v>
      </c>
      <c r="C261" s="11" t="s">
        <v>150</v>
      </c>
      <c r="D261" s="725">
        <v>45506</v>
      </c>
      <c r="E261" s="11" t="s">
        <v>11712</v>
      </c>
      <c r="F261" s="247" t="s">
        <v>11612</v>
      </c>
      <c r="G261" s="247" t="s">
        <v>12085</v>
      </c>
      <c r="H261" s="967">
        <v>3.4</v>
      </c>
      <c r="I261" s="247"/>
      <c r="J261" s="11" t="s">
        <v>172</v>
      </c>
      <c r="K261" s="514">
        <v>45507</v>
      </c>
      <c r="L261" s="11" t="s">
        <v>9339</v>
      </c>
      <c r="M261" s="2"/>
      <c r="N261" s="11" t="s">
        <v>9339</v>
      </c>
      <c r="O261" s="247" t="s">
        <v>11837</v>
      </c>
      <c r="AQ261" s="477"/>
      <c r="AR261" s="477"/>
      <c r="AS261" s="477"/>
      <c r="AT261" s="478"/>
      <c r="AU261" s="477"/>
      <c r="AV261" s="480"/>
      <c r="AW261" s="481"/>
      <c r="AX261" s="480"/>
      <c r="AY261" s="477"/>
      <c r="AZ261" s="482"/>
      <c r="BA261" s="477"/>
      <c r="BB261" s="479"/>
      <c r="BC261" s="477"/>
      <c r="BD261" s="480"/>
      <c r="BE261" s="477"/>
      <c r="BI261" s="477"/>
      <c r="BJ261" s="477"/>
      <c r="BK261" s="477"/>
      <c r="BL261" s="478"/>
      <c r="BM261" s="477"/>
      <c r="BN261" s="480"/>
      <c r="BO261" s="481"/>
      <c r="BP261" s="480"/>
      <c r="BQ261" s="477"/>
      <c r="BR261" s="482"/>
      <c r="BS261" s="477"/>
      <c r="BT261" s="479"/>
      <c r="BU261" s="477"/>
      <c r="BV261" s="480"/>
      <c r="BW261" s="477"/>
    </row>
    <row r="262" spans="1:75" x14ac:dyDescent="0.25">
      <c r="A262" s="261">
        <v>260</v>
      </c>
      <c r="B262" s="261">
        <v>2</v>
      </c>
      <c r="C262" s="11" t="s">
        <v>150</v>
      </c>
      <c r="D262" s="725">
        <v>45506</v>
      </c>
      <c r="E262" s="11" t="s">
        <v>11751</v>
      </c>
      <c r="F262" s="247" t="s">
        <v>11645</v>
      </c>
      <c r="H262" s="967">
        <v>3.2</v>
      </c>
      <c r="I262" s="247"/>
      <c r="J262" s="11" t="s">
        <v>172</v>
      </c>
      <c r="K262" s="514">
        <v>45507</v>
      </c>
      <c r="L262" s="11" t="s">
        <v>9339</v>
      </c>
      <c r="M262" s="2"/>
      <c r="N262" s="11" t="s">
        <v>9339</v>
      </c>
      <c r="O262" s="247" t="s">
        <v>11837</v>
      </c>
      <c r="AQ262" s="477"/>
      <c r="AR262" s="477"/>
      <c r="AS262" s="477"/>
      <c r="AT262" s="478"/>
      <c r="AU262" s="477"/>
      <c r="AV262" s="480"/>
      <c r="AW262" s="481"/>
      <c r="AX262" s="480"/>
      <c r="AY262" s="477"/>
      <c r="AZ262" s="482"/>
      <c r="BA262" s="477"/>
      <c r="BB262" s="479"/>
      <c r="BC262" s="477"/>
      <c r="BD262" s="480"/>
      <c r="BE262" s="477"/>
      <c r="BI262" s="477"/>
      <c r="BJ262" s="477"/>
      <c r="BK262" s="477"/>
      <c r="BL262" s="478"/>
      <c r="BM262" s="477"/>
      <c r="BN262" s="480"/>
      <c r="BO262" s="481"/>
      <c r="BP262" s="480"/>
      <c r="BQ262" s="477"/>
      <c r="BR262" s="482"/>
      <c r="BS262" s="477"/>
      <c r="BT262" s="479"/>
      <c r="BU262" s="477"/>
      <c r="BV262" s="480"/>
      <c r="BW262" s="477"/>
    </row>
    <row r="263" spans="1:75" x14ac:dyDescent="0.25">
      <c r="A263" s="261">
        <v>261</v>
      </c>
      <c r="B263" s="261">
        <v>2</v>
      </c>
      <c r="C263" s="11" t="s">
        <v>150</v>
      </c>
      <c r="D263" s="725">
        <v>45506</v>
      </c>
      <c r="E263" s="11" t="s">
        <v>11827</v>
      </c>
      <c r="F263" s="247" t="s">
        <v>11826</v>
      </c>
      <c r="G263" s="247" t="s">
        <v>12086</v>
      </c>
      <c r="H263" s="967">
        <v>0.8</v>
      </c>
      <c r="I263" s="247"/>
      <c r="J263" s="11" t="s">
        <v>172</v>
      </c>
      <c r="K263" s="514">
        <v>45507</v>
      </c>
      <c r="L263" s="11" t="s">
        <v>9339</v>
      </c>
      <c r="M263" s="2"/>
      <c r="N263" s="11" t="s">
        <v>9339</v>
      </c>
      <c r="O263" s="247" t="s">
        <v>11837</v>
      </c>
      <c r="AQ263" s="477"/>
      <c r="AR263" s="477"/>
      <c r="AS263" s="477"/>
      <c r="AT263" s="478"/>
      <c r="AU263" s="477"/>
      <c r="AV263" s="480"/>
      <c r="AW263" s="481"/>
      <c r="AX263" s="480"/>
      <c r="AY263" s="477"/>
      <c r="AZ263" s="482"/>
      <c r="BA263" s="477"/>
      <c r="BB263" s="479"/>
      <c r="BC263" s="477"/>
      <c r="BD263" s="480"/>
      <c r="BE263" s="477"/>
      <c r="BI263" s="477"/>
      <c r="BJ263" s="477"/>
      <c r="BK263" s="477"/>
      <c r="BL263" s="478"/>
      <c r="BM263" s="477"/>
      <c r="BN263" s="480"/>
      <c r="BO263" s="481"/>
      <c r="BP263" s="480"/>
      <c r="BQ263" s="477"/>
      <c r="BR263" s="482"/>
      <c r="BS263" s="477"/>
      <c r="BT263" s="479"/>
      <c r="BU263" s="477"/>
      <c r="BV263" s="480"/>
      <c r="BW263" s="477"/>
    </row>
    <row r="264" spans="1:75" x14ac:dyDescent="0.25">
      <c r="A264" s="261">
        <v>262</v>
      </c>
      <c r="B264" s="261">
        <v>1</v>
      </c>
      <c r="C264" s="11" t="s">
        <v>5</v>
      </c>
      <c r="D264" s="725">
        <v>45512</v>
      </c>
      <c r="E264" s="11" t="s">
        <v>11815</v>
      </c>
      <c r="F264" s="247" t="s">
        <v>16958</v>
      </c>
      <c r="G264" s="247" t="s">
        <v>17237</v>
      </c>
      <c r="H264" s="967">
        <v>1</v>
      </c>
      <c r="I264" s="247"/>
      <c r="J264" s="11" t="s">
        <v>9339</v>
      </c>
      <c r="K264" s="514">
        <v>45512.428287037001</v>
      </c>
      <c r="L264" s="11" t="s">
        <v>9339</v>
      </c>
      <c r="M264" s="2"/>
      <c r="N264" s="11" t="s">
        <v>172</v>
      </c>
      <c r="O264" s="247" t="s">
        <v>17238</v>
      </c>
      <c r="AQ264" s="477"/>
      <c r="AR264" s="477"/>
      <c r="AS264" s="477"/>
      <c r="AT264" s="478"/>
      <c r="AU264" s="477"/>
      <c r="AV264" s="480"/>
      <c r="AW264" s="481"/>
      <c r="AX264" s="480"/>
      <c r="AY264" s="477"/>
      <c r="AZ264" s="482"/>
      <c r="BA264" s="477"/>
      <c r="BB264" s="479"/>
      <c r="BC264" s="477"/>
      <c r="BD264" s="480"/>
      <c r="BE264" s="477"/>
      <c r="BI264" s="477"/>
      <c r="BJ264" s="477"/>
      <c r="BK264" s="477"/>
      <c r="BL264" s="478"/>
      <c r="BM264" s="477"/>
      <c r="BN264" s="480"/>
      <c r="BO264" s="481"/>
      <c r="BP264" s="480"/>
      <c r="BQ264" s="477"/>
      <c r="BR264" s="482"/>
      <c r="BS264" s="477"/>
      <c r="BT264" s="479"/>
      <c r="BU264" s="477"/>
      <c r="BV264" s="480"/>
      <c r="BW264" s="477"/>
    </row>
    <row r="265" spans="1:75" x14ac:dyDescent="0.25">
      <c r="A265" s="261">
        <v>263</v>
      </c>
      <c r="B265" s="261">
        <v>4</v>
      </c>
      <c r="C265" s="11" t="s">
        <v>11830</v>
      </c>
      <c r="D265" s="725">
        <v>45512</v>
      </c>
      <c r="E265" s="11" t="s">
        <v>13781</v>
      </c>
      <c r="F265" s="247" t="s">
        <v>13780</v>
      </c>
      <c r="G265" s="247" t="s">
        <v>17237</v>
      </c>
      <c r="H265" s="967">
        <v>1.25</v>
      </c>
      <c r="I265" s="247"/>
      <c r="J265" s="11" t="s">
        <v>172</v>
      </c>
      <c r="K265" s="514">
        <v>45512.446956018503</v>
      </c>
      <c r="L265" s="11" t="s">
        <v>9339</v>
      </c>
      <c r="M265" s="2"/>
      <c r="N265" s="11" t="s">
        <v>172</v>
      </c>
      <c r="O265" s="247" t="s">
        <v>17238</v>
      </c>
      <c r="AQ265" s="477"/>
      <c r="AR265" s="477"/>
      <c r="AS265" s="477"/>
      <c r="AT265" s="478"/>
      <c r="AU265" s="477"/>
      <c r="AV265" s="480"/>
      <c r="AW265" s="481"/>
      <c r="AX265" s="480"/>
      <c r="AY265" s="477"/>
      <c r="AZ265" s="482"/>
      <c r="BA265" s="477"/>
      <c r="BB265" s="479"/>
      <c r="BC265" s="477"/>
      <c r="BD265" s="480"/>
      <c r="BE265" s="477"/>
      <c r="BI265" s="477"/>
      <c r="BJ265" s="477"/>
      <c r="BK265" s="477"/>
      <c r="BL265" s="478"/>
      <c r="BM265" s="477"/>
      <c r="BN265" s="480"/>
      <c r="BO265" s="481"/>
      <c r="BP265" s="480"/>
      <c r="BQ265" s="477"/>
      <c r="BR265" s="482"/>
      <c r="BS265" s="477"/>
      <c r="BT265" s="479"/>
      <c r="BU265" s="477"/>
      <c r="BV265" s="480"/>
      <c r="BW265" s="477"/>
    </row>
    <row r="266" spans="1:75" x14ac:dyDescent="0.25">
      <c r="A266" s="261">
        <v>264</v>
      </c>
      <c r="B266" s="261">
        <v>1</v>
      </c>
      <c r="C266" s="11" t="s">
        <v>5</v>
      </c>
      <c r="D266" s="725">
        <v>45512</v>
      </c>
      <c r="E266" s="11" t="s">
        <v>11724</v>
      </c>
      <c r="F266" s="247" t="s">
        <v>11623</v>
      </c>
      <c r="G266" s="247" t="s">
        <v>17239</v>
      </c>
      <c r="H266" s="967">
        <v>1.25</v>
      </c>
      <c r="I266" s="247"/>
      <c r="J266" s="11" t="s">
        <v>172</v>
      </c>
      <c r="K266" s="514">
        <v>45512.562256944402</v>
      </c>
      <c r="L266" s="11" t="s">
        <v>9339</v>
      </c>
      <c r="M266" s="2"/>
      <c r="N266" s="11" t="s">
        <v>172</v>
      </c>
      <c r="O266" s="247" t="s">
        <v>17238</v>
      </c>
      <c r="AQ266" s="477"/>
      <c r="AR266" s="477"/>
      <c r="AS266" s="477"/>
      <c r="AT266" s="478"/>
      <c r="AU266" s="477"/>
      <c r="AV266" s="480"/>
      <c r="AW266" s="481"/>
      <c r="AX266" s="480"/>
      <c r="AY266" s="477"/>
      <c r="AZ266" s="482"/>
      <c r="BA266" s="477"/>
      <c r="BB266" s="479"/>
      <c r="BC266" s="477"/>
      <c r="BD266" s="480"/>
      <c r="BE266" s="477"/>
      <c r="BI266" s="477"/>
      <c r="BJ266" s="477"/>
      <c r="BK266" s="477"/>
      <c r="BL266" s="478"/>
      <c r="BM266" s="477"/>
      <c r="BN266" s="480"/>
      <c r="BO266" s="481"/>
      <c r="BP266" s="480"/>
      <c r="BQ266" s="477"/>
      <c r="BR266" s="482"/>
      <c r="BS266" s="477"/>
      <c r="BT266" s="479"/>
      <c r="BU266" s="477"/>
      <c r="BV266" s="480"/>
      <c r="BW266" s="477"/>
    </row>
    <row r="267" spans="1:75" x14ac:dyDescent="0.25">
      <c r="A267" s="261">
        <v>265</v>
      </c>
      <c r="B267" s="261">
        <v>4</v>
      </c>
      <c r="C267" s="11" t="s">
        <v>11830</v>
      </c>
      <c r="D267" s="725">
        <v>45509</v>
      </c>
      <c r="E267" s="11" t="s">
        <v>11828</v>
      </c>
      <c r="F267" s="247" t="s">
        <v>17056</v>
      </c>
      <c r="G267" s="247" t="s">
        <v>17240</v>
      </c>
      <c r="H267" s="967">
        <v>3</v>
      </c>
      <c r="I267" s="247"/>
      <c r="J267" s="11" t="s">
        <v>9339</v>
      </c>
      <c r="K267" s="514">
        <v>45512.641967592601</v>
      </c>
      <c r="L267" s="11" t="s">
        <v>9339</v>
      </c>
      <c r="M267" s="2"/>
      <c r="N267" s="11" t="s">
        <v>9339</v>
      </c>
      <c r="O267" s="247" t="s">
        <v>17238</v>
      </c>
      <c r="AQ267" s="477"/>
      <c r="AR267" s="477"/>
      <c r="AS267" s="477"/>
      <c r="AT267" s="478"/>
      <c r="AU267" s="477"/>
      <c r="AV267" s="480"/>
      <c r="AW267" s="481"/>
      <c r="AX267" s="480"/>
      <c r="AY267" s="477"/>
      <c r="AZ267" s="482"/>
      <c r="BA267" s="477"/>
      <c r="BB267" s="479"/>
      <c r="BC267" s="477"/>
      <c r="BD267" s="480"/>
      <c r="BE267" s="477"/>
      <c r="BI267" s="477"/>
      <c r="BJ267" s="477"/>
      <c r="BK267" s="477"/>
      <c r="BL267" s="478"/>
      <c r="BM267" s="477"/>
      <c r="BN267" s="480"/>
      <c r="BO267" s="481"/>
      <c r="BP267" s="480"/>
      <c r="BQ267" s="477"/>
      <c r="BR267" s="482"/>
      <c r="BS267" s="477"/>
      <c r="BT267" s="479"/>
      <c r="BU267" s="477"/>
      <c r="BV267" s="480"/>
      <c r="BW267" s="477"/>
    </row>
    <row r="268" spans="1:75" x14ac:dyDescent="0.25">
      <c r="A268" s="261">
        <v>266</v>
      </c>
      <c r="B268" s="261">
        <v>4</v>
      </c>
      <c r="C268" s="11" t="s">
        <v>11830</v>
      </c>
      <c r="D268" s="725">
        <v>45509</v>
      </c>
      <c r="E268" s="11" t="s">
        <v>11790</v>
      </c>
      <c r="F268" s="247" t="s">
        <v>15193</v>
      </c>
      <c r="G268" s="247" t="s">
        <v>17241</v>
      </c>
      <c r="H268" s="967">
        <v>2</v>
      </c>
      <c r="I268" s="247"/>
      <c r="J268" s="11" t="s">
        <v>172</v>
      </c>
      <c r="K268" s="514">
        <v>45512.643275463</v>
      </c>
      <c r="L268" s="11" t="s">
        <v>9339</v>
      </c>
      <c r="M268" s="2"/>
      <c r="N268" s="11" t="s">
        <v>9339</v>
      </c>
      <c r="O268" s="247" t="s">
        <v>17238</v>
      </c>
      <c r="AQ268" s="477"/>
      <c r="AR268" s="477"/>
      <c r="AS268" s="477"/>
      <c r="AT268" s="478"/>
      <c r="AU268" s="477"/>
      <c r="AV268" s="480"/>
      <c r="AW268" s="481"/>
      <c r="AX268" s="480"/>
      <c r="AY268" s="477"/>
      <c r="AZ268" s="482"/>
      <c r="BA268" s="477"/>
      <c r="BB268" s="479"/>
      <c r="BC268" s="477"/>
      <c r="BD268" s="480"/>
      <c r="BE268" s="477"/>
      <c r="BI268" s="477"/>
      <c r="BJ268" s="477"/>
      <c r="BK268" s="477"/>
      <c r="BL268" s="478"/>
      <c r="BM268" s="477"/>
      <c r="BN268" s="480"/>
      <c r="BO268" s="481"/>
      <c r="BP268" s="480"/>
      <c r="BQ268" s="477"/>
      <c r="BR268" s="482"/>
      <c r="BS268" s="477"/>
      <c r="BT268" s="479"/>
      <c r="BU268" s="477"/>
      <c r="BV268" s="480"/>
      <c r="BW268" s="477"/>
    </row>
    <row r="269" spans="1:75" x14ac:dyDescent="0.25">
      <c r="A269" s="261">
        <v>268</v>
      </c>
      <c r="B269" s="261">
        <v>4</v>
      </c>
      <c r="C269" s="11" t="s">
        <v>11830</v>
      </c>
      <c r="D269" s="725">
        <v>45509</v>
      </c>
      <c r="E269" s="11" t="s">
        <v>11682</v>
      </c>
      <c r="F269" s="247" t="s">
        <v>13406</v>
      </c>
      <c r="G269" s="247" t="s">
        <v>17242</v>
      </c>
      <c r="H269" s="967">
        <v>0.5</v>
      </c>
      <c r="I269" s="247"/>
      <c r="J269" s="11" t="s">
        <v>172</v>
      </c>
      <c r="K269" s="514">
        <v>45512.697476851798</v>
      </c>
      <c r="L269" s="11" t="s">
        <v>9339</v>
      </c>
      <c r="M269" s="2"/>
      <c r="N269" s="11" t="s">
        <v>172</v>
      </c>
      <c r="O269" s="247" t="s">
        <v>17238</v>
      </c>
      <c r="AQ269" s="477"/>
      <c r="AR269" s="477"/>
      <c r="AS269" s="477"/>
      <c r="AT269" s="478"/>
      <c r="AU269" s="477"/>
      <c r="AV269" s="480"/>
      <c r="AW269" s="481"/>
      <c r="AX269" s="480"/>
      <c r="AY269" s="477"/>
      <c r="AZ269" s="482"/>
      <c r="BA269" s="477"/>
      <c r="BB269" s="479"/>
      <c r="BC269" s="477"/>
      <c r="BD269" s="480"/>
      <c r="BE269" s="477"/>
      <c r="BI269" s="477"/>
      <c r="BJ269" s="477"/>
      <c r="BK269" s="477"/>
      <c r="BL269" s="478"/>
      <c r="BM269" s="477"/>
      <c r="BN269" s="480"/>
      <c r="BO269" s="481"/>
      <c r="BP269" s="480"/>
      <c r="BQ269" s="477"/>
      <c r="BR269" s="482"/>
      <c r="BS269" s="477"/>
      <c r="BT269" s="479"/>
      <c r="BU269" s="477"/>
      <c r="BV269" s="480"/>
      <c r="BW269" s="477"/>
    </row>
    <row r="270" spans="1:75" x14ac:dyDescent="0.25">
      <c r="A270" s="261">
        <v>269</v>
      </c>
      <c r="B270" s="261">
        <v>4</v>
      </c>
      <c r="C270" s="11" t="s">
        <v>11830</v>
      </c>
      <c r="D270" s="725">
        <v>45509</v>
      </c>
      <c r="E270" s="11" t="s">
        <v>11682</v>
      </c>
      <c r="F270" s="247" t="s">
        <v>13406</v>
      </c>
      <c r="G270" s="247" t="s">
        <v>17243</v>
      </c>
      <c r="H270" s="967">
        <v>0.5</v>
      </c>
      <c r="I270" s="247"/>
      <c r="J270" s="11" t="s">
        <v>172</v>
      </c>
      <c r="K270" s="514">
        <v>45512.696944444397</v>
      </c>
      <c r="L270" s="11" t="s">
        <v>9339</v>
      </c>
      <c r="M270" s="2"/>
      <c r="N270" s="11" t="s">
        <v>172</v>
      </c>
      <c r="O270" s="247" t="s">
        <v>17238</v>
      </c>
      <c r="AQ270" s="477"/>
      <c r="AR270" s="477"/>
      <c r="AS270" s="477"/>
      <c r="AT270" s="478"/>
      <c r="AU270" s="477"/>
      <c r="AV270" s="480"/>
      <c r="AW270" s="481"/>
      <c r="AX270" s="480"/>
      <c r="AY270" s="477"/>
      <c r="AZ270" s="482"/>
      <c r="BA270" s="477"/>
      <c r="BB270" s="479"/>
      <c r="BC270" s="477"/>
      <c r="BD270" s="480"/>
      <c r="BE270" s="477"/>
      <c r="BI270" s="477"/>
      <c r="BJ270" s="477"/>
      <c r="BK270" s="477"/>
      <c r="BL270" s="478"/>
      <c r="BM270" s="477"/>
      <c r="BN270" s="480"/>
      <c r="BO270" s="481"/>
      <c r="BP270" s="480"/>
      <c r="BQ270" s="477"/>
      <c r="BR270" s="482"/>
      <c r="BS270" s="477"/>
      <c r="BT270" s="479"/>
      <c r="BU270" s="477"/>
      <c r="BV270" s="480"/>
      <c r="BW270" s="477"/>
    </row>
    <row r="271" spans="1:75" x14ac:dyDescent="0.25">
      <c r="A271" s="261">
        <v>270</v>
      </c>
      <c r="B271" s="261">
        <v>4</v>
      </c>
      <c r="C271" s="11" t="s">
        <v>11830</v>
      </c>
      <c r="D271" s="725">
        <v>45509</v>
      </c>
      <c r="E271" s="11" t="s">
        <v>11790</v>
      </c>
      <c r="F271" s="247" t="s">
        <v>15193</v>
      </c>
      <c r="G271" s="247" t="s">
        <v>17244</v>
      </c>
      <c r="H271" s="967">
        <v>2.5</v>
      </c>
      <c r="I271" s="247"/>
      <c r="J271" s="11" t="s">
        <v>172</v>
      </c>
      <c r="K271" s="514">
        <v>45512.698831018497</v>
      </c>
      <c r="L271" s="11" t="s">
        <v>9339</v>
      </c>
      <c r="M271" s="2"/>
      <c r="N271" s="11" t="s">
        <v>172</v>
      </c>
      <c r="O271" s="247" t="s">
        <v>17238</v>
      </c>
      <c r="AQ271" s="477"/>
      <c r="AR271" s="477"/>
      <c r="AS271" s="477"/>
      <c r="AT271" s="478"/>
      <c r="AU271" s="477"/>
      <c r="AV271" s="480"/>
      <c r="AW271" s="481"/>
      <c r="AX271" s="480"/>
      <c r="AY271" s="477"/>
      <c r="AZ271" s="482"/>
      <c r="BA271" s="477"/>
      <c r="BB271" s="479"/>
      <c r="BC271" s="477"/>
      <c r="BD271" s="480"/>
      <c r="BE271" s="477"/>
      <c r="BI271" s="477"/>
      <c r="BJ271" s="477"/>
      <c r="BK271" s="477"/>
      <c r="BL271" s="478"/>
      <c r="BM271" s="477"/>
      <c r="BN271" s="480"/>
      <c r="BO271" s="481"/>
      <c r="BP271" s="480"/>
      <c r="BQ271" s="477"/>
      <c r="BR271" s="482"/>
      <c r="BS271" s="477"/>
      <c r="BT271" s="479"/>
      <c r="BU271" s="477"/>
      <c r="BV271" s="480"/>
      <c r="BW271" s="477"/>
    </row>
    <row r="272" spans="1:75" x14ac:dyDescent="0.25">
      <c r="A272" s="261">
        <v>271</v>
      </c>
      <c r="B272" s="261">
        <v>4</v>
      </c>
      <c r="C272" s="11" t="s">
        <v>11830</v>
      </c>
      <c r="D272" s="725">
        <v>45510</v>
      </c>
      <c r="E272" s="11" t="s">
        <v>11691</v>
      </c>
      <c r="F272" s="247" t="s">
        <v>11598</v>
      </c>
      <c r="G272" s="247" t="s">
        <v>17245</v>
      </c>
      <c r="H272" s="967">
        <v>0.75</v>
      </c>
      <c r="I272" s="247"/>
      <c r="J272" s="11" t="s">
        <v>172</v>
      </c>
      <c r="K272" s="514">
        <v>45512.694756944402</v>
      </c>
      <c r="L272" s="11" t="s">
        <v>9339</v>
      </c>
      <c r="M272" s="2"/>
      <c r="N272" s="11" t="s">
        <v>9339</v>
      </c>
      <c r="O272" s="247" t="s">
        <v>17238</v>
      </c>
      <c r="AQ272" s="477"/>
      <c r="AR272" s="477"/>
      <c r="AS272" s="477"/>
      <c r="AT272" s="478"/>
      <c r="AU272" s="477"/>
      <c r="AV272" s="480"/>
      <c r="AW272" s="481"/>
      <c r="AX272" s="480"/>
      <c r="AY272" s="477"/>
      <c r="AZ272" s="482"/>
      <c r="BA272" s="477"/>
      <c r="BB272" s="479"/>
      <c r="BC272" s="477"/>
      <c r="BD272" s="480"/>
      <c r="BE272" s="477"/>
      <c r="BI272" s="477"/>
      <c r="BJ272" s="477"/>
      <c r="BK272" s="477"/>
      <c r="BL272" s="478"/>
      <c r="BM272" s="477"/>
      <c r="BN272" s="480"/>
      <c r="BO272" s="481"/>
      <c r="BP272" s="480"/>
      <c r="BQ272" s="477"/>
      <c r="BR272" s="482"/>
      <c r="BS272" s="477"/>
      <c r="BT272" s="479"/>
      <c r="BU272" s="477"/>
      <c r="BV272" s="480"/>
      <c r="BW272" s="477"/>
    </row>
    <row r="273" spans="1:75" x14ac:dyDescent="0.25">
      <c r="A273" s="261">
        <v>272</v>
      </c>
      <c r="B273" s="261">
        <v>1</v>
      </c>
      <c r="C273" s="11" t="s">
        <v>5</v>
      </c>
      <c r="D273" s="725">
        <v>45513</v>
      </c>
      <c r="E273" s="11" t="s">
        <v>11677</v>
      </c>
      <c r="F273" s="247" t="s">
        <v>17069</v>
      </c>
      <c r="H273" s="967">
        <v>0.1</v>
      </c>
      <c r="I273" s="247"/>
      <c r="J273" s="11" t="s">
        <v>172</v>
      </c>
      <c r="K273" s="514">
        <v>45513.722974536999</v>
      </c>
      <c r="L273" s="11" t="s">
        <v>9339</v>
      </c>
      <c r="M273" s="2"/>
      <c r="N273" s="11" t="s">
        <v>172</v>
      </c>
      <c r="O273" s="247" t="s">
        <v>17474</v>
      </c>
      <c r="AQ273" s="477"/>
      <c r="AR273" s="477"/>
      <c r="AS273" s="477"/>
      <c r="AT273" s="478"/>
      <c r="AU273" s="477"/>
      <c r="AV273" s="480"/>
      <c r="AW273" s="481"/>
      <c r="AX273" s="480"/>
      <c r="AY273" s="477"/>
      <c r="AZ273" s="482"/>
      <c r="BA273" s="477"/>
      <c r="BB273" s="479"/>
      <c r="BC273" s="477"/>
      <c r="BD273" s="480"/>
      <c r="BE273" s="477"/>
      <c r="BI273" s="477"/>
      <c r="BJ273" s="477"/>
      <c r="BK273" s="477"/>
      <c r="BL273" s="478"/>
      <c r="BM273" s="477"/>
      <c r="BN273" s="480"/>
      <c r="BO273" s="481"/>
      <c r="BP273" s="480"/>
      <c r="BQ273" s="477"/>
      <c r="BR273" s="482"/>
      <c r="BS273" s="477"/>
      <c r="BT273" s="479"/>
      <c r="BU273" s="477"/>
      <c r="BV273" s="480"/>
      <c r="BW273" s="477"/>
    </row>
    <row r="274" spans="1:75" x14ac:dyDescent="0.25">
      <c r="A274" s="261">
        <v>273</v>
      </c>
      <c r="B274" s="261">
        <v>1</v>
      </c>
      <c r="C274" s="11" t="s">
        <v>5</v>
      </c>
      <c r="D274" s="725">
        <v>45513</v>
      </c>
      <c r="E274" s="11" t="s">
        <v>11677</v>
      </c>
      <c r="F274" s="247" t="s">
        <v>17069</v>
      </c>
      <c r="H274" s="967">
        <v>0.2</v>
      </c>
      <c r="I274" s="247"/>
      <c r="J274" s="11" t="s">
        <v>172</v>
      </c>
      <c r="K274" s="514">
        <v>45513.723969907398</v>
      </c>
      <c r="L274" s="11" t="s">
        <v>9339</v>
      </c>
      <c r="M274" s="2"/>
      <c r="N274" s="11" t="s">
        <v>172</v>
      </c>
      <c r="O274" s="247" t="s">
        <v>17474</v>
      </c>
      <c r="AQ274" s="477"/>
      <c r="AR274" s="477"/>
      <c r="AS274" s="477"/>
      <c r="AT274" s="478"/>
      <c r="AU274" s="477"/>
      <c r="AV274" s="480"/>
      <c r="AW274" s="481"/>
      <c r="AX274" s="480"/>
      <c r="AY274" s="477"/>
      <c r="AZ274" s="482"/>
      <c r="BA274" s="477"/>
      <c r="BB274" s="479"/>
      <c r="BC274" s="477"/>
      <c r="BD274" s="480"/>
      <c r="BE274" s="477"/>
      <c r="BI274" s="477"/>
      <c r="BJ274" s="477"/>
      <c r="BK274" s="477"/>
      <c r="BL274" s="478"/>
      <c r="BM274" s="477"/>
      <c r="BN274" s="480"/>
      <c r="BO274" s="481"/>
      <c r="BP274" s="480"/>
      <c r="BQ274" s="477"/>
      <c r="BR274" s="482"/>
      <c r="BS274" s="477"/>
      <c r="BT274" s="479"/>
      <c r="BU274" s="477"/>
      <c r="BV274" s="480"/>
      <c r="BW274" s="477"/>
    </row>
    <row r="275" spans="1:75" x14ac:dyDescent="0.25">
      <c r="A275" s="261">
        <v>274</v>
      </c>
      <c r="B275" s="261">
        <v>1</v>
      </c>
      <c r="C275" s="11" t="s">
        <v>5</v>
      </c>
      <c r="D275" s="725">
        <v>45515</v>
      </c>
      <c r="E275" s="11" t="s">
        <v>11791</v>
      </c>
      <c r="F275" s="247" t="s">
        <v>15198</v>
      </c>
      <c r="G275" s="247" t="s">
        <v>17475</v>
      </c>
      <c r="H275" s="967">
        <v>4.5</v>
      </c>
      <c r="I275" s="247"/>
      <c r="J275" s="11" t="s">
        <v>172</v>
      </c>
      <c r="K275" s="514">
        <v>45516.771643518499</v>
      </c>
      <c r="L275" s="11" t="s">
        <v>9339</v>
      </c>
      <c r="M275" s="2"/>
      <c r="N275" s="11" t="s">
        <v>9339</v>
      </c>
      <c r="O275" s="247" t="s">
        <v>17259</v>
      </c>
      <c r="AQ275" s="477"/>
      <c r="AR275" s="477"/>
      <c r="AS275" s="477"/>
      <c r="AT275" s="478"/>
      <c r="AU275" s="477"/>
      <c r="AV275" s="480"/>
      <c r="AW275" s="481"/>
      <c r="AX275" s="480"/>
      <c r="AY275" s="477"/>
      <c r="AZ275" s="482"/>
      <c r="BA275" s="477"/>
      <c r="BB275" s="479"/>
      <c r="BC275" s="477"/>
      <c r="BD275" s="480"/>
      <c r="BE275" s="477"/>
      <c r="BI275" s="477"/>
      <c r="BJ275" s="477"/>
      <c r="BK275" s="477"/>
      <c r="BL275" s="478"/>
      <c r="BM275" s="477"/>
      <c r="BN275" s="480"/>
      <c r="BO275" s="481"/>
      <c r="BP275" s="480"/>
      <c r="BQ275" s="477"/>
      <c r="BR275" s="482"/>
      <c r="BS275" s="477"/>
      <c r="BT275" s="479"/>
      <c r="BU275" s="477"/>
      <c r="BV275" s="480"/>
      <c r="BW275" s="477"/>
    </row>
    <row r="276" spans="1:75" x14ac:dyDescent="0.25">
      <c r="A276" s="261">
        <v>275</v>
      </c>
      <c r="B276" s="261">
        <v>1</v>
      </c>
      <c r="C276" s="11" t="s">
        <v>5</v>
      </c>
      <c r="D276" s="725">
        <v>45516</v>
      </c>
      <c r="E276" s="11" t="s">
        <v>11688</v>
      </c>
      <c r="F276" s="247" t="s">
        <v>11596</v>
      </c>
      <c r="G276" s="247" t="s">
        <v>17476</v>
      </c>
      <c r="H276" s="967">
        <v>1.4</v>
      </c>
      <c r="I276" s="247"/>
      <c r="J276" s="11" t="s">
        <v>172</v>
      </c>
      <c r="K276" s="514">
        <v>45516.732210648202</v>
      </c>
      <c r="L276" s="11" t="s">
        <v>9339</v>
      </c>
      <c r="M276" s="2"/>
      <c r="N276" s="11" t="s">
        <v>9339</v>
      </c>
      <c r="O276" s="247" t="s">
        <v>17259</v>
      </c>
      <c r="AQ276" s="477"/>
      <c r="AR276" s="477"/>
      <c r="AS276" s="477"/>
      <c r="AT276" s="478"/>
      <c r="AU276" s="477"/>
      <c r="AV276" s="480"/>
      <c r="AW276" s="481"/>
      <c r="AX276" s="480"/>
      <c r="AY276" s="477"/>
      <c r="AZ276" s="482"/>
      <c r="BA276" s="477"/>
      <c r="BB276" s="479"/>
      <c r="BC276" s="477"/>
      <c r="BD276" s="480"/>
      <c r="BE276" s="477"/>
      <c r="BI276" s="477"/>
      <c r="BJ276" s="477"/>
      <c r="BK276" s="477"/>
      <c r="BL276" s="478"/>
      <c r="BM276" s="477"/>
      <c r="BN276" s="480"/>
      <c r="BO276" s="481"/>
      <c r="BP276" s="480"/>
      <c r="BQ276" s="477"/>
      <c r="BR276" s="482"/>
      <c r="BS276" s="477"/>
      <c r="BT276" s="479"/>
      <c r="BU276" s="477"/>
      <c r="BV276" s="480"/>
      <c r="BW276" s="477"/>
    </row>
    <row r="277" spans="1:75" x14ac:dyDescent="0.25">
      <c r="A277" s="261">
        <v>276</v>
      </c>
      <c r="B277" s="261">
        <v>1</v>
      </c>
      <c r="C277" s="11" t="s">
        <v>5</v>
      </c>
      <c r="D277" s="725">
        <v>45516</v>
      </c>
      <c r="E277" s="11" t="s">
        <v>11727</v>
      </c>
      <c r="F277" s="247" t="s">
        <v>11625</v>
      </c>
      <c r="G277" s="247" t="s">
        <v>17477</v>
      </c>
      <c r="H277" s="967">
        <v>2</v>
      </c>
      <c r="I277" s="247"/>
      <c r="J277" s="11" t="s">
        <v>172</v>
      </c>
      <c r="K277" s="514">
        <v>45516.507395833301</v>
      </c>
      <c r="L277" s="11" t="s">
        <v>9339</v>
      </c>
      <c r="M277" s="2"/>
      <c r="N277" s="11" t="s">
        <v>9339</v>
      </c>
      <c r="O277" s="247" t="s">
        <v>17259</v>
      </c>
      <c r="AQ277" s="477"/>
      <c r="AR277" s="477"/>
      <c r="AS277" s="477"/>
      <c r="AT277" s="478"/>
      <c r="AU277" s="477"/>
      <c r="AV277" s="480"/>
      <c r="AW277" s="481"/>
      <c r="AX277" s="480"/>
      <c r="AY277" s="477"/>
      <c r="AZ277" s="482"/>
      <c r="BA277" s="477"/>
      <c r="BB277" s="479"/>
      <c r="BC277" s="477"/>
      <c r="BD277" s="480"/>
      <c r="BE277" s="477"/>
      <c r="BI277" s="477"/>
      <c r="BJ277" s="477"/>
      <c r="BK277" s="477"/>
      <c r="BL277" s="478"/>
      <c r="BM277" s="477"/>
      <c r="BN277" s="480"/>
      <c r="BO277" s="481"/>
      <c r="BP277" s="480"/>
      <c r="BQ277" s="477"/>
      <c r="BR277" s="482"/>
      <c r="BS277" s="477"/>
      <c r="BT277" s="479"/>
      <c r="BU277" s="477"/>
      <c r="BV277" s="480"/>
      <c r="BW277" s="477"/>
    </row>
    <row r="278" spans="1:75" x14ac:dyDescent="0.25">
      <c r="A278" s="261">
        <v>277</v>
      </c>
      <c r="B278" s="261">
        <v>1</v>
      </c>
      <c r="C278" s="11" t="s">
        <v>5</v>
      </c>
      <c r="D278" s="725">
        <v>45516</v>
      </c>
      <c r="E278" s="11" t="s">
        <v>11791</v>
      </c>
      <c r="F278" s="247" t="s">
        <v>15198</v>
      </c>
      <c r="G278" s="247" t="s">
        <v>17478</v>
      </c>
      <c r="H278" s="967">
        <v>3.25</v>
      </c>
      <c r="I278" s="247"/>
      <c r="J278" s="11" t="s">
        <v>172</v>
      </c>
      <c r="K278" s="514">
        <v>45516.637905092597</v>
      </c>
      <c r="L278" s="11" t="s">
        <v>9339</v>
      </c>
      <c r="M278" s="2"/>
      <c r="N278" s="11" t="s">
        <v>9339</v>
      </c>
      <c r="O278" s="247" t="s">
        <v>17259</v>
      </c>
      <c r="AQ278" s="477"/>
      <c r="AR278" s="477"/>
      <c r="AS278" s="477"/>
      <c r="AT278" s="478"/>
      <c r="AU278" s="477"/>
      <c r="AV278" s="480"/>
      <c r="AW278" s="481"/>
      <c r="AX278" s="480"/>
      <c r="AY278" s="477"/>
      <c r="AZ278" s="482"/>
      <c r="BA278" s="477"/>
      <c r="BB278" s="479"/>
      <c r="BC278" s="477"/>
      <c r="BD278" s="480"/>
      <c r="BE278" s="477"/>
      <c r="BI278" s="477"/>
      <c r="BJ278" s="477"/>
      <c r="BK278" s="477"/>
      <c r="BL278" s="478"/>
      <c r="BM278" s="477"/>
      <c r="BN278" s="480"/>
      <c r="BO278" s="481"/>
      <c r="BP278" s="480"/>
      <c r="BQ278" s="477"/>
      <c r="BR278" s="482"/>
      <c r="BS278" s="477"/>
      <c r="BT278" s="479"/>
      <c r="BU278" s="477"/>
      <c r="BV278" s="480"/>
      <c r="BW278" s="477"/>
    </row>
    <row r="279" spans="1:75" x14ac:dyDescent="0.25">
      <c r="A279" s="261">
        <v>278</v>
      </c>
      <c r="B279" s="261">
        <v>1</v>
      </c>
      <c r="C279" s="11" t="s">
        <v>5</v>
      </c>
      <c r="D279" s="725">
        <v>45516</v>
      </c>
      <c r="E279" s="11" t="s">
        <v>11677</v>
      </c>
      <c r="F279" s="247" t="s">
        <v>17069</v>
      </c>
      <c r="G279" s="247" t="s">
        <v>17237</v>
      </c>
      <c r="H279" s="967">
        <v>0.25</v>
      </c>
      <c r="I279" s="247"/>
      <c r="J279" s="11" t="s">
        <v>172</v>
      </c>
      <c r="K279" s="514">
        <v>45516.504560185203</v>
      </c>
      <c r="L279" s="11" t="s">
        <v>9339</v>
      </c>
      <c r="M279" s="2"/>
      <c r="N279" s="11" t="s">
        <v>172</v>
      </c>
      <c r="O279" s="247" t="s">
        <v>17259</v>
      </c>
      <c r="AQ279" s="477"/>
      <c r="AR279" s="477"/>
      <c r="AS279" s="477"/>
      <c r="AT279" s="478"/>
      <c r="AU279" s="477"/>
      <c r="AV279" s="480"/>
      <c r="AW279" s="481"/>
      <c r="AX279" s="480"/>
      <c r="AY279" s="477"/>
      <c r="AZ279" s="482"/>
      <c r="BA279" s="477"/>
      <c r="BB279" s="479"/>
      <c r="BC279" s="477"/>
      <c r="BD279" s="480"/>
      <c r="BE279" s="477"/>
      <c r="BI279" s="477"/>
      <c r="BJ279" s="477"/>
      <c r="BK279" s="477"/>
      <c r="BL279" s="478"/>
      <c r="BM279" s="477"/>
      <c r="BN279" s="480"/>
      <c r="BO279" s="481"/>
      <c r="BP279" s="480"/>
      <c r="BQ279" s="477"/>
      <c r="BR279" s="482"/>
      <c r="BS279" s="477"/>
      <c r="BT279" s="479"/>
      <c r="BU279" s="477"/>
      <c r="BV279" s="480"/>
      <c r="BW279" s="477"/>
    </row>
    <row r="280" spans="1:75" x14ac:dyDescent="0.25">
      <c r="A280" s="261">
        <v>279</v>
      </c>
      <c r="B280" s="261">
        <v>1</v>
      </c>
      <c r="C280" s="11" t="s">
        <v>5</v>
      </c>
      <c r="D280" s="725">
        <v>45516</v>
      </c>
      <c r="E280" s="11" t="s">
        <v>11736</v>
      </c>
      <c r="F280" s="247" t="s">
        <v>11632</v>
      </c>
      <c r="G280" s="247" t="s">
        <v>17479</v>
      </c>
      <c r="H280" s="967">
        <v>1.25</v>
      </c>
      <c r="I280" s="247"/>
      <c r="J280" s="11" t="s">
        <v>172</v>
      </c>
      <c r="K280" s="514">
        <v>45516.505046296297</v>
      </c>
      <c r="L280" s="11" t="s">
        <v>9339</v>
      </c>
      <c r="M280" s="2"/>
      <c r="N280" s="11" t="s">
        <v>9339</v>
      </c>
      <c r="O280" s="247" t="s">
        <v>17259</v>
      </c>
      <c r="AQ280" s="477"/>
      <c r="AR280" s="477"/>
      <c r="AS280" s="477"/>
      <c r="AT280" s="478"/>
      <c r="AU280" s="477"/>
      <c r="AV280" s="480"/>
      <c r="AW280" s="481"/>
      <c r="AX280" s="480"/>
      <c r="AY280" s="477"/>
      <c r="AZ280" s="482"/>
      <c r="BA280" s="477"/>
      <c r="BB280" s="479"/>
      <c r="BC280" s="477"/>
      <c r="BD280" s="480"/>
      <c r="BE280" s="477"/>
      <c r="BI280" s="477"/>
      <c r="BJ280" s="477"/>
      <c r="BK280" s="477"/>
      <c r="BL280" s="478"/>
      <c r="BM280" s="477"/>
      <c r="BN280" s="480"/>
      <c r="BO280" s="481"/>
      <c r="BP280" s="480"/>
      <c r="BQ280" s="477"/>
      <c r="BR280" s="482"/>
      <c r="BS280" s="477"/>
      <c r="BT280" s="479"/>
      <c r="BU280" s="477"/>
      <c r="BV280" s="480"/>
      <c r="BW280" s="477"/>
    </row>
    <row r="281" spans="1:75" x14ac:dyDescent="0.25">
      <c r="A281" s="261">
        <v>280</v>
      </c>
      <c r="B281" s="261">
        <v>1</v>
      </c>
      <c r="C281" s="11" t="s">
        <v>5</v>
      </c>
      <c r="D281" s="725">
        <v>45516</v>
      </c>
      <c r="E281" s="11" t="s">
        <v>13167</v>
      </c>
      <c r="F281" s="247" t="s">
        <v>13166</v>
      </c>
      <c r="G281" s="247" t="s">
        <v>17480</v>
      </c>
      <c r="H281" s="967">
        <v>0.5</v>
      </c>
      <c r="I281" s="247"/>
      <c r="J281" s="11" t="s">
        <v>172</v>
      </c>
      <c r="K281" s="514">
        <v>45516.5053819444</v>
      </c>
      <c r="L281" s="11" t="s">
        <v>9339</v>
      </c>
      <c r="M281" s="2"/>
      <c r="N281" s="11" t="s">
        <v>9339</v>
      </c>
      <c r="O281" s="247" t="s">
        <v>17259</v>
      </c>
      <c r="AQ281" s="477"/>
      <c r="AR281" s="477"/>
      <c r="AS281" s="477"/>
      <c r="AT281" s="478"/>
      <c r="AU281" s="477"/>
      <c r="AV281" s="480"/>
      <c r="AW281" s="481"/>
      <c r="AX281" s="480"/>
      <c r="AY281" s="477"/>
      <c r="AZ281" s="482"/>
      <c r="BA281" s="477"/>
      <c r="BB281" s="479"/>
      <c r="BC281" s="477"/>
      <c r="BD281" s="480"/>
      <c r="BE281" s="477"/>
      <c r="BI281" s="477"/>
      <c r="BJ281" s="477"/>
      <c r="BK281" s="477"/>
      <c r="BL281" s="478"/>
      <c r="BM281" s="477"/>
      <c r="BN281" s="480"/>
      <c r="BO281" s="481"/>
      <c r="BP281" s="480"/>
      <c r="BQ281" s="477"/>
      <c r="BR281" s="482"/>
      <c r="BS281" s="477"/>
      <c r="BT281" s="479"/>
      <c r="BU281" s="477"/>
      <c r="BV281" s="480"/>
      <c r="BW281" s="477"/>
    </row>
    <row r="282" spans="1:75" x14ac:dyDescent="0.25">
      <c r="A282" s="261">
        <v>281</v>
      </c>
      <c r="B282" s="261">
        <v>1</v>
      </c>
      <c r="C282" s="11" t="s">
        <v>5</v>
      </c>
      <c r="D282" s="725">
        <v>45516</v>
      </c>
      <c r="E282" s="11" t="s">
        <v>11708</v>
      </c>
      <c r="F282" s="247" t="s">
        <v>11609</v>
      </c>
      <c r="G282" s="247" t="s">
        <v>17481</v>
      </c>
      <c r="H282" s="967">
        <v>0.5</v>
      </c>
      <c r="I282" s="247"/>
      <c r="J282" s="11" t="s">
        <v>172</v>
      </c>
      <c r="K282" s="514">
        <v>45516.505682870396</v>
      </c>
      <c r="L282" s="11" t="s">
        <v>9339</v>
      </c>
      <c r="M282" s="2"/>
      <c r="N282" s="11" t="s">
        <v>9339</v>
      </c>
      <c r="O282" s="247" t="s">
        <v>17259</v>
      </c>
      <c r="AQ282" s="477"/>
      <c r="AR282" s="477"/>
      <c r="AS282" s="477"/>
      <c r="AT282" s="478"/>
      <c r="AU282" s="477"/>
      <c r="AV282" s="480"/>
      <c r="AW282" s="481"/>
      <c r="AX282" s="480"/>
      <c r="AY282" s="477"/>
      <c r="AZ282" s="482"/>
      <c r="BA282" s="477"/>
      <c r="BB282" s="479"/>
      <c r="BC282" s="477"/>
      <c r="BD282" s="480"/>
      <c r="BE282" s="477"/>
      <c r="BI282" s="477"/>
      <c r="BJ282" s="477"/>
      <c r="BK282" s="477"/>
      <c r="BL282" s="478"/>
      <c r="BM282" s="477"/>
      <c r="BN282" s="480"/>
      <c r="BO282" s="481"/>
      <c r="BP282" s="480"/>
      <c r="BQ282" s="477"/>
      <c r="BR282" s="482"/>
      <c r="BS282" s="477"/>
      <c r="BT282" s="479"/>
      <c r="BU282" s="477"/>
      <c r="BV282" s="480"/>
      <c r="BW282" s="477"/>
    </row>
    <row r="283" spans="1:75" x14ac:dyDescent="0.25">
      <c r="A283" s="261">
        <v>282</v>
      </c>
      <c r="B283" s="261">
        <v>1</v>
      </c>
      <c r="C283" s="11" t="s">
        <v>5</v>
      </c>
      <c r="D283" s="725">
        <v>45516</v>
      </c>
      <c r="E283" s="11" t="s">
        <v>11768</v>
      </c>
      <c r="F283" s="247" t="s">
        <v>14907</v>
      </c>
      <c r="G283" s="247" t="s">
        <v>17482</v>
      </c>
      <c r="H283" s="967">
        <v>7</v>
      </c>
      <c r="I283" s="247"/>
      <c r="J283" s="11" t="s">
        <v>172</v>
      </c>
      <c r="K283" s="514">
        <v>45516.748726851903</v>
      </c>
      <c r="L283" s="11" t="s">
        <v>9339</v>
      </c>
      <c r="M283" s="2"/>
      <c r="N283" s="11" t="s">
        <v>9339</v>
      </c>
      <c r="O283" s="247" t="s">
        <v>17259</v>
      </c>
      <c r="AQ283" s="477"/>
      <c r="AR283" s="477"/>
      <c r="AS283" s="477"/>
      <c r="AT283" s="478"/>
      <c r="AU283" s="477"/>
      <c r="AV283" s="480"/>
      <c r="AW283" s="481"/>
      <c r="AX283" s="480"/>
      <c r="AY283" s="477"/>
      <c r="AZ283" s="482"/>
      <c r="BA283" s="477"/>
      <c r="BB283" s="479"/>
      <c r="BC283" s="477"/>
      <c r="BD283" s="480"/>
      <c r="BE283" s="477"/>
      <c r="BI283" s="477"/>
      <c r="BJ283" s="477"/>
      <c r="BK283" s="477"/>
      <c r="BL283" s="478"/>
      <c r="BM283" s="477"/>
      <c r="BN283" s="480"/>
      <c r="BO283" s="481"/>
      <c r="BP283" s="480"/>
      <c r="BQ283" s="477"/>
      <c r="BR283" s="482"/>
      <c r="BS283" s="477"/>
      <c r="BT283" s="479"/>
      <c r="BU283" s="477"/>
      <c r="BV283" s="480"/>
      <c r="BW283" s="477"/>
    </row>
    <row r="284" spans="1:75" x14ac:dyDescent="0.25">
      <c r="A284" s="261">
        <v>283</v>
      </c>
      <c r="B284" s="261">
        <v>1</v>
      </c>
      <c r="C284" s="11" t="s">
        <v>5</v>
      </c>
      <c r="D284" s="725">
        <v>45516</v>
      </c>
      <c r="E284" s="11" t="s">
        <v>11719</v>
      </c>
      <c r="F284" s="247" t="s">
        <v>11619</v>
      </c>
      <c r="G284" s="247" t="s">
        <v>17483</v>
      </c>
      <c r="H284" s="967">
        <v>1.5</v>
      </c>
      <c r="I284" s="247"/>
      <c r="J284" s="11" t="s">
        <v>172</v>
      </c>
      <c r="K284" s="514">
        <v>45516.764745370398</v>
      </c>
      <c r="L284" s="11" t="s">
        <v>9339</v>
      </c>
      <c r="M284" s="2"/>
      <c r="N284" s="11" t="s">
        <v>9339</v>
      </c>
      <c r="O284" s="247" t="s">
        <v>17259</v>
      </c>
      <c r="AQ284" s="477"/>
      <c r="AR284" s="477"/>
      <c r="AS284" s="477"/>
      <c r="AT284" s="478"/>
      <c r="AU284" s="477"/>
      <c r="AV284" s="480"/>
      <c r="AW284" s="481"/>
      <c r="AX284" s="480"/>
      <c r="AY284" s="477"/>
      <c r="AZ284" s="482"/>
      <c r="BA284" s="477"/>
      <c r="BB284" s="479"/>
      <c r="BC284" s="477"/>
      <c r="BD284" s="480"/>
      <c r="BE284" s="477"/>
      <c r="BI284" s="477"/>
      <c r="BJ284" s="477"/>
      <c r="BK284" s="477"/>
      <c r="BL284" s="478"/>
      <c r="BM284" s="477"/>
      <c r="BN284" s="480"/>
      <c r="BO284" s="481"/>
      <c r="BP284" s="480"/>
      <c r="BQ284" s="477"/>
      <c r="BR284" s="482"/>
      <c r="BS284" s="477"/>
      <c r="BT284" s="479"/>
      <c r="BU284" s="477"/>
      <c r="BV284" s="480"/>
      <c r="BW284" s="477"/>
    </row>
    <row r="285" spans="1:75" x14ac:dyDescent="0.25">
      <c r="A285" s="261">
        <v>284</v>
      </c>
      <c r="B285" s="261">
        <v>1</v>
      </c>
      <c r="C285" s="11" t="s">
        <v>5</v>
      </c>
      <c r="D285" s="725">
        <v>45516</v>
      </c>
      <c r="E285" s="11" t="s">
        <v>11701</v>
      </c>
      <c r="F285" s="247" t="s">
        <v>11606</v>
      </c>
      <c r="G285" s="247" t="s">
        <v>17484</v>
      </c>
      <c r="H285" s="967">
        <v>0.4</v>
      </c>
      <c r="I285" s="247"/>
      <c r="J285" s="11" t="s">
        <v>172</v>
      </c>
      <c r="K285" s="514">
        <v>45516.772858796299</v>
      </c>
      <c r="L285" s="11" t="s">
        <v>9339</v>
      </c>
      <c r="M285" s="2"/>
      <c r="N285" s="11" t="s">
        <v>9339</v>
      </c>
      <c r="O285" s="247" t="s">
        <v>17259</v>
      </c>
      <c r="AQ285" s="477"/>
      <c r="AR285" s="477"/>
      <c r="AS285" s="477"/>
      <c r="AT285" s="478"/>
      <c r="AU285" s="477"/>
      <c r="AV285" s="480"/>
      <c r="AW285" s="481"/>
      <c r="AX285" s="480"/>
      <c r="AY285" s="477"/>
      <c r="AZ285" s="482"/>
      <c r="BA285" s="477"/>
      <c r="BB285" s="479"/>
      <c r="BC285" s="477"/>
      <c r="BD285" s="480"/>
      <c r="BE285" s="477"/>
      <c r="BI285" s="477"/>
      <c r="BJ285" s="477"/>
      <c r="BK285" s="477"/>
      <c r="BL285" s="478"/>
      <c r="BM285" s="477"/>
      <c r="BN285" s="480"/>
      <c r="BO285" s="481"/>
      <c r="BP285" s="480"/>
      <c r="BQ285" s="477"/>
      <c r="BR285" s="482"/>
      <c r="BS285" s="477"/>
      <c r="BT285" s="479"/>
      <c r="BU285" s="477"/>
      <c r="BV285" s="480"/>
      <c r="BW285" s="477"/>
    </row>
    <row r="286" spans="1:75" x14ac:dyDescent="0.25">
      <c r="A286" s="261">
        <v>285</v>
      </c>
      <c r="B286" s="261">
        <v>4</v>
      </c>
      <c r="C286" s="11" t="s">
        <v>11830</v>
      </c>
      <c r="D286" s="725">
        <v>45509</v>
      </c>
      <c r="E286" s="11" t="s">
        <v>11828</v>
      </c>
      <c r="F286" s="247" t="s">
        <v>17056</v>
      </c>
      <c r="G286" s="247" t="s">
        <v>17240</v>
      </c>
      <c r="H286" s="967">
        <v>3</v>
      </c>
      <c r="I286" s="247"/>
      <c r="J286" s="11" t="s">
        <v>9339</v>
      </c>
      <c r="K286" s="514">
        <v>45516.568368055603</v>
      </c>
      <c r="L286" s="11" t="s">
        <v>9339</v>
      </c>
      <c r="M286" s="2"/>
      <c r="N286" s="11" t="s">
        <v>9339</v>
      </c>
      <c r="O286" s="247" t="s">
        <v>17259</v>
      </c>
      <c r="AQ286" s="477"/>
      <c r="AR286" s="477"/>
      <c r="AS286" s="477"/>
      <c r="AT286" s="478"/>
      <c r="AU286" s="477"/>
      <c r="AV286" s="480"/>
      <c r="AW286" s="481"/>
      <c r="AX286" s="480"/>
      <c r="AY286" s="477"/>
      <c r="AZ286" s="482"/>
      <c r="BA286" s="477"/>
      <c r="BB286" s="479"/>
      <c r="BC286" s="477"/>
      <c r="BD286" s="480"/>
      <c r="BE286" s="477"/>
      <c r="BI286" s="477"/>
      <c r="BJ286" s="477"/>
      <c r="BK286" s="477"/>
      <c r="BL286" s="478"/>
      <c r="BM286" s="477"/>
      <c r="BN286" s="480"/>
      <c r="BO286" s="481"/>
      <c r="BP286" s="480"/>
      <c r="BQ286" s="477"/>
      <c r="BR286" s="482"/>
      <c r="BS286" s="477"/>
      <c r="BT286" s="479"/>
      <c r="BU286" s="477"/>
      <c r="BV286" s="480"/>
      <c r="BW286" s="477"/>
    </row>
    <row r="287" spans="1:75" x14ac:dyDescent="0.25">
      <c r="A287" s="261">
        <v>286</v>
      </c>
      <c r="B287" s="261">
        <v>4</v>
      </c>
      <c r="C287" s="11" t="s">
        <v>11830</v>
      </c>
      <c r="D287" s="725">
        <v>45509</v>
      </c>
      <c r="E287" s="11" t="s">
        <v>11790</v>
      </c>
      <c r="F287" s="247" t="s">
        <v>15193</v>
      </c>
      <c r="G287" s="247" t="s">
        <v>17241</v>
      </c>
      <c r="H287" s="967">
        <v>2</v>
      </c>
      <c r="I287" s="247"/>
      <c r="J287" s="11" t="s">
        <v>172</v>
      </c>
      <c r="K287" s="514">
        <v>45516.568368055603</v>
      </c>
      <c r="L287" s="11" t="s">
        <v>9339</v>
      </c>
      <c r="M287" s="2"/>
      <c r="N287" s="11" t="s">
        <v>9339</v>
      </c>
      <c r="O287" s="247" t="s">
        <v>17259</v>
      </c>
      <c r="AQ287" s="477"/>
      <c r="AR287" s="477"/>
      <c r="AS287" s="477"/>
      <c r="AT287" s="478"/>
      <c r="AU287" s="477"/>
      <c r="AV287" s="480"/>
      <c r="AW287" s="481"/>
      <c r="AX287" s="480"/>
      <c r="AY287" s="477"/>
      <c r="AZ287" s="482"/>
      <c r="BA287" s="477"/>
      <c r="BB287" s="479"/>
      <c r="BC287" s="477"/>
      <c r="BD287" s="480"/>
      <c r="BE287" s="477"/>
      <c r="BI287" s="477"/>
      <c r="BJ287" s="477"/>
      <c r="BK287" s="477"/>
      <c r="BL287" s="478"/>
      <c r="BM287" s="477"/>
      <c r="BN287" s="480"/>
      <c r="BO287" s="481"/>
      <c r="BP287" s="480"/>
      <c r="BQ287" s="477"/>
      <c r="BR287" s="482"/>
      <c r="BS287" s="477"/>
      <c r="BT287" s="479"/>
      <c r="BU287" s="477"/>
      <c r="BV287" s="480"/>
      <c r="BW287" s="477"/>
    </row>
    <row r="288" spans="1:75" x14ac:dyDescent="0.25">
      <c r="A288" s="261">
        <v>287</v>
      </c>
      <c r="B288" s="261">
        <v>4</v>
      </c>
      <c r="C288" s="11" t="s">
        <v>11830</v>
      </c>
      <c r="D288" s="725">
        <v>45509</v>
      </c>
      <c r="E288" s="11" t="s">
        <v>11682</v>
      </c>
      <c r="F288" s="247" t="s">
        <v>13406</v>
      </c>
      <c r="G288" s="247" t="s">
        <v>17485</v>
      </c>
      <c r="H288" s="967">
        <v>0.5</v>
      </c>
      <c r="I288" s="247"/>
      <c r="J288" s="11" t="s">
        <v>172</v>
      </c>
      <c r="K288" s="514">
        <v>45516.568368055603</v>
      </c>
      <c r="L288" s="11" t="s">
        <v>9339</v>
      </c>
      <c r="M288" s="2"/>
      <c r="N288" s="11" t="s">
        <v>9339</v>
      </c>
      <c r="O288" s="247" t="s">
        <v>17259</v>
      </c>
      <c r="AQ288" s="477"/>
      <c r="AR288" s="477"/>
      <c r="AS288" s="477"/>
      <c r="AT288" s="478"/>
      <c r="AU288" s="477"/>
      <c r="AV288" s="480"/>
      <c r="AW288" s="481"/>
      <c r="AX288" s="480"/>
      <c r="AY288" s="477"/>
      <c r="AZ288" s="482"/>
      <c r="BA288" s="477"/>
      <c r="BB288" s="479"/>
      <c r="BC288" s="477"/>
      <c r="BD288" s="480"/>
      <c r="BE288" s="477"/>
      <c r="BI288" s="477"/>
      <c r="BJ288" s="477"/>
      <c r="BK288" s="477"/>
      <c r="BL288" s="478"/>
      <c r="BM288" s="477"/>
      <c r="BN288" s="480"/>
      <c r="BO288" s="481"/>
      <c r="BP288" s="480"/>
      <c r="BQ288" s="477"/>
      <c r="BR288" s="482"/>
      <c r="BS288" s="477"/>
      <c r="BT288" s="479"/>
      <c r="BU288" s="477"/>
      <c r="BV288" s="480"/>
      <c r="BW288" s="477"/>
    </row>
    <row r="289" spans="1:75" x14ac:dyDescent="0.25">
      <c r="A289" s="261">
        <v>288</v>
      </c>
      <c r="B289" s="261">
        <v>4</v>
      </c>
      <c r="C289" s="11" t="s">
        <v>11830</v>
      </c>
      <c r="D289" s="725">
        <v>45509</v>
      </c>
      <c r="E289" s="11" t="s">
        <v>11682</v>
      </c>
      <c r="F289" s="247" t="s">
        <v>13406</v>
      </c>
      <c r="G289" s="247" t="s">
        <v>17486</v>
      </c>
      <c r="H289" s="967">
        <v>0.5</v>
      </c>
      <c r="I289" s="247"/>
      <c r="J289" s="11" t="s">
        <v>172</v>
      </c>
      <c r="K289" s="514">
        <v>45516.568368055603</v>
      </c>
      <c r="L289" s="11" t="s">
        <v>9339</v>
      </c>
      <c r="M289" s="2"/>
      <c r="N289" s="11" t="s">
        <v>9339</v>
      </c>
      <c r="O289" s="247" t="s">
        <v>17259</v>
      </c>
      <c r="AQ289" s="477"/>
      <c r="AR289" s="477"/>
      <c r="AS289" s="477"/>
      <c r="AT289" s="478"/>
      <c r="AU289" s="477"/>
      <c r="AV289" s="480"/>
      <c r="AW289" s="481"/>
      <c r="AX289" s="480"/>
      <c r="AY289" s="477"/>
      <c r="AZ289" s="482"/>
      <c r="BA289" s="477"/>
      <c r="BB289" s="479"/>
      <c r="BC289" s="477"/>
      <c r="BD289" s="480"/>
      <c r="BE289" s="477"/>
      <c r="BI289" s="477"/>
      <c r="BJ289" s="477"/>
      <c r="BK289" s="477"/>
      <c r="BL289" s="478"/>
      <c r="BM289" s="477"/>
      <c r="BN289" s="480"/>
      <c r="BO289" s="481"/>
      <c r="BP289" s="480"/>
      <c r="BQ289" s="477"/>
      <c r="BR289" s="482"/>
      <c r="BS289" s="477"/>
      <c r="BT289" s="479"/>
      <c r="BU289" s="477"/>
      <c r="BV289" s="480"/>
      <c r="BW289" s="477"/>
    </row>
    <row r="290" spans="1:75" x14ac:dyDescent="0.25">
      <c r="A290" s="261">
        <v>289</v>
      </c>
      <c r="B290" s="261">
        <v>4</v>
      </c>
      <c r="C290" s="11" t="s">
        <v>11830</v>
      </c>
      <c r="D290" s="725">
        <v>45509</v>
      </c>
      <c r="E290" s="11" t="s">
        <v>11790</v>
      </c>
      <c r="F290" s="247" t="s">
        <v>15193</v>
      </c>
      <c r="G290" s="247" t="s">
        <v>17244</v>
      </c>
      <c r="H290" s="967">
        <v>2.5</v>
      </c>
      <c r="I290" s="247"/>
      <c r="J290" s="11" t="s">
        <v>172</v>
      </c>
      <c r="K290" s="514">
        <v>45516.568368055603</v>
      </c>
      <c r="L290" s="11" t="s">
        <v>9339</v>
      </c>
      <c r="M290" s="2"/>
      <c r="N290" s="11" t="s">
        <v>9339</v>
      </c>
      <c r="O290" s="247" t="s">
        <v>17259</v>
      </c>
      <c r="AQ290" s="477"/>
      <c r="AR290" s="477"/>
      <c r="AS290" s="477"/>
      <c r="AT290" s="478"/>
      <c r="AU290" s="477"/>
      <c r="AV290" s="480"/>
      <c r="AW290" s="481"/>
      <c r="AX290" s="480"/>
      <c r="AY290" s="477"/>
      <c r="AZ290" s="482"/>
      <c r="BA290" s="477"/>
      <c r="BB290" s="479"/>
      <c r="BC290" s="477"/>
      <c r="BD290" s="480"/>
      <c r="BE290" s="477"/>
      <c r="BI290" s="477"/>
      <c r="BJ290" s="477"/>
      <c r="BK290" s="477"/>
      <c r="BL290" s="478"/>
      <c r="BM290" s="477"/>
      <c r="BN290" s="480"/>
      <c r="BO290" s="481"/>
      <c r="BP290" s="480"/>
      <c r="BQ290" s="477"/>
      <c r="BR290" s="482"/>
      <c r="BS290" s="477"/>
      <c r="BT290" s="479"/>
      <c r="BU290" s="477"/>
      <c r="BV290" s="480"/>
      <c r="BW290" s="477"/>
    </row>
    <row r="291" spans="1:75" x14ac:dyDescent="0.25">
      <c r="A291" s="261">
        <v>290</v>
      </c>
      <c r="B291" s="261">
        <v>4</v>
      </c>
      <c r="C291" s="11" t="s">
        <v>11830</v>
      </c>
      <c r="D291" s="725">
        <v>45510</v>
      </c>
      <c r="E291" s="11" t="s">
        <v>11691</v>
      </c>
      <c r="F291" s="247" t="s">
        <v>11598</v>
      </c>
      <c r="G291" s="247" t="s">
        <v>17487</v>
      </c>
      <c r="H291" s="967">
        <v>0.75</v>
      </c>
      <c r="I291" s="247"/>
      <c r="J291" s="11" t="s">
        <v>172</v>
      </c>
      <c r="K291" s="514">
        <v>45516.568368055603</v>
      </c>
      <c r="L291" s="11" t="s">
        <v>9339</v>
      </c>
      <c r="M291" s="2"/>
      <c r="N291" s="11" t="s">
        <v>9339</v>
      </c>
      <c r="O291" s="247" t="s">
        <v>17259</v>
      </c>
      <c r="AQ291" s="477"/>
      <c r="AR291" s="477"/>
      <c r="AS291" s="477"/>
      <c r="AT291" s="478"/>
      <c r="AU291" s="477"/>
      <c r="AV291" s="480"/>
      <c r="AW291" s="481"/>
      <c r="AX291" s="480"/>
      <c r="AY291" s="477"/>
      <c r="AZ291" s="482"/>
      <c r="BA291" s="477"/>
      <c r="BB291" s="479"/>
      <c r="BC291" s="477"/>
      <c r="BD291" s="480"/>
      <c r="BE291" s="477"/>
      <c r="BI291" s="477"/>
      <c r="BJ291" s="477"/>
      <c r="BK291" s="477"/>
      <c r="BL291" s="478"/>
      <c r="BM291" s="477"/>
      <c r="BN291" s="480"/>
      <c r="BO291" s="481"/>
      <c r="BP291" s="480"/>
      <c r="BQ291" s="477"/>
      <c r="BR291" s="482"/>
      <c r="BS291" s="477"/>
      <c r="BT291" s="479"/>
      <c r="BU291" s="477"/>
      <c r="BV291" s="480"/>
      <c r="BW291" s="477"/>
    </row>
    <row r="292" spans="1:75" x14ac:dyDescent="0.25">
      <c r="A292" s="261">
        <v>291</v>
      </c>
      <c r="B292" s="261">
        <v>4</v>
      </c>
      <c r="C292" s="11" t="s">
        <v>11830</v>
      </c>
      <c r="D292" s="725">
        <v>45510</v>
      </c>
      <c r="E292" s="11" t="s">
        <v>11828</v>
      </c>
      <c r="F292" s="247" t="s">
        <v>17056</v>
      </c>
      <c r="G292" s="247" t="s">
        <v>17240</v>
      </c>
      <c r="H292" s="967">
        <v>3.5</v>
      </c>
      <c r="I292" s="247"/>
      <c r="J292" s="11" t="s">
        <v>172</v>
      </c>
      <c r="K292" s="514">
        <v>45516.568368055603</v>
      </c>
      <c r="L292" s="11" t="s">
        <v>9339</v>
      </c>
      <c r="M292" s="2"/>
      <c r="N292" s="11" t="s">
        <v>9339</v>
      </c>
      <c r="O292" s="247" t="s">
        <v>17259</v>
      </c>
      <c r="AQ292" s="477"/>
      <c r="AR292" s="477"/>
      <c r="AS292" s="477"/>
      <c r="AT292" s="478"/>
      <c r="AU292" s="477"/>
      <c r="AV292" s="480"/>
      <c r="AW292" s="481"/>
      <c r="AX292" s="480"/>
      <c r="AY292" s="477"/>
      <c r="AZ292" s="482"/>
      <c r="BA292" s="477"/>
      <c r="BB292" s="479"/>
      <c r="BC292" s="477"/>
      <c r="BD292" s="480"/>
      <c r="BE292" s="477"/>
      <c r="BI292" s="477"/>
      <c r="BJ292" s="477"/>
      <c r="BK292" s="477"/>
      <c r="BL292" s="478"/>
      <c r="BM292" s="477"/>
      <c r="BN292" s="480"/>
      <c r="BO292" s="481"/>
      <c r="BP292" s="480"/>
      <c r="BQ292" s="477"/>
      <c r="BR292" s="482"/>
      <c r="BS292" s="477"/>
      <c r="BT292" s="479"/>
      <c r="BU292" s="477"/>
      <c r="BV292" s="480"/>
      <c r="BW292" s="477"/>
    </row>
    <row r="293" spans="1:75" x14ac:dyDescent="0.25">
      <c r="A293" s="261">
        <v>292</v>
      </c>
      <c r="B293" s="261">
        <v>4</v>
      </c>
      <c r="C293" s="11" t="s">
        <v>11830</v>
      </c>
      <c r="D293" s="725">
        <v>45510</v>
      </c>
      <c r="E293" s="11" t="s">
        <v>11748</v>
      </c>
      <c r="F293" s="247" t="s">
        <v>11642</v>
      </c>
      <c r="G293" s="247" t="s">
        <v>17488</v>
      </c>
      <c r="H293" s="967">
        <v>1.5</v>
      </c>
      <c r="I293" s="247"/>
      <c r="J293" s="11" t="s">
        <v>172</v>
      </c>
      <c r="K293" s="514">
        <v>45516.568368055603</v>
      </c>
      <c r="L293" s="11" t="s">
        <v>9339</v>
      </c>
      <c r="M293" s="2"/>
      <c r="N293" s="11" t="s">
        <v>9339</v>
      </c>
      <c r="O293" s="247" t="s">
        <v>17259</v>
      </c>
      <c r="AQ293" s="477"/>
      <c r="AR293" s="477"/>
      <c r="AS293" s="477"/>
      <c r="AT293" s="478"/>
      <c r="AU293" s="477"/>
      <c r="AV293" s="480"/>
      <c r="AW293" s="481"/>
      <c r="AX293" s="480"/>
      <c r="AY293" s="477"/>
      <c r="AZ293" s="482"/>
      <c r="BA293" s="477"/>
      <c r="BB293" s="479"/>
      <c r="BC293" s="477"/>
      <c r="BD293" s="480"/>
      <c r="BE293" s="477"/>
      <c r="BI293" s="477"/>
      <c r="BJ293" s="477"/>
      <c r="BK293" s="477"/>
      <c r="BL293" s="478"/>
      <c r="BM293" s="477"/>
      <c r="BN293" s="480"/>
      <c r="BO293" s="481"/>
      <c r="BP293" s="480"/>
      <c r="BQ293" s="477"/>
      <c r="BR293" s="482"/>
      <c r="BS293" s="477"/>
      <c r="BT293" s="479"/>
      <c r="BU293" s="477"/>
      <c r="BV293" s="480"/>
      <c r="BW293" s="477"/>
    </row>
    <row r="294" spans="1:75" x14ac:dyDescent="0.25">
      <c r="A294" s="261">
        <v>293</v>
      </c>
      <c r="B294" s="261">
        <v>4</v>
      </c>
      <c r="C294" s="11" t="s">
        <v>11830</v>
      </c>
      <c r="D294" s="725">
        <v>45510</v>
      </c>
      <c r="E294" s="11" t="s">
        <v>11828</v>
      </c>
      <c r="F294" s="247" t="s">
        <v>17056</v>
      </c>
      <c r="G294" s="247" t="s">
        <v>17489</v>
      </c>
      <c r="H294" s="967">
        <v>1.5</v>
      </c>
      <c r="I294" s="247"/>
      <c r="J294" s="11" t="s">
        <v>172</v>
      </c>
      <c r="K294" s="514">
        <v>45516.568368055603</v>
      </c>
      <c r="L294" s="11" t="s">
        <v>9339</v>
      </c>
      <c r="M294" s="2"/>
      <c r="N294" s="11" t="s">
        <v>9339</v>
      </c>
      <c r="O294" s="247" t="s">
        <v>17259</v>
      </c>
      <c r="AQ294" s="477"/>
      <c r="AR294" s="477"/>
      <c r="AS294" s="477"/>
      <c r="AT294" s="478"/>
      <c r="AU294" s="477"/>
      <c r="AV294" s="480"/>
      <c r="AW294" s="481"/>
      <c r="AX294" s="480"/>
      <c r="AY294" s="477"/>
      <c r="AZ294" s="482"/>
      <c r="BA294" s="477"/>
      <c r="BB294" s="479"/>
      <c r="BC294" s="477"/>
      <c r="BD294" s="480"/>
      <c r="BE294" s="477"/>
      <c r="BI294" s="477"/>
      <c r="BJ294" s="477"/>
      <c r="BK294" s="477"/>
      <c r="BL294" s="478"/>
      <c r="BM294" s="477"/>
      <c r="BN294" s="480"/>
      <c r="BO294" s="481"/>
      <c r="BP294" s="480"/>
      <c r="BQ294" s="477"/>
      <c r="BR294" s="482"/>
      <c r="BS294" s="477"/>
      <c r="BT294" s="479"/>
      <c r="BU294" s="477"/>
      <c r="BV294" s="480"/>
      <c r="BW294" s="477"/>
    </row>
    <row r="295" spans="1:75" x14ac:dyDescent="0.25">
      <c r="A295" s="261">
        <v>294</v>
      </c>
      <c r="B295" s="261">
        <v>4</v>
      </c>
      <c r="C295" s="11" t="s">
        <v>11830</v>
      </c>
      <c r="D295" s="725">
        <v>45510</v>
      </c>
      <c r="E295" s="11" t="s">
        <v>11682</v>
      </c>
      <c r="F295" s="247" t="s">
        <v>13406</v>
      </c>
      <c r="G295" s="247" t="s">
        <v>17490</v>
      </c>
      <c r="H295" s="967">
        <v>2</v>
      </c>
      <c r="I295" s="247"/>
      <c r="J295" s="11" t="s">
        <v>172</v>
      </c>
      <c r="K295" s="514">
        <v>45516.568368055603</v>
      </c>
      <c r="L295" s="11" t="s">
        <v>9339</v>
      </c>
      <c r="M295" s="2"/>
      <c r="N295" s="11" t="s">
        <v>9339</v>
      </c>
      <c r="O295" s="247" t="s">
        <v>17259</v>
      </c>
      <c r="AQ295" s="477"/>
      <c r="AR295" s="477"/>
      <c r="AS295" s="477"/>
      <c r="AT295" s="478"/>
      <c r="AU295" s="477"/>
      <c r="AV295" s="480"/>
      <c r="AW295" s="481"/>
      <c r="AX295" s="480"/>
      <c r="AY295" s="477"/>
      <c r="AZ295" s="482"/>
      <c r="BA295" s="477"/>
      <c r="BB295" s="479"/>
      <c r="BC295" s="477"/>
      <c r="BD295" s="480"/>
      <c r="BE295" s="477"/>
      <c r="BI295" s="477"/>
      <c r="BJ295" s="477"/>
      <c r="BK295" s="477"/>
      <c r="BL295" s="478"/>
      <c r="BM295" s="477"/>
      <c r="BN295" s="480"/>
      <c r="BO295" s="481"/>
      <c r="BP295" s="480"/>
      <c r="BQ295" s="477"/>
      <c r="BR295" s="482"/>
      <c r="BS295" s="477"/>
      <c r="BT295" s="479"/>
      <c r="BU295" s="477"/>
      <c r="BV295" s="480"/>
      <c r="BW295" s="477"/>
    </row>
    <row r="296" spans="1:75" x14ac:dyDescent="0.25">
      <c r="A296" s="261">
        <v>295</v>
      </c>
      <c r="B296" s="261">
        <v>4</v>
      </c>
      <c r="C296" s="11" t="s">
        <v>11830</v>
      </c>
      <c r="D296" s="725">
        <v>45510</v>
      </c>
      <c r="E296" s="11" t="s">
        <v>11828</v>
      </c>
      <c r="F296" s="247" t="s">
        <v>17056</v>
      </c>
      <c r="G296" s="247" t="s">
        <v>17491</v>
      </c>
      <c r="H296" s="967">
        <v>4.5</v>
      </c>
      <c r="I296" s="247"/>
      <c r="J296" s="11" t="s">
        <v>9339</v>
      </c>
      <c r="K296" s="514">
        <v>45516.568368055603</v>
      </c>
      <c r="L296" s="11" t="s">
        <v>9339</v>
      </c>
      <c r="M296" s="2"/>
      <c r="N296" s="11" t="s">
        <v>9339</v>
      </c>
      <c r="O296" s="247" t="s">
        <v>17259</v>
      </c>
      <c r="AQ296" s="477"/>
      <c r="AR296" s="477"/>
      <c r="AS296" s="477"/>
      <c r="AT296" s="478"/>
      <c r="AU296" s="477"/>
      <c r="AV296" s="480"/>
      <c r="AW296" s="481"/>
      <c r="AX296" s="480"/>
      <c r="AY296" s="477"/>
      <c r="AZ296" s="482"/>
      <c r="BA296" s="477"/>
      <c r="BB296" s="479"/>
      <c r="BC296" s="477"/>
      <c r="BD296" s="480"/>
      <c r="BE296" s="477"/>
      <c r="BI296" s="477"/>
      <c r="BJ296" s="477"/>
      <c r="BK296" s="477"/>
      <c r="BL296" s="478"/>
      <c r="BM296" s="477"/>
      <c r="BN296" s="480"/>
      <c r="BO296" s="481"/>
      <c r="BP296" s="480"/>
      <c r="BQ296" s="477"/>
      <c r="BR296" s="482"/>
      <c r="BS296" s="477"/>
      <c r="BT296" s="479"/>
      <c r="BU296" s="477"/>
      <c r="BV296" s="480"/>
      <c r="BW296" s="477"/>
    </row>
    <row r="297" spans="1:75" x14ac:dyDescent="0.25">
      <c r="A297" s="261">
        <v>296</v>
      </c>
      <c r="B297" s="261">
        <v>4</v>
      </c>
      <c r="C297" s="11" t="s">
        <v>11830</v>
      </c>
      <c r="D297" s="725">
        <v>45510</v>
      </c>
      <c r="E297" s="11" t="s">
        <v>13781</v>
      </c>
      <c r="F297" s="247" t="s">
        <v>13780</v>
      </c>
      <c r="G297" s="247" t="s">
        <v>17492</v>
      </c>
      <c r="H297" s="967">
        <v>0.5</v>
      </c>
      <c r="I297" s="247"/>
      <c r="J297" s="11" t="s">
        <v>172</v>
      </c>
      <c r="K297" s="514">
        <v>45516.568368055603</v>
      </c>
      <c r="L297" s="11" t="s">
        <v>9339</v>
      </c>
      <c r="M297" s="2"/>
      <c r="N297" s="11" t="s">
        <v>9339</v>
      </c>
      <c r="O297" s="247" t="s">
        <v>17259</v>
      </c>
      <c r="AQ297" s="477"/>
      <c r="AR297" s="477"/>
      <c r="AS297" s="477"/>
      <c r="AT297" s="478"/>
      <c r="AU297" s="477"/>
      <c r="AV297" s="480"/>
      <c r="AW297" s="481"/>
      <c r="AX297" s="480"/>
      <c r="AY297" s="477"/>
      <c r="AZ297" s="482"/>
      <c r="BA297" s="477"/>
      <c r="BB297" s="479"/>
      <c r="BC297" s="477"/>
      <c r="BD297" s="480"/>
      <c r="BE297" s="477"/>
      <c r="BI297" s="477"/>
      <c r="BJ297" s="477"/>
      <c r="BK297" s="477"/>
      <c r="BL297" s="478"/>
      <c r="BM297" s="477"/>
      <c r="BN297" s="480"/>
      <c r="BO297" s="481"/>
      <c r="BP297" s="480"/>
      <c r="BQ297" s="477"/>
      <c r="BR297" s="482"/>
      <c r="BS297" s="477"/>
      <c r="BT297" s="479"/>
      <c r="BU297" s="477"/>
      <c r="BV297" s="480"/>
      <c r="BW297" s="477"/>
    </row>
    <row r="298" spans="1:75" x14ac:dyDescent="0.25">
      <c r="A298" s="261">
        <v>297</v>
      </c>
      <c r="B298" s="261">
        <v>4</v>
      </c>
      <c r="C298" s="11" t="s">
        <v>11830</v>
      </c>
      <c r="D298" s="725">
        <v>45510</v>
      </c>
      <c r="E298" s="11" t="s">
        <v>11682</v>
      </c>
      <c r="F298" s="247" t="s">
        <v>13406</v>
      </c>
      <c r="G298" s="247" t="s">
        <v>17493</v>
      </c>
      <c r="H298" s="967">
        <v>2</v>
      </c>
      <c r="I298" s="247"/>
      <c r="J298" s="11" t="s">
        <v>172</v>
      </c>
      <c r="K298" s="514">
        <v>45516.568368055603</v>
      </c>
      <c r="L298" s="11" t="s">
        <v>9339</v>
      </c>
      <c r="M298" s="2"/>
      <c r="N298" s="11" t="s">
        <v>9339</v>
      </c>
      <c r="O298" s="247" t="s">
        <v>17259</v>
      </c>
      <c r="AQ298" s="477"/>
      <c r="AR298" s="477"/>
      <c r="AS298" s="477"/>
      <c r="AT298" s="478"/>
      <c r="AU298" s="477"/>
      <c r="AV298" s="480"/>
      <c r="AW298" s="481"/>
      <c r="AX298" s="480"/>
      <c r="AY298" s="477"/>
      <c r="AZ298" s="482"/>
      <c r="BA298" s="477"/>
      <c r="BB298" s="479"/>
      <c r="BC298" s="477"/>
      <c r="BD298" s="480"/>
      <c r="BE298" s="477"/>
      <c r="BI298" s="477"/>
      <c r="BJ298" s="477"/>
      <c r="BK298" s="477"/>
      <c r="BL298" s="478"/>
      <c r="BM298" s="477"/>
      <c r="BN298" s="480"/>
      <c r="BO298" s="481"/>
      <c r="BP298" s="480"/>
      <c r="BQ298" s="477"/>
      <c r="BR298" s="482"/>
      <c r="BS298" s="477"/>
      <c r="BT298" s="479"/>
      <c r="BU298" s="477"/>
      <c r="BV298" s="480"/>
      <c r="BW298" s="477"/>
    </row>
    <row r="299" spans="1:75" x14ac:dyDescent="0.25">
      <c r="A299" s="261">
        <v>298</v>
      </c>
      <c r="B299" s="261">
        <v>4</v>
      </c>
      <c r="C299" s="11" t="s">
        <v>11830</v>
      </c>
      <c r="D299" s="725">
        <v>45510</v>
      </c>
      <c r="E299" s="11" t="s">
        <v>11682</v>
      </c>
      <c r="F299" s="247" t="s">
        <v>13406</v>
      </c>
      <c r="G299" s="247" t="s">
        <v>17494</v>
      </c>
      <c r="H299" s="967">
        <v>1.5</v>
      </c>
      <c r="I299" s="247"/>
      <c r="J299" s="11" t="s">
        <v>172</v>
      </c>
      <c r="K299" s="514">
        <v>45516.568368055603</v>
      </c>
      <c r="L299" s="11" t="s">
        <v>9339</v>
      </c>
      <c r="M299" s="2"/>
      <c r="N299" s="11" t="s">
        <v>9339</v>
      </c>
      <c r="O299" s="247" t="s">
        <v>17259</v>
      </c>
      <c r="AQ299" s="477"/>
      <c r="AR299" s="477"/>
      <c r="AS299" s="477"/>
      <c r="AT299" s="478"/>
      <c r="AU299" s="477"/>
      <c r="AV299" s="480"/>
      <c r="AW299" s="481"/>
      <c r="AX299" s="480"/>
      <c r="AY299" s="477"/>
      <c r="AZ299" s="482"/>
      <c r="BA299" s="477"/>
      <c r="BB299" s="479"/>
      <c r="BC299" s="477"/>
      <c r="BD299" s="480"/>
      <c r="BE299" s="477"/>
      <c r="BI299" s="477"/>
      <c r="BJ299" s="477"/>
      <c r="BK299" s="477"/>
      <c r="BL299" s="478"/>
      <c r="BM299" s="477"/>
      <c r="BN299" s="480"/>
      <c r="BO299" s="481"/>
      <c r="BP299" s="480"/>
      <c r="BQ299" s="477"/>
      <c r="BR299" s="482"/>
      <c r="BS299" s="477"/>
      <c r="BT299" s="479"/>
      <c r="BU299" s="477"/>
      <c r="BV299" s="480"/>
      <c r="BW299" s="477"/>
    </row>
    <row r="300" spans="1:75" x14ac:dyDescent="0.25">
      <c r="A300" s="261">
        <v>299</v>
      </c>
      <c r="B300" s="261">
        <v>4</v>
      </c>
      <c r="C300" s="11" t="s">
        <v>11830</v>
      </c>
      <c r="D300" s="725">
        <v>45510</v>
      </c>
      <c r="E300" s="11" t="s">
        <v>11691</v>
      </c>
      <c r="F300" s="247" t="s">
        <v>11598</v>
      </c>
      <c r="G300" s="247" t="s">
        <v>17495</v>
      </c>
      <c r="H300" s="967">
        <v>0.5</v>
      </c>
      <c r="I300" s="247"/>
      <c r="J300" s="11" t="s">
        <v>172</v>
      </c>
      <c r="K300" s="514">
        <v>45516.568368055603</v>
      </c>
      <c r="L300" s="11" t="s">
        <v>9339</v>
      </c>
      <c r="M300" s="2"/>
      <c r="N300" s="11" t="s">
        <v>9339</v>
      </c>
      <c r="O300" s="247" t="s">
        <v>17259</v>
      </c>
      <c r="AQ300" s="477"/>
      <c r="AR300" s="477"/>
      <c r="AS300" s="477"/>
      <c r="AT300" s="478"/>
      <c r="AU300" s="477"/>
      <c r="AV300" s="480"/>
      <c r="AW300" s="481"/>
      <c r="AX300" s="480"/>
      <c r="AY300" s="477"/>
      <c r="AZ300" s="482"/>
      <c r="BA300" s="477"/>
      <c r="BB300" s="479"/>
      <c r="BC300" s="477"/>
      <c r="BD300" s="480"/>
      <c r="BE300" s="477"/>
      <c r="BI300" s="477"/>
      <c r="BJ300" s="477"/>
      <c r="BK300" s="477"/>
      <c r="BL300" s="478"/>
      <c r="BM300" s="477"/>
      <c r="BN300" s="480"/>
      <c r="BO300" s="481"/>
      <c r="BP300" s="480"/>
      <c r="BQ300" s="477"/>
      <c r="BR300" s="482"/>
      <c r="BS300" s="477"/>
      <c r="BT300" s="479"/>
      <c r="BU300" s="477"/>
      <c r="BV300" s="480"/>
      <c r="BW300" s="477"/>
    </row>
    <row r="301" spans="1:75" x14ac:dyDescent="0.25">
      <c r="A301" s="261">
        <v>300</v>
      </c>
      <c r="B301" s="261">
        <v>4</v>
      </c>
      <c r="C301" s="11" t="s">
        <v>11830</v>
      </c>
      <c r="D301" s="725">
        <v>45510</v>
      </c>
      <c r="E301" s="11" t="s">
        <v>11682</v>
      </c>
      <c r="F301" s="247" t="s">
        <v>13406</v>
      </c>
      <c r="G301" s="247" t="s">
        <v>17496</v>
      </c>
      <c r="H301" s="967">
        <v>0.5</v>
      </c>
      <c r="I301" s="247"/>
      <c r="J301" s="11" t="s">
        <v>172</v>
      </c>
      <c r="K301" s="514">
        <v>45516.568368055603</v>
      </c>
      <c r="L301" s="11" t="s">
        <v>9339</v>
      </c>
      <c r="M301" s="2"/>
      <c r="N301" s="11" t="s">
        <v>9339</v>
      </c>
      <c r="O301" s="247" t="s">
        <v>17259</v>
      </c>
      <c r="AQ301" s="477"/>
      <c r="AR301" s="477"/>
      <c r="AS301" s="477"/>
      <c r="AT301" s="478"/>
      <c r="AU301" s="477"/>
      <c r="AV301" s="480"/>
      <c r="AW301" s="481"/>
      <c r="AX301" s="480"/>
      <c r="AY301" s="477"/>
      <c r="AZ301" s="482"/>
      <c r="BA301" s="477"/>
      <c r="BB301" s="479"/>
      <c r="BC301" s="477"/>
      <c r="BD301" s="480"/>
      <c r="BE301" s="477"/>
      <c r="BI301" s="477"/>
      <c r="BJ301" s="477"/>
      <c r="BK301" s="477"/>
      <c r="BL301" s="478"/>
      <c r="BM301" s="477"/>
      <c r="BN301" s="480"/>
      <c r="BO301" s="481"/>
      <c r="BP301" s="480"/>
      <c r="BQ301" s="477"/>
      <c r="BR301" s="482"/>
      <c r="BS301" s="477"/>
      <c r="BT301" s="479"/>
      <c r="BU301" s="477"/>
      <c r="BV301" s="480"/>
      <c r="BW301" s="477"/>
    </row>
    <row r="302" spans="1:75" x14ac:dyDescent="0.25">
      <c r="A302" s="261">
        <v>301</v>
      </c>
      <c r="B302" s="261">
        <v>4</v>
      </c>
      <c r="C302" s="11" t="s">
        <v>11830</v>
      </c>
      <c r="D302" s="725">
        <v>45512</v>
      </c>
      <c r="E302" s="11" t="s">
        <v>11682</v>
      </c>
      <c r="F302" s="247" t="s">
        <v>13406</v>
      </c>
      <c r="G302" s="247" t="s">
        <v>17497</v>
      </c>
      <c r="H302" s="967">
        <v>4</v>
      </c>
      <c r="I302" s="247"/>
      <c r="J302" s="11" t="s">
        <v>172</v>
      </c>
      <c r="K302" s="514">
        <v>45516.568368055603</v>
      </c>
      <c r="L302" s="11" t="s">
        <v>9339</v>
      </c>
      <c r="M302" s="2"/>
      <c r="N302" s="11" t="s">
        <v>9339</v>
      </c>
      <c r="O302" s="247" t="s">
        <v>17259</v>
      </c>
      <c r="AQ302" s="477"/>
      <c r="AR302" s="477"/>
      <c r="AS302" s="477"/>
      <c r="AT302" s="478"/>
      <c r="AU302" s="477"/>
      <c r="AV302" s="480"/>
      <c r="AW302" s="481"/>
      <c r="AX302" s="480"/>
      <c r="AY302" s="477"/>
      <c r="AZ302" s="482"/>
      <c r="BA302" s="477"/>
      <c r="BB302" s="479"/>
      <c r="BC302" s="477"/>
      <c r="BD302" s="480"/>
      <c r="BE302" s="477"/>
      <c r="BI302" s="477"/>
      <c r="BJ302" s="477"/>
      <c r="BK302" s="477"/>
      <c r="BL302" s="478"/>
      <c r="BM302" s="477"/>
      <c r="BN302" s="480"/>
      <c r="BO302" s="481"/>
      <c r="BP302" s="480"/>
      <c r="BQ302" s="477"/>
      <c r="BR302" s="482"/>
      <c r="BS302" s="477"/>
      <c r="BT302" s="479"/>
      <c r="BU302" s="477"/>
      <c r="BV302" s="480"/>
      <c r="BW302" s="477"/>
    </row>
    <row r="303" spans="1:75" x14ac:dyDescent="0.25">
      <c r="A303" s="261">
        <v>302</v>
      </c>
      <c r="B303" s="261">
        <v>4</v>
      </c>
      <c r="C303" s="11" t="s">
        <v>11830</v>
      </c>
      <c r="D303" s="725">
        <v>45512</v>
      </c>
      <c r="E303" s="11" t="s">
        <v>11828</v>
      </c>
      <c r="F303" s="247" t="s">
        <v>17056</v>
      </c>
      <c r="G303" s="247" t="s">
        <v>17498</v>
      </c>
      <c r="H303" s="967">
        <v>2.25</v>
      </c>
      <c r="I303" s="247"/>
      <c r="J303" s="11" t="s">
        <v>172</v>
      </c>
      <c r="K303" s="514">
        <v>45516.568368055603</v>
      </c>
      <c r="L303" s="11" t="s">
        <v>9339</v>
      </c>
      <c r="M303" s="2"/>
      <c r="N303" s="11" t="s">
        <v>9339</v>
      </c>
      <c r="O303" s="247" t="s">
        <v>17259</v>
      </c>
      <c r="AQ303" s="477"/>
      <c r="AR303" s="477"/>
      <c r="AS303" s="477"/>
      <c r="AT303" s="478"/>
      <c r="AU303" s="477"/>
      <c r="AV303" s="480"/>
      <c r="AW303" s="481"/>
      <c r="AX303" s="480"/>
      <c r="AY303" s="477"/>
      <c r="AZ303" s="482"/>
      <c r="BA303" s="477"/>
      <c r="BB303" s="479"/>
      <c r="BC303" s="477"/>
      <c r="BD303" s="480"/>
      <c r="BE303" s="477"/>
      <c r="BI303" s="477"/>
      <c r="BJ303" s="477"/>
      <c r="BK303" s="477"/>
      <c r="BL303" s="478"/>
      <c r="BM303" s="477"/>
      <c r="BN303" s="480"/>
      <c r="BO303" s="481"/>
      <c r="BP303" s="480"/>
      <c r="BQ303" s="477"/>
      <c r="BR303" s="482"/>
      <c r="BS303" s="477"/>
      <c r="BT303" s="479"/>
      <c r="BU303" s="477"/>
      <c r="BV303" s="480"/>
      <c r="BW303" s="477"/>
    </row>
    <row r="304" spans="1:75" x14ac:dyDescent="0.25">
      <c r="A304" s="261">
        <v>303</v>
      </c>
      <c r="B304" s="261">
        <v>4</v>
      </c>
      <c r="C304" s="11" t="s">
        <v>11830</v>
      </c>
      <c r="D304" s="725">
        <v>45512</v>
      </c>
      <c r="E304" s="11" t="s">
        <v>11828</v>
      </c>
      <c r="F304" s="247" t="s">
        <v>17056</v>
      </c>
      <c r="G304" s="247" t="s">
        <v>17499</v>
      </c>
      <c r="H304" s="967">
        <v>1.5</v>
      </c>
      <c r="I304" s="247"/>
      <c r="J304" s="11" t="s">
        <v>9339</v>
      </c>
      <c r="K304" s="514">
        <v>45516.568368055603</v>
      </c>
      <c r="L304" s="11" t="s">
        <v>9339</v>
      </c>
      <c r="M304" s="2"/>
      <c r="N304" s="11" t="s">
        <v>9339</v>
      </c>
      <c r="O304" s="247" t="s">
        <v>17259</v>
      </c>
      <c r="AQ304" s="477"/>
      <c r="AR304" s="477"/>
      <c r="AS304" s="477"/>
      <c r="AT304" s="478"/>
      <c r="AU304" s="477"/>
      <c r="AV304" s="480"/>
      <c r="AW304" s="481"/>
      <c r="AX304" s="480"/>
      <c r="AY304" s="477"/>
      <c r="AZ304" s="482"/>
      <c r="BA304" s="477"/>
      <c r="BB304" s="479"/>
      <c r="BC304" s="477"/>
      <c r="BD304" s="480"/>
      <c r="BE304" s="477"/>
      <c r="BI304" s="477"/>
      <c r="BJ304" s="477"/>
      <c r="BK304" s="477"/>
      <c r="BL304" s="478"/>
      <c r="BM304" s="477"/>
      <c r="BN304" s="480"/>
      <c r="BO304" s="481"/>
      <c r="BP304" s="480"/>
      <c r="BQ304" s="477"/>
      <c r="BR304" s="482"/>
      <c r="BS304" s="477"/>
      <c r="BT304" s="479"/>
      <c r="BU304" s="477"/>
      <c r="BV304" s="480"/>
      <c r="BW304" s="477"/>
    </row>
    <row r="305" spans="1:75" x14ac:dyDescent="0.25">
      <c r="A305" s="261">
        <v>304</v>
      </c>
      <c r="B305" s="261">
        <v>4</v>
      </c>
      <c r="C305" s="11" t="s">
        <v>11830</v>
      </c>
      <c r="D305" s="725">
        <v>45512</v>
      </c>
      <c r="E305" s="11" t="s">
        <v>11828</v>
      </c>
      <c r="F305" s="247" t="s">
        <v>17056</v>
      </c>
      <c r="G305" s="247" t="s">
        <v>17500</v>
      </c>
      <c r="H305" s="967">
        <v>0.5</v>
      </c>
      <c r="I305" s="247"/>
      <c r="J305" s="11" t="s">
        <v>9339</v>
      </c>
      <c r="K305" s="514">
        <v>45516.568368055603</v>
      </c>
      <c r="L305" s="11" t="s">
        <v>9339</v>
      </c>
      <c r="M305" s="2"/>
      <c r="N305" s="11" t="s">
        <v>9339</v>
      </c>
      <c r="O305" s="247" t="s">
        <v>17259</v>
      </c>
      <c r="AQ305" s="477"/>
      <c r="AR305" s="477"/>
      <c r="AS305" s="477"/>
      <c r="AT305" s="478"/>
      <c r="AU305" s="477"/>
      <c r="AV305" s="480"/>
      <c r="AW305" s="481"/>
      <c r="AX305" s="480"/>
      <c r="AY305" s="477"/>
      <c r="AZ305" s="482"/>
      <c r="BA305" s="477"/>
      <c r="BB305" s="479"/>
      <c r="BC305" s="477"/>
      <c r="BD305" s="480"/>
      <c r="BE305" s="477"/>
      <c r="BI305" s="477"/>
      <c r="BJ305" s="477"/>
      <c r="BK305" s="477"/>
      <c r="BL305" s="478"/>
      <c r="BM305" s="477"/>
      <c r="BN305" s="480"/>
      <c r="BO305" s="481"/>
      <c r="BP305" s="480"/>
      <c r="BQ305" s="477"/>
      <c r="BR305" s="482"/>
      <c r="BS305" s="477"/>
      <c r="BT305" s="479"/>
      <c r="BU305" s="477"/>
      <c r="BV305" s="480"/>
      <c r="BW305" s="477"/>
    </row>
    <row r="306" spans="1:75" x14ac:dyDescent="0.25">
      <c r="A306" s="261">
        <v>305</v>
      </c>
      <c r="B306" s="261">
        <v>4</v>
      </c>
      <c r="C306" s="11" t="s">
        <v>11830</v>
      </c>
      <c r="D306" s="725">
        <v>45512</v>
      </c>
      <c r="E306" s="11" t="s">
        <v>11682</v>
      </c>
      <c r="F306" s="247" t="s">
        <v>13406</v>
      </c>
      <c r="G306" s="247" t="s">
        <v>17501</v>
      </c>
      <c r="H306" s="967">
        <v>2.5</v>
      </c>
      <c r="I306" s="247"/>
      <c r="J306" s="11" t="s">
        <v>172</v>
      </c>
      <c r="K306" s="514">
        <v>45516.568368055603</v>
      </c>
      <c r="L306" s="11" t="s">
        <v>9339</v>
      </c>
      <c r="M306" s="2"/>
      <c r="N306" s="11" t="s">
        <v>9339</v>
      </c>
      <c r="O306" s="247" t="s">
        <v>17259</v>
      </c>
      <c r="AQ306" s="477"/>
      <c r="AR306" s="477"/>
      <c r="AS306" s="477"/>
      <c r="AT306" s="478"/>
      <c r="AU306" s="477"/>
      <c r="AV306" s="480"/>
      <c r="AW306" s="481"/>
      <c r="AX306" s="480"/>
      <c r="AY306" s="477"/>
      <c r="AZ306" s="482"/>
      <c r="BA306" s="477"/>
      <c r="BB306" s="479"/>
      <c r="BC306" s="477"/>
      <c r="BD306" s="480"/>
      <c r="BE306" s="477"/>
      <c r="BI306" s="477"/>
      <c r="BJ306" s="477"/>
      <c r="BK306" s="477"/>
      <c r="BL306" s="478"/>
      <c r="BM306" s="477"/>
      <c r="BN306" s="480"/>
      <c r="BO306" s="481"/>
      <c r="BP306" s="480"/>
      <c r="BQ306" s="477"/>
      <c r="BR306" s="482"/>
      <c r="BS306" s="477"/>
      <c r="BT306" s="479"/>
      <c r="BU306" s="477"/>
      <c r="BV306" s="480"/>
      <c r="BW306" s="477"/>
    </row>
    <row r="307" spans="1:75" x14ac:dyDescent="0.25">
      <c r="A307" s="261">
        <v>306</v>
      </c>
      <c r="B307" s="261">
        <v>4</v>
      </c>
      <c r="C307" s="11" t="s">
        <v>11830</v>
      </c>
      <c r="D307" s="725">
        <v>45512</v>
      </c>
      <c r="E307" s="11" t="s">
        <v>11682</v>
      </c>
      <c r="F307" s="247" t="s">
        <v>13406</v>
      </c>
      <c r="G307" s="247" t="s">
        <v>17502</v>
      </c>
      <c r="H307" s="967">
        <v>0.5</v>
      </c>
      <c r="I307" s="247"/>
      <c r="J307" s="11" t="s">
        <v>172</v>
      </c>
      <c r="K307" s="514">
        <v>45516.568368055603</v>
      </c>
      <c r="L307" s="11" t="s">
        <v>9339</v>
      </c>
      <c r="M307" s="2"/>
      <c r="N307" s="11" t="s">
        <v>9339</v>
      </c>
      <c r="O307" s="247" t="s">
        <v>17259</v>
      </c>
      <c r="AQ307" s="477"/>
      <c r="AR307" s="477"/>
      <c r="AS307" s="477"/>
      <c r="AT307" s="478"/>
      <c r="AU307" s="477"/>
      <c r="AV307" s="480"/>
      <c r="AW307" s="481"/>
      <c r="AX307" s="480"/>
      <c r="AY307" s="477"/>
      <c r="AZ307" s="482"/>
      <c r="BA307" s="477"/>
      <c r="BB307" s="479"/>
      <c r="BC307" s="477"/>
      <c r="BD307" s="480"/>
      <c r="BE307" s="477"/>
      <c r="BI307" s="477"/>
      <c r="BJ307" s="477"/>
      <c r="BK307" s="477"/>
      <c r="BL307" s="478"/>
      <c r="BM307" s="477"/>
      <c r="BN307" s="480"/>
      <c r="BO307" s="481"/>
      <c r="BP307" s="480"/>
      <c r="BQ307" s="477"/>
      <c r="BR307" s="482"/>
      <c r="BS307" s="477"/>
      <c r="BT307" s="479"/>
      <c r="BU307" s="477"/>
      <c r="BV307" s="480"/>
      <c r="BW307" s="477"/>
    </row>
    <row r="308" spans="1:75" x14ac:dyDescent="0.25">
      <c r="A308" s="261">
        <v>307</v>
      </c>
      <c r="B308" s="261">
        <v>4</v>
      </c>
      <c r="C308" s="11" t="s">
        <v>11830</v>
      </c>
      <c r="D308" s="725">
        <v>45513</v>
      </c>
      <c r="E308" s="11" t="s">
        <v>11682</v>
      </c>
      <c r="F308" s="247" t="s">
        <v>13406</v>
      </c>
      <c r="G308" s="247" t="s">
        <v>17503</v>
      </c>
      <c r="H308" s="967">
        <v>2.5</v>
      </c>
      <c r="I308" s="247"/>
      <c r="J308" s="11" t="s">
        <v>172</v>
      </c>
      <c r="K308" s="514">
        <v>45516.568368055603</v>
      </c>
      <c r="L308" s="11" t="s">
        <v>9339</v>
      </c>
      <c r="M308" s="2"/>
      <c r="N308" s="11" t="s">
        <v>9339</v>
      </c>
      <c r="O308" s="247" t="s">
        <v>17259</v>
      </c>
      <c r="AQ308" s="477"/>
      <c r="AR308" s="477"/>
      <c r="AS308" s="477"/>
      <c r="AT308" s="478"/>
      <c r="AU308" s="477"/>
      <c r="AV308" s="480"/>
      <c r="AW308" s="481"/>
      <c r="AX308" s="480"/>
      <c r="AY308" s="477"/>
      <c r="AZ308" s="482"/>
      <c r="BA308" s="477"/>
      <c r="BB308" s="479"/>
      <c r="BC308" s="477"/>
      <c r="BD308" s="480"/>
      <c r="BE308" s="477"/>
      <c r="BI308" s="477"/>
      <c r="BJ308" s="477"/>
      <c r="BK308" s="477"/>
      <c r="BL308" s="478"/>
      <c r="BM308" s="477"/>
      <c r="BN308" s="480"/>
      <c r="BO308" s="481"/>
      <c r="BP308" s="480"/>
      <c r="BQ308" s="477"/>
      <c r="BR308" s="482"/>
      <c r="BS308" s="477"/>
      <c r="BT308" s="479"/>
      <c r="BU308" s="477"/>
      <c r="BV308" s="480"/>
      <c r="BW308" s="477"/>
    </row>
    <row r="309" spans="1:75" x14ac:dyDescent="0.25">
      <c r="A309" s="261">
        <v>308</v>
      </c>
      <c r="B309" s="261">
        <v>4</v>
      </c>
      <c r="C309" s="11" t="s">
        <v>11830</v>
      </c>
      <c r="D309" s="725">
        <v>45513</v>
      </c>
      <c r="E309" s="11" t="s">
        <v>11682</v>
      </c>
      <c r="F309" s="247" t="s">
        <v>13406</v>
      </c>
      <c r="G309" s="247" t="s">
        <v>17502</v>
      </c>
      <c r="H309" s="967">
        <v>0.5</v>
      </c>
      <c r="I309" s="247"/>
      <c r="J309" s="11" t="s">
        <v>172</v>
      </c>
      <c r="K309" s="514">
        <v>45516.568368055603</v>
      </c>
      <c r="L309" s="11" t="s">
        <v>9339</v>
      </c>
      <c r="M309" s="2"/>
      <c r="N309" s="11" t="s">
        <v>9339</v>
      </c>
      <c r="O309" s="247" t="s">
        <v>17259</v>
      </c>
      <c r="AQ309" s="477"/>
      <c r="AR309" s="477"/>
      <c r="AS309" s="477"/>
      <c r="AT309" s="478"/>
      <c r="AU309" s="477"/>
      <c r="AV309" s="480"/>
      <c r="AW309" s="481"/>
      <c r="AX309" s="480"/>
      <c r="AY309" s="477"/>
      <c r="AZ309" s="482"/>
      <c r="BA309" s="477"/>
      <c r="BB309" s="479"/>
      <c r="BC309" s="477"/>
      <c r="BD309" s="480"/>
      <c r="BE309" s="477"/>
      <c r="BI309" s="477"/>
      <c r="BJ309" s="477"/>
      <c r="BK309" s="477"/>
      <c r="BL309" s="478"/>
      <c r="BM309" s="477"/>
      <c r="BN309" s="480"/>
      <c r="BO309" s="481"/>
      <c r="BP309" s="480"/>
      <c r="BQ309" s="477"/>
      <c r="BR309" s="482"/>
      <c r="BS309" s="477"/>
      <c r="BT309" s="479"/>
      <c r="BU309" s="477"/>
      <c r="BV309" s="480"/>
      <c r="BW309" s="477"/>
    </row>
    <row r="310" spans="1:75" x14ac:dyDescent="0.25">
      <c r="A310" s="261">
        <v>309</v>
      </c>
      <c r="B310" s="261">
        <v>4</v>
      </c>
      <c r="C310" s="11" t="s">
        <v>11830</v>
      </c>
      <c r="D310" s="725">
        <v>45513</v>
      </c>
      <c r="E310" s="11" t="s">
        <v>11691</v>
      </c>
      <c r="F310" s="247" t="s">
        <v>11598</v>
      </c>
      <c r="G310" s="247" t="s">
        <v>17502</v>
      </c>
      <c r="H310" s="967">
        <v>0.5</v>
      </c>
      <c r="I310" s="247"/>
      <c r="J310" s="11" t="s">
        <v>172</v>
      </c>
      <c r="K310" s="514">
        <v>45516.568368055603</v>
      </c>
      <c r="L310" s="11" t="s">
        <v>9339</v>
      </c>
      <c r="M310" s="2"/>
      <c r="N310" s="11" t="s">
        <v>9339</v>
      </c>
      <c r="O310" s="247" t="s">
        <v>17259</v>
      </c>
      <c r="AQ310" s="477"/>
      <c r="AR310" s="477"/>
      <c r="AS310" s="477"/>
      <c r="AT310" s="478"/>
      <c r="AU310" s="477"/>
      <c r="AV310" s="480"/>
      <c r="AW310" s="481"/>
      <c r="AX310" s="480"/>
      <c r="AY310" s="477"/>
      <c r="AZ310" s="482"/>
      <c r="BA310" s="477"/>
      <c r="BB310" s="479"/>
      <c r="BC310" s="477"/>
      <c r="BD310" s="480"/>
      <c r="BE310" s="477"/>
      <c r="BI310" s="477"/>
      <c r="BJ310" s="477"/>
      <c r="BK310" s="477"/>
      <c r="BL310" s="478"/>
      <c r="BM310" s="477"/>
      <c r="BN310" s="480"/>
      <c r="BO310" s="481"/>
      <c r="BP310" s="480"/>
      <c r="BQ310" s="477"/>
      <c r="BR310" s="482"/>
      <c r="BS310" s="477"/>
      <c r="BT310" s="479"/>
      <c r="BU310" s="477"/>
      <c r="BV310" s="480"/>
      <c r="BW310" s="477"/>
    </row>
    <row r="311" spans="1:75" x14ac:dyDescent="0.25">
      <c r="A311" s="261">
        <v>310</v>
      </c>
      <c r="B311" s="261">
        <v>4</v>
      </c>
      <c r="C311" s="11" t="s">
        <v>11830</v>
      </c>
      <c r="D311" s="725">
        <v>45513</v>
      </c>
      <c r="E311" s="11" t="s">
        <v>11828</v>
      </c>
      <c r="F311" s="247" t="s">
        <v>17056</v>
      </c>
      <c r="G311" s="247" t="s">
        <v>17504</v>
      </c>
      <c r="H311" s="967">
        <v>1</v>
      </c>
      <c r="I311" s="247"/>
      <c r="J311" s="11" t="s">
        <v>172</v>
      </c>
      <c r="K311" s="514">
        <v>45516.568368055603</v>
      </c>
      <c r="L311" s="11" t="s">
        <v>9339</v>
      </c>
      <c r="M311" s="2"/>
      <c r="N311" s="11" t="s">
        <v>9339</v>
      </c>
      <c r="O311" s="247" t="s">
        <v>17259</v>
      </c>
      <c r="AQ311" s="477"/>
      <c r="AR311" s="477"/>
      <c r="AS311" s="477"/>
      <c r="AT311" s="478"/>
      <c r="AU311" s="477"/>
      <c r="AV311" s="480"/>
      <c r="AW311" s="481"/>
      <c r="AX311" s="480"/>
      <c r="AY311" s="477"/>
      <c r="AZ311" s="482"/>
      <c r="BA311" s="477"/>
      <c r="BB311" s="479"/>
      <c r="BC311" s="477"/>
      <c r="BD311" s="480"/>
      <c r="BE311" s="477"/>
      <c r="BI311" s="477"/>
      <c r="BJ311" s="477"/>
      <c r="BK311" s="477"/>
      <c r="BL311" s="478"/>
      <c r="BM311" s="477"/>
      <c r="BN311" s="480"/>
      <c r="BO311" s="481"/>
      <c r="BP311" s="480"/>
      <c r="BQ311" s="477"/>
      <c r="BR311" s="482"/>
      <c r="BS311" s="477"/>
      <c r="BT311" s="479"/>
      <c r="BU311" s="477"/>
      <c r="BV311" s="480"/>
      <c r="BW311" s="477"/>
    </row>
    <row r="312" spans="1:75" x14ac:dyDescent="0.25">
      <c r="A312" s="261">
        <v>311</v>
      </c>
      <c r="B312" s="261">
        <v>4</v>
      </c>
      <c r="C312" s="11" t="s">
        <v>11830</v>
      </c>
      <c r="D312" s="725">
        <v>45513</v>
      </c>
      <c r="E312" s="11" t="s">
        <v>11828</v>
      </c>
      <c r="F312" s="247" t="s">
        <v>17056</v>
      </c>
      <c r="G312" s="247" t="s">
        <v>17505</v>
      </c>
      <c r="H312" s="967">
        <v>0.5</v>
      </c>
      <c r="I312" s="247"/>
      <c r="J312" s="11" t="s">
        <v>9339</v>
      </c>
      <c r="K312" s="514">
        <v>45516.568368055603</v>
      </c>
      <c r="L312" s="11" t="s">
        <v>9339</v>
      </c>
      <c r="M312" s="2"/>
      <c r="N312" s="11" t="s">
        <v>9339</v>
      </c>
      <c r="O312" s="247" t="s">
        <v>17259</v>
      </c>
      <c r="AQ312" s="477"/>
      <c r="AR312" s="477"/>
      <c r="AS312" s="477"/>
      <c r="AT312" s="478"/>
      <c r="AU312" s="477"/>
      <c r="AV312" s="480"/>
      <c r="AW312" s="481"/>
      <c r="AX312" s="480"/>
      <c r="AY312" s="477"/>
      <c r="AZ312" s="482"/>
      <c r="BA312" s="477"/>
      <c r="BB312" s="479"/>
      <c r="BC312" s="477"/>
      <c r="BD312" s="480"/>
      <c r="BE312" s="477"/>
      <c r="BI312" s="477"/>
      <c r="BJ312" s="477"/>
      <c r="BK312" s="477"/>
      <c r="BL312" s="478"/>
      <c r="BM312" s="477"/>
      <c r="BN312" s="480"/>
      <c r="BO312" s="481"/>
      <c r="BP312" s="480"/>
      <c r="BQ312" s="477"/>
      <c r="BR312" s="482"/>
      <c r="BS312" s="477"/>
      <c r="BT312" s="479"/>
      <c r="BU312" s="477"/>
      <c r="BV312" s="480"/>
      <c r="BW312" s="477"/>
    </row>
    <row r="313" spans="1:75" x14ac:dyDescent="0.25">
      <c r="A313" s="261">
        <v>312</v>
      </c>
      <c r="B313" s="261">
        <v>4</v>
      </c>
      <c r="C313" s="11" t="s">
        <v>11830</v>
      </c>
      <c r="D313" s="725">
        <v>45513</v>
      </c>
      <c r="E313" s="11" t="s">
        <v>11828</v>
      </c>
      <c r="F313" s="247" t="s">
        <v>17056</v>
      </c>
      <c r="G313" s="247" t="s">
        <v>17506</v>
      </c>
      <c r="H313" s="967">
        <v>0.75</v>
      </c>
      <c r="I313" s="247"/>
      <c r="J313" s="11" t="s">
        <v>9339</v>
      </c>
      <c r="K313" s="514">
        <v>45516.568368055603</v>
      </c>
      <c r="L313" s="11" t="s">
        <v>9339</v>
      </c>
      <c r="M313" s="2"/>
      <c r="N313" s="11" t="s">
        <v>9339</v>
      </c>
      <c r="O313" s="247" t="s">
        <v>17259</v>
      </c>
      <c r="AQ313" s="477"/>
      <c r="AR313" s="477"/>
      <c r="AS313" s="477"/>
      <c r="AT313" s="478"/>
      <c r="AU313" s="477"/>
      <c r="AV313" s="480"/>
      <c r="AW313" s="481"/>
      <c r="AX313" s="480"/>
      <c r="AY313" s="477"/>
      <c r="AZ313" s="482"/>
      <c r="BA313" s="477"/>
      <c r="BB313" s="479"/>
      <c r="BC313" s="477"/>
      <c r="BD313" s="480"/>
      <c r="BE313" s="477"/>
      <c r="BI313" s="477"/>
      <c r="BJ313" s="477"/>
      <c r="BK313" s="477"/>
      <c r="BL313" s="478"/>
      <c r="BM313" s="477"/>
      <c r="BN313" s="480"/>
      <c r="BO313" s="481"/>
      <c r="BP313" s="480"/>
      <c r="BQ313" s="477"/>
      <c r="BR313" s="482"/>
      <c r="BS313" s="477"/>
      <c r="BT313" s="479"/>
      <c r="BU313" s="477"/>
      <c r="BV313" s="480"/>
      <c r="BW313" s="477"/>
    </row>
    <row r="314" spans="1:75" x14ac:dyDescent="0.25">
      <c r="A314" s="261">
        <v>313</v>
      </c>
      <c r="B314" s="261">
        <v>1</v>
      </c>
      <c r="C314" s="11" t="s">
        <v>5</v>
      </c>
      <c r="D314" s="725">
        <v>45516</v>
      </c>
      <c r="E314" s="11" t="s">
        <v>11757</v>
      </c>
      <c r="F314" s="247" t="s">
        <v>11649</v>
      </c>
      <c r="G314" s="247" t="s">
        <v>17507</v>
      </c>
      <c r="H314" s="967">
        <v>0.5</v>
      </c>
      <c r="I314" s="247"/>
      <c r="J314" s="11" t="s">
        <v>172</v>
      </c>
      <c r="K314" s="514">
        <v>45516.643078703702</v>
      </c>
      <c r="L314" s="11" t="s">
        <v>9339</v>
      </c>
      <c r="M314" s="2"/>
      <c r="N314" s="11" t="s">
        <v>9339</v>
      </c>
      <c r="O314" s="247" t="s">
        <v>17259</v>
      </c>
      <c r="AQ314" s="477"/>
      <c r="AR314" s="477"/>
      <c r="AS314" s="477"/>
      <c r="AT314" s="478"/>
      <c r="AU314" s="477"/>
      <c r="AV314" s="480"/>
      <c r="AW314" s="481"/>
      <c r="AX314" s="480"/>
      <c r="AY314" s="477"/>
      <c r="AZ314" s="482"/>
      <c r="BA314" s="477"/>
      <c r="BB314" s="479"/>
      <c r="BC314" s="477"/>
      <c r="BD314" s="480"/>
      <c r="BE314" s="477"/>
      <c r="BI314" s="477"/>
      <c r="BJ314" s="477"/>
      <c r="BK314" s="477"/>
      <c r="BL314" s="478"/>
      <c r="BM314" s="477"/>
      <c r="BN314" s="480"/>
      <c r="BO314" s="481"/>
      <c r="BP314" s="480"/>
      <c r="BQ314" s="477"/>
      <c r="BR314" s="482"/>
      <c r="BS314" s="477"/>
      <c r="BT314" s="479"/>
      <c r="BU314" s="477"/>
      <c r="BV314" s="480"/>
      <c r="BW314" s="477"/>
    </row>
    <row r="315" spans="1:75" x14ac:dyDescent="0.25">
      <c r="A315" s="261">
        <v>314</v>
      </c>
      <c r="B315" s="261">
        <v>1</v>
      </c>
      <c r="C315" s="11" t="s">
        <v>5</v>
      </c>
      <c r="D315" s="725">
        <v>45516</v>
      </c>
      <c r="E315" s="11" t="s">
        <v>15094</v>
      </c>
      <c r="F315" s="247" t="s">
        <v>15093</v>
      </c>
      <c r="G315" s="247" t="s">
        <v>17508</v>
      </c>
      <c r="H315" s="967">
        <v>0.25</v>
      </c>
      <c r="I315" s="247"/>
      <c r="J315" s="11" t="s">
        <v>172</v>
      </c>
      <c r="K315" s="514">
        <v>45516.6937384259</v>
      </c>
      <c r="L315" s="11" t="s">
        <v>9339</v>
      </c>
      <c r="M315" s="2"/>
      <c r="N315" s="11" t="s">
        <v>9339</v>
      </c>
      <c r="O315" s="247" t="s">
        <v>17259</v>
      </c>
      <c r="AQ315" s="477"/>
      <c r="AR315" s="477"/>
      <c r="AS315" s="477"/>
      <c r="AT315" s="478"/>
      <c r="AU315" s="477"/>
      <c r="AV315" s="480"/>
      <c r="AW315" s="481"/>
      <c r="AX315" s="480"/>
      <c r="AY315" s="477"/>
      <c r="AZ315" s="482"/>
      <c r="BA315" s="477"/>
      <c r="BB315" s="479"/>
      <c r="BC315" s="477"/>
      <c r="BD315" s="480"/>
      <c r="BE315" s="477"/>
      <c r="BI315" s="477"/>
      <c r="BJ315" s="477"/>
      <c r="BK315" s="477"/>
      <c r="BL315" s="478"/>
      <c r="BM315" s="477"/>
      <c r="BN315" s="480"/>
      <c r="BO315" s="481"/>
      <c r="BP315" s="480"/>
      <c r="BQ315" s="477"/>
      <c r="BR315" s="482"/>
      <c r="BS315" s="477"/>
      <c r="BT315" s="479"/>
      <c r="BU315" s="477"/>
      <c r="BV315" s="480"/>
      <c r="BW315" s="477"/>
    </row>
    <row r="316" spans="1:75" x14ac:dyDescent="0.25">
      <c r="A316" s="261">
        <v>315</v>
      </c>
      <c r="B316" s="261">
        <v>1</v>
      </c>
      <c r="C316" s="11" t="s">
        <v>5</v>
      </c>
      <c r="D316" s="725">
        <v>45516</v>
      </c>
      <c r="E316" s="11" t="s">
        <v>11751</v>
      </c>
      <c r="F316" s="247" t="s">
        <v>11645</v>
      </c>
      <c r="G316" s="247" t="s">
        <v>17509</v>
      </c>
      <c r="H316" s="967">
        <v>0.4</v>
      </c>
      <c r="I316" s="247"/>
      <c r="J316" s="11" t="s">
        <v>172</v>
      </c>
      <c r="K316" s="514">
        <v>45516.7342361111</v>
      </c>
      <c r="L316" s="11" t="s">
        <v>9339</v>
      </c>
      <c r="M316" s="2"/>
      <c r="N316" s="11" t="s">
        <v>9339</v>
      </c>
      <c r="O316" s="247" t="s">
        <v>17259</v>
      </c>
      <c r="AQ316" s="477"/>
      <c r="AR316" s="477"/>
      <c r="AS316" s="477"/>
      <c r="AT316" s="478"/>
      <c r="AU316" s="477"/>
      <c r="AV316" s="480"/>
      <c r="AW316" s="481"/>
      <c r="AX316" s="480"/>
      <c r="AY316" s="477"/>
      <c r="AZ316" s="482"/>
      <c r="BA316" s="477"/>
      <c r="BB316" s="479"/>
      <c r="BC316" s="477"/>
      <c r="BD316" s="480"/>
      <c r="BE316" s="477"/>
      <c r="BI316" s="477"/>
      <c r="BJ316" s="477"/>
      <c r="BK316" s="477"/>
      <c r="BL316" s="478"/>
      <c r="BM316" s="477"/>
      <c r="BN316" s="480"/>
      <c r="BO316" s="481"/>
      <c r="BP316" s="480"/>
      <c r="BQ316" s="477"/>
      <c r="BR316" s="482"/>
      <c r="BS316" s="477"/>
      <c r="BT316" s="479"/>
      <c r="BU316" s="477"/>
      <c r="BV316" s="480"/>
      <c r="BW316" s="477"/>
    </row>
    <row r="317" spans="1:75" x14ac:dyDescent="0.25">
      <c r="A317" s="261">
        <v>316</v>
      </c>
      <c r="B317" s="261">
        <v>1</v>
      </c>
      <c r="C317" s="11" t="s">
        <v>5</v>
      </c>
      <c r="D317" s="725">
        <v>45516</v>
      </c>
      <c r="E317" s="11" t="s">
        <v>14147</v>
      </c>
      <c r="F317" s="247" t="s">
        <v>14146</v>
      </c>
      <c r="G317" s="247" t="s">
        <v>17510</v>
      </c>
      <c r="H317" s="967">
        <v>0.75</v>
      </c>
      <c r="I317" s="247"/>
      <c r="J317" s="11" t="s">
        <v>172</v>
      </c>
      <c r="K317" s="514">
        <v>45516.742800925902</v>
      </c>
      <c r="L317" s="11" t="s">
        <v>9339</v>
      </c>
      <c r="M317" s="2"/>
      <c r="N317" s="11" t="s">
        <v>9339</v>
      </c>
      <c r="O317" s="247" t="s">
        <v>17259</v>
      </c>
      <c r="AQ317" s="477"/>
      <c r="AR317" s="477"/>
      <c r="AS317" s="477"/>
      <c r="AT317" s="478"/>
      <c r="AU317" s="477"/>
      <c r="AV317" s="480"/>
      <c r="AW317" s="481"/>
      <c r="AX317" s="480"/>
      <c r="AY317" s="477"/>
      <c r="AZ317" s="482"/>
      <c r="BA317" s="477"/>
      <c r="BB317" s="479"/>
      <c r="BC317" s="477"/>
      <c r="BD317" s="480"/>
      <c r="BE317" s="477"/>
      <c r="BI317" s="477"/>
      <c r="BJ317" s="477"/>
      <c r="BK317" s="477"/>
      <c r="BL317" s="478"/>
      <c r="BM317" s="477"/>
      <c r="BN317" s="480"/>
      <c r="BO317" s="481"/>
      <c r="BP317" s="480"/>
      <c r="BQ317" s="477"/>
      <c r="BR317" s="482"/>
      <c r="BS317" s="477"/>
      <c r="BT317" s="479"/>
      <c r="BU317" s="477"/>
      <c r="BV317" s="480"/>
      <c r="BW317" s="477"/>
    </row>
    <row r="318" spans="1:75" x14ac:dyDescent="0.25">
      <c r="A318" s="261">
        <v>317</v>
      </c>
      <c r="B318" s="261">
        <v>1</v>
      </c>
      <c r="C318" s="11" t="s">
        <v>5</v>
      </c>
      <c r="D318" s="725">
        <v>45516</v>
      </c>
      <c r="E318" s="11" t="s">
        <v>11748</v>
      </c>
      <c r="F318" s="247" t="s">
        <v>11642</v>
      </c>
      <c r="G318" s="247" t="s">
        <v>17511</v>
      </c>
      <c r="H318" s="967">
        <v>0.5</v>
      </c>
      <c r="I318" s="247"/>
      <c r="J318" s="11" t="s">
        <v>172</v>
      </c>
      <c r="K318" s="514">
        <v>45516.745370370401</v>
      </c>
      <c r="L318" s="11" t="s">
        <v>9339</v>
      </c>
      <c r="M318" s="2"/>
      <c r="N318" s="11" t="s">
        <v>9339</v>
      </c>
      <c r="O318" s="247" t="s">
        <v>17259</v>
      </c>
      <c r="AQ318" s="477"/>
      <c r="AR318" s="477"/>
      <c r="AS318" s="477"/>
      <c r="AT318" s="478"/>
      <c r="AU318" s="477"/>
      <c r="AV318" s="480"/>
      <c r="AW318" s="481"/>
      <c r="AX318" s="480"/>
      <c r="AY318" s="477"/>
      <c r="AZ318" s="482"/>
      <c r="BA318" s="477"/>
      <c r="BB318" s="479"/>
      <c r="BC318" s="477"/>
      <c r="BD318" s="480"/>
      <c r="BE318" s="477"/>
      <c r="BI318" s="477"/>
      <c r="BJ318" s="477"/>
      <c r="BK318" s="477"/>
      <c r="BL318" s="478"/>
      <c r="BM318" s="477"/>
      <c r="BN318" s="480"/>
      <c r="BO318" s="481"/>
      <c r="BP318" s="480"/>
      <c r="BQ318" s="477"/>
      <c r="BR318" s="482"/>
      <c r="BS318" s="477"/>
      <c r="BT318" s="479"/>
      <c r="BU318" s="477"/>
      <c r="BV318" s="480"/>
      <c r="BW318" s="477"/>
    </row>
    <row r="319" spans="1:75" x14ac:dyDescent="0.25">
      <c r="A319" s="261">
        <v>318</v>
      </c>
      <c r="B319" s="261">
        <v>1</v>
      </c>
      <c r="C319" s="11" t="s">
        <v>5</v>
      </c>
      <c r="D319" s="725">
        <v>45516</v>
      </c>
      <c r="E319" s="11" t="s">
        <v>11776</v>
      </c>
      <c r="F319" s="247" t="s">
        <v>11654</v>
      </c>
      <c r="G319" s="247" t="s">
        <v>17512</v>
      </c>
      <c r="H319" s="967">
        <v>0.4</v>
      </c>
      <c r="I319" s="247"/>
      <c r="J319" s="11" t="s">
        <v>172</v>
      </c>
      <c r="K319" s="514">
        <v>45516.749918981499</v>
      </c>
      <c r="L319" s="11" t="s">
        <v>9339</v>
      </c>
      <c r="M319" s="2"/>
      <c r="N319" s="11" t="s">
        <v>9339</v>
      </c>
      <c r="O319" s="247" t="s">
        <v>17259</v>
      </c>
      <c r="AQ319" s="477"/>
      <c r="AR319" s="477"/>
      <c r="AS319" s="477"/>
      <c r="AT319" s="478"/>
      <c r="AU319" s="477"/>
      <c r="AV319" s="480"/>
      <c r="AW319" s="481"/>
      <c r="AX319" s="480"/>
      <c r="AY319" s="477"/>
      <c r="AZ319" s="482"/>
      <c r="BA319" s="477"/>
      <c r="BB319" s="479"/>
      <c r="BC319" s="477"/>
      <c r="BD319" s="480"/>
      <c r="BE319" s="477"/>
      <c r="BI319" s="477"/>
      <c r="BJ319" s="477"/>
      <c r="BK319" s="477"/>
      <c r="BL319" s="478"/>
      <c r="BM319" s="477"/>
      <c r="BN319" s="480"/>
      <c r="BO319" s="481"/>
      <c r="BP319" s="480"/>
      <c r="BQ319" s="477"/>
      <c r="BR319" s="482"/>
      <c r="BS319" s="477"/>
      <c r="BT319" s="479"/>
      <c r="BU319" s="477"/>
      <c r="BV319" s="480"/>
      <c r="BW319" s="477"/>
    </row>
    <row r="320" spans="1:75" x14ac:dyDescent="0.25">
      <c r="A320" s="261">
        <v>319</v>
      </c>
      <c r="B320" s="261">
        <v>1</v>
      </c>
      <c r="C320" s="11" t="s">
        <v>5</v>
      </c>
      <c r="D320" s="725">
        <v>45516</v>
      </c>
      <c r="E320" s="11" t="s">
        <v>11758</v>
      </c>
      <c r="F320" s="247" t="s">
        <v>11650</v>
      </c>
      <c r="G320" s="247" t="s">
        <v>17513</v>
      </c>
      <c r="H320" s="967">
        <v>0.4</v>
      </c>
      <c r="I320" s="247"/>
      <c r="J320" s="11" t="s">
        <v>172</v>
      </c>
      <c r="K320" s="514">
        <v>45516.7518865741</v>
      </c>
      <c r="L320" s="11" t="s">
        <v>9339</v>
      </c>
      <c r="M320" s="2"/>
      <c r="N320" s="11" t="s">
        <v>9339</v>
      </c>
      <c r="O320" s="247" t="s">
        <v>17259</v>
      </c>
      <c r="AQ320" s="477"/>
      <c r="AR320" s="477"/>
      <c r="AS320" s="477"/>
      <c r="AT320" s="478"/>
      <c r="AU320" s="477"/>
      <c r="AV320" s="480"/>
      <c r="AW320" s="481"/>
      <c r="AX320" s="480"/>
      <c r="AY320" s="477"/>
      <c r="AZ320" s="482"/>
      <c r="BA320" s="477"/>
      <c r="BB320" s="479"/>
      <c r="BC320" s="477"/>
      <c r="BD320" s="480"/>
      <c r="BE320" s="477"/>
      <c r="BI320" s="477"/>
      <c r="BJ320" s="477"/>
      <c r="BK320" s="477"/>
      <c r="BL320" s="478"/>
      <c r="BM320" s="477"/>
      <c r="BN320" s="480"/>
      <c r="BO320" s="481"/>
      <c r="BP320" s="480"/>
      <c r="BQ320" s="477"/>
      <c r="BR320" s="482"/>
      <c r="BS320" s="477"/>
      <c r="BT320" s="479"/>
      <c r="BU320" s="477"/>
      <c r="BV320" s="480"/>
      <c r="BW320" s="477"/>
    </row>
    <row r="321" spans="1:75" x14ac:dyDescent="0.25">
      <c r="A321" s="261">
        <v>320</v>
      </c>
      <c r="B321" s="261">
        <v>1</v>
      </c>
      <c r="C321" s="11" t="s">
        <v>5</v>
      </c>
      <c r="D321" s="725">
        <v>45515</v>
      </c>
      <c r="E321" s="11" t="s">
        <v>11790</v>
      </c>
      <c r="F321" s="247" t="s">
        <v>15193</v>
      </c>
      <c r="G321" s="247" t="s">
        <v>17514</v>
      </c>
      <c r="H321" s="967">
        <v>3</v>
      </c>
      <c r="I321" s="247"/>
      <c r="J321" s="11" t="s">
        <v>172</v>
      </c>
      <c r="K321" s="514">
        <v>45516.770358796297</v>
      </c>
      <c r="L321" s="11" t="s">
        <v>9339</v>
      </c>
      <c r="M321" s="2"/>
      <c r="N321" s="11" t="s">
        <v>9339</v>
      </c>
      <c r="O321" s="247" t="s">
        <v>17259</v>
      </c>
      <c r="AQ321" s="477"/>
      <c r="AR321" s="477"/>
      <c r="AS321" s="477"/>
      <c r="AT321" s="478"/>
      <c r="AU321" s="477"/>
      <c r="AV321" s="480"/>
      <c r="AW321" s="481"/>
      <c r="AX321" s="480"/>
      <c r="AY321" s="477"/>
      <c r="AZ321" s="482"/>
      <c r="BA321" s="477"/>
      <c r="BB321" s="479"/>
      <c r="BC321" s="477"/>
      <c r="BD321" s="480"/>
      <c r="BE321" s="477"/>
      <c r="BI321" s="477"/>
      <c r="BJ321" s="477"/>
      <c r="BK321" s="477"/>
      <c r="BL321" s="478"/>
      <c r="BM321" s="477"/>
      <c r="BN321" s="480"/>
      <c r="BO321" s="481"/>
      <c r="BP321" s="480"/>
      <c r="BQ321" s="477"/>
      <c r="BR321" s="482"/>
      <c r="BS321" s="477"/>
      <c r="BT321" s="479"/>
      <c r="BU321" s="477"/>
      <c r="BV321" s="480"/>
      <c r="BW321" s="477"/>
    </row>
    <row r="322" spans="1:75" x14ac:dyDescent="0.25">
      <c r="A322" s="261">
        <v>321</v>
      </c>
      <c r="B322" s="261">
        <v>1</v>
      </c>
      <c r="C322" s="11" t="s">
        <v>5</v>
      </c>
      <c r="D322" s="725">
        <v>45514</v>
      </c>
      <c r="E322" s="11" t="s">
        <v>11685</v>
      </c>
      <c r="F322" s="247" t="s">
        <v>13669</v>
      </c>
      <c r="G322" s="247" t="s">
        <v>17515</v>
      </c>
      <c r="H322" s="967">
        <v>4</v>
      </c>
      <c r="I322" s="247"/>
      <c r="J322" s="11" t="s">
        <v>172</v>
      </c>
      <c r="K322" s="514">
        <v>45516.7721296296</v>
      </c>
      <c r="L322" s="11" t="s">
        <v>9339</v>
      </c>
      <c r="M322" s="2"/>
      <c r="N322" s="11" t="s">
        <v>9339</v>
      </c>
      <c r="O322" s="247" t="s">
        <v>17259</v>
      </c>
      <c r="AQ322" s="477"/>
      <c r="AR322" s="477"/>
      <c r="AS322" s="477"/>
      <c r="AT322" s="478"/>
      <c r="AU322" s="477"/>
      <c r="AV322" s="480"/>
      <c r="AW322" s="481"/>
      <c r="AX322" s="480"/>
      <c r="AY322" s="477"/>
      <c r="AZ322" s="482"/>
      <c r="BA322" s="477"/>
      <c r="BB322" s="479"/>
      <c r="BC322" s="477"/>
      <c r="BD322" s="480"/>
      <c r="BE322" s="477"/>
      <c r="BI322" s="477"/>
      <c r="BJ322" s="477"/>
      <c r="BK322" s="477"/>
      <c r="BL322" s="478"/>
      <c r="BM322" s="477"/>
      <c r="BN322" s="480"/>
      <c r="BO322" s="481"/>
      <c r="BP322" s="480"/>
      <c r="BQ322" s="477"/>
      <c r="BR322" s="482"/>
      <c r="BS322" s="477"/>
      <c r="BT322" s="479"/>
      <c r="BU322" s="477"/>
      <c r="BV322" s="480"/>
      <c r="BW322" s="477"/>
    </row>
    <row r="323" spans="1:75" x14ac:dyDescent="0.25">
      <c r="A323" s="261">
        <v>322</v>
      </c>
      <c r="B323" s="261">
        <v>1</v>
      </c>
      <c r="C323" s="11" t="s">
        <v>5</v>
      </c>
      <c r="D323" s="725">
        <v>45517</v>
      </c>
      <c r="E323" s="11" t="s">
        <v>11776</v>
      </c>
      <c r="F323" s="247" t="s">
        <v>11654</v>
      </c>
      <c r="G323" s="247" t="s">
        <v>17954</v>
      </c>
      <c r="H323" s="967">
        <v>1.5</v>
      </c>
      <c r="I323" s="247"/>
      <c r="J323" s="11" t="s">
        <v>172</v>
      </c>
      <c r="K323" s="514">
        <v>45517.240011574097</v>
      </c>
      <c r="L323" s="11" t="s">
        <v>9339</v>
      </c>
      <c r="M323" s="2"/>
      <c r="N323" s="11" t="s">
        <v>9339</v>
      </c>
      <c r="O323" s="247" t="s">
        <v>17259</v>
      </c>
      <c r="AQ323" s="477"/>
      <c r="AR323" s="477"/>
      <c r="AS323" s="477"/>
      <c r="AT323" s="478"/>
      <c r="AU323" s="477"/>
      <c r="AV323" s="480"/>
      <c r="AW323" s="481"/>
      <c r="AX323" s="480"/>
      <c r="AY323" s="477"/>
      <c r="AZ323" s="482"/>
      <c r="BA323" s="477"/>
      <c r="BB323" s="479"/>
      <c r="BC323" s="477"/>
      <c r="BD323" s="480"/>
      <c r="BE323" s="477"/>
      <c r="BI323" s="477"/>
      <c r="BJ323" s="477"/>
      <c r="BK323" s="477"/>
      <c r="BL323" s="478"/>
      <c r="BM323" s="477"/>
      <c r="BN323" s="480"/>
      <c r="BO323" s="481"/>
      <c r="BP323" s="480"/>
      <c r="BQ323" s="477"/>
      <c r="BR323" s="482"/>
      <c r="BS323" s="477"/>
      <c r="BT323" s="479"/>
      <c r="BU323" s="477"/>
      <c r="BV323" s="480"/>
      <c r="BW323" s="477"/>
    </row>
    <row r="324" spans="1:75" x14ac:dyDescent="0.25">
      <c r="A324" s="261">
        <v>323</v>
      </c>
      <c r="B324" s="261">
        <v>1</v>
      </c>
      <c r="C324" s="11" t="s">
        <v>5</v>
      </c>
      <c r="D324" s="725">
        <v>45517</v>
      </c>
      <c r="E324" s="11" t="s">
        <v>11748</v>
      </c>
      <c r="F324" s="247" t="s">
        <v>11642</v>
      </c>
      <c r="G324" s="247" t="s">
        <v>17955</v>
      </c>
      <c r="H324" s="967">
        <v>4.5</v>
      </c>
      <c r="I324" s="247"/>
      <c r="J324" s="11" t="s">
        <v>172</v>
      </c>
      <c r="K324" s="514">
        <v>45517.828854166699</v>
      </c>
      <c r="L324" s="11" t="s">
        <v>9339</v>
      </c>
      <c r="M324" s="2"/>
      <c r="N324" s="11" t="s">
        <v>9339</v>
      </c>
      <c r="O324" s="247" t="s">
        <v>17259</v>
      </c>
      <c r="AQ324" s="477"/>
      <c r="AR324" s="477"/>
      <c r="AS324" s="477"/>
      <c r="AT324" s="478"/>
      <c r="AU324" s="477"/>
      <c r="AV324" s="480"/>
      <c r="AW324" s="481"/>
      <c r="AX324" s="480"/>
      <c r="AY324" s="477"/>
      <c r="AZ324" s="482"/>
      <c r="BA324" s="477"/>
      <c r="BB324" s="479"/>
      <c r="BC324" s="477"/>
      <c r="BD324" s="480"/>
      <c r="BE324" s="477"/>
      <c r="BI324" s="477"/>
      <c r="BJ324" s="477"/>
      <c r="BK324" s="477"/>
      <c r="BL324" s="478"/>
      <c r="BM324" s="477"/>
      <c r="BN324" s="480"/>
      <c r="BO324" s="481"/>
      <c r="BP324" s="480"/>
      <c r="BQ324" s="477"/>
      <c r="BR324" s="482"/>
      <c r="BS324" s="477"/>
      <c r="BT324" s="479"/>
      <c r="BU324" s="477"/>
      <c r="BV324" s="480"/>
      <c r="BW324" s="477"/>
    </row>
    <row r="325" spans="1:75" x14ac:dyDescent="0.25">
      <c r="A325" s="261">
        <v>324</v>
      </c>
      <c r="B325" s="261">
        <v>1</v>
      </c>
      <c r="C325" s="11" t="s">
        <v>5</v>
      </c>
      <c r="D325" s="725">
        <v>45517</v>
      </c>
      <c r="E325" s="11" t="s">
        <v>11771</v>
      </c>
      <c r="F325" s="247" t="s">
        <v>14947</v>
      </c>
      <c r="G325" s="247" t="s">
        <v>17956</v>
      </c>
      <c r="H325" s="967">
        <v>1.25</v>
      </c>
      <c r="I325" s="247"/>
      <c r="J325" s="11" t="s">
        <v>172</v>
      </c>
      <c r="K325" s="514">
        <v>45517.6080671296</v>
      </c>
      <c r="L325" s="11" t="s">
        <v>9339</v>
      </c>
      <c r="M325" s="2"/>
      <c r="N325" s="11" t="s">
        <v>9339</v>
      </c>
      <c r="O325" s="247" t="s">
        <v>17259</v>
      </c>
      <c r="AQ325" s="477"/>
      <c r="AR325" s="477"/>
      <c r="AS325" s="477"/>
      <c r="AT325" s="478"/>
      <c r="AU325" s="477"/>
      <c r="AV325" s="480"/>
      <c r="AW325" s="481"/>
      <c r="AX325" s="480"/>
      <c r="AY325" s="477"/>
      <c r="AZ325" s="482"/>
      <c r="BA325" s="477"/>
      <c r="BB325" s="479"/>
      <c r="BC325" s="477"/>
      <c r="BD325" s="480"/>
      <c r="BE325" s="477"/>
      <c r="BI325" s="477"/>
      <c r="BJ325" s="477"/>
      <c r="BK325" s="477"/>
      <c r="BL325" s="478"/>
      <c r="BM325" s="477"/>
      <c r="BN325" s="480"/>
      <c r="BO325" s="481"/>
      <c r="BP325" s="480"/>
      <c r="BQ325" s="477"/>
      <c r="BR325" s="482"/>
      <c r="BS325" s="477"/>
      <c r="BT325" s="479"/>
      <c r="BU325" s="477"/>
      <c r="BV325" s="480"/>
      <c r="BW325" s="477"/>
    </row>
    <row r="326" spans="1:75" x14ac:dyDescent="0.25">
      <c r="A326" s="261">
        <v>325</v>
      </c>
      <c r="B326" s="261">
        <v>1</v>
      </c>
      <c r="C326" s="11" t="s">
        <v>5</v>
      </c>
      <c r="D326" s="725">
        <v>45517</v>
      </c>
      <c r="E326" s="11" t="s">
        <v>13805</v>
      </c>
      <c r="F326" s="247" t="s">
        <v>13804</v>
      </c>
      <c r="G326" s="247" t="s">
        <v>17957</v>
      </c>
      <c r="H326" s="967">
        <v>0.75</v>
      </c>
      <c r="I326" s="247"/>
      <c r="J326" s="11" t="s">
        <v>172</v>
      </c>
      <c r="K326" s="514">
        <v>45517.250416666699</v>
      </c>
      <c r="L326" s="11" t="s">
        <v>9339</v>
      </c>
      <c r="M326" s="2"/>
      <c r="N326" s="11" t="s">
        <v>9339</v>
      </c>
      <c r="O326" s="247" t="s">
        <v>17259</v>
      </c>
      <c r="AQ326" s="477"/>
      <c r="AR326" s="477"/>
      <c r="AS326" s="477"/>
      <c r="AT326" s="478"/>
      <c r="AU326" s="477"/>
      <c r="AV326" s="480"/>
      <c r="AW326" s="481"/>
      <c r="AX326" s="480"/>
      <c r="AY326" s="477"/>
      <c r="AZ326" s="482"/>
      <c r="BA326" s="477"/>
      <c r="BB326" s="479"/>
      <c r="BC326" s="477"/>
      <c r="BD326" s="480"/>
      <c r="BE326" s="477"/>
      <c r="BI326" s="477"/>
      <c r="BJ326" s="477"/>
      <c r="BK326" s="477"/>
      <c r="BL326" s="478"/>
      <c r="BM326" s="477"/>
      <c r="BN326" s="480"/>
      <c r="BO326" s="481"/>
      <c r="BP326" s="480"/>
      <c r="BQ326" s="477"/>
      <c r="BR326" s="482"/>
      <c r="BS326" s="477"/>
      <c r="BT326" s="479"/>
      <c r="BU326" s="477"/>
      <c r="BV326" s="480"/>
      <c r="BW326" s="477"/>
    </row>
    <row r="327" spans="1:75" x14ac:dyDescent="0.25">
      <c r="A327" s="261">
        <v>326</v>
      </c>
      <c r="B327" s="261">
        <v>1</v>
      </c>
      <c r="C327" s="11" t="s">
        <v>5</v>
      </c>
      <c r="D327" s="725">
        <v>45517</v>
      </c>
      <c r="E327" s="11" t="s">
        <v>11751</v>
      </c>
      <c r="F327" s="247" t="s">
        <v>11645</v>
      </c>
      <c r="G327" s="247" t="s">
        <v>17958</v>
      </c>
      <c r="H327" s="967">
        <v>0.75</v>
      </c>
      <c r="I327" s="247"/>
      <c r="J327" s="11" t="s">
        <v>172</v>
      </c>
      <c r="K327" s="514">
        <v>45517.597118055601</v>
      </c>
      <c r="L327" s="11" t="s">
        <v>9339</v>
      </c>
      <c r="M327" s="2"/>
      <c r="N327" s="11" t="s">
        <v>9339</v>
      </c>
      <c r="O327" s="247" t="s">
        <v>17259</v>
      </c>
      <c r="AQ327" s="477"/>
      <c r="AR327" s="477"/>
      <c r="AS327" s="477"/>
      <c r="AT327" s="478"/>
      <c r="AU327" s="477"/>
      <c r="AV327" s="480"/>
      <c r="AW327" s="481"/>
      <c r="AX327" s="480"/>
      <c r="AY327" s="477"/>
      <c r="AZ327" s="482"/>
      <c r="BA327" s="477"/>
      <c r="BB327" s="479"/>
      <c r="BC327" s="477"/>
      <c r="BD327" s="480"/>
      <c r="BE327" s="477"/>
      <c r="BI327" s="477"/>
      <c r="BJ327" s="477"/>
      <c r="BK327" s="477"/>
      <c r="BL327" s="478"/>
      <c r="BM327" s="477"/>
      <c r="BN327" s="480"/>
      <c r="BO327" s="481"/>
      <c r="BP327" s="480"/>
      <c r="BQ327" s="477"/>
      <c r="BR327" s="482"/>
      <c r="BS327" s="477"/>
      <c r="BT327" s="479"/>
      <c r="BU327" s="477"/>
      <c r="BV327" s="480"/>
      <c r="BW327" s="477"/>
    </row>
    <row r="328" spans="1:75" x14ac:dyDescent="0.25">
      <c r="A328" s="261">
        <v>327</v>
      </c>
      <c r="B328" s="261">
        <v>1</v>
      </c>
      <c r="C328" s="11" t="s">
        <v>5</v>
      </c>
      <c r="D328" s="725">
        <v>45517</v>
      </c>
      <c r="E328" s="11" t="s">
        <v>11688</v>
      </c>
      <c r="F328" s="247" t="s">
        <v>17404</v>
      </c>
      <c r="G328" s="247" t="s">
        <v>17959</v>
      </c>
      <c r="H328" s="967">
        <v>0.5</v>
      </c>
      <c r="I328" s="247"/>
      <c r="J328" s="11" t="s">
        <v>172</v>
      </c>
      <c r="K328" s="514">
        <v>45517.261608796303</v>
      </c>
      <c r="L328" s="11" t="s">
        <v>9339</v>
      </c>
      <c r="M328" s="2"/>
      <c r="N328" s="11" t="s">
        <v>9339</v>
      </c>
      <c r="O328" s="247" t="s">
        <v>17259</v>
      </c>
      <c r="AQ328" s="477"/>
      <c r="AR328" s="477"/>
      <c r="AS328" s="477"/>
      <c r="AT328" s="478"/>
      <c r="AU328" s="477"/>
      <c r="AV328" s="480"/>
      <c r="AW328" s="481"/>
      <c r="AX328" s="480"/>
      <c r="AY328" s="477"/>
      <c r="AZ328" s="482"/>
      <c r="BA328" s="477"/>
      <c r="BB328" s="479"/>
      <c r="BC328" s="477"/>
      <c r="BD328" s="480"/>
      <c r="BE328" s="477"/>
      <c r="BI328" s="477"/>
      <c r="BJ328" s="477"/>
      <c r="BK328" s="477"/>
      <c r="BL328" s="478"/>
      <c r="BM328" s="477"/>
      <c r="BN328" s="480"/>
      <c r="BO328" s="481"/>
      <c r="BP328" s="480"/>
      <c r="BQ328" s="477"/>
      <c r="BR328" s="482"/>
      <c r="BS328" s="477"/>
      <c r="BT328" s="479"/>
      <c r="BU328" s="477"/>
      <c r="BV328" s="480"/>
      <c r="BW328" s="477"/>
    </row>
    <row r="329" spans="1:75" x14ac:dyDescent="0.25">
      <c r="A329" s="261">
        <v>328</v>
      </c>
      <c r="B329" s="261">
        <v>1</v>
      </c>
      <c r="C329" s="11" t="s">
        <v>5</v>
      </c>
      <c r="D329" s="725">
        <v>45517</v>
      </c>
      <c r="E329" s="11" t="s">
        <v>11761</v>
      </c>
      <c r="F329" s="247" t="s">
        <v>14781</v>
      </c>
      <c r="G329" s="247" t="s">
        <v>17960</v>
      </c>
      <c r="H329" s="967">
        <v>0.4</v>
      </c>
      <c r="I329" s="247"/>
      <c r="J329" s="11" t="s">
        <v>172</v>
      </c>
      <c r="K329" s="514">
        <v>45517.3494444444</v>
      </c>
      <c r="L329" s="11" t="s">
        <v>9339</v>
      </c>
      <c r="M329" s="2"/>
      <c r="N329" s="11" t="s">
        <v>9339</v>
      </c>
      <c r="O329" s="247" t="s">
        <v>17259</v>
      </c>
      <c r="AQ329" s="477"/>
      <c r="AR329" s="477"/>
      <c r="AS329" s="477"/>
      <c r="AT329" s="478"/>
      <c r="AU329" s="477"/>
      <c r="AV329" s="480"/>
      <c r="AW329" s="481"/>
      <c r="AX329" s="480"/>
      <c r="AY329" s="477"/>
      <c r="AZ329" s="482"/>
      <c r="BA329" s="477"/>
      <c r="BB329" s="479"/>
      <c r="BC329" s="477"/>
      <c r="BD329" s="480"/>
      <c r="BE329" s="477"/>
      <c r="BI329" s="477"/>
      <c r="BJ329" s="477"/>
      <c r="BK329" s="477"/>
      <c r="BL329" s="478"/>
      <c r="BM329" s="477"/>
      <c r="BN329" s="480"/>
      <c r="BO329" s="481"/>
      <c r="BP329" s="480"/>
      <c r="BQ329" s="477"/>
      <c r="BR329" s="482"/>
      <c r="BS329" s="477"/>
      <c r="BT329" s="479"/>
      <c r="BU329" s="477"/>
      <c r="BV329" s="480"/>
      <c r="BW329" s="477"/>
    </row>
    <row r="330" spans="1:75" x14ac:dyDescent="0.25">
      <c r="A330" s="261">
        <v>329</v>
      </c>
      <c r="B330" s="261">
        <v>1</v>
      </c>
      <c r="C330" s="11" t="s">
        <v>5</v>
      </c>
      <c r="D330" s="725">
        <v>45517</v>
      </c>
      <c r="E330" s="11" t="s">
        <v>11790</v>
      </c>
      <c r="F330" s="247" t="s">
        <v>15193</v>
      </c>
      <c r="G330" s="247" t="s">
        <v>17961</v>
      </c>
      <c r="H330" s="967">
        <v>0.75</v>
      </c>
      <c r="I330" s="247"/>
      <c r="J330" s="11" t="s">
        <v>172</v>
      </c>
      <c r="K330" s="514">
        <v>45517.693865740701</v>
      </c>
      <c r="L330" s="11" t="s">
        <v>9339</v>
      </c>
      <c r="M330" s="2"/>
      <c r="N330" s="11" t="s">
        <v>9339</v>
      </c>
      <c r="O330" s="247" t="s">
        <v>17259</v>
      </c>
      <c r="AQ330" s="477"/>
      <c r="AR330" s="477"/>
      <c r="AS330" s="477"/>
      <c r="AT330" s="478"/>
      <c r="AU330" s="477"/>
      <c r="AV330" s="480"/>
      <c r="AW330" s="481"/>
      <c r="AX330" s="480"/>
      <c r="AY330" s="477"/>
      <c r="AZ330" s="482"/>
      <c r="BA330" s="477"/>
      <c r="BB330" s="479"/>
      <c r="BC330" s="477"/>
      <c r="BD330" s="480"/>
      <c r="BE330" s="477"/>
      <c r="BI330" s="477"/>
      <c r="BJ330" s="477"/>
      <c r="BK330" s="477"/>
      <c r="BL330" s="478"/>
      <c r="BM330" s="477"/>
      <c r="BN330" s="480"/>
      <c r="BO330" s="481"/>
      <c r="BP330" s="480"/>
      <c r="BQ330" s="477"/>
      <c r="BR330" s="482"/>
      <c r="BS330" s="477"/>
      <c r="BT330" s="479"/>
      <c r="BU330" s="477"/>
      <c r="BV330" s="480"/>
      <c r="BW330" s="477"/>
    </row>
    <row r="331" spans="1:75" x14ac:dyDescent="0.25">
      <c r="A331" s="261">
        <v>330</v>
      </c>
      <c r="B331" s="261">
        <v>1</v>
      </c>
      <c r="C331" s="11" t="s">
        <v>5</v>
      </c>
      <c r="D331" s="725">
        <v>45517</v>
      </c>
      <c r="E331" s="11" t="s">
        <v>11713</v>
      </c>
      <c r="F331" s="247" t="s">
        <v>11613</v>
      </c>
      <c r="G331" s="247" t="s">
        <v>17962</v>
      </c>
      <c r="H331" s="967">
        <v>6</v>
      </c>
      <c r="I331" s="247"/>
      <c r="J331" s="11" t="s">
        <v>172</v>
      </c>
      <c r="K331" s="514">
        <v>45517.504976851902</v>
      </c>
      <c r="L331" s="11" t="s">
        <v>9339</v>
      </c>
      <c r="M331" s="2"/>
      <c r="N331" s="11" t="s">
        <v>9339</v>
      </c>
      <c r="O331" s="247" t="s">
        <v>17259</v>
      </c>
      <c r="AQ331" s="477"/>
      <c r="AR331" s="477"/>
      <c r="AS331" s="477"/>
      <c r="AT331" s="478"/>
      <c r="AU331" s="477"/>
      <c r="AV331" s="480"/>
      <c r="AW331" s="481"/>
      <c r="AX331" s="480"/>
      <c r="AY331" s="477"/>
      <c r="AZ331" s="482"/>
      <c r="BA331" s="477"/>
      <c r="BB331" s="479"/>
      <c r="BC331" s="477"/>
      <c r="BD331" s="480"/>
      <c r="BE331" s="477"/>
      <c r="BI331" s="477"/>
      <c r="BJ331" s="477"/>
      <c r="BK331" s="477"/>
      <c r="BL331" s="478"/>
      <c r="BM331" s="477"/>
      <c r="BN331" s="480"/>
      <c r="BO331" s="481"/>
      <c r="BP331" s="480"/>
      <c r="BQ331" s="477"/>
      <c r="BR331" s="482"/>
      <c r="BS331" s="477"/>
      <c r="BT331" s="479"/>
      <c r="BU331" s="477"/>
      <c r="BV331" s="480"/>
      <c r="BW331" s="477"/>
    </row>
    <row r="332" spans="1:75" x14ac:dyDescent="0.25">
      <c r="A332" s="261">
        <v>331</v>
      </c>
      <c r="B332" s="261">
        <v>1</v>
      </c>
      <c r="C332" s="11" t="s">
        <v>5</v>
      </c>
      <c r="D332" s="725">
        <v>45517</v>
      </c>
      <c r="E332" s="11" t="s">
        <v>13167</v>
      </c>
      <c r="F332" s="247" t="s">
        <v>13166</v>
      </c>
      <c r="G332" s="247" t="s">
        <v>17963</v>
      </c>
      <c r="H332" s="967">
        <v>0.75</v>
      </c>
      <c r="I332" s="247"/>
      <c r="J332" s="11" t="s">
        <v>172</v>
      </c>
      <c r="K332" s="514">
        <v>45517.534039351798</v>
      </c>
      <c r="L332" s="11" t="s">
        <v>9339</v>
      </c>
      <c r="M332" s="2"/>
      <c r="N332" s="11" t="s">
        <v>9339</v>
      </c>
      <c r="O332" s="247" t="s">
        <v>17259</v>
      </c>
      <c r="AQ332" s="477"/>
      <c r="AR332" s="477"/>
      <c r="AS332" s="477"/>
      <c r="AT332" s="478"/>
      <c r="AU332" s="477"/>
      <c r="AV332" s="480"/>
      <c r="AW332" s="481"/>
      <c r="AX332" s="480"/>
      <c r="AY332" s="477"/>
      <c r="AZ332" s="482"/>
      <c r="BA332" s="477"/>
      <c r="BB332" s="479"/>
      <c r="BC332" s="477"/>
      <c r="BD332" s="480"/>
      <c r="BE332" s="477"/>
      <c r="BI332" s="477"/>
      <c r="BJ332" s="477"/>
      <c r="BK332" s="477"/>
      <c r="BL332" s="478"/>
      <c r="BM332" s="477"/>
      <c r="BN332" s="480"/>
      <c r="BO332" s="481"/>
      <c r="BP332" s="480"/>
      <c r="BQ332" s="477"/>
      <c r="BR332" s="482"/>
      <c r="BS332" s="477"/>
      <c r="BT332" s="479"/>
      <c r="BU332" s="477"/>
      <c r="BV332" s="480"/>
      <c r="BW332" s="477"/>
    </row>
    <row r="333" spans="1:75" x14ac:dyDescent="0.25">
      <c r="A333" s="261">
        <v>332</v>
      </c>
      <c r="B333" s="261">
        <v>1</v>
      </c>
      <c r="C333" s="11" t="s">
        <v>5</v>
      </c>
      <c r="D333" s="725">
        <v>45517</v>
      </c>
      <c r="E333" s="11" t="s">
        <v>11791</v>
      </c>
      <c r="F333" s="247" t="s">
        <v>15198</v>
      </c>
      <c r="G333" s="247" t="s">
        <v>17964</v>
      </c>
      <c r="H333" s="967">
        <v>0.5</v>
      </c>
      <c r="I333" s="247"/>
      <c r="J333" s="11" t="s">
        <v>172</v>
      </c>
      <c r="K333" s="514">
        <v>45517.536712963003</v>
      </c>
      <c r="L333" s="11" t="s">
        <v>9339</v>
      </c>
      <c r="M333" s="2"/>
      <c r="N333" s="11" t="s">
        <v>9339</v>
      </c>
      <c r="O333" s="247" t="s">
        <v>17259</v>
      </c>
      <c r="AQ333" s="477"/>
      <c r="AR333" s="477"/>
      <c r="AS333" s="477"/>
      <c r="AT333" s="478"/>
      <c r="AU333" s="477"/>
      <c r="AV333" s="480"/>
      <c r="AW333" s="481"/>
      <c r="AX333" s="480"/>
      <c r="AY333" s="477"/>
      <c r="AZ333" s="482"/>
      <c r="BA333" s="477"/>
      <c r="BB333" s="479"/>
      <c r="BC333" s="477"/>
      <c r="BD333" s="480"/>
      <c r="BE333" s="477"/>
      <c r="BI333" s="477"/>
      <c r="BJ333" s="477"/>
      <c r="BK333" s="477"/>
      <c r="BL333" s="478"/>
      <c r="BM333" s="477"/>
      <c r="BN333" s="480"/>
      <c r="BO333" s="481"/>
      <c r="BP333" s="480"/>
      <c r="BQ333" s="477"/>
      <c r="BR333" s="482"/>
      <c r="BS333" s="477"/>
      <c r="BT333" s="479"/>
      <c r="BU333" s="477"/>
      <c r="BV333" s="480"/>
      <c r="BW333" s="477"/>
    </row>
    <row r="334" spans="1:75" x14ac:dyDescent="0.25">
      <c r="A334" s="261">
        <v>333</v>
      </c>
      <c r="B334" s="261">
        <v>1</v>
      </c>
      <c r="C334" s="11" t="s">
        <v>5</v>
      </c>
      <c r="D334" s="725">
        <v>45517</v>
      </c>
      <c r="E334" s="11" t="s">
        <v>11751</v>
      </c>
      <c r="F334" s="247" t="s">
        <v>11645</v>
      </c>
      <c r="G334" s="247" t="s">
        <v>17965</v>
      </c>
      <c r="H334" s="967">
        <v>4</v>
      </c>
      <c r="I334" s="247"/>
      <c r="J334" s="11" t="s">
        <v>172</v>
      </c>
      <c r="K334" s="514">
        <v>45517.710416666698</v>
      </c>
      <c r="L334" s="11" t="s">
        <v>9339</v>
      </c>
      <c r="M334" s="2"/>
      <c r="N334" s="11" t="s">
        <v>9339</v>
      </c>
      <c r="O334" s="247" t="s">
        <v>17259</v>
      </c>
      <c r="AQ334" s="477"/>
      <c r="AR334" s="477"/>
      <c r="AS334" s="477"/>
      <c r="AT334" s="478"/>
      <c r="AU334" s="477"/>
      <c r="AV334" s="480"/>
      <c r="AW334" s="481"/>
      <c r="AX334" s="480"/>
      <c r="AY334" s="477"/>
      <c r="AZ334" s="482"/>
      <c r="BA334" s="477"/>
      <c r="BB334" s="479"/>
      <c r="BC334" s="477"/>
      <c r="BD334" s="480"/>
      <c r="BE334" s="477"/>
      <c r="BI334" s="477"/>
      <c r="BJ334" s="477"/>
      <c r="BK334" s="477"/>
      <c r="BL334" s="478"/>
      <c r="BM334" s="477"/>
      <c r="BN334" s="480"/>
      <c r="BO334" s="481"/>
      <c r="BP334" s="480"/>
      <c r="BQ334" s="477"/>
      <c r="BR334" s="482"/>
      <c r="BS334" s="477"/>
      <c r="BT334" s="479"/>
      <c r="BU334" s="477"/>
      <c r="BV334" s="480"/>
      <c r="BW334" s="477"/>
    </row>
    <row r="335" spans="1:75" x14ac:dyDescent="0.25">
      <c r="A335" s="261">
        <v>334</v>
      </c>
      <c r="B335" s="261">
        <v>1</v>
      </c>
      <c r="C335" s="11" t="s">
        <v>5</v>
      </c>
      <c r="D335" s="725">
        <v>45517</v>
      </c>
      <c r="E335" s="11" t="s">
        <v>11784</v>
      </c>
      <c r="F335" s="247" t="s">
        <v>15131</v>
      </c>
      <c r="G335" s="247" t="s">
        <v>17966</v>
      </c>
      <c r="H335" s="967">
        <v>0.4</v>
      </c>
      <c r="I335" s="247"/>
      <c r="J335" s="11" t="s">
        <v>172</v>
      </c>
      <c r="K335" s="514">
        <v>45517.602766203701</v>
      </c>
      <c r="L335" s="11" t="s">
        <v>9339</v>
      </c>
      <c r="M335" s="2"/>
      <c r="N335" s="11" t="s">
        <v>9339</v>
      </c>
      <c r="O335" s="247" t="s">
        <v>17259</v>
      </c>
      <c r="AQ335" s="477"/>
      <c r="AR335" s="477"/>
      <c r="AS335" s="477"/>
      <c r="AT335" s="478"/>
      <c r="AU335" s="477"/>
      <c r="AV335" s="480"/>
      <c r="AW335" s="481"/>
      <c r="AX335" s="480"/>
      <c r="AY335" s="477"/>
      <c r="AZ335" s="482"/>
      <c r="BA335" s="477"/>
      <c r="BB335" s="479"/>
      <c r="BC335" s="477"/>
      <c r="BD335" s="480"/>
      <c r="BE335" s="477"/>
      <c r="BI335" s="477"/>
      <c r="BJ335" s="477"/>
      <c r="BK335" s="477"/>
      <c r="BL335" s="478"/>
      <c r="BM335" s="477"/>
      <c r="BN335" s="480"/>
      <c r="BO335" s="481"/>
      <c r="BP335" s="480"/>
      <c r="BQ335" s="477"/>
      <c r="BR335" s="482"/>
      <c r="BS335" s="477"/>
      <c r="BT335" s="479"/>
      <c r="BU335" s="477"/>
      <c r="BV335" s="480"/>
      <c r="BW335" s="477"/>
    </row>
    <row r="336" spans="1:75" x14ac:dyDescent="0.25">
      <c r="A336" s="261">
        <v>335</v>
      </c>
      <c r="B336" s="261">
        <v>1</v>
      </c>
      <c r="C336" s="11" t="s">
        <v>5</v>
      </c>
      <c r="D336" s="725">
        <v>45517</v>
      </c>
      <c r="E336" s="11" t="s">
        <v>11712</v>
      </c>
      <c r="F336" s="247" t="s">
        <v>11612</v>
      </c>
      <c r="G336" s="247" t="s">
        <v>17967</v>
      </c>
      <c r="H336" s="967">
        <v>0.4</v>
      </c>
      <c r="I336" s="247"/>
      <c r="J336" s="11" t="s">
        <v>172</v>
      </c>
      <c r="K336" s="514">
        <v>45517.606967592597</v>
      </c>
      <c r="L336" s="11" t="s">
        <v>9339</v>
      </c>
      <c r="M336" s="2"/>
      <c r="N336" s="11" t="s">
        <v>9339</v>
      </c>
      <c r="O336" s="247" t="s">
        <v>17259</v>
      </c>
      <c r="AQ336" s="477"/>
      <c r="AR336" s="477"/>
      <c r="AS336" s="477"/>
      <c r="AT336" s="478"/>
      <c r="AU336" s="477"/>
      <c r="AV336" s="480"/>
      <c r="AW336" s="481"/>
      <c r="AX336" s="480"/>
      <c r="AY336" s="477"/>
      <c r="AZ336" s="482"/>
      <c r="BA336" s="477"/>
      <c r="BB336" s="479"/>
      <c r="BC336" s="477"/>
      <c r="BD336" s="480"/>
      <c r="BE336" s="477"/>
      <c r="BI336" s="477"/>
      <c r="BJ336" s="477"/>
      <c r="BK336" s="477"/>
      <c r="BL336" s="478"/>
      <c r="BM336" s="477"/>
      <c r="BN336" s="480"/>
      <c r="BO336" s="481"/>
      <c r="BP336" s="480"/>
      <c r="BQ336" s="477"/>
      <c r="BR336" s="482"/>
      <c r="BS336" s="477"/>
      <c r="BT336" s="479"/>
      <c r="BU336" s="477"/>
      <c r="BV336" s="480"/>
      <c r="BW336" s="477"/>
    </row>
    <row r="337" spans="1:75" x14ac:dyDescent="0.25">
      <c r="A337" s="261">
        <v>336</v>
      </c>
      <c r="B337" s="261">
        <v>1</v>
      </c>
      <c r="C337" s="11" t="s">
        <v>5</v>
      </c>
      <c r="D337" s="725">
        <v>45517</v>
      </c>
      <c r="E337" s="11" t="s">
        <v>11757</v>
      </c>
      <c r="F337" s="247" t="s">
        <v>11649</v>
      </c>
      <c r="G337" s="247" t="s">
        <v>17968</v>
      </c>
      <c r="H337" s="967">
        <v>0.4</v>
      </c>
      <c r="I337" s="247"/>
      <c r="J337" s="11" t="s">
        <v>172</v>
      </c>
      <c r="K337" s="514">
        <v>45517.6319097222</v>
      </c>
      <c r="L337" s="11" t="s">
        <v>9339</v>
      </c>
      <c r="M337" s="2"/>
      <c r="N337" s="11" t="s">
        <v>9339</v>
      </c>
      <c r="O337" s="247" t="s">
        <v>17259</v>
      </c>
      <c r="AQ337" s="477"/>
      <c r="AR337" s="477"/>
      <c r="AS337" s="477"/>
      <c r="AT337" s="478"/>
      <c r="AU337" s="477"/>
      <c r="AV337" s="480"/>
      <c r="AW337" s="481"/>
      <c r="AX337" s="480"/>
      <c r="AY337" s="477"/>
      <c r="AZ337" s="482"/>
      <c r="BA337" s="477"/>
      <c r="BB337" s="479"/>
      <c r="BC337" s="477"/>
      <c r="BD337" s="480"/>
      <c r="BE337" s="477"/>
      <c r="BI337" s="477"/>
      <c r="BJ337" s="477"/>
      <c r="BK337" s="477"/>
      <c r="BL337" s="478"/>
      <c r="BM337" s="477"/>
      <c r="BN337" s="480"/>
      <c r="BO337" s="481"/>
      <c r="BP337" s="480"/>
      <c r="BQ337" s="477"/>
      <c r="BR337" s="482"/>
      <c r="BS337" s="477"/>
      <c r="BT337" s="479"/>
      <c r="BU337" s="477"/>
      <c r="BV337" s="480"/>
      <c r="BW337" s="477"/>
    </row>
    <row r="338" spans="1:75" x14ac:dyDescent="0.25">
      <c r="A338" s="261">
        <v>337</v>
      </c>
      <c r="B338" s="261">
        <v>1</v>
      </c>
      <c r="C338" s="11" t="s">
        <v>5</v>
      </c>
      <c r="D338" s="725">
        <v>45517</v>
      </c>
      <c r="E338" s="11" t="s">
        <v>11719</v>
      </c>
      <c r="F338" s="247" t="s">
        <v>11619</v>
      </c>
      <c r="G338" s="247" t="s">
        <v>17969</v>
      </c>
      <c r="H338" s="967">
        <v>0.5</v>
      </c>
      <c r="I338" s="247"/>
      <c r="J338" s="11" t="s">
        <v>172</v>
      </c>
      <c r="K338" s="514">
        <v>45517.6421990741</v>
      </c>
      <c r="L338" s="11" t="s">
        <v>9339</v>
      </c>
      <c r="M338" s="2"/>
      <c r="N338" s="11" t="s">
        <v>9339</v>
      </c>
      <c r="O338" s="247" t="s">
        <v>17259</v>
      </c>
      <c r="AQ338" s="477"/>
      <c r="AR338" s="477"/>
      <c r="AS338" s="477"/>
      <c r="AT338" s="478"/>
      <c r="AU338" s="477"/>
      <c r="AV338" s="480"/>
      <c r="AW338" s="481"/>
      <c r="AX338" s="480"/>
      <c r="AY338" s="477"/>
      <c r="AZ338" s="482"/>
      <c r="BA338" s="477"/>
      <c r="BB338" s="479"/>
      <c r="BC338" s="477"/>
      <c r="BD338" s="480"/>
      <c r="BE338" s="477"/>
      <c r="BI338" s="477"/>
      <c r="BJ338" s="477"/>
      <c r="BK338" s="477"/>
      <c r="BL338" s="478"/>
      <c r="BM338" s="477"/>
      <c r="BN338" s="480"/>
      <c r="BO338" s="481"/>
      <c r="BP338" s="480"/>
      <c r="BQ338" s="477"/>
      <c r="BR338" s="482"/>
      <c r="BS338" s="477"/>
      <c r="BT338" s="479"/>
      <c r="BU338" s="477"/>
      <c r="BV338" s="480"/>
      <c r="BW338" s="477"/>
    </row>
    <row r="339" spans="1:75" x14ac:dyDescent="0.25">
      <c r="A339" s="261">
        <v>338</v>
      </c>
      <c r="B339" s="261">
        <v>1</v>
      </c>
      <c r="C339" s="11" t="s">
        <v>5</v>
      </c>
      <c r="D339" s="725">
        <v>45517</v>
      </c>
      <c r="E339" s="11" t="s">
        <v>11781</v>
      </c>
      <c r="F339" s="247" t="s">
        <v>15106</v>
      </c>
      <c r="G339" s="247" t="s">
        <v>17970</v>
      </c>
      <c r="H339" s="967">
        <v>0.4</v>
      </c>
      <c r="I339" s="247"/>
      <c r="J339" s="11" t="s">
        <v>172</v>
      </c>
      <c r="K339" s="514">
        <v>45517.648599537002</v>
      </c>
      <c r="L339" s="11" t="s">
        <v>9339</v>
      </c>
      <c r="M339" s="2"/>
      <c r="N339" s="11" t="s">
        <v>9339</v>
      </c>
      <c r="O339" s="247" t="s">
        <v>17259</v>
      </c>
      <c r="AQ339" s="477"/>
      <c r="AR339" s="477"/>
      <c r="AS339" s="477"/>
      <c r="AT339" s="478"/>
      <c r="AU339" s="477"/>
      <c r="AV339" s="480"/>
      <c r="AW339" s="481"/>
      <c r="AX339" s="480"/>
      <c r="AY339" s="477"/>
      <c r="AZ339" s="482"/>
      <c r="BA339" s="477"/>
      <c r="BB339" s="479"/>
      <c r="BC339" s="477"/>
      <c r="BD339" s="480"/>
      <c r="BE339" s="477"/>
      <c r="BI339" s="477"/>
      <c r="BJ339" s="477"/>
      <c r="BK339" s="477"/>
      <c r="BL339" s="478"/>
      <c r="BM339" s="477"/>
      <c r="BN339" s="480"/>
      <c r="BO339" s="481"/>
      <c r="BP339" s="480"/>
      <c r="BQ339" s="477"/>
      <c r="BR339" s="482"/>
      <c r="BS339" s="477"/>
      <c r="BT339" s="479"/>
      <c r="BU339" s="477"/>
      <c r="BV339" s="480"/>
      <c r="BW339" s="477"/>
    </row>
    <row r="340" spans="1:75" x14ac:dyDescent="0.25">
      <c r="A340" s="261">
        <v>339</v>
      </c>
      <c r="B340" s="261">
        <v>1</v>
      </c>
      <c r="C340" s="11" t="s">
        <v>5</v>
      </c>
      <c r="D340" s="725">
        <v>45517</v>
      </c>
      <c r="E340" s="11" t="s">
        <v>16807</v>
      </c>
      <c r="F340" s="247" t="s">
        <v>16806</v>
      </c>
      <c r="G340" s="247" t="s">
        <v>17971</v>
      </c>
      <c r="H340" s="967">
        <v>0.5</v>
      </c>
      <c r="I340" s="247"/>
      <c r="J340" s="11" t="s">
        <v>172</v>
      </c>
      <c r="K340" s="514">
        <v>45517.688136574099</v>
      </c>
      <c r="L340" s="11" t="s">
        <v>9339</v>
      </c>
      <c r="M340" s="2"/>
      <c r="N340" s="11" t="s">
        <v>9339</v>
      </c>
      <c r="O340" s="247" t="s">
        <v>17259</v>
      </c>
      <c r="AQ340" s="477"/>
      <c r="AR340" s="477"/>
      <c r="AS340" s="477"/>
      <c r="AT340" s="478"/>
      <c r="AU340" s="477"/>
      <c r="AV340" s="480"/>
      <c r="AW340" s="481"/>
      <c r="AX340" s="480"/>
      <c r="AY340" s="477"/>
      <c r="AZ340" s="482"/>
      <c r="BA340" s="477"/>
      <c r="BB340" s="479"/>
      <c r="BC340" s="477"/>
      <c r="BD340" s="480"/>
      <c r="BE340" s="477"/>
      <c r="BI340" s="477"/>
      <c r="BJ340" s="477"/>
      <c r="BK340" s="477"/>
      <c r="BL340" s="478"/>
      <c r="BM340" s="477"/>
      <c r="BN340" s="480"/>
      <c r="BO340" s="481"/>
      <c r="BP340" s="480"/>
      <c r="BQ340" s="477"/>
      <c r="BR340" s="482"/>
      <c r="BS340" s="477"/>
      <c r="BT340" s="479"/>
      <c r="BU340" s="477"/>
      <c r="BV340" s="480"/>
      <c r="BW340" s="477"/>
    </row>
    <row r="341" spans="1:75" x14ac:dyDescent="0.25">
      <c r="A341" s="261">
        <v>340</v>
      </c>
      <c r="B341" s="261">
        <v>1</v>
      </c>
      <c r="C341" s="11" t="s">
        <v>5</v>
      </c>
      <c r="D341" s="725">
        <v>45517</v>
      </c>
      <c r="E341" s="11" t="s">
        <v>14147</v>
      </c>
      <c r="F341" s="247" t="s">
        <v>14146</v>
      </c>
      <c r="G341" s="247" t="s">
        <v>17972</v>
      </c>
      <c r="H341" s="967">
        <v>0.75</v>
      </c>
      <c r="I341" s="247"/>
      <c r="J341" s="11" t="s">
        <v>172</v>
      </c>
      <c r="K341" s="514">
        <v>45517.706342592603</v>
      </c>
      <c r="L341" s="11" t="s">
        <v>9339</v>
      </c>
      <c r="M341" s="2"/>
      <c r="N341" s="11" t="s">
        <v>9339</v>
      </c>
      <c r="O341" s="247" t="s">
        <v>17259</v>
      </c>
      <c r="AQ341" s="477"/>
      <c r="AR341" s="477"/>
      <c r="AS341" s="477"/>
      <c r="AT341" s="478"/>
      <c r="AU341" s="477"/>
      <c r="AV341" s="480"/>
      <c r="AW341" s="481"/>
      <c r="AX341" s="480"/>
      <c r="AY341" s="477"/>
      <c r="AZ341" s="482"/>
      <c r="BA341" s="477"/>
      <c r="BB341" s="479"/>
      <c r="BC341" s="477"/>
      <c r="BD341" s="480"/>
      <c r="BE341" s="477"/>
      <c r="BI341" s="477"/>
      <c r="BJ341" s="477"/>
      <c r="BK341" s="477"/>
      <c r="BL341" s="478"/>
      <c r="BM341" s="477"/>
      <c r="BN341" s="480"/>
      <c r="BO341" s="481"/>
      <c r="BP341" s="480"/>
      <c r="BQ341" s="477"/>
      <c r="BR341" s="482"/>
      <c r="BS341" s="477"/>
      <c r="BT341" s="479"/>
      <c r="BU341" s="477"/>
      <c r="BV341" s="480"/>
      <c r="BW341" s="477"/>
    </row>
    <row r="342" spans="1:75" x14ac:dyDescent="0.25">
      <c r="A342" s="261">
        <v>341</v>
      </c>
      <c r="B342" s="261">
        <v>1</v>
      </c>
      <c r="C342" s="11" t="s">
        <v>5</v>
      </c>
      <c r="D342" s="725">
        <v>45517</v>
      </c>
      <c r="E342" s="11" t="s">
        <v>11768</v>
      </c>
      <c r="F342" s="247" t="s">
        <v>14907</v>
      </c>
      <c r="G342" s="247" t="s">
        <v>17973</v>
      </c>
      <c r="H342" s="967">
        <v>0.5</v>
      </c>
      <c r="I342" s="247"/>
      <c r="J342" s="11" t="s">
        <v>172</v>
      </c>
      <c r="K342" s="514">
        <v>45517.706770833298</v>
      </c>
      <c r="L342" s="11" t="s">
        <v>9339</v>
      </c>
      <c r="M342" s="2"/>
      <c r="N342" s="11" t="s">
        <v>9339</v>
      </c>
      <c r="O342" s="247" t="s">
        <v>17259</v>
      </c>
      <c r="AQ342" s="477"/>
      <c r="AR342" s="477"/>
      <c r="AS342" s="477"/>
      <c r="AT342" s="478"/>
      <c r="AU342" s="477"/>
      <c r="AV342" s="480"/>
      <c r="AW342" s="481"/>
      <c r="AX342" s="480"/>
      <c r="AY342" s="477"/>
      <c r="AZ342" s="482"/>
      <c r="BA342" s="477"/>
      <c r="BB342" s="479"/>
      <c r="BC342" s="477"/>
      <c r="BD342" s="480"/>
      <c r="BE342" s="477"/>
      <c r="BI342" s="477"/>
      <c r="BJ342" s="477"/>
      <c r="BK342" s="477"/>
      <c r="BL342" s="478"/>
      <c r="BM342" s="477"/>
      <c r="BN342" s="480"/>
      <c r="BO342" s="481"/>
      <c r="BP342" s="480"/>
      <c r="BQ342" s="477"/>
      <c r="BR342" s="482"/>
      <c r="BS342" s="477"/>
      <c r="BT342" s="479"/>
      <c r="BU342" s="477"/>
      <c r="BV342" s="480"/>
      <c r="BW342" s="477"/>
    </row>
    <row r="343" spans="1:75" x14ac:dyDescent="0.25">
      <c r="A343" s="261">
        <v>342</v>
      </c>
      <c r="B343" s="261">
        <v>1</v>
      </c>
      <c r="C343" s="11" t="s">
        <v>5</v>
      </c>
      <c r="D343" s="725">
        <v>45517</v>
      </c>
      <c r="E343" s="11" t="s">
        <v>11690</v>
      </c>
      <c r="F343" s="247" t="s">
        <v>17564</v>
      </c>
      <c r="G343" s="247" t="s">
        <v>17974</v>
      </c>
      <c r="H343" s="967">
        <v>2.5</v>
      </c>
      <c r="I343" s="247"/>
      <c r="J343" s="11" t="s">
        <v>172</v>
      </c>
      <c r="K343" s="514">
        <v>45517.763483796298</v>
      </c>
      <c r="L343" s="11" t="s">
        <v>9339</v>
      </c>
      <c r="M343" s="2"/>
      <c r="N343" s="11" t="s">
        <v>9339</v>
      </c>
      <c r="O343" s="247" t="s">
        <v>17259</v>
      </c>
      <c r="AQ343" s="477"/>
      <c r="AR343" s="477"/>
      <c r="AS343" s="477"/>
      <c r="AT343" s="478"/>
      <c r="AU343" s="477"/>
      <c r="AV343" s="480"/>
      <c r="AW343" s="481"/>
      <c r="AX343" s="480"/>
      <c r="AY343" s="477"/>
      <c r="AZ343" s="482"/>
      <c r="BA343" s="477"/>
      <c r="BB343" s="479"/>
      <c r="BC343" s="477"/>
      <c r="BD343" s="480"/>
      <c r="BE343" s="477"/>
      <c r="BI343" s="477"/>
      <c r="BJ343" s="477"/>
      <c r="BK343" s="477"/>
      <c r="BL343" s="478"/>
      <c r="BM343" s="477"/>
      <c r="BN343" s="480"/>
      <c r="BO343" s="481"/>
      <c r="BP343" s="480"/>
      <c r="BQ343" s="477"/>
      <c r="BR343" s="482"/>
      <c r="BS343" s="477"/>
      <c r="BT343" s="479"/>
      <c r="BU343" s="477"/>
      <c r="BV343" s="480"/>
      <c r="BW343" s="477"/>
    </row>
    <row r="344" spans="1:75" x14ac:dyDescent="0.25">
      <c r="A344" s="261">
        <v>343</v>
      </c>
      <c r="B344" s="261">
        <v>3</v>
      </c>
      <c r="C344" s="11" t="s">
        <v>11829</v>
      </c>
      <c r="D344" s="725">
        <v>45509</v>
      </c>
      <c r="E344" s="11" t="s">
        <v>11818</v>
      </c>
      <c r="F344" s="247" t="s">
        <v>17005</v>
      </c>
      <c r="G344" s="247" t="s">
        <v>17977</v>
      </c>
      <c r="H344" s="967">
        <v>1.25</v>
      </c>
      <c r="I344" s="247"/>
      <c r="J344" s="11" t="s">
        <v>172</v>
      </c>
      <c r="K344" s="514">
        <v>45518.349085648202</v>
      </c>
      <c r="L344" s="11" t="s">
        <v>9339</v>
      </c>
      <c r="M344" s="2"/>
      <c r="N344" s="11" t="s">
        <v>9339</v>
      </c>
      <c r="O344" s="247" t="s">
        <v>17542</v>
      </c>
      <c r="AQ344" s="477"/>
      <c r="AR344" s="477"/>
      <c r="AS344" s="477"/>
      <c r="AT344" s="478"/>
      <c r="AU344" s="477"/>
      <c r="AV344" s="480"/>
      <c r="AW344" s="481"/>
      <c r="AX344" s="480"/>
      <c r="AY344" s="477"/>
      <c r="AZ344" s="482"/>
      <c r="BA344" s="477"/>
      <c r="BB344" s="479"/>
      <c r="BC344" s="477"/>
      <c r="BD344" s="480"/>
      <c r="BE344" s="477"/>
      <c r="BI344" s="477"/>
      <c r="BJ344" s="477"/>
      <c r="BK344" s="477"/>
      <c r="BL344" s="478"/>
      <c r="BM344" s="477"/>
      <c r="BN344" s="480"/>
      <c r="BO344" s="481"/>
      <c r="BP344" s="480"/>
      <c r="BQ344" s="477"/>
      <c r="BR344" s="482"/>
      <c r="BS344" s="477"/>
      <c r="BT344" s="479"/>
      <c r="BU344" s="477"/>
      <c r="BV344" s="480"/>
      <c r="BW344" s="477"/>
    </row>
    <row r="345" spans="1:75" x14ac:dyDescent="0.25">
      <c r="A345" s="261">
        <v>344</v>
      </c>
      <c r="B345" s="261">
        <v>3</v>
      </c>
      <c r="C345" s="11" t="s">
        <v>11829</v>
      </c>
      <c r="D345" s="725">
        <v>45509</v>
      </c>
      <c r="E345" s="11" t="s">
        <v>68</v>
      </c>
      <c r="F345" s="247" t="s">
        <v>16930</v>
      </c>
      <c r="G345" s="247" t="s">
        <v>17978</v>
      </c>
      <c r="H345" s="967">
        <v>0.5</v>
      </c>
      <c r="I345" s="247"/>
      <c r="J345" s="11" t="s">
        <v>172</v>
      </c>
      <c r="K345" s="514">
        <v>45518.349085648202</v>
      </c>
      <c r="L345" s="11" t="s">
        <v>9339</v>
      </c>
      <c r="M345" s="2"/>
      <c r="N345" s="11" t="s">
        <v>9339</v>
      </c>
      <c r="O345" s="247" t="s">
        <v>17542</v>
      </c>
      <c r="AQ345" s="477"/>
      <c r="AR345" s="477"/>
      <c r="AS345" s="477"/>
      <c r="AT345" s="478"/>
      <c r="AU345" s="477"/>
      <c r="AV345" s="480"/>
      <c r="AW345" s="481"/>
      <c r="AX345" s="480"/>
      <c r="AY345" s="477"/>
      <c r="AZ345" s="482"/>
      <c r="BA345" s="477"/>
      <c r="BB345" s="479"/>
      <c r="BC345" s="477"/>
      <c r="BD345" s="480"/>
      <c r="BE345" s="477"/>
      <c r="BI345" s="477"/>
      <c r="BJ345" s="477"/>
      <c r="BK345" s="477"/>
      <c r="BL345" s="478"/>
      <c r="BM345" s="477"/>
      <c r="BN345" s="480"/>
      <c r="BO345" s="481"/>
      <c r="BP345" s="480"/>
      <c r="BQ345" s="477"/>
      <c r="BR345" s="482"/>
      <c r="BS345" s="477"/>
      <c r="BT345" s="479"/>
      <c r="BU345" s="477"/>
      <c r="BV345" s="480"/>
      <c r="BW345" s="477"/>
    </row>
    <row r="346" spans="1:75" x14ac:dyDescent="0.25">
      <c r="A346" s="261">
        <v>345</v>
      </c>
      <c r="B346" s="261">
        <v>3</v>
      </c>
      <c r="C346" s="11" t="s">
        <v>11829</v>
      </c>
      <c r="D346" s="725">
        <v>45510</v>
      </c>
      <c r="E346" s="11" t="s">
        <v>11818</v>
      </c>
      <c r="F346" s="247" t="s">
        <v>17005</v>
      </c>
      <c r="G346" s="247" t="s">
        <v>17979</v>
      </c>
      <c r="H346" s="967">
        <v>0.25</v>
      </c>
      <c r="I346" s="247"/>
      <c r="J346" s="11" t="s">
        <v>172</v>
      </c>
      <c r="K346" s="514">
        <v>45518.349085648202</v>
      </c>
      <c r="L346" s="11" t="s">
        <v>9339</v>
      </c>
      <c r="M346" s="2"/>
      <c r="N346" s="11" t="s">
        <v>9339</v>
      </c>
      <c r="O346" s="247" t="s">
        <v>17542</v>
      </c>
      <c r="AQ346" s="477"/>
      <c r="AR346" s="477"/>
      <c r="AS346" s="477"/>
      <c r="AT346" s="478"/>
      <c r="AU346" s="477"/>
      <c r="AV346" s="480"/>
      <c r="AW346" s="481"/>
      <c r="AX346" s="480"/>
      <c r="AY346" s="477"/>
      <c r="AZ346" s="482"/>
      <c r="BA346" s="477"/>
      <c r="BB346" s="479"/>
      <c r="BC346" s="477"/>
      <c r="BD346" s="480"/>
      <c r="BE346" s="477"/>
      <c r="BI346" s="477"/>
      <c r="BJ346" s="477"/>
      <c r="BK346" s="477"/>
      <c r="BL346" s="478"/>
      <c r="BM346" s="477"/>
      <c r="BN346" s="480"/>
      <c r="BO346" s="481"/>
      <c r="BP346" s="480"/>
      <c r="BQ346" s="477"/>
      <c r="BR346" s="482"/>
      <c r="BS346" s="477"/>
      <c r="BT346" s="479"/>
      <c r="BU346" s="477"/>
      <c r="BV346" s="480"/>
      <c r="BW346" s="477"/>
    </row>
    <row r="347" spans="1:75" x14ac:dyDescent="0.25">
      <c r="A347" s="261">
        <v>346</v>
      </c>
      <c r="B347" s="261">
        <v>3</v>
      </c>
      <c r="C347" s="11" t="s">
        <v>11829</v>
      </c>
      <c r="D347" s="725">
        <v>45510</v>
      </c>
      <c r="E347" s="11" t="s">
        <v>11816</v>
      </c>
      <c r="F347" s="247" t="s">
        <v>11668</v>
      </c>
      <c r="G347" s="247" t="s">
        <v>17980</v>
      </c>
      <c r="H347" s="967">
        <v>0.25</v>
      </c>
      <c r="I347" s="247"/>
      <c r="J347" s="11" t="s">
        <v>172</v>
      </c>
      <c r="K347" s="514">
        <v>45518.349085648202</v>
      </c>
      <c r="L347" s="11" t="s">
        <v>9339</v>
      </c>
      <c r="M347" s="2"/>
      <c r="N347" s="11" t="s">
        <v>9339</v>
      </c>
      <c r="O347" s="247" t="s">
        <v>17542</v>
      </c>
      <c r="AQ347" s="477"/>
      <c r="AR347" s="477"/>
      <c r="AS347" s="477"/>
      <c r="AT347" s="478"/>
      <c r="AU347" s="477"/>
      <c r="AV347" s="480"/>
      <c r="AW347" s="481"/>
      <c r="AX347" s="480"/>
      <c r="AY347" s="477"/>
      <c r="AZ347" s="482"/>
      <c r="BA347" s="477"/>
      <c r="BB347" s="479"/>
      <c r="BC347" s="477"/>
      <c r="BD347" s="480"/>
      <c r="BE347" s="477"/>
      <c r="BI347" s="477"/>
      <c r="BJ347" s="477"/>
      <c r="BK347" s="477"/>
      <c r="BL347" s="478"/>
      <c r="BM347" s="477"/>
      <c r="BN347" s="480"/>
      <c r="BO347" s="481"/>
      <c r="BP347" s="480"/>
      <c r="BQ347" s="477"/>
      <c r="BR347" s="482"/>
      <c r="BS347" s="477"/>
      <c r="BT347" s="479"/>
      <c r="BU347" s="477"/>
      <c r="BV347" s="480"/>
      <c r="BW347" s="477"/>
    </row>
    <row r="348" spans="1:75" x14ac:dyDescent="0.25">
      <c r="A348" s="261">
        <v>347</v>
      </c>
      <c r="B348" s="261">
        <v>3</v>
      </c>
      <c r="C348" s="11" t="s">
        <v>11829</v>
      </c>
      <c r="D348" s="725">
        <v>45510</v>
      </c>
      <c r="E348" s="11" t="s">
        <v>11827</v>
      </c>
      <c r="F348" s="247" t="s">
        <v>11826</v>
      </c>
      <c r="G348" s="247" t="s">
        <v>17981</v>
      </c>
      <c r="H348" s="967">
        <v>5</v>
      </c>
      <c r="I348" s="247"/>
      <c r="J348" s="11" t="s">
        <v>172</v>
      </c>
      <c r="K348" s="514">
        <v>45518.349085648202</v>
      </c>
      <c r="L348" s="11" t="s">
        <v>9339</v>
      </c>
      <c r="M348" s="2"/>
      <c r="N348" s="11" t="s">
        <v>9339</v>
      </c>
      <c r="O348" s="247" t="s">
        <v>17542</v>
      </c>
      <c r="AQ348" s="477"/>
      <c r="AR348" s="477"/>
      <c r="AS348" s="477"/>
      <c r="AT348" s="478"/>
      <c r="AU348" s="477"/>
      <c r="AV348" s="480"/>
      <c r="AW348" s="481"/>
      <c r="AX348" s="480"/>
      <c r="AY348" s="477"/>
      <c r="AZ348" s="482"/>
      <c r="BA348" s="477"/>
      <c r="BB348" s="479"/>
      <c r="BC348" s="477"/>
      <c r="BD348" s="480"/>
      <c r="BE348" s="477"/>
      <c r="BI348" s="477"/>
      <c r="BJ348" s="477"/>
      <c r="BK348" s="477"/>
      <c r="BL348" s="478"/>
      <c r="BM348" s="477"/>
      <c r="BN348" s="480"/>
      <c r="BO348" s="481"/>
      <c r="BP348" s="480"/>
      <c r="BQ348" s="477"/>
      <c r="BR348" s="482"/>
      <c r="BS348" s="477"/>
      <c r="BT348" s="479"/>
      <c r="BU348" s="477"/>
      <c r="BV348" s="480"/>
      <c r="BW348" s="477"/>
    </row>
    <row r="349" spans="1:75" x14ac:dyDescent="0.25">
      <c r="A349" s="261">
        <v>348</v>
      </c>
      <c r="B349" s="261">
        <v>3</v>
      </c>
      <c r="C349" s="11" t="s">
        <v>11829</v>
      </c>
      <c r="D349" s="725">
        <v>45511</v>
      </c>
      <c r="E349" s="11" t="s">
        <v>11817</v>
      </c>
      <c r="F349" s="247" t="s">
        <v>17000</v>
      </c>
      <c r="G349" s="247" t="s">
        <v>17982</v>
      </c>
      <c r="H349" s="967">
        <v>1</v>
      </c>
      <c r="I349" s="247"/>
      <c r="J349" s="11" t="s">
        <v>172</v>
      </c>
      <c r="K349" s="514">
        <v>45518.349085648202</v>
      </c>
      <c r="L349" s="11" t="s">
        <v>9339</v>
      </c>
      <c r="M349" s="2"/>
      <c r="N349" s="11" t="s">
        <v>9339</v>
      </c>
      <c r="O349" s="247" t="s">
        <v>17542</v>
      </c>
      <c r="AQ349" s="477"/>
      <c r="AR349" s="477"/>
      <c r="AS349" s="477"/>
      <c r="AT349" s="478"/>
      <c r="AU349" s="477"/>
      <c r="AV349" s="480"/>
      <c r="AW349" s="481"/>
      <c r="AX349" s="480"/>
      <c r="AY349" s="477"/>
      <c r="AZ349" s="482"/>
      <c r="BA349" s="477"/>
      <c r="BB349" s="479"/>
      <c r="BC349" s="477"/>
      <c r="BD349" s="480"/>
      <c r="BE349" s="477"/>
      <c r="BI349" s="477"/>
      <c r="BJ349" s="477"/>
      <c r="BK349" s="477"/>
      <c r="BL349" s="478"/>
      <c r="BM349" s="477"/>
      <c r="BN349" s="480"/>
      <c r="BO349" s="481"/>
      <c r="BP349" s="480"/>
      <c r="BQ349" s="477"/>
      <c r="BR349" s="482"/>
      <c r="BS349" s="477"/>
      <c r="BT349" s="479"/>
      <c r="BU349" s="477"/>
      <c r="BV349" s="480"/>
      <c r="BW349" s="477"/>
    </row>
    <row r="350" spans="1:75" x14ac:dyDescent="0.25">
      <c r="A350" s="261">
        <v>349</v>
      </c>
      <c r="B350" s="261">
        <v>3</v>
      </c>
      <c r="C350" s="11" t="s">
        <v>11829</v>
      </c>
      <c r="D350" s="725">
        <v>45511</v>
      </c>
      <c r="E350" s="11" t="s">
        <v>17002</v>
      </c>
      <c r="F350" s="247" t="s">
        <v>17001</v>
      </c>
      <c r="G350" s="247" t="s">
        <v>17983</v>
      </c>
      <c r="H350" s="967">
        <v>0.5</v>
      </c>
      <c r="I350" s="247"/>
      <c r="J350" s="11" t="s">
        <v>172</v>
      </c>
      <c r="K350" s="514">
        <v>45518.349085648202</v>
      </c>
      <c r="L350" s="11" t="s">
        <v>9339</v>
      </c>
      <c r="M350" s="2"/>
      <c r="N350" s="11" t="s">
        <v>9339</v>
      </c>
      <c r="O350" s="247" t="s">
        <v>17542</v>
      </c>
      <c r="AQ350" s="477"/>
      <c r="AR350" s="477"/>
      <c r="AS350" s="477"/>
      <c r="AT350" s="478"/>
      <c r="AU350" s="477"/>
      <c r="AV350" s="480"/>
      <c r="AW350" s="481"/>
      <c r="AX350" s="480"/>
      <c r="AY350" s="477"/>
      <c r="AZ350" s="482"/>
      <c r="BA350" s="477"/>
      <c r="BB350" s="479"/>
      <c r="BC350" s="477"/>
      <c r="BD350" s="480"/>
      <c r="BE350" s="477"/>
      <c r="BI350" s="477"/>
      <c r="BJ350" s="477"/>
      <c r="BK350" s="477"/>
      <c r="BL350" s="478"/>
      <c r="BM350" s="477"/>
      <c r="BN350" s="480"/>
      <c r="BO350" s="481"/>
      <c r="BP350" s="480"/>
      <c r="BQ350" s="477"/>
      <c r="BR350" s="482"/>
      <c r="BS350" s="477"/>
      <c r="BT350" s="479"/>
      <c r="BU350" s="477"/>
      <c r="BV350" s="480"/>
      <c r="BW350" s="477"/>
    </row>
    <row r="351" spans="1:75" x14ac:dyDescent="0.25">
      <c r="A351" s="261">
        <v>350</v>
      </c>
      <c r="B351" s="261">
        <v>3</v>
      </c>
      <c r="C351" s="11" t="s">
        <v>11829</v>
      </c>
      <c r="D351" s="725">
        <v>45511</v>
      </c>
      <c r="E351" s="11" t="s">
        <v>11827</v>
      </c>
      <c r="F351" s="247" t="s">
        <v>11826</v>
      </c>
      <c r="G351" s="247" t="s">
        <v>17981</v>
      </c>
      <c r="H351" s="967">
        <v>3.5</v>
      </c>
      <c r="I351" s="247"/>
      <c r="J351" s="11" t="s">
        <v>172</v>
      </c>
      <c r="K351" s="514">
        <v>45518.349085648202</v>
      </c>
      <c r="L351" s="11" t="s">
        <v>9339</v>
      </c>
      <c r="M351" s="2"/>
      <c r="N351" s="11" t="s">
        <v>9339</v>
      </c>
      <c r="O351" s="247" t="s">
        <v>17542</v>
      </c>
      <c r="AQ351" s="477"/>
      <c r="AR351" s="477"/>
      <c r="AS351" s="477"/>
      <c r="AT351" s="478"/>
      <c r="AU351" s="477"/>
      <c r="AV351" s="480"/>
      <c r="AW351" s="481"/>
      <c r="AX351" s="480"/>
      <c r="AY351" s="477"/>
      <c r="AZ351" s="482"/>
      <c r="BA351" s="477"/>
      <c r="BB351" s="479"/>
      <c r="BC351" s="477"/>
      <c r="BD351" s="480"/>
      <c r="BE351" s="477"/>
      <c r="BI351" s="477"/>
      <c r="BJ351" s="477"/>
      <c r="BK351" s="477"/>
      <c r="BL351" s="478"/>
      <c r="BM351" s="477"/>
      <c r="BN351" s="480"/>
      <c r="BO351" s="481"/>
      <c r="BP351" s="480"/>
      <c r="BQ351" s="477"/>
      <c r="BR351" s="482"/>
      <c r="BS351" s="477"/>
      <c r="BT351" s="479"/>
      <c r="BU351" s="477"/>
      <c r="BV351" s="480"/>
      <c r="BW351" s="477"/>
    </row>
    <row r="352" spans="1:75" x14ac:dyDescent="0.25">
      <c r="A352" s="261">
        <v>351</v>
      </c>
      <c r="B352" s="261">
        <v>3</v>
      </c>
      <c r="C352" s="11" t="s">
        <v>11829</v>
      </c>
      <c r="D352" s="725">
        <v>45511</v>
      </c>
      <c r="E352" s="11" t="s">
        <v>11827</v>
      </c>
      <c r="F352" s="247" t="s">
        <v>11826</v>
      </c>
      <c r="G352" s="247" t="s">
        <v>17984</v>
      </c>
      <c r="H352" s="967">
        <v>3</v>
      </c>
      <c r="I352" s="247"/>
      <c r="J352" s="11" t="s">
        <v>172</v>
      </c>
      <c r="K352" s="514">
        <v>45518.349085648202</v>
      </c>
      <c r="L352" s="11" t="s">
        <v>9339</v>
      </c>
      <c r="M352" s="2"/>
      <c r="N352" s="11" t="s">
        <v>9339</v>
      </c>
      <c r="O352" s="247" t="s">
        <v>17542</v>
      </c>
      <c r="AQ352" s="477"/>
      <c r="AR352" s="477"/>
      <c r="AS352" s="477"/>
      <c r="AT352" s="478"/>
      <c r="AU352" s="477"/>
      <c r="AV352" s="480"/>
      <c r="AW352" s="481"/>
      <c r="AX352" s="480"/>
      <c r="AY352" s="477"/>
      <c r="AZ352" s="482"/>
      <c r="BA352" s="477"/>
      <c r="BB352" s="479"/>
      <c r="BC352" s="477"/>
      <c r="BD352" s="480"/>
      <c r="BE352" s="477"/>
      <c r="BI352" s="477"/>
      <c r="BJ352" s="477"/>
      <c r="BK352" s="477"/>
      <c r="BL352" s="478"/>
      <c r="BM352" s="477"/>
      <c r="BN352" s="480"/>
      <c r="BO352" s="481"/>
      <c r="BP352" s="480"/>
      <c r="BQ352" s="477"/>
      <c r="BR352" s="482"/>
      <c r="BS352" s="477"/>
      <c r="BT352" s="479"/>
      <c r="BU352" s="477"/>
      <c r="BV352" s="480"/>
      <c r="BW352" s="477"/>
    </row>
    <row r="353" spans="1:75" x14ac:dyDescent="0.25">
      <c r="A353" s="261">
        <v>352</v>
      </c>
      <c r="B353" s="261">
        <v>3</v>
      </c>
      <c r="C353" s="11" t="s">
        <v>11829</v>
      </c>
      <c r="D353" s="725">
        <v>45512</v>
      </c>
      <c r="E353" s="11" t="s">
        <v>11682</v>
      </c>
      <c r="F353" s="247" t="s">
        <v>13406</v>
      </c>
      <c r="G353" s="247" t="s">
        <v>17979</v>
      </c>
      <c r="H353" s="967">
        <v>0.5</v>
      </c>
      <c r="I353" s="247"/>
      <c r="J353" s="11" t="s">
        <v>172</v>
      </c>
      <c r="K353" s="514">
        <v>45518.349085648202</v>
      </c>
      <c r="L353" s="11" t="s">
        <v>9339</v>
      </c>
      <c r="M353" s="2"/>
      <c r="N353" s="11" t="s">
        <v>9339</v>
      </c>
      <c r="O353" s="247" t="s">
        <v>17542</v>
      </c>
      <c r="AQ353" s="477"/>
      <c r="AR353" s="477"/>
      <c r="AS353" s="477"/>
      <c r="AT353" s="478"/>
      <c r="AU353" s="477"/>
      <c r="AV353" s="480"/>
      <c r="AW353" s="481"/>
      <c r="AX353" s="480"/>
      <c r="AY353" s="477"/>
      <c r="AZ353" s="482"/>
      <c r="BA353" s="477"/>
      <c r="BB353" s="479"/>
      <c r="BC353" s="477"/>
      <c r="BD353" s="480"/>
      <c r="BE353" s="477"/>
      <c r="BI353" s="477"/>
      <c r="BJ353" s="477"/>
      <c r="BK353" s="477"/>
      <c r="BL353" s="478"/>
      <c r="BM353" s="477"/>
      <c r="BN353" s="480"/>
      <c r="BO353" s="481"/>
      <c r="BP353" s="480"/>
      <c r="BQ353" s="477"/>
      <c r="BR353" s="482"/>
      <c r="BS353" s="477"/>
      <c r="BT353" s="479"/>
      <c r="BU353" s="477"/>
      <c r="BV353" s="480"/>
      <c r="BW353" s="477"/>
    </row>
    <row r="354" spans="1:75" x14ac:dyDescent="0.25">
      <c r="A354" s="261">
        <v>353</v>
      </c>
      <c r="B354" s="261">
        <v>3</v>
      </c>
      <c r="C354" s="11" t="s">
        <v>11829</v>
      </c>
      <c r="D354" s="725">
        <v>45512</v>
      </c>
      <c r="E354" s="11" t="s">
        <v>11827</v>
      </c>
      <c r="F354" s="247" t="s">
        <v>11826</v>
      </c>
      <c r="G354" s="247" t="s">
        <v>17985</v>
      </c>
      <c r="H354" s="967">
        <v>1</v>
      </c>
      <c r="I354" s="247"/>
      <c r="J354" s="11" t="s">
        <v>172</v>
      </c>
      <c r="K354" s="514">
        <v>45518.349085648202</v>
      </c>
      <c r="L354" s="11" t="s">
        <v>9339</v>
      </c>
      <c r="M354" s="2"/>
      <c r="N354" s="11" t="s">
        <v>9339</v>
      </c>
      <c r="O354" s="247" t="s">
        <v>17542</v>
      </c>
      <c r="AQ354" s="477"/>
      <c r="AR354" s="477"/>
      <c r="AS354" s="477"/>
      <c r="AT354" s="478"/>
      <c r="AU354" s="477"/>
      <c r="AV354" s="480"/>
      <c r="AW354" s="481"/>
      <c r="AX354" s="480"/>
      <c r="AY354" s="477"/>
      <c r="AZ354" s="482"/>
      <c r="BA354" s="477"/>
      <c r="BB354" s="479"/>
      <c r="BC354" s="477"/>
      <c r="BD354" s="480"/>
      <c r="BE354" s="477"/>
      <c r="BI354" s="477"/>
      <c r="BJ354" s="477"/>
      <c r="BK354" s="477"/>
      <c r="BL354" s="478"/>
      <c r="BM354" s="477"/>
      <c r="BN354" s="480"/>
      <c r="BO354" s="481"/>
      <c r="BP354" s="480"/>
      <c r="BQ354" s="477"/>
      <c r="BR354" s="482"/>
      <c r="BS354" s="477"/>
      <c r="BT354" s="479"/>
      <c r="BU354" s="477"/>
      <c r="BV354" s="480"/>
      <c r="BW354" s="477"/>
    </row>
    <row r="355" spans="1:75" x14ac:dyDescent="0.25">
      <c r="A355" s="261">
        <v>354</v>
      </c>
      <c r="B355" s="261">
        <v>1</v>
      </c>
      <c r="C355" s="11" t="s">
        <v>5</v>
      </c>
      <c r="D355" s="725">
        <v>45508</v>
      </c>
      <c r="E355" s="11" t="s">
        <v>11787</v>
      </c>
      <c r="F355" s="247" t="s">
        <v>15162</v>
      </c>
      <c r="G355" s="247" t="s">
        <v>17986</v>
      </c>
      <c r="H355" s="967">
        <v>1</v>
      </c>
      <c r="I355" s="247"/>
      <c r="J355" s="11" t="s">
        <v>172</v>
      </c>
      <c r="K355" s="514">
        <v>45518.349085648202</v>
      </c>
      <c r="L355" s="11" t="s">
        <v>9339</v>
      </c>
      <c r="M355" s="2"/>
      <c r="N355" s="11" t="s">
        <v>9339</v>
      </c>
      <c r="O355" s="247" t="s">
        <v>17542</v>
      </c>
      <c r="AQ355" s="477"/>
      <c r="AR355" s="477"/>
      <c r="AS355" s="477"/>
      <c r="AT355" s="478"/>
      <c r="AU355" s="477"/>
      <c r="AV355" s="480"/>
      <c r="AW355" s="481"/>
      <c r="AX355" s="480"/>
      <c r="AY355" s="477"/>
      <c r="AZ355" s="482"/>
      <c r="BA355" s="477"/>
      <c r="BB355" s="479"/>
      <c r="BC355" s="477"/>
      <c r="BD355" s="480"/>
      <c r="BE355" s="477"/>
      <c r="BI355" s="477"/>
      <c r="BJ355" s="477"/>
      <c r="BK355" s="477"/>
      <c r="BL355" s="478"/>
      <c r="BM355" s="477"/>
      <c r="BN355" s="480"/>
      <c r="BO355" s="481"/>
      <c r="BP355" s="480"/>
      <c r="BQ355" s="477"/>
      <c r="BR355" s="482"/>
      <c r="BS355" s="477"/>
      <c r="BT355" s="479"/>
      <c r="BU355" s="477"/>
      <c r="BV355" s="480"/>
      <c r="BW355" s="477"/>
    </row>
    <row r="356" spans="1:75" x14ac:dyDescent="0.25">
      <c r="A356" s="261">
        <v>355</v>
      </c>
      <c r="B356" s="261">
        <v>1</v>
      </c>
      <c r="C356" s="11" t="s">
        <v>5</v>
      </c>
      <c r="D356" s="725">
        <v>45508</v>
      </c>
      <c r="E356" s="11" t="s">
        <v>11682</v>
      </c>
      <c r="F356" s="247" t="s">
        <v>13406</v>
      </c>
      <c r="G356" s="247" t="s">
        <v>17987</v>
      </c>
      <c r="H356" s="967">
        <v>1</v>
      </c>
      <c r="I356" s="247"/>
      <c r="J356" s="11" t="s">
        <v>172</v>
      </c>
      <c r="K356" s="514">
        <v>45518.349085648202</v>
      </c>
      <c r="L356" s="11" t="s">
        <v>9339</v>
      </c>
      <c r="M356" s="2"/>
      <c r="N356" s="11" t="s">
        <v>9339</v>
      </c>
      <c r="O356" s="247" t="s">
        <v>17542</v>
      </c>
      <c r="AQ356" s="477"/>
      <c r="AR356" s="477"/>
      <c r="AS356" s="477"/>
      <c r="AT356" s="478"/>
      <c r="AU356" s="477"/>
      <c r="AV356" s="480"/>
      <c r="AW356" s="481"/>
      <c r="AX356" s="480"/>
      <c r="AY356" s="477"/>
      <c r="AZ356" s="482"/>
      <c r="BA356" s="477"/>
      <c r="BB356" s="479"/>
      <c r="BC356" s="477"/>
      <c r="BD356" s="480"/>
      <c r="BE356" s="477"/>
      <c r="BI356" s="477"/>
      <c r="BJ356" s="477"/>
      <c r="BK356" s="477"/>
      <c r="BL356" s="478"/>
      <c r="BM356" s="477"/>
      <c r="BN356" s="480"/>
      <c r="BO356" s="481"/>
      <c r="BP356" s="480"/>
      <c r="BQ356" s="477"/>
      <c r="BR356" s="482"/>
      <c r="BS356" s="477"/>
      <c r="BT356" s="479"/>
      <c r="BU356" s="477"/>
      <c r="BV356" s="480"/>
      <c r="BW356" s="477"/>
    </row>
    <row r="357" spans="1:75" x14ac:dyDescent="0.25">
      <c r="A357" s="261">
        <v>356</v>
      </c>
      <c r="B357" s="261">
        <v>1</v>
      </c>
      <c r="C357" s="11" t="s">
        <v>5</v>
      </c>
      <c r="D357" s="725">
        <v>45508</v>
      </c>
      <c r="E357" s="11" t="s">
        <v>13167</v>
      </c>
      <c r="F357" s="247" t="s">
        <v>13166</v>
      </c>
      <c r="G357" s="247" t="s">
        <v>17988</v>
      </c>
      <c r="H357" s="967">
        <v>1</v>
      </c>
      <c r="I357" s="247"/>
      <c r="J357" s="11" t="s">
        <v>172</v>
      </c>
      <c r="K357" s="514">
        <v>45518.349085648202</v>
      </c>
      <c r="L357" s="11" t="s">
        <v>9339</v>
      </c>
      <c r="M357" s="2"/>
      <c r="N357" s="11" t="s">
        <v>9339</v>
      </c>
      <c r="O357" s="247" t="s">
        <v>17542</v>
      </c>
      <c r="AQ357" s="477"/>
      <c r="AR357" s="477"/>
      <c r="AS357" s="477"/>
      <c r="AT357" s="478"/>
      <c r="AU357" s="477"/>
      <c r="AV357" s="480"/>
      <c r="AW357" s="481"/>
      <c r="AX357" s="480"/>
      <c r="AY357" s="477"/>
      <c r="AZ357" s="482"/>
      <c r="BA357" s="477"/>
      <c r="BB357" s="479"/>
      <c r="BC357" s="477"/>
      <c r="BD357" s="480"/>
      <c r="BE357" s="477"/>
      <c r="BI357" s="477"/>
      <c r="BJ357" s="477"/>
      <c r="BK357" s="477"/>
      <c r="BL357" s="478"/>
      <c r="BM357" s="477"/>
      <c r="BN357" s="480"/>
      <c r="BO357" s="481"/>
      <c r="BP357" s="480"/>
      <c r="BQ357" s="477"/>
      <c r="BR357" s="482"/>
      <c r="BS357" s="477"/>
      <c r="BT357" s="479"/>
      <c r="BU357" s="477"/>
      <c r="BV357" s="480"/>
      <c r="BW357" s="477"/>
    </row>
    <row r="358" spans="1:75" x14ac:dyDescent="0.25">
      <c r="A358" s="261">
        <v>357</v>
      </c>
      <c r="B358" s="261">
        <v>1</v>
      </c>
      <c r="C358" s="11" t="s">
        <v>5</v>
      </c>
      <c r="D358" s="725">
        <v>45508</v>
      </c>
      <c r="E358" s="11" t="s">
        <v>11790</v>
      </c>
      <c r="F358" s="247" t="s">
        <v>15193</v>
      </c>
      <c r="G358" s="247" t="s">
        <v>17989</v>
      </c>
      <c r="H358" s="967">
        <v>0.4</v>
      </c>
      <c r="I358" s="247"/>
      <c r="J358" s="11" t="s">
        <v>172</v>
      </c>
      <c r="K358" s="514">
        <v>45518.349085648202</v>
      </c>
      <c r="L358" s="11" t="s">
        <v>9339</v>
      </c>
      <c r="M358" s="2"/>
      <c r="N358" s="11" t="s">
        <v>9339</v>
      </c>
      <c r="O358" s="247" t="s">
        <v>17542</v>
      </c>
      <c r="AQ358" s="477"/>
      <c r="AR358" s="477"/>
      <c r="AS358" s="477"/>
      <c r="AT358" s="478"/>
      <c r="AU358" s="477"/>
      <c r="AV358" s="480"/>
      <c r="AW358" s="481"/>
      <c r="AX358" s="480"/>
      <c r="AY358" s="477"/>
      <c r="AZ358" s="482"/>
      <c r="BA358" s="477"/>
      <c r="BB358" s="479"/>
      <c r="BC358" s="477"/>
      <c r="BD358" s="480"/>
      <c r="BE358" s="477"/>
      <c r="BI358" s="477"/>
      <c r="BJ358" s="477"/>
      <c r="BK358" s="477"/>
      <c r="BL358" s="478"/>
      <c r="BM358" s="477"/>
      <c r="BN358" s="480"/>
      <c r="BO358" s="481"/>
      <c r="BP358" s="480"/>
      <c r="BQ358" s="477"/>
      <c r="BR358" s="482"/>
      <c r="BS358" s="477"/>
      <c r="BT358" s="479"/>
      <c r="BU358" s="477"/>
      <c r="BV358" s="480"/>
      <c r="BW358" s="477"/>
    </row>
    <row r="359" spans="1:75" x14ac:dyDescent="0.25">
      <c r="A359" s="261">
        <v>358</v>
      </c>
      <c r="B359" s="261">
        <v>1</v>
      </c>
      <c r="C359" s="11" t="s">
        <v>5</v>
      </c>
      <c r="D359" s="725">
        <v>45508</v>
      </c>
      <c r="E359" s="11" t="s">
        <v>11772</v>
      </c>
      <c r="F359" s="247" t="s">
        <v>14954</v>
      </c>
      <c r="G359" s="247" t="s">
        <v>11959</v>
      </c>
      <c r="H359" s="967">
        <v>0.25</v>
      </c>
      <c r="I359" s="247"/>
      <c r="J359" s="11" t="s">
        <v>172</v>
      </c>
      <c r="K359" s="514">
        <v>45518.349085648202</v>
      </c>
      <c r="L359" s="11" t="s">
        <v>9339</v>
      </c>
      <c r="M359" s="2"/>
      <c r="N359" s="11" t="s">
        <v>9339</v>
      </c>
      <c r="O359" s="247" t="s">
        <v>17542</v>
      </c>
      <c r="AQ359" s="477"/>
      <c r="AR359" s="477"/>
      <c r="AS359" s="477"/>
      <c r="AT359" s="478"/>
      <c r="AU359" s="477"/>
      <c r="AV359" s="480"/>
      <c r="AW359" s="481"/>
      <c r="AX359" s="480"/>
      <c r="AY359" s="477"/>
      <c r="AZ359" s="482"/>
      <c r="BA359" s="477"/>
      <c r="BB359" s="479"/>
      <c r="BC359" s="477"/>
      <c r="BD359" s="480"/>
      <c r="BE359" s="477"/>
      <c r="BI359" s="477"/>
      <c r="BJ359" s="477"/>
      <c r="BK359" s="477"/>
      <c r="BL359" s="478"/>
      <c r="BM359" s="477"/>
      <c r="BN359" s="480"/>
      <c r="BO359" s="481"/>
      <c r="BP359" s="480"/>
      <c r="BQ359" s="477"/>
      <c r="BR359" s="482"/>
      <c r="BS359" s="477"/>
      <c r="BT359" s="479"/>
      <c r="BU359" s="477"/>
      <c r="BV359" s="480"/>
      <c r="BW359" s="477"/>
    </row>
    <row r="360" spans="1:75" x14ac:dyDescent="0.25">
      <c r="A360" s="261">
        <v>359</v>
      </c>
      <c r="B360" s="261">
        <v>1</v>
      </c>
      <c r="C360" s="11" t="s">
        <v>5</v>
      </c>
      <c r="D360" s="725">
        <v>45508</v>
      </c>
      <c r="E360" s="11" t="s">
        <v>11727</v>
      </c>
      <c r="F360" s="247" t="s">
        <v>11625</v>
      </c>
      <c r="G360" s="247" t="s">
        <v>17990</v>
      </c>
      <c r="H360" s="967">
        <v>4</v>
      </c>
      <c r="I360" s="247"/>
      <c r="J360" s="11" t="s">
        <v>172</v>
      </c>
      <c r="K360" s="514">
        <v>45518.349085648202</v>
      </c>
      <c r="L360" s="11" t="s">
        <v>9339</v>
      </c>
      <c r="M360" s="2"/>
      <c r="N360" s="11" t="s">
        <v>9339</v>
      </c>
      <c r="O360" s="247" t="s">
        <v>17542</v>
      </c>
      <c r="AQ360" s="477"/>
      <c r="AR360" s="477"/>
      <c r="AS360" s="477"/>
      <c r="AT360" s="478"/>
      <c r="AU360" s="477"/>
      <c r="AV360" s="480"/>
      <c r="AW360" s="481"/>
      <c r="AX360" s="480"/>
      <c r="AY360" s="477"/>
      <c r="AZ360" s="482"/>
      <c r="BA360" s="477"/>
      <c r="BB360" s="479"/>
      <c r="BC360" s="477"/>
      <c r="BD360" s="480"/>
      <c r="BE360" s="477"/>
      <c r="BI360" s="477"/>
      <c r="BJ360" s="477"/>
      <c r="BK360" s="477"/>
      <c r="BL360" s="478"/>
      <c r="BM360" s="477"/>
      <c r="BN360" s="480"/>
      <c r="BO360" s="481"/>
      <c r="BP360" s="480"/>
      <c r="BQ360" s="477"/>
      <c r="BR360" s="482"/>
      <c r="BS360" s="477"/>
      <c r="BT360" s="479"/>
      <c r="BU360" s="477"/>
      <c r="BV360" s="480"/>
      <c r="BW360" s="477"/>
    </row>
    <row r="361" spans="1:75" x14ac:dyDescent="0.25">
      <c r="A361" s="261">
        <v>360</v>
      </c>
      <c r="B361" s="261">
        <v>1</v>
      </c>
      <c r="C361" s="11" t="s">
        <v>5</v>
      </c>
      <c r="D361" s="725">
        <v>45508</v>
      </c>
      <c r="E361" s="11" t="s">
        <v>11773</v>
      </c>
      <c r="F361" s="247" t="s">
        <v>14961</v>
      </c>
      <c r="G361" s="247" t="s">
        <v>17991</v>
      </c>
      <c r="H361" s="967">
        <v>0.75</v>
      </c>
      <c r="I361" s="247"/>
      <c r="J361" s="11" t="s">
        <v>172</v>
      </c>
      <c r="K361" s="514">
        <v>45518.349085648202</v>
      </c>
      <c r="L361" s="11" t="s">
        <v>9339</v>
      </c>
      <c r="M361" s="2"/>
      <c r="N361" s="11" t="s">
        <v>9339</v>
      </c>
      <c r="O361" s="247" t="s">
        <v>17542</v>
      </c>
      <c r="AQ361" s="477"/>
      <c r="AR361" s="477"/>
      <c r="AS361" s="477"/>
      <c r="AT361" s="478"/>
      <c r="AU361" s="477"/>
      <c r="AV361" s="480"/>
      <c r="AW361" s="481"/>
      <c r="AX361" s="480"/>
      <c r="AY361" s="477"/>
      <c r="AZ361" s="482"/>
      <c r="BA361" s="477"/>
      <c r="BB361" s="479"/>
      <c r="BC361" s="477"/>
      <c r="BD361" s="480"/>
      <c r="BE361" s="477"/>
      <c r="BI361" s="477"/>
      <c r="BJ361" s="477"/>
      <c r="BK361" s="477"/>
      <c r="BL361" s="478"/>
      <c r="BM361" s="477"/>
      <c r="BN361" s="480"/>
      <c r="BO361" s="481"/>
      <c r="BP361" s="480"/>
      <c r="BQ361" s="477"/>
      <c r="BR361" s="482"/>
      <c r="BS361" s="477"/>
      <c r="BT361" s="479"/>
      <c r="BU361" s="477"/>
      <c r="BV361" s="480"/>
      <c r="BW361" s="477"/>
    </row>
    <row r="362" spans="1:75" x14ac:dyDescent="0.25">
      <c r="A362" s="261">
        <v>361</v>
      </c>
      <c r="B362" s="261">
        <v>1</v>
      </c>
      <c r="C362" s="11" t="s">
        <v>5</v>
      </c>
      <c r="D362" s="725">
        <v>45509</v>
      </c>
      <c r="E362" s="11" t="s">
        <v>11727</v>
      </c>
      <c r="F362" s="247" t="s">
        <v>11625</v>
      </c>
      <c r="G362" s="247" t="s">
        <v>17992</v>
      </c>
      <c r="H362" s="967">
        <v>3.5</v>
      </c>
      <c r="I362" s="247"/>
      <c r="J362" s="11" t="s">
        <v>172</v>
      </c>
      <c r="K362" s="514">
        <v>45518.349085648202</v>
      </c>
      <c r="L362" s="11" t="s">
        <v>9339</v>
      </c>
      <c r="M362" s="2"/>
      <c r="N362" s="11" t="s">
        <v>9339</v>
      </c>
      <c r="O362" s="247" t="s">
        <v>17542</v>
      </c>
      <c r="AQ362" s="477"/>
      <c r="AR362" s="477"/>
      <c r="AS362" s="477"/>
      <c r="AT362" s="478"/>
      <c r="AU362" s="477"/>
      <c r="AV362" s="480"/>
      <c r="AW362" s="481"/>
      <c r="AX362" s="480"/>
      <c r="AY362" s="477"/>
      <c r="AZ362" s="482"/>
      <c r="BA362" s="477"/>
      <c r="BB362" s="479"/>
      <c r="BC362" s="477"/>
      <c r="BD362" s="480"/>
      <c r="BE362" s="477"/>
      <c r="BI362" s="477"/>
      <c r="BJ362" s="477"/>
      <c r="BK362" s="477"/>
      <c r="BL362" s="478"/>
      <c r="BM362" s="477"/>
      <c r="BN362" s="480"/>
      <c r="BO362" s="481"/>
      <c r="BP362" s="480"/>
      <c r="BQ362" s="477"/>
      <c r="BR362" s="482"/>
      <c r="BS362" s="477"/>
      <c r="BT362" s="479"/>
      <c r="BU362" s="477"/>
      <c r="BV362" s="480"/>
      <c r="BW362" s="477"/>
    </row>
    <row r="363" spans="1:75" x14ac:dyDescent="0.25">
      <c r="A363" s="261">
        <v>362</v>
      </c>
      <c r="B363" s="261">
        <v>1</v>
      </c>
      <c r="C363" s="11" t="s">
        <v>5</v>
      </c>
      <c r="D363" s="725">
        <v>45509</v>
      </c>
      <c r="E363" s="11" t="s">
        <v>11751</v>
      </c>
      <c r="F363" s="247" t="s">
        <v>11645</v>
      </c>
      <c r="G363" s="247" t="s">
        <v>17993</v>
      </c>
      <c r="H363" s="967">
        <v>2</v>
      </c>
      <c r="I363" s="247"/>
      <c r="J363" s="11" t="s">
        <v>172</v>
      </c>
      <c r="K363" s="514">
        <v>45518.349085648202</v>
      </c>
      <c r="L363" s="11" t="s">
        <v>9339</v>
      </c>
      <c r="M363" s="2"/>
      <c r="N363" s="11" t="s">
        <v>9339</v>
      </c>
      <c r="O363" s="247" t="s">
        <v>17542</v>
      </c>
      <c r="AQ363" s="477"/>
      <c r="AR363" s="477"/>
      <c r="AS363" s="477"/>
      <c r="AT363" s="478"/>
      <c r="AU363" s="477"/>
      <c r="AV363" s="480"/>
      <c r="AW363" s="481"/>
      <c r="AX363" s="480"/>
      <c r="AY363" s="477"/>
      <c r="AZ363" s="482"/>
      <c r="BA363" s="477"/>
      <c r="BB363" s="479"/>
      <c r="BC363" s="477"/>
      <c r="BD363" s="480"/>
      <c r="BE363" s="477"/>
      <c r="BI363" s="477"/>
      <c r="BJ363" s="477"/>
      <c r="BK363" s="477"/>
      <c r="BL363" s="478"/>
      <c r="BM363" s="477"/>
      <c r="BN363" s="480"/>
      <c r="BO363" s="481"/>
      <c r="BP363" s="480"/>
      <c r="BQ363" s="477"/>
      <c r="BR363" s="482"/>
      <c r="BS363" s="477"/>
      <c r="BT363" s="479"/>
      <c r="BU363" s="477"/>
      <c r="BV363" s="480"/>
      <c r="BW363" s="477"/>
    </row>
    <row r="364" spans="1:75" x14ac:dyDescent="0.25">
      <c r="A364" s="261">
        <v>363</v>
      </c>
      <c r="B364" s="261">
        <v>1</v>
      </c>
      <c r="C364" s="11" t="s">
        <v>5</v>
      </c>
      <c r="D364" s="725">
        <v>45509</v>
      </c>
      <c r="E364" s="11" t="s">
        <v>11682</v>
      </c>
      <c r="F364" s="247" t="s">
        <v>13406</v>
      </c>
      <c r="G364" s="247" t="s">
        <v>17994</v>
      </c>
      <c r="H364" s="967">
        <v>0.75</v>
      </c>
      <c r="I364" s="247"/>
      <c r="J364" s="11" t="s">
        <v>172</v>
      </c>
      <c r="K364" s="514">
        <v>45518.349085648202</v>
      </c>
      <c r="L364" s="11" t="s">
        <v>9339</v>
      </c>
      <c r="M364" s="2"/>
      <c r="N364" s="11" t="s">
        <v>9339</v>
      </c>
      <c r="O364" s="247" t="s">
        <v>17542</v>
      </c>
      <c r="AQ364" s="477"/>
      <c r="AR364" s="477"/>
      <c r="AS364" s="477"/>
      <c r="AT364" s="478"/>
      <c r="AU364" s="477"/>
      <c r="AV364" s="480"/>
      <c r="AW364" s="481"/>
      <c r="AX364" s="480"/>
      <c r="AY364" s="477"/>
      <c r="AZ364" s="482"/>
      <c r="BA364" s="477"/>
      <c r="BB364" s="479"/>
      <c r="BC364" s="477"/>
      <c r="BD364" s="480"/>
      <c r="BE364" s="477"/>
      <c r="BI364" s="477"/>
      <c r="BJ364" s="477"/>
      <c r="BK364" s="477"/>
      <c r="BL364" s="478"/>
      <c r="BM364" s="477"/>
      <c r="BN364" s="480"/>
      <c r="BO364" s="481"/>
      <c r="BP364" s="480"/>
      <c r="BQ364" s="477"/>
      <c r="BR364" s="482"/>
      <c r="BS364" s="477"/>
      <c r="BT364" s="479"/>
      <c r="BU364" s="477"/>
      <c r="BV364" s="480"/>
      <c r="BW364" s="477"/>
    </row>
    <row r="365" spans="1:75" x14ac:dyDescent="0.25">
      <c r="A365" s="261">
        <v>364</v>
      </c>
      <c r="B365" s="261">
        <v>1</v>
      </c>
      <c r="C365" s="11" t="s">
        <v>5</v>
      </c>
      <c r="D365" s="725">
        <v>45509</v>
      </c>
      <c r="E365" s="11" t="s">
        <v>13805</v>
      </c>
      <c r="F365" s="247" t="s">
        <v>13804</v>
      </c>
      <c r="G365" s="247" t="s">
        <v>17995</v>
      </c>
      <c r="H365" s="967">
        <v>1</v>
      </c>
      <c r="I365" s="247" t="s">
        <v>18085</v>
      </c>
      <c r="J365" s="11" t="s">
        <v>172</v>
      </c>
      <c r="K365" s="514">
        <v>45518.349085648202</v>
      </c>
      <c r="L365" s="11" t="s">
        <v>9339</v>
      </c>
      <c r="M365" s="2"/>
      <c r="N365" s="11" t="s">
        <v>9339</v>
      </c>
      <c r="O365" s="247" t="s">
        <v>17542</v>
      </c>
      <c r="AQ365" s="477"/>
      <c r="AR365" s="477"/>
      <c r="AS365" s="477"/>
      <c r="AT365" s="478"/>
      <c r="AU365" s="477"/>
      <c r="AV365" s="480"/>
      <c r="AW365" s="481"/>
      <c r="AX365" s="480"/>
      <c r="AY365" s="477"/>
      <c r="AZ365" s="482"/>
      <c r="BA365" s="477"/>
      <c r="BB365" s="479"/>
      <c r="BC365" s="477"/>
      <c r="BD365" s="480"/>
      <c r="BE365" s="477"/>
      <c r="BI365" s="477"/>
      <c r="BJ365" s="477"/>
      <c r="BK365" s="477"/>
      <c r="BL365" s="478"/>
      <c r="BM365" s="477"/>
      <c r="BN365" s="480"/>
      <c r="BO365" s="481"/>
      <c r="BP365" s="480"/>
      <c r="BQ365" s="477"/>
      <c r="BR365" s="482"/>
      <c r="BS365" s="477"/>
      <c r="BT365" s="479"/>
      <c r="BU365" s="477"/>
      <c r="BV365" s="480"/>
      <c r="BW365" s="477"/>
    </row>
    <row r="366" spans="1:75" x14ac:dyDescent="0.25">
      <c r="A366" s="261">
        <v>365</v>
      </c>
      <c r="B366" s="261">
        <v>1</v>
      </c>
      <c r="C366" s="11" t="s">
        <v>5</v>
      </c>
      <c r="D366" s="725">
        <v>45509</v>
      </c>
      <c r="E366" s="11" t="s">
        <v>11713</v>
      </c>
      <c r="F366" s="247" t="s">
        <v>11613</v>
      </c>
      <c r="G366" s="247" t="s">
        <v>17996</v>
      </c>
      <c r="H366" s="967">
        <v>1</v>
      </c>
      <c r="I366" s="247"/>
      <c r="J366" s="11" t="s">
        <v>172</v>
      </c>
      <c r="K366" s="514">
        <v>45518.349085648202</v>
      </c>
      <c r="L366" s="11" t="s">
        <v>9339</v>
      </c>
      <c r="M366" s="2"/>
      <c r="N366" s="11" t="s">
        <v>9339</v>
      </c>
      <c r="O366" s="247" t="s">
        <v>17542</v>
      </c>
      <c r="AQ366" s="477"/>
      <c r="AR366" s="477"/>
      <c r="AS366" s="477"/>
      <c r="AT366" s="478"/>
      <c r="AU366" s="477"/>
      <c r="AV366" s="480"/>
      <c r="AW366" s="481"/>
      <c r="AX366" s="480"/>
      <c r="AY366" s="477"/>
      <c r="AZ366" s="482"/>
      <c r="BA366" s="477"/>
      <c r="BB366" s="479"/>
      <c r="BC366" s="477"/>
      <c r="BD366" s="480"/>
      <c r="BE366" s="477"/>
      <c r="BI366" s="477"/>
      <c r="BJ366" s="477"/>
      <c r="BK366" s="477"/>
      <c r="BL366" s="478"/>
      <c r="BM366" s="477"/>
      <c r="BN366" s="480"/>
      <c r="BO366" s="481"/>
      <c r="BP366" s="480"/>
      <c r="BQ366" s="477"/>
      <c r="BR366" s="482"/>
      <c r="BS366" s="477"/>
      <c r="BT366" s="479"/>
      <c r="BU366" s="477"/>
      <c r="BV366" s="480"/>
      <c r="BW366" s="477"/>
    </row>
    <row r="367" spans="1:75" x14ac:dyDescent="0.25">
      <c r="A367" s="261">
        <v>366</v>
      </c>
      <c r="B367" s="261">
        <v>1</v>
      </c>
      <c r="C367" s="11" t="s">
        <v>5</v>
      </c>
      <c r="D367" s="725">
        <v>45509</v>
      </c>
      <c r="E367" s="11" t="s">
        <v>11732</v>
      </c>
      <c r="F367" s="247" t="s">
        <v>14503</v>
      </c>
      <c r="G367" s="247" t="s">
        <v>17997</v>
      </c>
      <c r="H367" s="967">
        <v>0.75</v>
      </c>
      <c r="I367" s="247"/>
      <c r="J367" s="11" t="s">
        <v>172</v>
      </c>
      <c r="K367" s="514">
        <v>45518.349085648202</v>
      </c>
      <c r="L367" s="11" t="s">
        <v>9339</v>
      </c>
      <c r="M367" s="2"/>
      <c r="N367" s="11" t="s">
        <v>9339</v>
      </c>
      <c r="O367" s="247" t="s">
        <v>17542</v>
      </c>
      <c r="AQ367" s="477"/>
      <c r="AR367" s="477"/>
      <c r="AS367" s="477"/>
      <c r="AT367" s="478"/>
      <c r="AU367" s="477"/>
      <c r="AV367" s="480"/>
      <c r="AW367" s="481"/>
      <c r="AX367" s="480"/>
      <c r="AY367" s="477"/>
      <c r="AZ367" s="482"/>
      <c r="BA367" s="477"/>
      <c r="BB367" s="479"/>
      <c r="BC367" s="477"/>
      <c r="BD367" s="480"/>
      <c r="BE367" s="477"/>
      <c r="BI367" s="477"/>
      <c r="BJ367" s="477"/>
      <c r="BK367" s="477"/>
      <c r="BL367" s="478"/>
      <c r="BM367" s="477"/>
      <c r="BN367" s="480"/>
      <c r="BO367" s="481"/>
      <c r="BP367" s="480"/>
      <c r="BQ367" s="477"/>
      <c r="BR367" s="482"/>
      <c r="BS367" s="477"/>
      <c r="BT367" s="479"/>
      <c r="BU367" s="477"/>
      <c r="BV367" s="480"/>
      <c r="BW367" s="477"/>
    </row>
    <row r="368" spans="1:75" x14ac:dyDescent="0.25">
      <c r="A368" s="261">
        <v>367</v>
      </c>
      <c r="B368" s="261">
        <v>1</v>
      </c>
      <c r="C368" s="11" t="s">
        <v>5</v>
      </c>
      <c r="D368" s="725">
        <v>45509</v>
      </c>
      <c r="E368" s="11" t="s">
        <v>13424</v>
      </c>
      <c r="F368" s="247" t="s">
        <v>13423</v>
      </c>
      <c r="G368" s="247" t="s">
        <v>17998</v>
      </c>
      <c r="H368" s="967">
        <v>0.5</v>
      </c>
      <c r="I368" s="247"/>
      <c r="J368" s="11" t="s">
        <v>172</v>
      </c>
      <c r="K368" s="514">
        <v>45518.349085648202</v>
      </c>
      <c r="L368" s="11" t="s">
        <v>9339</v>
      </c>
      <c r="M368" s="2"/>
      <c r="N368" s="11" t="s">
        <v>9339</v>
      </c>
      <c r="O368" s="247" t="s">
        <v>17542</v>
      </c>
      <c r="AQ368" s="477"/>
      <c r="AR368" s="477"/>
      <c r="AS368" s="477"/>
      <c r="AT368" s="478"/>
      <c r="AU368" s="477"/>
      <c r="AV368" s="480"/>
      <c r="AW368" s="481"/>
      <c r="AX368" s="480"/>
      <c r="AY368" s="477"/>
      <c r="AZ368" s="482"/>
      <c r="BA368" s="477"/>
      <c r="BB368" s="479"/>
      <c r="BC368" s="477"/>
      <c r="BD368" s="480"/>
      <c r="BE368" s="477"/>
      <c r="BI368" s="477"/>
      <c r="BJ368" s="477"/>
      <c r="BK368" s="477"/>
      <c r="BL368" s="478"/>
      <c r="BM368" s="477"/>
      <c r="BN368" s="480"/>
      <c r="BO368" s="481"/>
      <c r="BP368" s="480"/>
      <c r="BQ368" s="477"/>
      <c r="BR368" s="482"/>
      <c r="BS368" s="477"/>
      <c r="BT368" s="479"/>
      <c r="BU368" s="477"/>
      <c r="BV368" s="480"/>
      <c r="BW368" s="477"/>
    </row>
    <row r="369" spans="1:75" x14ac:dyDescent="0.25">
      <c r="A369" s="261">
        <v>368</v>
      </c>
      <c r="B369" s="261">
        <v>1</v>
      </c>
      <c r="C369" s="11" t="s">
        <v>5</v>
      </c>
      <c r="D369" s="725">
        <v>45509</v>
      </c>
      <c r="E369" s="11" t="s">
        <v>11718</v>
      </c>
      <c r="F369" s="247" t="s">
        <v>11618</v>
      </c>
      <c r="G369" s="247" t="s">
        <v>17999</v>
      </c>
      <c r="H369" s="967">
        <v>0.4</v>
      </c>
      <c r="I369" s="247"/>
      <c r="J369" s="11" t="s">
        <v>172</v>
      </c>
      <c r="K369" s="514">
        <v>45518.349085648202</v>
      </c>
      <c r="L369" s="11" t="s">
        <v>9339</v>
      </c>
      <c r="M369" s="2"/>
      <c r="N369" s="11" t="s">
        <v>9339</v>
      </c>
      <c r="O369" s="247" t="s">
        <v>17542</v>
      </c>
      <c r="AQ369" s="477"/>
      <c r="AR369" s="477"/>
      <c r="AS369" s="477"/>
      <c r="AT369" s="478"/>
      <c r="AU369" s="477"/>
      <c r="AV369" s="480"/>
      <c r="AW369" s="481"/>
      <c r="AX369" s="480"/>
      <c r="AY369" s="477"/>
      <c r="AZ369" s="482"/>
      <c r="BA369" s="477"/>
      <c r="BB369" s="479"/>
      <c r="BC369" s="477"/>
      <c r="BD369" s="480"/>
      <c r="BE369" s="477"/>
      <c r="BI369" s="477"/>
      <c r="BJ369" s="477"/>
      <c r="BK369" s="477"/>
      <c r="BL369" s="478"/>
      <c r="BM369" s="477"/>
      <c r="BN369" s="480"/>
      <c r="BO369" s="481"/>
      <c r="BP369" s="480"/>
      <c r="BQ369" s="477"/>
      <c r="BR369" s="482"/>
      <c r="BS369" s="477"/>
      <c r="BT369" s="479"/>
      <c r="BU369" s="477"/>
      <c r="BV369" s="480"/>
      <c r="BW369" s="477"/>
    </row>
    <row r="370" spans="1:75" x14ac:dyDescent="0.25">
      <c r="A370" s="261">
        <v>369</v>
      </c>
      <c r="B370" s="261">
        <v>1</v>
      </c>
      <c r="C370" s="11" t="s">
        <v>5</v>
      </c>
      <c r="D370" s="725">
        <v>45509</v>
      </c>
      <c r="E370" s="11" t="s">
        <v>11729</v>
      </c>
      <c r="F370" s="247" t="s">
        <v>11627</v>
      </c>
      <c r="G370" s="247" t="s">
        <v>18000</v>
      </c>
      <c r="H370" s="967">
        <v>1.25</v>
      </c>
      <c r="I370" s="247"/>
      <c r="J370" s="11" t="s">
        <v>172</v>
      </c>
      <c r="K370" s="514">
        <v>45518.349085648202</v>
      </c>
      <c r="L370" s="11" t="s">
        <v>9339</v>
      </c>
      <c r="M370" s="2"/>
      <c r="N370" s="11" t="s">
        <v>9339</v>
      </c>
      <c r="O370" s="247" t="s">
        <v>17542</v>
      </c>
      <c r="AQ370" s="477"/>
      <c r="AR370" s="477"/>
      <c r="AS370" s="477"/>
      <c r="AT370" s="478"/>
      <c r="AU370" s="477"/>
      <c r="AV370" s="480"/>
      <c r="AW370" s="481"/>
      <c r="AX370" s="480"/>
      <c r="AY370" s="477"/>
      <c r="AZ370" s="482"/>
      <c r="BA370" s="477"/>
      <c r="BB370" s="479"/>
      <c r="BC370" s="477"/>
      <c r="BD370" s="480"/>
      <c r="BE370" s="477"/>
      <c r="BI370" s="477"/>
      <c r="BJ370" s="477"/>
      <c r="BK370" s="477"/>
      <c r="BL370" s="478"/>
      <c r="BM370" s="477"/>
      <c r="BN370" s="480"/>
      <c r="BO370" s="481"/>
      <c r="BP370" s="480"/>
      <c r="BQ370" s="477"/>
      <c r="BR370" s="482"/>
      <c r="BS370" s="477"/>
      <c r="BT370" s="479"/>
      <c r="BU370" s="477"/>
      <c r="BV370" s="480"/>
      <c r="BW370" s="477"/>
    </row>
    <row r="371" spans="1:75" x14ac:dyDescent="0.25">
      <c r="A371" s="261">
        <v>370</v>
      </c>
      <c r="B371" s="261">
        <v>1</v>
      </c>
      <c r="C371" s="11" t="s">
        <v>5</v>
      </c>
      <c r="D371" s="725">
        <v>45509</v>
      </c>
      <c r="E371" s="11" t="s">
        <v>11790</v>
      </c>
      <c r="F371" s="247" t="s">
        <v>15193</v>
      </c>
      <c r="G371" s="247" t="s">
        <v>18001</v>
      </c>
      <c r="H371" s="967">
        <v>2.75</v>
      </c>
      <c r="I371" s="247"/>
      <c r="J371" s="11" t="s">
        <v>172</v>
      </c>
      <c r="K371" s="514">
        <v>45518.349085648202</v>
      </c>
      <c r="L371" s="11" t="s">
        <v>9339</v>
      </c>
      <c r="M371" s="2"/>
      <c r="N371" s="11" t="s">
        <v>9339</v>
      </c>
      <c r="O371" s="247" t="s">
        <v>17542</v>
      </c>
      <c r="AQ371" s="477"/>
      <c r="AR371" s="477"/>
      <c r="AS371" s="477"/>
      <c r="AT371" s="478"/>
      <c r="AU371" s="477"/>
      <c r="AV371" s="480"/>
      <c r="AW371" s="481"/>
      <c r="AX371" s="480"/>
      <c r="AY371" s="477"/>
      <c r="AZ371" s="482"/>
      <c r="BA371" s="477"/>
      <c r="BB371" s="479"/>
      <c r="BC371" s="477"/>
      <c r="BD371" s="480"/>
      <c r="BE371" s="477"/>
      <c r="BI371" s="477"/>
      <c r="BJ371" s="477"/>
      <c r="BK371" s="477"/>
      <c r="BL371" s="478"/>
      <c r="BM371" s="477"/>
      <c r="BN371" s="480"/>
      <c r="BO371" s="481"/>
      <c r="BP371" s="480"/>
      <c r="BQ371" s="477"/>
      <c r="BR371" s="482"/>
      <c r="BS371" s="477"/>
      <c r="BT371" s="479"/>
      <c r="BU371" s="477"/>
      <c r="BV371" s="480"/>
      <c r="BW371" s="477"/>
    </row>
    <row r="372" spans="1:75" x14ac:dyDescent="0.25">
      <c r="A372" s="261">
        <v>371</v>
      </c>
      <c r="B372" s="261">
        <v>1</v>
      </c>
      <c r="C372" s="11" t="s">
        <v>5</v>
      </c>
      <c r="D372" s="725">
        <v>45509</v>
      </c>
      <c r="E372" s="11" t="s">
        <v>11771</v>
      </c>
      <c r="F372" s="247" t="s">
        <v>14947</v>
      </c>
      <c r="G372" s="247" t="s">
        <v>18002</v>
      </c>
      <c r="H372" s="967">
        <v>0.5</v>
      </c>
      <c r="I372" s="247"/>
      <c r="J372" s="11" t="s">
        <v>172</v>
      </c>
      <c r="K372" s="514">
        <v>45518.349085648202</v>
      </c>
      <c r="L372" s="11" t="s">
        <v>9339</v>
      </c>
      <c r="M372" s="2"/>
      <c r="N372" s="11" t="s">
        <v>9339</v>
      </c>
      <c r="O372" s="247" t="s">
        <v>17542</v>
      </c>
      <c r="AQ372" s="477"/>
      <c r="AR372" s="477"/>
      <c r="AS372" s="477"/>
      <c r="AT372" s="478"/>
      <c r="AU372" s="477"/>
      <c r="AV372" s="480"/>
      <c r="AW372" s="481"/>
      <c r="AX372" s="480"/>
      <c r="AY372" s="477"/>
      <c r="AZ372" s="482"/>
      <c r="BA372" s="477"/>
      <c r="BB372" s="479"/>
      <c r="BC372" s="477"/>
      <c r="BD372" s="480"/>
      <c r="BE372" s="477"/>
      <c r="BI372" s="477"/>
      <c r="BJ372" s="477"/>
      <c r="BK372" s="477"/>
      <c r="BL372" s="478"/>
      <c r="BM372" s="477"/>
      <c r="BN372" s="480"/>
      <c r="BO372" s="481"/>
      <c r="BP372" s="480"/>
      <c r="BQ372" s="477"/>
      <c r="BR372" s="482"/>
      <c r="BS372" s="477"/>
      <c r="BT372" s="479"/>
      <c r="BU372" s="477"/>
      <c r="BV372" s="480"/>
      <c r="BW372" s="477"/>
    </row>
    <row r="373" spans="1:75" x14ac:dyDescent="0.25">
      <c r="A373" s="261">
        <v>372</v>
      </c>
      <c r="B373" s="261">
        <v>1</v>
      </c>
      <c r="C373" s="11" t="s">
        <v>5</v>
      </c>
      <c r="D373" s="725">
        <v>45509</v>
      </c>
      <c r="E373" s="11" t="s">
        <v>11731</v>
      </c>
      <c r="F373" s="247" t="s">
        <v>11628</v>
      </c>
      <c r="G373" s="247" t="s">
        <v>18003</v>
      </c>
      <c r="H373" s="967">
        <v>1</v>
      </c>
      <c r="I373" s="247"/>
      <c r="J373" s="11" t="s">
        <v>172</v>
      </c>
      <c r="K373" s="514">
        <v>45518.349085648202</v>
      </c>
      <c r="L373" s="11" t="s">
        <v>9339</v>
      </c>
      <c r="M373" s="2"/>
      <c r="N373" s="11" t="s">
        <v>9339</v>
      </c>
      <c r="O373" s="247" t="s">
        <v>17542</v>
      </c>
      <c r="AQ373" s="477"/>
      <c r="AR373" s="477"/>
      <c r="AS373" s="477"/>
      <c r="AT373" s="478"/>
      <c r="AU373" s="477"/>
      <c r="AV373" s="480"/>
      <c r="AW373" s="481"/>
      <c r="AX373" s="480"/>
      <c r="AY373" s="477"/>
      <c r="AZ373" s="482"/>
      <c r="BA373" s="477"/>
      <c r="BB373" s="479"/>
      <c r="BC373" s="477"/>
      <c r="BD373" s="480"/>
      <c r="BE373" s="477"/>
      <c r="BI373" s="477"/>
      <c r="BJ373" s="477"/>
      <c r="BK373" s="477"/>
      <c r="BL373" s="478"/>
      <c r="BM373" s="477"/>
      <c r="BN373" s="480"/>
      <c r="BO373" s="481"/>
      <c r="BP373" s="480"/>
      <c r="BQ373" s="477"/>
      <c r="BR373" s="482"/>
      <c r="BS373" s="477"/>
      <c r="BT373" s="479"/>
      <c r="BU373" s="477"/>
      <c r="BV373" s="480"/>
      <c r="BW373" s="477"/>
    </row>
    <row r="374" spans="1:75" x14ac:dyDescent="0.25">
      <c r="A374" s="261">
        <v>373</v>
      </c>
      <c r="B374" s="261">
        <v>1</v>
      </c>
      <c r="C374" s="11" t="s">
        <v>5</v>
      </c>
      <c r="D374" s="725">
        <v>45509</v>
      </c>
      <c r="E374" s="11" t="s">
        <v>14147</v>
      </c>
      <c r="F374" s="247" t="s">
        <v>14146</v>
      </c>
      <c r="G374" s="247" t="s">
        <v>18004</v>
      </c>
      <c r="H374" s="967">
        <v>1.5</v>
      </c>
      <c r="I374" s="247"/>
      <c r="J374" s="11" t="s">
        <v>172</v>
      </c>
      <c r="K374" s="514">
        <v>45518.349085648202</v>
      </c>
      <c r="L374" s="11" t="s">
        <v>9339</v>
      </c>
      <c r="M374" s="2"/>
      <c r="N374" s="11" t="s">
        <v>9339</v>
      </c>
      <c r="O374" s="247" t="s">
        <v>17542</v>
      </c>
      <c r="AQ374" s="477"/>
      <c r="AR374" s="477"/>
      <c r="AS374" s="477"/>
      <c r="AT374" s="478"/>
      <c r="AU374" s="477"/>
      <c r="AV374" s="480"/>
      <c r="AW374" s="481"/>
      <c r="AX374" s="480"/>
      <c r="AY374" s="477"/>
      <c r="AZ374" s="482"/>
      <c r="BA374" s="477"/>
      <c r="BB374" s="479"/>
      <c r="BC374" s="477"/>
      <c r="BD374" s="480"/>
      <c r="BE374" s="477"/>
      <c r="BI374" s="477"/>
      <c r="BJ374" s="477"/>
      <c r="BK374" s="477"/>
      <c r="BL374" s="478"/>
      <c r="BM374" s="477"/>
      <c r="BN374" s="480"/>
      <c r="BO374" s="481"/>
      <c r="BP374" s="480"/>
      <c r="BQ374" s="477"/>
      <c r="BR374" s="482"/>
      <c r="BS374" s="477"/>
      <c r="BT374" s="479"/>
      <c r="BU374" s="477"/>
      <c r="BV374" s="480"/>
      <c r="BW374" s="477"/>
    </row>
    <row r="375" spans="1:75" x14ac:dyDescent="0.25">
      <c r="A375" s="261">
        <v>374</v>
      </c>
      <c r="B375" s="261">
        <v>1</v>
      </c>
      <c r="C375" s="11" t="s">
        <v>5</v>
      </c>
      <c r="D375" s="725">
        <v>45509</v>
      </c>
      <c r="E375" s="11" t="s">
        <v>14347</v>
      </c>
      <c r="F375" s="247" t="s">
        <v>14346</v>
      </c>
      <c r="G375" s="247" t="s">
        <v>18005</v>
      </c>
      <c r="H375" s="967">
        <v>0.4</v>
      </c>
      <c r="I375" s="247"/>
      <c r="J375" s="11" t="s">
        <v>172</v>
      </c>
      <c r="K375" s="514">
        <v>45518.349085648202</v>
      </c>
      <c r="L375" s="11" t="s">
        <v>9339</v>
      </c>
      <c r="M375" s="2"/>
      <c r="N375" s="11" t="s">
        <v>9339</v>
      </c>
      <c r="O375" s="247" t="s">
        <v>17542</v>
      </c>
      <c r="AQ375" s="477"/>
      <c r="AR375" s="477"/>
      <c r="AS375" s="477"/>
      <c r="AT375" s="478"/>
      <c r="AU375" s="477"/>
      <c r="AV375" s="480"/>
      <c r="AW375" s="481"/>
      <c r="AX375" s="480"/>
      <c r="AY375" s="477"/>
      <c r="AZ375" s="482"/>
      <c r="BA375" s="477"/>
      <c r="BB375" s="479"/>
      <c r="BC375" s="477"/>
      <c r="BD375" s="480"/>
      <c r="BE375" s="477"/>
      <c r="BI375" s="477"/>
      <c r="BJ375" s="477"/>
      <c r="BK375" s="477"/>
      <c r="BL375" s="478"/>
      <c r="BM375" s="477"/>
      <c r="BN375" s="480"/>
      <c r="BO375" s="481"/>
      <c r="BP375" s="480"/>
      <c r="BQ375" s="477"/>
      <c r="BR375" s="482"/>
      <c r="BS375" s="477"/>
      <c r="BT375" s="479"/>
      <c r="BU375" s="477"/>
      <c r="BV375" s="480"/>
      <c r="BW375" s="477"/>
    </row>
    <row r="376" spans="1:75" x14ac:dyDescent="0.25">
      <c r="A376" s="261">
        <v>375</v>
      </c>
      <c r="B376" s="261">
        <v>1</v>
      </c>
      <c r="C376" s="11" t="s">
        <v>5</v>
      </c>
      <c r="D376" s="725">
        <v>45510</v>
      </c>
      <c r="E376" s="11" t="s">
        <v>11693</v>
      </c>
      <c r="F376" s="247" t="s">
        <v>17712</v>
      </c>
      <c r="G376" s="247" t="s">
        <v>18006</v>
      </c>
      <c r="H376" s="967">
        <v>2.5</v>
      </c>
      <c r="I376" s="247"/>
      <c r="J376" s="11" t="s">
        <v>172</v>
      </c>
      <c r="K376" s="514">
        <v>45518.349085648202</v>
      </c>
      <c r="L376" s="11" t="s">
        <v>9339</v>
      </c>
      <c r="M376" s="2"/>
      <c r="N376" s="11" t="s">
        <v>9339</v>
      </c>
      <c r="O376" s="247" t="s">
        <v>17542</v>
      </c>
      <c r="AQ376" s="477"/>
      <c r="AR376" s="477"/>
      <c r="AS376" s="477"/>
      <c r="AT376" s="478"/>
      <c r="AU376" s="477"/>
      <c r="AV376" s="480"/>
      <c r="AW376" s="481"/>
      <c r="AX376" s="480"/>
      <c r="AY376" s="477"/>
      <c r="AZ376" s="482"/>
      <c r="BA376" s="477"/>
      <c r="BB376" s="479"/>
      <c r="BC376" s="477"/>
      <c r="BD376" s="480"/>
      <c r="BE376" s="477"/>
      <c r="BI376" s="477"/>
      <c r="BJ376" s="477"/>
      <c r="BK376" s="477"/>
      <c r="BL376" s="478"/>
      <c r="BM376" s="477"/>
      <c r="BN376" s="480"/>
      <c r="BO376" s="481"/>
      <c r="BP376" s="480"/>
      <c r="BQ376" s="477"/>
      <c r="BR376" s="482"/>
      <c r="BS376" s="477"/>
      <c r="BT376" s="479"/>
      <c r="BU376" s="477"/>
      <c r="BV376" s="480"/>
      <c r="BW376" s="477"/>
    </row>
    <row r="377" spans="1:75" x14ac:dyDescent="0.25">
      <c r="A377" s="261">
        <v>376</v>
      </c>
      <c r="B377" s="261">
        <v>1</v>
      </c>
      <c r="C377" s="11" t="s">
        <v>5</v>
      </c>
      <c r="D377" s="725">
        <v>45510</v>
      </c>
      <c r="E377" s="11" t="s">
        <v>11790</v>
      </c>
      <c r="F377" s="247" t="s">
        <v>15193</v>
      </c>
      <c r="G377" s="247" t="s">
        <v>18007</v>
      </c>
      <c r="H377" s="967">
        <v>2.75</v>
      </c>
      <c r="I377" s="247"/>
      <c r="J377" s="11" t="s">
        <v>172</v>
      </c>
      <c r="K377" s="514">
        <v>45518.349085648202</v>
      </c>
      <c r="L377" s="11" t="s">
        <v>9339</v>
      </c>
      <c r="M377" s="2"/>
      <c r="N377" s="11" t="s">
        <v>9339</v>
      </c>
      <c r="O377" s="247" t="s">
        <v>17542</v>
      </c>
      <c r="AQ377" s="477"/>
      <c r="AR377" s="477"/>
      <c r="AS377" s="477"/>
      <c r="AT377" s="478"/>
      <c r="AU377" s="477"/>
      <c r="AV377" s="480"/>
      <c r="AW377" s="481"/>
      <c r="AX377" s="480"/>
      <c r="AY377" s="477"/>
      <c r="AZ377" s="482"/>
      <c r="BA377" s="477"/>
      <c r="BB377" s="479"/>
      <c r="BC377" s="477"/>
      <c r="BD377" s="480"/>
      <c r="BE377" s="477"/>
      <c r="BI377" s="477"/>
      <c r="BJ377" s="477"/>
      <c r="BK377" s="477"/>
      <c r="BL377" s="478"/>
      <c r="BM377" s="477"/>
      <c r="BN377" s="480"/>
      <c r="BO377" s="481"/>
      <c r="BP377" s="480"/>
      <c r="BQ377" s="477"/>
      <c r="BR377" s="482"/>
      <c r="BS377" s="477"/>
      <c r="BT377" s="479"/>
      <c r="BU377" s="477"/>
      <c r="BV377" s="480"/>
      <c r="BW377" s="477"/>
    </row>
    <row r="378" spans="1:75" x14ac:dyDescent="0.25">
      <c r="A378" s="261">
        <v>377</v>
      </c>
      <c r="B378" s="261">
        <v>1</v>
      </c>
      <c r="C378" s="11" t="s">
        <v>5</v>
      </c>
      <c r="D378" s="725">
        <v>45510</v>
      </c>
      <c r="E378" s="11" t="s">
        <v>11748</v>
      </c>
      <c r="F378" s="247" t="s">
        <v>11642</v>
      </c>
      <c r="G378" s="247" t="s">
        <v>18008</v>
      </c>
      <c r="H378" s="967">
        <v>1.5</v>
      </c>
      <c r="I378" s="247"/>
      <c r="J378" s="11" t="s">
        <v>172</v>
      </c>
      <c r="K378" s="514">
        <v>45518.349085648202</v>
      </c>
      <c r="L378" s="11" t="s">
        <v>9339</v>
      </c>
      <c r="M378" s="2"/>
      <c r="N378" s="11" t="s">
        <v>9339</v>
      </c>
      <c r="O378" s="247" t="s">
        <v>17542</v>
      </c>
      <c r="AQ378" s="477"/>
      <c r="AR378" s="477"/>
      <c r="AS378" s="477"/>
      <c r="AT378" s="478"/>
      <c r="AU378" s="477"/>
      <c r="AV378" s="480"/>
      <c r="AW378" s="481"/>
      <c r="AX378" s="480"/>
      <c r="AY378" s="477"/>
      <c r="AZ378" s="482"/>
      <c r="BA378" s="477"/>
      <c r="BB378" s="479"/>
      <c r="BC378" s="477"/>
      <c r="BD378" s="480"/>
      <c r="BE378" s="477"/>
      <c r="BI378" s="477"/>
      <c r="BJ378" s="477"/>
      <c r="BK378" s="477"/>
      <c r="BL378" s="478"/>
      <c r="BM378" s="477"/>
      <c r="BN378" s="480"/>
      <c r="BO378" s="481"/>
      <c r="BP378" s="480"/>
      <c r="BQ378" s="477"/>
      <c r="BR378" s="482"/>
      <c r="BS378" s="477"/>
      <c r="BT378" s="479"/>
      <c r="BU378" s="477"/>
      <c r="BV378" s="480"/>
      <c r="BW378" s="477"/>
    </row>
    <row r="379" spans="1:75" x14ac:dyDescent="0.25">
      <c r="A379" s="261">
        <v>378</v>
      </c>
      <c r="B379" s="261">
        <v>1</v>
      </c>
      <c r="C379" s="11" t="s">
        <v>5</v>
      </c>
      <c r="D379" s="725">
        <v>45510</v>
      </c>
      <c r="E379" s="11" t="s">
        <v>11720</v>
      </c>
      <c r="F379" s="247" t="s">
        <v>17416</v>
      </c>
      <c r="G379" s="247" t="s">
        <v>18009</v>
      </c>
      <c r="H379" s="967">
        <v>4</v>
      </c>
      <c r="I379" s="247"/>
      <c r="J379" s="11" t="s">
        <v>172</v>
      </c>
      <c r="K379" s="514">
        <v>45518.349085648202</v>
      </c>
      <c r="L379" s="11" t="s">
        <v>9339</v>
      </c>
      <c r="M379" s="2"/>
      <c r="N379" s="11" t="s">
        <v>9339</v>
      </c>
      <c r="O379" s="247" t="s">
        <v>17542</v>
      </c>
      <c r="AQ379" s="477"/>
      <c r="AR379" s="477"/>
      <c r="AS379" s="477"/>
      <c r="AT379" s="478"/>
      <c r="AU379" s="477"/>
      <c r="AV379" s="480"/>
      <c r="AW379" s="481"/>
      <c r="AX379" s="480"/>
      <c r="AY379" s="477"/>
      <c r="AZ379" s="482"/>
      <c r="BA379" s="477"/>
      <c r="BB379" s="479"/>
      <c r="BC379" s="477"/>
      <c r="BD379" s="480"/>
      <c r="BE379" s="477"/>
      <c r="BI379" s="477"/>
      <c r="BJ379" s="477"/>
      <c r="BK379" s="477"/>
      <c r="BL379" s="478"/>
      <c r="BM379" s="477"/>
      <c r="BN379" s="480"/>
      <c r="BO379" s="481"/>
      <c r="BP379" s="480"/>
      <c r="BQ379" s="477"/>
      <c r="BR379" s="482"/>
      <c r="BS379" s="477"/>
      <c r="BT379" s="479"/>
      <c r="BU379" s="477"/>
      <c r="BV379" s="480"/>
      <c r="BW379" s="477"/>
    </row>
    <row r="380" spans="1:75" x14ac:dyDescent="0.25">
      <c r="A380" s="261">
        <v>379</v>
      </c>
      <c r="B380" s="261">
        <v>1</v>
      </c>
      <c r="C380" s="11" t="s">
        <v>5</v>
      </c>
      <c r="D380" s="725">
        <v>45510</v>
      </c>
      <c r="E380" s="11" t="s">
        <v>14545</v>
      </c>
      <c r="F380" s="247" t="s">
        <v>14544</v>
      </c>
      <c r="G380" s="247" t="s">
        <v>18010</v>
      </c>
      <c r="H380" s="967">
        <v>0.4</v>
      </c>
      <c r="I380" s="247"/>
      <c r="J380" s="11" t="s">
        <v>172</v>
      </c>
      <c r="K380" s="514">
        <v>45518.349085648202</v>
      </c>
      <c r="L380" s="11" t="s">
        <v>9339</v>
      </c>
      <c r="M380" s="2"/>
      <c r="N380" s="11" t="s">
        <v>9339</v>
      </c>
      <c r="O380" s="247" t="s">
        <v>17542</v>
      </c>
      <c r="AQ380" s="477"/>
      <c r="AR380" s="477"/>
      <c r="AS380" s="477"/>
      <c r="AT380" s="478"/>
      <c r="AU380" s="477"/>
      <c r="AV380" s="480"/>
      <c r="AW380" s="481"/>
      <c r="AX380" s="480"/>
      <c r="AY380" s="477"/>
      <c r="AZ380" s="482"/>
      <c r="BA380" s="477"/>
      <c r="BB380" s="479"/>
      <c r="BC380" s="477"/>
      <c r="BD380" s="480"/>
      <c r="BE380" s="477"/>
      <c r="BI380" s="477"/>
      <c r="BJ380" s="477"/>
      <c r="BK380" s="477"/>
      <c r="BL380" s="478"/>
      <c r="BM380" s="477"/>
      <c r="BN380" s="480"/>
      <c r="BO380" s="481"/>
      <c r="BP380" s="480"/>
      <c r="BQ380" s="477"/>
      <c r="BR380" s="482"/>
      <c r="BS380" s="477"/>
      <c r="BT380" s="479"/>
      <c r="BU380" s="477"/>
      <c r="BV380" s="480"/>
      <c r="BW380" s="477"/>
    </row>
    <row r="381" spans="1:75" x14ac:dyDescent="0.25">
      <c r="A381" s="261">
        <v>380</v>
      </c>
      <c r="B381" s="261">
        <v>1</v>
      </c>
      <c r="C381" s="11" t="s">
        <v>5</v>
      </c>
      <c r="D381" s="725">
        <v>45510</v>
      </c>
      <c r="E381" s="11" t="s">
        <v>11690</v>
      </c>
      <c r="F381" s="247" t="s">
        <v>17564</v>
      </c>
      <c r="G381" s="247" t="s">
        <v>18011</v>
      </c>
      <c r="H381" s="967">
        <v>1</v>
      </c>
      <c r="I381" s="247"/>
      <c r="J381" s="11" t="s">
        <v>172</v>
      </c>
      <c r="K381" s="514">
        <v>45518.349085648202</v>
      </c>
      <c r="L381" s="11" t="s">
        <v>9339</v>
      </c>
      <c r="M381" s="2"/>
      <c r="N381" s="11" t="s">
        <v>9339</v>
      </c>
      <c r="O381" s="247" t="s">
        <v>17542</v>
      </c>
      <c r="AQ381" s="477"/>
      <c r="AR381" s="477"/>
      <c r="AS381" s="477"/>
      <c r="AT381" s="478"/>
      <c r="AU381" s="477"/>
      <c r="AV381" s="480"/>
      <c r="AW381" s="481"/>
      <c r="AX381" s="480"/>
      <c r="AY381" s="477"/>
      <c r="AZ381" s="482"/>
      <c r="BA381" s="477"/>
      <c r="BB381" s="479"/>
      <c r="BC381" s="477"/>
      <c r="BD381" s="480"/>
      <c r="BE381" s="477"/>
      <c r="BI381" s="477"/>
      <c r="BJ381" s="477"/>
      <c r="BK381" s="477"/>
      <c r="BL381" s="478"/>
      <c r="BM381" s="477"/>
      <c r="BN381" s="480"/>
      <c r="BO381" s="481"/>
      <c r="BP381" s="480"/>
      <c r="BQ381" s="477"/>
      <c r="BR381" s="482"/>
      <c r="BS381" s="477"/>
      <c r="BT381" s="479"/>
      <c r="BU381" s="477"/>
      <c r="BV381" s="480"/>
      <c r="BW381" s="477"/>
    </row>
    <row r="382" spans="1:75" x14ac:dyDescent="0.25">
      <c r="A382" s="261">
        <v>381</v>
      </c>
      <c r="B382" s="261">
        <v>1</v>
      </c>
      <c r="C382" s="11" t="s">
        <v>5</v>
      </c>
      <c r="D382" s="725">
        <v>45510</v>
      </c>
      <c r="E382" s="11" t="s">
        <v>11751</v>
      </c>
      <c r="F382" s="247" t="s">
        <v>11645</v>
      </c>
      <c r="G382" s="247" t="s">
        <v>18012</v>
      </c>
      <c r="H382" s="967">
        <v>0.75</v>
      </c>
      <c r="I382" s="247"/>
      <c r="J382" s="11" t="s">
        <v>172</v>
      </c>
      <c r="K382" s="514">
        <v>45518.349085648202</v>
      </c>
      <c r="L382" s="11" t="s">
        <v>9339</v>
      </c>
      <c r="M382" s="2"/>
      <c r="N382" s="11" t="s">
        <v>9339</v>
      </c>
      <c r="O382" s="247" t="s">
        <v>17542</v>
      </c>
      <c r="AQ382" s="477"/>
      <c r="AR382" s="477"/>
      <c r="AS382" s="477"/>
      <c r="AT382" s="478"/>
      <c r="AU382" s="477"/>
      <c r="AV382" s="480"/>
      <c r="AW382" s="481"/>
      <c r="AX382" s="480"/>
      <c r="AY382" s="477"/>
      <c r="AZ382" s="482"/>
      <c r="BA382" s="477"/>
      <c r="BB382" s="479"/>
      <c r="BC382" s="477"/>
      <c r="BD382" s="480"/>
      <c r="BE382" s="477"/>
      <c r="BI382" s="477"/>
      <c r="BJ382" s="477"/>
      <c r="BK382" s="477"/>
      <c r="BL382" s="478"/>
      <c r="BM382" s="477"/>
      <c r="BN382" s="480"/>
      <c r="BO382" s="481"/>
      <c r="BP382" s="480"/>
      <c r="BQ382" s="477"/>
      <c r="BR382" s="482"/>
      <c r="BS382" s="477"/>
      <c r="BT382" s="479"/>
      <c r="BU382" s="477"/>
      <c r="BV382" s="480"/>
      <c r="BW382" s="477"/>
    </row>
    <row r="383" spans="1:75" x14ac:dyDescent="0.25">
      <c r="A383" s="261">
        <v>382</v>
      </c>
      <c r="B383" s="261">
        <v>1</v>
      </c>
      <c r="C383" s="11" t="s">
        <v>5</v>
      </c>
      <c r="D383" s="725">
        <v>45510</v>
      </c>
      <c r="E383" s="11" t="s">
        <v>11732</v>
      </c>
      <c r="F383" s="247" t="s">
        <v>14503</v>
      </c>
      <c r="G383" s="247" t="s">
        <v>18013</v>
      </c>
      <c r="H383" s="967">
        <v>0.4</v>
      </c>
      <c r="I383" s="247"/>
      <c r="J383" s="11" t="s">
        <v>172</v>
      </c>
      <c r="K383" s="514">
        <v>45518.349085648202</v>
      </c>
      <c r="L383" s="11" t="s">
        <v>9339</v>
      </c>
      <c r="M383" s="2"/>
      <c r="N383" s="11" t="s">
        <v>9339</v>
      </c>
      <c r="O383" s="247" t="s">
        <v>17542</v>
      </c>
      <c r="AQ383" s="477"/>
      <c r="AR383" s="477"/>
      <c r="AS383" s="477"/>
      <c r="AT383" s="478"/>
      <c r="AU383" s="477"/>
      <c r="AV383" s="480"/>
      <c r="AW383" s="481"/>
      <c r="AX383" s="480"/>
      <c r="AY383" s="477"/>
      <c r="AZ383" s="482"/>
      <c r="BA383" s="477"/>
      <c r="BB383" s="479"/>
      <c r="BC383" s="477"/>
      <c r="BD383" s="480"/>
      <c r="BE383" s="477"/>
      <c r="BI383" s="477"/>
      <c r="BJ383" s="477"/>
      <c r="BK383" s="477"/>
      <c r="BL383" s="478"/>
      <c r="BM383" s="477"/>
      <c r="BN383" s="480"/>
      <c r="BO383" s="481"/>
      <c r="BP383" s="480"/>
      <c r="BQ383" s="477"/>
      <c r="BR383" s="482"/>
      <c r="BS383" s="477"/>
      <c r="BT383" s="479"/>
      <c r="BU383" s="477"/>
      <c r="BV383" s="480"/>
      <c r="BW383" s="477"/>
    </row>
    <row r="384" spans="1:75" x14ac:dyDescent="0.25">
      <c r="A384" s="261">
        <v>383</v>
      </c>
      <c r="B384" s="261">
        <v>1</v>
      </c>
      <c r="C384" s="11" t="s">
        <v>5</v>
      </c>
      <c r="D384" s="725">
        <v>45510</v>
      </c>
      <c r="E384" s="11" t="s">
        <v>13167</v>
      </c>
      <c r="F384" s="247" t="s">
        <v>13166</v>
      </c>
      <c r="G384" s="247" t="s">
        <v>18014</v>
      </c>
      <c r="H384" s="967">
        <v>1.25</v>
      </c>
      <c r="I384" s="247"/>
      <c r="J384" s="11" t="s">
        <v>172</v>
      </c>
      <c r="K384" s="514">
        <v>45518.349085648202</v>
      </c>
      <c r="L384" s="11" t="s">
        <v>9339</v>
      </c>
      <c r="M384" s="2"/>
      <c r="N384" s="11" t="s">
        <v>9339</v>
      </c>
      <c r="O384" s="247" t="s">
        <v>17542</v>
      </c>
      <c r="AQ384" s="477"/>
      <c r="AR384" s="477"/>
      <c r="AS384" s="477"/>
      <c r="AT384" s="478"/>
      <c r="AU384" s="477"/>
      <c r="AV384" s="480"/>
      <c r="AW384" s="481"/>
      <c r="AX384" s="480"/>
      <c r="AY384" s="477"/>
      <c r="AZ384" s="482"/>
      <c r="BA384" s="477"/>
      <c r="BB384" s="479"/>
      <c r="BC384" s="477"/>
      <c r="BD384" s="480"/>
      <c r="BE384" s="477"/>
      <c r="BI384" s="477"/>
      <c r="BJ384" s="477"/>
      <c r="BK384" s="477"/>
      <c r="BL384" s="478"/>
      <c r="BM384" s="477"/>
      <c r="BN384" s="480"/>
      <c r="BO384" s="481"/>
      <c r="BP384" s="480"/>
      <c r="BQ384" s="477"/>
      <c r="BR384" s="482"/>
      <c r="BS384" s="477"/>
      <c r="BT384" s="479"/>
      <c r="BU384" s="477"/>
      <c r="BV384" s="480"/>
      <c r="BW384" s="477"/>
    </row>
    <row r="385" spans="1:75" x14ac:dyDescent="0.25">
      <c r="A385" s="261">
        <v>384</v>
      </c>
      <c r="B385" s="261">
        <v>1</v>
      </c>
      <c r="C385" s="11" t="s">
        <v>5</v>
      </c>
      <c r="D385" s="725">
        <v>45510</v>
      </c>
      <c r="E385" s="11" t="s">
        <v>11712</v>
      </c>
      <c r="F385" s="247" t="s">
        <v>11612</v>
      </c>
      <c r="G385" s="247" t="s">
        <v>18015</v>
      </c>
      <c r="H385" s="967">
        <v>0.5</v>
      </c>
      <c r="I385" s="247"/>
      <c r="J385" s="11" t="s">
        <v>172</v>
      </c>
      <c r="K385" s="514">
        <v>45518.349085648202</v>
      </c>
      <c r="L385" s="11" t="s">
        <v>9339</v>
      </c>
      <c r="M385" s="2"/>
      <c r="N385" s="11" t="s">
        <v>9339</v>
      </c>
      <c r="O385" s="247" t="s">
        <v>17542</v>
      </c>
      <c r="AQ385" s="477"/>
      <c r="AR385" s="477"/>
      <c r="AS385" s="477"/>
      <c r="AT385" s="478"/>
      <c r="AU385" s="477"/>
      <c r="AV385" s="480"/>
      <c r="AW385" s="481"/>
      <c r="AX385" s="480"/>
      <c r="AY385" s="477"/>
      <c r="AZ385" s="482"/>
      <c r="BA385" s="477"/>
      <c r="BB385" s="479"/>
      <c r="BC385" s="477"/>
      <c r="BD385" s="480"/>
      <c r="BE385" s="477"/>
      <c r="BI385" s="477"/>
      <c r="BJ385" s="477"/>
      <c r="BK385" s="477"/>
      <c r="BL385" s="478"/>
      <c r="BM385" s="477"/>
      <c r="BN385" s="480"/>
      <c r="BO385" s="481"/>
      <c r="BP385" s="480"/>
      <c r="BQ385" s="477"/>
      <c r="BR385" s="482"/>
      <c r="BS385" s="477"/>
      <c r="BT385" s="479"/>
      <c r="BU385" s="477"/>
      <c r="BV385" s="480"/>
      <c r="BW385" s="477"/>
    </row>
    <row r="386" spans="1:75" x14ac:dyDescent="0.25">
      <c r="A386" s="261">
        <v>385</v>
      </c>
      <c r="B386" s="261">
        <v>1</v>
      </c>
      <c r="C386" s="11" t="s">
        <v>5</v>
      </c>
      <c r="D386" s="725">
        <v>45510</v>
      </c>
      <c r="E386" s="11" t="s">
        <v>11677</v>
      </c>
      <c r="F386" s="247" t="s">
        <v>17069</v>
      </c>
      <c r="G386" s="247" t="s">
        <v>18016</v>
      </c>
      <c r="H386" s="967">
        <v>1.25</v>
      </c>
      <c r="I386" s="247"/>
      <c r="J386" s="11" t="s">
        <v>172</v>
      </c>
      <c r="K386" s="514">
        <v>45518.349085648202</v>
      </c>
      <c r="L386" s="11" t="s">
        <v>9339</v>
      </c>
      <c r="M386" s="2"/>
      <c r="N386" s="11" t="s">
        <v>9339</v>
      </c>
      <c r="O386" s="247" t="s">
        <v>17542</v>
      </c>
      <c r="AQ386" s="477"/>
      <c r="AR386" s="477"/>
      <c r="AS386" s="477"/>
      <c r="AT386" s="478"/>
      <c r="AU386" s="477"/>
      <c r="AV386" s="480"/>
      <c r="AW386" s="481"/>
      <c r="AX386" s="480"/>
      <c r="AY386" s="477"/>
      <c r="AZ386" s="482"/>
      <c r="BA386" s="477"/>
      <c r="BB386" s="479"/>
      <c r="BC386" s="477"/>
      <c r="BD386" s="480"/>
      <c r="BE386" s="477"/>
      <c r="BI386" s="477"/>
      <c r="BJ386" s="477"/>
      <c r="BK386" s="477"/>
      <c r="BL386" s="478"/>
      <c r="BM386" s="477"/>
      <c r="BN386" s="480"/>
      <c r="BO386" s="481"/>
      <c r="BP386" s="480"/>
      <c r="BQ386" s="477"/>
      <c r="BR386" s="482"/>
      <c r="BS386" s="477"/>
      <c r="BT386" s="479"/>
      <c r="BU386" s="477"/>
      <c r="BV386" s="480"/>
      <c r="BW386" s="477"/>
    </row>
    <row r="387" spans="1:75" x14ac:dyDescent="0.25">
      <c r="A387" s="261">
        <v>386</v>
      </c>
      <c r="B387" s="261">
        <v>1</v>
      </c>
      <c r="C387" s="11" t="s">
        <v>5</v>
      </c>
      <c r="D387" s="725">
        <v>45510</v>
      </c>
      <c r="E387" s="11" t="s">
        <v>11727</v>
      </c>
      <c r="F387" s="247" t="s">
        <v>11625</v>
      </c>
      <c r="G387" s="247" t="s">
        <v>18017</v>
      </c>
      <c r="H387" s="967">
        <v>0.75</v>
      </c>
      <c r="I387" s="247"/>
      <c r="J387" s="11" t="s">
        <v>172</v>
      </c>
      <c r="K387" s="514">
        <v>45518.349085648202</v>
      </c>
      <c r="L387" s="11" t="s">
        <v>9339</v>
      </c>
      <c r="M387" s="2"/>
      <c r="N387" s="11" t="s">
        <v>9339</v>
      </c>
      <c r="O387" s="247" t="s">
        <v>17542</v>
      </c>
      <c r="AQ387" s="477"/>
      <c r="AR387" s="477"/>
      <c r="AS387" s="477"/>
      <c r="AT387" s="478"/>
      <c r="AU387" s="477"/>
      <c r="AV387" s="480"/>
      <c r="AW387" s="481"/>
      <c r="AX387" s="480"/>
      <c r="AY387" s="477"/>
      <c r="AZ387" s="482"/>
      <c r="BA387" s="477"/>
      <c r="BB387" s="479"/>
      <c r="BC387" s="477"/>
      <c r="BD387" s="480"/>
      <c r="BE387" s="477"/>
      <c r="BI387" s="477"/>
      <c r="BJ387" s="477"/>
      <c r="BK387" s="477"/>
      <c r="BL387" s="478"/>
      <c r="BM387" s="477"/>
      <c r="BN387" s="480"/>
      <c r="BO387" s="481"/>
      <c r="BP387" s="480"/>
      <c r="BQ387" s="477"/>
      <c r="BR387" s="482"/>
      <c r="BS387" s="477"/>
      <c r="BT387" s="479"/>
      <c r="BU387" s="477"/>
      <c r="BV387" s="480"/>
      <c r="BW387" s="477"/>
    </row>
    <row r="388" spans="1:75" x14ac:dyDescent="0.25">
      <c r="A388" s="261">
        <v>387</v>
      </c>
      <c r="B388" s="261">
        <v>1</v>
      </c>
      <c r="C388" s="11" t="s">
        <v>5</v>
      </c>
      <c r="D388" s="725">
        <v>45510</v>
      </c>
      <c r="E388" s="11" t="s">
        <v>14147</v>
      </c>
      <c r="F388" s="247" t="s">
        <v>14146</v>
      </c>
      <c r="G388" s="247" t="s">
        <v>18018</v>
      </c>
      <c r="H388" s="967">
        <v>2.25</v>
      </c>
      <c r="I388" s="247"/>
      <c r="J388" s="11" t="s">
        <v>172</v>
      </c>
      <c r="K388" s="514">
        <v>45518.349085648202</v>
      </c>
      <c r="L388" s="11" t="s">
        <v>9339</v>
      </c>
      <c r="M388" s="2"/>
      <c r="N388" s="11" t="s">
        <v>9339</v>
      </c>
      <c r="O388" s="247" t="s">
        <v>17542</v>
      </c>
      <c r="AQ388" s="477"/>
      <c r="AR388" s="477"/>
      <c r="AS388" s="477"/>
      <c r="AT388" s="478"/>
      <c r="AU388" s="477"/>
      <c r="AV388" s="480"/>
      <c r="AW388" s="481"/>
      <c r="AX388" s="480"/>
      <c r="AY388" s="477"/>
      <c r="AZ388" s="482"/>
      <c r="BA388" s="477"/>
      <c r="BB388" s="479"/>
      <c r="BC388" s="477"/>
      <c r="BD388" s="480"/>
      <c r="BE388" s="477"/>
      <c r="BI388" s="477"/>
      <c r="BJ388" s="477"/>
      <c r="BK388" s="477"/>
      <c r="BL388" s="478"/>
      <c r="BM388" s="477"/>
      <c r="BN388" s="480"/>
      <c r="BO388" s="481"/>
      <c r="BP388" s="480"/>
      <c r="BQ388" s="477"/>
      <c r="BR388" s="482"/>
      <c r="BS388" s="477"/>
      <c r="BT388" s="479"/>
      <c r="BU388" s="477"/>
      <c r="BV388" s="480"/>
      <c r="BW388" s="477"/>
    </row>
    <row r="389" spans="1:75" x14ac:dyDescent="0.25">
      <c r="A389" s="261">
        <v>388</v>
      </c>
      <c r="B389" s="261">
        <v>1</v>
      </c>
      <c r="C389" s="11" t="s">
        <v>5</v>
      </c>
      <c r="D389" s="725">
        <v>45510</v>
      </c>
      <c r="E389" s="11" t="s">
        <v>11757</v>
      </c>
      <c r="F389" s="247" t="s">
        <v>11649</v>
      </c>
      <c r="G389" s="247" t="s">
        <v>18019</v>
      </c>
      <c r="H389" s="967">
        <v>3.5</v>
      </c>
      <c r="I389" s="247" t="s">
        <v>18086</v>
      </c>
      <c r="J389" s="11" t="s">
        <v>172</v>
      </c>
      <c r="K389" s="514">
        <v>45518.349085648202</v>
      </c>
      <c r="L389" s="11" t="s">
        <v>9339</v>
      </c>
      <c r="M389" s="2"/>
      <c r="N389" s="11" t="s">
        <v>9339</v>
      </c>
      <c r="O389" s="247" t="s">
        <v>17542</v>
      </c>
      <c r="AQ389" s="477"/>
      <c r="AR389" s="477"/>
      <c r="AS389" s="477"/>
      <c r="AT389" s="478"/>
      <c r="AU389" s="477"/>
      <c r="AV389" s="480"/>
      <c r="AW389" s="481"/>
      <c r="AX389" s="480"/>
      <c r="AY389" s="477"/>
      <c r="AZ389" s="482"/>
      <c r="BA389" s="477"/>
      <c r="BB389" s="479"/>
      <c r="BC389" s="477"/>
      <c r="BD389" s="480"/>
      <c r="BE389" s="477"/>
      <c r="BI389" s="477"/>
      <c r="BJ389" s="477"/>
      <c r="BK389" s="477"/>
      <c r="BL389" s="478"/>
      <c r="BM389" s="477"/>
      <c r="BN389" s="480"/>
      <c r="BO389" s="481"/>
      <c r="BP389" s="480"/>
      <c r="BQ389" s="477"/>
      <c r="BR389" s="482"/>
      <c r="BS389" s="477"/>
      <c r="BT389" s="479"/>
      <c r="BU389" s="477"/>
      <c r="BV389" s="480"/>
      <c r="BW389" s="477"/>
    </row>
    <row r="390" spans="1:75" x14ac:dyDescent="0.25">
      <c r="A390" s="261">
        <v>389</v>
      </c>
      <c r="B390" s="261">
        <v>1</v>
      </c>
      <c r="C390" s="11" t="s">
        <v>5</v>
      </c>
      <c r="D390" s="725">
        <v>45510</v>
      </c>
      <c r="E390" s="11" t="s">
        <v>11716</v>
      </c>
      <c r="F390" s="247" t="s">
        <v>11616</v>
      </c>
      <c r="G390" s="247" t="s">
        <v>18020</v>
      </c>
      <c r="H390" s="967">
        <v>0.75</v>
      </c>
      <c r="I390" s="247"/>
      <c r="J390" s="11" t="s">
        <v>172</v>
      </c>
      <c r="K390" s="514">
        <v>45518.349085648202</v>
      </c>
      <c r="L390" s="11" t="s">
        <v>9339</v>
      </c>
      <c r="M390" s="2"/>
      <c r="N390" s="11" t="s">
        <v>9339</v>
      </c>
      <c r="O390" s="247" t="s">
        <v>17542</v>
      </c>
      <c r="AQ390" s="477"/>
      <c r="AR390" s="477"/>
      <c r="AS390" s="477"/>
      <c r="AT390" s="478"/>
      <c r="AU390" s="477"/>
      <c r="AV390" s="480"/>
      <c r="AW390" s="481"/>
      <c r="AX390" s="480"/>
      <c r="AY390" s="477"/>
      <c r="AZ390" s="482"/>
      <c r="BA390" s="477"/>
      <c r="BB390" s="479"/>
      <c r="BC390" s="477"/>
      <c r="BD390" s="480"/>
      <c r="BE390" s="477"/>
      <c r="BI390" s="477"/>
      <c r="BJ390" s="477"/>
      <c r="BK390" s="477"/>
      <c r="BL390" s="478"/>
      <c r="BM390" s="477"/>
      <c r="BN390" s="480"/>
      <c r="BO390" s="481"/>
      <c r="BP390" s="480"/>
      <c r="BQ390" s="477"/>
      <c r="BR390" s="482"/>
      <c r="BS390" s="477"/>
      <c r="BT390" s="479"/>
      <c r="BU390" s="477"/>
      <c r="BV390" s="480"/>
      <c r="BW390" s="477"/>
    </row>
    <row r="391" spans="1:75" x14ac:dyDescent="0.25">
      <c r="A391" s="261">
        <v>390</v>
      </c>
      <c r="B391" s="261">
        <v>1</v>
      </c>
      <c r="C391" s="11" t="s">
        <v>5</v>
      </c>
      <c r="D391" s="725">
        <v>45510</v>
      </c>
      <c r="E391" s="11" t="s">
        <v>11687</v>
      </c>
      <c r="F391" s="247" t="s">
        <v>13768</v>
      </c>
      <c r="G391" s="247" t="s">
        <v>18021</v>
      </c>
      <c r="H391" s="967">
        <v>0.4</v>
      </c>
      <c r="I391" s="247"/>
      <c r="J391" s="11" t="s">
        <v>172</v>
      </c>
      <c r="K391" s="514">
        <v>45518.349085648202</v>
      </c>
      <c r="L391" s="11" t="s">
        <v>9339</v>
      </c>
      <c r="M391" s="2"/>
      <c r="N391" s="11" t="s">
        <v>9339</v>
      </c>
      <c r="O391" s="247" t="s">
        <v>17542</v>
      </c>
      <c r="AQ391" s="477"/>
      <c r="AR391" s="477"/>
      <c r="AS391" s="477"/>
      <c r="AT391" s="478"/>
      <c r="AU391" s="477"/>
      <c r="AV391" s="480"/>
      <c r="AW391" s="481"/>
      <c r="AX391" s="480"/>
      <c r="AY391" s="477"/>
      <c r="AZ391" s="482"/>
      <c r="BA391" s="477"/>
      <c r="BB391" s="479"/>
      <c r="BC391" s="477"/>
      <c r="BD391" s="480"/>
      <c r="BE391" s="477"/>
      <c r="BI391" s="477"/>
      <c r="BJ391" s="477"/>
      <c r="BK391" s="477"/>
      <c r="BL391" s="478"/>
      <c r="BM391" s="477"/>
      <c r="BN391" s="480"/>
      <c r="BO391" s="481"/>
      <c r="BP391" s="480"/>
      <c r="BQ391" s="477"/>
      <c r="BR391" s="482"/>
      <c r="BS391" s="477"/>
      <c r="BT391" s="479"/>
      <c r="BU391" s="477"/>
      <c r="BV391" s="480"/>
      <c r="BW391" s="477"/>
    </row>
    <row r="392" spans="1:75" x14ac:dyDescent="0.25">
      <c r="A392" s="261">
        <v>391</v>
      </c>
      <c r="B392" s="261">
        <v>1</v>
      </c>
      <c r="C392" s="11" t="s">
        <v>5</v>
      </c>
      <c r="D392" s="725">
        <v>45510</v>
      </c>
      <c r="E392" s="11" t="s">
        <v>11771</v>
      </c>
      <c r="F392" s="247" t="s">
        <v>14947</v>
      </c>
      <c r="G392" s="247" t="s">
        <v>18022</v>
      </c>
      <c r="H392" s="967">
        <v>0.4</v>
      </c>
      <c r="I392" s="247"/>
      <c r="J392" s="11" t="s">
        <v>172</v>
      </c>
      <c r="K392" s="514">
        <v>45518.349085648202</v>
      </c>
      <c r="L392" s="11" t="s">
        <v>9339</v>
      </c>
      <c r="M392" s="2"/>
      <c r="N392" s="11" t="s">
        <v>9339</v>
      </c>
      <c r="O392" s="247" t="s">
        <v>17542</v>
      </c>
      <c r="AQ392" s="477"/>
      <c r="AR392" s="477"/>
      <c r="AS392" s="477"/>
      <c r="AT392" s="478"/>
      <c r="AU392" s="477"/>
      <c r="AV392" s="480"/>
      <c r="AW392" s="481"/>
      <c r="AX392" s="480"/>
      <c r="AY392" s="477"/>
      <c r="AZ392" s="482"/>
      <c r="BA392" s="477"/>
      <c r="BB392" s="479"/>
      <c r="BC392" s="477"/>
      <c r="BD392" s="480"/>
      <c r="BE392" s="477"/>
      <c r="BI392" s="477"/>
      <c r="BJ392" s="477"/>
      <c r="BK392" s="477"/>
      <c r="BL392" s="478"/>
      <c r="BM392" s="477"/>
      <c r="BN392" s="480"/>
      <c r="BO392" s="481"/>
      <c r="BP392" s="480"/>
      <c r="BQ392" s="477"/>
      <c r="BR392" s="482"/>
      <c r="BS392" s="477"/>
      <c r="BT392" s="479"/>
      <c r="BU392" s="477"/>
      <c r="BV392" s="480"/>
      <c r="BW392" s="477"/>
    </row>
    <row r="393" spans="1:75" x14ac:dyDescent="0.25">
      <c r="A393" s="261">
        <v>392</v>
      </c>
      <c r="B393" s="261">
        <v>1</v>
      </c>
      <c r="C393" s="11" t="s">
        <v>5</v>
      </c>
      <c r="D393" s="725">
        <v>45510</v>
      </c>
      <c r="E393" s="11" t="s">
        <v>11694</v>
      </c>
      <c r="F393" s="247" t="s">
        <v>17747</v>
      </c>
      <c r="G393" s="247" t="s">
        <v>18023</v>
      </c>
      <c r="H393" s="967">
        <v>0.4</v>
      </c>
      <c r="I393" s="247"/>
      <c r="J393" s="11" t="s">
        <v>172</v>
      </c>
      <c r="K393" s="514">
        <v>45518.349085648202</v>
      </c>
      <c r="L393" s="11" t="s">
        <v>9339</v>
      </c>
      <c r="M393" s="2"/>
      <c r="N393" s="11" t="s">
        <v>9339</v>
      </c>
      <c r="O393" s="247" t="s">
        <v>17542</v>
      </c>
      <c r="AQ393" s="477"/>
      <c r="AR393" s="477"/>
      <c r="AS393" s="477"/>
      <c r="AT393" s="478"/>
      <c r="AU393" s="477"/>
      <c r="AV393" s="480"/>
      <c r="AW393" s="481"/>
      <c r="AX393" s="480"/>
      <c r="AY393" s="477"/>
      <c r="AZ393" s="482"/>
      <c r="BA393" s="477"/>
      <c r="BB393" s="479"/>
      <c r="BC393" s="477"/>
      <c r="BD393" s="480"/>
      <c r="BE393" s="477"/>
      <c r="BI393" s="477"/>
      <c r="BJ393" s="477"/>
      <c r="BK393" s="477"/>
      <c r="BL393" s="478"/>
      <c r="BM393" s="477"/>
      <c r="BN393" s="480"/>
      <c r="BO393" s="481"/>
      <c r="BP393" s="480"/>
      <c r="BQ393" s="477"/>
      <c r="BR393" s="482"/>
      <c r="BS393" s="477"/>
      <c r="BT393" s="479"/>
      <c r="BU393" s="477"/>
      <c r="BV393" s="480"/>
      <c r="BW393" s="477"/>
    </row>
    <row r="394" spans="1:75" x14ac:dyDescent="0.25">
      <c r="A394" s="261">
        <v>393</v>
      </c>
      <c r="B394" s="261">
        <v>1</v>
      </c>
      <c r="C394" s="11" t="s">
        <v>5</v>
      </c>
      <c r="D394" s="725">
        <v>45510</v>
      </c>
      <c r="E394" s="11" t="s">
        <v>11795</v>
      </c>
      <c r="F394" s="247" t="s">
        <v>15217</v>
      </c>
      <c r="G394" s="247" t="s">
        <v>18024</v>
      </c>
      <c r="H394" s="967">
        <v>0.25</v>
      </c>
      <c r="I394" s="247"/>
      <c r="J394" s="11" t="s">
        <v>172</v>
      </c>
      <c r="K394" s="514">
        <v>45518.349085648202</v>
      </c>
      <c r="L394" s="11" t="s">
        <v>9339</v>
      </c>
      <c r="M394" s="2"/>
      <c r="N394" s="11" t="s">
        <v>9339</v>
      </c>
      <c r="O394" s="247" t="s">
        <v>17542</v>
      </c>
      <c r="AQ394" s="477"/>
      <c r="AR394" s="477"/>
      <c r="AS394" s="477"/>
      <c r="AT394" s="478"/>
      <c r="AU394" s="477"/>
      <c r="AV394" s="480"/>
      <c r="AW394" s="481"/>
      <c r="AX394" s="480"/>
      <c r="AY394" s="477"/>
      <c r="AZ394" s="482"/>
      <c r="BA394" s="477"/>
      <c r="BB394" s="479"/>
      <c r="BC394" s="477"/>
      <c r="BD394" s="480"/>
      <c r="BE394" s="477"/>
      <c r="BI394" s="477"/>
      <c r="BJ394" s="477"/>
      <c r="BK394" s="477"/>
      <c r="BL394" s="478"/>
      <c r="BM394" s="477"/>
      <c r="BN394" s="480"/>
      <c r="BO394" s="481"/>
      <c r="BP394" s="480"/>
      <c r="BQ394" s="477"/>
      <c r="BR394" s="482"/>
      <c r="BS394" s="477"/>
      <c r="BT394" s="479"/>
      <c r="BU394" s="477"/>
      <c r="BV394" s="480"/>
      <c r="BW394" s="477"/>
    </row>
    <row r="395" spans="1:75" x14ac:dyDescent="0.25">
      <c r="A395" s="261">
        <v>394</v>
      </c>
      <c r="B395" s="261">
        <v>1</v>
      </c>
      <c r="C395" s="11" t="s">
        <v>5</v>
      </c>
      <c r="D395" s="725">
        <v>45511</v>
      </c>
      <c r="E395" s="11" t="s">
        <v>11757</v>
      </c>
      <c r="F395" s="247" t="s">
        <v>11649</v>
      </c>
      <c r="G395" s="247" t="s">
        <v>18025</v>
      </c>
      <c r="H395" s="967">
        <v>1.25</v>
      </c>
      <c r="I395" s="247"/>
      <c r="J395" s="11" t="s">
        <v>172</v>
      </c>
      <c r="K395" s="514">
        <v>45518.349085648202</v>
      </c>
      <c r="L395" s="11" t="s">
        <v>9339</v>
      </c>
      <c r="M395" s="2"/>
      <c r="N395" s="11" t="s">
        <v>9339</v>
      </c>
      <c r="O395" s="247" t="s">
        <v>17542</v>
      </c>
      <c r="AQ395" s="477"/>
      <c r="AR395" s="477"/>
      <c r="AS395" s="477"/>
      <c r="AT395" s="478"/>
      <c r="AU395" s="477"/>
      <c r="AV395" s="480"/>
      <c r="AW395" s="481"/>
      <c r="AX395" s="480"/>
      <c r="AY395" s="477"/>
      <c r="AZ395" s="482"/>
      <c r="BA395" s="477"/>
      <c r="BB395" s="479"/>
      <c r="BC395" s="477"/>
      <c r="BD395" s="480"/>
      <c r="BE395" s="477"/>
      <c r="BI395" s="477"/>
      <c r="BJ395" s="477"/>
      <c r="BK395" s="477"/>
      <c r="BL395" s="478"/>
      <c r="BM395" s="477"/>
      <c r="BN395" s="480"/>
      <c r="BO395" s="481"/>
      <c r="BP395" s="480"/>
      <c r="BQ395" s="477"/>
      <c r="BR395" s="482"/>
      <c r="BS395" s="477"/>
      <c r="BT395" s="479"/>
      <c r="BU395" s="477"/>
      <c r="BV395" s="480"/>
      <c r="BW395" s="477"/>
    </row>
    <row r="396" spans="1:75" x14ac:dyDescent="0.25">
      <c r="A396" s="261">
        <v>395</v>
      </c>
      <c r="B396" s="261">
        <v>1</v>
      </c>
      <c r="C396" s="11" t="s">
        <v>5</v>
      </c>
      <c r="D396" s="725">
        <v>45511</v>
      </c>
      <c r="E396" s="11" t="s">
        <v>13424</v>
      </c>
      <c r="F396" s="247" t="s">
        <v>13423</v>
      </c>
      <c r="G396" s="247" t="s">
        <v>18026</v>
      </c>
      <c r="H396" s="967">
        <v>0.5</v>
      </c>
      <c r="I396" s="247"/>
      <c r="J396" s="11" t="s">
        <v>172</v>
      </c>
      <c r="K396" s="514">
        <v>45518.349085648202</v>
      </c>
      <c r="L396" s="11" t="s">
        <v>9339</v>
      </c>
      <c r="M396" s="2"/>
      <c r="N396" s="11" t="s">
        <v>9339</v>
      </c>
      <c r="O396" s="247" t="s">
        <v>17542</v>
      </c>
      <c r="AQ396" s="477"/>
      <c r="AR396" s="477"/>
      <c r="AS396" s="477"/>
      <c r="AT396" s="478"/>
      <c r="AU396" s="477"/>
      <c r="AV396" s="480"/>
      <c r="AW396" s="481"/>
      <c r="AX396" s="480"/>
      <c r="AY396" s="477"/>
      <c r="AZ396" s="482"/>
      <c r="BA396" s="477"/>
      <c r="BB396" s="479"/>
      <c r="BC396" s="477"/>
      <c r="BD396" s="480"/>
      <c r="BE396" s="477"/>
      <c r="BI396" s="477"/>
      <c r="BJ396" s="477"/>
      <c r="BK396" s="477"/>
      <c r="BL396" s="478"/>
      <c r="BM396" s="477"/>
      <c r="BN396" s="480"/>
      <c r="BO396" s="481"/>
      <c r="BP396" s="480"/>
      <c r="BQ396" s="477"/>
      <c r="BR396" s="482"/>
      <c r="BS396" s="477"/>
      <c r="BT396" s="479"/>
      <c r="BU396" s="477"/>
      <c r="BV396" s="480"/>
      <c r="BW396" s="477"/>
    </row>
    <row r="397" spans="1:75" x14ac:dyDescent="0.25">
      <c r="A397" s="261">
        <v>396</v>
      </c>
      <c r="B397" s="261">
        <v>1</v>
      </c>
      <c r="C397" s="11" t="s">
        <v>5</v>
      </c>
      <c r="D397" s="725">
        <v>45511</v>
      </c>
      <c r="E397" s="11" t="s">
        <v>11748</v>
      </c>
      <c r="F397" s="247" t="s">
        <v>11642</v>
      </c>
      <c r="G397" s="247" t="s">
        <v>18027</v>
      </c>
      <c r="H397" s="967">
        <v>2</v>
      </c>
      <c r="I397" s="247"/>
      <c r="J397" s="11" t="s">
        <v>172</v>
      </c>
      <c r="K397" s="514">
        <v>45518.349085648202</v>
      </c>
      <c r="L397" s="11" t="s">
        <v>9339</v>
      </c>
      <c r="M397" s="2"/>
      <c r="N397" s="11" t="s">
        <v>9339</v>
      </c>
      <c r="O397" s="247" t="s">
        <v>17542</v>
      </c>
      <c r="AQ397" s="477"/>
      <c r="AR397" s="477"/>
      <c r="AS397" s="477"/>
      <c r="AT397" s="478"/>
      <c r="AU397" s="477"/>
      <c r="AV397" s="480"/>
      <c r="AW397" s="481"/>
      <c r="AX397" s="480"/>
      <c r="AY397" s="477"/>
      <c r="AZ397" s="482"/>
      <c r="BA397" s="477"/>
      <c r="BB397" s="479"/>
      <c r="BC397" s="477"/>
      <c r="BD397" s="480"/>
      <c r="BE397" s="477"/>
      <c r="BI397" s="477"/>
      <c r="BJ397" s="477"/>
      <c r="BK397" s="477"/>
      <c r="BL397" s="478"/>
      <c r="BM397" s="477"/>
      <c r="BN397" s="480"/>
      <c r="BO397" s="481"/>
      <c r="BP397" s="480"/>
      <c r="BQ397" s="477"/>
      <c r="BR397" s="482"/>
      <c r="BS397" s="477"/>
      <c r="BT397" s="479"/>
      <c r="BU397" s="477"/>
      <c r="BV397" s="480"/>
      <c r="BW397" s="477"/>
    </row>
    <row r="398" spans="1:75" x14ac:dyDescent="0.25">
      <c r="A398" s="261">
        <v>397</v>
      </c>
      <c r="B398" s="261">
        <v>1</v>
      </c>
      <c r="C398" s="11" t="s">
        <v>5</v>
      </c>
      <c r="D398" s="725">
        <v>45511</v>
      </c>
      <c r="E398" s="11" t="s">
        <v>11771</v>
      </c>
      <c r="F398" s="247" t="s">
        <v>14947</v>
      </c>
      <c r="G398" s="247" t="s">
        <v>18028</v>
      </c>
      <c r="H398" s="967">
        <v>0.5</v>
      </c>
      <c r="I398" s="247"/>
      <c r="J398" s="11" t="s">
        <v>172</v>
      </c>
      <c r="K398" s="514">
        <v>45518.349085648202</v>
      </c>
      <c r="L398" s="11" t="s">
        <v>9339</v>
      </c>
      <c r="M398" s="2"/>
      <c r="N398" s="11" t="s">
        <v>9339</v>
      </c>
      <c r="O398" s="247" t="s">
        <v>17542</v>
      </c>
      <c r="AQ398" s="477"/>
      <c r="AR398" s="477"/>
      <c r="AS398" s="477"/>
      <c r="AT398" s="478"/>
      <c r="AU398" s="477"/>
      <c r="AV398" s="480"/>
      <c r="AW398" s="481"/>
      <c r="AX398" s="480"/>
      <c r="AY398" s="477"/>
      <c r="AZ398" s="482"/>
      <c r="BA398" s="477"/>
      <c r="BB398" s="479"/>
      <c r="BC398" s="477"/>
      <c r="BD398" s="480"/>
      <c r="BE398" s="477"/>
      <c r="BI398" s="477"/>
      <c r="BJ398" s="477"/>
      <c r="BK398" s="477"/>
      <c r="BL398" s="478"/>
      <c r="BM398" s="477"/>
      <c r="BN398" s="480"/>
      <c r="BO398" s="481"/>
      <c r="BP398" s="480"/>
      <c r="BQ398" s="477"/>
      <c r="BR398" s="482"/>
      <c r="BS398" s="477"/>
      <c r="BT398" s="479"/>
      <c r="BU398" s="477"/>
      <c r="BV398" s="480"/>
      <c r="BW398" s="477"/>
    </row>
    <row r="399" spans="1:75" x14ac:dyDescent="0.25">
      <c r="A399" s="261">
        <v>398</v>
      </c>
      <c r="B399" s="261">
        <v>1</v>
      </c>
      <c r="C399" s="11" t="s">
        <v>5</v>
      </c>
      <c r="D399" s="725">
        <v>45511</v>
      </c>
      <c r="E399" s="11" t="s">
        <v>11751</v>
      </c>
      <c r="F399" s="247" t="s">
        <v>11645</v>
      </c>
      <c r="G399" s="247" t="s">
        <v>18029</v>
      </c>
      <c r="H399" s="967">
        <v>0.4</v>
      </c>
      <c r="I399" s="247"/>
      <c r="J399" s="11" t="s">
        <v>172</v>
      </c>
      <c r="K399" s="514">
        <v>45518.349085648202</v>
      </c>
      <c r="L399" s="11" t="s">
        <v>9339</v>
      </c>
      <c r="M399" s="2"/>
      <c r="N399" s="11" t="s">
        <v>9339</v>
      </c>
      <c r="O399" s="247" t="s">
        <v>17542</v>
      </c>
      <c r="AQ399" s="477"/>
      <c r="AR399" s="477"/>
      <c r="AS399" s="477"/>
      <c r="AT399" s="478"/>
      <c r="AU399" s="477"/>
      <c r="AV399" s="480"/>
      <c r="AW399" s="481"/>
      <c r="AX399" s="480"/>
      <c r="AY399" s="477"/>
      <c r="AZ399" s="482"/>
      <c r="BA399" s="477"/>
      <c r="BB399" s="479"/>
      <c r="BC399" s="477"/>
      <c r="BD399" s="480"/>
      <c r="BE399" s="477"/>
      <c r="BI399" s="477"/>
      <c r="BJ399" s="477"/>
      <c r="BK399" s="477"/>
      <c r="BL399" s="478"/>
      <c r="BM399" s="477"/>
      <c r="BN399" s="480"/>
      <c r="BO399" s="481"/>
      <c r="BP399" s="480"/>
      <c r="BQ399" s="477"/>
      <c r="BR399" s="482"/>
      <c r="BS399" s="477"/>
      <c r="BT399" s="479"/>
      <c r="BU399" s="477"/>
      <c r="BV399" s="480"/>
      <c r="BW399" s="477"/>
    </row>
    <row r="400" spans="1:75" x14ac:dyDescent="0.25">
      <c r="A400" s="261">
        <v>399</v>
      </c>
      <c r="B400" s="261">
        <v>1</v>
      </c>
      <c r="C400" s="11" t="s">
        <v>5</v>
      </c>
      <c r="D400" s="725">
        <v>45511</v>
      </c>
      <c r="E400" s="11" t="s">
        <v>11690</v>
      </c>
      <c r="F400" s="247" t="s">
        <v>17564</v>
      </c>
      <c r="G400" s="247" t="s">
        <v>18030</v>
      </c>
      <c r="H400" s="967">
        <v>2.25</v>
      </c>
      <c r="I400" s="247"/>
      <c r="J400" s="11" t="s">
        <v>172</v>
      </c>
      <c r="K400" s="514">
        <v>45518.349085648202</v>
      </c>
      <c r="L400" s="11" t="s">
        <v>9339</v>
      </c>
      <c r="M400" s="2"/>
      <c r="N400" s="11" t="s">
        <v>9339</v>
      </c>
      <c r="O400" s="247" t="s">
        <v>17542</v>
      </c>
      <c r="AQ400" s="477"/>
      <c r="AR400" s="477"/>
      <c r="AS400" s="477"/>
      <c r="AT400" s="478"/>
      <c r="AU400" s="477"/>
      <c r="AV400" s="480"/>
      <c r="AW400" s="481"/>
      <c r="AX400" s="480"/>
      <c r="AY400" s="477"/>
      <c r="AZ400" s="482"/>
      <c r="BA400" s="477"/>
      <c r="BB400" s="479"/>
      <c r="BC400" s="477"/>
      <c r="BD400" s="480"/>
      <c r="BE400" s="477"/>
      <c r="BI400" s="477"/>
      <c r="BJ400" s="477"/>
      <c r="BK400" s="477"/>
      <c r="BL400" s="478"/>
      <c r="BM400" s="477"/>
      <c r="BN400" s="480"/>
      <c r="BO400" s="481"/>
      <c r="BP400" s="480"/>
      <c r="BQ400" s="477"/>
      <c r="BR400" s="482"/>
      <c r="BS400" s="477"/>
      <c r="BT400" s="479"/>
      <c r="BU400" s="477"/>
      <c r="BV400" s="480"/>
      <c r="BW400" s="477"/>
    </row>
    <row r="401" spans="1:75" x14ac:dyDescent="0.25">
      <c r="A401" s="261">
        <v>400</v>
      </c>
      <c r="B401" s="261">
        <v>1</v>
      </c>
      <c r="C401" s="11" t="s">
        <v>5</v>
      </c>
      <c r="D401" s="725">
        <v>45511</v>
      </c>
      <c r="E401" s="11" t="s">
        <v>11718</v>
      </c>
      <c r="F401" s="247" t="s">
        <v>11618</v>
      </c>
      <c r="G401" s="247" t="s">
        <v>18031</v>
      </c>
      <c r="H401" s="967">
        <v>1.75</v>
      </c>
      <c r="I401" s="247"/>
      <c r="J401" s="11" t="s">
        <v>172</v>
      </c>
      <c r="K401" s="514">
        <v>45518.349085648202</v>
      </c>
      <c r="L401" s="11" t="s">
        <v>9339</v>
      </c>
      <c r="M401" s="2"/>
      <c r="N401" s="11" t="s">
        <v>9339</v>
      </c>
      <c r="O401" s="247" t="s">
        <v>17542</v>
      </c>
      <c r="AQ401" s="477"/>
      <c r="AR401" s="477"/>
      <c r="AS401" s="477"/>
      <c r="AT401" s="478"/>
      <c r="AU401" s="477"/>
      <c r="AV401" s="480"/>
      <c r="AW401" s="481"/>
      <c r="AX401" s="480"/>
      <c r="AY401" s="477"/>
      <c r="AZ401" s="482"/>
      <c r="BA401" s="477"/>
      <c r="BB401" s="479"/>
      <c r="BC401" s="477"/>
      <c r="BD401" s="480"/>
      <c r="BE401" s="477"/>
      <c r="BI401" s="477"/>
      <c r="BJ401" s="477"/>
      <c r="BK401" s="477"/>
      <c r="BL401" s="478"/>
      <c r="BM401" s="477"/>
      <c r="BN401" s="480"/>
      <c r="BO401" s="481"/>
      <c r="BP401" s="480"/>
      <c r="BQ401" s="477"/>
      <c r="BR401" s="482"/>
      <c r="BS401" s="477"/>
      <c r="BT401" s="479"/>
      <c r="BU401" s="477"/>
      <c r="BV401" s="480"/>
      <c r="BW401" s="477"/>
    </row>
    <row r="402" spans="1:75" x14ac:dyDescent="0.25">
      <c r="A402" s="261">
        <v>401</v>
      </c>
      <c r="B402" s="261">
        <v>1</v>
      </c>
      <c r="C402" s="11" t="s">
        <v>5</v>
      </c>
      <c r="D402" s="725">
        <v>45511</v>
      </c>
      <c r="E402" s="11" t="s">
        <v>11791</v>
      </c>
      <c r="F402" s="247" t="s">
        <v>15198</v>
      </c>
      <c r="G402" s="247" t="s">
        <v>18032</v>
      </c>
      <c r="H402" s="967">
        <v>1.25</v>
      </c>
      <c r="I402" s="247"/>
      <c r="J402" s="11" t="s">
        <v>172</v>
      </c>
      <c r="K402" s="514">
        <v>45518.349085648202</v>
      </c>
      <c r="L402" s="11" t="s">
        <v>9339</v>
      </c>
      <c r="M402" s="2"/>
      <c r="N402" s="11" t="s">
        <v>9339</v>
      </c>
      <c r="O402" s="247" t="s">
        <v>17542</v>
      </c>
      <c r="AQ402" s="477"/>
      <c r="AR402" s="477"/>
      <c r="AS402" s="477"/>
      <c r="AT402" s="478"/>
      <c r="AU402" s="477"/>
      <c r="AV402" s="480"/>
      <c r="AW402" s="481"/>
      <c r="AX402" s="480"/>
      <c r="AY402" s="477"/>
      <c r="AZ402" s="482"/>
      <c r="BA402" s="477"/>
      <c r="BB402" s="479"/>
      <c r="BC402" s="477"/>
      <c r="BD402" s="480"/>
      <c r="BE402" s="477"/>
      <c r="BI402" s="477"/>
      <c r="BJ402" s="477"/>
      <c r="BK402" s="477"/>
      <c r="BL402" s="478"/>
      <c r="BM402" s="477"/>
      <c r="BN402" s="480"/>
      <c r="BO402" s="481"/>
      <c r="BP402" s="480"/>
      <c r="BQ402" s="477"/>
      <c r="BR402" s="482"/>
      <c r="BS402" s="477"/>
      <c r="BT402" s="479"/>
      <c r="BU402" s="477"/>
      <c r="BV402" s="480"/>
      <c r="BW402" s="477"/>
    </row>
    <row r="403" spans="1:75" x14ac:dyDescent="0.25">
      <c r="A403" s="261">
        <v>402</v>
      </c>
      <c r="B403" s="261">
        <v>1</v>
      </c>
      <c r="C403" s="11" t="s">
        <v>5</v>
      </c>
      <c r="D403" s="725">
        <v>45511</v>
      </c>
      <c r="E403" s="11" t="s">
        <v>11795</v>
      </c>
      <c r="F403" s="247" t="s">
        <v>15217</v>
      </c>
      <c r="G403" s="247" t="s">
        <v>18033</v>
      </c>
      <c r="H403" s="967">
        <v>1</v>
      </c>
      <c r="I403" s="247"/>
      <c r="J403" s="11" t="s">
        <v>172</v>
      </c>
      <c r="K403" s="514">
        <v>45518.349085648202</v>
      </c>
      <c r="L403" s="11" t="s">
        <v>9339</v>
      </c>
      <c r="M403" s="2"/>
      <c r="N403" s="11" t="s">
        <v>9339</v>
      </c>
      <c r="O403" s="247" t="s">
        <v>17542</v>
      </c>
      <c r="AQ403" s="477"/>
      <c r="AR403" s="477"/>
      <c r="AS403" s="477"/>
      <c r="AT403" s="478"/>
      <c r="AU403" s="477"/>
      <c r="AV403" s="480"/>
      <c r="AW403" s="481"/>
      <c r="AX403" s="480"/>
      <c r="AY403" s="477"/>
      <c r="AZ403" s="482"/>
      <c r="BA403" s="477"/>
      <c r="BB403" s="479"/>
      <c r="BC403" s="477"/>
      <c r="BD403" s="480"/>
      <c r="BE403" s="477"/>
      <c r="BI403" s="477"/>
      <c r="BJ403" s="477"/>
      <c r="BK403" s="477"/>
      <c r="BL403" s="478"/>
      <c r="BM403" s="477"/>
      <c r="BN403" s="480"/>
      <c r="BO403" s="481"/>
      <c r="BP403" s="480"/>
      <c r="BQ403" s="477"/>
      <c r="BR403" s="482"/>
      <c r="BS403" s="477"/>
      <c r="BT403" s="479"/>
      <c r="BU403" s="477"/>
      <c r="BV403" s="480"/>
      <c r="BW403" s="477"/>
    </row>
    <row r="404" spans="1:75" x14ac:dyDescent="0.25">
      <c r="A404" s="261">
        <v>403</v>
      </c>
      <c r="B404" s="261">
        <v>1</v>
      </c>
      <c r="C404" s="11" t="s">
        <v>5</v>
      </c>
      <c r="D404" s="725">
        <v>45511</v>
      </c>
      <c r="E404" s="11" t="s">
        <v>11712</v>
      </c>
      <c r="F404" s="247" t="s">
        <v>11612</v>
      </c>
      <c r="G404" s="247" t="s">
        <v>18034</v>
      </c>
      <c r="H404" s="967">
        <v>0.4</v>
      </c>
      <c r="I404" s="247"/>
      <c r="J404" s="11" t="s">
        <v>172</v>
      </c>
      <c r="K404" s="514">
        <v>45518.349085648202</v>
      </c>
      <c r="L404" s="11" t="s">
        <v>9339</v>
      </c>
      <c r="M404" s="2"/>
      <c r="N404" s="11" t="s">
        <v>9339</v>
      </c>
      <c r="O404" s="247" t="s">
        <v>17542</v>
      </c>
      <c r="AQ404" s="477"/>
      <c r="AR404" s="477"/>
      <c r="AS404" s="477"/>
      <c r="AT404" s="478"/>
      <c r="AU404" s="477"/>
      <c r="AV404" s="480"/>
      <c r="AW404" s="481"/>
      <c r="AX404" s="480"/>
      <c r="AY404" s="477"/>
      <c r="AZ404" s="482"/>
      <c r="BA404" s="477"/>
      <c r="BB404" s="479"/>
      <c r="BC404" s="477"/>
      <c r="BD404" s="480"/>
      <c r="BE404" s="477"/>
      <c r="BI404" s="477"/>
      <c r="BJ404" s="477"/>
      <c r="BK404" s="477"/>
      <c r="BL404" s="478"/>
      <c r="BM404" s="477"/>
      <c r="BN404" s="480"/>
      <c r="BO404" s="481"/>
      <c r="BP404" s="480"/>
      <c r="BQ404" s="477"/>
      <c r="BR404" s="482"/>
      <c r="BS404" s="477"/>
      <c r="BT404" s="479"/>
      <c r="BU404" s="477"/>
      <c r="BV404" s="480"/>
      <c r="BW404" s="477"/>
    </row>
    <row r="405" spans="1:75" x14ac:dyDescent="0.25">
      <c r="A405" s="261">
        <v>404</v>
      </c>
      <c r="B405" s="261">
        <v>1</v>
      </c>
      <c r="C405" s="11" t="s">
        <v>5</v>
      </c>
      <c r="D405" s="725">
        <v>45511</v>
      </c>
      <c r="E405" s="11" t="s">
        <v>11788</v>
      </c>
      <c r="F405" s="247" t="s">
        <v>15174</v>
      </c>
      <c r="G405" s="247" t="s">
        <v>18035</v>
      </c>
      <c r="H405" s="967">
        <v>0.75</v>
      </c>
      <c r="I405" s="247"/>
      <c r="J405" s="11" t="s">
        <v>172</v>
      </c>
      <c r="K405" s="514">
        <v>45518.349085648202</v>
      </c>
      <c r="L405" s="11" t="s">
        <v>9339</v>
      </c>
      <c r="M405" s="2"/>
      <c r="N405" s="11" t="s">
        <v>9339</v>
      </c>
      <c r="O405" s="247" t="s">
        <v>17542</v>
      </c>
      <c r="AQ405" s="477"/>
      <c r="AR405" s="477"/>
      <c r="AS405" s="477"/>
      <c r="AT405" s="478"/>
      <c r="AU405" s="477"/>
      <c r="AV405" s="480"/>
      <c r="AW405" s="481"/>
      <c r="AX405" s="480"/>
      <c r="AY405" s="477"/>
      <c r="AZ405" s="482"/>
      <c r="BA405" s="477"/>
      <c r="BB405" s="479"/>
      <c r="BC405" s="477"/>
      <c r="BD405" s="480"/>
      <c r="BE405" s="477"/>
      <c r="BI405" s="477"/>
      <c r="BJ405" s="477"/>
      <c r="BK405" s="477"/>
      <c r="BL405" s="478"/>
      <c r="BM405" s="477"/>
      <c r="BN405" s="480"/>
      <c r="BO405" s="481"/>
      <c r="BP405" s="480"/>
      <c r="BQ405" s="477"/>
      <c r="BR405" s="482"/>
      <c r="BS405" s="477"/>
      <c r="BT405" s="479"/>
      <c r="BU405" s="477"/>
      <c r="BV405" s="480"/>
      <c r="BW405" s="477"/>
    </row>
    <row r="406" spans="1:75" x14ac:dyDescent="0.25">
      <c r="A406" s="261">
        <v>405</v>
      </c>
      <c r="B406" s="261">
        <v>1</v>
      </c>
      <c r="C406" s="11" t="s">
        <v>5</v>
      </c>
      <c r="D406" s="725">
        <v>45511</v>
      </c>
      <c r="E406" s="11" t="s">
        <v>11690</v>
      </c>
      <c r="F406" s="247" t="s">
        <v>17564</v>
      </c>
      <c r="G406" s="247" t="s">
        <v>18036</v>
      </c>
      <c r="H406" s="967">
        <v>0.4</v>
      </c>
      <c r="I406" s="247"/>
      <c r="J406" s="11" t="s">
        <v>172</v>
      </c>
      <c r="K406" s="514">
        <v>45518.349085648202</v>
      </c>
      <c r="L406" s="11" t="s">
        <v>9339</v>
      </c>
      <c r="M406" s="2"/>
      <c r="N406" s="11" t="s">
        <v>9339</v>
      </c>
      <c r="O406" s="247" t="s">
        <v>17542</v>
      </c>
      <c r="AQ406" s="477"/>
      <c r="AR406" s="477"/>
      <c r="AS406" s="477"/>
      <c r="AT406" s="478"/>
      <c r="AU406" s="477"/>
      <c r="AV406" s="480"/>
      <c r="AW406" s="481"/>
      <c r="AX406" s="480"/>
      <c r="AY406" s="477"/>
      <c r="AZ406" s="482"/>
      <c r="BA406" s="477"/>
      <c r="BB406" s="479"/>
      <c r="BC406" s="477"/>
      <c r="BD406" s="480"/>
      <c r="BE406" s="477"/>
      <c r="BI406" s="477"/>
      <c r="BJ406" s="477"/>
      <c r="BK406" s="477"/>
      <c r="BL406" s="478"/>
      <c r="BM406" s="477"/>
      <c r="BN406" s="480"/>
      <c r="BO406" s="481"/>
      <c r="BP406" s="480"/>
      <c r="BQ406" s="477"/>
      <c r="BR406" s="482"/>
      <c r="BS406" s="477"/>
      <c r="BT406" s="479"/>
      <c r="BU406" s="477"/>
      <c r="BV406" s="480"/>
      <c r="BW406" s="477"/>
    </row>
    <row r="407" spans="1:75" x14ac:dyDescent="0.25">
      <c r="A407" s="261">
        <v>406</v>
      </c>
      <c r="B407" s="261">
        <v>1</v>
      </c>
      <c r="C407" s="11" t="s">
        <v>5</v>
      </c>
      <c r="D407" s="725">
        <v>45511</v>
      </c>
      <c r="E407" s="11" t="s">
        <v>13424</v>
      </c>
      <c r="F407" s="247" t="s">
        <v>13423</v>
      </c>
      <c r="G407" s="247" t="s">
        <v>18037</v>
      </c>
      <c r="H407" s="967">
        <v>1.5</v>
      </c>
      <c r="I407" s="247"/>
      <c r="J407" s="11" t="s">
        <v>172</v>
      </c>
      <c r="K407" s="514">
        <v>45518.349085648202</v>
      </c>
      <c r="L407" s="11" t="s">
        <v>9339</v>
      </c>
      <c r="M407" s="2"/>
      <c r="N407" s="11" t="s">
        <v>9339</v>
      </c>
      <c r="O407" s="247" t="s">
        <v>17542</v>
      </c>
      <c r="AQ407" s="477"/>
      <c r="AR407" s="477"/>
      <c r="AS407" s="477"/>
      <c r="AT407" s="478"/>
      <c r="AU407" s="477"/>
      <c r="AV407" s="480"/>
      <c r="AW407" s="481"/>
      <c r="AX407" s="480"/>
      <c r="AY407" s="477"/>
      <c r="AZ407" s="482"/>
      <c r="BA407" s="477"/>
      <c r="BB407" s="479"/>
      <c r="BC407" s="477"/>
      <c r="BD407" s="480"/>
      <c r="BE407" s="477"/>
      <c r="BI407" s="477"/>
      <c r="BJ407" s="477"/>
      <c r="BK407" s="477"/>
      <c r="BL407" s="478"/>
      <c r="BM407" s="477"/>
      <c r="BN407" s="480"/>
      <c r="BO407" s="481"/>
      <c r="BP407" s="480"/>
      <c r="BQ407" s="477"/>
      <c r="BR407" s="482"/>
      <c r="BS407" s="477"/>
      <c r="BT407" s="479"/>
      <c r="BU407" s="477"/>
      <c r="BV407" s="480"/>
      <c r="BW407" s="477"/>
    </row>
    <row r="408" spans="1:75" x14ac:dyDescent="0.25">
      <c r="A408" s="261">
        <v>407</v>
      </c>
      <c r="B408" s="261">
        <v>1</v>
      </c>
      <c r="C408" s="11" t="s">
        <v>5</v>
      </c>
      <c r="D408" s="725">
        <v>45511</v>
      </c>
      <c r="E408" s="11" t="s">
        <v>11790</v>
      </c>
      <c r="F408" s="247" t="s">
        <v>15193</v>
      </c>
      <c r="G408" s="247" t="s">
        <v>18038</v>
      </c>
      <c r="H408" s="967">
        <v>0.4</v>
      </c>
      <c r="I408" s="247"/>
      <c r="J408" s="11" t="s">
        <v>172</v>
      </c>
      <c r="K408" s="514">
        <v>45518.349085648202</v>
      </c>
      <c r="L408" s="11" t="s">
        <v>9339</v>
      </c>
      <c r="M408" s="2"/>
      <c r="N408" s="11" t="s">
        <v>9339</v>
      </c>
      <c r="O408" s="247" t="s">
        <v>17542</v>
      </c>
      <c r="AQ408" s="477"/>
      <c r="AR408" s="477"/>
      <c r="AS408" s="477"/>
      <c r="AT408" s="478"/>
      <c r="AU408" s="477"/>
      <c r="AV408" s="480"/>
      <c r="AW408" s="481"/>
      <c r="AX408" s="480"/>
      <c r="AY408" s="477"/>
      <c r="AZ408" s="482"/>
      <c r="BA408" s="477"/>
      <c r="BB408" s="479"/>
      <c r="BC408" s="477"/>
      <c r="BD408" s="480"/>
      <c r="BE408" s="477"/>
      <c r="BI408" s="477"/>
      <c r="BJ408" s="477"/>
      <c r="BK408" s="477"/>
      <c r="BL408" s="478"/>
      <c r="BM408" s="477"/>
      <c r="BN408" s="480"/>
      <c r="BO408" s="481"/>
      <c r="BP408" s="480"/>
      <c r="BQ408" s="477"/>
      <c r="BR408" s="482"/>
      <c r="BS408" s="477"/>
      <c r="BT408" s="479"/>
      <c r="BU408" s="477"/>
      <c r="BV408" s="480"/>
      <c r="BW408" s="477"/>
    </row>
    <row r="409" spans="1:75" x14ac:dyDescent="0.25">
      <c r="A409" s="261">
        <v>408</v>
      </c>
      <c r="B409" s="261">
        <v>1</v>
      </c>
      <c r="C409" s="11" t="s">
        <v>5</v>
      </c>
      <c r="D409" s="725">
        <v>45511</v>
      </c>
      <c r="E409" s="11" t="s">
        <v>11799</v>
      </c>
      <c r="F409" s="247" t="s">
        <v>15239</v>
      </c>
      <c r="G409" s="247" t="s">
        <v>18039</v>
      </c>
      <c r="H409" s="967">
        <v>0.75</v>
      </c>
      <c r="I409" s="247"/>
      <c r="J409" s="11" t="s">
        <v>172</v>
      </c>
      <c r="K409" s="514">
        <v>45518.349085648202</v>
      </c>
      <c r="L409" s="11" t="s">
        <v>9339</v>
      </c>
      <c r="M409" s="2"/>
      <c r="N409" s="11" t="s">
        <v>9339</v>
      </c>
      <c r="O409" s="247" t="s">
        <v>17542</v>
      </c>
      <c r="AQ409" s="477"/>
      <c r="AR409" s="477"/>
      <c r="AS409" s="477"/>
      <c r="AT409" s="478"/>
      <c r="AU409" s="477"/>
      <c r="AV409" s="480"/>
      <c r="AW409" s="481"/>
      <c r="AX409" s="480"/>
      <c r="AY409" s="477"/>
      <c r="AZ409" s="482"/>
      <c r="BA409" s="477"/>
      <c r="BB409" s="479"/>
      <c r="BC409" s="477"/>
      <c r="BD409" s="480"/>
      <c r="BE409" s="477"/>
      <c r="BI409" s="477"/>
      <c r="BJ409" s="477"/>
      <c r="BK409" s="477"/>
      <c r="BL409" s="478"/>
      <c r="BM409" s="477"/>
      <c r="BN409" s="480"/>
      <c r="BO409" s="481"/>
      <c r="BP409" s="480"/>
      <c r="BQ409" s="477"/>
      <c r="BR409" s="482"/>
      <c r="BS409" s="477"/>
      <c r="BT409" s="479"/>
      <c r="BU409" s="477"/>
      <c r="BV409" s="480"/>
      <c r="BW409" s="477"/>
    </row>
    <row r="410" spans="1:75" x14ac:dyDescent="0.25">
      <c r="A410" s="261">
        <v>409</v>
      </c>
      <c r="B410" s="261">
        <v>1</v>
      </c>
      <c r="C410" s="11" t="s">
        <v>5</v>
      </c>
      <c r="D410" s="725">
        <v>45511</v>
      </c>
      <c r="E410" s="11" t="s">
        <v>11713</v>
      </c>
      <c r="F410" s="247" t="s">
        <v>11613</v>
      </c>
      <c r="G410" s="247" t="s">
        <v>18040</v>
      </c>
      <c r="H410" s="967">
        <v>1.25</v>
      </c>
      <c r="I410" s="247"/>
      <c r="J410" s="11" t="s">
        <v>172</v>
      </c>
      <c r="K410" s="514">
        <v>45518.349085648202</v>
      </c>
      <c r="L410" s="11" t="s">
        <v>9339</v>
      </c>
      <c r="M410" s="2"/>
      <c r="N410" s="11" t="s">
        <v>9339</v>
      </c>
      <c r="O410" s="247" t="s">
        <v>17542</v>
      </c>
      <c r="AQ410" s="477"/>
      <c r="AR410" s="477"/>
      <c r="AS410" s="477"/>
      <c r="AT410" s="478"/>
      <c r="AU410" s="477"/>
      <c r="AV410" s="480"/>
      <c r="AW410" s="481"/>
      <c r="AX410" s="480"/>
      <c r="AY410" s="477"/>
      <c r="AZ410" s="482"/>
      <c r="BA410" s="477"/>
      <c r="BB410" s="479"/>
      <c r="BC410" s="477"/>
      <c r="BD410" s="480"/>
      <c r="BE410" s="477"/>
      <c r="BI410" s="477"/>
      <c r="BJ410" s="477"/>
      <c r="BK410" s="477"/>
      <c r="BL410" s="478"/>
      <c r="BM410" s="477"/>
      <c r="BN410" s="480"/>
      <c r="BO410" s="481"/>
      <c r="BP410" s="480"/>
      <c r="BQ410" s="477"/>
      <c r="BR410" s="482"/>
      <c r="BS410" s="477"/>
      <c r="BT410" s="479"/>
      <c r="BU410" s="477"/>
      <c r="BV410" s="480"/>
      <c r="BW410" s="477"/>
    </row>
    <row r="411" spans="1:75" x14ac:dyDescent="0.25">
      <c r="A411" s="261">
        <v>410</v>
      </c>
      <c r="B411" s="261">
        <v>1</v>
      </c>
      <c r="C411" s="11" t="s">
        <v>5</v>
      </c>
      <c r="D411" s="725">
        <v>45511</v>
      </c>
      <c r="E411" s="11" t="s">
        <v>11720</v>
      </c>
      <c r="F411" s="247" t="s">
        <v>17416</v>
      </c>
      <c r="G411" s="247" t="s">
        <v>18041</v>
      </c>
      <c r="H411" s="967">
        <v>6</v>
      </c>
      <c r="I411" s="247"/>
      <c r="J411" s="11" t="s">
        <v>172</v>
      </c>
      <c r="K411" s="514">
        <v>45518.349085648202</v>
      </c>
      <c r="L411" s="11" t="s">
        <v>9339</v>
      </c>
      <c r="M411" s="2"/>
      <c r="N411" s="11" t="s">
        <v>9339</v>
      </c>
      <c r="O411" s="247" t="s">
        <v>17542</v>
      </c>
      <c r="AQ411" s="477"/>
      <c r="AR411" s="477"/>
      <c r="AS411" s="477"/>
      <c r="AT411" s="478"/>
      <c r="AU411" s="477"/>
      <c r="AV411" s="480"/>
      <c r="AW411" s="481"/>
      <c r="AX411" s="480"/>
      <c r="AY411" s="477"/>
      <c r="AZ411" s="482"/>
      <c r="BA411" s="477"/>
      <c r="BB411" s="479"/>
      <c r="BC411" s="477"/>
      <c r="BD411" s="480"/>
      <c r="BE411" s="477"/>
      <c r="BI411" s="477"/>
      <c r="BJ411" s="477"/>
      <c r="BK411" s="477"/>
      <c r="BL411" s="478"/>
      <c r="BM411" s="477"/>
      <c r="BN411" s="480"/>
      <c r="BO411" s="481"/>
      <c r="BP411" s="480"/>
      <c r="BQ411" s="477"/>
      <c r="BR411" s="482"/>
      <c r="BS411" s="477"/>
      <c r="BT411" s="479"/>
      <c r="BU411" s="477"/>
      <c r="BV411" s="480"/>
      <c r="BW411" s="477"/>
    </row>
    <row r="412" spans="1:75" x14ac:dyDescent="0.25">
      <c r="A412" s="261">
        <v>411</v>
      </c>
      <c r="B412" s="261">
        <v>1</v>
      </c>
      <c r="C412" s="11" t="s">
        <v>5</v>
      </c>
      <c r="D412" s="725">
        <v>45512</v>
      </c>
      <c r="E412" s="11" t="s">
        <v>11721</v>
      </c>
      <c r="F412" s="247" t="s">
        <v>14394</v>
      </c>
      <c r="G412" s="247" t="s">
        <v>18042</v>
      </c>
      <c r="H412" s="967">
        <v>0.4</v>
      </c>
      <c r="I412" s="247"/>
      <c r="J412" s="11" t="s">
        <v>172</v>
      </c>
      <c r="K412" s="514">
        <v>45518.349085648202</v>
      </c>
      <c r="L412" s="11" t="s">
        <v>9339</v>
      </c>
      <c r="M412" s="2"/>
      <c r="N412" s="11" t="s">
        <v>9339</v>
      </c>
      <c r="O412" s="247" t="s">
        <v>17542</v>
      </c>
      <c r="AQ412" s="477"/>
      <c r="AR412" s="477"/>
      <c r="AS412" s="477"/>
      <c r="AT412" s="478"/>
      <c r="AU412" s="477"/>
      <c r="AV412" s="480"/>
      <c r="AW412" s="481"/>
      <c r="AX412" s="480"/>
      <c r="AY412" s="477"/>
      <c r="AZ412" s="482"/>
      <c r="BA412" s="477"/>
      <c r="BB412" s="479"/>
      <c r="BC412" s="477"/>
      <c r="BD412" s="480"/>
      <c r="BE412" s="477"/>
      <c r="BI412" s="477"/>
      <c r="BJ412" s="477"/>
      <c r="BK412" s="477"/>
      <c r="BL412" s="478"/>
      <c r="BM412" s="477"/>
      <c r="BN412" s="480"/>
      <c r="BO412" s="481"/>
      <c r="BP412" s="480"/>
      <c r="BQ412" s="477"/>
      <c r="BR412" s="482"/>
      <c r="BS412" s="477"/>
      <c r="BT412" s="479"/>
      <c r="BU412" s="477"/>
      <c r="BV412" s="480"/>
      <c r="BW412" s="477"/>
    </row>
    <row r="413" spans="1:75" x14ac:dyDescent="0.25">
      <c r="A413" s="261">
        <v>412</v>
      </c>
      <c r="B413" s="261">
        <v>1</v>
      </c>
      <c r="C413" s="11" t="s">
        <v>5</v>
      </c>
      <c r="D413" s="725">
        <v>45512</v>
      </c>
      <c r="E413" s="11" t="s">
        <v>11690</v>
      </c>
      <c r="F413" s="247" t="s">
        <v>17564</v>
      </c>
      <c r="G413" s="247" t="s">
        <v>18043</v>
      </c>
      <c r="H413" s="967">
        <v>0.4</v>
      </c>
      <c r="I413" s="247"/>
      <c r="J413" s="11" t="s">
        <v>172</v>
      </c>
      <c r="K413" s="514">
        <v>45518.349085648202</v>
      </c>
      <c r="L413" s="11" t="s">
        <v>9339</v>
      </c>
      <c r="M413" s="2"/>
      <c r="N413" s="11" t="s">
        <v>9339</v>
      </c>
      <c r="O413" s="247" t="s">
        <v>17542</v>
      </c>
      <c r="AQ413" s="477"/>
      <c r="AR413" s="477"/>
      <c r="AS413" s="477"/>
      <c r="AT413" s="478"/>
      <c r="AU413" s="477"/>
      <c r="AV413" s="480"/>
      <c r="AW413" s="481"/>
      <c r="AX413" s="480"/>
      <c r="AY413" s="477"/>
      <c r="AZ413" s="482"/>
      <c r="BA413" s="477"/>
      <c r="BB413" s="479"/>
      <c r="BC413" s="477"/>
      <c r="BD413" s="480"/>
      <c r="BE413" s="477"/>
      <c r="BI413" s="477"/>
      <c r="BJ413" s="477"/>
      <c r="BK413" s="477"/>
      <c r="BL413" s="478"/>
      <c r="BM413" s="477"/>
      <c r="BN413" s="480"/>
      <c r="BO413" s="481"/>
      <c r="BP413" s="480"/>
      <c r="BQ413" s="477"/>
      <c r="BR413" s="482"/>
      <c r="BS413" s="477"/>
      <c r="BT413" s="479"/>
      <c r="BU413" s="477"/>
      <c r="BV413" s="480"/>
      <c r="BW413" s="477"/>
    </row>
    <row r="414" spans="1:75" x14ac:dyDescent="0.25">
      <c r="A414" s="261">
        <v>413</v>
      </c>
      <c r="B414" s="261">
        <v>1</v>
      </c>
      <c r="C414" s="11" t="s">
        <v>5</v>
      </c>
      <c r="D414" s="725">
        <v>45512</v>
      </c>
      <c r="E414" s="11" t="s">
        <v>13424</v>
      </c>
      <c r="F414" s="247" t="s">
        <v>13423</v>
      </c>
      <c r="G414" s="247" t="s">
        <v>18044</v>
      </c>
      <c r="H414" s="967">
        <v>1.25</v>
      </c>
      <c r="I414" s="247"/>
      <c r="J414" s="11" t="s">
        <v>172</v>
      </c>
      <c r="K414" s="514">
        <v>45518.349085648202</v>
      </c>
      <c r="L414" s="11" t="s">
        <v>9339</v>
      </c>
      <c r="M414" s="2"/>
      <c r="N414" s="11" t="s">
        <v>9339</v>
      </c>
      <c r="O414" s="247" t="s">
        <v>17542</v>
      </c>
      <c r="AQ414" s="477"/>
      <c r="AR414" s="477"/>
      <c r="AS414" s="477"/>
      <c r="AT414" s="478"/>
      <c r="AU414" s="477"/>
      <c r="AV414" s="480"/>
      <c r="AW414" s="481"/>
      <c r="AX414" s="480"/>
      <c r="AY414" s="477"/>
      <c r="AZ414" s="482"/>
      <c r="BA414" s="477"/>
      <c r="BB414" s="479"/>
      <c r="BC414" s="477"/>
      <c r="BD414" s="480"/>
      <c r="BE414" s="477"/>
      <c r="BI414" s="477"/>
      <c r="BJ414" s="477"/>
      <c r="BK414" s="477"/>
      <c r="BL414" s="478"/>
      <c r="BM414" s="477"/>
      <c r="BN414" s="480"/>
      <c r="BO414" s="481"/>
      <c r="BP414" s="480"/>
      <c r="BQ414" s="477"/>
      <c r="BR414" s="482"/>
      <c r="BS414" s="477"/>
      <c r="BT414" s="479"/>
      <c r="BU414" s="477"/>
      <c r="BV414" s="480"/>
      <c r="BW414" s="477"/>
    </row>
    <row r="415" spans="1:75" x14ac:dyDescent="0.25">
      <c r="A415" s="261">
        <v>414</v>
      </c>
      <c r="B415" s="261">
        <v>1</v>
      </c>
      <c r="C415" s="11" t="s">
        <v>5</v>
      </c>
      <c r="D415" s="725">
        <v>45512</v>
      </c>
      <c r="E415" s="11" t="s">
        <v>11712</v>
      </c>
      <c r="F415" s="247" t="s">
        <v>11612</v>
      </c>
      <c r="G415" s="247" t="s">
        <v>18045</v>
      </c>
      <c r="H415" s="967">
        <v>2.25</v>
      </c>
      <c r="I415" s="247"/>
      <c r="J415" s="11" t="s">
        <v>172</v>
      </c>
      <c r="K415" s="514">
        <v>45518.349085648202</v>
      </c>
      <c r="L415" s="11" t="s">
        <v>9339</v>
      </c>
      <c r="M415" s="2"/>
      <c r="N415" s="11" t="s">
        <v>9339</v>
      </c>
      <c r="O415" s="247" t="s">
        <v>17542</v>
      </c>
      <c r="AQ415" s="477"/>
      <c r="AR415" s="477"/>
      <c r="AS415" s="477"/>
      <c r="AT415" s="478"/>
      <c r="AU415" s="477"/>
      <c r="AV415" s="480"/>
      <c r="AW415" s="481"/>
      <c r="AX415" s="480"/>
      <c r="AY415" s="477"/>
      <c r="AZ415" s="482"/>
      <c r="BA415" s="477"/>
      <c r="BB415" s="479"/>
      <c r="BC415" s="477"/>
      <c r="BD415" s="480"/>
      <c r="BE415" s="477"/>
      <c r="BI415" s="477"/>
      <c r="BJ415" s="477"/>
      <c r="BK415" s="477"/>
      <c r="BL415" s="478"/>
      <c r="BM415" s="477"/>
      <c r="BN415" s="480"/>
      <c r="BO415" s="481"/>
      <c r="BP415" s="480"/>
      <c r="BQ415" s="477"/>
      <c r="BR415" s="482"/>
      <c r="BS415" s="477"/>
      <c r="BT415" s="479"/>
      <c r="BU415" s="477"/>
      <c r="BV415" s="480"/>
      <c r="BW415" s="477"/>
    </row>
    <row r="416" spans="1:75" x14ac:dyDescent="0.25">
      <c r="A416" s="261">
        <v>415</v>
      </c>
      <c r="B416" s="261">
        <v>1</v>
      </c>
      <c r="C416" s="11" t="s">
        <v>5</v>
      </c>
      <c r="D416" s="725">
        <v>45512</v>
      </c>
      <c r="E416" s="11" t="s">
        <v>11727</v>
      </c>
      <c r="F416" s="247" t="s">
        <v>11625</v>
      </c>
      <c r="G416" s="247" t="s">
        <v>18046</v>
      </c>
      <c r="H416" s="967">
        <v>8.5</v>
      </c>
      <c r="I416" s="247"/>
      <c r="J416" s="11" t="s">
        <v>172</v>
      </c>
      <c r="K416" s="514">
        <v>45518.349085648202</v>
      </c>
      <c r="L416" s="11" t="s">
        <v>9339</v>
      </c>
      <c r="M416" s="2"/>
      <c r="N416" s="11" t="s">
        <v>9339</v>
      </c>
      <c r="O416" s="247" t="s">
        <v>17542</v>
      </c>
      <c r="AQ416" s="477"/>
      <c r="AR416" s="477"/>
      <c r="AS416" s="477"/>
      <c r="AT416" s="478"/>
      <c r="AU416" s="477"/>
      <c r="AV416" s="480"/>
      <c r="AW416" s="481"/>
      <c r="AX416" s="480"/>
      <c r="AY416" s="477"/>
      <c r="AZ416" s="482"/>
      <c r="BA416" s="477"/>
      <c r="BB416" s="479"/>
      <c r="BC416" s="477"/>
      <c r="BD416" s="480"/>
      <c r="BE416" s="477"/>
      <c r="BI416" s="477"/>
      <c r="BJ416" s="477"/>
      <c r="BK416" s="477"/>
      <c r="BL416" s="478"/>
      <c r="BM416" s="477"/>
      <c r="BN416" s="480"/>
      <c r="BO416" s="481"/>
      <c r="BP416" s="480"/>
      <c r="BQ416" s="477"/>
      <c r="BR416" s="482"/>
      <c r="BS416" s="477"/>
      <c r="BT416" s="479"/>
      <c r="BU416" s="477"/>
      <c r="BV416" s="480"/>
      <c r="BW416" s="477"/>
    </row>
    <row r="417" spans="1:75" x14ac:dyDescent="0.25">
      <c r="A417" s="261">
        <v>416</v>
      </c>
      <c r="B417" s="261">
        <v>1</v>
      </c>
      <c r="C417" s="11" t="s">
        <v>5</v>
      </c>
      <c r="D417" s="725">
        <v>45512</v>
      </c>
      <c r="E417" s="11" t="s">
        <v>11720</v>
      </c>
      <c r="F417" s="247" t="s">
        <v>17416</v>
      </c>
      <c r="G417" s="247" t="s">
        <v>18047</v>
      </c>
      <c r="H417" s="967">
        <v>2</v>
      </c>
      <c r="I417" s="247"/>
      <c r="J417" s="11" t="s">
        <v>172</v>
      </c>
      <c r="K417" s="514">
        <v>45518.349085648202</v>
      </c>
      <c r="L417" s="11" t="s">
        <v>9339</v>
      </c>
      <c r="M417" s="2"/>
      <c r="N417" s="11" t="s">
        <v>9339</v>
      </c>
      <c r="O417" s="247" t="s">
        <v>17542</v>
      </c>
      <c r="AQ417" s="477"/>
      <c r="AR417" s="477"/>
      <c r="AS417" s="477"/>
      <c r="AT417" s="478"/>
      <c r="AU417" s="477"/>
      <c r="AV417" s="480"/>
      <c r="AW417" s="481"/>
      <c r="AX417" s="480"/>
      <c r="AY417" s="477"/>
      <c r="AZ417" s="482"/>
      <c r="BA417" s="477"/>
      <c r="BB417" s="479"/>
      <c r="BC417" s="477"/>
      <c r="BD417" s="480"/>
      <c r="BE417" s="477"/>
      <c r="BI417" s="477"/>
      <c r="BJ417" s="477"/>
      <c r="BK417" s="477"/>
      <c r="BL417" s="478"/>
      <c r="BM417" s="477"/>
      <c r="BN417" s="480"/>
      <c r="BO417" s="481"/>
      <c r="BP417" s="480"/>
      <c r="BQ417" s="477"/>
      <c r="BR417" s="482"/>
      <c r="BS417" s="477"/>
      <c r="BT417" s="479"/>
      <c r="BU417" s="477"/>
      <c r="BV417" s="480"/>
      <c r="BW417" s="477"/>
    </row>
    <row r="418" spans="1:75" x14ac:dyDescent="0.25">
      <c r="A418" s="261">
        <v>417</v>
      </c>
      <c r="B418" s="261">
        <v>1</v>
      </c>
      <c r="C418" s="11" t="s">
        <v>5</v>
      </c>
      <c r="D418" s="725">
        <v>45512</v>
      </c>
      <c r="E418" s="11" t="s">
        <v>11724</v>
      </c>
      <c r="F418" s="247" t="s">
        <v>11623</v>
      </c>
      <c r="G418" s="247" t="s">
        <v>17239</v>
      </c>
      <c r="H418" s="967">
        <v>1.25</v>
      </c>
      <c r="I418" s="247"/>
      <c r="J418" s="11" t="s">
        <v>172</v>
      </c>
      <c r="K418" s="514">
        <v>45518.349085648202</v>
      </c>
      <c r="L418" s="11" t="s">
        <v>9339</v>
      </c>
      <c r="M418" s="2"/>
      <c r="N418" s="11" t="s">
        <v>9339</v>
      </c>
      <c r="O418" s="247" t="s">
        <v>17542</v>
      </c>
      <c r="AQ418" s="477"/>
      <c r="AR418" s="477"/>
      <c r="AS418" s="477"/>
      <c r="AT418" s="478"/>
      <c r="AU418" s="477"/>
      <c r="AV418" s="480"/>
      <c r="AW418" s="481"/>
      <c r="AX418" s="480"/>
      <c r="AY418" s="477"/>
      <c r="AZ418" s="482"/>
      <c r="BA418" s="477"/>
      <c r="BB418" s="479"/>
      <c r="BC418" s="477"/>
      <c r="BD418" s="480"/>
      <c r="BE418" s="477"/>
      <c r="BI418" s="477"/>
      <c r="BJ418" s="477"/>
      <c r="BK418" s="477"/>
      <c r="BL418" s="478"/>
      <c r="BM418" s="477"/>
      <c r="BN418" s="480"/>
      <c r="BO418" s="481"/>
      <c r="BP418" s="480"/>
      <c r="BQ418" s="477"/>
      <c r="BR418" s="482"/>
      <c r="BS418" s="477"/>
      <c r="BT418" s="479"/>
      <c r="BU418" s="477"/>
      <c r="BV418" s="480"/>
      <c r="BW418" s="477"/>
    </row>
    <row r="419" spans="1:75" x14ac:dyDescent="0.25">
      <c r="A419" s="261">
        <v>418</v>
      </c>
      <c r="B419" s="261">
        <v>1</v>
      </c>
      <c r="C419" s="11" t="s">
        <v>5</v>
      </c>
      <c r="D419" s="725">
        <v>45512</v>
      </c>
      <c r="E419" s="11" t="s">
        <v>11757</v>
      </c>
      <c r="F419" s="247" t="s">
        <v>11649</v>
      </c>
      <c r="G419" s="247" t="s">
        <v>18048</v>
      </c>
      <c r="H419" s="967">
        <v>0.75</v>
      </c>
      <c r="I419" s="247"/>
      <c r="J419" s="11" t="s">
        <v>172</v>
      </c>
      <c r="K419" s="514">
        <v>45518.349085648202</v>
      </c>
      <c r="L419" s="11" t="s">
        <v>9339</v>
      </c>
      <c r="M419" s="2"/>
      <c r="N419" s="11" t="s">
        <v>9339</v>
      </c>
      <c r="O419" s="247" t="s">
        <v>17542</v>
      </c>
      <c r="AQ419" s="477"/>
      <c r="AR419" s="477"/>
      <c r="AS419" s="477"/>
      <c r="AT419" s="478"/>
      <c r="AU419" s="477"/>
      <c r="AV419" s="480"/>
      <c r="AW419" s="481"/>
      <c r="AX419" s="480"/>
      <c r="AY419" s="477"/>
      <c r="AZ419" s="482"/>
      <c r="BA419" s="477"/>
      <c r="BB419" s="479"/>
      <c r="BC419" s="477"/>
      <c r="BD419" s="480"/>
      <c r="BE419" s="477"/>
      <c r="BI419" s="477"/>
      <c r="BJ419" s="477"/>
      <c r="BK419" s="477"/>
      <c r="BL419" s="478"/>
      <c r="BM419" s="477"/>
      <c r="BN419" s="480"/>
      <c r="BO419" s="481"/>
      <c r="BP419" s="480"/>
      <c r="BQ419" s="477"/>
      <c r="BR419" s="482"/>
      <c r="BS419" s="477"/>
      <c r="BT419" s="479"/>
      <c r="BU419" s="477"/>
      <c r="BV419" s="480"/>
      <c r="BW419" s="477"/>
    </row>
    <row r="420" spans="1:75" x14ac:dyDescent="0.25">
      <c r="A420" s="261">
        <v>419</v>
      </c>
      <c r="B420" s="261">
        <v>1</v>
      </c>
      <c r="C420" s="11" t="s">
        <v>5</v>
      </c>
      <c r="D420" s="725">
        <v>45512</v>
      </c>
      <c r="E420" s="11" t="s">
        <v>11768</v>
      </c>
      <c r="F420" s="247" t="s">
        <v>14907</v>
      </c>
      <c r="G420" s="247" t="s">
        <v>18049</v>
      </c>
      <c r="H420" s="967">
        <v>0.4</v>
      </c>
      <c r="I420" s="247"/>
      <c r="J420" s="11" t="s">
        <v>172</v>
      </c>
      <c r="K420" s="514">
        <v>45518.349085648202</v>
      </c>
      <c r="L420" s="11" t="s">
        <v>9339</v>
      </c>
      <c r="M420" s="2"/>
      <c r="N420" s="11" t="s">
        <v>9339</v>
      </c>
      <c r="O420" s="247" t="s">
        <v>17542</v>
      </c>
      <c r="AQ420" s="477"/>
      <c r="AR420" s="477"/>
      <c r="AS420" s="477"/>
      <c r="AT420" s="478"/>
      <c r="AU420" s="477"/>
      <c r="AV420" s="480"/>
      <c r="AW420" s="481"/>
      <c r="AX420" s="480"/>
      <c r="AY420" s="477"/>
      <c r="AZ420" s="482"/>
      <c r="BA420" s="477"/>
      <c r="BB420" s="479"/>
      <c r="BC420" s="477"/>
      <c r="BD420" s="480"/>
      <c r="BE420" s="477"/>
      <c r="BI420" s="477"/>
      <c r="BJ420" s="477"/>
      <c r="BK420" s="477"/>
      <c r="BL420" s="478"/>
      <c r="BM420" s="477"/>
      <c r="BN420" s="480"/>
      <c r="BO420" s="481"/>
      <c r="BP420" s="480"/>
      <c r="BQ420" s="477"/>
      <c r="BR420" s="482"/>
      <c r="BS420" s="477"/>
      <c r="BT420" s="479"/>
      <c r="BU420" s="477"/>
      <c r="BV420" s="480"/>
      <c r="BW420" s="477"/>
    </row>
    <row r="421" spans="1:75" x14ac:dyDescent="0.25">
      <c r="A421" s="261">
        <v>420</v>
      </c>
      <c r="B421" s="261">
        <v>1</v>
      </c>
      <c r="C421" s="11" t="s">
        <v>5</v>
      </c>
      <c r="D421" s="725">
        <v>45512</v>
      </c>
      <c r="E421" s="11" t="s">
        <v>11790</v>
      </c>
      <c r="F421" s="247" t="s">
        <v>15193</v>
      </c>
      <c r="G421" s="247" t="s">
        <v>18050</v>
      </c>
      <c r="H421" s="967">
        <v>1.25</v>
      </c>
      <c r="I421" s="247"/>
      <c r="J421" s="11" t="s">
        <v>172</v>
      </c>
      <c r="K421" s="514">
        <v>45518.349085648202</v>
      </c>
      <c r="L421" s="11" t="s">
        <v>9339</v>
      </c>
      <c r="M421" s="2"/>
      <c r="N421" s="11" t="s">
        <v>9339</v>
      </c>
      <c r="O421" s="247" t="s">
        <v>17542</v>
      </c>
      <c r="AQ421" s="477"/>
      <c r="AR421" s="477"/>
      <c r="AS421" s="477"/>
      <c r="AT421" s="478"/>
      <c r="AU421" s="477"/>
      <c r="AV421" s="480"/>
      <c r="AW421" s="481"/>
      <c r="AX421" s="480"/>
      <c r="AY421" s="477"/>
      <c r="AZ421" s="482"/>
      <c r="BA421" s="477"/>
      <c r="BB421" s="479"/>
      <c r="BC421" s="477"/>
      <c r="BD421" s="480"/>
      <c r="BE421" s="477"/>
      <c r="BI421" s="477"/>
      <c r="BJ421" s="477"/>
      <c r="BK421" s="477"/>
      <c r="BL421" s="478"/>
      <c r="BM421" s="477"/>
      <c r="BN421" s="480"/>
      <c r="BO421" s="481"/>
      <c r="BP421" s="480"/>
      <c r="BQ421" s="477"/>
      <c r="BR421" s="482"/>
      <c r="BS421" s="477"/>
      <c r="BT421" s="479"/>
      <c r="BU421" s="477"/>
      <c r="BV421" s="480"/>
      <c r="BW421" s="477"/>
    </row>
    <row r="422" spans="1:75" x14ac:dyDescent="0.25">
      <c r="A422" s="261">
        <v>421</v>
      </c>
      <c r="B422" s="261">
        <v>1</v>
      </c>
      <c r="C422" s="11" t="s">
        <v>5</v>
      </c>
      <c r="D422" s="725">
        <v>45512</v>
      </c>
      <c r="E422" s="11" t="s">
        <v>11690</v>
      </c>
      <c r="F422" s="247" t="s">
        <v>17564</v>
      </c>
      <c r="G422" s="247" t="s">
        <v>18051</v>
      </c>
      <c r="H422" s="967">
        <v>0.5</v>
      </c>
      <c r="I422" s="247"/>
      <c r="J422" s="11" t="s">
        <v>172</v>
      </c>
      <c r="K422" s="514">
        <v>45518.349085648202</v>
      </c>
      <c r="L422" s="11" t="s">
        <v>9339</v>
      </c>
      <c r="M422" s="2"/>
      <c r="N422" s="11" t="s">
        <v>9339</v>
      </c>
      <c r="O422" s="247" t="s">
        <v>17542</v>
      </c>
      <c r="AQ422" s="477"/>
      <c r="AR422" s="477"/>
      <c r="AS422" s="477"/>
      <c r="AT422" s="478"/>
      <c r="AU422" s="477"/>
      <c r="AV422" s="480"/>
      <c r="AW422" s="481"/>
      <c r="AX422" s="480"/>
      <c r="AY422" s="477"/>
      <c r="AZ422" s="482"/>
      <c r="BA422" s="477"/>
      <c r="BB422" s="479"/>
      <c r="BC422" s="477"/>
      <c r="BD422" s="480"/>
      <c r="BE422" s="477"/>
      <c r="BI422" s="477"/>
      <c r="BJ422" s="477"/>
      <c r="BK422" s="477"/>
      <c r="BL422" s="478"/>
      <c r="BM422" s="477"/>
      <c r="BN422" s="480"/>
      <c r="BO422" s="481"/>
      <c r="BP422" s="480"/>
      <c r="BQ422" s="477"/>
      <c r="BR422" s="482"/>
      <c r="BS422" s="477"/>
      <c r="BT422" s="479"/>
      <c r="BU422" s="477"/>
      <c r="BV422" s="480"/>
      <c r="BW422" s="477"/>
    </row>
    <row r="423" spans="1:75" x14ac:dyDescent="0.25">
      <c r="A423" s="261">
        <v>422</v>
      </c>
      <c r="B423" s="261">
        <v>1</v>
      </c>
      <c r="C423" s="11" t="s">
        <v>5</v>
      </c>
      <c r="D423" s="725">
        <v>45513</v>
      </c>
      <c r="E423" s="11" t="s">
        <v>11768</v>
      </c>
      <c r="F423" s="247" t="s">
        <v>14907</v>
      </c>
      <c r="G423" s="247" t="s">
        <v>18052</v>
      </c>
      <c r="H423" s="967">
        <v>2</v>
      </c>
      <c r="I423" s="247"/>
      <c r="J423" s="11" t="s">
        <v>172</v>
      </c>
      <c r="K423" s="514">
        <v>45518.349085648202</v>
      </c>
      <c r="L423" s="11" t="s">
        <v>9339</v>
      </c>
      <c r="M423" s="2"/>
      <c r="N423" s="11" t="s">
        <v>9339</v>
      </c>
      <c r="O423" s="247" t="s">
        <v>17542</v>
      </c>
      <c r="AQ423" s="477"/>
      <c r="AR423" s="477"/>
      <c r="AS423" s="477"/>
      <c r="AT423" s="478"/>
      <c r="AU423" s="477"/>
      <c r="AV423" s="480"/>
      <c r="AW423" s="481"/>
      <c r="AX423" s="480"/>
      <c r="AY423" s="477"/>
      <c r="AZ423" s="482"/>
      <c r="BA423" s="477"/>
      <c r="BB423" s="479"/>
      <c r="BC423" s="477"/>
      <c r="BD423" s="480"/>
      <c r="BE423" s="477"/>
      <c r="BI423" s="477"/>
      <c r="BJ423" s="477"/>
      <c r="BK423" s="477"/>
      <c r="BL423" s="478"/>
      <c r="BM423" s="477"/>
      <c r="BN423" s="480"/>
      <c r="BO423" s="481"/>
      <c r="BP423" s="480"/>
      <c r="BQ423" s="477"/>
      <c r="BR423" s="482"/>
      <c r="BS423" s="477"/>
      <c r="BT423" s="479"/>
      <c r="BU423" s="477"/>
      <c r="BV423" s="480"/>
      <c r="BW423" s="477"/>
    </row>
    <row r="424" spans="1:75" x14ac:dyDescent="0.25">
      <c r="A424" s="261">
        <v>423</v>
      </c>
      <c r="B424" s="261">
        <v>1</v>
      </c>
      <c r="C424" s="11" t="s">
        <v>5</v>
      </c>
      <c r="D424" s="725">
        <v>45513</v>
      </c>
      <c r="E424" s="11" t="s">
        <v>11707</v>
      </c>
      <c r="F424" s="247" t="s">
        <v>11608</v>
      </c>
      <c r="G424" s="247" t="s">
        <v>18053</v>
      </c>
      <c r="H424" s="967">
        <v>0.5</v>
      </c>
      <c r="I424" s="247"/>
      <c r="J424" s="11" t="s">
        <v>172</v>
      </c>
      <c r="K424" s="514">
        <v>45518.349085648202</v>
      </c>
      <c r="L424" s="11" t="s">
        <v>9339</v>
      </c>
      <c r="M424" s="2"/>
      <c r="N424" s="11" t="s">
        <v>9339</v>
      </c>
      <c r="O424" s="247" t="s">
        <v>17542</v>
      </c>
      <c r="AQ424" s="477"/>
      <c r="AR424" s="477"/>
      <c r="AS424" s="477"/>
      <c r="AT424" s="478"/>
      <c r="AU424" s="477"/>
      <c r="AV424" s="480"/>
      <c r="AW424" s="481"/>
      <c r="AX424" s="480"/>
      <c r="AY424" s="477"/>
      <c r="AZ424" s="482"/>
      <c r="BA424" s="477"/>
      <c r="BB424" s="479"/>
      <c r="BC424" s="477"/>
      <c r="BD424" s="480"/>
      <c r="BE424" s="477"/>
      <c r="BI424" s="477"/>
      <c r="BJ424" s="477"/>
      <c r="BK424" s="477"/>
      <c r="BL424" s="478"/>
      <c r="BM424" s="477"/>
      <c r="BN424" s="480"/>
      <c r="BO424" s="481"/>
      <c r="BP424" s="480"/>
      <c r="BQ424" s="477"/>
      <c r="BR424" s="482"/>
      <c r="BS424" s="477"/>
      <c r="BT424" s="479"/>
      <c r="BU424" s="477"/>
      <c r="BV424" s="480"/>
      <c r="BW424" s="477"/>
    </row>
    <row r="425" spans="1:75" x14ac:dyDescent="0.25">
      <c r="A425" s="261">
        <v>424</v>
      </c>
      <c r="B425" s="261">
        <v>1</v>
      </c>
      <c r="C425" s="11" t="s">
        <v>5</v>
      </c>
      <c r="D425" s="725">
        <v>45513</v>
      </c>
      <c r="E425" s="11" t="s">
        <v>11713</v>
      </c>
      <c r="F425" s="247" t="s">
        <v>11613</v>
      </c>
      <c r="G425" s="247" t="s">
        <v>18054</v>
      </c>
      <c r="H425" s="967">
        <v>2.25</v>
      </c>
      <c r="I425" s="247"/>
      <c r="J425" s="11" t="s">
        <v>172</v>
      </c>
      <c r="K425" s="514">
        <v>45518.349085648202</v>
      </c>
      <c r="L425" s="11" t="s">
        <v>9339</v>
      </c>
      <c r="M425" s="2"/>
      <c r="N425" s="11" t="s">
        <v>9339</v>
      </c>
      <c r="O425" s="247" t="s">
        <v>17542</v>
      </c>
      <c r="AQ425" s="477"/>
      <c r="AR425" s="477"/>
      <c r="AS425" s="477"/>
      <c r="AT425" s="478"/>
      <c r="AU425" s="477"/>
      <c r="AV425" s="480"/>
      <c r="AW425" s="481"/>
      <c r="AX425" s="480"/>
      <c r="AY425" s="477"/>
      <c r="AZ425" s="482"/>
      <c r="BA425" s="477"/>
      <c r="BB425" s="479"/>
      <c r="BC425" s="477"/>
      <c r="BD425" s="480"/>
      <c r="BE425" s="477"/>
      <c r="BI425" s="477"/>
      <c r="BJ425" s="477"/>
      <c r="BK425" s="477"/>
      <c r="BL425" s="478"/>
      <c r="BM425" s="477"/>
      <c r="BN425" s="480"/>
      <c r="BO425" s="481"/>
      <c r="BP425" s="480"/>
      <c r="BQ425" s="477"/>
      <c r="BR425" s="482"/>
      <c r="BS425" s="477"/>
      <c r="BT425" s="479"/>
      <c r="BU425" s="477"/>
      <c r="BV425" s="480"/>
      <c r="BW425" s="477"/>
    </row>
    <row r="426" spans="1:75" x14ac:dyDescent="0.25">
      <c r="A426" s="261">
        <v>425</v>
      </c>
      <c r="B426" s="261">
        <v>1</v>
      </c>
      <c r="C426" s="11" t="s">
        <v>5</v>
      </c>
      <c r="D426" s="725">
        <v>45513</v>
      </c>
      <c r="E426" s="11" t="s">
        <v>11748</v>
      </c>
      <c r="F426" s="247" t="s">
        <v>11642</v>
      </c>
      <c r="G426" s="247" t="s">
        <v>18055</v>
      </c>
      <c r="H426" s="967">
        <v>0.5</v>
      </c>
      <c r="I426" s="247"/>
      <c r="J426" s="11" t="s">
        <v>172</v>
      </c>
      <c r="K426" s="514">
        <v>45518.349085648202</v>
      </c>
      <c r="L426" s="11" t="s">
        <v>9339</v>
      </c>
      <c r="M426" s="2"/>
      <c r="N426" s="11" t="s">
        <v>9339</v>
      </c>
      <c r="O426" s="247" t="s">
        <v>17542</v>
      </c>
      <c r="AQ426" s="477"/>
      <c r="AR426" s="477"/>
      <c r="AS426" s="477"/>
      <c r="AT426" s="478"/>
      <c r="AU426" s="477"/>
      <c r="AV426" s="480"/>
      <c r="AW426" s="481"/>
      <c r="AX426" s="480"/>
      <c r="AY426" s="477"/>
      <c r="AZ426" s="482"/>
      <c r="BA426" s="477"/>
      <c r="BB426" s="479"/>
      <c r="BC426" s="477"/>
      <c r="BD426" s="480"/>
      <c r="BE426" s="477"/>
      <c r="BI426" s="477"/>
      <c r="BJ426" s="477"/>
      <c r="BK426" s="477"/>
      <c r="BL426" s="478"/>
      <c r="BM426" s="477"/>
      <c r="BN426" s="480"/>
      <c r="BO426" s="481"/>
      <c r="BP426" s="480"/>
      <c r="BQ426" s="477"/>
      <c r="BR426" s="482"/>
      <c r="BS426" s="477"/>
      <c r="BT426" s="479"/>
      <c r="BU426" s="477"/>
      <c r="BV426" s="480"/>
      <c r="BW426" s="477"/>
    </row>
    <row r="427" spans="1:75" x14ac:dyDescent="0.25">
      <c r="A427" s="261">
        <v>426</v>
      </c>
      <c r="B427" s="261">
        <v>1</v>
      </c>
      <c r="C427" s="11" t="s">
        <v>5</v>
      </c>
      <c r="D427" s="725">
        <v>45513</v>
      </c>
      <c r="E427" s="11" t="s">
        <v>11719</v>
      </c>
      <c r="F427" s="247" t="s">
        <v>11619</v>
      </c>
      <c r="G427" s="247" t="s">
        <v>18056</v>
      </c>
      <c r="H427" s="967">
        <v>0.75</v>
      </c>
      <c r="I427" s="247"/>
      <c r="J427" s="11" t="s">
        <v>172</v>
      </c>
      <c r="K427" s="514">
        <v>45518.349085648202</v>
      </c>
      <c r="L427" s="11" t="s">
        <v>9339</v>
      </c>
      <c r="M427" s="2"/>
      <c r="N427" s="11" t="s">
        <v>9339</v>
      </c>
      <c r="O427" s="247" t="s">
        <v>17542</v>
      </c>
      <c r="AQ427" s="477"/>
      <c r="AR427" s="477"/>
      <c r="AS427" s="477"/>
      <c r="AT427" s="478"/>
      <c r="AU427" s="477"/>
      <c r="AV427" s="480"/>
      <c r="AW427" s="481"/>
      <c r="AX427" s="480"/>
      <c r="AY427" s="477"/>
      <c r="AZ427" s="482"/>
      <c r="BA427" s="477"/>
      <c r="BB427" s="479"/>
      <c r="BC427" s="477"/>
      <c r="BD427" s="480"/>
      <c r="BE427" s="477"/>
      <c r="BI427" s="477"/>
      <c r="BJ427" s="477"/>
      <c r="BK427" s="477"/>
      <c r="BL427" s="478"/>
      <c r="BM427" s="477"/>
      <c r="BN427" s="480"/>
      <c r="BO427" s="481"/>
      <c r="BP427" s="480"/>
      <c r="BQ427" s="477"/>
      <c r="BR427" s="482"/>
      <c r="BS427" s="477"/>
      <c r="BT427" s="479"/>
      <c r="BU427" s="477"/>
      <c r="BV427" s="480"/>
      <c r="BW427" s="477"/>
    </row>
    <row r="428" spans="1:75" x14ac:dyDescent="0.25">
      <c r="A428" s="261">
        <v>427</v>
      </c>
      <c r="B428" s="261">
        <v>1</v>
      </c>
      <c r="C428" s="11" t="s">
        <v>5</v>
      </c>
      <c r="D428" s="725">
        <v>45513</v>
      </c>
      <c r="E428" s="11" t="s">
        <v>18057</v>
      </c>
      <c r="F428" s="247" t="s">
        <v>18058</v>
      </c>
      <c r="G428" s="247" t="s">
        <v>18059</v>
      </c>
      <c r="H428" s="967">
        <v>0.75</v>
      </c>
      <c r="I428" s="247"/>
      <c r="J428" s="11" t="s">
        <v>172</v>
      </c>
      <c r="K428" s="514">
        <v>45518.349085648202</v>
      </c>
      <c r="L428" s="11" t="s">
        <v>9339</v>
      </c>
      <c r="M428" s="2"/>
      <c r="N428" s="11" t="s">
        <v>9339</v>
      </c>
      <c r="O428" s="247" t="s">
        <v>17542</v>
      </c>
      <c r="AQ428" s="477"/>
      <c r="AR428" s="477"/>
      <c r="AS428" s="477"/>
      <c r="AT428" s="478"/>
      <c r="AU428" s="477"/>
      <c r="AV428" s="480"/>
      <c r="AW428" s="481"/>
      <c r="AX428" s="480"/>
      <c r="AY428" s="477"/>
      <c r="AZ428" s="482"/>
      <c r="BA428" s="477"/>
      <c r="BB428" s="479"/>
      <c r="BC428" s="477"/>
      <c r="BD428" s="480"/>
      <c r="BE428" s="477"/>
      <c r="BI428" s="477"/>
      <c r="BJ428" s="477"/>
      <c r="BK428" s="477"/>
      <c r="BL428" s="478"/>
      <c r="BM428" s="477"/>
      <c r="BN428" s="480"/>
      <c r="BO428" s="481"/>
      <c r="BP428" s="480"/>
      <c r="BQ428" s="477"/>
      <c r="BR428" s="482"/>
      <c r="BS428" s="477"/>
      <c r="BT428" s="479"/>
      <c r="BU428" s="477"/>
      <c r="BV428" s="480"/>
      <c r="BW428" s="477"/>
    </row>
    <row r="429" spans="1:75" x14ac:dyDescent="0.25">
      <c r="A429" s="261">
        <v>428</v>
      </c>
      <c r="B429" s="261">
        <v>1</v>
      </c>
      <c r="C429" s="11" t="s">
        <v>5</v>
      </c>
      <c r="D429" s="725">
        <v>45513</v>
      </c>
      <c r="E429" s="11" t="s">
        <v>11701</v>
      </c>
      <c r="F429" s="247" t="s">
        <v>11606</v>
      </c>
      <c r="G429" s="247" t="s">
        <v>18060</v>
      </c>
      <c r="H429" s="967">
        <v>1.5</v>
      </c>
      <c r="I429" s="247"/>
      <c r="J429" s="11" t="s">
        <v>172</v>
      </c>
      <c r="K429" s="514">
        <v>45518.349085648202</v>
      </c>
      <c r="L429" s="11" t="s">
        <v>9339</v>
      </c>
      <c r="M429" s="2"/>
      <c r="N429" s="11" t="s">
        <v>9339</v>
      </c>
      <c r="O429" s="247" t="s">
        <v>17542</v>
      </c>
      <c r="AQ429" s="477"/>
      <c r="AR429" s="477"/>
      <c r="AS429" s="477"/>
      <c r="AT429" s="478"/>
      <c r="AU429" s="477"/>
      <c r="AV429" s="480"/>
      <c r="AW429" s="481"/>
      <c r="AX429" s="480"/>
      <c r="AY429" s="477"/>
      <c r="AZ429" s="482"/>
      <c r="BA429" s="477"/>
      <c r="BB429" s="479"/>
      <c r="BC429" s="477"/>
      <c r="BD429" s="480"/>
      <c r="BE429" s="477"/>
      <c r="BI429" s="477"/>
      <c r="BJ429" s="477"/>
      <c r="BK429" s="477"/>
      <c r="BL429" s="478"/>
      <c r="BM429" s="477"/>
      <c r="BN429" s="480"/>
      <c r="BO429" s="481"/>
      <c r="BP429" s="480"/>
      <c r="BQ429" s="477"/>
      <c r="BR429" s="482"/>
      <c r="BS429" s="477"/>
      <c r="BT429" s="479"/>
      <c r="BU429" s="477"/>
      <c r="BV429" s="480"/>
      <c r="BW429" s="477"/>
    </row>
    <row r="430" spans="1:75" x14ac:dyDescent="0.25">
      <c r="A430" s="261">
        <v>429</v>
      </c>
      <c r="B430" s="261">
        <v>1</v>
      </c>
      <c r="C430" s="11" t="s">
        <v>5</v>
      </c>
      <c r="D430" s="725">
        <v>45513</v>
      </c>
      <c r="E430" s="11" t="s">
        <v>11791</v>
      </c>
      <c r="F430" s="247" t="s">
        <v>15198</v>
      </c>
      <c r="G430" s="247" t="s">
        <v>18061</v>
      </c>
      <c r="H430" s="967">
        <v>0.75</v>
      </c>
      <c r="I430" s="247"/>
      <c r="J430" s="11" t="s">
        <v>172</v>
      </c>
      <c r="K430" s="514">
        <v>45518.349085648202</v>
      </c>
      <c r="L430" s="11" t="s">
        <v>9339</v>
      </c>
      <c r="M430" s="2"/>
      <c r="N430" s="11" t="s">
        <v>9339</v>
      </c>
      <c r="O430" s="247" t="s">
        <v>17542</v>
      </c>
      <c r="AQ430" s="477"/>
      <c r="AR430" s="477"/>
      <c r="AS430" s="477"/>
      <c r="AT430" s="478"/>
      <c r="AU430" s="477"/>
      <c r="AV430" s="480"/>
      <c r="AW430" s="481"/>
      <c r="AX430" s="480"/>
      <c r="AY430" s="477"/>
      <c r="AZ430" s="482"/>
      <c r="BA430" s="477"/>
      <c r="BB430" s="479"/>
      <c r="BC430" s="477"/>
      <c r="BD430" s="480"/>
      <c r="BE430" s="477"/>
      <c r="BI430" s="477"/>
      <c r="BJ430" s="477"/>
      <c r="BK430" s="477"/>
      <c r="BL430" s="478"/>
      <c r="BM430" s="477"/>
      <c r="BN430" s="480"/>
      <c r="BO430" s="481"/>
      <c r="BP430" s="480"/>
      <c r="BQ430" s="477"/>
      <c r="BR430" s="482"/>
      <c r="BS430" s="477"/>
      <c r="BT430" s="479"/>
      <c r="BU430" s="477"/>
      <c r="BV430" s="480"/>
      <c r="BW430" s="477"/>
    </row>
    <row r="431" spans="1:75" x14ac:dyDescent="0.25">
      <c r="A431" s="261">
        <v>430</v>
      </c>
      <c r="B431" s="261">
        <v>1</v>
      </c>
      <c r="C431" s="11" t="s">
        <v>5</v>
      </c>
      <c r="D431" s="725">
        <v>45513</v>
      </c>
      <c r="E431" s="11" t="s">
        <v>11708</v>
      </c>
      <c r="F431" s="247" t="s">
        <v>11609</v>
      </c>
      <c r="G431" s="247" t="s">
        <v>18062</v>
      </c>
      <c r="H431" s="967">
        <v>0.75</v>
      </c>
      <c r="I431" s="247"/>
      <c r="J431" s="11" t="s">
        <v>172</v>
      </c>
      <c r="K431" s="514">
        <v>45518.349085648202</v>
      </c>
      <c r="L431" s="11" t="s">
        <v>9339</v>
      </c>
      <c r="M431" s="2"/>
      <c r="N431" s="11" t="s">
        <v>9339</v>
      </c>
      <c r="O431" s="247" t="s">
        <v>17542</v>
      </c>
      <c r="AQ431" s="477"/>
      <c r="AR431" s="477"/>
      <c r="AS431" s="477"/>
      <c r="AT431" s="478"/>
      <c r="AU431" s="477"/>
      <c r="AV431" s="480"/>
      <c r="AW431" s="481"/>
      <c r="AX431" s="480"/>
      <c r="AY431" s="477"/>
      <c r="AZ431" s="482"/>
      <c r="BA431" s="477"/>
      <c r="BB431" s="479"/>
      <c r="BC431" s="477"/>
      <c r="BD431" s="480"/>
      <c r="BE431" s="477"/>
      <c r="BI431" s="477"/>
      <c r="BJ431" s="477"/>
      <c r="BK431" s="477"/>
      <c r="BL431" s="478"/>
      <c r="BM431" s="477"/>
      <c r="BN431" s="480"/>
      <c r="BO431" s="481"/>
      <c r="BP431" s="480"/>
      <c r="BQ431" s="477"/>
      <c r="BR431" s="482"/>
      <c r="BS431" s="477"/>
      <c r="BT431" s="479"/>
      <c r="BU431" s="477"/>
      <c r="BV431" s="480"/>
      <c r="BW431" s="477"/>
    </row>
    <row r="432" spans="1:75" x14ac:dyDescent="0.25">
      <c r="A432" s="261">
        <v>431</v>
      </c>
      <c r="B432" s="261">
        <v>1</v>
      </c>
      <c r="C432" s="11" t="s">
        <v>5</v>
      </c>
      <c r="D432" s="725">
        <v>45513</v>
      </c>
      <c r="E432" s="11" t="s">
        <v>13424</v>
      </c>
      <c r="F432" s="247" t="s">
        <v>13423</v>
      </c>
      <c r="G432" s="247" t="s">
        <v>18063</v>
      </c>
      <c r="H432" s="967">
        <v>3</v>
      </c>
      <c r="I432" s="247"/>
      <c r="J432" s="11" t="s">
        <v>172</v>
      </c>
      <c r="K432" s="514">
        <v>45518.349085648202</v>
      </c>
      <c r="L432" s="11" t="s">
        <v>9339</v>
      </c>
      <c r="M432" s="2"/>
      <c r="N432" s="11" t="s">
        <v>9339</v>
      </c>
      <c r="O432" s="247" t="s">
        <v>17542</v>
      </c>
      <c r="AQ432" s="477"/>
      <c r="AR432" s="477"/>
      <c r="AS432" s="477"/>
      <c r="AT432" s="478"/>
      <c r="AU432" s="477"/>
      <c r="AV432" s="480"/>
      <c r="AW432" s="481"/>
      <c r="AX432" s="480"/>
      <c r="AY432" s="477"/>
      <c r="AZ432" s="482"/>
      <c r="BA432" s="477"/>
      <c r="BB432" s="479"/>
      <c r="BC432" s="477"/>
      <c r="BD432" s="480"/>
      <c r="BE432" s="477"/>
      <c r="BI432" s="477"/>
      <c r="BJ432" s="477"/>
      <c r="BK432" s="477"/>
      <c r="BL432" s="478"/>
      <c r="BM432" s="477"/>
      <c r="BN432" s="480"/>
      <c r="BO432" s="481"/>
      <c r="BP432" s="480"/>
      <c r="BQ432" s="477"/>
      <c r="BR432" s="482"/>
      <c r="BS432" s="477"/>
      <c r="BT432" s="479"/>
      <c r="BU432" s="477"/>
      <c r="BV432" s="480"/>
      <c r="BW432" s="477"/>
    </row>
    <row r="433" spans="1:75" x14ac:dyDescent="0.25">
      <c r="A433" s="261">
        <v>432</v>
      </c>
      <c r="B433" s="261">
        <v>1</v>
      </c>
      <c r="C433" s="11" t="s">
        <v>5</v>
      </c>
      <c r="D433" s="725">
        <v>45513</v>
      </c>
      <c r="E433" s="11" t="s">
        <v>13167</v>
      </c>
      <c r="F433" s="247" t="s">
        <v>13166</v>
      </c>
      <c r="G433" s="247" t="s">
        <v>18064</v>
      </c>
      <c r="H433" s="967">
        <v>1.25</v>
      </c>
      <c r="I433" s="247"/>
      <c r="J433" s="11" t="s">
        <v>172</v>
      </c>
      <c r="K433" s="514">
        <v>45518.349085648202</v>
      </c>
      <c r="L433" s="11" t="s">
        <v>9339</v>
      </c>
      <c r="M433" s="2"/>
      <c r="N433" s="11" t="s">
        <v>9339</v>
      </c>
      <c r="O433" s="247" t="s">
        <v>17542</v>
      </c>
      <c r="AQ433" s="477"/>
      <c r="AR433" s="477"/>
      <c r="AS433" s="477"/>
      <c r="AT433" s="478"/>
      <c r="AU433" s="477"/>
      <c r="AV433" s="480"/>
      <c r="AW433" s="481"/>
      <c r="AX433" s="480"/>
      <c r="AY433" s="477"/>
      <c r="AZ433" s="482"/>
      <c r="BA433" s="477"/>
      <c r="BB433" s="479"/>
      <c r="BC433" s="477"/>
      <c r="BD433" s="480"/>
      <c r="BE433" s="477"/>
      <c r="BI433" s="477"/>
      <c r="BJ433" s="477"/>
      <c r="BK433" s="477"/>
      <c r="BL433" s="478"/>
      <c r="BM433" s="477"/>
      <c r="BN433" s="480"/>
      <c r="BO433" s="481"/>
      <c r="BP433" s="480"/>
      <c r="BQ433" s="477"/>
      <c r="BR433" s="482"/>
      <c r="BS433" s="477"/>
      <c r="BT433" s="479"/>
      <c r="BU433" s="477"/>
      <c r="BV433" s="480"/>
      <c r="BW433" s="477"/>
    </row>
    <row r="434" spans="1:75" x14ac:dyDescent="0.25">
      <c r="A434" s="261">
        <v>433</v>
      </c>
      <c r="B434" s="261">
        <v>2</v>
      </c>
      <c r="C434" s="11" t="s">
        <v>150</v>
      </c>
      <c r="D434" s="725">
        <v>45509</v>
      </c>
      <c r="E434" s="11" t="s">
        <v>11712</v>
      </c>
      <c r="F434" s="247" t="s">
        <v>11612</v>
      </c>
      <c r="G434" s="247" t="s">
        <v>18065</v>
      </c>
      <c r="H434" s="967">
        <v>1.7</v>
      </c>
      <c r="I434" s="247"/>
      <c r="J434" s="11" t="s">
        <v>172</v>
      </c>
      <c r="K434" s="514">
        <v>45518.349085648202</v>
      </c>
      <c r="L434" s="11" t="s">
        <v>9339</v>
      </c>
      <c r="M434" s="2"/>
      <c r="N434" s="11" t="s">
        <v>9339</v>
      </c>
      <c r="O434" s="247" t="s">
        <v>17542</v>
      </c>
      <c r="AQ434" s="477"/>
      <c r="AR434" s="477"/>
      <c r="AS434" s="477"/>
      <c r="AT434" s="478"/>
      <c r="AU434" s="477"/>
      <c r="AV434" s="480"/>
      <c r="AW434" s="481"/>
      <c r="AX434" s="480"/>
      <c r="AY434" s="477"/>
      <c r="AZ434" s="482"/>
      <c r="BA434" s="477"/>
      <c r="BB434" s="479"/>
      <c r="BC434" s="477"/>
      <c r="BD434" s="480"/>
      <c r="BE434" s="477"/>
      <c r="BI434" s="477"/>
      <c r="BJ434" s="477"/>
      <c r="BK434" s="477"/>
      <c r="BL434" s="478"/>
      <c r="BM434" s="477"/>
      <c r="BN434" s="480"/>
      <c r="BO434" s="481"/>
      <c r="BP434" s="480"/>
      <c r="BQ434" s="477"/>
      <c r="BR434" s="482"/>
      <c r="BS434" s="477"/>
      <c r="BT434" s="479"/>
      <c r="BU434" s="477"/>
      <c r="BV434" s="480"/>
      <c r="BW434" s="477"/>
    </row>
    <row r="435" spans="1:75" x14ac:dyDescent="0.25">
      <c r="A435" s="261">
        <v>434</v>
      </c>
      <c r="B435" s="261">
        <v>2</v>
      </c>
      <c r="C435" s="11" t="s">
        <v>150</v>
      </c>
      <c r="D435" s="725">
        <v>45509</v>
      </c>
      <c r="E435" s="11" t="s">
        <v>11683</v>
      </c>
      <c r="F435" s="247" t="s">
        <v>13430</v>
      </c>
      <c r="G435" s="247" t="s">
        <v>18066</v>
      </c>
      <c r="H435" s="967">
        <v>0.3</v>
      </c>
      <c r="I435" s="247"/>
      <c r="J435" s="11" t="s">
        <v>172</v>
      </c>
      <c r="K435" s="514">
        <v>45518.349085648202</v>
      </c>
      <c r="L435" s="11" t="s">
        <v>9339</v>
      </c>
      <c r="M435" s="2"/>
      <c r="N435" s="11" t="s">
        <v>9339</v>
      </c>
      <c r="O435" s="247" t="s">
        <v>17542</v>
      </c>
      <c r="AQ435" s="477"/>
      <c r="AR435" s="477"/>
      <c r="AS435" s="477"/>
      <c r="AT435" s="478"/>
      <c r="AU435" s="477"/>
      <c r="AV435" s="480"/>
      <c r="AW435" s="481"/>
      <c r="AX435" s="480"/>
      <c r="AY435" s="477"/>
      <c r="AZ435" s="482"/>
      <c r="BA435" s="477"/>
      <c r="BB435" s="479"/>
      <c r="BC435" s="477"/>
      <c r="BD435" s="480"/>
      <c r="BE435" s="477"/>
      <c r="BI435" s="477"/>
      <c r="BJ435" s="477"/>
      <c r="BK435" s="477"/>
      <c r="BL435" s="478"/>
      <c r="BM435" s="477"/>
      <c r="BN435" s="480"/>
      <c r="BO435" s="481"/>
      <c r="BP435" s="480"/>
      <c r="BQ435" s="477"/>
      <c r="BR435" s="482"/>
      <c r="BS435" s="477"/>
      <c r="BT435" s="479"/>
      <c r="BU435" s="477"/>
      <c r="BV435" s="480"/>
      <c r="BW435" s="477"/>
    </row>
    <row r="436" spans="1:75" x14ac:dyDescent="0.25">
      <c r="A436" s="261">
        <v>435</v>
      </c>
      <c r="B436" s="261">
        <v>2</v>
      </c>
      <c r="C436" s="11" t="s">
        <v>150</v>
      </c>
      <c r="D436" s="725">
        <v>45509</v>
      </c>
      <c r="E436" s="11" t="s">
        <v>414</v>
      </c>
      <c r="F436" s="247" t="s">
        <v>18067</v>
      </c>
      <c r="G436" s="247" t="s">
        <v>18068</v>
      </c>
      <c r="H436" s="967">
        <v>1.3</v>
      </c>
      <c r="I436" s="247"/>
      <c r="J436" s="11" t="s">
        <v>172</v>
      </c>
      <c r="K436" s="514">
        <v>45518.349085648202</v>
      </c>
      <c r="L436" s="11" t="s">
        <v>9339</v>
      </c>
      <c r="M436" s="2"/>
      <c r="N436" s="11" t="s">
        <v>9339</v>
      </c>
      <c r="O436" s="247" t="s">
        <v>17542</v>
      </c>
      <c r="AQ436" s="477"/>
      <c r="AR436" s="477"/>
      <c r="AS436" s="477"/>
      <c r="AT436" s="478"/>
      <c r="AU436" s="477"/>
      <c r="AV436" s="480"/>
      <c r="AW436" s="481"/>
      <c r="AX436" s="480"/>
      <c r="AY436" s="477"/>
      <c r="AZ436" s="482"/>
      <c r="BA436" s="477"/>
      <c r="BB436" s="479"/>
      <c r="BC436" s="477"/>
      <c r="BD436" s="480"/>
      <c r="BE436" s="477"/>
      <c r="BI436" s="477"/>
      <c r="BJ436" s="477"/>
      <c r="BK436" s="477"/>
      <c r="BL436" s="478"/>
      <c r="BM436" s="477"/>
      <c r="BN436" s="480"/>
      <c r="BO436" s="481"/>
      <c r="BP436" s="480"/>
      <c r="BQ436" s="477"/>
      <c r="BR436" s="482"/>
      <c r="BS436" s="477"/>
      <c r="BT436" s="479"/>
      <c r="BU436" s="477"/>
      <c r="BV436" s="480"/>
      <c r="BW436" s="477"/>
    </row>
    <row r="437" spans="1:75" x14ac:dyDescent="0.25">
      <c r="A437" s="261">
        <v>436</v>
      </c>
      <c r="B437" s="261">
        <v>2</v>
      </c>
      <c r="C437" s="11" t="s">
        <v>150</v>
      </c>
      <c r="D437" s="725">
        <v>45509</v>
      </c>
      <c r="E437" s="11" t="s">
        <v>11827</v>
      </c>
      <c r="F437" s="247" t="s">
        <v>11826</v>
      </c>
      <c r="G437" s="247" t="s">
        <v>18069</v>
      </c>
      <c r="H437" s="967">
        <v>1.4</v>
      </c>
      <c r="I437" s="247"/>
      <c r="J437" s="11" t="s">
        <v>172</v>
      </c>
      <c r="K437" s="514">
        <v>45518.349085648202</v>
      </c>
      <c r="L437" s="11" t="s">
        <v>9339</v>
      </c>
      <c r="M437" s="2"/>
      <c r="N437" s="11" t="s">
        <v>9339</v>
      </c>
      <c r="O437" s="247" t="s">
        <v>17542</v>
      </c>
      <c r="AQ437" s="477"/>
      <c r="AR437" s="477"/>
      <c r="AS437" s="477"/>
      <c r="AT437" s="478"/>
      <c r="AU437" s="477"/>
      <c r="AV437" s="480"/>
      <c r="AW437" s="481"/>
      <c r="AX437" s="480"/>
      <c r="AY437" s="477"/>
      <c r="AZ437" s="482"/>
      <c r="BA437" s="477"/>
      <c r="BB437" s="479"/>
      <c r="BC437" s="477"/>
      <c r="BD437" s="480"/>
      <c r="BE437" s="477"/>
      <c r="BI437" s="477"/>
      <c r="BJ437" s="477"/>
      <c r="BK437" s="477"/>
      <c r="BL437" s="478"/>
      <c r="BM437" s="477"/>
      <c r="BN437" s="480"/>
      <c r="BO437" s="481"/>
      <c r="BP437" s="480"/>
      <c r="BQ437" s="477"/>
      <c r="BR437" s="482"/>
      <c r="BS437" s="477"/>
      <c r="BT437" s="479"/>
      <c r="BU437" s="477"/>
      <c r="BV437" s="480"/>
      <c r="BW437" s="477"/>
    </row>
    <row r="438" spans="1:75" x14ac:dyDescent="0.25">
      <c r="A438" s="261">
        <v>437</v>
      </c>
      <c r="B438" s="261">
        <v>2</v>
      </c>
      <c r="C438" s="11" t="s">
        <v>150</v>
      </c>
      <c r="D438" s="725">
        <v>45509</v>
      </c>
      <c r="E438" s="11" t="s">
        <v>14439</v>
      </c>
      <c r="F438" s="247" t="s">
        <v>14438</v>
      </c>
      <c r="G438" s="247" t="s">
        <v>18070</v>
      </c>
      <c r="H438" s="967">
        <v>0.5</v>
      </c>
      <c r="I438" s="247"/>
      <c r="J438" s="11" t="s">
        <v>172</v>
      </c>
      <c r="K438" s="514">
        <v>45518.349085648202</v>
      </c>
      <c r="L438" s="11" t="s">
        <v>9339</v>
      </c>
      <c r="M438" s="2"/>
      <c r="N438" s="11" t="s">
        <v>9339</v>
      </c>
      <c r="O438" s="247" t="s">
        <v>17542</v>
      </c>
      <c r="AQ438" s="477"/>
      <c r="AR438" s="477"/>
      <c r="AS438" s="477"/>
      <c r="AT438" s="478"/>
      <c r="AU438" s="477"/>
      <c r="AV438" s="480"/>
      <c r="AW438" s="481"/>
      <c r="AX438" s="480"/>
      <c r="AY438" s="477"/>
      <c r="AZ438" s="482"/>
      <c r="BA438" s="477"/>
      <c r="BB438" s="479"/>
      <c r="BC438" s="477"/>
      <c r="BD438" s="480"/>
      <c r="BE438" s="477"/>
      <c r="BI438" s="477"/>
      <c r="BJ438" s="477"/>
      <c r="BK438" s="477"/>
      <c r="BL438" s="478"/>
      <c r="BM438" s="477"/>
      <c r="BN438" s="480"/>
      <c r="BO438" s="481"/>
      <c r="BP438" s="480"/>
      <c r="BQ438" s="477"/>
      <c r="BR438" s="482"/>
      <c r="BS438" s="477"/>
      <c r="BT438" s="479"/>
      <c r="BU438" s="477"/>
      <c r="BV438" s="480"/>
      <c r="BW438" s="477"/>
    </row>
    <row r="439" spans="1:75" x14ac:dyDescent="0.25">
      <c r="A439" s="261">
        <v>438</v>
      </c>
      <c r="B439" s="261">
        <v>2</v>
      </c>
      <c r="C439" s="11" t="s">
        <v>150</v>
      </c>
      <c r="D439" s="725">
        <v>45509</v>
      </c>
      <c r="E439" s="11" t="s">
        <v>11751</v>
      </c>
      <c r="F439" s="247" t="s">
        <v>11645</v>
      </c>
      <c r="G439" s="247" t="s">
        <v>18071</v>
      </c>
      <c r="H439" s="967">
        <v>6.2</v>
      </c>
      <c r="I439" s="247"/>
      <c r="J439" s="11" t="s">
        <v>172</v>
      </c>
      <c r="K439" s="514">
        <v>45518.349085648202</v>
      </c>
      <c r="L439" s="11" t="s">
        <v>9339</v>
      </c>
      <c r="M439" s="2"/>
      <c r="N439" s="11" t="s">
        <v>9339</v>
      </c>
      <c r="O439" s="247" t="s">
        <v>17542</v>
      </c>
      <c r="AQ439" s="477"/>
      <c r="AR439" s="477"/>
      <c r="AS439" s="477"/>
      <c r="AT439" s="478"/>
      <c r="AU439" s="477"/>
      <c r="AV439" s="480"/>
      <c r="AW439" s="481"/>
      <c r="AX439" s="480"/>
      <c r="AY439" s="477"/>
      <c r="AZ439" s="482"/>
      <c r="BA439" s="477"/>
      <c r="BB439" s="479"/>
      <c r="BC439" s="477"/>
      <c r="BD439" s="480"/>
      <c r="BE439" s="477"/>
      <c r="BI439" s="477"/>
      <c r="BJ439" s="477"/>
      <c r="BK439" s="477"/>
      <c r="BL439" s="478"/>
      <c r="BM439" s="477"/>
      <c r="BN439" s="480"/>
      <c r="BO439" s="481"/>
      <c r="BP439" s="480"/>
      <c r="BQ439" s="477"/>
      <c r="BR439" s="482"/>
      <c r="BS439" s="477"/>
      <c r="BT439" s="479"/>
      <c r="BU439" s="477"/>
      <c r="BV439" s="480"/>
      <c r="BW439" s="477"/>
    </row>
    <row r="440" spans="1:75" x14ac:dyDescent="0.25">
      <c r="A440" s="261">
        <v>439</v>
      </c>
      <c r="B440" s="261">
        <v>2</v>
      </c>
      <c r="C440" s="11" t="s">
        <v>150</v>
      </c>
      <c r="D440" s="725">
        <v>45510</v>
      </c>
      <c r="E440" s="11" t="s">
        <v>11827</v>
      </c>
      <c r="F440" s="247" t="s">
        <v>11826</v>
      </c>
      <c r="G440" s="247" t="s">
        <v>18072</v>
      </c>
      <c r="H440" s="967">
        <v>1.3</v>
      </c>
      <c r="I440" s="247"/>
      <c r="J440" s="11" t="s">
        <v>172</v>
      </c>
      <c r="K440" s="514">
        <v>45518.349085648202</v>
      </c>
      <c r="L440" s="11" t="s">
        <v>9339</v>
      </c>
      <c r="M440" s="2"/>
      <c r="N440" s="11" t="s">
        <v>9339</v>
      </c>
      <c r="O440" s="247" t="s">
        <v>17542</v>
      </c>
      <c r="AQ440" s="477"/>
      <c r="AR440" s="477"/>
      <c r="AS440" s="477"/>
      <c r="AT440" s="478"/>
      <c r="AU440" s="477"/>
      <c r="AV440" s="480"/>
      <c r="AW440" s="481"/>
      <c r="AX440" s="480"/>
      <c r="AY440" s="477"/>
      <c r="AZ440" s="482"/>
      <c r="BA440" s="477"/>
      <c r="BB440" s="479"/>
      <c r="BC440" s="477"/>
      <c r="BD440" s="480"/>
      <c r="BE440" s="477"/>
      <c r="BI440" s="477"/>
      <c r="BJ440" s="477"/>
      <c r="BK440" s="477"/>
      <c r="BL440" s="478"/>
      <c r="BM440" s="477"/>
      <c r="BN440" s="480"/>
      <c r="BO440" s="481"/>
      <c r="BP440" s="480"/>
      <c r="BQ440" s="477"/>
      <c r="BR440" s="482"/>
      <c r="BS440" s="477"/>
      <c r="BT440" s="479"/>
      <c r="BU440" s="477"/>
      <c r="BV440" s="480"/>
      <c r="BW440" s="477"/>
    </row>
    <row r="441" spans="1:75" x14ac:dyDescent="0.25">
      <c r="A441" s="261">
        <v>440</v>
      </c>
      <c r="B441" s="261">
        <v>2</v>
      </c>
      <c r="C441" s="11" t="s">
        <v>150</v>
      </c>
      <c r="D441" s="725">
        <v>45510</v>
      </c>
      <c r="E441" s="11" t="s">
        <v>11711</v>
      </c>
      <c r="F441" s="247" t="s">
        <v>14162</v>
      </c>
      <c r="G441" s="247" t="s">
        <v>18073</v>
      </c>
      <c r="H441" s="967">
        <v>0.6</v>
      </c>
      <c r="I441" s="247"/>
      <c r="J441" s="11" t="s">
        <v>172</v>
      </c>
      <c r="K441" s="514">
        <v>45518.349085648202</v>
      </c>
      <c r="L441" s="11" t="s">
        <v>9339</v>
      </c>
      <c r="M441" s="2"/>
      <c r="N441" s="11" t="s">
        <v>9339</v>
      </c>
      <c r="O441" s="247" t="s">
        <v>17542</v>
      </c>
      <c r="AQ441" s="477"/>
      <c r="AR441" s="477"/>
      <c r="AS441" s="477"/>
      <c r="AT441" s="478"/>
      <c r="AU441" s="477"/>
      <c r="AV441" s="480"/>
      <c r="AW441" s="481"/>
      <c r="AX441" s="480"/>
      <c r="AY441" s="477"/>
      <c r="AZ441" s="482"/>
      <c r="BA441" s="477"/>
      <c r="BB441" s="479"/>
      <c r="BC441" s="477"/>
      <c r="BD441" s="480"/>
      <c r="BE441" s="477"/>
      <c r="BI441" s="477"/>
      <c r="BJ441" s="477"/>
      <c r="BK441" s="477"/>
      <c r="BL441" s="478"/>
      <c r="BM441" s="477"/>
      <c r="BN441" s="480"/>
      <c r="BO441" s="481"/>
      <c r="BP441" s="480"/>
      <c r="BQ441" s="477"/>
      <c r="BR441" s="482"/>
      <c r="BS441" s="477"/>
      <c r="BT441" s="479"/>
      <c r="BU441" s="477"/>
      <c r="BV441" s="480"/>
      <c r="BW441" s="477"/>
    </row>
    <row r="442" spans="1:75" x14ac:dyDescent="0.25">
      <c r="A442" s="261">
        <v>441</v>
      </c>
      <c r="B442" s="261">
        <v>2</v>
      </c>
      <c r="C442" s="11" t="s">
        <v>150</v>
      </c>
      <c r="D442" s="725">
        <v>45510</v>
      </c>
      <c r="E442" s="11" t="s">
        <v>11767</v>
      </c>
      <c r="F442" s="247" t="s">
        <v>17418</v>
      </c>
      <c r="G442" s="247" t="s">
        <v>18074</v>
      </c>
      <c r="H442" s="967">
        <v>0.8</v>
      </c>
      <c r="I442" s="247"/>
      <c r="J442" s="11" t="s">
        <v>172</v>
      </c>
      <c r="K442" s="514">
        <v>45518.349085648202</v>
      </c>
      <c r="L442" s="11" t="s">
        <v>9339</v>
      </c>
      <c r="M442" s="2"/>
      <c r="N442" s="11" t="s">
        <v>9339</v>
      </c>
      <c r="O442" s="247" t="s">
        <v>17542</v>
      </c>
      <c r="AQ442" s="477"/>
      <c r="AR442" s="477"/>
      <c r="AS442" s="477"/>
      <c r="AT442" s="478"/>
      <c r="AU442" s="477"/>
      <c r="AV442" s="480"/>
      <c r="AW442" s="481"/>
      <c r="AX442" s="480"/>
      <c r="AY442" s="477"/>
      <c r="AZ442" s="482"/>
      <c r="BA442" s="477"/>
      <c r="BB442" s="479"/>
      <c r="BC442" s="477"/>
      <c r="BD442" s="480"/>
      <c r="BE442" s="477"/>
      <c r="BI442" s="477"/>
      <c r="BJ442" s="477"/>
      <c r="BK442" s="477"/>
      <c r="BL442" s="478"/>
      <c r="BM442" s="477"/>
      <c r="BN442" s="480"/>
      <c r="BO442" s="481"/>
      <c r="BP442" s="480"/>
      <c r="BQ442" s="477"/>
      <c r="BR442" s="482"/>
      <c r="BS442" s="477"/>
      <c r="BT442" s="479"/>
      <c r="BU442" s="477"/>
      <c r="BV442" s="480"/>
      <c r="BW442" s="477"/>
    </row>
    <row r="443" spans="1:75" x14ac:dyDescent="0.25">
      <c r="A443" s="261">
        <v>442</v>
      </c>
      <c r="B443" s="261">
        <v>2</v>
      </c>
      <c r="C443" s="11" t="s">
        <v>150</v>
      </c>
      <c r="D443" s="725">
        <v>45510</v>
      </c>
      <c r="E443" s="11" t="s">
        <v>11751</v>
      </c>
      <c r="F443" s="247" t="s">
        <v>11645</v>
      </c>
      <c r="G443" s="247" t="s">
        <v>18075</v>
      </c>
      <c r="H443" s="967">
        <v>2.4</v>
      </c>
      <c r="I443" s="247"/>
      <c r="J443" s="11" t="s">
        <v>172</v>
      </c>
      <c r="K443" s="514">
        <v>45518.349085648202</v>
      </c>
      <c r="L443" s="11" t="s">
        <v>9339</v>
      </c>
      <c r="M443" s="2"/>
      <c r="N443" s="11" t="s">
        <v>9339</v>
      </c>
      <c r="O443" s="247" t="s">
        <v>17542</v>
      </c>
      <c r="AQ443" s="477"/>
      <c r="AR443" s="477"/>
      <c r="AS443" s="477"/>
      <c r="AT443" s="478"/>
      <c r="AU443" s="477"/>
      <c r="AV443" s="480"/>
      <c r="AW443" s="481"/>
      <c r="AX443" s="480"/>
      <c r="AY443" s="477"/>
      <c r="AZ443" s="482"/>
      <c r="BA443" s="477"/>
      <c r="BB443" s="479"/>
      <c r="BC443" s="477"/>
      <c r="BD443" s="480"/>
      <c r="BE443" s="477"/>
      <c r="BI443" s="477"/>
      <c r="BJ443" s="477"/>
      <c r="BK443" s="477"/>
      <c r="BL443" s="478"/>
      <c r="BM443" s="477"/>
      <c r="BN443" s="480"/>
      <c r="BO443" s="481"/>
      <c r="BP443" s="480"/>
      <c r="BQ443" s="477"/>
      <c r="BR443" s="482"/>
      <c r="BS443" s="477"/>
      <c r="BT443" s="479"/>
      <c r="BU443" s="477"/>
      <c r="BV443" s="480"/>
      <c r="BW443" s="477"/>
    </row>
    <row r="444" spans="1:75" x14ac:dyDescent="0.25">
      <c r="A444" s="261">
        <v>443</v>
      </c>
      <c r="B444" s="261">
        <v>2</v>
      </c>
      <c r="C444" s="11" t="s">
        <v>150</v>
      </c>
      <c r="D444" s="725">
        <v>45510</v>
      </c>
      <c r="E444" s="11" t="s">
        <v>13746</v>
      </c>
      <c r="F444" s="247" t="s">
        <v>13745</v>
      </c>
      <c r="G444" s="247" t="s">
        <v>18076</v>
      </c>
      <c r="H444" s="967">
        <v>2.1</v>
      </c>
      <c r="I444" s="247"/>
      <c r="J444" s="11" t="s">
        <v>172</v>
      </c>
      <c r="K444" s="514">
        <v>45518.349085648202</v>
      </c>
      <c r="L444" s="11" t="s">
        <v>9339</v>
      </c>
      <c r="M444" s="2"/>
      <c r="N444" s="11" t="s">
        <v>9339</v>
      </c>
      <c r="O444" s="247" t="s">
        <v>17542</v>
      </c>
      <c r="AQ444" s="477"/>
      <c r="AR444" s="477"/>
      <c r="AS444" s="477"/>
      <c r="AT444" s="478"/>
      <c r="AU444" s="477"/>
      <c r="AV444" s="480"/>
      <c r="AW444" s="481"/>
      <c r="AX444" s="480"/>
      <c r="AY444" s="477"/>
      <c r="AZ444" s="482"/>
      <c r="BA444" s="477"/>
      <c r="BB444" s="479"/>
      <c r="BC444" s="477"/>
      <c r="BD444" s="480"/>
      <c r="BE444" s="477"/>
      <c r="BI444" s="477"/>
      <c r="BJ444" s="477"/>
      <c r="BK444" s="477"/>
      <c r="BL444" s="478"/>
      <c r="BM444" s="477"/>
      <c r="BN444" s="480"/>
      <c r="BO444" s="481"/>
      <c r="BP444" s="480"/>
      <c r="BQ444" s="477"/>
      <c r="BR444" s="482"/>
      <c r="BS444" s="477"/>
      <c r="BT444" s="479"/>
      <c r="BU444" s="477"/>
      <c r="BV444" s="480"/>
      <c r="BW444" s="477"/>
    </row>
    <row r="445" spans="1:75" x14ac:dyDescent="0.25">
      <c r="A445" s="261">
        <v>444</v>
      </c>
      <c r="B445" s="261">
        <v>2</v>
      </c>
      <c r="C445" s="11" t="s">
        <v>150</v>
      </c>
      <c r="D445" s="725">
        <v>45510</v>
      </c>
      <c r="E445" s="11" t="s">
        <v>11737</v>
      </c>
      <c r="F445" s="247" t="s">
        <v>11633</v>
      </c>
      <c r="G445" s="247" t="s">
        <v>18077</v>
      </c>
      <c r="H445" s="967">
        <v>1</v>
      </c>
      <c r="I445" s="247"/>
      <c r="J445" s="11" t="s">
        <v>172</v>
      </c>
      <c r="K445" s="514">
        <v>45518.349085648202</v>
      </c>
      <c r="L445" s="11" t="s">
        <v>9339</v>
      </c>
      <c r="M445" s="2"/>
      <c r="N445" s="11" t="s">
        <v>9339</v>
      </c>
      <c r="O445" s="247" t="s">
        <v>17542</v>
      </c>
      <c r="AQ445" s="477"/>
      <c r="AR445" s="477"/>
      <c r="AS445" s="477"/>
      <c r="AT445" s="478"/>
      <c r="AU445" s="477"/>
      <c r="AV445" s="480"/>
      <c r="AW445" s="481"/>
      <c r="AX445" s="480"/>
      <c r="AY445" s="477"/>
      <c r="AZ445" s="482"/>
      <c r="BA445" s="477"/>
      <c r="BB445" s="479"/>
      <c r="BC445" s="477"/>
      <c r="BD445" s="480"/>
      <c r="BE445" s="477"/>
      <c r="BI445" s="477"/>
      <c r="BJ445" s="477"/>
      <c r="BK445" s="477"/>
      <c r="BL445" s="478"/>
      <c r="BM445" s="477"/>
      <c r="BN445" s="480"/>
      <c r="BO445" s="481"/>
      <c r="BP445" s="480"/>
      <c r="BQ445" s="477"/>
      <c r="BR445" s="482"/>
      <c r="BS445" s="477"/>
      <c r="BT445" s="479"/>
      <c r="BU445" s="477"/>
      <c r="BV445" s="480"/>
      <c r="BW445" s="477"/>
    </row>
    <row r="446" spans="1:75" x14ac:dyDescent="0.25">
      <c r="A446" s="261">
        <v>445</v>
      </c>
      <c r="B446" s="261">
        <v>2</v>
      </c>
      <c r="C446" s="11" t="s">
        <v>150</v>
      </c>
      <c r="D446" s="725">
        <v>45510</v>
      </c>
      <c r="E446" s="11" t="s">
        <v>11713</v>
      </c>
      <c r="F446" s="247" t="s">
        <v>11613</v>
      </c>
      <c r="G446" s="247" t="s">
        <v>18078</v>
      </c>
      <c r="H446" s="967">
        <v>1.3</v>
      </c>
      <c r="I446" s="247"/>
      <c r="J446" s="11" t="s">
        <v>172</v>
      </c>
      <c r="K446" s="514">
        <v>45518.349085648202</v>
      </c>
      <c r="L446" s="11" t="s">
        <v>9339</v>
      </c>
      <c r="M446" s="2"/>
      <c r="N446" s="11" t="s">
        <v>9339</v>
      </c>
      <c r="O446" s="247" t="s">
        <v>17542</v>
      </c>
      <c r="AQ446" s="477"/>
      <c r="AR446" s="477"/>
      <c r="AS446" s="477"/>
      <c r="AT446" s="478"/>
      <c r="AU446" s="477"/>
      <c r="AV446" s="480"/>
      <c r="AW446" s="481"/>
      <c r="AX446" s="480"/>
      <c r="AY446" s="477"/>
      <c r="AZ446" s="482"/>
      <c r="BA446" s="477"/>
      <c r="BB446" s="479"/>
      <c r="BC446" s="477"/>
      <c r="BD446" s="480"/>
      <c r="BE446" s="477"/>
      <c r="BI446" s="477"/>
      <c r="BJ446" s="477"/>
      <c r="BK446" s="477"/>
      <c r="BL446" s="478"/>
      <c r="BM446" s="477"/>
      <c r="BN446" s="480"/>
      <c r="BO446" s="481"/>
      <c r="BP446" s="480"/>
      <c r="BQ446" s="477"/>
      <c r="BR446" s="482"/>
      <c r="BS446" s="477"/>
      <c r="BT446" s="479"/>
      <c r="BU446" s="477"/>
      <c r="BV446" s="480"/>
      <c r="BW446" s="477"/>
    </row>
    <row r="447" spans="1:75" x14ac:dyDescent="0.25">
      <c r="A447" s="261">
        <v>446</v>
      </c>
      <c r="B447" s="261">
        <v>2</v>
      </c>
      <c r="C447" s="11" t="s">
        <v>150</v>
      </c>
      <c r="D447" s="725">
        <v>45511</v>
      </c>
      <c r="E447" s="11" t="s">
        <v>11827</v>
      </c>
      <c r="F447" s="247" t="s">
        <v>11826</v>
      </c>
      <c r="G447" s="247" t="s">
        <v>18079</v>
      </c>
      <c r="H447" s="967">
        <v>3</v>
      </c>
      <c r="I447" s="247"/>
      <c r="J447" s="11" t="s">
        <v>172</v>
      </c>
      <c r="K447" s="514">
        <v>45518.349085648202</v>
      </c>
      <c r="L447" s="11" t="s">
        <v>9339</v>
      </c>
      <c r="M447" s="2"/>
      <c r="N447" s="11" t="s">
        <v>9339</v>
      </c>
      <c r="O447" s="247" t="s">
        <v>17542</v>
      </c>
      <c r="AQ447" s="477"/>
      <c r="AR447" s="477"/>
      <c r="AS447" s="477"/>
      <c r="AT447" s="478"/>
      <c r="AU447" s="477"/>
      <c r="AV447" s="480"/>
      <c r="AW447" s="481"/>
      <c r="AX447" s="480"/>
      <c r="AY447" s="477"/>
      <c r="AZ447" s="482"/>
      <c r="BA447" s="477"/>
      <c r="BB447" s="479"/>
      <c r="BC447" s="477"/>
      <c r="BD447" s="480"/>
      <c r="BE447" s="477"/>
      <c r="BI447" s="477"/>
      <c r="BJ447" s="477"/>
      <c r="BK447" s="477"/>
      <c r="BL447" s="478"/>
      <c r="BM447" s="477"/>
      <c r="BN447" s="480"/>
      <c r="BO447" s="481"/>
      <c r="BP447" s="480"/>
      <c r="BQ447" s="477"/>
      <c r="BR447" s="482"/>
      <c r="BS447" s="477"/>
      <c r="BT447" s="479"/>
      <c r="BU447" s="477"/>
      <c r="BV447" s="480"/>
      <c r="BW447" s="477"/>
    </row>
    <row r="448" spans="1:75" x14ac:dyDescent="0.25">
      <c r="A448" s="261">
        <v>447</v>
      </c>
      <c r="B448" s="261">
        <v>2</v>
      </c>
      <c r="C448" s="11" t="s">
        <v>150</v>
      </c>
      <c r="D448" s="725">
        <v>45511</v>
      </c>
      <c r="E448" s="11" t="s">
        <v>11712</v>
      </c>
      <c r="F448" s="247" t="s">
        <v>11612</v>
      </c>
      <c r="G448" s="247" t="s">
        <v>18080</v>
      </c>
      <c r="H448" s="967">
        <v>0.9</v>
      </c>
      <c r="I448" s="247"/>
      <c r="J448" s="11" t="s">
        <v>172</v>
      </c>
      <c r="K448" s="514">
        <v>45518.349085648202</v>
      </c>
      <c r="L448" s="11" t="s">
        <v>9339</v>
      </c>
      <c r="M448" s="2"/>
      <c r="N448" s="11" t="s">
        <v>9339</v>
      </c>
      <c r="O448" s="247" t="s">
        <v>17542</v>
      </c>
      <c r="AQ448" s="477"/>
      <c r="AR448" s="477"/>
      <c r="AS448" s="477"/>
      <c r="AT448" s="478"/>
      <c r="AU448" s="477"/>
      <c r="AV448" s="480"/>
      <c r="AW448" s="481"/>
      <c r="AX448" s="480"/>
      <c r="AY448" s="477"/>
      <c r="AZ448" s="482"/>
      <c r="BA448" s="477"/>
      <c r="BB448" s="479"/>
      <c r="BC448" s="477"/>
      <c r="BD448" s="480"/>
      <c r="BE448" s="477"/>
      <c r="BI448" s="477"/>
      <c r="BJ448" s="477"/>
      <c r="BK448" s="477"/>
      <c r="BL448" s="478"/>
      <c r="BM448" s="477"/>
      <c r="BN448" s="480"/>
      <c r="BO448" s="481"/>
      <c r="BP448" s="480"/>
      <c r="BQ448" s="477"/>
      <c r="BR448" s="482"/>
      <c r="BS448" s="477"/>
      <c r="BT448" s="479"/>
      <c r="BU448" s="477"/>
      <c r="BV448" s="480"/>
      <c r="BW448" s="477"/>
    </row>
    <row r="449" spans="1:75" x14ac:dyDescent="0.25">
      <c r="A449" s="261">
        <v>448</v>
      </c>
      <c r="B449" s="261">
        <v>2</v>
      </c>
      <c r="C449" s="11" t="s">
        <v>150</v>
      </c>
      <c r="D449" s="725">
        <v>45511</v>
      </c>
      <c r="E449" s="11" t="s">
        <v>11711</v>
      </c>
      <c r="F449" s="247" t="s">
        <v>14162</v>
      </c>
      <c r="G449" s="247" t="s">
        <v>18081</v>
      </c>
      <c r="H449" s="967">
        <v>0.4</v>
      </c>
      <c r="I449" s="247"/>
      <c r="J449" s="11" t="s">
        <v>172</v>
      </c>
      <c r="K449" s="514">
        <v>45518.349085648202</v>
      </c>
      <c r="L449" s="11" t="s">
        <v>9339</v>
      </c>
      <c r="M449" s="2"/>
      <c r="N449" s="11" t="s">
        <v>9339</v>
      </c>
      <c r="O449" s="247" t="s">
        <v>17542</v>
      </c>
      <c r="AQ449" s="477"/>
      <c r="AR449" s="477"/>
      <c r="AS449" s="477"/>
      <c r="AT449" s="478"/>
      <c r="AU449" s="477"/>
      <c r="AV449" s="480"/>
      <c r="AW449" s="481"/>
      <c r="AX449" s="480"/>
      <c r="AY449" s="477"/>
      <c r="AZ449" s="482"/>
      <c r="BA449" s="477"/>
      <c r="BB449" s="479"/>
      <c r="BC449" s="477"/>
      <c r="BD449" s="480"/>
      <c r="BE449" s="477"/>
      <c r="BI449" s="477"/>
      <c r="BJ449" s="477"/>
      <c r="BK449" s="477"/>
      <c r="BL449" s="478"/>
      <c r="BM449" s="477"/>
      <c r="BN449" s="480"/>
      <c r="BO449" s="481"/>
      <c r="BP449" s="480"/>
      <c r="BQ449" s="477"/>
      <c r="BR449" s="482"/>
      <c r="BS449" s="477"/>
      <c r="BT449" s="479"/>
      <c r="BU449" s="477"/>
      <c r="BV449" s="480"/>
      <c r="BW449" s="477"/>
    </row>
    <row r="450" spans="1:75" x14ac:dyDescent="0.25">
      <c r="A450" s="261">
        <v>449</v>
      </c>
      <c r="B450" s="261">
        <v>2</v>
      </c>
      <c r="C450" s="11" t="s">
        <v>150</v>
      </c>
      <c r="D450" s="725">
        <v>45511</v>
      </c>
      <c r="E450" s="11" t="s">
        <v>11827</v>
      </c>
      <c r="F450" s="247" t="s">
        <v>11826</v>
      </c>
      <c r="G450" s="247" t="s">
        <v>18082</v>
      </c>
      <c r="H450" s="967">
        <v>0.9</v>
      </c>
      <c r="I450" s="247"/>
      <c r="J450" s="11" t="s">
        <v>172</v>
      </c>
      <c r="K450" s="514">
        <v>45518.349085648202</v>
      </c>
      <c r="L450" s="11" t="s">
        <v>9339</v>
      </c>
      <c r="M450" s="2"/>
      <c r="N450" s="11" t="s">
        <v>9339</v>
      </c>
      <c r="O450" s="247" t="s">
        <v>17542</v>
      </c>
      <c r="AQ450" s="477"/>
      <c r="AR450" s="477"/>
      <c r="AS450" s="477"/>
      <c r="AT450" s="478"/>
      <c r="AU450" s="477"/>
      <c r="AV450" s="480"/>
      <c r="AW450" s="481"/>
      <c r="AX450" s="480"/>
      <c r="AY450" s="477"/>
      <c r="AZ450" s="482"/>
      <c r="BA450" s="477"/>
      <c r="BB450" s="479"/>
      <c r="BC450" s="477"/>
      <c r="BD450" s="480"/>
      <c r="BE450" s="477"/>
      <c r="BI450" s="477"/>
      <c r="BJ450" s="477"/>
      <c r="BK450" s="477"/>
      <c r="BL450" s="478"/>
      <c r="BM450" s="477"/>
      <c r="BN450" s="480"/>
      <c r="BO450" s="481"/>
      <c r="BP450" s="480"/>
      <c r="BQ450" s="477"/>
      <c r="BR450" s="482"/>
      <c r="BS450" s="477"/>
      <c r="BT450" s="479"/>
      <c r="BU450" s="477"/>
      <c r="BV450" s="480"/>
      <c r="BW450" s="477"/>
    </row>
    <row r="451" spans="1:75" x14ac:dyDescent="0.25">
      <c r="A451" s="261">
        <v>450</v>
      </c>
      <c r="B451" s="261">
        <v>2</v>
      </c>
      <c r="C451" s="11" t="s">
        <v>150</v>
      </c>
      <c r="D451" s="725">
        <v>45511</v>
      </c>
      <c r="E451" s="11" t="s">
        <v>14439</v>
      </c>
      <c r="F451" s="247" t="s">
        <v>14438</v>
      </c>
      <c r="G451" s="247" t="s">
        <v>18083</v>
      </c>
      <c r="H451" s="967">
        <v>0.4</v>
      </c>
      <c r="I451" s="247"/>
      <c r="J451" s="11" t="s">
        <v>172</v>
      </c>
      <c r="K451" s="514">
        <v>45518.349085648202</v>
      </c>
      <c r="L451" s="11" t="s">
        <v>9339</v>
      </c>
      <c r="M451" s="2"/>
      <c r="N451" s="11" t="s">
        <v>9339</v>
      </c>
      <c r="O451" s="247" t="s">
        <v>17542</v>
      </c>
      <c r="AQ451" s="477"/>
      <c r="AR451" s="477"/>
      <c r="AS451" s="477"/>
      <c r="AT451" s="478"/>
      <c r="AU451" s="477"/>
      <c r="AV451" s="480"/>
      <c r="AW451" s="481"/>
      <c r="AX451" s="480"/>
      <c r="AY451" s="477"/>
      <c r="AZ451" s="482"/>
      <c r="BA451" s="477"/>
      <c r="BB451" s="479"/>
      <c r="BC451" s="477"/>
      <c r="BD451" s="480"/>
      <c r="BE451" s="477"/>
      <c r="BI451" s="477"/>
      <c r="BJ451" s="477"/>
      <c r="BK451" s="477"/>
      <c r="BL451" s="478"/>
      <c r="BM451" s="477"/>
      <c r="BN451" s="480"/>
      <c r="BO451" s="481"/>
      <c r="BP451" s="480"/>
      <c r="BQ451" s="477"/>
      <c r="BR451" s="482"/>
      <c r="BS451" s="477"/>
      <c r="BT451" s="479"/>
      <c r="BU451" s="477"/>
      <c r="BV451" s="480"/>
      <c r="BW451" s="477"/>
    </row>
    <row r="452" spans="1:75" x14ac:dyDescent="0.25">
      <c r="A452" s="261">
        <v>451</v>
      </c>
      <c r="B452" s="261">
        <v>2</v>
      </c>
      <c r="C452" s="11" t="s">
        <v>150</v>
      </c>
      <c r="D452" s="725">
        <v>45511</v>
      </c>
      <c r="E452" s="11" t="s">
        <v>11713</v>
      </c>
      <c r="F452" s="247" t="s">
        <v>11613</v>
      </c>
      <c r="G452" s="247" t="s">
        <v>18084</v>
      </c>
      <c r="H452" s="967">
        <v>2.8</v>
      </c>
      <c r="I452" s="247"/>
      <c r="J452" s="11" t="s">
        <v>172</v>
      </c>
      <c r="K452" s="514">
        <v>45518.349085648202</v>
      </c>
      <c r="L452" s="11" t="s">
        <v>9339</v>
      </c>
      <c r="M452" s="2"/>
      <c r="N452" s="11" t="s">
        <v>9339</v>
      </c>
      <c r="O452" s="247" t="s">
        <v>17542</v>
      </c>
      <c r="AQ452" s="477"/>
      <c r="AR452" s="477"/>
      <c r="AS452" s="477"/>
      <c r="AT452" s="478"/>
      <c r="AU452" s="477"/>
      <c r="AV452" s="480"/>
      <c r="AW452" s="481"/>
      <c r="AX452" s="480"/>
      <c r="AY452" s="477"/>
      <c r="AZ452" s="482"/>
      <c r="BA452" s="477"/>
      <c r="BB452" s="479"/>
      <c r="BC452" s="477"/>
      <c r="BD452" s="480"/>
      <c r="BE452" s="477"/>
      <c r="BI452" s="477"/>
      <c r="BJ452" s="477"/>
      <c r="BK452" s="477"/>
      <c r="BL452" s="478"/>
      <c r="BM452" s="477"/>
      <c r="BN452" s="480"/>
      <c r="BO452" s="481"/>
      <c r="BP452" s="480"/>
      <c r="BQ452" s="477"/>
      <c r="BR452" s="482"/>
      <c r="BS452" s="477"/>
      <c r="BT452" s="479"/>
      <c r="BU452" s="477"/>
      <c r="BV452" s="480"/>
      <c r="BW452" s="477"/>
    </row>
    <row r="453" spans="1:75" x14ac:dyDescent="0.25">
      <c r="A453" s="261">
        <v>452</v>
      </c>
      <c r="B453" s="1022">
        <v>1</v>
      </c>
      <c r="C453" s="11" t="s">
        <v>5</v>
      </c>
      <c r="D453" s="725">
        <v>45518</v>
      </c>
      <c r="E453" s="11" t="s">
        <v>11791</v>
      </c>
      <c r="F453" s="247" t="s">
        <v>15198</v>
      </c>
      <c r="G453" s="247" t="s">
        <v>18292</v>
      </c>
      <c r="H453" s="967">
        <v>0.4</v>
      </c>
      <c r="I453" s="262"/>
      <c r="J453" s="11" t="s">
        <v>172</v>
      </c>
      <c r="K453" s="514">
        <v>45518.4975694444</v>
      </c>
      <c r="L453" s="11" t="s">
        <v>9339</v>
      </c>
      <c r="M453" s="2"/>
      <c r="N453" s="11" t="s">
        <v>9339</v>
      </c>
      <c r="O453" s="247" t="s">
        <v>17542</v>
      </c>
    </row>
    <row r="454" spans="1:75" x14ac:dyDescent="0.25">
      <c r="A454" s="261">
        <v>453</v>
      </c>
      <c r="B454" s="1022">
        <v>1</v>
      </c>
      <c r="C454" s="11" t="s">
        <v>5</v>
      </c>
      <c r="D454" s="725">
        <v>45518</v>
      </c>
      <c r="E454" s="11" t="s">
        <v>11748</v>
      </c>
      <c r="F454" s="247" t="s">
        <v>11642</v>
      </c>
      <c r="G454" s="247" t="s">
        <v>18293</v>
      </c>
      <c r="H454" s="967">
        <v>4.5</v>
      </c>
      <c r="I454" s="262"/>
      <c r="J454" s="11" t="s">
        <v>172</v>
      </c>
      <c r="K454" s="514">
        <v>45518.734050925901</v>
      </c>
      <c r="L454" s="11" t="s">
        <v>9339</v>
      </c>
      <c r="M454" s="2"/>
      <c r="N454" s="11" t="s">
        <v>9339</v>
      </c>
      <c r="O454" s="247" t="s">
        <v>17542</v>
      </c>
    </row>
    <row r="455" spans="1:75" x14ac:dyDescent="0.25">
      <c r="A455" s="261">
        <v>454</v>
      </c>
      <c r="B455" s="1022">
        <v>1</v>
      </c>
      <c r="C455" s="11" t="s">
        <v>5</v>
      </c>
      <c r="D455" s="725">
        <v>45518</v>
      </c>
      <c r="E455" s="11" t="s">
        <v>11771</v>
      </c>
      <c r="F455" s="247" t="s">
        <v>14947</v>
      </c>
      <c r="G455" s="247" t="s">
        <v>18294</v>
      </c>
      <c r="H455" s="967">
        <v>0.5</v>
      </c>
      <c r="I455" s="262"/>
      <c r="J455" s="11" t="s">
        <v>172</v>
      </c>
      <c r="K455" s="514">
        <v>45518.498263888898</v>
      </c>
      <c r="L455" s="11" t="s">
        <v>9339</v>
      </c>
      <c r="M455" s="2"/>
      <c r="N455" s="11" t="s">
        <v>9339</v>
      </c>
      <c r="O455" s="247" t="s">
        <v>17542</v>
      </c>
    </row>
    <row r="456" spans="1:75" x14ac:dyDescent="0.25">
      <c r="A456" s="261">
        <v>455</v>
      </c>
      <c r="B456" s="1022">
        <v>1</v>
      </c>
      <c r="C456" s="11" t="s">
        <v>5</v>
      </c>
      <c r="D456" s="725">
        <v>45518</v>
      </c>
      <c r="E456" s="11" t="s">
        <v>11724</v>
      </c>
      <c r="F456" s="247" t="s">
        <v>11623</v>
      </c>
      <c r="G456" s="247" t="s">
        <v>18295</v>
      </c>
      <c r="H456" s="967">
        <v>4.5</v>
      </c>
      <c r="I456" s="262"/>
      <c r="J456" s="11" t="s">
        <v>172</v>
      </c>
      <c r="K456" s="514">
        <v>45518.781053240702</v>
      </c>
      <c r="L456" s="11" t="s">
        <v>9339</v>
      </c>
      <c r="M456" s="2"/>
      <c r="N456" s="11" t="s">
        <v>9339</v>
      </c>
      <c r="O456" s="247" t="s">
        <v>17542</v>
      </c>
    </row>
    <row r="457" spans="1:75" x14ac:dyDescent="0.25">
      <c r="A457" s="261">
        <v>456</v>
      </c>
      <c r="B457" s="1022">
        <v>1</v>
      </c>
      <c r="C457" s="11" t="s">
        <v>5</v>
      </c>
      <c r="D457" s="725">
        <v>45518</v>
      </c>
      <c r="E457" s="11" t="s">
        <v>18273</v>
      </c>
      <c r="F457" s="247" t="s">
        <v>18272</v>
      </c>
      <c r="G457" s="247" t="s">
        <v>18296</v>
      </c>
      <c r="H457" s="967">
        <v>1.5</v>
      </c>
      <c r="I457" s="262"/>
      <c r="J457" s="11" t="s">
        <v>172</v>
      </c>
      <c r="K457" s="514">
        <v>45518.670543981498</v>
      </c>
      <c r="L457" s="11" t="s">
        <v>9339</v>
      </c>
      <c r="M457" s="2"/>
      <c r="N457" s="11" t="s">
        <v>9339</v>
      </c>
      <c r="O457" s="247" t="s">
        <v>17542</v>
      </c>
    </row>
    <row r="458" spans="1:75" x14ac:dyDescent="0.25">
      <c r="A458" s="261">
        <v>457</v>
      </c>
      <c r="B458" s="1022">
        <v>1</v>
      </c>
      <c r="C458" s="11" t="s">
        <v>5</v>
      </c>
      <c r="D458" s="725">
        <v>45518</v>
      </c>
      <c r="E458" s="11" t="s">
        <v>18282</v>
      </c>
      <c r="F458" s="247" t="s">
        <v>18281</v>
      </c>
      <c r="G458" s="247" t="s">
        <v>18297</v>
      </c>
      <c r="H458" s="967">
        <v>0.75</v>
      </c>
      <c r="I458" s="262"/>
      <c r="J458" s="11" t="s">
        <v>172</v>
      </c>
      <c r="K458" s="514">
        <v>45518.637685185196</v>
      </c>
      <c r="L458" s="11" t="s">
        <v>9339</v>
      </c>
      <c r="M458" s="2"/>
      <c r="N458" s="11" t="s">
        <v>9339</v>
      </c>
      <c r="O458" s="247" t="s">
        <v>17542</v>
      </c>
    </row>
    <row r="459" spans="1:75" x14ac:dyDescent="0.25">
      <c r="A459" s="261">
        <v>458</v>
      </c>
      <c r="B459" s="1022">
        <v>1</v>
      </c>
      <c r="C459" s="11" t="s">
        <v>5</v>
      </c>
      <c r="D459" s="725">
        <v>45518</v>
      </c>
      <c r="E459" s="11" t="s">
        <v>11713</v>
      </c>
      <c r="F459" s="247" t="s">
        <v>11613</v>
      </c>
      <c r="G459" s="247" t="s">
        <v>18298</v>
      </c>
      <c r="H459" s="967">
        <v>3</v>
      </c>
      <c r="I459" s="262"/>
      <c r="J459" s="11" t="s">
        <v>172</v>
      </c>
      <c r="K459" s="514">
        <v>45518.778124999997</v>
      </c>
      <c r="L459" s="11" t="s">
        <v>9339</v>
      </c>
      <c r="M459" s="2"/>
      <c r="N459" s="11" t="s">
        <v>9339</v>
      </c>
      <c r="O459" s="247" t="s">
        <v>17542</v>
      </c>
    </row>
    <row r="460" spans="1:75" x14ac:dyDescent="0.25">
      <c r="A460" s="261">
        <v>459</v>
      </c>
      <c r="B460" s="1022">
        <v>1</v>
      </c>
      <c r="C460" s="11" t="s">
        <v>5</v>
      </c>
      <c r="D460" s="725">
        <v>45518</v>
      </c>
      <c r="E460" s="11" t="s">
        <v>11727</v>
      </c>
      <c r="F460" s="247" t="s">
        <v>11625</v>
      </c>
      <c r="G460" s="247" t="s">
        <v>18299</v>
      </c>
      <c r="H460" s="967">
        <v>1</v>
      </c>
      <c r="I460" s="262"/>
      <c r="J460" s="11" t="s">
        <v>172</v>
      </c>
      <c r="K460" s="514">
        <v>45518.658032407402</v>
      </c>
      <c r="L460" s="11" t="s">
        <v>9339</v>
      </c>
      <c r="M460" s="2"/>
      <c r="N460" s="11" t="s">
        <v>9339</v>
      </c>
      <c r="O460" s="247" t="s">
        <v>17542</v>
      </c>
    </row>
    <row r="461" spans="1:75" x14ac:dyDescent="0.25">
      <c r="A461" s="261">
        <v>460</v>
      </c>
      <c r="B461" s="1022">
        <v>1</v>
      </c>
      <c r="C461" s="11" t="s">
        <v>5</v>
      </c>
      <c r="D461" s="725">
        <v>45518</v>
      </c>
      <c r="E461" s="11" t="s">
        <v>11721</v>
      </c>
      <c r="F461" s="247" t="s">
        <v>14394</v>
      </c>
      <c r="G461" s="247" t="s">
        <v>18300</v>
      </c>
      <c r="H461" s="967">
        <v>1</v>
      </c>
      <c r="I461" s="262"/>
      <c r="J461" s="11" t="s">
        <v>172</v>
      </c>
      <c r="K461" s="514">
        <v>45518.6928819444</v>
      </c>
      <c r="L461" s="11" t="s">
        <v>9339</v>
      </c>
      <c r="M461" s="2"/>
      <c r="N461" s="11" t="s">
        <v>9339</v>
      </c>
      <c r="O461" s="247" t="s">
        <v>17542</v>
      </c>
    </row>
    <row r="462" spans="1:75" x14ac:dyDescent="0.25">
      <c r="A462" s="261">
        <v>461</v>
      </c>
      <c r="B462" s="1022">
        <v>1</v>
      </c>
      <c r="C462" s="11" t="s">
        <v>5</v>
      </c>
      <c r="D462" s="725">
        <v>45518</v>
      </c>
      <c r="E462" s="11" t="s">
        <v>13424</v>
      </c>
      <c r="F462" s="247" t="s">
        <v>13423</v>
      </c>
      <c r="G462" s="247" t="s">
        <v>18301</v>
      </c>
      <c r="H462" s="967">
        <v>2</v>
      </c>
      <c r="I462" s="262"/>
      <c r="J462" s="11" t="s">
        <v>172</v>
      </c>
      <c r="K462" s="514">
        <v>45518.764641203699</v>
      </c>
      <c r="L462" s="11" t="s">
        <v>9339</v>
      </c>
      <c r="M462" s="2"/>
      <c r="N462" s="11" t="s">
        <v>9339</v>
      </c>
      <c r="O462" s="247" t="s">
        <v>17542</v>
      </c>
    </row>
    <row r="463" spans="1:75" x14ac:dyDescent="0.25">
      <c r="A463" s="261">
        <v>462</v>
      </c>
      <c r="B463" s="1022">
        <v>1</v>
      </c>
      <c r="C463" s="11" t="s">
        <v>5</v>
      </c>
      <c r="D463" s="725">
        <v>45518</v>
      </c>
      <c r="E463" s="11" t="s">
        <v>11701</v>
      </c>
      <c r="F463" s="247" t="s">
        <v>18236</v>
      </c>
      <c r="G463" s="247" t="s">
        <v>18302</v>
      </c>
      <c r="H463" s="967">
        <v>0.5</v>
      </c>
      <c r="I463" s="262"/>
      <c r="J463" s="11" t="s">
        <v>172</v>
      </c>
      <c r="K463" s="514">
        <v>45518.774259259299</v>
      </c>
      <c r="L463" s="11" t="s">
        <v>9339</v>
      </c>
      <c r="M463" s="2"/>
      <c r="N463" s="11" t="s">
        <v>9339</v>
      </c>
      <c r="O463" s="247" t="s">
        <v>17542</v>
      </c>
    </row>
  </sheetData>
  <sortState xmlns:xlrd2="http://schemas.microsoft.com/office/spreadsheetml/2017/richdata2" ref="AQ3:BE11">
    <sortCondition ref="AT3"/>
    <sortCondition ref="AR3"/>
    <sortCondition ref="AQ3"/>
  </sortState>
  <dataConsolidate/>
  <mergeCells count="8">
    <mergeCell ref="AL15:AM15"/>
    <mergeCell ref="AL16:AM16"/>
    <mergeCell ref="BI1:BW1"/>
    <mergeCell ref="AQ1:BE1"/>
    <mergeCell ref="AL14:AM14"/>
    <mergeCell ref="R1:T1"/>
    <mergeCell ref="AK1:AO1"/>
    <mergeCell ref="V1:AI1"/>
  </mergeCells>
  <phoneticPr fontId="1" type="noConversion"/>
  <conditionalFormatting sqref="A464:P9983">
    <cfRule type="expression" dxfId="48" priority="174">
      <formula>AND($A464&lt;&gt;"",MOD(ROW(),2)=1)</formula>
    </cfRule>
  </conditionalFormatting>
  <conditionalFormatting sqref="A3:P463">
    <cfRule type="expression" dxfId="4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45" t="s">
        <v>376</v>
      </c>
      <c r="B2" s="1446"/>
      <c r="E2" s="1447" t="s">
        <v>355</v>
      </c>
      <c r="F2" s="1448"/>
      <c r="I2" s="1445" t="s">
        <v>356</v>
      </c>
      <c r="J2" s="1446"/>
      <c r="K2" s="323"/>
      <c r="M2" s="1445" t="s">
        <v>363</v>
      </c>
      <c r="N2" s="1446"/>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53</vt:i4>
      </vt:variant>
      <vt:variant>
        <vt:lpstr>Plages nommées</vt:lpstr>
      </vt:variant>
      <vt:variant>
        <vt:i4>100</vt:i4>
      </vt:variant>
    </vt:vector>
  </HeadingPairs>
  <TitlesOfParts>
    <vt:vector size="153" baseType="lpstr">
      <vt:lpstr>Heures_Jour_Prof</vt:lpstr>
      <vt:lpstr>Analyse_Intégrité</vt:lpstr>
      <vt:lpstr>Doc_Search_Utility_Results</vt:lpstr>
      <vt:lpstr>Menu</vt:lpstr>
      <vt:lpstr>Admin</vt:lpstr>
      <vt:lpstr>BD_Clients</vt:lpstr>
      <vt:lpstr>BD_Fournisseurs</vt:lpstr>
      <vt:lpstr>CAR</vt:lpstr>
      <vt:lpstr>CAR_Dashboard</vt:lpstr>
      <vt:lpstr>CC_Analyse</vt:lpstr>
      <vt:lpstr>Clipboard</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GL_Rapport_Out</vt:lpstr>
      <vt:lpstr>GL_Rapport</vt:lpstr>
      <vt:lpstr>GL_Trans</vt:lpstr>
      <vt:lpstr>Invoice List</vt:lpstr>
      <vt:lpstr>MenuDEB</vt:lpstr>
      <vt:lpstr>MenuFACT</vt:lpstr>
      <vt:lpstr>MenuGL</vt:lpstr>
      <vt:lpstr>MenuTEC</vt:lpstr>
      <vt:lpstr>TEC_Analyse</vt:lpstr>
      <vt:lpstr>TEC_TDB</vt:lpstr>
      <vt:lpstr>TEC_TDB_Data</vt:lpstr>
      <vt:lpstr>HresJourProf</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HresJourProf!dnrTauxHoraire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Analyse_Intégrité!Impression_des_titres</vt:lpstr>
      <vt:lpstr>Doc_NamedRanges!Impression_des_titres</vt:lpstr>
      <vt:lpstr>Doc_Search_Utility_Results!Impression_des_titres</vt:lpstr>
      <vt:lpstr>'Doc_Subs&amp;Functions'!Impression_des_titres</vt:lpstr>
      <vt:lpstr>Doc_TableLayouts!Impression_des_titres</vt:lpstr>
      <vt:lpstr>Doc_Tests_And_Todos!Impression_des_titres</vt:lpstr>
      <vt:lpstr>GL_Rapport_Out!Impression_des_titres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Analyse_Intégrité!Zone_d_impression</vt:lpstr>
      <vt:lpstr>Doc_NamedRanges!Zone_d_impression</vt:lpstr>
      <vt:lpstr>Doc_Search_Utility_Results!Zone_d_impression</vt:lpstr>
      <vt:lpstr>Doc_TableLayouts!Zone_d_impression</vt:lpstr>
      <vt:lpstr>Doc_Tests_And_Todos!Zone_d_impression</vt:lpstr>
      <vt:lpstr>FAC_Brouillon!Zone_d_impression</vt:lpstr>
      <vt:lpstr>FAC_Finale!Zone_d_impression</vt:lpstr>
      <vt:lpstr>GL_BV!Zone_d_impression</vt:lpstr>
      <vt:lpstr>GL_Rapport_Out!Zone_d_impression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2024-08-15T20:25:42Z</cp:lastPrinted>
  <dcterms:created xsi:type="dcterms:W3CDTF">2024-08-09T00:23:48Z</dcterms:created>
  <dcterms:modified xsi:type="dcterms:W3CDTF">2024-08-15T20:27:24Z</dcterms:modified>
</cp:coreProperties>
</file>